
<file path=[Content_Types].xml><?xml version="1.0" encoding="utf-8"?>
<Types xmlns="http://schemas.openxmlformats.org/package/2006/content-types"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60" windowWidth="19365" windowHeight="9750" activeTab="2"/>
  </bookViews>
  <sheets>
    <sheet name="effectifs" sheetId="5" r:id="rId1"/>
    <sheet name="Feuil1" sheetId="10" r:id="rId2"/>
    <sheet name="4.c" sheetId="11" r:id="rId3"/>
    <sheet name="4.d" sheetId="13" r:id="rId4"/>
    <sheet name="4.e" sheetId="14" r:id="rId5"/>
    <sheet name="reg2014" sheetId="1" r:id="rId6"/>
    <sheet name="Feuil7" sheetId="7" r:id="rId7"/>
    <sheet name="frequences" sheetId="8" r:id="rId8"/>
    <sheet name="Feuil9" sheetId="9" r:id="rId9"/>
  </sheets>
  <definedNames>
    <definedName name="_xlnm._FilterDatabase" localSheetId="5" hidden="1">'reg2014'!$A$1:$N$4033</definedName>
    <definedName name="cc">frequences!$M$24:$M$29</definedName>
    <definedName name="dd">frequences!$B$2:$H$2</definedName>
    <definedName name="ll">frequences!$B$24:$G$29</definedName>
    <definedName name="reg2014_txt" localSheetId="6">Feuil7!$A$1:$E$28</definedName>
  </definedNames>
  <calcPr calcId="145621"/>
  <pivotCaches>
    <pivotCache cacheId="0" r:id="rId10"/>
    <pivotCache cacheId="2" r:id="rId11"/>
  </pivotCaches>
  <fileRecoveryPr repairLoad="1"/>
</workbook>
</file>

<file path=xl/calcChain.xml><?xml version="1.0" encoding="utf-8"?>
<calcChain xmlns="http://schemas.openxmlformats.org/spreadsheetml/2006/main">
  <c r="R2" i="11" l="1"/>
  <c r="X4" i="11"/>
  <c r="X5" i="11"/>
  <c r="X6" i="11"/>
  <c r="X7" i="11"/>
  <c r="X8" i="11"/>
  <c r="X9" i="11"/>
  <c r="X10" i="11"/>
  <c r="W5" i="11"/>
  <c r="W6" i="11"/>
  <c r="W7" i="11"/>
  <c r="W8" i="11"/>
  <c r="W9" i="11"/>
  <c r="W4" i="11"/>
  <c r="S12" i="11" a="1"/>
  <c r="S12" i="11" s="1"/>
  <c r="T12" i="11" a="1"/>
  <c r="T12" i="11" s="1"/>
  <c r="U12" i="11" a="1"/>
  <c r="V12" i="11" a="1"/>
  <c r="V12" i="11" s="1"/>
  <c r="R12" i="11" a="1"/>
  <c r="R12" i="11" s="1"/>
  <c r="U5" i="11"/>
  <c r="U6" i="11"/>
  <c r="U7" i="11"/>
  <c r="U8" i="11"/>
  <c r="U9" i="11"/>
  <c r="U10" i="11"/>
  <c r="U4" i="11"/>
  <c r="V5" i="11"/>
  <c r="V6" i="11"/>
  <c r="V7" i="11"/>
  <c r="V8" i="11"/>
  <c r="V9" i="11"/>
  <c r="V10" i="11"/>
  <c r="V4" i="11"/>
  <c r="S4" i="11"/>
  <c r="T4" i="11"/>
  <c r="S5" i="11"/>
  <c r="T5" i="11"/>
  <c r="S6" i="11"/>
  <c r="T6" i="11"/>
  <c r="S7" i="11"/>
  <c r="T7" i="11"/>
  <c r="S8" i="11"/>
  <c r="T8" i="11"/>
  <c r="S9" i="11"/>
  <c r="T9" i="11"/>
  <c r="S10" i="11"/>
  <c r="T10" i="11"/>
  <c r="R5" i="11"/>
  <c r="R6" i="11"/>
  <c r="R7" i="11"/>
  <c r="R8" i="11"/>
  <c r="R9" i="11"/>
  <c r="R10" i="11"/>
  <c r="R4" i="11"/>
  <c r="Q5" i="11"/>
  <c r="Q6" i="11"/>
  <c r="Q7" i="11"/>
  <c r="Q8" i="11"/>
  <c r="Q9" i="11"/>
  <c r="Q10" i="11"/>
  <c r="Q4" i="11"/>
  <c r="S3" i="11"/>
  <c r="T3" i="11"/>
  <c r="U3" i="11"/>
  <c r="V3" i="11"/>
  <c r="R3" i="11"/>
  <c r="R3" i="14"/>
  <c r="S3" i="14"/>
  <c r="T3" i="14"/>
  <c r="Q3" i="14"/>
  <c r="P5" i="14"/>
  <c r="P6" i="14"/>
  <c r="P7" i="14"/>
  <c r="P8" i="14"/>
  <c r="P9" i="14"/>
  <c r="P10" i="14"/>
  <c r="P11" i="14"/>
  <c r="P4" i="14"/>
  <c r="I5" i="14"/>
  <c r="I6" i="14"/>
  <c r="I7" i="14"/>
  <c r="I8" i="14"/>
  <c r="I9" i="14"/>
  <c r="I10" i="14"/>
  <c r="I11" i="14"/>
  <c r="I4" i="14"/>
  <c r="B5" i="14"/>
  <c r="C5" i="14"/>
  <c r="D5" i="14"/>
  <c r="E5" i="14"/>
  <c r="B6" i="14"/>
  <c r="C6" i="14"/>
  <c r="D6" i="14"/>
  <c r="E6" i="14"/>
  <c r="B7" i="14"/>
  <c r="C7" i="14"/>
  <c r="D7" i="14"/>
  <c r="E7" i="14"/>
  <c r="B8" i="14"/>
  <c r="C8" i="14"/>
  <c r="D8" i="14"/>
  <c r="E8" i="14"/>
  <c r="B9" i="14"/>
  <c r="C9" i="14"/>
  <c r="D9" i="14"/>
  <c r="E9" i="14"/>
  <c r="B10" i="14"/>
  <c r="C10" i="14"/>
  <c r="D10" i="14"/>
  <c r="E10" i="14"/>
  <c r="B11" i="14"/>
  <c r="C11" i="14"/>
  <c r="D11" i="14"/>
  <c r="E11" i="14"/>
  <c r="B12" i="14"/>
  <c r="C12" i="14"/>
  <c r="D12" i="14"/>
  <c r="E12" i="14"/>
  <c r="B13" i="14"/>
  <c r="C13" i="14"/>
  <c r="D13" i="14"/>
  <c r="E13" i="14"/>
  <c r="B14" i="14"/>
  <c r="C14" i="14"/>
  <c r="D14" i="14"/>
  <c r="E14" i="14"/>
  <c r="B15" i="14"/>
  <c r="C15" i="14"/>
  <c r="D15" i="14"/>
  <c r="E15" i="14"/>
  <c r="B16" i="14"/>
  <c r="C16" i="14"/>
  <c r="D16" i="14"/>
  <c r="E16" i="14"/>
  <c r="B17" i="14"/>
  <c r="C17" i="14"/>
  <c r="D17" i="14"/>
  <c r="E17" i="14"/>
  <c r="B18" i="14"/>
  <c r="C18" i="14"/>
  <c r="D18" i="14"/>
  <c r="E18" i="14"/>
  <c r="B19" i="14"/>
  <c r="C19" i="14"/>
  <c r="D19" i="14"/>
  <c r="E19" i="14"/>
  <c r="B20" i="14"/>
  <c r="C20" i="14"/>
  <c r="D20" i="14"/>
  <c r="E20" i="14"/>
  <c r="B21" i="14"/>
  <c r="C21" i="14"/>
  <c r="D21" i="14"/>
  <c r="E21" i="14"/>
  <c r="B22" i="14"/>
  <c r="C22" i="14"/>
  <c r="D22" i="14"/>
  <c r="E22" i="14"/>
  <c r="B23" i="14"/>
  <c r="C23" i="14"/>
  <c r="D23" i="14"/>
  <c r="E23" i="14"/>
  <c r="B24" i="14"/>
  <c r="C24" i="14"/>
  <c r="D24" i="14"/>
  <c r="E24" i="14"/>
  <c r="B25" i="14"/>
  <c r="C25" i="14"/>
  <c r="D25" i="14"/>
  <c r="E25" i="14"/>
  <c r="B26" i="14"/>
  <c r="C26" i="14"/>
  <c r="D26" i="14"/>
  <c r="E26" i="14"/>
  <c r="B27" i="14"/>
  <c r="C27" i="14"/>
  <c r="D27" i="14"/>
  <c r="E27" i="14"/>
  <c r="B28" i="14"/>
  <c r="C28" i="14"/>
  <c r="D28" i="14"/>
  <c r="E28" i="14"/>
  <c r="B29" i="14"/>
  <c r="C29" i="14"/>
  <c r="D29" i="14"/>
  <c r="E29" i="14"/>
  <c r="B30" i="14"/>
  <c r="C30" i="14"/>
  <c r="D30" i="14"/>
  <c r="E30" i="14"/>
  <c r="B31" i="14"/>
  <c r="C31" i="14"/>
  <c r="D31" i="14"/>
  <c r="E31" i="14"/>
  <c r="B32" i="14"/>
  <c r="C32" i="14"/>
  <c r="D32" i="14"/>
  <c r="E32" i="14"/>
  <c r="B33" i="14"/>
  <c r="C33" i="14"/>
  <c r="D33" i="14"/>
  <c r="E33" i="14"/>
  <c r="B34" i="14"/>
  <c r="C34" i="14"/>
  <c r="D34" i="14"/>
  <c r="E34" i="14"/>
  <c r="B35" i="14"/>
  <c r="C35" i="14"/>
  <c r="D35" i="14"/>
  <c r="E35" i="14"/>
  <c r="B36" i="14"/>
  <c r="C36" i="14"/>
  <c r="D36" i="14"/>
  <c r="E36" i="14"/>
  <c r="B37" i="14"/>
  <c r="C37" i="14"/>
  <c r="D37" i="14"/>
  <c r="E37" i="14"/>
  <c r="B38" i="14"/>
  <c r="C38" i="14"/>
  <c r="D38" i="14"/>
  <c r="E38" i="14"/>
  <c r="B39" i="14"/>
  <c r="C39" i="14"/>
  <c r="D39" i="14"/>
  <c r="E39" i="14"/>
  <c r="B40" i="14"/>
  <c r="C40" i="14"/>
  <c r="D40" i="14"/>
  <c r="E40" i="14"/>
  <c r="B41" i="14"/>
  <c r="C41" i="14"/>
  <c r="D41" i="14"/>
  <c r="E41" i="14"/>
  <c r="B42" i="14"/>
  <c r="C42" i="14"/>
  <c r="D42" i="14"/>
  <c r="E42" i="14"/>
  <c r="B43" i="14"/>
  <c r="C43" i="14"/>
  <c r="D43" i="14"/>
  <c r="E43" i="14"/>
  <c r="B44" i="14"/>
  <c r="C44" i="14"/>
  <c r="D44" i="14"/>
  <c r="E44" i="14"/>
  <c r="B45" i="14"/>
  <c r="C45" i="14"/>
  <c r="D45" i="14"/>
  <c r="E45" i="14"/>
  <c r="B46" i="14"/>
  <c r="C46" i="14"/>
  <c r="D46" i="14"/>
  <c r="E46" i="14"/>
  <c r="B47" i="14"/>
  <c r="C47" i="14"/>
  <c r="D47" i="14"/>
  <c r="E47" i="14"/>
  <c r="B48" i="14"/>
  <c r="C48" i="14"/>
  <c r="D48" i="14"/>
  <c r="E48" i="14"/>
  <c r="B49" i="14"/>
  <c r="C49" i="14"/>
  <c r="D49" i="14"/>
  <c r="E49" i="14"/>
  <c r="B50" i="14"/>
  <c r="C50" i="14"/>
  <c r="D50" i="14"/>
  <c r="E50" i="14"/>
  <c r="B51" i="14"/>
  <c r="C51" i="14"/>
  <c r="D51" i="14"/>
  <c r="E51" i="14"/>
  <c r="B52" i="14"/>
  <c r="C52" i="14"/>
  <c r="D52" i="14"/>
  <c r="E52" i="14"/>
  <c r="B53" i="14"/>
  <c r="C53" i="14"/>
  <c r="D53" i="14"/>
  <c r="E53" i="14"/>
  <c r="B54" i="14"/>
  <c r="C54" i="14"/>
  <c r="D54" i="14"/>
  <c r="E54" i="14"/>
  <c r="B55" i="14"/>
  <c r="C55" i="14"/>
  <c r="D55" i="14"/>
  <c r="E55" i="14"/>
  <c r="B56" i="14"/>
  <c r="C56" i="14"/>
  <c r="D56" i="14"/>
  <c r="E56" i="14"/>
  <c r="B57" i="14"/>
  <c r="C57" i="14"/>
  <c r="D57" i="14"/>
  <c r="E57" i="14"/>
  <c r="B58" i="14"/>
  <c r="C58" i="14"/>
  <c r="D58" i="14"/>
  <c r="E58" i="14"/>
  <c r="B59" i="14"/>
  <c r="C59" i="14"/>
  <c r="D59" i="14"/>
  <c r="E59" i="14"/>
  <c r="B60" i="14"/>
  <c r="C60" i="14"/>
  <c r="D60" i="14"/>
  <c r="E60" i="14"/>
  <c r="B61" i="14"/>
  <c r="C61" i="14"/>
  <c r="D61" i="14"/>
  <c r="E61" i="14"/>
  <c r="B62" i="14"/>
  <c r="C62" i="14"/>
  <c r="D62" i="14"/>
  <c r="E62" i="14"/>
  <c r="B63" i="14"/>
  <c r="C63" i="14"/>
  <c r="D63" i="14"/>
  <c r="E63" i="14"/>
  <c r="B64" i="14"/>
  <c r="C64" i="14"/>
  <c r="D64" i="14"/>
  <c r="E64" i="14"/>
  <c r="B65" i="14"/>
  <c r="C65" i="14"/>
  <c r="D65" i="14"/>
  <c r="E65" i="14"/>
  <c r="B66" i="14"/>
  <c r="C66" i="14"/>
  <c r="D66" i="14"/>
  <c r="E66" i="14"/>
  <c r="B67" i="14"/>
  <c r="C67" i="14"/>
  <c r="D67" i="14"/>
  <c r="E67" i="14"/>
  <c r="B68" i="14"/>
  <c r="C68" i="14"/>
  <c r="D68" i="14"/>
  <c r="E68" i="14"/>
  <c r="B69" i="14"/>
  <c r="C69" i="14"/>
  <c r="D69" i="14"/>
  <c r="E69" i="14"/>
  <c r="B70" i="14"/>
  <c r="C70" i="14"/>
  <c r="D70" i="14"/>
  <c r="E70" i="14"/>
  <c r="B71" i="14"/>
  <c r="C71" i="14"/>
  <c r="D71" i="14"/>
  <c r="E71" i="14"/>
  <c r="B72" i="14"/>
  <c r="C72" i="14"/>
  <c r="D72" i="14"/>
  <c r="E72" i="14"/>
  <c r="B73" i="14"/>
  <c r="C73" i="14"/>
  <c r="D73" i="14"/>
  <c r="E73" i="14"/>
  <c r="B74" i="14"/>
  <c r="C74" i="14"/>
  <c r="D74" i="14"/>
  <c r="E74" i="14"/>
  <c r="B75" i="14"/>
  <c r="C75" i="14"/>
  <c r="D75" i="14"/>
  <c r="E75" i="14"/>
  <c r="B76" i="14"/>
  <c r="C76" i="14"/>
  <c r="D76" i="14"/>
  <c r="E76" i="14"/>
  <c r="B77" i="14"/>
  <c r="C77" i="14"/>
  <c r="D77" i="14"/>
  <c r="E77" i="14"/>
  <c r="B78" i="14"/>
  <c r="C78" i="14"/>
  <c r="D78" i="14"/>
  <c r="E78" i="14"/>
  <c r="B79" i="14"/>
  <c r="C79" i="14"/>
  <c r="D79" i="14"/>
  <c r="E79" i="14"/>
  <c r="B80" i="14"/>
  <c r="C80" i="14"/>
  <c r="D80" i="14"/>
  <c r="E80" i="14"/>
  <c r="B81" i="14"/>
  <c r="C81" i="14"/>
  <c r="D81" i="14"/>
  <c r="E81" i="14"/>
  <c r="B82" i="14"/>
  <c r="C82" i="14"/>
  <c r="D82" i="14"/>
  <c r="E82" i="14"/>
  <c r="B83" i="14"/>
  <c r="C83" i="14"/>
  <c r="D83" i="14"/>
  <c r="E83" i="14"/>
  <c r="B84" i="14"/>
  <c r="C84" i="14"/>
  <c r="D84" i="14"/>
  <c r="E84" i="14"/>
  <c r="B85" i="14"/>
  <c r="C85" i="14"/>
  <c r="D85" i="14"/>
  <c r="E85" i="14"/>
  <c r="B86" i="14"/>
  <c r="C86" i="14"/>
  <c r="D86" i="14"/>
  <c r="E86" i="14"/>
  <c r="B87" i="14"/>
  <c r="C87" i="14"/>
  <c r="D87" i="14"/>
  <c r="E87" i="14"/>
  <c r="B88" i="14"/>
  <c r="C88" i="14"/>
  <c r="D88" i="14"/>
  <c r="E88" i="14"/>
  <c r="B89" i="14"/>
  <c r="C89" i="14"/>
  <c r="D89" i="14"/>
  <c r="E89" i="14"/>
  <c r="B90" i="14"/>
  <c r="C90" i="14"/>
  <c r="D90" i="14"/>
  <c r="E90" i="14"/>
  <c r="B91" i="14"/>
  <c r="C91" i="14"/>
  <c r="D91" i="14"/>
  <c r="E91" i="14"/>
  <c r="B92" i="14"/>
  <c r="C92" i="14"/>
  <c r="D92" i="14"/>
  <c r="E92" i="14"/>
  <c r="B93" i="14"/>
  <c r="C93" i="14"/>
  <c r="D93" i="14"/>
  <c r="E93" i="14"/>
  <c r="B94" i="14"/>
  <c r="C94" i="14"/>
  <c r="D94" i="14"/>
  <c r="E94" i="14"/>
  <c r="B95" i="14"/>
  <c r="C95" i="14"/>
  <c r="D95" i="14"/>
  <c r="E95" i="14"/>
  <c r="B96" i="14"/>
  <c r="C96" i="14"/>
  <c r="D96" i="14"/>
  <c r="E96" i="14"/>
  <c r="B97" i="14"/>
  <c r="C97" i="14"/>
  <c r="D97" i="14"/>
  <c r="E97" i="14"/>
  <c r="B98" i="14"/>
  <c r="C98" i="14"/>
  <c r="D98" i="14"/>
  <c r="E98" i="14"/>
  <c r="B99" i="14"/>
  <c r="C99" i="14"/>
  <c r="D99" i="14"/>
  <c r="E99" i="14"/>
  <c r="B4" i="14"/>
  <c r="J5" i="14" s="1"/>
  <c r="C4" i="14"/>
  <c r="R4" i="14" s="1" a="1"/>
  <c r="D4" i="14"/>
  <c r="L5" i="14" s="1"/>
  <c r="E4" i="14"/>
  <c r="T4" i="14" s="1" a="1"/>
  <c r="BC7" i="13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C99" i="13"/>
  <c r="BC100" i="13"/>
  <c r="BC101" i="13"/>
  <c r="BC6" i="13"/>
  <c r="BA3" i="13" a="1"/>
  <c r="BA3" i="13" s="1"/>
  <c r="AZ3" i="13" a="1"/>
  <c r="AZ3" i="13" s="1"/>
  <c r="AY3" i="13" a="1"/>
  <c r="AY3" i="13" s="1"/>
  <c r="AX3" i="13" a="1"/>
  <c r="AX3" i="13" s="1"/>
  <c r="AW3" i="13" a="1"/>
  <c r="AW3" i="13" s="1"/>
  <c r="AV3" i="13" a="1"/>
  <c r="AV3" i="13" s="1"/>
  <c r="AU3" i="13" a="1"/>
  <c r="AU3" i="13" s="1"/>
  <c r="AU7" i="13"/>
  <c r="AV7" i="13"/>
  <c r="AW7" i="13"/>
  <c r="AX7" i="13"/>
  <c r="AY7" i="13"/>
  <c r="AZ7" i="13"/>
  <c r="BA7" i="13"/>
  <c r="AU8" i="13"/>
  <c r="AV8" i="13"/>
  <c r="AW8" i="13"/>
  <c r="AX8" i="13"/>
  <c r="AY8" i="13"/>
  <c r="AZ8" i="13"/>
  <c r="BA8" i="13"/>
  <c r="AU9" i="13"/>
  <c r="AV9" i="13"/>
  <c r="AW9" i="13"/>
  <c r="AX9" i="13"/>
  <c r="AY9" i="13"/>
  <c r="AZ9" i="13"/>
  <c r="BA9" i="13"/>
  <c r="AU10" i="13"/>
  <c r="AV10" i="13"/>
  <c r="AW10" i="13"/>
  <c r="AX10" i="13"/>
  <c r="AY10" i="13"/>
  <c r="AZ10" i="13"/>
  <c r="BA10" i="13"/>
  <c r="AU11" i="13"/>
  <c r="AV11" i="13"/>
  <c r="AW11" i="13"/>
  <c r="AX11" i="13"/>
  <c r="AY11" i="13"/>
  <c r="AZ11" i="13"/>
  <c r="BA11" i="13"/>
  <c r="AU12" i="13"/>
  <c r="AV12" i="13"/>
  <c r="AW12" i="13"/>
  <c r="AX12" i="13"/>
  <c r="AY12" i="13"/>
  <c r="AZ12" i="13"/>
  <c r="BA12" i="13"/>
  <c r="AU13" i="13"/>
  <c r="AV13" i="13"/>
  <c r="AW13" i="13"/>
  <c r="AX13" i="13"/>
  <c r="AY13" i="13"/>
  <c r="AZ13" i="13"/>
  <c r="BA13" i="13"/>
  <c r="AU14" i="13"/>
  <c r="AV14" i="13"/>
  <c r="AW14" i="13"/>
  <c r="AX14" i="13"/>
  <c r="AY14" i="13"/>
  <c r="AZ14" i="13"/>
  <c r="BA14" i="13"/>
  <c r="AU15" i="13"/>
  <c r="AV15" i="13"/>
  <c r="AW15" i="13"/>
  <c r="AX15" i="13"/>
  <c r="AY15" i="13"/>
  <c r="AZ15" i="13"/>
  <c r="BA15" i="13"/>
  <c r="AU16" i="13"/>
  <c r="AV16" i="13"/>
  <c r="AW16" i="13"/>
  <c r="AX16" i="13"/>
  <c r="AY16" i="13"/>
  <c r="AZ16" i="13"/>
  <c r="BA16" i="13"/>
  <c r="AU17" i="13"/>
  <c r="AV17" i="13"/>
  <c r="AW17" i="13"/>
  <c r="AX17" i="13"/>
  <c r="AY17" i="13"/>
  <c r="AZ17" i="13"/>
  <c r="BA17" i="13"/>
  <c r="AU18" i="13"/>
  <c r="AV18" i="13"/>
  <c r="AW18" i="13"/>
  <c r="AX18" i="13"/>
  <c r="AY18" i="13"/>
  <c r="AZ18" i="13"/>
  <c r="BA18" i="13"/>
  <c r="AU19" i="13"/>
  <c r="AV19" i="13"/>
  <c r="AW19" i="13"/>
  <c r="AX19" i="13"/>
  <c r="AY19" i="13"/>
  <c r="AZ19" i="13"/>
  <c r="BA19" i="13"/>
  <c r="AU20" i="13"/>
  <c r="AV20" i="13"/>
  <c r="AW20" i="13"/>
  <c r="AX20" i="13"/>
  <c r="AY20" i="13"/>
  <c r="AZ20" i="13"/>
  <c r="BA20" i="13"/>
  <c r="AU21" i="13"/>
  <c r="AV21" i="13"/>
  <c r="AW21" i="13"/>
  <c r="AX21" i="13"/>
  <c r="AY21" i="13"/>
  <c r="AZ21" i="13"/>
  <c r="BA21" i="13"/>
  <c r="AU22" i="13"/>
  <c r="AV22" i="13"/>
  <c r="AW22" i="13"/>
  <c r="AX22" i="13"/>
  <c r="AY22" i="13"/>
  <c r="AZ22" i="13"/>
  <c r="BA22" i="13"/>
  <c r="AU23" i="13"/>
  <c r="AV23" i="13"/>
  <c r="AW23" i="13"/>
  <c r="AX23" i="13"/>
  <c r="AY23" i="13"/>
  <c r="AZ23" i="13"/>
  <c r="BA23" i="13"/>
  <c r="AU24" i="13"/>
  <c r="AV24" i="13"/>
  <c r="AW24" i="13"/>
  <c r="AX24" i="13"/>
  <c r="AY24" i="13"/>
  <c r="AZ24" i="13"/>
  <c r="BA24" i="13"/>
  <c r="AU25" i="13"/>
  <c r="AV25" i="13"/>
  <c r="AW25" i="13"/>
  <c r="AX25" i="13"/>
  <c r="AY25" i="13"/>
  <c r="AZ25" i="13"/>
  <c r="BA25" i="13"/>
  <c r="AU26" i="13"/>
  <c r="AV26" i="13"/>
  <c r="AW26" i="13"/>
  <c r="AX26" i="13"/>
  <c r="AY26" i="13"/>
  <c r="AZ26" i="13"/>
  <c r="BA26" i="13"/>
  <c r="AU27" i="13"/>
  <c r="AV27" i="13"/>
  <c r="AW27" i="13"/>
  <c r="AX27" i="13"/>
  <c r="AY27" i="13"/>
  <c r="AZ27" i="13"/>
  <c r="BA27" i="13"/>
  <c r="AU28" i="13"/>
  <c r="AV28" i="13"/>
  <c r="AW28" i="13"/>
  <c r="AX28" i="13"/>
  <c r="AY28" i="13"/>
  <c r="AZ28" i="13"/>
  <c r="BA28" i="13"/>
  <c r="AU29" i="13"/>
  <c r="AV29" i="13"/>
  <c r="AW29" i="13"/>
  <c r="AX29" i="13"/>
  <c r="AY29" i="13"/>
  <c r="AZ29" i="13"/>
  <c r="BA29" i="13"/>
  <c r="AU30" i="13"/>
  <c r="AV30" i="13"/>
  <c r="AW30" i="13"/>
  <c r="AX30" i="13"/>
  <c r="AY30" i="13"/>
  <c r="AZ30" i="13"/>
  <c r="BA30" i="13"/>
  <c r="AU31" i="13"/>
  <c r="AV31" i="13"/>
  <c r="AW31" i="13"/>
  <c r="AX31" i="13"/>
  <c r="AY31" i="13"/>
  <c r="AZ31" i="13"/>
  <c r="BA31" i="13"/>
  <c r="AU32" i="13"/>
  <c r="AV32" i="13"/>
  <c r="AW32" i="13"/>
  <c r="AX32" i="13"/>
  <c r="AY32" i="13"/>
  <c r="AZ32" i="13"/>
  <c r="BA32" i="13"/>
  <c r="AU33" i="13"/>
  <c r="AV33" i="13"/>
  <c r="AW33" i="13"/>
  <c r="AX33" i="13"/>
  <c r="AY33" i="13"/>
  <c r="AZ33" i="13"/>
  <c r="BA33" i="13"/>
  <c r="AU34" i="13"/>
  <c r="AV34" i="13"/>
  <c r="AW34" i="13"/>
  <c r="AX34" i="13"/>
  <c r="AY34" i="13"/>
  <c r="AZ34" i="13"/>
  <c r="BA34" i="13"/>
  <c r="AU35" i="13"/>
  <c r="AV35" i="13"/>
  <c r="AW35" i="13"/>
  <c r="AX35" i="13"/>
  <c r="AY35" i="13"/>
  <c r="AZ35" i="13"/>
  <c r="BA35" i="13"/>
  <c r="AU36" i="13"/>
  <c r="AV36" i="13"/>
  <c r="AW36" i="13"/>
  <c r="AX36" i="13"/>
  <c r="AY36" i="13"/>
  <c r="AZ36" i="13"/>
  <c r="BA36" i="13"/>
  <c r="AU37" i="13"/>
  <c r="AV37" i="13"/>
  <c r="AW37" i="13"/>
  <c r="AX37" i="13"/>
  <c r="AY37" i="13"/>
  <c r="AZ37" i="13"/>
  <c r="BA37" i="13"/>
  <c r="AU38" i="13"/>
  <c r="AV38" i="13"/>
  <c r="AW38" i="13"/>
  <c r="AX38" i="13"/>
  <c r="AY38" i="13"/>
  <c r="AZ38" i="13"/>
  <c r="BA38" i="13"/>
  <c r="AU39" i="13"/>
  <c r="AV39" i="13"/>
  <c r="AW39" i="13"/>
  <c r="AX39" i="13"/>
  <c r="AY39" i="13"/>
  <c r="AZ39" i="13"/>
  <c r="BA39" i="13"/>
  <c r="AU40" i="13"/>
  <c r="AV40" i="13"/>
  <c r="AW40" i="13"/>
  <c r="AX40" i="13"/>
  <c r="AY40" i="13"/>
  <c r="AZ40" i="13"/>
  <c r="BA40" i="13"/>
  <c r="AU41" i="13"/>
  <c r="AV41" i="13"/>
  <c r="AW41" i="13"/>
  <c r="AX41" i="13"/>
  <c r="AY41" i="13"/>
  <c r="AZ41" i="13"/>
  <c r="BA41" i="13"/>
  <c r="AU42" i="13"/>
  <c r="AV42" i="13"/>
  <c r="AW42" i="13"/>
  <c r="AX42" i="13"/>
  <c r="AY42" i="13"/>
  <c r="AZ42" i="13"/>
  <c r="BA42" i="13"/>
  <c r="AU43" i="13"/>
  <c r="AV43" i="13"/>
  <c r="AW43" i="13"/>
  <c r="AX43" i="13"/>
  <c r="AY43" i="13"/>
  <c r="AZ43" i="13"/>
  <c r="BA43" i="13"/>
  <c r="AU44" i="13"/>
  <c r="AV44" i="13"/>
  <c r="AW44" i="13"/>
  <c r="AX44" i="13"/>
  <c r="AY44" i="13"/>
  <c r="AZ44" i="13"/>
  <c r="BA44" i="13"/>
  <c r="AU45" i="13"/>
  <c r="AV45" i="13"/>
  <c r="AW45" i="13"/>
  <c r="AX45" i="13"/>
  <c r="AY45" i="13"/>
  <c r="AZ45" i="13"/>
  <c r="BA45" i="13"/>
  <c r="AU46" i="13"/>
  <c r="AV46" i="13"/>
  <c r="AW46" i="13"/>
  <c r="AX46" i="13"/>
  <c r="AY46" i="13"/>
  <c r="AZ46" i="13"/>
  <c r="BA46" i="13"/>
  <c r="AU47" i="13"/>
  <c r="AV47" i="13"/>
  <c r="AW47" i="13"/>
  <c r="AX47" i="13"/>
  <c r="AY47" i="13"/>
  <c r="AZ47" i="13"/>
  <c r="BA47" i="13"/>
  <c r="AU48" i="13"/>
  <c r="AV48" i="13"/>
  <c r="AW48" i="13"/>
  <c r="AX48" i="13"/>
  <c r="AY48" i="13"/>
  <c r="AZ48" i="13"/>
  <c r="BA48" i="13"/>
  <c r="AU49" i="13"/>
  <c r="AV49" i="13"/>
  <c r="AW49" i="13"/>
  <c r="AX49" i="13"/>
  <c r="AY49" i="13"/>
  <c r="AZ49" i="13"/>
  <c r="BA49" i="13"/>
  <c r="AU50" i="13"/>
  <c r="AV50" i="13"/>
  <c r="AW50" i="13"/>
  <c r="AX50" i="13"/>
  <c r="AY50" i="13"/>
  <c r="AZ50" i="13"/>
  <c r="BA50" i="13"/>
  <c r="AU51" i="13"/>
  <c r="AV51" i="13"/>
  <c r="AW51" i="13"/>
  <c r="AX51" i="13"/>
  <c r="AY51" i="13"/>
  <c r="AZ51" i="13"/>
  <c r="BA51" i="13"/>
  <c r="AU52" i="13"/>
  <c r="AV52" i="13"/>
  <c r="AW52" i="13"/>
  <c r="AX52" i="13"/>
  <c r="AY52" i="13"/>
  <c r="AZ52" i="13"/>
  <c r="BA52" i="13"/>
  <c r="AU53" i="13"/>
  <c r="AV53" i="13"/>
  <c r="AW53" i="13"/>
  <c r="AX53" i="13"/>
  <c r="AY53" i="13"/>
  <c r="AZ53" i="13"/>
  <c r="BA53" i="13"/>
  <c r="AU54" i="13"/>
  <c r="AV54" i="13"/>
  <c r="AW54" i="13"/>
  <c r="AX54" i="13"/>
  <c r="AY54" i="13"/>
  <c r="AZ54" i="13"/>
  <c r="BA54" i="13"/>
  <c r="AU55" i="13"/>
  <c r="AV55" i="13"/>
  <c r="AW55" i="13"/>
  <c r="AX55" i="13"/>
  <c r="AY55" i="13"/>
  <c r="AZ55" i="13"/>
  <c r="BA55" i="13"/>
  <c r="AU56" i="13"/>
  <c r="AV56" i="13"/>
  <c r="AW56" i="13"/>
  <c r="AX56" i="13"/>
  <c r="AY56" i="13"/>
  <c r="AZ56" i="13"/>
  <c r="BA56" i="13"/>
  <c r="AU57" i="13"/>
  <c r="AV57" i="13"/>
  <c r="AW57" i="13"/>
  <c r="AX57" i="13"/>
  <c r="AY57" i="13"/>
  <c r="AZ57" i="13"/>
  <c r="BA57" i="13"/>
  <c r="AU58" i="13"/>
  <c r="AV58" i="13"/>
  <c r="AW58" i="13"/>
  <c r="AX58" i="13"/>
  <c r="AY58" i="13"/>
  <c r="AZ58" i="13"/>
  <c r="BA58" i="13"/>
  <c r="AU59" i="13"/>
  <c r="AV59" i="13"/>
  <c r="AW59" i="13"/>
  <c r="AX59" i="13"/>
  <c r="AY59" i="13"/>
  <c r="AZ59" i="13"/>
  <c r="BA59" i="13"/>
  <c r="AU60" i="13"/>
  <c r="AV60" i="13"/>
  <c r="AW60" i="13"/>
  <c r="AX60" i="13"/>
  <c r="AY60" i="13"/>
  <c r="AZ60" i="13"/>
  <c r="BA60" i="13"/>
  <c r="AU61" i="13"/>
  <c r="AV61" i="13"/>
  <c r="AW61" i="13"/>
  <c r="AX61" i="13"/>
  <c r="AY61" i="13"/>
  <c r="AZ61" i="13"/>
  <c r="BA61" i="13"/>
  <c r="AU62" i="13"/>
  <c r="AV62" i="13"/>
  <c r="AW62" i="13"/>
  <c r="AX62" i="13"/>
  <c r="AY62" i="13"/>
  <c r="AZ62" i="13"/>
  <c r="BA62" i="13"/>
  <c r="AU63" i="13"/>
  <c r="AV63" i="13"/>
  <c r="AW63" i="13"/>
  <c r="AX63" i="13"/>
  <c r="AY63" i="13"/>
  <c r="AZ63" i="13"/>
  <c r="BA63" i="13"/>
  <c r="AU64" i="13"/>
  <c r="AV64" i="13"/>
  <c r="AW64" i="13"/>
  <c r="AX64" i="13"/>
  <c r="AY64" i="13"/>
  <c r="AZ64" i="13"/>
  <c r="BA64" i="13"/>
  <c r="AU65" i="13"/>
  <c r="AV65" i="13"/>
  <c r="AW65" i="13"/>
  <c r="AX65" i="13"/>
  <c r="AY65" i="13"/>
  <c r="AZ65" i="13"/>
  <c r="BA65" i="13"/>
  <c r="AU66" i="13"/>
  <c r="AV66" i="13"/>
  <c r="AW66" i="13"/>
  <c r="AX66" i="13"/>
  <c r="AY66" i="13"/>
  <c r="AZ66" i="13"/>
  <c r="BA66" i="13"/>
  <c r="AU67" i="13"/>
  <c r="AV67" i="13"/>
  <c r="AW67" i="13"/>
  <c r="AX67" i="13"/>
  <c r="AY67" i="13"/>
  <c r="AZ67" i="13"/>
  <c r="BA67" i="13"/>
  <c r="AU68" i="13"/>
  <c r="AV68" i="13"/>
  <c r="AW68" i="13"/>
  <c r="AX68" i="13"/>
  <c r="AY68" i="13"/>
  <c r="AZ68" i="13"/>
  <c r="BA68" i="13"/>
  <c r="AU69" i="13"/>
  <c r="AV69" i="13"/>
  <c r="AW69" i="13"/>
  <c r="AX69" i="13"/>
  <c r="AY69" i="13"/>
  <c r="AZ69" i="13"/>
  <c r="BA69" i="13"/>
  <c r="AU70" i="13"/>
  <c r="AV70" i="13"/>
  <c r="AW70" i="13"/>
  <c r="AX70" i="13"/>
  <c r="AY70" i="13"/>
  <c r="AZ70" i="13"/>
  <c r="BA70" i="13"/>
  <c r="AU71" i="13"/>
  <c r="AV71" i="13"/>
  <c r="AW71" i="13"/>
  <c r="AX71" i="13"/>
  <c r="AY71" i="13"/>
  <c r="AZ71" i="13"/>
  <c r="BA71" i="13"/>
  <c r="AU72" i="13"/>
  <c r="AV72" i="13"/>
  <c r="AW72" i="13"/>
  <c r="AX72" i="13"/>
  <c r="AY72" i="13"/>
  <c r="AZ72" i="13"/>
  <c r="BA72" i="13"/>
  <c r="AU73" i="13"/>
  <c r="AV73" i="13"/>
  <c r="AW73" i="13"/>
  <c r="AX73" i="13"/>
  <c r="AY73" i="13"/>
  <c r="AZ73" i="13"/>
  <c r="BA73" i="13"/>
  <c r="AU74" i="13"/>
  <c r="AV74" i="13"/>
  <c r="AW74" i="13"/>
  <c r="AX74" i="13"/>
  <c r="AY74" i="13"/>
  <c r="AZ74" i="13"/>
  <c r="BA74" i="13"/>
  <c r="AU75" i="13"/>
  <c r="AV75" i="13"/>
  <c r="AW75" i="13"/>
  <c r="AX75" i="13"/>
  <c r="AY75" i="13"/>
  <c r="AZ75" i="13"/>
  <c r="BA75" i="13"/>
  <c r="AU76" i="13"/>
  <c r="AV76" i="13"/>
  <c r="AW76" i="13"/>
  <c r="AX76" i="13"/>
  <c r="AY76" i="13"/>
  <c r="AZ76" i="13"/>
  <c r="BA76" i="13"/>
  <c r="AU77" i="13"/>
  <c r="AV77" i="13"/>
  <c r="AW77" i="13"/>
  <c r="AX77" i="13"/>
  <c r="AY77" i="13"/>
  <c r="AZ77" i="13"/>
  <c r="BA77" i="13"/>
  <c r="AU78" i="13"/>
  <c r="AV78" i="13"/>
  <c r="AW78" i="13"/>
  <c r="AX78" i="13"/>
  <c r="AY78" i="13"/>
  <c r="AZ78" i="13"/>
  <c r="BA78" i="13"/>
  <c r="AU79" i="13"/>
  <c r="AV79" i="13"/>
  <c r="AW79" i="13"/>
  <c r="AX79" i="13"/>
  <c r="AY79" i="13"/>
  <c r="AZ79" i="13"/>
  <c r="BA79" i="13"/>
  <c r="AU80" i="13"/>
  <c r="AV80" i="13"/>
  <c r="AW80" i="13"/>
  <c r="AX80" i="13"/>
  <c r="AY80" i="13"/>
  <c r="AZ80" i="13"/>
  <c r="BA80" i="13"/>
  <c r="AU81" i="13"/>
  <c r="AV81" i="13"/>
  <c r="AW81" i="13"/>
  <c r="AX81" i="13"/>
  <c r="AY81" i="13"/>
  <c r="AZ81" i="13"/>
  <c r="BA81" i="13"/>
  <c r="AU82" i="13"/>
  <c r="AV82" i="13"/>
  <c r="AW82" i="13"/>
  <c r="AX82" i="13"/>
  <c r="AY82" i="13"/>
  <c r="AZ82" i="13"/>
  <c r="BA82" i="13"/>
  <c r="AU83" i="13"/>
  <c r="AV83" i="13"/>
  <c r="AW83" i="13"/>
  <c r="AX83" i="13"/>
  <c r="AY83" i="13"/>
  <c r="AZ83" i="13"/>
  <c r="BA83" i="13"/>
  <c r="AU84" i="13"/>
  <c r="AV84" i="13"/>
  <c r="AW84" i="13"/>
  <c r="AX84" i="13"/>
  <c r="AY84" i="13"/>
  <c r="AZ84" i="13"/>
  <c r="BA84" i="13"/>
  <c r="AU85" i="13"/>
  <c r="AV85" i="13"/>
  <c r="AW85" i="13"/>
  <c r="AX85" i="13"/>
  <c r="AY85" i="13"/>
  <c r="AZ85" i="13"/>
  <c r="BA85" i="13"/>
  <c r="AU86" i="13"/>
  <c r="AV86" i="13"/>
  <c r="AW86" i="13"/>
  <c r="AX86" i="13"/>
  <c r="AY86" i="13"/>
  <c r="AZ86" i="13"/>
  <c r="BA86" i="13"/>
  <c r="AU87" i="13"/>
  <c r="AV87" i="13"/>
  <c r="AW87" i="13"/>
  <c r="AX87" i="13"/>
  <c r="AY87" i="13"/>
  <c r="AZ87" i="13"/>
  <c r="BA87" i="13"/>
  <c r="AU88" i="13"/>
  <c r="AV88" i="13"/>
  <c r="AW88" i="13"/>
  <c r="AX88" i="13"/>
  <c r="AY88" i="13"/>
  <c r="AZ88" i="13"/>
  <c r="BA88" i="13"/>
  <c r="AU89" i="13"/>
  <c r="AV89" i="13"/>
  <c r="AW89" i="13"/>
  <c r="AX89" i="13"/>
  <c r="AY89" i="13"/>
  <c r="AZ89" i="13"/>
  <c r="BA89" i="13"/>
  <c r="AU90" i="13"/>
  <c r="AV90" i="13"/>
  <c r="AW90" i="13"/>
  <c r="AX90" i="13"/>
  <c r="AY90" i="13"/>
  <c r="AZ90" i="13"/>
  <c r="BA90" i="13"/>
  <c r="AU91" i="13"/>
  <c r="AV91" i="13"/>
  <c r="AW91" i="13"/>
  <c r="AX91" i="13"/>
  <c r="AY91" i="13"/>
  <c r="AZ91" i="13"/>
  <c r="BA91" i="13"/>
  <c r="AU92" i="13"/>
  <c r="AV92" i="13"/>
  <c r="AW92" i="13"/>
  <c r="AX92" i="13"/>
  <c r="AY92" i="13"/>
  <c r="AZ92" i="13"/>
  <c r="BA92" i="13"/>
  <c r="AU93" i="13"/>
  <c r="AV93" i="13"/>
  <c r="AW93" i="13"/>
  <c r="AX93" i="13"/>
  <c r="AY93" i="13"/>
  <c r="AZ93" i="13"/>
  <c r="BA93" i="13"/>
  <c r="AU94" i="13"/>
  <c r="AV94" i="13"/>
  <c r="AW94" i="13"/>
  <c r="AX94" i="13"/>
  <c r="AY94" i="13"/>
  <c r="AZ94" i="13"/>
  <c r="BA94" i="13"/>
  <c r="AU95" i="13"/>
  <c r="AV95" i="13"/>
  <c r="AW95" i="13"/>
  <c r="AX95" i="13"/>
  <c r="AY95" i="13"/>
  <c r="AZ95" i="13"/>
  <c r="BA95" i="13"/>
  <c r="AU96" i="13"/>
  <c r="AV96" i="13"/>
  <c r="AW96" i="13"/>
  <c r="AX96" i="13"/>
  <c r="AY96" i="13"/>
  <c r="AZ96" i="13"/>
  <c r="BA96" i="13"/>
  <c r="AU97" i="13"/>
  <c r="AV97" i="13"/>
  <c r="AW97" i="13"/>
  <c r="AX97" i="13"/>
  <c r="AY97" i="13"/>
  <c r="AZ97" i="13"/>
  <c r="BA97" i="13"/>
  <c r="AU98" i="13"/>
  <c r="AV98" i="13"/>
  <c r="AW98" i="13"/>
  <c r="AX98" i="13"/>
  <c r="AY98" i="13"/>
  <c r="AZ98" i="13"/>
  <c r="BA98" i="13"/>
  <c r="AU99" i="13"/>
  <c r="AV99" i="13"/>
  <c r="AW99" i="13"/>
  <c r="AX99" i="13"/>
  <c r="AY99" i="13"/>
  <c r="AZ99" i="13"/>
  <c r="BA99" i="13"/>
  <c r="AU100" i="13"/>
  <c r="AV100" i="13"/>
  <c r="AW100" i="13"/>
  <c r="AX100" i="13"/>
  <c r="AY100" i="13"/>
  <c r="AZ100" i="13"/>
  <c r="BA100" i="13"/>
  <c r="AU101" i="13"/>
  <c r="AV101" i="13"/>
  <c r="AW101" i="13"/>
  <c r="AX101" i="13"/>
  <c r="AY101" i="13"/>
  <c r="AZ101" i="13"/>
  <c r="BA101" i="13"/>
  <c r="AV6" i="13"/>
  <c r="AW6" i="13"/>
  <c r="AX6" i="13"/>
  <c r="AY6" i="13"/>
  <c r="AZ6" i="13"/>
  <c r="BA6" i="13"/>
  <c r="AU6" i="13"/>
  <c r="BF15" i="13"/>
  <c r="BF16" i="13"/>
  <c r="BF17" i="13"/>
  <c r="BF18" i="13"/>
  <c r="BF19" i="13"/>
  <c r="BF20" i="13"/>
  <c r="BF21" i="13"/>
  <c r="BF22" i="13"/>
  <c r="BF23" i="13"/>
  <c r="BF24" i="13"/>
  <c r="BF7" i="13"/>
  <c r="BF25" i="13"/>
  <c r="BF26" i="13"/>
  <c r="BF27" i="13"/>
  <c r="BF28" i="13"/>
  <c r="BF29" i="13"/>
  <c r="BF30" i="13"/>
  <c r="BF31" i="13"/>
  <c r="BF32" i="13"/>
  <c r="BF33" i="13"/>
  <c r="BF8" i="13"/>
  <c r="BF36" i="13"/>
  <c r="BF37" i="13"/>
  <c r="BF38" i="13"/>
  <c r="BF39" i="13"/>
  <c r="BF40" i="13"/>
  <c r="BF41" i="13"/>
  <c r="BF42" i="13"/>
  <c r="BF43" i="13"/>
  <c r="BF44" i="13"/>
  <c r="BF45" i="13"/>
  <c r="BF9" i="13"/>
  <c r="BF46" i="13"/>
  <c r="BF47" i="13"/>
  <c r="BF48" i="13"/>
  <c r="BF49" i="13"/>
  <c r="BF50" i="13"/>
  <c r="BF51" i="13"/>
  <c r="BF52" i="13"/>
  <c r="BF53" i="13"/>
  <c r="BF54" i="13"/>
  <c r="BF55" i="13"/>
  <c r="BF10" i="13"/>
  <c r="BF56" i="13"/>
  <c r="BF57" i="13"/>
  <c r="BF58" i="13"/>
  <c r="BF59" i="13"/>
  <c r="BF60" i="13"/>
  <c r="BF61" i="13"/>
  <c r="BF62" i="13"/>
  <c r="BF63" i="13"/>
  <c r="BF64" i="13"/>
  <c r="BF65" i="13"/>
  <c r="BF11" i="13"/>
  <c r="BF66" i="13"/>
  <c r="BF67" i="13"/>
  <c r="BF68" i="13"/>
  <c r="BF69" i="13"/>
  <c r="BF70" i="13"/>
  <c r="BF71" i="13"/>
  <c r="BF72" i="13"/>
  <c r="BF73" i="13"/>
  <c r="BF74" i="13"/>
  <c r="BF75" i="13"/>
  <c r="BF12" i="13"/>
  <c r="BF76" i="13"/>
  <c r="BF77" i="13"/>
  <c r="BF78" i="13"/>
  <c r="BF79" i="13"/>
  <c r="BF80" i="13"/>
  <c r="BF81" i="13"/>
  <c r="BF82" i="13"/>
  <c r="BF83" i="13"/>
  <c r="BF84" i="13"/>
  <c r="BF85" i="13"/>
  <c r="BF13" i="13"/>
  <c r="BF86" i="13"/>
  <c r="BF87" i="13"/>
  <c r="BF88" i="13"/>
  <c r="BF89" i="13"/>
  <c r="BF90" i="13"/>
  <c r="BF91" i="13"/>
  <c r="BF92" i="13"/>
  <c r="BF93" i="13"/>
  <c r="BF94" i="13"/>
  <c r="BF95" i="13"/>
  <c r="BF14" i="13"/>
  <c r="BF96" i="13"/>
  <c r="BF97" i="13"/>
  <c r="BF98" i="13"/>
  <c r="BF99" i="13"/>
  <c r="BF100" i="13"/>
  <c r="BF101" i="13"/>
  <c r="BF6" i="13"/>
  <c r="T5" i="14" l="1"/>
  <c r="T7" i="14"/>
  <c r="T11" i="14"/>
  <c r="R4" i="14"/>
  <c r="R11" i="14"/>
  <c r="R5" i="14"/>
  <c r="R7" i="14"/>
  <c r="R9" i="14"/>
  <c r="J4" i="14"/>
  <c r="J8" i="14"/>
  <c r="M11" i="14"/>
  <c r="L10" i="14"/>
  <c r="K9" i="14"/>
  <c r="M7" i="14"/>
  <c r="L6" i="14"/>
  <c r="K5" i="14"/>
  <c r="N5" i="14" s="1"/>
  <c r="Q4" i="14" a="1"/>
  <c r="J11" i="14"/>
  <c r="J7" i="14"/>
  <c r="L11" i="14"/>
  <c r="K10" i="14"/>
  <c r="M8" i="14"/>
  <c r="L7" i="14"/>
  <c r="K6" i="14"/>
  <c r="M4" i="14"/>
  <c r="J10" i="14"/>
  <c r="J6" i="14"/>
  <c r="K11" i="14"/>
  <c r="M9" i="14"/>
  <c r="L8" i="14"/>
  <c r="K7" i="14"/>
  <c r="M5" i="14"/>
  <c r="L4" i="14"/>
  <c r="S4" i="14" a="1"/>
  <c r="J9" i="14"/>
  <c r="N9" i="14" s="1"/>
  <c r="M10" i="14"/>
  <c r="L9" i="14"/>
  <c r="K8" i="14"/>
  <c r="M6" i="14"/>
  <c r="K4" i="14"/>
  <c r="K12" i="14" s="1"/>
  <c r="T8" i="14"/>
  <c r="T4" i="14"/>
  <c r="S9" i="14"/>
  <c r="R10" i="14"/>
  <c r="R6" i="14"/>
  <c r="T10" i="14"/>
  <c r="T6" i="14"/>
  <c r="R8" i="14"/>
  <c r="T9" i="14"/>
  <c r="Q9" i="14"/>
  <c r="Q5" i="14"/>
  <c r="Q8" i="14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" i="1"/>
  <c r="N6" i="14" l="1"/>
  <c r="N7" i="14"/>
  <c r="S5" i="14"/>
  <c r="S7" i="14"/>
  <c r="S8" i="14"/>
  <c r="S4" i="14"/>
  <c r="S10" i="14"/>
  <c r="S6" i="14"/>
  <c r="S11" i="14"/>
  <c r="N10" i="14"/>
  <c r="N11" i="14"/>
  <c r="N8" i="14"/>
  <c r="L12" i="14"/>
  <c r="M12" i="14"/>
  <c r="Q4" i="14"/>
  <c r="Q6" i="14"/>
  <c r="Q7" i="14"/>
  <c r="Q10" i="14"/>
  <c r="Q11" i="14"/>
  <c r="N4" i="14"/>
  <c r="J12" i="14"/>
  <c r="N5" i="11"/>
  <c r="N6" i="11"/>
  <c r="N7" i="11"/>
  <c r="N8" i="11"/>
  <c r="N9" i="11"/>
  <c r="N10" i="11"/>
  <c r="N4" i="11"/>
  <c r="W10" i="11" l="1"/>
  <c r="U12" i="11"/>
  <c r="A31" i="8" a="1"/>
  <c r="A31" i="8" s="1"/>
  <c r="B30" i="8" a="1"/>
  <c r="B30" i="8" s="1"/>
  <c r="B31" i="8" a="1"/>
  <c r="E31" i="8" l="1"/>
  <c r="F32" i="8"/>
  <c r="C33" i="8"/>
  <c r="G33" i="8"/>
  <c r="H34" i="8"/>
  <c r="F36" i="8"/>
  <c r="D32" i="8"/>
  <c r="E33" i="8"/>
  <c r="G35" i="8"/>
  <c r="B31" i="8"/>
  <c r="F31" i="8"/>
  <c r="C32" i="8"/>
  <c r="G32" i="8"/>
  <c r="D33" i="8"/>
  <c r="H33" i="8"/>
  <c r="E34" i="8"/>
  <c r="B35" i="8"/>
  <c r="F35" i="8"/>
  <c r="C36" i="8"/>
  <c r="G36" i="8"/>
  <c r="F34" i="8"/>
  <c r="H36" i="8"/>
  <c r="D31" i="8"/>
  <c r="H31" i="8"/>
  <c r="E32" i="8"/>
  <c r="B33" i="8"/>
  <c r="F33" i="8"/>
  <c r="C34" i="8"/>
  <c r="G34" i="8"/>
  <c r="D35" i="8"/>
  <c r="H35" i="8"/>
  <c r="E36" i="8"/>
  <c r="B32" i="8"/>
  <c r="D34" i="8"/>
  <c r="E35" i="8"/>
  <c r="B36" i="8"/>
  <c r="C31" i="8"/>
  <c r="G31" i="8"/>
  <c r="H32" i="8"/>
  <c r="B34" i="8"/>
  <c r="C35" i="8"/>
  <c r="D36" i="8"/>
  <c r="A34" i="8"/>
  <c r="A33" i="8"/>
  <c r="A36" i="8"/>
  <c r="A32" i="8"/>
  <c r="A35" i="8"/>
  <c r="E30" i="8"/>
  <c r="D30" i="8"/>
  <c r="G30" i="8"/>
  <c r="C30" i="8"/>
  <c r="H30" i="8"/>
  <c r="F30" i="8"/>
  <c r="B39" i="8"/>
  <c r="C39" i="8"/>
  <c r="D39" i="8"/>
  <c r="E39" i="8"/>
  <c r="F39" i="8"/>
  <c r="G39" i="8"/>
  <c r="H39" i="8"/>
  <c r="B40" i="8"/>
  <c r="C40" i="8"/>
  <c r="D40" i="8"/>
  <c r="E40" i="8"/>
  <c r="F40" i="8"/>
  <c r="G40" i="8"/>
  <c r="H40" i="8"/>
  <c r="B41" i="8"/>
  <c r="C41" i="8"/>
  <c r="D41" i="8"/>
  <c r="E41" i="8"/>
  <c r="F41" i="8"/>
  <c r="G41" i="8"/>
  <c r="H41" i="8"/>
  <c r="B42" i="8"/>
  <c r="C42" i="8"/>
  <c r="D42" i="8"/>
  <c r="E42" i="8"/>
  <c r="F42" i="8"/>
  <c r="G42" i="8"/>
  <c r="H42" i="8"/>
  <c r="B43" i="8"/>
  <c r="C43" i="8"/>
  <c r="D43" i="8"/>
  <c r="E43" i="8"/>
  <c r="F43" i="8"/>
  <c r="G43" i="8"/>
  <c r="H43" i="8"/>
  <c r="C38" i="8"/>
  <c r="D38" i="8"/>
  <c r="E38" i="8"/>
  <c r="F38" i="8"/>
  <c r="G38" i="8"/>
  <c r="H38" i="8"/>
  <c r="B38" i="8"/>
  <c r="J38" i="8" a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Q6" i="1"/>
  <c r="Q7" i="1"/>
  <c r="Q8" i="1"/>
  <c r="Q9" i="1"/>
  <c r="Q10" i="1"/>
  <c r="Q5" i="1"/>
  <c r="J38" i="8" l="1"/>
  <c r="T11" i="1"/>
  <c r="S11" i="1"/>
  <c r="R11" i="1"/>
  <c r="Q11" i="1"/>
  <c r="P20" i="8"/>
  <c r="P19" i="8"/>
  <c r="P18" i="8"/>
  <c r="P17" i="8"/>
  <c r="P21" i="8"/>
  <c r="P16" i="8"/>
  <c r="O20" i="8"/>
  <c r="O19" i="8"/>
  <c r="O18" i="8"/>
  <c r="O17" i="8"/>
  <c r="O21" i="8"/>
  <c r="O16" i="8"/>
  <c r="N20" i="8"/>
  <c r="N19" i="8"/>
  <c r="N18" i="8"/>
  <c r="N17" i="8"/>
  <c r="N21" i="8"/>
  <c r="N16" i="8"/>
  <c r="M20" i="8"/>
  <c r="M19" i="8"/>
  <c r="M18" i="8"/>
  <c r="M17" i="8"/>
  <c r="M21" i="8"/>
  <c r="M16" i="8"/>
  <c r="L20" i="8"/>
  <c r="L19" i="8"/>
  <c r="L18" i="8"/>
  <c r="L17" i="8"/>
  <c r="L21" i="8"/>
  <c r="L16" i="8"/>
  <c r="K20" i="8"/>
  <c r="K19" i="8"/>
  <c r="K18" i="8"/>
  <c r="K17" i="8"/>
  <c r="K21" i="8"/>
  <c r="K16" i="8"/>
  <c r="J20" i="8"/>
  <c r="J19" i="8"/>
  <c r="J18" i="8"/>
  <c r="J17" i="8"/>
  <c r="J21" i="8"/>
  <c r="J16" i="8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2" i="1"/>
  <c r="H27" i="5"/>
  <c r="H28" i="5"/>
  <c r="H29" i="5"/>
  <c r="H30" i="5"/>
  <c r="H31" i="5"/>
  <c r="H26" i="5"/>
  <c r="C27" i="5"/>
  <c r="C28" i="5"/>
  <c r="C29" i="5"/>
  <c r="C30" i="5"/>
  <c r="C31" i="5"/>
  <c r="I27" i="5"/>
  <c r="I28" i="5"/>
  <c r="I29" i="5"/>
  <c r="I30" i="5"/>
  <c r="I31" i="5"/>
  <c r="I26" i="5"/>
  <c r="G27" i="5"/>
  <c r="G28" i="5"/>
  <c r="G29" i="5"/>
  <c r="G30" i="5"/>
  <c r="G31" i="5"/>
  <c r="G26" i="5"/>
  <c r="F27" i="5"/>
  <c r="F28" i="5"/>
  <c r="F29" i="5"/>
  <c r="F30" i="5"/>
  <c r="F31" i="5"/>
  <c r="F26" i="5"/>
  <c r="E27" i="5"/>
  <c r="E28" i="5"/>
  <c r="E29" i="5"/>
  <c r="E30" i="5"/>
  <c r="E31" i="5"/>
  <c r="E26" i="5"/>
  <c r="D27" i="5"/>
  <c r="D28" i="5"/>
  <c r="D29" i="5"/>
  <c r="D30" i="5"/>
  <c r="D31" i="5"/>
  <c r="D26" i="5"/>
  <c r="C26" i="5"/>
  <c r="B31" i="5"/>
  <c r="B30" i="5"/>
  <c r="B29" i="5"/>
  <c r="B28" i="5"/>
  <c r="B27" i="5"/>
  <c r="B26" i="5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2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" i="1"/>
  <c r="O3571" i="1" l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</calcChain>
</file>

<file path=xl/connections.xml><?xml version="1.0" encoding="utf-8"?>
<connections xmlns="http://schemas.openxmlformats.org/spreadsheetml/2006/main">
  <connection id="1" name="reg2014 txt" type="6" refreshedVersion="4" background="1" saveData="1">
    <textPr sourceFile="E:\projet final informatique\reg2014 txt.txt" decimal="," thousands=" ">
      <textFields>
        <textField/>
      </textFields>
    </textPr>
  </connection>
</connections>
</file>

<file path=xl/sharedStrings.xml><?xml version="1.0" encoding="utf-8"?>
<sst xmlns="http://schemas.openxmlformats.org/spreadsheetml/2006/main" count="12754" uniqueCount="330">
  <si>
    <t>Région</t>
  </si>
  <si>
    <t>Département</t>
  </si>
  <si>
    <t>Libellé de
département</t>
  </si>
  <si>
    <t>Année du recensement</t>
  </si>
  <si>
    <t>Diplôme</t>
  </si>
  <si>
    <t>Hommes 16-24 ans</t>
  </si>
  <si>
    <t>Hommes 25 ans et +</t>
  </si>
  <si>
    <t>Femmes 16-24 ans</t>
  </si>
  <si>
    <t>Femmes 25 ans et +</t>
  </si>
  <si>
    <t>82</t>
  </si>
  <si>
    <t>Ain</t>
  </si>
  <si>
    <t>Aucun</t>
  </si>
  <si>
    <t>22</t>
  </si>
  <si>
    <t>Aisne</t>
  </si>
  <si>
    <t>83</t>
  </si>
  <si>
    <t>Allier</t>
  </si>
  <si>
    <t>93</t>
  </si>
  <si>
    <t>Alpes-de-Haute-Provence</t>
  </si>
  <si>
    <t>Hautes-Alpes</t>
  </si>
  <si>
    <t>Alpes-Maritimes</t>
  </si>
  <si>
    <t>Ardèche</t>
  </si>
  <si>
    <t>21</t>
  </si>
  <si>
    <t>Ardennes</t>
  </si>
  <si>
    <t>73</t>
  </si>
  <si>
    <t>Ariège</t>
  </si>
  <si>
    <t>10</t>
  </si>
  <si>
    <t>Aube</t>
  </si>
  <si>
    <t>91</t>
  </si>
  <si>
    <t>11</t>
  </si>
  <si>
    <t>Aude</t>
  </si>
  <si>
    <t>12</t>
  </si>
  <si>
    <t>Aveyron</t>
  </si>
  <si>
    <t>13</t>
  </si>
  <si>
    <t>Bouches-du-Rhône</t>
  </si>
  <si>
    <t>25</t>
  </si>
  <si>
    <t>14</t>
  </si>
  <si>
    <t>Calvados</t>
  </si>
  <si>
    <t>15</t>
  </si>
  <si>
    <t>Cantal</t>
  </si>
  <si>
    <t>54</t>
  </si>
  <si>
    <t>16</t>
  </si>
  <si>
    <t>Charente</t>
  </si>
  <si>
    <t>17</t>
  </si>
  <si>
    <t>Charente-Maritime</t>
  </si>
  <si>
    <t>24</t>
  </si>
  <si>
    <t>18</t>
  </si>
  <si>
    <t>Cher</t>
  </si>
  <si>
    <t>74</t>
  </si>
  <si>
    <t>19</t>
  </si>
  <si>
    <t>Corrèze</t>
  </si>
  <si>
    <t>94</t>
  </si>
  <si>
    <t>2A</t>
  </si>
  <si>
    <t>Corse-du-Sud</t>
  </si>
  <si>
    <t>2B</t>
  </si>
  <si>
    <t>Haute-Corse</t>
  </si>
  <si>
    <t>26</t>
  </si>
  <si>
    <t>Côte-d'Or</t>
  </si>
  <si>
    <t>53</t>
  </si>
  <si>
    <t>Côtes-d'Armor</t>
  </si>
  <si>
    <t>23</t>
  </si>
  <si>
    <t>Creuse</t>
  </si>
  <si>
    <t>72</t>
  </si>
  <si>
    <t>Dordogne</t>
  </si>
  <si>
    <t>43</t>
  </si>
  <si>
    <t>Doubs</t>
  </si>
  <si>
    <t>Drôme</t>
  </si>
  <si>
    <t>27</t>
  </si>
  <si>
    <t>Eure</t>
  </si>
  <si>
    <t>28</t>
  </si>
  <si>
    <t>Eure-et-Loir</t>
  </si>
  <si>
    <t>29</t>
  </si>
  <si>
    <t>Finistère</t>
  </si>
  <si>
    <t>30</t>
  </si>
  <si>
    <t>Gard</t>
  </si>
  <si>
    <t>31</t>
  </si>
  <si>
    <t>Haute-Garonne</t>
  </si>
  <si>
    <t>32</t>
  </si>
  <si>
    <t>Gers</t>
  </si>
  <si>
    <t>33</t>
  </si>
  <si>
    <t>Gironde</t>
  </si>
  <si>
    <t>34</t>
  </si>
  <si>
    <t>Hérault</t>
  </si>
  <si>
    <t>35</t>
  </si>
  <si>
    <t>Ille-et-Vilaine</t>
  </si>
  <si>
    <t>36</t>
  </si>
  <si>
    <t>Indre</t>
  </si>
  <si>
    <t>37</t>
  </si>
  <si>
    <t>Indre-et-Loire</t>
  </si>
  <si>
    <t>38</t>
  </si>
  <si>
    <t>Isère</t>
  </si>
  <si>
    <t>39</t>
  </si>
  <si>
    <t>Jura</t>
  </si>
  <si>
    <t>40</t>
  </si>
  <si>
    <t>Landes</t>
  </si>
  <si>
    <t>41</t>
  </si>
  <si>
    <t>Loir-et-Cher</t>
  </si>
  <si>
    <t>42</t>
  </si>
  <si>
    <t>Loire</t>
  </si>
  <si>
    <t>Haute-Loire</t>
  </si>
  <si>
    <t>52</t>
  </si>
  <si>
    <t>44</t>
  </si>
  <si>
    <t>Loire-Atlantique</t>
  </si>
  <si>
    <t>45</t>
  </si>
  <si>
    <t>Loiret</t>
  </si>
  <si>
    <t>46</t>
  </si>
  <si>
    <t>Lot</t>
  </si>
  <si>
    <t>47</t>
  </si>
  <si>
    <t>Lot-et-Garonne</t>
  </si>
  <si>
    <t>48</t>
  </si>
  <si>
    <t>Lozère</t>
  </si>
  <si>
    <t>49</t>
  </si>
  <si>
    <t>Maine-et-Loire</t>
  </si>
  <si>
    <t>50</t>
  </si>
  <si>
    <t>Manche</t>
  </si>
  <si>
    <t>51</t>
  </si>
  <si>
    <t>Marne</t>
  </si>
  <si>
    <t>Haute-Marne</t>
  </si>
  <si>
    <t>Mayenne</t>
  </si>
  <si>
    <t>Meurthe-et-Moselle</t>
  </si>
  <si>
    <t>55</t>
  </si>
  <si>
    <t>Meuse</t>
  </si>
  <si>
    <t>56</t>
  </si>
  <si>
    <t>Morbihan</t>
  </si>
  <si>
    <t>57</t>
  </si>
  <si>
    <t>Moselle</t>
  </si>
  <si>
    <t>58</t>
  </si>
  <si>
    <t>Nièvre</t>
  </si>
  <si>
    <t>59</t>
  </si>
  <si>
    <t>Nord</t>
  </si>
  <si>
    <t>60</t>
  </si>
  <si>
    <t>Oise</t>
  </si>
  <si>
    <t>61</t>
  </si>
  <si>
    <t>Orne</t>
  </si>
  <si>
    <t>62</t>
  </si>
  <si>
    <t>Pas-de-Calais</t>
  </si>
  <si>
    <t>63</t>
  </si>
  <si>
    <t>Puy-de-Dôme</t>
  </si>
  <si>
    <t>64</t>
  </si>
  <si>
    <t>Pyrénées-Atlantiques</t>
  </si>
  <si>
    <t>65</t>
  </si>
  <si>
    <t>Hautes-Pyrénées</t>
  </si>
  <si>
    <t>66</t>
  </si>
  <si>
    <t>Pyrénées-Orientales</t>
  </si>
  <si>
    <t>67</t>
  </si>
  <si>
    <t>Bas-Rhin</t>
  </si>
  <si>
    <t>68</t>
  </si>
  <si>
    <t>Haut-Rhin</t>
  </si>
  <si>
    <t>69</t>
  </si>
  <si>
    <t>Rhône</t>
  </si>
  <si>
    <t>70</t>
  </si>
  <si>
    <t>Haute-Saône</t>
  </si>
  <si>
    <t>71</t>
  </si>
  <si>
    <t>Saône-et-Loire</t>
  </si>
  <si>
    <t>Sarthe</t>
  </si>
  <si>
    <t>Savoie</t>
  </si>
  <si>
    <t>Haute-Savoie</t>
  </si>
  <si>
    <t>75</t>
  </si>
  <si>
    <t>Paris</t>
  </si>
  <si>
    <t>76</t>
  </si>
  <si>
    <t>Seine-Maritime</t>
  </si>
  <si>
    <t>77</t>
  </si>
  <si>
    <t>Seine-et-Marne</t>
  </si>
  <si>
    <t>78</t>
  </si>
  <si>
    <t>Yvelines</t>
  </si>
  <si>
    <t>79</t>
  </si>
  <si>
    <t>Deux-Sèvres</t>
  </si>
  <si>
    <t>80</t>
  </si>
  <si>
    <t>Somme</t>
  </si>
  <si>
    <t>81</t>
  </si>
  <si>
    <t>Tarn</t>
  </si>
  <si>
    <t>Tarn-et-Garonne</t>
  </si>
  <si>
    <t>Var</t>
  </si>
  <si>
    <t>84</t>
  </si>
  <si>
    <t>Vaucluse</t>
  </si>
  <si>
    <t>85</t>
  </si>
  <si>
    <t>Vendée</t>
  </si>
  <si>
    <t>86</t>
  </si>
  <si>
    <t>Vienne</t>
  </si>
  <si>
    <t>87</t>
  </si>
  <si>
    <t>Haute-Vienne</t>
  </si>
  <si>
    <t>88</t>
  </si>
  <si>
    <t>Vosges</t>
  </si>
  <si>
    <t>89</t>
  </si>
  <si>
    <t>Yonne</t>
  </si>
  <si>
    <t>90</t>
  </si>
  <si>
    <t>Territoire de Belfort</t>
  </si>
  <si>
    <t>Essonne</t>
  </si>
  <si>
    <t>92</t>
  </si>
  <si>
    <t>Hauts-de-Seine</t>
  </si>
  <si>
    <t>Seine-Saint-Denis</t>
  </si>
  <si>
    <t>Val-de-Marne</t>
  </si>
  <si>
    <t>95</t>
  </si>
  <si>
    <t>Val-d'Oise</t>
  </si>
  <si>
    <t>CEP</t>
  </si>
  <si>
    <t>BEPC</t>
  </si>
  <si>
    <t>CAP-BEP</t>
  </si>
  <si>
    <t>BAC</t>
  </si>
  <si>
    <t>SUP</t>
  </si>
  <si>
    <t>REGION</t>
  </si>
  <si>
    <t>CHEFLIEU</t>
  </si>
  <si>
    <t>TNCC</t>
  </si>
  <si>
    <t>NCC</t>
  </si>
  <si>
    <t>NCCENR</t>
  </si>
  <si>
    <t>GUADELOUPE</t>
  </si>
  <si>
    <t>Guadeloupe</t>
  </si>
  <si>
    <t>MARTINIQUE</t>
  </si>
  <si>
    <t>Martinique</t>
  </si>
  <si>
    <t>GUYANE</t>
  </si>
  <si>
    <t>Guyane</t>
  </si>
  <si>
    <t>LA REUNION</t>
  </si>
  <si>
    <t>La Réunion</t>
  </si>
  <si>
    <t>MAYOTTE</t>
  </si>
  <si>
    <t>Mayotte</t>
  </si>
  <si>
    <t>ILE-DE-FRANCE</t>
  </si>
  <si>
    <t>Île-de-France</t>
  </si>
  <si>
    <t>CHAMPAGNE-ARDENNE</t>
  </si>
  <si>
    <t>Champagne-Ardenne</t>
  </si>
  <si>
    <t>PICARDIE</t>
  </si>
  <si>
    <t>Picardie</t>
  </si>
  <si>
    <t>HAUTE-NORMANDIE</t>
  </si>
  <si>
    <t>Haute-Normandie</t>
  </si>
  <si>
    <t>CENTRE</t>
  </si>
  <si>
    <t>Centre</t>
  </si>
  <si>
    <t>BASSE-NORMANDIE</t>
  </si>
  <si>
    <t>Basse-Normandie</t>
  </si>
  <si>
    <t>BOURGOGNE</t>
  </si>
  <si>
    <t>Bourgogne</t>
  </si>
  <si>
    <t>NORD-PAS-DE-CALAIS</t>
  </si>
  <si>
    <t>Nord-Pas-de-Calais</t>
  </si>
  <si>
    <t>LORRAINE</t>
  </si>
  <si>
    <t>Lorraine</t>
  </si>
  <si>
    <t>ALSACE</t>
  </si>
  <si>
    <t>Alsace</t>
  </si>
  <si>
    <t>FRANCHE-COMTE</t>
  </si>
  <si>
    <t>Franche-Comté</t>
  </si>
  <si>
    <t>PAYS DE LA LOIRE</t>
  </si>
  <si>
    <t>Pays de la Loire</t>
  </si>
  <si>
    <t>BRETAGNE</t>
  </si>
  <si>
    <t>Bretagne</t>
  </si>
  <si>
    <t>POITOU-CHARENTES</t>
  </si>
  <si>
    <t>Poitou-Charentes</t>
  </si>
  <si>
    <t>AQUITAINE</t>
  </si>
  <si>
    <t>Aquitaine</t>
  </si>
  <si>
    <t>MIDI-PYRENEES</t>
  </si>
  <si>
    <t>Midi-Pyrénées</t>
  </si>
  <si>
    <t>LIMOUSIN</t>
  </si>
  <si>
    <t>Limousin</t>
  </si>
  <si>
    <t>RHONE-ALPES</t>
  </si>
  <si>
    <t>Rhône-Alpes</t>
  </si>
  <si>
    <t>AUVERGNE</t>
  </si>
  <si>
    <t>Auvergne</t>
  </si>
  <si>
    <t>LANGUEDOC-ROUSSILLON</t>
  </si>
  <si>
    <t>Languedoc-Roussillon</t>
  </si>
  <si>
    <t>PROVENCE-ALPES-COTE D'AZUR</t>
  </si>
  <si>
    <t>Provence-Alpes-Côte d'Azur</t>
  </si>
  <si>
    <t>2A004</t>
  </si>
  <si>
    <t>CORSE</t>
  </si>
  <si>
    <t>Corse</t>
  </si>
  <si>
    <t>Libellé région</t>
  </si>
  <si>
    <t>niveau d'études</t>
  </si>
  <si>
    <t>zeat</t>
  </si>
  <si>
    <t>Étiquettes de lignes</t>
  </si>
  <si>
    <t>Total général</t>
  </si>
  <si>
    <t>Étiquettes de colonnes</t>
  </si>
  <si>
    <t>Population</t>
  </si>
  <si>
    <t>Somme de Population</t>
  </si>
  <si>
    <t xml:space="preserve"> 1968-1975</t>
  </si>
  <si>
    <t>1975-1982</t>
  </si>
  <si>
    <t>1982-1990</t>
  </si>
  <si>
    <t>1990-1999</t>
  </si>
  <si>
    <t>1999-2006</t>
  </si>
  <si>
    <t>2006-2011</t>
  </si>
  <si>
    <t>Taux de croissance</t>
  </si>
  <si>
    <t>taux global 1968-2011</t>
  </si>
  <si>
    <t>taux moyen 1968-2011</t>
  </si>
  <si>
    <t>niveau primaire</t>
  </si>
  <si>
    <t>niveau secondaire</t>
  </si>
  <si>
    <t>niveau supérieur</t>
  </si>
  <si>
    <t>population 16-24 ans</t>
  </si>
  <si>
    <t>Somme de population 16-24 ans</t>
  </si>
  <si>
    <t>part 1968</t>
  </si>
  <si>
    <t>part 1975</t>
  </si>
  <si>
    <t>part 1982</t>
  </si>
  <si>
    <t>part 1990</t>
  </si>
  <si>
    <t>part 2006</t>
  </si>
  <si>
    <t>part 1999</t>
  </si>
  <si>
    <t>part 2011</t>
  </si>
  <si>
    <t>Somme de Hommes 16-24 ans</t>
  </si>
  <si>
    <t>Zone de contrôle</t>
  </si>
  <si>
    <t>Le résultat</t>
  </si>
  <si>
    <t>comparaison des 2 tableaux</t>
  </si>
  <si>
    <t>ce tableau est construit à partir de B16:H21</t>
  </si>
  <si>
    <t>c'est une autre façon de faire.</t>
  </si>
  <si>
    <t>si cette solution est trop compliquée, n'hésite pas à utiliser celle en bleu.</t>
  </si>
  <si>
    <t>Somme de Hommes 25 ans et +</t>
  </si>
  <si>
    <t>Total 1968</t>
  </si>
  <si>
    <t>Total 1975</t>
  </si>
  <si>
    <t>Total 1982</t>
  </si>
  <si>
    <t>Total 1990</t>
  </si>
  <si>
    <t>Total 1999</t>
  </si>
  <si>
    <t>Total 2006</t>
  </si>
  <si>
    <t>Total 2011</t>
  </si>
  <si>
    <t>Somme de Population masculine</t>
  </si>
  <si>
    <t>Nombre de % 16-24 homme/population masculine</t>
  </si>
  <si>
    <t xml:space="preserve"> Hommes 25 ans et +</t>
  </si>
  <si>
    <t>Evolution de la proportion des hommes 16-24 ans dans la population masculine au fil des recensements</t>
  </si>
  <si>
    <t>3</t>
  </si>
  <si>
    <t>1</t>
  </si>
  <si>
    <t>4</t>
  </si>
  <si>
    <t>7</t>
  </si>
  <si>
    <t>6</t>
  </si>
  <si>
    <t>5</t>
  </si>
  <si>
    <t>8</t>
  </si>
  <si>
    <t>9</t>
  </si>
  <si>
    <t>2</t>
  </si>
  <si>
    <t>nouvelle liste personnalisée</t>
  </si>
  <si>
    <t>l'alpha dans l'ordre du numérique</t>
  </si>
  <si>
    <t>alpha</t>
  </si>
  <si>
    <t>numérique</t>
  </si>
  <si>
    <t>contrôle du faux</t>
  </si>
  <si>
    <t>tableau calculé à l'aide de sommeprod()</t>
  </si>
  <si>
    <t>écart de 1e-13 pour dépt 84</t>
  </si>
  <si>
    <t>extrait de 4.d (calcul à base de sommeprod())</t>
  </si>
  <si>
    <t>limites</t>
  </si>
  <si>
    <t>avec la fonction fréquence</t>
  </si>
  <si>
    <t>avec sommeprod()</t>
  </si>
  <si>
    <t>même tableau mais sans TCD (simplement des SOMMEPROD())</t>
  </si>
  <si>
    <t>écarts d'arrondis</t>
  </si>
  <si>
    <t>contrôle entre les 2 modes de calcul</t>
  </si>
  <si>
    <t>Mise en Forme Conditionnelle (MFC) en nuance de couleur pour mettre en évidence le glissement vrs le bas et à droite des résultats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</si>
</sst>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(* #,##0_);_(* \(#,##0\);_(* &quot;-&quot;??_);_(@_)"/>
    <numFmt numFmtId="165" formatCode="#\ ###\ ##0"/>
    <numFmt numFmtId="166" formatCode="0.0%"/>
  </numFmts>
  <fonts count="10" x14ac:knownFonts="1">
    <font>
      <sz val="11"/>
      <color theme="1"/>
      <name val="Calibri"/>
      <family val="2"/>
      <scheme val="minor"/>
    </font>
    <font>
      <b/>
      <sz val="8"/>
      <color indexed="9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86">
    <xf numFmtId="0" fontId="0" fillId="0" borderId="0" xfId="0"/>
    <xf numFmtId="0" fontId="1" fillId="2" borderId="0" xfId="0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2" fillId="0" borderId="0" xfId="0" quotePrefix="1" applyNumberFormat="1" applyFont="1" applyFill="1"/>
    <xf numFmtId="49" fontId="2" fillId="0" borderId="0" xfId="0" applyNumberFormat="1" applyFont="1" applyFill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3" fontId="0" fillId="0" borderId="0" xfId="0" quotePrefix="1" applyNumberFormat="1"/>
    <xf numFmtId="49" fontId="2" fillId="0" borderId="0" xfId="0" applyNumberFormat="1" applyFont="1" applyFill="1"/>
    <xf numFmtId="1" fontId="2" fillId="0" borderId="0" xfId="0" applyNumberFormat="1" applyFont="1" applyFill="1"/>
    <xf numFmtId="3" fontId="0" fillId="0" borderId="0" xfId="0" applyNumberFormat="1"/>
    <xf numFmtId="0" fontId="0" fillId="0" borderId="0" xfId="0" applyNumberFormat="1"/>
    <xf numFmtId="0" fontId="4" fillId="3" borderId="1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4" fillId="3" borderId="2" xfId="0" applyFont="1" applyFill="1" applyBorder="1" applyAlignment="1">
      <alignment horizontal="left"/>
    </xf>
    <xf numFmtId="0" fontId="4" fillId="3" borderId="2" xfId="0" applyNumberFormat="1" applyFont="1" applyFill="1" applyBorder="1"/>
    <xf numFmtId="0" fontId="0" fillId="0" borderId="0" xfId="0" applyAlignment="1">
      <alignment horizontal="right" vertical="center"/>
    </xf>
    <xf numFmtId="0" fontId="0" fillId="0" borderId="3" xfId="0" applyBorder="1"/>
    <xf numFmtId="10" fontId="0" fillId="0" borderId="3" xfId="1" applyNumberFormat="1" applyFont="1" applyBorder="1"/>
    <xf numFmtId="0" fontId="0" fillId="0" borderId="4" xfId="0" applyBorder="1"/>
    <xf numFmtId="0" fontId="0" fillId="0" borderId="3" xfId="0" applyBorder="1" applyAlignment="1">
      <alignment horizontal="center"/>
    </xf>
    <xf numFmtId="10" fontId="0" fillId="0" borderId="3" xfId="1" applyNumberFormat="1" applyFont="1" applyFill="1" applyBorder="1"/>
    <xf numFmtId="10" fontId="0" fillId="0" borderId="0" xfId="0" applyNumberFormat="1"/>
    <xf numFmtId="10" fontId="0" fillId="0" borderId="3" xfId="0" applyNumberFormat="1" applyBorder="1"/>
    <xf numFmtId="0" fontId="0" fillId="0" borderId="5" xfId="0" applyBorder="1"/>
    <xf numFmtId="164" fontId="0" fillId="0" borderId="0" xfId="2" applyNumberFormat="1" applyFont="1"/>
    <xf numFmtId="164" fontId="0" fillId="0" borderId="0" xfId="0" applyNumberFormat="1"/>
    <xf numFmtId="0" fontId="0" fillId="0" borderId="0" xfId="0" applyAlignment="1">
      <alignment horizontal="center" vertical="center"/>
    </xf>
    <xf numFmtId="9" fontId="0" fillId="0" borderId="3" xfId="1" applyFont="1" applyBorder="1" applyAlignment="1">
      <alignment horizontal="center" vertical="center"/>
    </xf>
    <xf numFmtId="0" fontId="0" fillId="0" borderId="0" xfId="0" applyAlignment="1">
      <alignment horizontal="center"/>
    </xf>
    <xf numFmtId="9" fontId="5" fillId="4" borderId="3" xfId="1" applyFont="1" applyFill="1" applyBorder="1" applyAlignment="1">
      <alignment horizontal="center" vertical="center"/>
    </xf>
    <xf numFmtId="0" fontId="5" fillId="4" borderId="3" xfId="0" applyFont="1" applyFill="1" applyBorder="1"/>
    <xf numFmtId="0" fontId="4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right"/>
    </xf>
    <xf numFmtId="0" fontId="6" fillId="5" borderId="3" xfId="0" applyFon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4" fillId="0" borderId="0" xfId="0" applyFont="1"/>
    <xf numFmtId="1" fontId="0" fillId="0" borderId="0" xfId="0" applyNumberFormat="1"/>
    <xf numFmtId="0" fontId="4" fillId="0" borderId="3" xfId="0" applyFont="1" applyBorder="1" applyAlignment="1">
      <alignment horizontal="left"/>
    </xf>
    <xf numFmtId="0" fontId="0" fillId="0" borderId="0" xfId="0" applyAlignment="1">
      <alignment horizontal="right"/>
    </xf>
    <xf numFmtId="0" fontId="0" fillId="0" borderId="3" xfId="0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6" fontId="0" fillId="0" borderId="3" xfId="1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6" xfId="0" applyFont="1" applyBorder="1" applyAlignment="1">
      <alignment horizontal="left"/>
    </xf>
    <xf numFmtId="0" fontId="4" fillId="0" borderId="6" xfId="0" applyFont="1" applyBorder="1" applyAlignment="1">
      <alignment vertical="center"/>
    </xf>
    <xf numFmtId="10" fontId="0" fillId="0" borderId="0" xfId="1" applyNumberFormat="1" applyFont="1"/>
    <xf numFmtId="0" fontId="0" fillId="0" borderId="3" xfId="0" pivotButton="1" applyBorder="1" applyAlignment="1">
      <alignment horizontal="center" vertical="center"/>
    </xf>
    <xf numFmtId="10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right" vertical="center" wrapText="1"/>
    </xf>
    <xf numFmtId="0" fontId="4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8" fillId="4" borderId="0" xfId="0" applyFont="1" applyFill="1"/>
    <xf numFmtId="0" fontId="0" fillId="0" borderId="0" xfId="0" applyBorder="1" applyAlignment="1">
      <alignment horizontal="center" vertical="center" wrapText="1"/>
    </xf>
    <xf numFmtId="10" fontId="0" fillId="0" borderId="0" xfId="0" applyNumberFormat="1" applyBorder="1" applyAlignment="1">
      <alignment horizontal="center" vertical="center"/>
    </xf>
    <xf numFmtId="0" fontId="4" fillId="0" borderId="3" xfId="0" applyFont="1" applyBorder="1"/>
    <xf numFmtId="0" fontId="4" fillId="0" borderId="3" xfId="0" applyFont="1" applyBorder="1" applyAlignment="1">
      <alignment horizontal="center"/>
    </xf>
    <xf numFmtId="0" fontId="9" fillId="5" borderId="0" xfId="0" applyFont="1" applyFill="1"/>
    <xf numFmtId="0" fontId="4" fillId="5" borderId="3" xfId="0" applyFont="1" applyFill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" fillId="5" borderId="0" xfId="0" applyFont="1" applyFill="1"/>
    <xf numFmtId="0" fontId="0" fillId="5" borderId="0" xfId="0" applyFill="1"/>
    <xf numFmtId="0" fontId="0" fillId="5" borderId="3" xfId="0" applyFill="1" applyBorder="1" applyAlignment="1">
      <alignment horizontal="center"/>
    </xf>
    <xf numFmtId="0" fontId="9" fillId="5" borderId="3" xfId="0" applyFont="1" applyFill="1" applyBorder="1"/>
    <xf numFmtId="0" fontId="9" fillId="5" borderId="8" xfId="0" applyFont="1" applyFill="1" applyBorder="1"/>
    <xf numFmtId="0" fontId="0" fillId="5" borderId="8" xfId="0" applyFill="1" applyBorder="1" applyAlignment="1">
      <alignment horizontal="center"/>
    </xf>
    <xf numFmtId="0" fontId="9" fillId="5" borderId="6" xfId="0" applyFont="1" applyFill="1" applyBorder="1"/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</cellXfs>
  <cellStyles count="3">
    <cellStyle name="Milliers" xfId="2" builtinId="3"/>
    <cellStyle name="Normal" xfId="0" builtinId="0"/>
    <cellStyle name="Pourcentage" xfId="1" builtinId="5"/>
  </cellStyles>
  <dxfs count="26"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numFmt numFmtId="14" formatCode="0.00%"/>
    </dxf>
    <dxf>
      <alignment horizont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Continuous" readingOrder="0"/>
    </dxf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alignment horizontal="centerContinuous" readingOrder="0"/>
    </dxf>
    <dxf>
      <alignment horizontal="centerContinuous" readingOrder="0"/>
    </dxf>
    <dxf>
      <alignment horizontal="centerContinuous" readingOrder="0"/>
    </dxf>
    <dxf>
      <alignment horizontal="centerContinuous" readingOrder="0"/>
    </dxf>
    <dxf>
      <alignment horizontal="centerContinuous" readingOrder="0"/>
    </dxf>
    <dxf>
      <alignment horizontal="centerContinuous" readingOrder="0"/>
    </dxf>
    <dxf>
      <numFmt numFmtId="164" formatCode="_(* #,##0_);_(* \(#,##0\);_(* &quot;-&quot;??_);_(@_)"/>
    </dxf>
    <dxf>
      <alignment horizontal="right" readingOrder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[ccm_nivdiplome.xlsx]effectifs!Tableau croisé dynamique5</c:name>
    <c:fmtId val="4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effectifs!$B$34:$B$35</c:f>
              <c:strCache>
                <c:ptCount val="1"/>
                <c:pt idx="0">
                  <c:v>niveau primaire</c:v>
                </c:pt>
              </c:strCache>
            </c:strRef>
          </c:tx>
          <c:marker>
            <c:symbol val="none"/>
          </c:marker>
          <c:cat>
            <c:strRef>
              <c:f>effectifs!$A$36:$A$43</c:f>
              <c:strCach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strCache>
            </c:strRef>
          </c:cat>
          <c:val>
            <c:numRef>
              <c:f>effectifs!$B$36:$B$43</c:f>
              <c:numCache>
                <c:formatCode>General</c:formatCode>
                <c:ptCount val="7"/>
                <c:pt idx="0">
                  <c:v>26306772</c:v>
                </c:pt>
                <c:pt idx="1">
                  <c:v>24779215</c:v>
                </c:pt>
                <c:pt idx="2">
                  <c:v>23699384</c:v>
                </c:pt>
                <c:pt idx="3">
                  <c:v>20210323</c:v>
                </c:pt>
                <c:pt idx="4">
                  <c:v>15865056</c:v>
                </c:pt>
                <c:pt idx="5">
                  <c:v>14379500.195985725</c:v>
                </c:pt>
                <c:pt idx="6">
                  <c:v>12945319.254880875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effectifs!$C$34:$C$35</c:f>
              <c:strCache>
                <c:ptCount val="1"/>
                <c:pt idx="0">
                  <c:v>niveau secondaire</c:v>
                </c:pt>
              </c:strCache>
            </c:strRef>
          </c:tx>
          <c:marker>
            <c:symbol val="none"/>
          </c:marker>
          <c:cat>
            <c:strRef>
              <c:f>effectifs!$A$36:$A$43</c:f>
              <c:strCach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strCache>
            </c:strRef>
          </c:cat>
          <c:val>
            <c:numRef>
              <c:f>effectifs!$C$36:$C$43</c:f>
              <c:numCache>
                <c:formatCode>General</c:formatCode>
                <c:ptCount val="7"/>
                <c:pt idx="0">
                  <c:v>5198208</c:v>
                </c:pt>
                <c:pt idx="1">
                  <c:v>7275680</c:v>
                </c:pt>
                <c:pt idx="2">
                  <c:v>8651964</c:v>
                </c:pt>
                <c:pt idx="3">
                  <c:v>11581754</c:v>
                </c:pt>
                <c:pt idx="4">
                  <c:v>14047172</c:v>
                </c:pt>
                <c:pt idx="5">
                  <c:v>13937091.266795022</c:v>
                </c:pt>
                <c:pt idx="6">
                  <c:v>14159894.871487634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effectifs!$D$34:$D$35</c:f>
              <c:strCache>
                <c:ptCount val="1"/>
                <c:pt idx="0">
                  <c:v>niveau supérieur</c:v>
                </c:pt>
              </c:strCache>
            </c:strRef>
          </c:tx>
          <c:marker>
            <c:symbol val="none"/>
          </c:marker>
          <c:cat>
            <c:strRef>
              <c:f>effectifs!$A$36:$A$43</c:f>
              <c:strCach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strCache>
            </c:strRef>
          </c:cat>
          <c:val>
            <c:numRef>
              <c:f>effectifs!$D$36:$D$43</c:f>
              <c:numCache>
                <c:formatCode>General</c:formatCode>
                <c:ptCount val="7"/>
                <c:pt idx="0">
                  <c:v>3013660</c:v>
                </c:pt>
                <c:pt idx="1">
                  <c:v>4792185</c:v>
                </c:pt>
                <c:pt idx="2">
                  <c:v>6393076</c:v>
                </c:pt>
                <c:pt idx="3">
                  <c:v>8796329</c:v>
                </c:pt>
                <c:pt idx="4">
                  <c:v>12705820</c:v>
                </c:pt>
                <c:pt idx="5">
                  <c:v>17381625.64618941</c:v>
                </c:pt>
                <c:pt idx="6">
                  <c:v>20242796.971506212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703552"/>
        <c:axId val="409705088"/>
      </c:lineChart>
      <c:catAx>
        <c:axId val="409703552"/>
        <c:scaling>
          <c:orientation val="minMax"/>
        </c:scaling>
        <c:delete val="0"/>
        <c:axPos val="b"/>
        <c:majorTickMark val="out"/>
        <c:minorTickMark val="none"/>
        <c:tickLblPos val="nextTo"/>
        <c:crossAx val="409705088"/>
        <c:crosses val="autoZero"/>
        <c:auto val="1"/>
        <c:lblAlgn val="ctr"/>
        <c:lblOffset val="100"/>
        <c:noMultiLvlLbl val="0"/>
      </c:catAx>
      <c:valAx>
        <c:axId val="409705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9703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'4.c'!$J$1</c:f>
          <c:strCache>
            <c:ptCount val="1"/>
            <c:pt idx="0">
              <c:v>Evolution de la proportion des hommes 16-24 ans dans la population masculine au fil des recensements</c:v>
            </c:pt>
          </c:strCache>
        </c:strRef>
      </c:tx>
      <c:layout/>
      <c:overlay val="0"/>
      <c:txPr>
        <a:bodyPr/>
        <a:lstStyle/>
        <a:p>
          <a:pPr>
            <a:defRPr sz="1200"/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'4.c'!$K$2:$K$3</c:f>
              <c:strCache>
                <c:ptCount val="1"/>
                <c:pt idx="0">
                  <c:v>Hommes 16-24 ans niveau primaire</c:v>
                </c:pt>
              </c:strCache>
            </c:strRef>
          </c:tx>
          <c:invertIfNegative val="0"/>
          <c:cat>
            <c:numRef>
              <c:f>'4.c'!$J$4:$J$10</c:f>
              <c:numCache>
                <c:formatCode>General</c:formatCod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numCache>
            </c:numRef>
          </c:cat>
          <c:val>
            <c:numRef>
              <c:f>'4.c'!$K$4:$K$10</c:f>
              <c:numCache>
                <c:formatCode>#\ ###\ ##0</c:formatCode>
                <c:ptCount val="7"/>
                <c:pt idx="0">
                  <c:v>1664340</c:v>
                </c:pt>
                <c:pt idx="1">
                  <c:v>1350800</c:v>
                </c:pt>
                <c:pt idx="2">
                  <c:v>1140652</c:v>
                </c:pt>
                <c:pt idx="3">
                  <c:v>714212</c:v>
                </c:pt>
                <c:pt idx="4">
                  <c:v>358557</c:v>
                </c:pt>
                <c:pt idx="5">
                  <c:v>403496.82330095943</c:v>
                </c:pt>
                <c:pt idx="6">
                  <c:v>359036.42613442556</c:v>
                </c:pt>
              </c:numCache>
            </c:numRef>
          </c:val>
        </c:ser>
        <c:ser>
          <c:idx val="1"/>
          <c:order val="1"/>
          <c:tx>
            <c:strRef>
              <c:f>'4.c'!$L$2:$L$3</c:f>
              <c:strCache>
                <c:ptCount val="1"/>
                <c:pt idx="0">
                  <c:v>Hommes 16-24 ans niveau secondaire</c:v>
                </c:pt>
              </c:strCache>
            </c:strRef>
          </c:tx>
          <c:invertIfNegative val="0"/>
          <c:cat>
            <c:numRef>
              <c:f>'4.c'!$J$4:$J$10</c:f>
              <c:numCache>
                <c:formatCode>General</c:formatCod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numCache>
            </c:numRef>
          </c:cat>
          <c:val>
            <c:numRef>
              <c:f>'4.c'!$L$4:$L$10</c:f>
              <c:numCache>
                <c:formatCode>#\ ###\ ##0</c:formatCode>
                <c:ptCount val="7"/>
                <c:pt idx="0">
                  <c:v>789356</c:v>
                </c:pt>
                <c:pt idx="1">
                  <c:v>1113865</c:v>
                </c:pt>
                <c:pt idx="2">
                  <c:v>1149304</c:v>
                </c:pt>
                <c:pt idx="3">
                  <c:v>1067387</c:v>
                </c:pt>
                <c:pt idx="4">
                  <c:v>717668</c:v>
                </c:pt>
                <c:pt idx="5">
                  <c:v>795204.72753127792</c:v>
                </c:pt>
                <c:pt idx="6">
                  <c:v>747015.29331984825</c:v>
                </c:pt>
              </c:numCache>
            </c:numRef>
          </c:val>
        </c:ser>
        <c:ser>
          <c:idx val="2"/>
          <c:order val="2"/>
          <c:tx>
            <c:strRef>
              <c:f>'4.c'!$M$2:$M$3</c:f>
              <c:strCache>
                <c:ptCount val="1"/>
                <c:pt idx="0">
                  <c:v>Hommes 16-24 ans niveau supérieur</c:v>
                </c:pt>
              </c:strCache>
            </c:strRef>
          </c:tx>
          <c:invertIfNegative val="0"/>
          <c:cat>
            <c:numRef>
              <c:f>'4.c'!$J$4:$J$10</c:f>
              <c:numCache>
                <c:formatCode>General</c:formatCod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numCache>
            </c:numRef>
          </c:cat>
          <c:val>
            <c:numRef>
              <c:f>'4.c'!$M$4:$M$10</c:f>
              <c:numCache>
                <c:formatCode>#\ ###\ ##0</c:formatCode>
                <c:ptCount val="7"/>
                <c:pt idx="0">
                  <c:v>234820</c:v>
                </c:pt>
                <c:pt idx="1">
                  <c:v>330950</c:v>
                </c:pt>
                <c:pt idx="2">
                  <c:v>374672</c:v>
                </c:pt>
                <c:pt idx="3">
                  <c:v>360941</c:v>
                </c:pt>
                <c:pt idx="4">
                  <c:v>567527</c:v>
                </c:pt>
                <c:pt idx="5">
                  <c:v>762128.32833571034</c:v>
                </c:pt>
                <c:pt idx="6">
                  <c:v>858749.68092804926</c:v>
                </c:pt>
              </c:numCache>
            </c:numRef>
          </c:val>
        </c:ser>
        <c:ser>
          <c:idx val="3"/>
          <c:order val="3"/>
          <c:tx>
            <c:strRef>
              <c:f>'4.c'!$O$3:$O$3</c:f>
              <c:strCache>
                <c:ptCount val="1"/>
                <c:pt idx="0">
                  <c:v> Hommes 25 ans et +</c:v>
                </c:pt>
              </c:strCache>
            </c:strRef>
          </c:tx>
          <c:invertIfNegative val="0"/>
          <c:cat>
            <c:numRef>
              <c:f>'4.c'!$J$4:$J$10</c:f>
              <c:numCache>
                <c:formatCode>General</c:formatCod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numCache>
            </c:numRef>
          </c:cat>
          <c:val>
            <c:numRef>
              <c:f>'4.c'!$O$4:$O$10</c:f>
              <c:numCache>
                <c:formatCode>#\ ###\ ##0</c:formatCode>
                <c:ptCount val="7"/>
                <c:pt idx="0">
                  <c:v>13803952</c:v>
                </c:pt>
                <c:pt idx="1">
                  <c:v>14927575</c:v>
                </c:pt>
                <c:pt idx="2">
                  <c:v>15940724</c:v>
                </c:pt>
                <c:pt idx="3">
                  <c:v>17287156</c:v>
                </c:pt>
                <c:pt idx="4">
                  <c:v>18755289</c:v>
                </c:pt>
                <c:pt idx="5">
                  <c:v>19874370</c:v>
                </c:pt>
                <c:pt idx="6">
                  <c:v>20661416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0135936"/>
        <c:axId val="410150016"/>
      </c:barChart>
      <c:lineChart>
        <c:grouping val="stacked"/>
        <c:varyColors val="0"/>
        <c:ser>
          <c:idx val="4"/>
          <c:order val="4"/>
          <c:tx>
            <c:strRef>
              <c:f>'4.c'!$N$3</c:f>
              <c:strCache>
                <c:ptCount val="1"/>
                <c:pt idx="0">
                  <c:v>Hommes 16-24 ans</c:v>
                </c:pt>
              </c:strCache>
            </c:strRef>
          </c:tx>
          <c:cat>
            <c:numRef>
              <c:f>'4.c'!$J$4:$J$10</c:f>
              <c:numCache>
                <c:formatCode>General</c:formatCod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numCache>
            </c:numRef>
          </c:cat>
          <c:val>
            <c:numRef>
              <c:f>'4.c'!$N$4:$N$10</c:f>
              <c:numCache>
                <c:formatCode>0.0%</c:formatCode>
                <c:ptCount val="7"/>
                <c:pt idx="0">
                  <c:v>0.1630147774123315</c:v>
                </c:pt>
                <c:pt idx="1">
                  <c:v>0.1577376871770827</c:v>
                </c:pt>
                <c:pt idx="2">
                  <c:v>0.14321835996438015</c:v>
                </c:pt>
                <c:pt idx="3">
                  <c:v>0.11027141134889606</c:v>
                </c:pt>
                <c:pt idx="4">
                  <c:v>8.0579866475095518E-2</c:v>
                </c:pt>
                <c:pt idx="5">
                  <c:v>8.98013249257541E-2</c:v>
                </c:pt>
                <c:pt idx="6">
                  <c:v>8.6837378321536152E-2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153344"/>
        <c:axId val="410151552"/>
      </c:lineChart>
      <c:catAx>
        <c:axId val="41013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410150016"/>
        <c:crosses val="autoZero"/>
        <c:auto val="1"/>
        <c:lblAlgn val="ctr"/>
        <c:lblOffset val="100"/>
        <c:noMultiLvlLbl val="0"/>
      </c:catAx>
      <c:valAx>
        <c:axId val="410150016"/>
        <c:scaling>
          <c:logBase val="10"/>
          <c:orientation val="minMax"/>
        </c:scaling>
        <c:delete val="0"/>
        <c:axPos val="l"/>
        <c:majorGridlines/>
        <c:numFmt formatCode="0%" sourceLinked="1"/>
        <c:majorTickMark val="out"/>
        <c:minorTickMark val="cross"/>
        <c:tickLblPos val="nextTo"/>
        <c:crossAx val="410135936"/>
        <c:crosses val="autoZero"/>
        <c:crossBetween val="between"/>
        <c:minorUnit val="10"/>
      </c:valAx>
      <c:valAx>
        <c:axId val="410151552"/>
        <c:scaling>
          <c:logBase val="10"/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crossAx val="410153344"/>
        <c:crosses val="max"/>
        <c:crossBetween val="between"/>
      </c:valAx>
      <c:catAx>
        <c:axId val="41015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0151552"/>
        <c:crosses val="autoZero"/>
        <c:auto val="1"/>
        <c:lblAlgn val="ctr"/>
        <c:lblOffset val="100"/>
        <c:noMultiLvlLbl val="0"/>
      </c:catAx>
    </c:plotArea>
    <c:legend>
      <c:legendPos val="r"/>
      <c:layout/>
      <c:overlay val="0"/>
    </c:legend>
    <c:plotVisOnly val="1"/>
    <c:dispBlanksAs val="gap"/>
    <c:showDLblsOverMax val="0"/>
  </c:chart>
  <c:spPr>
    <a:ln w="19050"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34</xdr:row>
      <xdr:rowOff>42862</xdr:rowOff>
    </xdr:from>
    <xdr:to>
      <xdr:col>12</xdr:col>
      <xdr:colOff>9525</xdr:colOff>
      <xdr:row>48</xdr:row>
      <xdr:rowOff>119062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11</xdr:row>
      <xdr:rowOff>90486</xdr:rowOff>
    </xdr:from>
    <xdr:to>
      <xdr:col>14</xdr:col>
      <xdr:colOff>1200150</xdr:colOff>
      <xdr:row>30</xdr:row>
      <xdr:rowOff>133349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70</xdr:col>
      <xdr:colOff>1200150</xdr:colOff>
      <xdr:row>18</xdr:row>
      <xdr:rowOff>85725</xdr:rowOff>
    </xdr:from>
    <xdr:to>
      <xdr:col>91</xdr:col>
      <xdr:colOff>609600</xdr:colOff>
      <xdr:row>118</xdr:row>
      <xdr:rowOff>95250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08200" y="3514725"/>
          <a:ext cx="28898850" cy="19059525"/>
        </a:xfrm>
        <a:prstGeom prst="rect">
          <a:avLst/>
        </a:prstGeom>
        <a:solidFill>
          <a:schemeClr val="accent1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18</xdr:row>
      <xdr:rowOff>161925</xdr:rowOff>
    </xdr:from>
    <xdr:to>
      <xdr:col>18</xdr:col>
      <xdr:colOff>74614</xdr:colOff>
      <xdr:row>71</xdr:row>
      <xdr:rowOff>93991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0" y="3590925"/>
          <a:ext cx="12695239" cy="1007619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min" refreshedDate="41984.46378888889" createdVersion="4" refreshedVersion="4" minRefreshableVersion="3" recordCount="4032">
  <cacheSource type="worksheet">
    <worksheetSource ref="A1:M4033" sheet="reg2014"/>
  </cacheSource>
  <cacheFields count="13">
    <cacheField name="Région" numFmtId="0">
      <sharedItems containsSemiMixedTypes="0" containsString="0" containsNumber="1" containsInteger="1" minValue="11" maxValue="94"/>
    </cacheField>
    <cacheField name="Département" numFmtId="0">
      <sharedItems containsMixedTypes="1" containsNumber="1" containsInteger="1" minValue="18" maxValue="18"/>
    </cacheField>
    <cacheField name="Libellé de_x000a_département" numFmtId="1">
      <sharedItems/>
    </cacheField>
    <cacheField name="Année du recensement" numFmtId="0">
      <sharedItems containsSemiMixedTypes="0" containsString="0" containsNumber="1" containsInteger="1" minValue="1968" maxValue="2011" count="7">
        <n v="1968"/>
        <n v="1982"/>
        <n v="2006"/>
        <n v="2011"/>
        <n v="1975"/>
        <n v="1990"/>
        <n v="1999"/>
      </sharedItems>
    </cacheField>
    <cacheField name="Diplôme" numFmtId="1">
      <sharedItems count="6">
        <s v="Aucun"/>
        <s v="CEP"/>
        <s v="CAP-BEP"/>
        <s v="BEPC"/>
        <s v="BAC"/>
        <s v="SUP"/>
      </sharedItems>
    </cacheField>
    <cacheField name="Hommes 16-24 ans" numFmtId="3">
      <sharedItems containsSemiMixedTypes="0" containsString="0" containsNumber="1" minValue="0" maxValue="49272"/>
    </cacheField>
    <cacheField name="Hommes 25 ans et +" numFmtId="3">
      <sharedItems containsSemiMixedTypes="0" containsString="0" containsNumber="1" minValue="632" maxValue="435888.15531560295"/>
    </cacheField>
    <cacheField name="Femmes 16-24 ans" numFmtId="3">
      <sharedItems containsSemiMixedTypes="0" containsString="0" containsNumber="1" minValue="0" maxValue="51080"/>
    </cacheField>
    <cacheField name="Femmes 25 ans et +" numFmtId="3">
      <sharedItems containsSemiMixedTypes="0" containsString="0" containsNumber="1" minValue="220" maxValue="475902.80989618431"/>
    </cacheField>
    <cacheField name="Libellé région" numFmtId="0">
      <sharedItems/>
    </cacheField>
    <cacheField name="niveau d'études" numFmtId="0">
      <sharedItems count="3">
        <s v="niveau primaire"/>
        <s v="niveau secondaire"/>
        <s v="niveau supérieur"/>
      </sharedItems>
    </cacheField>
    <cacheField name="zeat" numFmtId="0">
      <sharedItems/>
    </cacheField>
    <cacheField name="Population" numFmtId="3">
      <sharedItems containsSemiMixedTypes="0" containsString="0" containsNumber="1" minValue="1016" maxValue="972046.362777978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vdo" refreshedDate="41990.112403009261" createdVersion="4" refreshedVersion="4" minRefreshableVersion="3" recordCount="4032">
  <cacheSource type="worksheet">
    <worksheetSource ref="A1:N4033" sheet="reg2014"/>
  </cacheSource>
  <cacheFields count="18">
    <cacheField name="Région" numFmtId="0">
      <sharedItems containsSemiMixedTypes="0" containsString="0" containsNumber="1" containsInteger="1" minValue="11" maxValue="94"/>
    </cacheField>
    <cacheField name="Département" numFmtId="49">
      <sharedItems containsMixedTypes="1" containsNumber="1" containsInteger="1" minValue="18" maxValue="18" count="97">
        <s v="23"/>
        <s v="86"/>
        <s v="81"/>
        <s v="67"/>
        <s v="24"/>
        <s v="52"/>
        <s v="83"/>
        <s v="56"/>
        <s v="41"/>
        <s v="58"/>
        <s v="18"/>
        <s v="64"/>
        <s v="11"/>
        <s v="2A"/>
        <s v="25"/>
        <s v="42"/>
        <s v="76"/>
        <s v="69"/>
        <s v="70"/>
        <s v="38"/>
        <s v="44"/>
        <s v="28"/>
        <s v="3"/>
        <s v="90"/>
        <s v="88"/>
        <s v="47"/>
        <s v="43"/>
        <s v="35"/>
        <s v="89"/>
        <s v="73"/>
        <s v="21"/>
        <s v="54"/>
        <s v="1"/>
        <s v="32"/>
        <s v="29"/>
        <s v="51"/>
        <s v="4"/>
        <s v="46"/>
        <s v="27"/>
        <s v="93"/>
        <s v="68"/>
        <s v="71"/>
        <s v="92"/>
        <s v="62"/>
        <s v="59"/>
        <s v="37"/>
        <s v="36"/>
        <s v="40"/>
        <s v="82"/>
        <s v="78"/>
        <s v="39"/>
        <s v="34"/>
        <s v="19"/>
        <s v="13"/>
        <s v="84"/>
        <s v="50"/>
        <s v="26"/>
        <s v="22"/>
        <s v="55"/>
        <s v="53"/>
        <s v="7"/>
        <s v="74"/>
        <s v="75"/>
        <s v="85"/>
        <s v="66"/>
        <s v="65"/>
        <s v="95"/>
        <s v="57"/>
        <s v="6"/>
        <s v="31"/>
        <s v="91"/>
        <s v="45"/>
        <s v="72"/>
        <s v="49"/>
        <s v="17"/>
        <s v="94"/>
        <s v="80"/>
        <s v="10"/>
        <s v="61"/>
        <s v="5"/>
        <s v="12"/>
        <s v="60"/>
        <s v="33"/>
        <s v="48"/>
        <s v="8"/>
        <s v="14"/>
        <s v="9"/>
        <s v="87"/>
        <s v="16"/>
        <s v="2B"/>
        <s v="77"/>
        <s v="30"/>
        <s v="15"/>
        <s v="79"/>
        <s v="63"/>
        <s v="2"/>
        <n v="18" u="1"/>
      </sharedItems>
    </cacheField>
    <cacheField name="Libellé de_x000a_département" numFmtId="1">
      <sharedItems/>
    </cacheField>
    <cacheField name="Année du recensement" numFmtId="0">
      <sharedItems containsSemiMixedTypes="0" containsString="0" containsNumber="1" containsInteger="1" minValue="1968" maxValue="2011" count="7">
        <n v="1968"/>
        <n v="1982"/>
        <n v="2006"/>
        <n v="2011"/>
        <n v="1975"/>
        <n v="1990"/>
        <n v="1999"/>
      </sharedItems>
    </cacheField>
    <cacheField name="Diplôme" numFmtId="1">
      <sharedItems count="6">
        <s v="Aucun"/>
        <s v="CEP"/>
        <s v="CAP-BEP"/>
        <s v="BEPC"/>
        <s v="BAC"/>
        <s v="SUP"/>
      </sharedItems>
    </cacheField>
    <cacheField name="Hommes 16-24 ans" numFmtId="3">
      <sharedItems containsSemiMixedTypes="0" containsString="0" containsNumber="1" minValue="0" maxValue="49272"/>
    </cacheField>
    <cacheField name="Hommes 25 ans et +" numFmtId="3">
      <sharedItems containsSemiMixedTypes="0" containsString="0" containsNumber="1" minValue="632" maxValue="435888.15531560295"/>
    </cacheField>
    <cacheField name="Femmes 16-24 ans" numFmtId="3">
      <sharedItems containsSemiMixedTypes="0" containsString="0" containsNumber="1" minValue="0" maxValue="51080"/>
    </cacheField>
    <cacheField name="Femmes 25 ans et +" numFmtId="3">
      <sharedItems containsSemiMixedTypes="0" containsString="0" containsNumber="1" minValue="220" maxValue="475902.80989618431"/>
    </cacheField>
    <cacheField name="Libellé région" numFmtId="0">
      <sharedItems/>
    </cacheField>
    <cacheField name="niveau d'études" numFmtId="0">
      <sharedItems count="3">
        <s v="niveau primaire"/>
        <s v="niveau secondaire"/>
        <s v="niveau supérieur"/>
      </sharedItems>
    </cacheField>
    <cacheField name="zeat" numFmtId="0">
      <sharedItems/>
    </cacheField>
    <cacheField name="Population" numFmtId="3">
      <sharedItems containsSemiMixedTypes="0" containsString="0" containsNumber="1" minValue="1016" maxValue="972046.36277797853"/>
    </cacheField>
    <cacheField name="population 16-24 ans" numFmtId="3">
      <sharedItems containsSemiMixedTypes="0" containsString="0" containsNumber="1" minValue="8.1133526495784185" maxValue="97276"/>
    </cacheField>
    <cacheField name="Population masculine" numFmtId="0" formula="'Hommes 16-24 ans' +'Hommes 25 ans et +'" databaseField="0"/>
    <cacheField name="% 16-24 homme/population masculine" numFmtId="0" formula="'Hommes 16-24 ans' /'Population masculine'" databaseField="0"/>
    <cacheField name="prop niveau sup / pop totale" numFmtId="0" formula="(('niveau d''études' =&quot;niveau supérieur&quot;)*Population )/Population" databaseField="0"/>
    <cacheField name="ratio Sup / Population" numFmtId="0" formula="'niveau d''études' /Population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32">
  <r>
    <n v="74"/>
    <s v="23"/>
    <s v="Creuse"/>
    <x v="0"/>
    <x v="0"/>
    <n v="1864"/>
    <n v="24020"/>
    <n v="1312"/>
    <n v="25944"/>
    <s v="LIMOUSIN"/>
    <x v="0"/>
    <s v="SUD-OUEST"/>
    <n v="53140"/>
  </r>
  <r>
    <n v="54"/>
    <s v="86"/>
    <s v="Vienne"/>
    <x v="0"/>
    <x v="1"/>
    <n v="6320"/>
    <n v="29872"/>
    <n v="6276"/>
    <n v="33428"/>
    <s v="POITOU-CHARENTES"/>
    <x v="0"/>
    <s v="OUEST"/>
    <n v="75896"/>
  </r>
  <r>
    <n v="73"/>
    <s v="81"/>
    <s v="Tarn"/>
    <x v="0"/>
    <x v="1"/>
    <n v="4904"/>
    <n v="26228"/>
    <n v="4460"/>
    <n v="29068"/>
    <s v="MIDI-PYRENEES"/>
    <x v="0"/>
    <s v="SUD-OUEST"/>
    <n v="64660"/>
  </r>
  <r>
    <n v="42"/>
    <s v="67"/>
    <s v="Bas-Rhin"/>
    <x v="1"/>
    <x v="2"/>
    <n v="20828"/>
    <n v="71316"/>
    <n v="15760"/>
    <n v="42484"/>
    <s v="ALSACE"/>
    <x v="1"/>
    <s v="EST"/>
    <n v="150388"/>
  </r>
  <r>
    <n v="72"/>
    <s v="24"/>
    <s v="Dordogne"/>
    <x v="1"/>
    <x v="1"/>
    <n v="2696"/>
    <n v="33920"/>
    <n v="2504"/>
    <n v="39908"/>
    <s v="AQUITAINE"/>
    <x v="0"/>
    <s v="SUD-OUEST"/>
    <n v="79028"/>
  </r>
  <r>
    <n v="21"/>
    <s v="52"/>
    <s v="Haute-Marne"/>
    <x v="2"/>
    <x v="1"/>
    <n v="47.34941456310937"/>
    <n v="8497.0700014586582"/>
    <n v="23.632915321553579"/>
    <n v="15184.159741175052"/>
    <s v="CHAMPAGNE-ARDENNE"/>
    <x v="0"/>
    <s v="BASSIN PARISIEN"/>
    <n v="23752.212072518374"/>
  </r>
  <r>
    <n v="93"/>
    <s v="83"/>
    <s v="Var"/>
    <x v="3"/>
    <x v="3"/>
    <n v="3520.3743924377713"/>
    <n v="23650.995944886185"/>
    <n v="2440.873400145214"/>
    <n v="35784.401919684009"/>
    <s v="PROVENCE-ALPES-COTE D'AZUR"/>
    <x v="1"/>
    <s v="MEDITERRANEE"/>
    <n v="65396.645657153174"/>
  </r>
  <r>
    <n v="53"/>
    <s v="56"/>
    <s v="Morbihan"/>
    <x v="3"/>
    <x v="3"/>
    <n v="1975.2513035583811"/>
    <n v="13971.064940383394"/>
    <n v="1246.3219250115264"/>
    <n v="21595.306886174156"/>
    <s v="BRETAGNE"/>
    <x v="1"/>
    <s v="OUEST"/>
    <n v="38787.945055127457"/>
  </r>
  <r>
    <n v="24"/>
    <s v="41"/>
    <s v="Loir-et-Cher"/>
    <x v="1"/>
    <x v="2"/>
    <n v="5600"/>
    <n v="16040"/>
    <n v="3572"/>
    <n v="8396"/>
    <s v="CENTRE"/>
    <x v="1"/>
    <s v="BASSIN PARISIEN"/>
    <n v="33608"/>
  </r>
  <r>
    <n v="26"/>
    <s v="58"/>
    <s v="Nièvre"/>
    <x v="4"/>
    <x v="4"/>
    <n v="795"/>
    <n v="4085"/>
    <n v="1005"/>
    <n v="3695"/>
    <s v="BOURGOGNE"/>
    <x v="2"/>
    <s v="BASSIN PARISIEN"/>
    <n v="9580"/>
  </r>
  <r>
    <n v="24"/>
    <n v="18"/>
    <s v="Cher"/>
    <x v="3"/>
    <x v="2"/>
    <n v="3035.6658297511667"/>
    <n v="38199.30893693243"/>
    <n v="2127.8970039134024"/>
    <n v="27415.121651917751"/>
    <s v="CENTRE"/>
    <x v="1"/>
    <s v="BASSIN PARISIEN"/>
    <n v="70777.993422514744"/>
  </r>
  <r>
    <n v="72"/>
    <s v="64"/>
    <s v="Pyrénées-Atlantiques"/>
    <x v="0"/>
    <x v="1"/>
    <n v="8164"/>
    <n v="41772"/>
    <n v="6788"/>
    <n v="48284"/>
    <s v="AQUITAINE"/>
    <x v="0"/>
    <s v="SUD-OUEST"/>
    <n v="105008"/>
  </r>
  <r>
    <n v="91"/>
    <s v="11"/>
    <s v="Aude"/>
    <x v="5"/>
    <x v="4"/>
    <n v="1022"/>
    <n v="10008"/>
    <n v="1432"/>
    <n v="10836"/>
    <s v="LANGUEDOC-ROUSSILLON"/>
    <x v="2"/>
    <s v="MEDITERRANEE"/>
    <n v="23298"/>
  </r>
  <r>
    <n v="94"/>
    <s v="2A"/>
    <s v="Corse-du-Sud"/>
    <x v="6"/>
    <x v="2"/>
    <n v="919"/>
    <n v="7878"/>
    <n v="570"/>
    <n v="6871"/>
    <s v="CORSE"/>
    <x v="1"/>
    <s v="MEDITERRANEE"/>
    <n v="16238"/>
  </r>
  <r>
    <n v="43"/>
    <s v="25"/>
    <s v="Doubs"/>
    <x v="6"/>
    <x v="4"/>
    <n v="2891"/>
    <n v="16586"/>
    <n v="2815"/>
    <n v="17513"/>
    <s v="FRANCHE-COMTE"/>
    <x v="2"/>
    <s v="EST"/>
    <n v="39805"/>
  </r>
  <r>
    <n v="82"/>
    <s v="42"/>
    <s v="Loire"/>
    <x v="5"/>
    <x v="3"/>
    <n v="1799"/>
    <n v="9480"/>
    <n v="1756"/>
    <n v="20328"/>
    <s v="RHONE-ALPES"/>
    <x v="1"/>
    <s v="CENTRE-EST"/>
    <n v="33363"/>
  </r>
  <r>
    <n v="23"/>
    <s v="76"/>
    <s v="Seine-Maritime"/>
    <x v="4"/>
    <x v="2"/>
    <n v="23010"/>
    <n v="56250"/>
    <n v="13550"/>
    <n v="27935"/>
    <s v="HAUTE-NORMANDIE"/>
    <x v="1"/>
    <s v="BASSIN PARISIEN"/>
    <n v="120745"/>
  </r>
  <r>
    <n v="82"/>
    <s v="69"/>
    <s v="Rhône"/>
    <x v="1"/>
    <x v="5"/>
    <n v="4284"/>
    <n v="48372"/>
    <n v="6644"/>
    <n v="43360"/>
    <s v="RHONE-ALPES"/>
    <x v="2"/>
    <s v="CENTRE-EST"/>
    <n v="102660"/>
  </r>
  <r>
    <n v="43"/>
    <s v="70"/>
    <s v="Haute-Saône"/>
    <x v="4"/>
    <x v="0"/>
    <n v="3440"/>
    <n v="25290"/>
    <n v="2645"/>
    <n v="28930"/>
    <s v="FRANCHE-COMTE"/>
    <x v="0"/>
    <s v="EST"/>
    <n v="60305"/>
  </r>
  <r>
    <n v="82"/>
    <s v="38"/>
    <s v="Isère"/>
    <x v="5"/>
    <x v="0"/>
    <n v="9711"/>
    <n v="75480"/>
    <n v="6948"/>
    <n v="88484"/>
    <s v="RHONE-ALPES"/>
    <x v="0"/>
    <s v="CENTRE-EST"/>
    <n v="180623"/>
  </r>
  <r>
    <n v="52"/>
    <s v="44"/>
    <s v="Loire-Atlantique"/>
    <x v="4"/>
    <x v="4"/>
    <n v="4500"/>
    <n v="21480"/>
    <n v="5185"/>
    <n v="15450"/>
    <s v="PAYS DE LA LOIRE"/>
    <x v="2"/>
    <s v="OUEST"/>
    <n v="46615"/>
  </r>
  <r>
    <n v="24"/>
    <s v="28"/>
    <s v="Eure-et-Loir"/>
    <x v="6"/>
    <x v="4"/>
    <n v="2317"/>
    <n v="12522"/>
    <n v="2522"/>
    <n v="14488"/>
    <s v="CENTRE"/>
    <x v="2"/>
    <s v="BASSIN PARISIEN"/>
    <n v="31849"/>
  </r>
  <r>
    <n v="74"/>
    <s v="23"/>
    <s v="Creuse"/>
    <x v="5"/>
    <x v="1"/>
    <n v="100"/>
    <n v="14024"/>
    <n v="76"/>
    <n v="18512"/>
    <s v="LIMOUSIN"/>
    <x v="0"/>
    <s v="SUD-OUEST"/>
    <n v="32712"/>
  </r>
  <r>
    <n v="21"/>
    <s v="52"/>
    <s v="Haute-Marne"/>
    <x v="3"/>
    <x v="4"/>
    <n v="1785.1372017272313"/>
    <n v="8947.2863061507633"/>
    <n v="1300.4681975436104"/>
    <n v="9086.9961163617299"/>
    <s v="CHAMPAGNE-ARDENNE"/>
    <x v="2"/>
    <s v="BASSIN PARISIEN"/>
    <n v="21119.887821783333"/>
  </r>
  <r>
    <n v="83"/>
    <s v="03"/>
    <s v="Allier"/>
    <x v="2"/>
    <x v="0"/>
    <n v="1826.7588932815843"/>
    <n v="21201.814736934924"/>
    <n v="1074.1514758528244"/>
    <n v="25085.745624091156"/>
    <s v="AUVERGNE"/>
    <x v="0"/>
    <s v="CENTRE-EST"/>
    <n v="49188.470730160494"/>
  </r>
  <r>
    <n v="82"/>
    <s v="42"/>
    <s v="Loire"/>
    <x v="0"/>
    <x v="4"/>
    <n v="2640"/>
    <n v="10372"/>
    <n v="3624"/>
    <n v="9736"/>
    <s v="RHONE-ALPES"/>
    <x v="2"/>
    <s v="CENTRE-EST"/>
    <n v="26372"/>
  </r>
  <r>
    <n v="43"/>
    <s v="90"/>
    <s v="Territoire de Belfort"/>
    <x v="3"/>
    <x v="1"/>
    <n v="16.693457795785207"/>
    <n v="3730.7902525049822"/>
    <n v="8.861851746642051"/>
    <n v="7161.7835593569698"/>
    <s v="FRANCHE-COMTE"/>
    <x v="0"/>
    <s v="EST"/>
    <n v="10918.129121404379"/>
  </r>
  <r>
    <n v="41"/>
    <s v="88"/>
    <s v="Vosges"/>
    <x v="5"/>
    <x v="5"/>
    <n v="864"/>
    <n v="8664"/>
    <n v="1092"/>
    <n v="7520"/>
    <s v="LORRAINE"/>
    <x v="2"/>
    <s v="EST"/>
    <n v="18140"/>
  </r>
  <r>
    <n v="82"/>
    <s v="38"/>
    <s v="Isère"/>
    <x v="1"/>
    <x v="1"/>
    <n v="2812"/>
    <n v="55636"/>
    <n v="2504"/>
    <n v="75356"/>
    <s v="RHONE-ALPES"/>
    <x v="0"/>
    <s v="CENTRE-EST"/>
    <n v="136308"/>
  </r>
  <r>
    <n v="72"/>
    <s v="47"/>
    <s v="Lot-et-Garonne"/>
    <x v="1"/>
    <x v="2"/>
    <n v="5248"/>
    <n v="14568"/>
    <n v="3564"/>
    <n v="9296"/>
    <s v="AQUITAINE"/>
    <x v="1"/>
    <s v="SUD-OUEST"/>
    <n v="32676"/>
  </r>
  <r>
    <n v="52"/>
    <s v="44"/>
    <s v="Loire-Atlantique"/>
    <x v="5"/>
    <x v="3"/>
    <n v="2705"/>
    <n v="15420"/>
    <n v="2436"/>
    <n v="28917"/>
    <s v="PAYS DE LA LOIRE"/>
    <x v="1"/>
    <s v="OUEST"/>
    <n v="49478"/>
  </r>
  <r>
    <n v="83"/>
    <s v="43"/>
    <s v="Haute-Loire"/>
    <x v="4"/>
    <x v="4"/>
    <n v="765"/>
    <n v="3250"/>
    <n v="990"/>
    <n v="3110"/>
    <s v="AUVERGNE"/>
    <x v="2"/>
    <s v="CENTRE-EST"/>
    <n v="8115"/>
  </r>
  <r>
    <n v="53"/>
    <s v="35"/>
    <s v="Ille-et-Vilaine"/>
    <x v="3"/>
    <x v="2"/>
    <n v="8713.8413421145888"/>
    <n v="92711.904131606701"/>
    <n v="5441.4501558098445"/>
    <n v="68240.075823414896"/>
    <s v="BRETAGNE"/>
    <x v="1"/>
    <s v="OUEST"/>
    <n v="175107.27145294604"/>
  </r>
  <r>
    <n v="26"/>
    <s v="89"/>
    <s v="Yonne"/>
    <x v="2"/>
    <x v="5"/>
    <n v="1153.8891987273325"/>
    <n v="15976.461969470589"/>
    <n v="1660.3804898817543"/>
    <n v="19802.052679253276"/>
    <s v="BOURGOGNE"/>
    <x v="2"/>
    <s v="BASSIN PARISIEN"/>
    <n v="38592.784337332952"/>
  </r>
  <r>
    <n v="83"/>
    <s v="43"/>
    <s v="Haute-Loire"/>
    <x v="3"/>
    <x v="1"/>
    <n v="41.894516068741808"/>
    <n v="8917.7995887042616"/>
    <n v="10.747436171963241"/>
    <n v="13271.169464749742"/>
    <s v="AUVERGNE"/>
    <x v="0"/>
    <s v="CENTRE-EST"/>
    <n v="22241.611005694707"/>
  </r>
  <r>
    <n v="82"/>
    <s v="73"/>
    <s v="Savoie"/>
    <x v="5"/>
    <x v="3"/>
    <n v="984"/>
    <n v="7009"/>
    <n v="920"/>
    <n v="10856"/>
    <s v="RHONE-ALPES"/>
    <x v="1"/>
    <s v="CENTRE-EST"/>
    <n v="19769"/>
  </r>
  <r>
    <n v="53"/>
    <s v="35"/>
    <s v="Ille-et-Vilaine"/>
    <x v="2"/>
    <x v="3"/>
    <n v="2798.8422103422949"/>
    <n v="15306.175750643883"/>
    <n v="1868.8106363148097"/>
    <n v="22658.111345673326"/>
    <s v="BRETAGNE"/>
    <x v="1"/>
    <s v="OUEST"/>
    <n v="42631.939942974313"/>
  </r>
  <r>
    <n v="72"/>
    <s v="64"/>
    <s v="Pyrénées-Atlantiques"/>
    <x v="0"/>
    <x v="4"/>
    <n v="1896"/>
    <n v="8952"/>
    <n v="1936"/>
    <n v="7720"/>
    <s v="AQUITAINE"/>
    <x v="2"/>
    <s v="SUD-OUEST"/>
    <n v="20504"/>
  </r>
  <r>
    <n v="26"/>
    <s v="21"/>
    <s v="Côte-d'Or"/>
    <x v="5"/>
    <x v="2"/>
    <n v="8181"/>
    <n v="37600"/>
    <n v="6292"/>
    <n v="25125"/>
    <s v="BOURGOGNE"/>
    <x v="1"/>
    <s v="BASSIN PARISIEN"/>
    <n v="77198"/>
  </r>
  <r>
    <n v="41"/>
    <s v="54"/>
    <s v="Meurthe-et-Moselle"/>
    <x v="3"/>
    <x v="0"/>
    <n v="4164.3464240522644"/>
    <n v="39382.949667823341"/>
    <n v="2737.2253476034625"/>
    <n v="49321.64965307618"/>
    <s v="LORRAINE"/>
    <x v="0"/>
    <s v="EST"/>
    <n v="95606.171092555247"/>
  </r>
  <r>
    <n v="53"/>
    <s v="56"/>
    <s v="Morbihan"/>
    <x v="1"/>
    <x v="5"/>
    <n v="1060"/>
    <n v="10500"/>
    <n v="1488"/>
    <n v="10084"/>
    <s v="BRETAGNE"/>
    <x v="2"/>
    <s v="OUEST"/>
    <n v="23132"/>
  </r>
  <r>
    <n v="82"/>
    <s v="01"/>
    <s v="Ain"/>
    <x v="5"/>
    <x v="3"/>
    <n v="1364"/>
    <n v="8033"/>
    <n v="1360"/>
    <n v="13024"/>
    <s v="RHONE-ALPES"/>
    <x v="1"/>
    <s v="CENTRE-EST"/>
    <n v="23781"/>
  </r>
  <r>
    <n v="73"/>
    <s v="32"/>
    <s v="Gers"/>
    <x v="4"/>
    <x v="5"/>
    <n v="205"/>
    <n v="2195"/>
    <n v="400"/>
    <n v="1905"/>
    <s v="MIDI-PYRENEES"/>
    <x v="2"/>
    <s v="SUD-OUEST"/>
    <n v="4705"/>
  </r>
  <r>
    <n v="53"/>
    <s v="29"/>
    <s v="Finistère"/>
    <x v="6"/>
    <x v="1"/>
    <n v="271"/>
    <n v="50197"/>
    <n v="140"/>
    <n v="81913"/>
    <s v="BRETAGNE"/>
    <x v="0"/>
    <s v="OUEST"/>
    <n v="132521"/>
  </r>
  <r>
    <n v="21"/>
    <s v="51"/>
    <s v="Marne"/>
    <x v="3"/>
    <x v="0"/>
    <n v="3885.9853907084262"/>
    <n v="33611.547994747671"/>
    <n v="2269.4440560918833"/>
    <n v="40776.060906896797"/>
    <s v="CHAMPAGNE-ARDENNE"/>
    <x v="0"/>
    <s v="BASSIN PARISIEN"/>
    <n v="80543.038348444767"/>
  </r>
  <r>
    <n v="93"/>
    <s v="04"/>
    <s v="Alpes-de-Haute-Provence"/>
    <x v="6"/>
    <x v="2"/>
    <n v="1279"/>
    <n v="14507"/>
    <n v="802"/>
    <n v="10638"/>
    <s v="PROVENCE-ALPES-COTE D'AZUR"/>
    <x v="1"/>
    <s v="MEDITERRANEE"/>
    <n v="27226"/>
  </r>
  <r>
    <n v="73"/>
    <s v="46"/>
    <s v="Lot"/>
    <x v="1"/>
    <x v="1"/>
    <n v="720"/>
    <n v="14008"/>
    <n v="660"/>
    <n v="17484"/>
    <s v="MIDI-PYRENEES"/>
    <x v="0"/>
    <s v="SUD-OUEST"/>
    <n v="32872"/>
  </r>
  <r>
    <n v="23"/>
    <s v="27"/>
    <s v="Eure"/>
    <x v="2"/>
    <x v="2"/>
    <n v="6863.8813934082636"/>
    <n v="59304.316172997969"/>
    <n v="4398.8699425352524"/>
    <n v="42267.570775031279"/>
    <s v="HAUTE-NORMANDIE"/>
    <x v="1"/>
    <s v="BASSIN PARISIEN"/>
    <n v="112834.63828397277"/>
  </r>
  <r>
    <n v="23"/>
    <s v="27"/>
    <s v="Eure"/>
    <x v="5"/>
    <x v="4"/>
    <n v="1540"/>
    <n v="14044"/>
    <n v="2252"/>
    <n v="14149"/>
    <s v="HAUTE-NORMANDIE"/>
    <x v="2"/>
    <s v="BASSIN PARISIEN"/>
    <n v="31985"/>
  </r>
  <r>
    <n v="11"/>
    <s v="93"/>
    <s v="Seine-Saint-Denis"/>
    <x v="2"/>
    <x v="1"/>
    <n v="504.64105728741998"/>
    <n v="36343.063639185879"/>
    <n v="494.42889627245063"/>
    <n v="55218.956635493538"/>
    <s v="ILE-DE-FRANCE"/>
    <x v="0"/>
    <s v="REGION PARISIENNE"/>
    <n v="92561.090228239293"/>
  </r>
  <r>
    <n v="42"/>
    <s v="68"/>
    <s v="Haut-Rhin"/>
    <x v="1"/>
    <x v="2"/>
    <n v="14420"/>
    <n v="49412"/>
    <n v="11320"/>
    <n v="29308"/>
    <s v="ALSACE"/>
    <x v="1"/>
    <s v="EST"/>
    <n v="104460"/>
  </r>
  <r>
    <n v="26"/>
    <s v="71"/>
    <s v="Saône-et-Loire"/>
    <x v="1"/>
    <x v="0"/>
    <n v="8736"/>
    <n v="66380"/>
    <n v="7380"/>
    <n v="79200"/>
    <s v="BOURGOGNE"/>
    <x v="0"/>
    <s v="BASSIN PARISIEN"/>
    <n v="161696"/>
  </r>
  <r>
    <n v="11"/>
    <s v="92"/>
    <s v="Hauts-de-Seine"/>
    <x v="4"/>
    <x v="3"/>
    <n v="6820"/>
    <n v="23535"/>
    <n v="8070"/>
    <n v="49970"/>
    <s v="ILE-DE-FRANCE"/>
    <x v="1"/>
    <s v="REGION PARISIENNE"/>
    <n v="88395"/>
  </r>
  <r>
    <n v="31"/>
    <s v="62"/>
    <s v="Pas-de-Calais"/>
    <x v="6"/>
    <x v="3"/>
    <n v="4820"/>
    <n v="29011"/>
    <n v="4696"/>
    <n v="45425"/>
    <s v="NORD-PAS-DE-CALAIS"/>
    <x v="1"/>
    <s v=""/>
    <n v="83952"/>
  </r>
  <r>
    <n v="31"/>
    <s v="59"/>
    <s v="Nord"/>
    <x v="4"/>
    <x v="1"/>
    <n v="37380"/>
    <n v="189720"/>
    <n v="46855"/>
    <n v="246035"/>
    <s v="NORD-PAS-DE-CALAIS"/>
    <x v="0"/>
    <s v=""/>
    <n v="519990"/>
  </r>
  <r>
    <n v="24"/>
    <s v="37"/>
    <s v="Indre-et-Loire"/>
    <x v="0"/>
    <x v="0"/>
    <n v="7916"/>
    <n v="54180"/>
    <n v="6868"/>
    <n v="65188"/>
    <s v="CENTRE"/>
    <x v="0"/>
    <s v="BASSIN PARISIEN"/>
    <n v="134152"/>
  </r>
  <r>
    <n v="43"/>
    <s v="70"/>
    <s v="Haute-Saône"/>
    <x v="1"/>
    <x v="2"/>
    <n v="4152"/>
    <n v="12032"/>
    <n v="2640"/>
    <n v="6636"/>
    <s v="FRANCHE-COMTE"/>
    <x v="1"/>
    <s v="EST"/>
    <n v="25460"/>
  </r>
  <r>
    <n v="73"/>
    <s v="46"/>
    <s v="Lot"/>
    <x v="5"/>
    <x v="1"/>
    <n v="196"/>
    <n v="14048"/>
    <n v="100"/>
    <n v="17064"/>
    <s v="MIDI-PYRENEES"/>
    <x v="0"/>
    <s v="SUD-OUEST"/>
    <n v="31408"/>
  </r>
  <r>
    <n v="21"/>
    <s v="52"/>
    <s v="Haute-Marne"/>
    <x v="5"/>
    <x v="3"/>
    <n v="598"/>
    <n v="2908"/>
    <n v="700"/>
    <n v="5076"/>
    <s v="CHAMPAGNE-ARDENNE"/>
    <x v="1"/>
    <s v="BASSIN PARISIEN"/>
    <n v="9282"/>
  </r>
  <r>
    <n v="24"/>
    <s v="36"/>
    <s v="Indre"/>
    <x v="2"/>
    <x v="5"/>
    <n v="701.64455729774363"/>
    <n v="9937.8222666810034"/>
    <n v="946.00866344157623"/>
    <n v="12158.879480338655"/>
    <s v="CENTRE"/>
    <x v="2"/>
    <s v="BASSIN PARISIEN"/>
    <n v="23744.354967758976"/>
  </r>
  <r>
    <n v="21"/>
    <s v="52"/>
    <s v="Haute-Marne"/>
    <x v="4"/>
    <x v="3"/>
    <n v="915"/>
    <n v="1745"/>
    <n v="1070"/>
    <n v="2850"/>
    <s v="CHAMPAGNE-ARDENNE"/>
    <x v="1"/>
    <s v="BASSIN PARISIEN"/>
    <n v="6580"/>
  </r>
  <r>
    <n v="72"/>
    <s v="40"/>
    <s v="Landes"/>
    <x v="3"/>
    <x v="0"/>
    <n v="1777.4056231324471"/>
    <n v="20586.855859510204"/>
    <n v="1062.4047247343547"/>
    <n v="25747.387246323058"/>
    <s v="AQUITAINE"/>
    <x v="0"/>
    <s v="SUD-OUEST"/>
    <n v="49174.053453700064"/>
  </r>
  <r>
    <n v="54"/>
    <s v="86"/>
    <s v="Vienne"/>
    <x v="4"/>
    <x v="1"/>
    <n v="4215"/>
    <n v="28405"/>
    <n v="5090"/>
    <n v="34720"/>
    <s v="POITOU-CHARENTES"/>
    <x v="0"/>
    <s v="OUEST"/>
    <n v="72430"/>
  </r>
  <r>
    <n v="93"/>
    <s v="83"/>
    <s v="Var"/>
    <x v="1"/>
    <x v="2"/>
    <n v="8936"/>
    <n v="31804"/>
    <n v="6356"/>
    <n v="23592"/>
    <s v="PROVENCE-ALPES-COTE D'AZUR"/>
    <x v="1"/>
    <s v="MEDITERRANEE"/>
    <n v="70688"/>
  </r>
  <r>
    <n v="53"/>
    <s v="29"/>
    <s v="Finistère"/>
    <x v="6"/>
    <x v="2"/>
    <n v="7987"/>
    <n v="91107"/>
    <n v="4565"/>
    <n v="66120"/>
    <s v="BRETAGNE"/>
    <x v="1"/>
    <s v="OUEST"/>
    <n v="169779"/>
  </r>
  <r>
    <n v="73"/>
    <s v="82"/>
    <s v="Tarn-et-Garonne"/>
    <x v="4"/>
    <x v="3"/>
    <n v="745"/>
    <n v="2315"/>
    <n v="1080"/>
    <n v="3640"/>
    <s v="MIDI-PYRENEES"/>
    <x v="1"/>
    <s v="SUD-OUEST"/>
    <n v="7780"/>
  </r>
  <r>
    <n v="94"/>
    <s v="2A"/>
    <s v="Corse-du-Sud"/>
    <x v="0"/>
    <x v="2"/>
    <n v="280"/>
    <n v="900"/>
    <n v="200"/>
    <n v="700"/>
    <s v="CORSE"/>
    <x v="1"/>
    <s v="MEDITERRANEE"/>
    <n v="2080"/>
  </r>
  <r>
    <n v="42"/>
    <s v="67"/>
    <s v="Bas-Rhin"/>
    <x v="6"/>
    <x v="2"/>
    <n v="11706"/>
    <n v="121974"/>
    <n v="7698"/>
    <n v="92463"/>
    <s v="ALSACE"/>
    <x v="1"/>
    <s v="EST"/>
    <n v="233841"/>
  </r>
  <r>
    <n v="26"/>
    <s v="21"/>
    <s v="Côte-d'Or"/>
    <x v="2"/>
    <x v="5"/>
    <n v="2903.1349897191972"/>
    <n v="37021.119946959618"/>
    <n v="4259.3085540515212"/>
    <n v="43080.191063937506"/>
    <s v="BOURGOGNE"/>
    <x v="2"/>
    <s v="BASSIN PARISIEN"/>
    <n v="87263.754554667845"/>
  </r>
  <r>
    <n v="23"/>
    <s v="27"/>
    <s v="Eure"/>
    <x v="2"/>
    <x v="0"/>
    <n v="4658.2822835699571"/>
    <n v="40906.989935456557"/>
    <n v="2712.8952180061797"/>
    <n v="47297.913387251865"/>
    <s v="HAUTE-NORMANDIE"/>
    <x v="0"/>
    <s v="BASSIN PARISIEN"/>
    <n v="95576.080824284552"/>
  </r>
  <r>
    <n v="31"/>
    <s v="62"/>
    <s v="Pas-de-Calais"/>
    <x v="2"/>
    <x v="4"/>
    <n v="11769.354472952655"/>
    <n v="61144.889855052024"/>
    <n v="12280.525922447963"/>
    <n v="64906.920961945732"/>
    <s v="NORD-PAS-DE-CALAIS"/>
    <x v="2"/>
    <s v=""/>
    <n v="150101.69121239838"/>
  </r>
  <r>
    <n v="11"/>
    <s v="78"/>
    <s v="Yvelines"/>
    <x v="4"/>
    <x v="3"/>
    <n v="4880"/>
    <n v="15635"/>
    <n v="5605"/>
    <n v="29860"/>
    <s v="ILE-DE-FRANCE"/>
    <x v="1"/>
    <s v="REGION PARISIENNE"/>
    <n v="55980"/>
  </r>
  <r>
    <n v="43"/>
    <s v="39"/>
    <s v="Jura"/>
    <x v="5"/>
    <x v="3"/>
    <n v="692"/>
    <n v="4380"/>
    <n v="760"/>
    <n v="6768"/>
    <s v="FRANCHE-COMTE"/>
    <x v="1"/>
    <s v="EST"/>
    <n v="12600"/>
  </r>
  <r>
    <n v="91"/>
    <s v="34"/>
    <s v="Hérault"/>
    <x v="1"/>
    <x v="4"/>
    <n v="3236"/>
    <n v="21140"/>
    <n v="4688"/>
    <n v="19784"/>
    <s v="LANGUEDOC-ROUSSILLON"/>
    <x v="2"/>
    <s v="MEDITERRANEE"/>
    <n v="48848"/>
  </r>
  <r>
    <n v="74"/>
    <s v="19"/>
    <s v="Corrèze"/>
    <x v="5"/>
    <x v="0"/>
    <n v="1907"/>
    <n v="22212"/>
    <n v="1512"/>
    <n v="28116"/>
    <s v="LIMOUSIN"/>
    <x v="0"/>
    <s v="SUD-OUEST"/>
    <n v="53747"/>
  </r>
  <r>
    <n v="73"/>
    <s v="81"/>
    <s v="Tarn"/>
    <x v="4"/>
    <x v="4"/>
    <n v="1315"/>
    <n v="6325"/>
    <n v="1650"/>
    <n v="5245"/>
    <s v="MIDI-PYRENEES"/>
    <x v="2"/>
    <s v="SUD-OUEST"/>
    <n v="14535"/>
  </r>
  <r>
    <n v="93"/>
    <s v="13"/>
    <s v="Bouches-du-Rhône"/>
    <x v="1"/>
    <x v="5"/>
    <n v="3340"/>
    <n v="48296"/>
    <n v="5308"/>
    <n v="45296"/>
    <s v="PROVENCE-ALPES-COTE D'AZUR"/>
    <x v="2"/>
    <s v="MEDITERRANEE"/>
    <n v="102240"/>
  </r>
  <r>
    <n v="93"/>
    <s v="84"/>
    <s v="Vaucluse"/>
    <x v="0"/>
    <x v="1"/>
    <n v="5500"/>
    <n v="28944"/>
    <n v="5576"/>
    <n v="32204"/>
    <s v="PROVENCE-ALPES-COTE D'AZUR"/>
    <x v="0"/>
    <s v="MEDITERRANEE"/>
    <n v="72224"/>
  </r>
  <r>
    <n v="31"/>
    <s v="62"/>
    <s v="Pas-de-Calais"/>
    <x v="0"/>
    <x v="5"/>
    <n v="1096"/>
    <n v="8592"/>
    <n v="692"/>
    <n v="2372"/>
    <s v="NORD-PAS-DE-CALAIS"/>
    <x v="2"/>
    <s v=""/>
    <n v="12752"/>
  </r>
  <r>
    <n v="42"/>
    <s v="68"/>
    <s v="Haut-Rhin"/>
    <x v="5"/>
    <x v="3"/>
    <n v="1909"/>
    <n v="7761"/>
    <n v="1940"/>
    <n v="11384"/>
    <s v="ALSACE"/>
    <x v="1"/>
    <s v="EST"/>
    <n v="22994"/>
  </r>
  <r>
    <n v="43"/>
    <s v="70"/>
    <s v="Haute-Saône"/>
    <x v="5"/>
    <x v="3"/>
    <n v="666"/>
    <n v="3946"/>
    <n v="804"/>
    <n v="6489"/>
    <s v="FRANCHE-COMTE"/>
    <x v="1"/>
    <s v="EST"/>
    <n v="11905"/>
  </r>
  <r>
    <n v="74"/>
    <s v="19"/>
    <s v="Corrèze"/>
    <x v="3"/>
    <x v="3"/>
    <n v="833.79554571342669"/>
    <n v="4596.1587636920194"/>
    <n v="496.31112791752986"/>
    <n v="8565.5543459964683"/>
    <s v="LIMOUSIN"/>
    <x v="1"/>
    <s v="SUD-OUEST"/>
    <n v="14491.819783319444"/>
  </r>
  <r>
    <n v="25"/>
    <s v="50"/>
    <s v="Manche"/>
    <x v="2"/>
    <x v="4"/>
    <n v="3261.372200847029"/>
    <n v="20275.067147165078"/>
    <n v="3162.8151711039204"/>
    <n v="22867.902388417009"/>
    <s v="BASSE-NORMANDIE"/>
    <x v="2"/>
    <s v="BASSIN PARISIEN"/>
    <n v="49567.156907533034"/>
  </r>
  <r>
    <n v="82"/>
    <s v="26"/>
    <s v="Drôme"/>
    <x v="3"/>
    <x v="4"/>
    <n v="3497.6548181136818"/>
    <n v="24788.678330851919"/>
    <n v="3382.2757059670744"/>
    <n v="29159.267160377432"/>
    <s v="RHONE-ALPES"/>
    <x v="2"/>
    <s v="CENTRE-EST"/>
    <n v="60827.876015310103"/>
  </r>
  <r>
    <n v="53"/>
    <s v="22"/>
    <s v="Côtes-d'Armor"/>
    <x v="5"/>
    <x v="1"/>
    <n v="539"/>
    <n v="42792"/>
    <n v="380"/>
    <n v="57880"/>
    <s v="BRETAGNE"/>
    <x v="0"/>
    <s v="OUEST"/>
    <n v="101591"/>
  </r>
  <r>
    <n v="53"/>
    <s v="22"/>
    <s v="Côtes-d'Armor"/>
    <x v="0"/>
    <x v="4"/>
    <n v="1880"/>
    <n v="5920"/>
    <n v="1772"/>
    <n v="4972"/>
    <s v="BRETAGNE"/>
    <x v="2"/>
    <s v="OUEST"/>
    <n v="14544"/>
  </r>
  <r>
    <n v="41"/>
    <s v="55"/>
    <s v="Meuse"/>
    <x v="4"/>
    <x v="4"/>
    <n v="755"/>
    <n v="3225"/>
    <n v="935"/>
    <n v="2310"/>
    <s v="LORRAINE"/>
    <x v="2"/>
    <s v="EST"/>
    <n v="7225"/>
  </r>
  <r>
    <n v="26"/>
    <s v="58"/>
    <s v="Nièvre"/>
    <x v="1"/>
    <x v="3"/>
    <n v="840"/>
    <n v="2708"/>
    <n v="1064"/>
    <n v="5248"/>
    <s v="BOURGOGNE"/>
    <x v="1"/>
    <s v="BASSIN PARISIEN"/>
    <n v="9860"/>
  </r>
  <r>
    <n v="52"/>
    <s v="53"/>
    <s v="Mayenne"/>
    <x v="4"/>
    <x v="4"/>
    <n v="955"/>
    <n v="3035"/>
    <n v="875"/>
    <n v="2655"/>
    <s v="PAYS DE LA LOIRE"/>
    <x v="2"/>
    <s v="OUEST"/>
    <n v="7520"/>
  </r>
  <r>
    <n v="26"/>
    <s v="21"/>
    <s v="Côte-d'Or"/>
    <x v="0"/>
    <x v="1"/>
    <n v="6820"/>
    <n v="36336"/>
    <n v="7256"/>
    <n v="43632"/>
    <s v="BOURGOGNE"/>
    <x v="0"/>
    <s v="BASSIN PARISIEN"/>
    <n v="94044"/>
  </r>
  <r>
    <n v="53"/>
    <s v="22"/>
    <s v="Côtes-d'Armor"/>
    <x v="4"/>
    <x v="3"/>
    <n v="2550"/>
    <n v="5925"/>
    <n v="3625"/>
    <n v="8885"/>
    <s v="BRETAGNE"/>
    <x v="1"/>
    <s v="OUEST"/>
    <n v="20985"/>
  </r>
  <r>
    <n v="53"/>
    <s v="29"/>
    <s v="Finistère"/>
    <x v="4"/>
    <x v="4"/>
    <n v="3970"/>
    <n v="14515"/>
    <n v="4075"/>
    <n v="11600"/>
    <s v="BRETAGNE"/>
    <x v="2"/>
    <s v="OUEST"/>
    <n v="34160"/>
  </r>
  <r>
    <n v="52"/>
    <s v="53"/>
    <s v="Mayenne"/>
    <x v="1"/>
    <x v="0"/>
    <n v="5012"/>
    <n v="34292"/>
    <n v="3964"/>
    <n v="42276"/>
    <s v="PAYS DE LA LOIRE"/>
    <x v="0"/>
    <s v="OUEST"/>
    <n v="85544"/>
  </r>
  <r>
    <n v="23"/>
    <s v="27"/>
    <s v="Eure"/>
    <x v="2"/>
    <x v="5"/>
    <n v="2170.9738804137501"/>
    <n v="30220.234052475393"/>
    <n v="3052.920890544432"/>
    <n v="33414.612075803801"/>
    <s v="HAUTE-NORMANDIE"/>
    <x v="2"/>
    <s v="BASSIN PARISIEN"/>
    <n v="68858.740899237368"/>
  </r>
  <r>
    <n v="82"/>
    <s v="07"/>
    <s v="Ardèche"/>
    <x v="5"/>
    <x v="2"/>
    <n v="4633"/>
    <n v="19072"/>
    <n v="3304"/>
    <n v="12804"/>
    <s v="RHONE-ALPES"/>
    <x v="1"/>
    <s v="CENTRE-EST"/>
    <n v="39813"/>
  </r>
  <r>
    <n v="74"/>
    <s v="23"/>
    <s v="Creuse"/>
    <x v="0"/>
    <x v="3"/>
    <n v="428"/>
    <n v="1068"/>
    <n v="620"/>
    <n v="1872"/>
    <s v="LIMOUSIN"/>
    <x v="1"/>
    <s v="SUD-OUEST"/>
    <n v="3988"/>
  </r>
  <r>
    <n v="82"/>
    <s v="74"/>
    <s v="Haute-Savoie"/>
    <x v="3"/>
    <x v="1"/>
    <n v="138.61196982590488"/>
    <n v="16236.564644456192"/>
    <n v="74.355295076817896"/>
    <n v="28143.836592262272"/>
    <s v="RHONE-ALPES"/>
    <x v="0"/>
    <s v="CENTRE-EST"/>
    <n v="44593.368501621182"/>
  </r>
  <r>
    <n v="54"/>
    <s v="86"/>
    <s v="Vienne"/>
    <x v="6"/>
    <x v="1"/>
    <n v="125"/>
    <n v="23849"/>
    <n v="97"/>
    <n v="34677"/>
    <s v="POITOU-CHARENTES"/>
    <x v="0"/>
    <s v="OUEST"/>
    <n v="58748"/>
  </r>
  <r>
    <n v="24"/>
    <s v="18"/>
    <s v="Cher"/>
    <x v="2"/>
    <x v="3"/>
    <n v="885.83099501665038"/>
    <n v="5271.5650661246527"/>
    <n v="694.01070439199941"/>
    <n v="8538.5563426097669"/>
    <s v="CENTRE"/>
    <x v="1"/>
    <s v="BASSIN PARISIEN"/>
    <n v="15389.963108143071"/>
  </r>
  <r>
    <n v="11"/>
    <s v="75"/>
    <s v="Paris"/>
    <x v="5"/>
    <x v="1"/>
    <n v="3329"/>
    <n v="85519"/>
    <n v="2902"/>
    <n v="132371"/>
    <s v="ILE-DE-FRANCE"/>
    <x v="0"/>
    <s v="REGION PARISIENNE"/>
    <n v="224121"/>
  </r>
  <r>
    <n v="43"/>
    <s v="90"/>
    <s v="Territoire de Belfort"/>
    <x v="5"/>
    <x v="4"/>
    <n v="413"/>
    <n v="4416"/>
    <n v="504"/>
    <n v="4116"/>
    <s v="FRANCHE-COMTE"/>
    <x v="2"/>
    <s v="EST"/>
    <n v="9449"/>
  </r>
  <r>
    <n v="52"/>
    <s v="85"/>
    <s v="Vendée"/>
    <x v="6"/>
    <x v="1"/>
    <n v="233"/>
    <n v="33313"/>
    <n v="99"/>
    <n v="51660"/>
    <s v="PAYS DE LA LOIRE"/>
    <x v="0"/>
    <s v="OUEST"/>
    <n v="85305"/>
  </r>
  <r>
    <n v="82"/>
    <s v="07"/>
    <s v="Ardèche"/>
    <x v="5"/>
    <x v="3"/>
    <n v="769"/>
    <n v="5668"/>
    <n v="648"/>
    <n v="8936"/>
    <s v="RHONE-ALPES"/>
    <x v="1"/>
    <s v="CENTRE-EST"/>
    <n v="16021"/>
  </r>
  <r>
    <n v="23"/>
    <s v="27"/>
    <s v="Eure"/>
    <x v="6"/>
    <x v="0"/>
    <n v="3806"/>
    <n v="41392"/>
    <n v="2516"/>
    <n v="46623"/>
    <s v="HAUTE-NORMANDIE"/>
    <x v="0"/>
    <s v="BASSIN PARISIEN"/>
    <n v="94337"/>
  </r>
  <r>
    <n v="23"/>
    <s v="76"/>
    <s v="Seine-Maritime"/>
    <x v="3"/>
    <x v="5"/>
    <n v="6940.2662766301237"/>
    <n v="80316.649076910282"/>
    <n v="8973.4745444027885"/>
    <n v="96862.836048441764"/>
    <s v="HAUTE-NORMANDIE"/>
    <x v="2"/>
    <s v="BASSIN PARISIEN"/>
    <n v="193093.22594638495"/>
  </r>
  <r>
    <n v="94"/>
    <s v="2A"/>
    <s v="Corse-du-Sud"/>
    <x v="2"/>
    <x v="0"/>
    <n v="1113.433932082625"/>
    <n v="11956.484798990103"/>
    <n v="732.84942627205123"/>
    <n v="12646.617569288286"/>
    <s v="CORSE"/>
    <x v="0"/>
    <s v="MEDITERRANEE"/>
    <n v="26449.385726633067"/>
  </r>
  <r>
    <n v="91"/>
    <s v="66"/>
    <s v="Pyrénées-Orientales"/>
    <x v="6"/>
    <x v="1"/>
    <n v="265"/>
    <n v="23015"/>
    <n v="183"/>
    <n v="32125"/>
    <s v="LANGUEDOC-ROUSSILLON"/>
    <x v="0"/>
    <s v="MEDITERRANEE"/>
    <n v="55588"/>
  </r>
  <r>
    <n v="73"/>
    <s v="32"/>
    <s v="Gers"/>
    <x v="3"/>
    <x v="1"/>
    <n v="34.587950911004249"/>
    <n v="8893.5010715253102"/>
    <n v="37.368913798212773"/>
    <n v="12258.714715214497"/>
    <s v="MIDI-PYRENEES"/>
    <x v="0"/>
    <s v="SUD-OUEST"/>
    <n v="21224.172651449022"/>
  </r>
  <r>
    <n v="41"/>
    <s v="55"/>
    <s v="Meuse"/>
    <x v="3"/>
    <x v="3"/>
    <n v="767.49403259552469"/>
    <n v="2939.7283521610202"/>
    <n v="384.74677691427638"/>
    <n v="4384.6832481998654"/>
    <s v="LORRAINE"/>
    <x v="1"/>
    <s v="EST"/>
    <n v="8476.6524098706868"/>
  </r>
  <r>
    <n v="73"/>
    <s v="65"/>
    <s v="Hautes-Pyrénées"/>
    <x v="1"/>
    <x v="3"/>
    <n v="1108"/>
    <n v="3628"/>
    <n v="1220"/>
    <n v="6104"/>
    <s v="MIDI-PYRENEES"/>
    <x v="1"/>
    <s v="SUD-OUEST"/>
    <n v="12060"/>
  </r>
  <r>
    <n v="23"/>
    <s v="76"/>
    <s v="Seine-Maritime"/>
    <x v="1"/>
    <x v="1"/>
    <n v="5720"/>
    <n v="65244"/>
    <n v="6296"/>
    <n v="96656"/>
    <s v="HAUTE-NORMANDIE"/>
    <x v="0"/>
    <s v="BASSIN PARISIEN"/>
    <n v="173916"/>
  </r>
  <r>
    <n v="11"/>
    <s v="95"/>
    <s v="Val-d'Oise"/>
    <x v="4"/>
    <x v="0"/>
    <n v="13095"/>
    <n v="76725"/>
    <n v="11410"/>
    <n v="87025"/>
    <s v="ILE-DE-FRANCE"/>
    <x v="0"/>
    <s v="REGION PARISIENNE"/>
    <n v="188255"/>
  </r>
  <r>
    <n v="91"/>
    <s v="66"/>
    <s v="Pyrénées-Orientales"/>
    <x v="6"/>
    <x v="0"/>
    <n v="2943"/>
    <n v="26075"/>
    <n v="1896"/>
    <n v="33511"/>
    <s v="LANGUEDOC-ROUSSILLON"/>
    <x v="0"/>
    <s v="MEDITERRANEE"/>
    <n v="64425"/>
  </r>
  <r>
    <n v="93"/>
    <s v="13"/>
    <s v="Bouches-du-Rhône"/>
    <x v="4"/>
    <x v="0"/>
    <n v="26155"/>
    <n v="199635"/>
    <n v="19995"/>
    <n v="243815"/>
    <s v="PROVENCE-ALPES-COTE D'AZUR"/>
    <x v="0"/>
    <s v="MEDITERRANEE"/>
    <n v="489600"/>
  </r>
  <r>
    <n v="41"/>
    <s v="57"/>
    <s v="Moselle"/>
    <x v="4"/>
    <x v="2"/>
    <n v="23025"/>
    <n v="59890"/>
    <n v="14625"/>
    <n v="27015"/>
    <s v="LORRAINE"/>
    <x v="1"/>
    <s v="EST"/>
    <n v="124555"/>
  </r>
  <r>
    <n v="82"/>
    <s v="38"/>
    <s v="Isère"/>
    <x v="1"/>
    <x v="4"/>
    <n v="4244"/>
    <n v="27300"/>
    <n v="6212"/>
    <n v="22908"/>
    <s v="RHONE-ALPES"/>
    <x v="2"/>
    <s v="CENTRE-EST"/>
    <n v="60664"/>
  </r>
  <r>
    <n v="93"/>
    <s v="06"/>
    <s v="Alpes-Maritimes"/>
    <x v="4"/>
    <x v="5"/>
    <n v="1515"/>
    <n v="25025"/>
    <n v="2945"/>
    <n v="18835"/>
    <s v="PROVENCE-ALPES-COTE D'AZUR"/>
    <x v="2"/>
    <s v="MEDITERRANEE"/>
    <n v="48320"/>
  </r>
  <r>
    <n v="53"/>
    <s v="22"/>
    <s v="Côtes-d'Armor"/>
    <x v="4"/>
    <x v="5"/>
    <n v="845"/>
    <n v="6690"/>
    <n v="1350"/>
    <n v="5230"/>
    <s v="BRETAGNE"/>
    <x v="2"/>
    <s v="OUEST"/>
    <n v="14115"/>
  </r>
  <r>
    <n v="73"/>
    <s v="31"/>
    <s v="Haute-Garonne"/>
    <x v="5"/>
    <x v="1"/>
    <n v="1244"/>
    <n v="48506"/>
    <n v="968"/>
    <n v="63433"/>
    <s v="MIDI-PYRENEES"/>
    <x v="0"/>
    <s v="SUD-OUEST"/>
    <n v="114151"/>
  </r>
  <r>
    <n v="11"/>
    <s v="91"/>
    <s v="Essonne"/>
    <x v="0"/>
    <x v="3"/>
    <n v="2368"/>
    <n v="8792"/>
    <n v="3200"/>
    <n v="14412"/>
    <s v="ILE-DE-FRANCE"/>
    <x v="1"/>
    <s v="REGION PARISIENNE"/>
    <n v="28772"/>
  </r>
  <r>
    <n v="11"/>
    <s v="95"/>
    <s v="Val-d'Oise"/>
    <x v="4"/>
    <x v="4"/>
    <n v="3820"/>
    <n v="22790"/>
    <n v="5250"/>
    <n v="19695"/>
    <s v="ILE-DE-FRANCE"/>
    <x v="2"/>
    <s v="REGION PARISIENNE"/>
    <n v="51555"/>
  </r>
  <r>
    <n v="24"/>
    <s v="45"/>
    <s v="Loiret"/>
    <x v="4"/>
    <x v="0"/>
    <n v="7230"/>
    <n v="56420"/>
    <n v="6080"/>
    <n v="61950"/>
    <s v="CENTRE"/>
    <x v="0"/>
    <s v="BASSIN PARISIEN"/>
    <n v="131680"/>
  </r>
  <r>
    <n v="41"/>
    <s v="54"/>
    <s v="Meurthe-et-Moselle"/>
    <x v="2"/>
    <x v="3"/>
    <n v="2290.3715912015314"/>
    <n v="9782.3724728204415"/>
    <n v="1544.1883396517655"/>
    <n v="15235.335409619644"/>
    <s v="LORRAINE"/>
    <x v="1"/>
    <s v="EST"/>
    <n v="28852.26781329338"/>
  </r>
  <r>
    <n v="26"/>
    <s v="58"/>
    <s v="Nièvre"/>
    <x v="1"/>
    <x v="0"/>
    <n v="4072"/>
    <n v="29564"/>
    <n v="3120"/>
    <n v="34820"/>
    <s v="BOURGOGNE"/>
    <x v="0"/>
    <s v="BASSIN PARISIEN"/>
    <n v="71576"/>
  </r>
  <r>
    <n v="41"/>
    <s v="54"/>
    <s v="Meurthe-et-Moselle"/>
    <x v="5"/>
    <x v="3"/>
    <n v="1577"/>
    <n v="10574"/>
    <n v="1656"/>
    <n v="17051"/>
    <s v="LORRAINE"/>
    <x v="1"/>
    <s v="EST"/>
    <n v="30858"/>
  </r>
  <r>
    <n v="43"/>
    <s v="90"/>
    <s v="Territoire de Belfort"/>
    <x v="3"/>
    <x v="0"/>
    <n v="1108.6866835315614"/>
    <n v="8186.5282508861228"/>
    <n v="692.39858743900447"/>
    <n v="9943.0384781449211"/>
    <s v="FRANCHE-COMTE"/>
    <x v="0"/>
    <s v="EST"/>
    <n v="19930.65200000161"/>
  </r>
  <r>
    <n v="94"/>
    <s v="2A"/>
    <s v="Corse-du-Sud"/>
    <x v="2"/>
    <x v="5"/>
    <n v="333.44497430795172"/>
    <n v="8070.1472617062982"/>
    <n v="549.70971080148115"/>
    <n v="9852.0822263887312"/>
    <s v="CORSE"/>
    <x v="2"/>
    <s v="MEDITERRANEE"/>
    <n v="18805.38417320446"/>
  </r>
  <r>
    <n v="23"/>
    <s v="27"/>
    <s v="Eure"/>
    <x v="3"/>
    <x v="0"/>
    <n v="4022.7709330618263"/>
    <n v="39547.754501949887"/>
    <n v="2457.8649079104412"/>
    <n v="43738.6104526528"/>
    <s v="HAUTE-NORMANDIE"/>
    <x v="0"/>
    <s v="BASSIN PARISIEN"/>
    <n v="89767.000795574946"/>
  </r>
  <r>
    <n v="82"/>
    <s v="38"/>
    <s v="Isère"/>
    <x v="6"/>
    <x v="3"/>
    <n v="3173"/>
    <n v="19776"/>
    <n v="2219"/>
    <n v="31662"/>
    <s v="RHONE-ALPES"/>
    <x v="1"/>
    <s v="CENTRE-EST"/>
    <n v="56830"/>
  </r>
  <r>
    <n v="82"/>
    <s v="01"/>
    <s v="Ain"/>
    <x v="6"/>
    <x v="5"/>
    <n v="2069"/>
    <n v="26882"/>
    <n v="2431"/>
    <n v="27660"/>
    <s v="RHONE-ALPES"/>
    <x v="2"/>
    <s v="CENTRE-EST"/>
    <n v="59042"/>
  </r>
  <r>
    <n v="91"/>
    <s v="66"/>
    <s v="Pyrénées-Orientales"/>
    <x v="2"/>
    <x v="3"/>
    <n v="1372.8598553184977"/>
    <n v="10843.064816208076"/>
    <n v="953.29346636106732"/>
    <n v="15833.685440684427"/>
    <s v="LANGUEDOC-ROUSSILLON"/>
    <x v="1"/>
    <s v="MEDITERRANEE"/>
    <n v="29002.90357857207"/>
  </r>
  <r>
    <n v="23"/>
    <s v="27"/>
    <s v="Eure"/>
    <x v="0"/>
    <x v="1"/>
    <n v="6672"/>
    <n v="28204"/>
    <n v="7520"/>
    <n v="33668"/>
    <s v="HAUTE-NORMANDIE"/>
    <x v="0"/>
    <s v="BASSIN PARISIEN"/>
    <n v="76064"/>
  </r>
  <r>
    <n v="52"/>
    <s v="72"/>
    <s v="Sarthe"/>
    <x v="5"/>
    <x v="5"/>
    <n v="1299"/>
    <n v="12201"/>
    <n v="1548"/>
    <n v="11597"/>
    <s v="PAYS DE LA LOIRE"/>
    <x v="2"/>
    <s v="OUEST"/>
    <n v="26645"/>
  </r>
  <r>
    <n v="74"/>
    <s v="19"/>
    <s v="Corrèze"/>
    <x v="6"/>
    <x v="3"/>
    <n v="537"/>
    <n v="5456"/>
    <n v="547"/>
    <n v="9643"/>
    <s v="LIMOUSIN"/>
    <x v="1"/>
    <s v="SUD-OUEST"/>
    <n v="16183"/>
  </r>
  <r>
    <n v="72"/>
    <s v="40"/>
    <s v="Landes"/>
    <x v="4"/>
    <x v="5"/>
    <n v="380"/>
    <n v="4160"/>
    <n v="590"/>
    <n v="3000"/>
    <s v="AQUITAINE"/>
    <x v="2"/>
    <s v="SUD-OUEST"/>
    <n v="8130"/>
  </r>
  <r>
    <n v="52"/>
    <s v="49"/>
    <s v="Maine-et-Loire"/>
    <x v="2"/>
    <x v="4"/>
    <n v="6811.2597512269149"/>
    <n v="33652.175917980552"/>
    <n v="6478.016667654264"/>
    <n v="34669.588035520195"/>
    <s v="PAYS DE LA LOIRE"/>
    <x v="2"/>
    <s v="OUEST"/>
    <n v="81611.040372381918"/>
  </r>
  <r>
    <n v="43"/>
    <s v="90"/>
    <s v="Territoire de Belfort"/>
    <x v="3"/>
    <x v="2"/>
    <n v="1615.7801796266535"/>
    <n v="14508.987925479567"/>
    <n v="1059.3821165204433"/>
    <n v="11171.782256156379"/>
    <s v="FRANCHE-COMTE"/>
    <x v="1"/>
    <s v="EST"/>
    <n v="28355.932477783041"/>
  </r>
  <r>
    <n v="54"/>
    <s v="17"/>
    <s v="Charente-Maritime"/>
    <x v="5"/>
    <x v="4"/>
    <n v="1513"/>
    <n v="16392"/>
    <n v="2140"/>
    <n v="16848"/>
    <s v="POITOU-CHARENTES"/>
    <x v="2"/>
    <s v="OUEST"/>
    <n v="36893"/>
  </r>
  <r>
    <n v="54"/>
    <s v="86"/>
    <s v="Vienne"/>
    <x v="2"/>
    <x v="0"/>
    <n v="2077.1558905615275"/>
    <n v="24896.263405813632"/>
    <n v="1282.7502698192654"/>
    <n v="29493.728495187555"/>
    <s v="POITOU-CHARENTES"/>
    <x v="0"/>
    <s v="OUEST"/>
    <n v="57749.89806138198"/>
  </r>
  <r>
    <n v="91"/>
    <s v="66"/>
    <s v="Pyrénées-Orientales"/>
    <x v="1"/>
    <x v="3"/>
    <n v="1640"/>
    <n v="6556"/>
    <n v="1748"/>
    <n v="9140"/>
    <s v="LANGUEDOC-ROUSSILLON"/>
    <x v="1"/>
    <s v="MEDITERRANEE"/>
    <n v="19084"/>
  </r>
  <r>
    <n v="43"/>
    <s v="90"/>
    <s v="Territoire de Belfort"/>
    <x v="3"/>
    <x v="3"/>
    <n v="523.09979234220714"/>
    <n v="1886.7081834451169"/>
    <n v="357.43198818304677"/>
    <n v="2995.3775185524883"/>
    <s v="FRANCHE-COMTE"/>
    <x v="1"/>
    <s v="EST"/>
    <n v="5762.6174825228591"/>
  </r>
  <r>
    <n v="93"/>
    <s v="83"/>
    <s v="Var"/>
    <x v="0"/>
    <x v="2"/>
    <n v="6516"/>
    <n v="15584"/>
    <n v="5408"/>
    <n v="11688"/>
    <s v="PROVENCE-ALPES-COTE D'AZUR"/>
    <x v="1"/>
    <s v="MEDITERRANEE"/>
    <n v="39196"/>
  </r>
  <r>
    <n v="91"/>
    <s v="11"/>
    <s v="Aude"/>
    <x v="0"/>
    <x v="2"/>
    <n v="2308"/>
    <n v="3696"/>
    <n v="2000"/>
    <n v="3276"/>
    <s v="LANGUEDOC-ROUSSILLON"/>
    <x v="1"/>
    <s v="MEDITERRANEE"/>
    <n v="11280"/>
  </r>
  <r>
    <n v="11"/>
    <s v="94"/>
    <s v="Val-de-Marne"/>
    <x v="3"/>
    <x v="5"/>
    <n v="9161.5041666339475"/>
    <n v="146672.42758830942"/>
    <n v="12669.32708796427"/>
    <n v="167259.0354882793"/>
    <s v="ILE-DE-FRANCE"/>
    <x v="2"/>
    <s v="REGION PARISIENNE"/>
    <n v="335762.29433118692"/>
  </r>
  <r>
    <n v="82"/>
    <s v="26"/>
    <s v="Drôme"/>
    <x v="5"/>
    <x v="1"/>
    <n v="631"/>
    <n v="29012"/>
    <n v="460"/>
    <n v="38352"/>
    <s v="RHONE-ALPES"/>
    <x v="0"/>
    <s v="CENTRE-EST"/>
    <n v="68455"/>
  </r>
  <r>
    <n v="22"/>
    <s v="80"/>
    <s v="Somme"/>
    <x v="2"/>
    <x v="2"/>
    <n v="6507.1138588492613"/>
    <n v="53135.92297899651"/>
    <n v="3840.0617903428047"/>
    <n v="34117.843163128869"/>
    <s v="PICARDIE"/>
    <x v="1"/>
    <s v="BASSIN PARISIEN"/>
    <n v="97600.941791317455"/>
  </r>
  <r>
    <n v="21"/>
    <s v="10"/>
    <s v="Aube"/>
    <x v="5"/>
    <x v="4"/>
    <n v="937"/>
    <n v="7604"/>
    <n v="1092"/>
    <n v="7344"/>
    <s v="CHAMPAGNE-ARDENNE"/>
    <x v="2"/>
    <s v="BASSIN PARISIEN"/>
    <n v="16977"/>
  </r>
  <r>
    <n v="43"/>
    <s v="70"/>
    <s v="Haute-Saône"/>
    <x v="1"/>
    <x v="0"/>
    <n v="4564"/>
    <n v="24904"/>
    <n v="3568"/>
    <n v="28968"/>
    <s v="FRANCHE-COMTE"/>
    <x v="0"/>
    <s v="EST"/>
    <n v="62004"/>
  </r>
  <r>
    <n v="26"/>
    <s v="21"/>
    <s v="Côte-d'Or"/>
    <x v="5"/>
    <x v="3"/>
    <n v="1232"/>
    <n v="8032"/>
    <n v="1328"/>
    <n v="14761"/>
    <s v="BOURGOGNE"/>
    <x v="1"/>
    <s v="BASSIN PARISIEN"/>
    <n v="25353"/>
  </r>
  <r>
    <n v="41"/>
    <s v="57"/>
    <s v="Moselle"/>
    <x v="3"/>
    <x v="0"/>
    <n v="6703.0886630690311"/>
    <n v="66124.797168282297"/>
    <n v="4200.8051641112424"/>
    <n v="91626.201838660665"/>
    <s v="LORRAINE"/>
    <x v="0"/>
    <s v="EST"/>
    <n v="168654.89283412322"/>
  </r>
  <r>
    <n v="24"/>
    <s v="18"/>
    <s v="Cher"/>
    <x v="1"/>
    <x v="1"/>
    <n v="1988"/>
    <n v="23636"/>
    <n v="2192"/>
    <n v="33028"/>
    <s v="CENTRE"/>
    <x v="0"/>
    <s v="BASSIN PARISIEN"/>
    <n v="60844"/>
  </r>
  <r>
    <n v="26"/>
    <s v="71"/>
    <s v="Saône-et-Loire"/>
    <x v="3"/>
    <x v="3"/>
    <n v="1666.526866993393"/>
    <n v="8260.86339195654"/>
    <n v="1174.1234338973247"/>
    <n v="16059.034228922172"/>
    <s v="BOURGOGNE"/>
    <x v="1"/>
    <s v="BASSIN PARISIEN"/>
    <n v="27160.54792176943"/>
  </r>
  <r>
    <n v="31"/>
    <s v="62"/>
    <s v="Pas-de-Calais"/>
    <x v="1"/>
    <x v="1"/>
    <n v="7492"/>
    <n v="95688"/>
    <n v="8120"/>
    <n v="129048"/>
    <s v="NORD-PAS-DE-CALAIS"/>
    <x v="0"/>
    <s v=""/>
    <n v="240348"/>
  </r>
  <r>
    <n v="74"/>
    <s v="19"/>
    <s v="Corrèze"/>
    <x v="4"/>
    <x v="0"/>
    <n v="2390"/>
    <n v="32945"/>
    <n v="1945"/>
    <n v="38265"/>
    <s v="LIMOUSIN"/>
    <x v="0"/>
    <s v="SUD-OUEST"/>
    <n v="75545"/>
  </r>
  <r>
    <n v="82"/>
    <s v="01"/>
    <s v="Ain"/>
    <x v="1"/>
    <x v="1"/>
    <n v="2480"/>
    <n v="28496"/>
    <n v="2240"/>
    <n v="39176"/>
    <s v="RHONE-ALPES"/>
    <x v="0"/>
    <s v="CENTRE-EST"/>
    <n v="72392"/>
  </r>
  <r>
    <n v="54"/>
    <s v="17"/>
    <s v="Charente-Maritime"/>
    <x v="0"/>
    <x v="3"/>
    <n v="1284"/>
    <n v="3892"/>
    <n v="1692"/>
    <n v="6812"/>
    <s v="POITOU-CHARENTES"/>
    <x v="1"/>
    <s v="OUEST"/>
    <n v="13680"/>
  </r>
  <r>
    <n v="82"/>
    <s v="74"/>
    <s v="Haute-Savoie"/>
    <x v="0"/>
    <x v="0"/>
    <n v="5948"/>
    <n v="41768"/>
    <n v="4244"/>
    <n v="43360"/>
    <s v="RHONE-ALPES"/>
    <x v="0"/>
    <s v="CENTRE-EST"/>
    <n v="95320"/>
  </r>
  <r>
    <n v="11"/>
    <s v="94"/>
    <s v="Val-de-Marne"/>
    <x v="0"/>
    <x v="4"/>
    <n v="4220"/>
    <n v="23452"/>
    <n v="6816"/>
    <n v="23720"/>
    <s v="ILE-DE-FRANCE"/>
    <x v="2"/>
    <s v="REGION PARISIENNE"/>
    <n v="58208"/>
  </r>
  <r>
    <n v="82"/>
    <s v="07"/>
    <s v="Ardèche"/>
    <x v="6"/>
    <x v="4"/>
    <n v="1736"/>
    <n v="10047"/>
    <n v="1667"/>
    <n v="12538"/>
    <s v="RHONE-ALPES"/>
    <x v="2"/>
    <s v="CENTRE-EST"/>
    <n v="25988"/>
  </r>
  <r>
    <n v="11"/>
    <s v="92"/>
    <s v="Hauts-de-Seine"/>
    <x v="6"/>
    <x v="4"/>
    <n v="7151"/>
    <n v="56764"/>
    <n v="8600"/>
    <n v="74695"/>
    <s v="ILE-DE-FRANCE"/>
    <x v="2"/>
    <s v="REGION PARISIENNE"/>
    <n v="147210"/>
  </r>
  <r>
    <n v="93"/>
    <s v="04"/>
    <s v="Alpes-de-Haute-Provence"/>
    <x v="4"/>
    <x v="0"/>
    <n v="1315"/>
    <n v="15220"/>
    <n v="1020"/>
    <n v="15365"/>
    <s v="PROVENCE-ALPES-COTE D'AZUR"/>
    <x v="0"/>
    <s v="MEDITERRANEE"/>
    <n v="32920"/>
  </r>
  <r>
    <n v="24"/>
    <s v="28"/>
    <s v="Eure-et-Loir"/>
    <x v="2"/>
    <x v="3"/>
    <n v="1587.0818418324443"/>
    <n v="6724.9064943913781"/>
    <n v="1211.9324422311727"/>
    <n v="11119.040434458419"/>
    <s v="CENTRE"/>
    <x v="1"/>
    <s v="BASSIN PARISIEN"/>
    <n v="20642.961212913411"/>
  </r>
  <r>
    <n v="25"/>
    <s v="61"/>
    <s v="Orne"/>
    <x v="2"/>
    <x v="1"/>
    <n v="116.14669596635893"/>
    <n v="14765.87989788652"/>
    <n v="28.909591403954927"/>
    <n v="23907.177814558952"/>
    <s v="BASSE-NORMANDIE"/>
    <x v="0"/>
    <s v="BASSIN PARISIEN"/>
    <n v="38818.113999815789"/>
  </r>
  <r>
    <n v="23"/>
    <s v="76"/>
    <s v="Seine-Maritime"/>
    <x v="2"/>
    <x v="5"/>
    <n v="6219.2163432718962"/>
    <n v="69086.6414811086"/>
    <n v="8838.1373789987101"/>
    <n v="80262.403219838234"/>
    <s v="HAUTE-NORMANDIE"/>
    <x v="2"/>
    <s v="BASSIN PARISIEN"/>
    <n v="164406.39842321744"/>
  </r>
  <r>
    <n v="11"/>
    <s v="92"/>
    <s v="Hauts-de-Seine"/>
    <x v="5"/>
    <x v="1"/>
    <n v="2348"/>
    <n v="62056"/>
    <n v="2088"/>
    <n v="92881"/>
    <s v="ILE-DE-FRANCE"/>
    <x v="0"/>
    <s v="REGION PARISIENNE"/>
    <n v="159373"/>
  </r>
  <r>
    <n v="93"/>
    <s v="05"/>
    <s v="Hautes-Alpes"/>
    <x v="5"/>
    <x v="3"/>
    <n v="353"/>
    <n v="2644"/>
    <n v="388"/>
    <n v="4124"/>
    <s v="PROVENCE-ALPES-COTE D'AZUR"/>
    <x v="1"/>
    <s v="MEDITERRANEE"/>
    <n v="7509"/>
  </r>
  <r>
    <n v="91"/>
    <s v="34"/>
    <s v="Hérault"/>
    <x v="0"/>
    <x v="3"/>
    <n v="2292"/>
    <n v="7436"/>
    <n v="3168"/>
    <n v="12708"/>
    <s v="LANGUEDOC-ROUSSILLON"/>
    <x v="1"/>
    <s v="MEDITERRANEE"/>
    <n v="25604"/>
  </r>
  <r>
    <n v="21"/>
    <s v="51"/>
    <s v="Marne"/>
    <x v="6"/>
    <x v="3"/>
    <n v="1893"/>
    <n v="10476"/>
    <n v="1319"/>
    <n v="15841"/>
    <s v="CHAMPAGNE-ARDENNE"/>
    <x v="1"/>
    <s v="BASSIN PARISIEN"/>
    <n v="29529"/>
  </r>
  <r>
    <n v="25"/>
    <s v="50"/>
    <s v="Manche"/>
    <x v="1"/>
    <x v="0"/>
    <n v="8248"/>
    <n v="62544"/>
    <n v="6284"/>
    <n v="75120"/>
    <s v="BASSE-NORMANDIE"/>
    <x v="0"/>
    <s v="BASSIN PARISIEN"/>
    <n v="152196"/>
  </r>
  <r>
    <n v="73"/>
    <s v="65"/>
    <s v="Hautes-Pyrénées"/>
    <x v="6"/>
    <x v="0"/>
    <n v="937"/>
    <n v="11789"/>
    <n v="579"/>
    <n v="15172"/>
    <s v="MIDI-PYRENEES"/>
    <x v="0"/>
    <s v="SUD-OUEST"/>
    <n v="28477"/>
  </r>
  <r>
    <n v="73"/>
    <s v="12"/>
    <s v="Aveyron"/>
    <x v="1"/>
    <x v="4"/>
    <n v="1468"/>
    <n v="6168"/>
    <n v="2044"/>
    <n v="5924"/>
    <s v="MIDI-PYRENEES"/>
    <x v="2"/>
    <s v="SUD-OUEST"/>
    <n v="15604"/>
  </r>
  <r>
    <n v="21"/>
    <s v="51"/>
    <s v="Marne"/>
    <x v="1"/>
    <x v="4"/>
    <n v="2264"/>
    <n v="12492"/>
    <n v="3428"/>
    <n v="10588"/>
    <s v="CHAMPAGNE-ARDENNE"/>
    <x v="2"/>
    <s v="BASSIN PARISIEN"/>
    <n v="28772"/>
  </r>
  <r>
    <n v="22"/>
    <s v="80"/>
    <s v="Somme"/>
    <x v="1"/>
    <x v="4"/>
    <n v="2108"/>
    <n v="10980"/>
    <n v="2924"/>
    <n v="8328"/>
    <s v="PICARDIE"/>
    <x v="2"/>
    <s v="BASSIN PARISIEN"/>
    <n v="24340"/>
  </r>
  <r>
    <n v="22"/>
    <s v="60"/>
    <s v="Oise"/>
    <x v="2"/>
    <x v="4"/>
    <n v="5742.71864635773"/>
    <n v="33344.473901687692"/>
    <n v="6204.5999044581749"/>
    <n v="37505.324698766912"/>
    <s v="PICARDIE"/>
    <x v="2"/>
    <s v="BASSIN PARISIEN"/>
    <n v="82797.117151270504"/>
  </r>
  <r>
    <n v="21"/>
    <s v="10"/>
    <s v="Aube"/>
    <x v="1"/>
    <x v="2"/>
    <n v="5460"/>
    <n v="16248"/>
    <n v="3664"/>
    <n v="8548"/>
    <s v="CHAMPAGNE-ARDENNE"/>
    <x v="1"/>
    <s v="BASSIN PARISIEN"/>
    <n v="33920"/>
  </r>
  <r>
    <n v="52"/>
    <s v="44"/>
    <s v="Loire-Atlantique"/>
    <x v="4"/>
    <x v="5"/>
    <n v="1915"/>
    <n v="15650"/>
    <n v="3040"/>
    <n v="11695"/>
    <s v="PAYS DE LA LOIRE"/>
    <x v="2"/>
    <s v="OUEST"/>
    <n v="32300"/>
  </r>
  <r>
    <n v="91"/>
    <s v="11"/>
    <s v="Aude"/>
    <x v="1"/>
    <x v="0"/>
    <n v="4952"/>
    <n v="41108"/>
    <n v="3048"/>
    <n v="51152"/>
    <s v="LANGUEDOC-ROUSSILLON"/>
    <x v="0"/>
    <s v="MEDITERRANEE"/>
    <n v="100260"/>
  </r>
  <r>
    <n v="42"/>
    <s v="67"/>
    <s v="Bas-Rhin"/>
    <x v="3"/>
    <x v="2"/>
    <n v="10600.713837250452"/>
    <n v="124529.67325290367"/>
    <n v="7228.2878613112516"/>
    <n v="95443.316746090961"/>
    <s v="ALSACE"/>
    <x v="1"/>
    <s v="EST"/>
    <n v="237801.99169755634"/>
  </r>
  <r>
    <n v="93"/>
    <s v="06"/>
    <s v="Alpes-Maritimes"/>
    <x v="1"/>
    <x v="1"/>
    <n v="3604"/>
    <n v="54984"/>
    <n v="2696"/>
    <n v="73396"/>
    <s v="PROVENCE-ALPES-COTE D'AZUR"/>
    <x v="0"/>
    <s v="MEDITERRANEE"/>
    <n v="134680"/>
  </r>
  <r>
    <n v="21"/>
    <s v="51"/>
    <s v="Marne"/>
    <x v="5"/>
    <x v="4"/>
    <n v="2280"/>
    <n v="16268"/>
    <n v="2877"/>
    <n v="16256"/>
    <s v="CHAMPAGNE-ARDENNE"/>
    <x v="2"/>
    <s v="BASSIN PARISIEN"/>
    <n v="37681"/>
  </r>
  <r>
    <n v="91"/>
    <s v="34"/>
    <s v="Hérault"/>
    <x v="5"/>
    <x v="0"/>
    <n v="8350"/>
    <n v="68504"/>
    <n v="6057"/>
    <n v="88228"/>
    <s v="LANGUEDOC-ROUSSILLON"/>
    <x v="0"/>
    <s v="MEDITERRANEE"/>
    <n v="171139"/>
  </r>
  <r>
    <n v="11"/>
    <s v="95"/>
    <s v="Val-d'Oise"/>
    <x v="2"/>
    <x v="2"/>
    <n v="11319.918634258078"/>
    <n v="90313.955238031762"/>
    <n v="7220.5111106570166"/>
    <n v="76394.962855640566"/>
    <s v="ILE-DE-FRANCE"/>
    <x v="1"/>
    <s v="REGION PARISIENNE"/>
    <n v="185249.34783858742"/>
  </r>
  <r>
    <n v="41"/>
    <s v="54"/>
    <s v="Meurthe-et-Moselle"/>
    <x v="0"/>
    <x v="5"/>
    <n v="1080"/>
    <n v="10108"/>
    <n v="780"/>
    <n v="3728"/>
    <s v="LORRAINE"/>
    <x v="2"/>
    <s v="EST"/>
    <n v="15696"/>
  </r>
  <r>
    <n v="43"/>
    <s v="39"/>
    <s v="Jura"/>
    <x v="4"/>
    <x v="0"/>
    <n v="3095"/>
    <n v="27835"/>
    <n v="2615"/>
    <n v="30245"/>
    <s v="FRANCHE-COMTE"/>
    <x v="0"/>
    <s v="EST"/>
    <n v="63790"/>
  </r>
  <r>
    <n v="72"/>
    <s v="47"/>
    <s v="Lot-et-Garonne"/>
    <x v="2"/>
    <x v="4"/>
    <n v="1765.7040852943121"/>
    <n v="14755.744327896939"/>
    <n v="1947.3582477354807"/>
    <n v="17326.954686790734"/>
    <s v="AQUITAINE"/>
    <x v="2"/>
    <s v="SUD-OUEST"/>
    <n v="35795.76134771746"/>
  </r>
  <r>
    <n v="53"/>
    <s v="56"/>
    <s v="Morbihan"/>
    <x v="6"/>
    <x v="0"/>
    <n v="2404"/>
    <n v="35230"/>
    <n v="1405"/>
    <n v="49647"/>
    <s v="BRETAGNE"/>
    <x v="0"/>
    <s v="OUEST"/>
    <n v="88686"/>
  </r>
  <r>
    <n v="72"/>
    <s v="33"/>
    <s v="Gironde"/>
    <x v="2"/>
    <x v="1"/>
    <n v="431.76665322584341"/>
    <n v="41936.139793318493"/>
    <n v="236.0772019018047"/>
    <n v="66540.732164634697"/>
    <s v="AQUITAINE"/>
    <x v="0"/>
    <s v="SUD-OUEST"/>
    <n v="109144.71581308084"/>
  </r>
  <r>
    <n v="93"/>
    <s v="05"/>
    <s v="Hautes-Alpes"/>
    <x v="6"/>
    <x v="1"/>
    <n v="52"/>
    <n v="7423"/>
    <n v="24"/>
    <n v="9621"/>
    <s v="PROVENCE-ALPES-COTE D'AZUR"/>
    <x v="0"/>
    <s v="MEDITERRANEE"/>
    <n v="17120"/>
  </r>
  <r>
    <n v="73"/>
    <s v="65"/>
    <s v="Hautes-Pyrénées"/>
    <x v="2"/>
    <x v="1"/>
    <n v="71.879755881936816"/>
    <n v="10501.864019387209"/>
    <n v="19.67039375738965"/>
    <n v="15707.218274914962"/>
    <s v="MIDI-PYRENEES"/>
    <x v="0"/>
    <s v="SUD-OUEST"/>
    <n v="26300.632443941497"/>
  </r>
  <r>
    <n v="91"/>
    <s v="48"/>
    <s v="Lozère"/>
    <x v="0"/>
    <x v="5"/>
    <n v="100"/>
    <n v="632"/>
    <n v="64"/>
    <n v="220"/>
    <s v="LANGUEDOC-ROUSSILLON"/>
    <x v="2"/>
    <s v="MEDITERRANEE"/>
    <n v="1016"/>
  </r>
  <r>
    <n v="72"/>
    <s v="64"/>
    <s v="Pyrénées-Atlantiques"/>
    <x v="3"/>
    <x v="1"/>
    <n v="94.596287069579205"/>
    <n v="18363.402923267982"/>
    <n v="33.324907643421035"/>
    <n v="30298.501675257794"/>
    <s v="AQUITAINE"/>
    <x v="0"/>
    <s v="SUD-OUEST"/>
    <n v="48789.825793238779"/>
  </r>
  <r>
    <n v="26"/>
    <s v="89"/>
    <s v="Yonne"/>
    <x v="3"/>
    <x v="1"/>
    <n v="50.188082764799084"/>
    <n v="13684.152470976584"/>
    <n v="51.640365827918956"/>
    <n v="22701.55159158503"/>
    <s v="BOURGOGNE"/>
    <x v="0"/>
    <s v="BASSIN PARISIEN"/>
    <n v="36487.532511154335"/>
  </r>
  <r>
    <n v="22"/>
    <s v="60"/>
    <s v="Oise"/>
    <x v="2"/>
    <x v="1"/>
    <n v="204.0593035716862"/>
    <n v="26993.626261196496"/>
    <n v="130.27445688974601"/>
    <n v="42399.181479977211"/>
    <s v="PICARDIE"/>
    <x v="0"/>
    <s v="BASSIN PARISIEN"/>
    <n v="69727.141501635138"/>
  </r>
  <r>
    <n v="82"/>
    <s v="73"/>
    <s v="Savoie"/>
    <x v="4"/>
    <x v="1"/>
    <n v="3090"/>
    <n v="26655"/>
    <n v="3440"/>
    <n v="35665"/>
    <s v="RHONE-ALPES"/>
    <x v="0"/>
    <s v="CENTRE-EST"/>
    <n v="68850"/>
  </r>
  <r>
    <n v="93"/>
    <s v="13"/>
    <s v="Bouches-du-Rhône"/>
    <x v="1"/>
    <x v="4"/>
    <n v="7632"/>
    <n v="50572"/>
    <n v="11056"/>
    <n v="46376"/>
    <s v="PROVENCE-ALPES-COTE D'AZUR"/>
    <x v="2"/>
    <s v="MEDITERRANEE"/>
    <n v="115636"/>
  </r>
  <r>
    <n v="21"/>
    <s v="51"/>
    <s v="Marne"/>
    <x v="0"/>
    <x v="4"/>
    <n v="1876"/>
    <n v="6816"/>
    <n v="1880"/>
    <n v="5836"/>
    <s v="CHAMPAGNE-ARDENNE"/>
    <x v="2"/>
    <s v="BASSIN PARISIEN"/>
    <n v="16408"/>
  </r>
  <r>
    <n v="41"/>
    <s v="54"/>
    <s v="Meurthe-et-Moselle"/>
    <x v="2"/>
    <x v="2"/>
    <n v="7921.1822787765659"/>
    <n v="74564.851891286031"/>
    <n v="4830.8651943837285"/>
    <n v="56576.810529487382"/>
    <s v="LORRAINE"/>
    <x v="1"/>
    <s v="EST"/>
    <n v="143893.70989393373"/>
  </r>
  <r>
    <n v="11"/>
    <s v="78"/>
    <s v="Yvelines"/>
    <x v="2"/>
    <x v="0"/>
    <n v="7779.452950245487"/>
    <n v="64372.66477028386"/>
    <n v="4604.5701912150516"/>
    <n v="74583.957596907581"/>
    <s v="ILE-DE-FRANCE"/>
    <x v="0"/>
    <s v="REGION PARISIENNE"/>
    <n v="151340.64550865197"/>
  </r>
  <r>
    <n v="21"/>
    <s v="08"/>
    <s v="Ardennes"/>
    <x v="5"/>
    <x v="3"/>
    <n v="1105"/>
    <n v="5202"/>
    <n v="1120"/>
    <n v="8153"/>
    <s v="CHAMPAGNE-ARDENNE"/>
    <x v="1"/>
    <s v="BASSIN PARISIEN"/>
    <n v="15580"/>
  </r>
  <r>
    <n v="25"/>
    <s v="14"/>
    <s v="Calvados"/>
    <x v="0"/>
    <x v="5"/>
    <n v="576"/>
    <n v="5572"/>
    <n v="400"/>
    <n v="2144"/>
    <s v="BASSE-NORMANDIE"/>
    <x v="2"/>
    <s v="BASSIN PARISIEN"/>
    <n v="8692"/>
  </r>
  <r>
    <n v="93"/>
    <s v="05"/>
    <s v="Hautes-Alpes"/>
    <x v="5"/>
    <x v="1"/>
    <n v="132"/>
    <n v="8208"/>
    <n v="96"/>
    <n v="9812"/>
    <s v="PROVENCE-ALPES-COTE D'AZUR"/>
    <x v="0"/>
    <s v="MEDITERRANEE"/>
    <n v="18248"/>
  </r>
  <r>
    <n v="21"/>
    <s v="52"/>
    <s v="Haute-Marne"/>
    <x v="6"/>
    <x v="4"/>
    <n v="1209"/>
    <n v="6146"/>
    <n v="1256"/>
    <n v="6182"/>
    <s v="CHAMPAGNE-ARDENNE"/>
    <x v="2"/>
    <s v="BASSIN PARISIEN"/>
    <n v="14793"/>
  </r>
  <r>
    <n v="11"/>
    <s v="94"/>
    <s v="Val-de-Marne"/>
    <x v="2"/>
    <x v="5"/>
    <n v="7922.0266497746361"/>
    <n v="128455.23366141156"/>
    <n v="11385.684249902404"/>
    <n v="139545.14326435342"/>
    <s v="ILE-DE-FRANCE"/>
    <x v="2"/>
    <s v="REGION PARISIENNE"/>
    <n v="287308.08782544202"/>
  </r>
  <r>
    <n v="22"/>
    <s v="80"/>
    <s v="Somme"/>
    <x v="4"/>
    <x v="0"/>
    <n v="13115"/>
    <n v="64270"/>
    <n v="12260"/>
    <n v="76960"/>
    <s v="PICARDIE"/>
    <x v="0"/>
    <s v="BASSIN PARISIEN"/>
    <n v="166605"/>
  </r>
  <r>
    <n v="93"/>
    <s v="04"/>
    <s v="Alpes-de-Haute-Provence"/>
    <x v="2"/>
    <x v="3"/>
    <n v="425.36161021735882"/>
    <n v="3271.0837513080905"/>
    <n v="337.98313564706729"/>
    <n v="5704.3749444180503"/>
    <s v="PROVENCE-ALPES-COTE D'AZUR"/>
    <x v="1"/>
    <s v="MEDITERRANEE"/>
    <n v="9738.8034415905677"/>
  </r>
  <r>
    <n v="11"/>
    <s v="91"/>
    <s v="Essonne"/>
    <x v="3"/>
    <x v="0"/>
    <n v="7321.7370421249152"/>
    <n v="61589.589948607638"/>
    <n v="4419.5368053823522"/>
    <n v="65336.538189115323"/>
    <s v="ILE-DE-FRANCE"/>
    <x v="0"/>
    <s v="REGION PARISIENNE"/>
    <n v="138667.40198523022"/>
  </r>
  <r>
    <n v="91"/>
    <s v="11"/>
    <s v="Aude"/>
    <x v="1"/>
    <x v="1"/>
    <n v="1172"/>
    <n v="19696"/>
    <n v="864"/>
    <n v="22592"/>
    <s v="LANGUEDOC-ROUSSILLON"/>
    <x v="0"/>
    <s v="MEDITERRANEE"/>
    <n v="44324"/>
  </r>
  <r>
    <n v="52"/>
    <s v="72"/>
    <s v="Sarthe"/>
    <x v="6"/>
    <x v="2"/>
    <n v="5999"/>
    <n v="58409"/>
    <n v="4124"/>
    <n v="39148"/>
    <s v="PAYS DE LA LOIRE"/>
    <x v="1"/>
    <s v="OUEST"/>
    <n v="107680"/>
  </r>
  <r>
    <n v="73"/>
    <s v="09"/>
    <s v="Ariège"/>
    <x v="4"/>
    <x v="3"/>
    <n v="750"/>
    <n v="1875"/>
    <n v="765"/>
    <n v="2695"/>
    <s v="MIDI-PYRENEES"/>
    <x v="1"/>
    <s v="SUD-OUEST"/>
    <n v="6085"/>
  </r>
  <r>
    <n v="52"/>
    <s v="72"/>
    <s v="Sarthe"/>
    <x v="3"/>
    <x v="0"/>
    <n v="2874.1133103177299"/>
    <n v="34099.392881085281"/>
    <n v="1786.4076919797867"/>
    <n v="39456.077857614422"/>
    <s v="PAYS DE LA LOIRE"/>
    <x v="0"/>
    <s v="OUEST"/>
    <n v="78215.991740997211"/>
  </r>
  <r>
    <n v="73"/>
    <s v="46"/>
    <s v="Lot"/>
    <x v="2"/>
    <x v="0"/>
    <n v="705.27142111829107"/>
    <n v="9830.8215659817088"/>
    <n v="528.24698263303571"/>
    <n v="11103.464528878467"/>
    <s v="MIDI-PYRENEES"/>
    <x v="0"/>
    <s v="SUD-OUEST"/>
    <n v="22167.804498611506"/>
  </r>
  <r>
    <n v="54"/>
    <s v="17"/>
    <s v="Charente-Maritime"/>
    <x v="0"/>
    <x v="5"/>
    <n v="340"/>
    <n v="4256"/>
    <n v="296"/>
    <n v="1664"/>
    <s v="POITOU-CHARENTES"/>
    <x v="2"/>
    <s v="OUEST"/>
    <n v="6556"/>
  </r>
  <r>
    <n v="54"/>
    <s v="86"/>
    <s v="Vienne"/>
    <x v="3"/>
    <x v="0"/>
    <n v="1906.9293647204677"/>
    <n v="22680.411396879321"/>
    <n v="1178.1994712984761"/>
    <n v="27044.299875913101"/>
    <s v="POITOU-CHARENTES"/>
    <x v="0"/>
    <s v="OUEST"/>
    <n v="52809.840108811368"/>
  </r>
  <r>
    <n v="23"/>
    <s v="27"/>
    <s v="Eure"/>
    <x v="3"/>
    <x v="3"/>
    <n v="2224.1227516118097"/>
    <n v="9149.2941066514522"/>
    <n v="1719.122210234136"/>
    <n v="14571.522779500359"/>
    <s v="HAUTE-NORMANDIE"/>
    <x v="1"/>
    <s v="BASSIN PARISIEN"/>
    <n v="27664.061847997757"/>
  </r>
  <r>
    <n v="91"/>
    <s v="34"/>
    <s v="Hérault"/>
    <x v="4"/>
    <x v="4"/>
    <n v="2560"/>
    <n v="13820"/>
    <n v="3235"/>
    <n v="12550"/>
    <s v="LANGUEDOC-ROUSSILLON"/>
    <x v="2"/>
    <s v="MEDITERRANEE"/>
    <n v="32165"/>
  </r>
  <r>
    <n v="53"/>
    <s v="56"/>
    <s v="Morbihan"/>
    <x v="4"/>
    <x v="4"/>
    <n v="2235"/>
    <n v="8665"/>
    <n v="2775"/>
    <n v="6570"/>
    <s v="BRETAGNE"/>
    <x v="2"/>
    <s v="OUEST"/>
    <n v="20245"/>
  </r>
  <r>
    <n v="24"/>
    <s v="18"/>
    <s v="Cher"/>
    <x v="3"/>
    <x v="5"/>
    <n v="1313.4722061517293"/>
    <n v="19375.016877993683"/>
    <n v="1488.973343410705"/>
    <n v="22747.540014126116"/>
    <s v="CENTRE"/>
    <x v="2"/>
    <s v="BASSIN PARISIEN"/>
    <n v="44925.002441682227"/>
  </r>
  <r>
    <n v="22"/>
    <s v="60"/>
    <s v="Oise"/>
    <x v="4"/>
    <x v="1"/>
    <n v="7910"/>
    <n v="42145"/>
    <n v="9760"/>
    <n v="52830"/>
    <s v="PICARDIE"/>
    <x v="0"/>
    <s v="BASSIN PARISIEN"/>
    <n v="112645"/>
  </r>
  <r>
    <n v="43"/>
    <s v="39"/>
    <s v="Jura"/>
    <x v="3"/>
    <x v="1"/>
    <n v="39.380506636076049"/>
    <n v="9760.8377337488164"/>
    <n v="33.039848431682707"/>
    <n v="16169.230908908623"/>
    <s v="FRANCHE-COMTE"/>
    <x v="0"/>
    <s v="EST"/>
    <n v="26002.488997725199"/>
  </r>
  <r>
    <n v="83"/>
    <s v="43"/>
    <s v="Haute-Loire"/>
    <x v="2"/>
    <x v="5"/>
    <n v="870.64330834545206"/>
    <n v="11497.735592465635"/>
    <n v="1215.057303178856"/>
    <n v="14750.237597126823"/>
    <s v="AUVERGNE"/>
    <x v="2"/>
    <s v="CENTRE-EST"/>
    <n v="28333.673801116765"/>
  </r>
  <r>
    <n v="74"/>
    <s v="87"/>
    <s v="Haute-Vienne"/>
    <x v="1"/>
    <x v="1"/>
    <n v="1236"/>
    <n v="29280"/>
    <n v="1564"/>
    <n v="37984"/>
    <s v="LIMOUSIN"/>
    <x v="0"/>
    <s v="SUD-OUEST"/>
    <n v="70064"/>
  </r>
  <r>
    <n v="43"/>
    <s v="39"/>
    <s v="Jura"/>
    <x v="0"/>
    <x v="3"/>
    <n v="716"/>
    <n v="1640"/>
    <n v="1000"/>
    <n v="3188"/>
    <s v="FRANCHE-COMTE"/>
    <x v="1"/>
    <s v="EST"/>
    <n v="6544"/>
  </r>
  <r>
    <n v="54"/>
    <s v="17"/>
    <s v="Charente-Maritime"/>
    <x v="1"/>
    <x v="2"/>
    <n v="9100"/>
    <n v="27036"/>
    <n v="5972"/>
    <n v="17388"/>
    <s v="POITOU-CHARENTES"/>
    <x v="1"/>
    <s v="OUEST"/>
    <n v="59496"/>
  </r>
  <r>
    <n v="72"/>
    <s v="47"/>
    <s v="Lot-et-Garonne"/>
    <x v="0"/>
    <x v="0"/>
    <n v="4288"/>
    <n v="44440"/>
    <n v="3600"/>
    <n v="53424"/>
    <s v="AQUITAINE"/>
    <x v="0"/>
    <s v="SUD-OUEST"/>
    <n v="105752"/>
  </r>
  <r>
    <n v="11"/>
    <s v="75"/>
    <s v="Paris"/>
    <x v="0"/>
    <x v="3"/>
    <n v="10880"/>
    <n v="43352"/>
    <n v="14220"/>
    <n v="96956"/>
    <s v="ILE-DE-FRANCE"/>
    <x v="1"/>
    <s v="REGION PARISIENNE"/>
    <n v="165408"/>
  </r>
  <r>
    <n v="74"/>
    <s v="19"/>
    <s v="Corrèze"/>
    <x v="2"/>
    <x v="2"/>
    <n v="2432.2461361179126"/>
    <n v="28299.264128853527"/>
    <n v="1349.0021926617967"/>
    <n v="18777.624118731947"/>
    <s v="LIMOUSIN"/>
    <x v="1"/>
    <s v="SUD-OUEST"/>
    <n v="50858.136576365185"/>
  </r>
  <r>
    <n v="52"/>
    <s v="49"/>
    <s v="Maine-et-Loire"/>
    <x v="3"/>
    <x v="5"/>
    <n v="4621.8878402523969"/>
    <n v="54955.385939363194"/>
    <n v="5706.0072624848317"/>
    <n v="66599.996905226129"/>
    <s v="PAYS DE LA LOIRE"/>
    <x v="2"/>
    <s v="OUEST"/>
    <n v="131883.27794732654"/>
  </r>
  <r>
    <n v="43"/>
    <s v="90"/>
    <s v="Territoire de Belfort"/>
    <x v="1"/>
    <x v="4"/>
    <n v="596"/>
    <n v="3648"/>
    <n v="824"/>
    <n v="2812"/>
    <s v="FRANCHE-COMTE"/>
    <x v="2"/>
    <s v="EST"/>
    <n v="7880"/>
  </r>
  <r>
    <n v="54"/>
    <s v="86"/>
    <s v="Vienne"/>
    <x v="6"/>
    <x v="4"/>
    <n v="2632"/>
    <n v="12828"/>
    <n v="2662"/>
    <n v="15434"/>
    <s v="POITOU-CHARENTES"/>
    <x v="2"/>
    <s v="OUEST"/>
    <n v="33556"/>
  </r>
  <r>
    <n v="93"/>
    <s v="06"/>
    <s v="Alpes-Maritimes"/>
    <x v="5"/>
    <x v="0"/>
    <n v="8998"/>
    <n v="82356"/>
    <n v="6796"/>
    <n v="107124"/>
    <s v="PROVENCE-ALPES-COTE D'AZUR"/>
    <x v="0"/>
    <s v="MEDITERRANEE"/>
    <n v="205274"/>
  </r>
  <r>
    <n v="94"/>
    <s v="2A"/>
    <s v="Corse-du-Sud"/>
    <x v="0"/>
    <x v="1"/>
    <n v="1340"/>
    <n v="7560"/>
    <n v="940"/>
    <n v="7580"/>
    <s v="CORSE"/>
    <x v="0"/>
    <s v="MEDITERRANEE"/>
    <n v="17420"/>
  </r>
  <r>
    <n v="24"/>
    <s v="41"/>
    <s v="Loir-et-Cher"/>
    <x v="5"/>
    <x v="2"/>
    <n v="5710"/>
    <n v="24364"/>
    <n v="4280"/>
    <n v="14260"/>
    <s v="CENTRE"/>
    <x v="1"/>
    <s v="BASSIN PARISIEN"/>
    <n v="48614"/>
  </r>
  <r>
    <n v="11"/>
    <s v="75"/>
    <s v="Paris"/>
    <x v="0"/>
    <x v="5"/>
    <n v="6776"/>
    <n v="115612"/>
    <n v="6500"/>
    <n v="53376"/>
    <s v="ILE-DE-FRANCE"/>
    <x v="2"/>
    <s v="REGION PARISIENNE"/>
    <n v="182264"/>
  </r>
  <r>
    <n v="21"/>
    <s v="10"/>
    <s v="Aube"/>
    <x v="2"/>
    <x v="0"/>
    <n v="2101.1974124739868"/>
    <n v="20962.186583511859"/>
    <n v="1405.7139403748354"/>
    <n v="26024.539544290878"/>
    <s v="CHAMPAGNE-ARDENNE"/>
    <x v="0"/>
    <s v="BASSIN PARISIEN"/>
    <n v="50493.63748065156"/>
  </r>
  <r>
    <n v="82"/>
    <s v="69"/>
    <s v="Rhône"/>
    <x v="5"/>
    <x v="1"/>
    <n v="2844"/>
    <n v="81881"/>
    <n v="2176"/>
    <n v="117922"/>
    <s v="RHONE-ALPES"/>
    <x v="0"/>
    <s v="CENTRE-EST"/>
    <n v="204823"/>
  </r>
  <r>
    <n v="31"/>
    <s v="59"/>
    <s v="Nord"/>
    <x v="0"/>
    <x v="0"/>
    <n v="43704"/>
    <n v="278564"/>
    <n v="42600"/>
    <n v="367164"/>
    <s v="NORD-PAS-DE-CALAIS"/>
    <x v="0"/>
    <s v=""/>
    <n v="732032"/>
  </r>
  <r>
    <n v="52"/>
    <s v="72"/>
    <s v="Sarthe"/>
    <x v="2"/>
    <x v="5"/>
    <n v="2498.8720546739187"/>
    <n v="29064.214849656924"/>
    <n v="3362.60591805579"/>
    <n v="33742.691500595873"/>
    <s v="PAYS DE LA LOIRE"/>
    <x v="2"/>
    <s v="OUEST"/>
    <n v="68668.384322982514"/>
  </r>
  <r>
    <n v="25"/>
    <s v="14"/>
    <s v="Calvados"/>
    <x v="3"/>
    <x v="5"/>
    <n v="3387.5888351056965"/>
    <n v="48852.508617892971"/>
    <n v="4398.6942074576955"/>
    <n v="59680.287231099006"/>
    <s v="BASSE-NORMANDIE"/>
    <x v="2"/>
    <s v="BASSIN PARISIEN"/>
    <n v="116319.07889155537"/>
  </r>
  <r>
    <n v="72"/>
    <s v="47"/>
    <s v="Lot-et-Garonne"/>
    <x v="1"/>
    <x v="0"/>
    <n v="5096"/>
    <n v="41076"/>
    <n v="4084"/>
    <n v="50192"/>
    <s v="AQUITAINE"/>
    <x v="0"/>
    <s v="SUD-OUEST"/>
    <n v="100448"/>
  </r>
  <r>
    <n v="93"/>
    <s v="13"/>
    <s v="Bouches-du-Rhône"/>
    <x v="0"/>
    <x v="0"/>
    <n v="27928"/>
    <n v="203972"/>
    <n v="22228"/>
    <n v="256256"/>
    <s v="PROVENCE-ALPES-COTE D'AZUR"/>
    <x v="0"/>
    <s v="MEDITERRANEE"/>
    <n v="510384"/>
  </r>
  <r>
    <n v="23"/>
    <s v="27"/>
    <s v="Eure"/>
    <x v="0"/>
    <x v="0"/>
    <n v="9948"/>
    <n v="54468"/>
    <n v="7928"/>
    <n v="60944"/>
    <s v="HAUTE-NORMANDIE"/>
    <x v="0"/>
    <s v="BASSIN PARISIEN"/>
    <n v="133288"/>
  </r>
  <r>
    <n v="93"/>
    <s v="83"/>
    <s v="Var"/>
    <x v="5"/>
    <x v="3"/>
    <n v="3175"/>
    <n v="22179"/>
    <n v="3033"/>
    <n v="34909"/>
    <s v="PROVENCE-ALPES-COTE D'AZUR"/>
    <x v="1"/>
    <s v="MEDITERRANEE"/>
    <n v="63296"/>
  </r>
  <r>
    <n v="24"/>
    <s v="41"/>
    <s v="Loir-et-Cher"/>
    <x v="4"/>
    <x v="2"/>
    <n v="5675"/>
    <n v="11690"/>
    <n v="2940"/>
    <n v="5515"/>
    <s v="CENTRE"/>
    <x v="1"/>
    <s v="BASSIN PARISIEN"/>
    <n v="25820"/>
  </r>
  <r>
    <n v="54"/>
    <s v="86"/>
    <s v="Vienne"/>
    <x v="4"/>
    <x v="4"/>
    <n v="1405"/>
    <n v="5340"/>
    <n v="1840"/>
    <n v="4750"/>
    <s v="POITOU-CHARENTES"/>
    <x v="2"/>
    <s v="OUEST"/>
    <n v="13335"/>
  </r>
  <r>
    <n v="73"/>
    <s v="31"/>
    <s v="Haute-Garonne"/>
    <x v="6"/>
    <x v="2"/>
    <n v="8388"/>
    <n v="87756"/>
    <n v="4831"/>
    <n v="69678"/>
    <s v="MIDI-PYRENEES"/>
    <x v="1"/>
    <s v="SUD-OUEST"/>
    <n v="170653"/>
  </r>
  <r>
    <n v="72"/>
    <s v="24"/>
    <s v="Dordogne"/>
    <x v="6"/>
    <x v="4"/>
    <n v="1945"/>
    <n v="13548"/>
    <n v="2069"/>
    <n v="16580"/>
    <s v="AQUITAINE"/>
    <x v="2"/>
    <s v="SUD-OUEST"/>
    <n v="34142"/>
  </r>
  <r>
    <n v="22"/>
    <s v="80"/>
    <s v="Somme"/>
    <x v="6"/>
    <x v="5"/>
    <n v="1963"/>
    <n v="22076"/>
    <n v="2677"/>
    <n v="23298"/>
    <s v="PICARDIE"/>
    <x v="2"/>
    <s v="BASSIN PARISIEN"/>
    <n v="50014"/>
  </r>
  <r>
    <n v="91"/>
    <s v="11"/>
    <s v="Aude"/>
    <x v="4"/>
    <x v="1"/>
    <n v="1760"/>
    <n v="20295"/>
    <n v="1720"/>
    <n v="23530"/>
    <s v="LANGUEDOC-ROUSSILLON"/>
    <x v="0"/>
    <s v="MEDITERRANEE"/>
    <n v="47305"/>
  </r>
  <r>
    <n v="11"/>
    <s v="78"/>
    <s v="Yvelines"/>
    <x v="5"/>
    <x v="3"/>
    <n v="3739"/>
    <n v="24105"/>
    <n v="3476"/>
    <n v="43761"/>
    <s v="ILE-DE-FRANCE"/>
    <x v="1"/>
    <s v="REGION PARISIENNE"/>
    <n v="75081"/>
  </r>
  <r>
    <n v="73"/>
    <s v="12"/>
    <s v="Aveyron"/>
    <x v="4"/>
    <x v="4"/>
    <n v="1140"/>
    <n v="4310"/>
    <n v="1480"/>
    <n v="4080"/>
    <s v="MIDI-PYRENEES"/>
    <x v="2"/>
    <s v="SUD-OUEST"/>
    <n v="11010"/>
  </r>
  <r>
    <n v="54"/>
    <s v="16"/>
    <s v="Charente"/>
    <x v="2"/>
    <x v="4"/>
    <n v="2292.5109326637003"/>
    <n v="16253.934758962159"/>
    <n v="2127.298356927186"/>
    <n v="19168.491348281146"/>
    <s v="POITOU-CHARENTES"/>
    <x v="2"/>
    <s v="OUEST"/>
    <n v="39842.235396834192"/>
  </r>
  <r>
    <n v="94"/>
    <s v="2B"/>
    <s v="Haute-Corse"/>
    <x v="3"/>
    <x v="2"/>
    <n v="1624.5624783048186"/>
    <n v="12233.330376705835"/>
    <n v="799.0080989453005"/>
    <n v="9729.890248386746"/>
    <s v="CORSE"/>
    <x v="1"/>
    <s v="MEDITERRANEE"/>
    <n v="24386.791202342698"/>
  </r>
  <r>
    <n v="82"/>
    <s v="26"/>
    <s v="Drôme"/>
    <x v="6"/>
    <x v="5"/>
    <n v="1464"/>
    <n v="21444"/>
    <n v="1838"/>
    <n v="24473"/>
    <s v="RHONE-ALPES"/>
    <x v="2"/>
    <s v="CENTRE-EST"/>
    <n v="49219"/>
  </r>
  <r>
    <n v="42"/>
    <s v="67"/>
    <s v="Bas-Rhin"/>
    <x v="3"/>
    <x v="5"/>
    <n v="7124.7272262122497"/>
    <n v="95538.393653996842"/>
    <n v="9649.2148542008963"/>
    <n v="105499.13369892524"/>
    <s v="ALSACE"/>
    <x v="2"/>
    <s v="EST"/>
    <n v="217811.46943333524"/>
  </r>
  <r>
    <n v="72"/>
    <s v="24"/>
    <s v="Dordogne"/>
    <x v="0"/>
    <x v="0"/>
    <n v="5760"/>
    <n v="59248"/>
    <n v="4212"/>
    <n v="71644"/>
    <s v="AQUITAINE"/>
    <x v="0"/>
    <s v="SUD-OUEST"/>
    <n v="140864"/>
  </r>
  <r>
    <n v="54"/>
    <s v="16"/>
    <s v="Charente"/>
    <x v="5"/>
    <x v="0"/>
    <n v="3888"/>
    <n v="34353"/>
    <n v="2980"/>
    <n v="43988"/>
    <s v="POITOU-CHARENTES"/>
    <x v="0"/>
    <s v="OUEST"/>
    <n v="85209"/>
  </r>
  <r>
    <n v="93"/>
    <s v="04"/>
    <s v="Alpes-de-Haute-Provence"/>
    <x v="5"/>
    <x v="4"/>
    <n v="473"/>
    <n v="5012"/>
    <n v="628"/>
    <n v="5748"/>
    <s v="PROVENCE-ALPES-COTE D'AZUR"/>
    <x v="2"/>
    <s v="MEDITERRANEE"/>
    <n v="11861"/>
  </r>
  <r>
    <n v="93"/>
    <s v="83"/>
    <s v="Var"/>
    <x v="3"/>
    <x v="4"/>
    <n v="8068.4441943424845"/>
    <n v="62731.356744404155"/>
    <n v="7215.5188661792554"/>
    <n v="74123.512804166268"/>
    <s v="PROVENCE-ALPES-COTE D'AZUR"/>
    <x v="2"/>
    <s v="MEDITERRANEE"/>
    <n v="152138.83260909218"/>
  </r>
  <r>
    <n v="82"/>
    <s v="07"/>
    <s v="Ardèche"/>
    <x v="4"/>
    <x v="1"/>
    <n v="2400"/>
    <n v="21790"/>
    <n v="2560"/>
    <n v="26760"/>
    <s v="RHONE-ALPES"/>
    <x v="0"/>
    <s v="CENTRE-EST"/>
    <n v="53510"/>
  </r>
  <r>
    <n v="52"/>
    <s v="85"/>
    <s v="Vendée"/>
    <x v="2"/>
    <x v="2"/>
    <n v="8149.7771348277092"/>
    <n v="72983.679868307983"/>
    <n v="4390.6850085740052"/>
    <n v="48557.342166859155"/>
    <s v="PAYS DE LA LOIRE"/>
    <x v="1"/>
    <s v="OUEST"/>
    <n v="134081.48417856885"/>
  </r>
  <r>
    <n v="21"/>
    <s v="52"/>
    <s v="Haute-Marne"/>
    <x v="1"/>
    <x v="0"/>
    <n v="4768"/>
    <n v="23528"/>
    <n v="4228"/>
    <n v="28244"/>
    <s v="CHAMPAGNE-ARDENNE"/>
    <x v="0"/>
    <s v="BASSIN PARISIEN"/>
    <n v="60768"/>
  </r>
  <r>
    <n v="11"/>
    <s v="92"/>
    <s v="Hauts-de-Seine"/>
    <x v="6"/>
    <x v="1"/>
    <n v="579"/>
    <n v="45391"/>
    <n v="647"/>
    <n v="72298"/>
    <s v="ILE-DE-FRANCE"/>
    <x v="0"/>
    <s v="REGION PARISIENNE"/>
    <n v="118915"/>
  </r>
  <r>
    <n v="53"/>
    <s v="35"/>
    <s v="Ille-et-Vilaine"/>
    <x v="6"/>
    <x v="1"/>
    <n v="312"/>
    <n v="41860"/>
    <n v="177"/>
    <n v="64624"/>
    <s v="BRETAGNE"/>
    <x v="0"/>
    <s v="OUEST"/>
    <n v="106973"/>
  </r>
  <r>
    <n v="25"/>
    <s v="61"/>
    <s v="Orne"/>
    <x v="3"/>
    <x v="3"/>
    <n v="1049.7170977366584"/>
    <n v="4296.4042388209873"/>
    <n v="677.96259861120711"/>
    <n v="7634.5780164201906"/>
    <s v="BASSE-NORMANDIE"/>
    <x v="1"/>
    <s v="BASSIN PARISIEN"/>
    <n v="13658.661951589043"/>
  </r>
  <r>
    <n v="21"/>
    <s v="08"/>
    <s v="Ardennes"/>
    <x v="4"/>
    <x v="3"/>
    <n v="1485"/>
    <n v="3440"/>
    <n v="1610"/>
    <n v="4730"/>
    <s v="CHAMPAGNE-ARDENNE"/>
    <x v="1"/>
    <s v="BASSIN PARISIEN"/>
    <n v="11265"/>
  </r>
  <r>
    <n v="11"/>
    <s v="95"/>
    <s v="Val-d'Oise"/>
    <x v="3"/>
    <x v="4"/>
    <n v="11388.519360539174"/>
    <n v="60112.377889014402"/>
    <n v="11789.880576937434"/>
    <n v="70336.855011246429"/>
    <s v="ILE-DE-FRANCE"/>
    <x v="2"/>
    <s v="REGION PARISIENNE"/>
    <n v="153627.63283773744"/>
  </r>
  <r>
    <n v="91"/>
    <s v="34"/>
    <s v="Hérault"/>
    <x v="0"/>
    <x v="1"/>
    <n v="8128"/>
    <n v="47904"/>
    <n v="6292"/>
    <n v="52508"/>
    <s v="LANGUEDOC-ROUSSILLON"/>
    <x v="0"/>
    <s v="MEDITERRANEE"/>
    <n v="114832"/>
  </r>
  <r>
    <n v="11"/>
    <s v="75"/>
    <s v="Paris"/>
    <x v="2"/>
    <x v="4"/>
    <n v="12887.304135641567"/>
    <n v="98960.059150559508"/>
    <n v="14107.217042944252"/>
    <n v="130045.7857848511"/>
    <s v="ILE-DE-FRANCE"/>
    <x v="2"/>
    <s v="REGION PARISIENNE"/>
    <n v="256000.36611399642"/>
  </r>
  <r>
    <n v="11"/>
    <s v="77"/>
    <s v="Seine-et-Marne"/>
    <x v="5"/>
    <x v="5"/>
    <n v="2549"/>
    <n v="40687"/>
    <n v="3949"/>
    <n v="33945"/>
    <s v="ILE-DE-FRANCE"/>
    <x v="2"/>
    <s v="REGION PARISIENNE"/>
    <n v="81130"/>
  </r>
  <r>
    <n v="73"/>
    <s v="32"/>
    <s v="Gers"/>
    <x v="3"/>
    <x v="0"/>
    <n v="726.67759199657269"/>
    <n v="10965.77127832426"/>
    <n v="495.37514775223099"/>
    <n v="12464.023518361022"/>
    <s v="MIDI-PYRENEES"/>
    <x v="0"/>
    <s v="SUD-OUEST"/>
    <n v="24651.847536434085"/>
  </r>
  <r>
    <n v="53"/>
    <s v="56"/>
    <s v="Morbihan"/>
    <x v="5"/>
    <x v="4"/>
    <n v="2380"/>
    <n v="19616"/>
    <n v="2748"/>
    <n v="18852"/>
    <s v="BRETAGNE"/>
    <x v="2"/>
    <s v="OUEST"/>
    <n v="43596"/>
  </r>
  <r>
    <n v="73"/>
    <s v="46"/>
    <s v="Lot"/>
    <x v="1"/>
    <x v="5"/>
    <n v="280"/>
    <n v="3004"/>
    <n v="352"/>
    <n v="3284"/>
    <s v="MIDI-PYRENEES"/>
    <x v="2"/>
    <s v="SUD-OUEST"/>
    <n v="6920"/>
  </r>
  <r>
    <n v="82"/>
    <s v="69"/>
    <s v="Rhône"/>
    <x v="0"/>
    <x v="0"/>
    <n v="21656"/>
    <n v="151420"/>
    <n v="18324"/>
    <n v="183604"/>
    <s v="RHONE-ALPES"/>
    <x v="0"/>
    <s v="CENTRE-EST"/>
    <n v="375004"/>
  </r>
  <r>
    <n v="73"/>
    <s v="82"/>
    <s v="Tarn-et-Garonne"/>
    <x v="6"/>
    <x v="3"/>
    <n v="623"/>
    <n v="4912"/>
    <n v="542"/>
    <n v="7298"/>
    <s v="MIDI-PYRENEES"/>
    <x v="1"/>
    <s v="SUD-OUEST"/>
    <n v="13375"/>
  </r>
  <r>
    <n v="24"/>
    <s v="37"/>
    <s v="Indre-et-Loire"/>
    <x v="6"/>
    <x v="5"/>
    <n v="2202"/>
    <n v="28771"/>
    <n v="3100"/>
    <n v="30948"/>
    <s v="CENTRE"/>
    <x v="2"/>
    <s v="BASSIN PARISIEN"/>
    <n v="65021"/>
  </r>
  <r>
    <n v="74"/>
    <s v="23"/>
    <s v="Creuse"/>
    <x v="5"/>
    <x v="4"/>
    <n v="409"/>
    <n v="3672"/>
    <n v="560"/>
    <n v="3820"/>
    <s v="LIMOUSIN"/>
    <x v="2"/>
    <s v="SUD-OUEST"/>
    <n v="8461"/>
  </r>
  <r>
    <n v="73"/>
    <s v="81"/>
    <s v="Tarn"/>
    <x v="6"/>
    <x v="5"/>
    <n v="1054"/>
    <n v="15433"/>
    <n v="1314"/>
    <n v="17441"/>
    <s v="MIDI-PYRENEES"/>
    <x v="2"/>
    <s v="SUD-OUEST"/>
    <n v="35242"/>
  </r>
  <r>
    <n v="82"/>
    <s v="01"/>
    <s v="Ain"/>
    <x v="5"/>
    <x v="4"/>
    <n v="1626"/>
    <n v="14784"/>
    <n v="2452"/>
    <n v="16300"/>
    <s v="RHONE-ALPES"/>
    <x v="2"/>
    <s v="CENTRE-EST"/>
    <n v="35162"/>
  </r>
  <r>
    <n v="42"/>
    <s v="67"/>
    <s v="Bas-Rhin"/>
    <x v="1"/>
    <x v="0"/>
    <n v="15676"/>
    <n v="90572"/>
    <n v="13984"/>
    <n v="133472"/>
    <s v="ALSACE"/>
    <x v="0"/>
    <s v="EST"/>
    <n v="253704"/>
  </r>
  <r>
    <n v="22"/>
    <s v="80"/>
    <s v="Somme"/>
    <x v="3"/>
    <x v="0"/>
    <n v="4231.787659526517"/>
    <n v="41117.37072249224"/>
    <n v="2862.8557814276123"/>
    <n v="49405.056930027647"/>
    <s v="PICARDIE"/>
    <x v="0"/>
    <s v="BASSIN PARISIEN"/>
    <n v="97617.07109347402"/>
  </r>
  <r>
    <n v="72"/>
    <s v="64"/>
    <s v="Pyrénées-Atlantiques"/>
    <x v="3"/>
    <x v="4"/>
    <n v="5011.8162186673098"/>
    <n v="37072.563139853875"/>
    <n v="4523.6781665238723"/>
    <n v="43657.99211727747"/>
    <s v="AQUITAINE"/>
    <x v="2"/>
    <s v="SUD-OUEST"/>
    <n v="90266.049642322527"/>
  </r>
  <r>
    <n v="11"/>
    <s v="77"/>
    <s v="Seine-et-Marne"/>
    <x v="3"/>
    <x v="5"/>
    <n v="7590.5806958045914"/>
    <n v="107407.02973126384"/>
    <n v="10756.539439016342"/>
    <n v="124442.35056868492"/>
    <s v="ILE-DE-FRANCE"/>
    <x v="2"/>
    <s v="REGION PARISIENNE"/>
    <n v="250196.5004347697"/>
  </r>
  <r>
    <n v="53"/>
    <s v="56"/>
    <s v="Morbihan"/>
    <x v="1"/>
    <x v="3"/>
    <n v="3384"/>
    <n v="8500"/>
    <n v="3856"/>
    <n v="11812"/>
    <s v="BRETAGNE"/>
    <x v="1"/>
    <s v="OUEST"/>
    <n v="27552"/>
  </r>
  <r>
    <n v="91"/>
    <s v="34"/>
    <s v="Hérault"/>
    <x v="0"/>
    <x v="0"/>
    <n v="9984"/>
    <n v="82340"/>
    <n v="8028"/>
    <n v="108196"/>
    <s v="LANGUEDOC-ROUSSILLON"/>
    <x v="0"/>
    <s v="MEDITERRANEE"/>
    <n v="208548"/>
  </r>
  <r>
    <n v="53"/>
    <s v="35"/>
    <s v="Ille-et-Vilaine"/>
    <x v="5"/>
    <x v="0"/>
    <n v="7137"/>
    <n v="60137"/>
    <n v="4564"/>
    <n v="78856"/>
    <s v="BRETAGNE"/>
    <x v="0"/>
    <s v="OUEST"/>
    <n v="150694"/>
  </r>
  <r>
    <n v="54"/>
    <s v="86"/>
    <s v="Vienne"/>
    <x v="2"/>
    <x v="1"/>
    <n v="93.90433421889901"/>
    <n v="18409.404266297766"/>
    <n v="93.820642726216889"/>
    <n v="28213.352164677694"/>
    <s v="POITOU-CHARENTES"/>
    <x v="0"/>
    <s v="OUEST"/>
    <n v="46810.481407920575"/>
  </r>
  <r>
    <n v="24"/>
    <s v="41"/>
    <s v="Loir-et-Cher"/>
    <x v="2"/>
    <x v="0"/>
    <n v="2106.5610640697587"/>
    <n v="21995.786569518837"/>
    <n v="1442.7591300030458"/>
    <n v="25484.286605019472"/>
    <s v="CENTRE"/>
    <x v="0"/>
    <s v="BASSIN PARISIEN"/>
    <n v="51029.393368611112"/>
  </r>
  <r>
    <n v="74"/>
    <s v="23"/>
    <s v="Creuse"/>
    <x v="4"/>
    <x v="0"/>
    <n v="1385"/>
    <n v="19695"/>
    <n v="1075"/>
    <n v="22215"/>
    <s v="LIMOUSIN"/>
    <x v="0"/>
    <s v="SUD-OUEST"/>
    <n v="44370"/>
  </r>
  <r>
    <n v="21"/>
    <s v="51"/>
    <s v="Marne"/>
    <x v="0"/>
    <x v="1"/>
    <n v="9636"/>
    <n v="44432"/>
    <n v="10416"/>
    <n v="50680"/>
    <s v="CHAMPAGNE-ARDENNE"/>
    <x v="0"/>
    <s v="BASSIN PARISIEN"/>
    <n v="115164"/>
  </r>
  <r>
    <n v="24"/>
    <s v="18"/>
    <s v="Cher"/>
    <x v="6"/>
    <x v="0"/>
    <n v="1574"/>
    <n v="21238"/>
    <n v="1047"/>
    <n v="25277"/>
    <s v="CENTRE"/>
    <x v="0"/>
    <s v="BASSIN PARISIEN"/>
    <n v="49136"/>
  </r>
  <r>
    <n v="24"/>
    <s v="37"/>
    <s v="Indre-et-Loire"/>
    <x v="3"/>
    <x v="2"/>
    <n v="5719.7435245317301"/>
    <n v="61809.673032062638"/>
    <n v="3773.7389794903042"/>
    <n v="43739.959061965659"/>
    <s v="CENTRE"/>
    <x v="1"/>
    <s v="BASSIN PARISIEN"/>
    <n v="115043.11459805034"/>
  </r>
  <r>
    <n v="52"/>
    <s v="72"/>
    <s v="Sarthe"/>
    <x v="5"/>
    <x v="0"/>
    <n v="6205"/>
    <n v="47834"/>
    <n v="4996"/>
    <n v="60080"/>
    <s v="PAYS DE LA LOIRE"/>
    <x v="0"/>
    <s v="OUEST"/>
    <n v="119115"/>
  </r>
  <r>
    <n v="31"/>
    <s v="62"/>
    <s v="Pas-de-Calais"/>
    <x v="6"/>
    <x v="0"/>
    <n v="9013"/>
    <n v="96385"/>
    <n v="7301"/>
    <n v="137531"/>
    <s v="NORD-PAS-DE-CALAIS"/>
    <x v="0"/>
    <s v=""/>
    <n v="250230"/>
  </r>
  <r>
    <n v="74"/>
    <s v="19"/>
    <s v="Corrèze"/>
    <x v="5"/>
    <x v="2"/>
    <n v="3965"/>
    <n v="19672"/>
    <n v="2756"/>
    <n v="12080"/>
    <s v="LIMOUSIN"/>
    <x v="1"/>
    <s v="SUD-OUEST"/>
    <n v="38473"/>
  </r>
  <r>
    <n v="24"/>
    <s v="45"/>
    <s v="Loiret"/>
    <x v="6"/>
    <x v="3"/>
    <n v="1665"/>
    <n v="12037"/>
    <n v="1405"/>
    <n v="19232"/>
    <s v="CENTRE"/>
    <x v="1"/>
    <s v="BASSIN PARISIEN"/>
    <n v="34339"/>
  </r>
  <r>
    <n v="26"/>
    <s v="21"/>
    <s v="Côte-d'Or"/>
    <x v="5"/>
    <x v="4"/>
    <n v="1986"/>
    <n v="16130"/>
    <n v="2572"/>
    <n v="17077"/>
    <s v="BOURGOGNE"/>
    <x v="2"/>
    <s v="BASSIN PARISIEN"/>
    <n v="37765"/>
  </r>
  <r>
    <n v="74"/>
    <s v="23"/>
    <s v="Creuse"/>
    <x v="3"/>
    <x v="4"/>
    <n v="855.33352851092116"/>
    <n v="6764.6944185073535"/>
    <n v="692.87958676748019"/>
    <n v="7729.038155328034"/>
    <s v="LIMOUSIN"/>
    <x v="2"/>
    <s v="SUD-OUEST"/>
    <n v="16041.945689113789"/>
  </r>
  <r>
    <n v="53"/>
    <s v="56"/>
    <s v="Morbihan"/>
    <x v="0"/>
    <x v="0"/>
    <n v="8768"/>
    <n v="75156"/>
    <n v="7496"/>
    <n v="99424"/>
    <s v="BRETAGNE"/>
    <x v="0"/>
    <s v="OUEST"/>
    <n v="190844"/>
  </r>
  <r>
    <n v="91"/>
    <s v="66"/>
    <s v="Pyrénées-Orientales"/>
    <x v="3"/>
    <x v="0"/>
    <n v="3552.5674478673041"/>
    <n v="27155.372318924354"/>
    <n v="2294.9401732754745"/>
    <n v="35592.50424832834"/>
    <s v="LANGUEDOC-ROUSSILLON"/>
    <x v="0"/>
    <s v="MEDITERRANEE"/>
    <n v="68595.384188395474"/>
  </r>
  <r>
    <n v="74"/>
    <s v="19"/>
    <s v="Corrèze"/>
    <x v="2"/>
    <x v="4"/>
    <n v="1752.3986287784037"/>
    <n v="12500.294064286072"/>
    <n v="1627.6162128847948"/>
    <n v="14499.353553872415"/>
    <s v="LIMOUSIN"/>
    <x v="2"/>
    <s v="SUD-OUEST"/>
    <n v="30379.662459821688"/>
  </r>
  <r>
    <n v="73"/>
    <s v="46"/>
    <s v="Lot"/>
    <x v="4"/>
    <x v="0"/>
    <n v="1485"/>
    <n v="19760"/>
    <n v="1035"/>
    <n v="21875"/>
    <s v="MIDI-PYRENEES"/>
    <x v="0"/>
    <s v="SUD-OUEST"/>
    <n v="44155"/>
  </r>
  <r>
    <n v="52"/>
    <s v="44"/>
    <s v="Loire-Atlantique"/>
    <x v="6"/>
    <x v="5"/>
    <n v="4912"/>
    <n v="64411"/>
    <n v="6219"/>
    <n v="64517"/>
    <s v="PAYS DE LA LOIRE"/>
    <x v="2"/>
    <s v="OUEST"/>
    <n v="140059"/>
  </r>
  <r>
    <n v="26"/>
    <s v="71"/>
    <s v="Saône-et-Loire"/>
    <x v="4"/>
    <x v="1"/>
    <n v="5775"/>
    <n v="45855"/>
    <n v="8020"/>
    <n v="63535"/>
    <s v="BOURGOGNE"/>
    <x v="0"/>
    <s v="BASSIN PARISIEN"/>
    <n v="123185"/>
  </r>
  <r>
    <n v="74"/>
    <s v="19"/>
    <s v="Corrèze"/>
    <x v="5"/>
    <x v="1"/>
    <n v="272"/>
    <n v="19604"/>
    <n v="288"/>
    <n v="26908"/>
    <s v="LIMOUSIN"/>
    <x v="0"/>
    <s v="SUD-OUEST"/>
    <n v="47072"/>
  </r>
  <r>
    <n v="52"/>
    <s v="44"/>
    <s v="Loire-Atlantique"/>
    <x v="5"/>
    <x v="0"/>
    <n v="8258"/>
    <n v="64404"/>
    <n v="5233"/>
    <n v="92032"/>
    <s v="PAYS DE LA LOIRE"/>
    <x v="0"/>
    <s v="OUEST"/>
    <n v="169927"/>
  </r>
  <r>
    <n v="25"/>
    <s v="50"/>
    <s v="Manche"/>
    <x v="6"/>
    <x v="3"/>
    <n v="1362"/>
    <n v="8422"/>
    <n v="1006"/>
    <n v="14521"/>
    <s v="BASSE-NORMANDIE"/>
    <x v="1"/>
    <s v="BASSIN PARISIEN"/>
    <n v="25311"/>
  </r>
  <r>
    <n v="73"/>
    <s v="31"/>
    <s v="Haute-Garonne"/>
    <x v="3"/>
    <x v="0"/>
    <n v="5553.9231563195826"/>
    <n v="48377.806753045705"/>
    <n v="3492.0845739174301"/>
    <n v="58748.711444338864"/>
    <s v="MIDI-PYRENEES"/>
    <x v="0"/>
    <s v="SUD-OUEST"/>
    <n v="116172.52592762158"/>
  </r>
  <r>
    <n v="93"/>
    <s v="05"/>
    <s v="Hautes-Alpes"/>
    <x v="3"/>
    <x v="2"/>
    <n v="1313.2939788709446"/>
    <n v="14840.66895091552"/>
    <n v="761.74754593235627"/>
    <n v="9515.2452266087348"/>
    <s v="PROVENCE-ALPES-COTE D'AZUR"/>
    <x v="1"/>
    <s v="MEDITERRANEE"/>
    <n v="26430.955702327556"/>
  </r>
  <r>
    <n v="52"/>
    <s v="44"/>
    <s v="Loire-Atlantique"/>
    <x v="0"/>
    <x v="5"/>
    <n v="1084"/>
    <n v="10276"/>
    <n v="576"/>
    <n v="3240"/>
    <s v="PAYS DE LA LOIRE"/>
    <x v="2"/>
    <s v="OUEST"/>
    <n v="15176"/>
  </r>
  <r>
    <n v="54"/>
    <s v="17"/>
    <s v="Charente-Maritime"/>
    <x v="2"/>
    <x v="4"/>
    <n v="4361.557850875758"/>
    <n v="28880.979628573343"/>
    <n v="4010.7499143505211"/>
    <n v="33902.743171274844"/>
    <s v="POITOU-CHARENTES"/>
    <x v="2"/>
    <s v="OUEST"/>
    <n v="71156.03056507447"/>
  </r>
  <r>
    <n v="41"/>
    <s v="57"/>
    <s v="Moselle"/>
    <x v="2"/>
    <x v="2"/>
    <n v="12364.169603085074"/>
    <n v="122676.08322574165"/>
    <n v="7951.0675661589094"/>
    <n v="89306.528826953494"/>
    <s v="LORRAINE"/>
    <x v="1"/>
    <s v="EST"/>
    <n v="232297.84922193913"/>
  </r>
  <r>
    <n v="91"/>
    <s v="48"/>
    <s v="Lozère"/>
    <x v="6"/>
    <x v="5"/>
    <n v="252"/>
    <n v="3493"/>
    <n v="371"/>
    <n v="3945"/>
    <s v="LANGUEDOC-ROUSSILLON"/>
    <x v="2"/>
    <s v="MEDITERRANEE"/>
    <n v="8061"/>
  </r>
  <r>
    <n v="43"/>
    <s v="90"/>
    <s v="Territoire de Belfort"/>
    <x v="0"/>
    <x v="2"/>
    <n v="1996"/>
    <n v="4624"/>
    <n v="1456"/>
    <n v="3572"/>
    <s v="FRANCHE-COMTE"/>
    <x v="1"/>
    <s v="EST"/>
    <n v="11648"/>
  </r>
  <r>
    <n v="91"/>
    <s v="11"/>
    <s v="Aude"/>
    <x v="5"/>
    <x v="2"/>
    <n v="4859"/>
    <n v="18512"/>
    <n v="3244"/>
    <n v="13212"/>
    <s v="LANGUEDOC-ROUSSILLON"/>
    <x v="1"/>
    <s v="MEDITERRANEE"/>
    <n v="39827"/>
  </r>
  <r>
    <n v="41"/>
    <s v="55"/>
    <s v="Meuse"/>
    <x v="4"/>
    <x v="0"/>
    <n v="4210"/>
    <n v="23320"/>
    <n v="3310"/>
    <n v="27840"/>
    <s v="LORRAINE"/>
    <x v="0"/>
    <s v="EST"/>
    <n v="58680"/>
  </r>
  <r>
    <n v="54"/>
    <s v="16"/>
    <s v="Charente"/>
    <x v="1"/>
    <x v="5"/>
    <n v="476"/>
    <n v="5976"/>
    <n v="800"/>
    <n v="5556"/>
    <s v="POITOU-CHARENTES"/>
    <x v="2"/>
    <s v="OUEST"/>
    <n v="12808"/>
  </r>
  <r>
    <n v="52"/>
    <s v="85"/>
    <s v="Vendée"/>
    <x v="3"/>
    <x v="0"/>
    <n v="2500.088950412824"/>
    <n v="34211.194595118577"/>
    <n v="1394.8249194286282"/>
    <n v="41901.681732498531"/>
    <s v="PAYS DE LA LOIRE"/>
    <x v="0"/>
    <s v="OUEST"/>
    <n v="80007.790197458555"/>
  </r>
  <r>
    <n v="93"/>
    <s v="05"/>
    <s v="Hautes-Alpes"/>
    <x v="4"/>
    <x v="2"/>
    <n v="1530"/>
    <n v="3985"/>
    <n v="985"/>
    <n v="2205"/>
    <s v="PROVENCE-ALPES-COTE D'AZUR"/>
    <x v="1"/>
    <s v="MEDITERRANEE"/>
    <n v="8705"/>
  </r>
  <r>
    <n v="25"/>
    <s v="61"/>
    <s v="Orne"/>
    <x v="5"/>
    <x v="5"/>
    <n v="580"/>
    <n v="6100"/>
    <n v="720"/>
    <n v="5740"/>
    <s v="BASSE-NORMANDIE"/>
    <x v="2"/>
    <s v="BASSIN PARISIEN"/>
    <n v="13140"/>
  </r>
  <r>
    <n v="54"/>
    <s v="16"/>
    <s v="Charente"/>
    <x v="5"/>
    <x v="4"/>
    <n v="970"/>
    <n v="9852"/>
    <n v="1572"/>
    <n v="11544"/>
    <s v="POITOU-CHARENTES"/>
    <x v="2"/>
    <s v="OUEST"/>
    <n v="23938"/>
  </r>
  <r>
    <n v="54"/>
    <s v="16"/>
    <s v="Charente"/>
    <x v="5"/>
    <x v="1"/>
    <n v="348"/>
    <n v="22888"/>
    <n v="356"/>
    <n v="31148"/>
    <s v="POITOU-CHARENTES"/>
    <x v="0"/>
    <s v="OUEST"/>
    <n v="54740"/>
  </r>
  <r>
    <n v="41"/>
    <s v="54"/>
    <s v="Meurthe-et-Moselle"/>
    <x v="0"/>
    <x v="2"/>
    <n v="11744"/>
    <n v="26572"/>
    <n v="8512"/>
    <n v="16608"/>
    <s v="LORRAINE"/>
    <x v="1"/>
    <s v="EST"/>
    <n v="63436"/>
  </r>
  <r>
    <n v="83"/>
    <s v="43"/>
    <s v="Haute-Loire"/>
    <x v="0"/>
    <x v="1"/>
    <n v="3432"/>
    <n v="17164"/>
    <n v="3228"/>
    <n v="20788"/>
    <s v="AUVERGNE"/>
    <x v="0"/>
    <s v="CENTRE-EST"/>
    <n v="44612"/>
  </r>
  <r>
    <n v="22"/>
    <s v="80"/>
    <s v="Somme"/>
    <x v="2"/>
    <x v="1"/>
    <n v="116.68672499117187"/>
    <n v="21967.182701426533"/>
    <n v="113.80146271189857"/>
    <n v="36364.23208869146"/>
    <s v="PICARDIE"/>
    <x v="0"/>
    <s v="BASSIN PARISIEN"/>
    <n v="58561.902977821061"/>
  </r>
  <r>
    <n v="73"/>
    <s v="46"/>
    <s v="Lot"/>
    <x v="3"/>
    <x v="1"/>
    <n v="39.588236153817242"/>
    <n v="8259.1518970986308"/>
    <n v="0.81010053611530808"/>
    <n v="11548.669381970754"/>
    <s v="MIDI-PYRENEES"/>
    <x v="0"/>
    <s v="SUD-OUEST"/>
    <n v="19848.219615759317"/>
  </r>
  <r>
    <n v="82"/>
    <s v="73"/>
    <s v="Savoie"/>
    <x v="5"/>
    <x v="2"/>
    <n v="7114"/>
    <n v="30524"/>
    <n v="4740"/>
    <n v="20640"/>
    <s v="RHONE-ALPES"/>
    <x v="1"/>
    <s v="CENTRE-EST"/>
    <n v="63018"/>
  </r>
  <r>
    <n v="82"/>
    <s v="42"/>
    <s v="Loire"/>
    <x v="1"/>
    <x v="2"/>
    <n v="13320"/>
    <n v="42836"/>
    <n v="9240"/>
    <n v="27528"/>
    <s v="RHONE-ALPES"/>
    <x v="1"/>
    <s v="CENTRE-EST"/>
    <n v="92924"/>
  </r>
  <r>
    <n v="54"/>
    <s v="16"/>
    <s v="Charente"/>
    <x v="4"/>
    <x v="1"/>
    <n v="2995"/>
    <n v="26195"/>
    <n v="4290"/>
    <n v="33480"/>
    <s v="POITOU-CHARENTES"/>
    <x v="0"/>
    <s v="OUEST"/>
    <n v="66960"/>
  </r>
  <r>
    <n v="93"/>
    <s v="84"/>
    <s v="Vaucluse"/>
    <x v="3"/>
    <x v="1"/>
    <n v="134.33606826238426"/>
    <n v="14604.274121200042"/>
    <n v="83.560520472241819"/>
    <n v="23621.284286944036"/>
    <s v="PROVENCE-ALPES-COTE D'AZUR"/>
    <x v="0"/>
    <s v="MEDITERRANEE"/>
    <n v="38443.454996878703"/>
  </r>
  <r>
    <n v="73"/>
    <s v="09"/>
    <s v="Ariège"/>
    <x v="2"/>
    <x v="3"/>
    <n v="500.0428117028228"/>
    <n v="3380.1089210856185"/>
    <n v="310.96332157496278"/>
    <n v="5101.8261577719277"/>
    <s v="MIDI-PYRENEES"/>
    <x v="1"/>
    <s v="SUD-OUEST"/>
    <n v="9292.9412121353307"/>
  </r>
  <r>
    <n v="93"/>
    <s v="83"/>
    <s v="Var"/>
    <x v="0"/>
    <x v="1"/>
    <n v="9232"/>
    <n v="50836"/>
    <n v="7792"/>
    <n v="57292"/>
    <s v="PROVENCE-ALPES-COTE D'AZUR"/>
    <x v="0"/>
    <s v="MEDITERRANEE"/>
    <n v="125152"/>
  </r>
  <r>
    <n v="91"/>
    <s v="66"/>
    <s v="Pyrénées-Orientales"/>
    <x v="2"/>
    <x v="1"/>
    <n v="224.55197665389372"/>
    <n v="17043.317537587372"/>
    <n v="133.22918691730951"/>
    <n v="25158.48694194296"/>
    <s v="LANGUEDOC-ROUSSILLON"/>
    <x v="0"/>
    <s v="MEDITERRANEE"/>
    <n v="42559.585643101535"/>
  </r>
  <r>
    <n v="31"/>
    <s v="59"/>
    <s v="Nord"/>
    <x v="3"/>
    <x v="3"/>
    <n v="8959.2042409832338"/>
    <n v="39196.701585163246"/>
    <n v="6884.4247555620004"/>
    <n v="63406.763398848649"/>
    <s v="NORD-PAS-DE-CALAIS"/>
    <x v="1"/>
    <s v=""/>
    <n v="118447.09398055714"/>
  </r>
  <r>
    <n v="83"/>
    <s v="03"/>
    <s v="Allier"/>
    <x v="5"/>
    <x v="2"/>
    <n v="5871"/>
    <n v="28386"/>
    <n v="4672"/>
    <n v="18180"/>
    <s v="AUVERGNE"/>
    <x v="1"/>
    <s v="CENTRE-EST"/>
    <n v="57109"/>
  </r>
  <r>
    <n v="82"/>
    <s v="38"/>
    <s v="Isère"/>
    <x v="2"/>
    <x v="4"/>
    <n v="9339.4641100788631"/>
    <n v="51651.805918281811"/>
    <n v="9034.2959404886133"/>
    <n v="60013.389996046804"/>
    <s v="RHONE-ALPES"/>
    <x v="2"/>
    <s v="CENTRE-EST"/>
    <n v="130038.9559648961"/>
  </r>
  <r>
    <n v="31"/>
    <s v="59"/>
    <s v="Nord"/>
    <x v="2"/>
    <x v="0"/>
    <n v="19339.018555086408"/>
    <n v="149287.36683186443"/>
    <n v="13256.377837570699"/>
    <n v="208610.30497716545"/>
    <s v="NORD-PAS-DE-CALAIS"/>
    <x v="0"/>
    <s v=""/>
    <n v="390493.06820168695"/>
  </r>
  <r>
    <n v="73"/>
    <s v="31"/>
    <s v="Haute-Garonne"/>
    <x v="6"/>
    <x v="1"/>
    <n v="325"/>
    <n v="41771"/>
    <n v="185"/>
    <n v="58888"/>
    <s v="MIDI-PYRENEES"/>
    <x v="0"/>
    <s v="SUD-OUEST"/>
    <n v="101169"/>
  </r>
  <r>
    <n v="25"/>
    <s v="50"/>
    <s v="Manche"/>
    <x v="2"/>
    <x v="1"/>
    <n v="156.17366990895076"/>
    <n v="21434.106119542048"/>
    <n v="76.827098724143184"/>
    <n v="34889.819020047027"/>
    <s v="BASSE-NORMANDIE"/>
    <x v="0"/>
    <s v="BASSIN PARISIEN"/>
    <n v="56556.925908222169"/>
  </r>
  <r>
    <n v="53"/>
    <s v="29"/>
    <s v="Finistère"/>
    <x v="2"/>
    <x v="3"/>
    <n v="2227.8431431632498"/>
    <n v="19711.953951832289"/>
    <n v="1550.7538609847381"/>
    <n v="27746.695788131605"/>
    <s v="BRETAGNE"/>
    <x v="1"/>
    <s v="OUEST"/>
    <n v="51237.246744111879"/>
  </r>
  <r>
    <n v="26"/>
    <s v="58"/>
    <s v="Nièvre"/>
    <x v="1"/>
    <x v="2"/>
    <n v="4492"/>
    <n v="13472"/>
    <n v="2656"/>
    <n v="7616"/>
    <s v="BOURGOGNE"/>
    <x v="1"/>
    <s v="BASSIN PARISIEN"/>
    <n v="28236"/>
  </r>
  <r>
    <n v="72"/>
    <s v="24"/>
    <s v="Dordogne"/>
    <x v="6"/>
    <x v="3"/>
    <n v="1116"/>
    <n v="9102"/>
    <n v="903"/>
    <n v="14998"/>
    <s v="AQUITAINE"/>
    <x v="1"/>
    <s v="SUD-OUEST"/>
    <n v="26119"/>
  </r>
  <r>
    <n v="52"/>
    <s v="53"/>
    <s v="Mayenne"/>
    <x v="0"/>
    <x v="2"/>
    <n v="3508"/>
    <n v="4376"/>
    <n v="2624"/>
    <n v="3196"/>
    <s v="PAYS DE LA LOIRE"/>
    <x v="1"/>
    <s v="OUEST"/>
    <n v="13704"/>
  </r>
  <r>
    <n v="93"/>
    <s v="13"/>
    <s v="Bouches-du-Rhône"/>
    <x v="2"/>
    <x v="2"/>
    <n v="17208.455782580313"/>
    <n v="146289.3161072878"/>
    <n v="11226.127390939098"/>
    <n v="126610.72516427448"/>
    <s v="PROVENCE-ALPES-COTE D'AZUR"/>
    <x v="1"/>
    <s v="MEDITERRANEE"/>
    <n v="301334.62444508169"/>
  </r>
  <r>
    <n v="72"/>
    <s v="64"/>
    <s v="Pyrénées-Atlantiques"/>
    <x v="2"/>
    <x v="5"/>
    <n v="3098.7202675719604"/>
    <n v="48411.008124048589"/>
    <n v="3708.3925177356818"/>
    <n v="56625.983455335248"/>
    <s v="AQUITAINE"/>
    <x v="2"/>
    <s v="SUD-OUEST"/>
    <n v="111844.10436469148"/>
  </r>
  <r>
    <n v="83"/>
    <s v="03"/>
    <s v="Allier"/>
    <x v="2"/>
    <x v="4"/>
    <n v="2223.859883125197"/>
    <n v="15564.798628153541"/>
    <n v="2190.3481414944204"/>
    <n v="18103.848257257192"/>
    <s v="AUVERGNE"/>
    <x v="2"/>
    <s v="CENTRE-EST"/>
    <n v="38082.85491003035"/>
  </r>
  <r>
    <n v="91"/>
    <s v="30"/>
    <s v="Gard"/>
    <x v="1"/>
    <x v="0"/>
    <n v="8936"/>
    <n v="68324"/>
    <n v="6924"/>
    <n v="82824"/>
    <s v="LANGUEDOC-ROUSSILLON"/>
    <x v="0"/>
    <s v="MEDITERRANEE"/>
    <n v="167008"/>
  </r>
  <r>
    <n v="53"/>
    <s v="35"/>
    <s v="Ille-et-Vilaine"/>
    <x v="5"/>
    <x v="2"/>
    <n v="14048"/>
    <n v="57542"/>
    <n v="11116"/>
    <n v="39328"/>
    <s v="BRETAGNE"/>
    <x v="1"/>
    <s v="OUEST"/>
    <n v="122034"/>
  </r>
  <r>
    <n v="93"/>
    <s v="84"/>
    <s v="Vaucluse"/>
    <x v="2"/>
    <x v="2"/>
    <n v="5683.5215274593565"/>
    <n v="47185.758459522302"/>
    <n v="3782.4055149004953"/>
    <n v="35541.162291421912"/>
    <s v="PROVENCE-ALPES-COTE D'AZUR"/>
    <x v="1"/>
    <s v="MEDITERRANEE"/>
    <n v="92192.84779330407"/>
  </r>
  <r>
    <n v="21"/>
    <s v="10"/>
    <s v="Aube"/>
    <x v="2"/>
    <x v="5"/>
    <n v="1096.0875587571074"/>
    <n v="14487.883232587095"/>
    <n v="1692.2610118582193"/>
    <n v="17624.692790249075"/>
    <s v="CHAMPAGNE-ARDENNE"/>
    <x v="2"/>
    <s v="BASSIN PARISIEN"/>
    <n v="34900.924593451498"/>
  </r>
  <r>
    <n v="83"/>
    <s v="15"/>
    <s v="Cantal"/>
    <x v="0"/>
    <x v="5"/>
    <n v="144"/>
    <n v="1212"/>
    <n v="88"/>
    <n v="568"/>
    <s v="AUVERGNE"/>
    <x v="2"/>
    <s v="CENTRE-EST"/>
    <n v="2012"/>
  </r>
  <r>
    <n v="72"/>
    <s v="47"/>
    <s v="Lot-et-Garonne"/>
    <x v="0"/>
    <x v="1"/>
    <n v="5068"/>
    <n v="26916"/>
    <n v="4836"/>
    <n v="28380"/>
    <s v="AQUITAINE"/>
    <x v="0"/>
    <s v="SUD-OUEST"/>
    <n v="65200"/>
  </r>
  <r>
    <n v="93"/>
    <s v="83"/>
    <s v="Var"/>
    <x v="1"/>
    <x v="1"/>
    <n v="3068"/>
    <n v="44660"/>
    <n v="2484"/>
    <n v="56808"/>
    <s v="PROVENCE-ALPES-COTE D'AZUR"/>
    <x v="0"/>
    <s v="MEDITERRANEE"/>
    <n v="107020"/>
  </r>
  <r>
    <n v="53"/>
    <s v="56"/>
    <s v="Morbihan"/>
    <x v="0"/>
    <x v="2"/>
    <n v="6148"/>
    <n v="11648"/>
    <n v="4248"/>
    <n v="8044"/>
    <s v="BRETAGNE"/>
    <x v="1"/>
    <s v="OUEST"/>
    <n v="30088"/>
  </r>
  <r>
    <n v="93"/>
    <s v="83"/>
    <s v="Var"/>
    <x v="1"/>
    <x v="4"/>
    <n v="3520"/>
    <n v="23872"/>
    <n v="4792"/>
    <n v="20648"/>
    <s v="PROVENCE-ALPES-COTE D'AZUR"/>
    <x v="2"/>
    <s v="MEDITERRANEE"/>
    <n v="52832"/>
  </r>
  <r>
    <n v="73"/>
    <s v="31"/>
    <s v="Haute-Garonne"/>
    <x v="5"/>
    <x v="4"/>
    <n v="4063"/>
    <n v="35303"/>
    <n v="5321"/>
    <n v="39097"/>
    <s v="MIDI-PYRENEES"/>
    <x v="2"/>
    <s v="SUD-OUEST"/>
    <n v="83784"/>
  </r>
  <r>
    <n v="26"/>
    <s v="58"/>
    <s v="Nièvre"/>
    <x v="4"/>
    <x v="2"/>
    <n v="4890"/>
    <n v="10145"/>
    <n v="2685"/>
    <n v="5445"/>
    <s v="BOURGOGNE"/>
    <x v="1"/>
    <s v="BASSIN PARISIEN"/>
    <n v="23165"/>
  </r>
  <r>
    <n v="54"/>
    <s v="79"/>
    <s v="Deux-Sèvres"/>
    <x v="6"/>
    <x v="2"/>
    <n v="3628"/>
    <n v="36034"/>
    <n v="2206"/>
    <n v="25558"/>
    <s v="POITOU-CHARENTES"/>
    <x v="1"/>
    <s v="OUEST"/>
    <n v="67426"/>
  </r>
  <r>
    <n v="72"/>
    <s v="47"/>
    <s v="Lot-et-Garonne"/>
    <x v="4"/>
    <x v="5"/>
    <n v="375"/>
    <n v="3785"/>
    <n v="620"/>
    <n v="3020"/>
    <s v="AQUITAINE"/>
    <x v="2"/>
    <s v="SUD-OUEST"/>
    <n v="7800"/>
  </r>
  <r>
    <n v="91"/>
    <s v="66"/>
    <s v="Pyrénées-Orientales"/>
    <x v="0"/>
    <x v="2"/>
    <n v="2344"/>
    <n v="4148"/>
    <n v="1972"/>
    <n v="3832"/>
    <s v="LANGUEDOC-ROUSSILLON"/>
    <x v="1"/>
    <s v="MEDITERRANEE"/>
    <n v="12296"/>
  </r>
  <r>
    <n v="74"/>
    <s v="87"/>
    <s v="Haute-Vienne"/>
    <x v="0"/>
    <x v="4"/>
    <n v="944"/>
    <n v="4132"/>
    <n v="1168"/>
    <n v="4480"/>
    <s v="LIMOUSIN"/>
    <x v="2"/>
    <s v="SUD-OUEST"/>
    <n v="10724"/>
  </r>
  <r>
    <n v="82"/>
    <s v="73"/>
    <s v="Savoie"/>
    <x v="0"/>
    <x v="3"/>
    <n v="1000"/>
    <n v="3268"/>
    <n v="1336"/>
    <n v="5376"/>
    <s v="RHONE-ALPES"/>
    <x v="1"/>
    <s v="CENTRE-EST"/>
    <n v="10980"/>
  </r>
  <r>
    <n v="94"/>
    <s v="2B"/>
    <s v="Haute-Corse"/>
    <x v="3"/>
    <x v="3"/>
    <n v="577.53144654907874"/>
    <n v="4996.1735214652826"/>
    <n v="366.51997608107268"/>
    <n v="6324.7472788769455"/>
    <s v="CORSE"/>
    <x v="1"/>
    <s v="MEDITERRANEE"/>
    <n v="12264.972222972379"/>
  </r>
  <r>
    <n v="11"/>
    <s v="95"/>
    <s v="Val-d'Oise"/>
    <x v="0"/>
    <x v="4"/>
    <n v="2596"/>
    <n v="13740"/>
    <n v="3852"/>
    <n v="12788"/>
    <s v="ILE-DE-FRANCE"/>
    <x v="2"/>
    <s v="REGION PARISIENNE"/>
    <n v="32976"/>
  </r>
  <r>
    <n v="43"/>
    <s v="70"/>
    <s v="Haute-Saône"/>
    <x v="1"/>
    <x v="4"/>
    <n v="816"/>
    <n v="4856"/>
    <n v="1132"/>
    <n v="3908"/>
    <s v="FRANCHE-COMTE"/>
    <x v="2"/>
    <s v="EST"/>
    <n v="10712"/>
  </r>
  <r>
    <n v="52"/>
    <s v="53"/>
    <s v="Mayenne"/>
    <x v="2"/>
    <x v="4"/>
    <n v="2336.1078422041837"/>
    <n v="12323.242035704194"/>
    <n v="2183.1570643450855"/>
    <n v="13075.637825289461"/>
    <s v="PAYS DE LA LOIRE"/>
    <x v="2"/>
    <s v="OUEST"/>
    <n v="29918.144767542926"/>
  </r>
  <r>
    <n v="24"/>
    <s v="41"/>
    <s v="Loir-et-Cher"/>
    <x v="0"/>
    <x v="5"/>
    <n v="164"/>
    <n v="1992"/>
    <n v="108"/>
    <n v="844"/>
    <s v="CENTRE"/>
    <x v="2"/>
    <s v="BASSIN PARISIEN"/>
    <n v="3108"/>
  </r>
  <r>
    <n v="72"/>
    <s v="24"/>
    <s v="Dordogne"/>
    <x v="4"/>
    <x v="5"/>
    <n v="480"/>
    <n v="4585"/>
    <n v="660"/>
    <n v="3920"/>
    <s v="AQUITAINE"/>
    <x v="2"/>
    <s v="SUD-OUEST"/>
    <n v="9645"/>
  </r>
  <r>
    <n v="82"/>
    <s v="73"/>
    <s v="Savoie"/>
    <x v="5"/>
    <x v="4"/>
    <n v="1441"/>
    <n v="12128"/>
    <n v="1996"/>
    <n v="14192"/>
    <s v="RHONE-ALPES"/>
    <x v="2"/>
    <s v="CENTRE-EST"/>
    <n v="29757"/>
  </r>
  <r>
    <n v="93"/>
    <s v="13"/>
    <s v="Bouches-du-Rhône"/>
    <x v="2"/>
    <x v="4"/>
    <n v="12291.670647789146"/>
    <n v="89963.769307354334"/>
    <n v="13007.325456766419"/>
    <n v="109782.29564948597"/>
    <s v="PROVENCE-ALPES-COTE D'AZUR"/>
    <x v="2"/>
    <s v="MEDITERRANEE"/>
    <n v="225045.06106139586"/>
  </r>
  <r>
    <n v="52"/>
    <s v="49"/>
    <s v="Maine-et-Loire"/>
    <x v="2"/>
    <x v="3"/>
    <n v="3062.8909696384289"/>
    <n v="11002.507084792438"/>
    <n v="1826.7813264083134"/>
    <n v="18516.45813215731"/>
    <s v="PAYS DE LA LOIRE"/>
    <x v="1"/>
    <s v="OUEST"/>
    <n v="34408.637512996487"/>
  </r>
  <r>
    <n v="93"/>
    <s v="04"/>
    <s v="Alpes-de-Haute-Provence"/>
    <x v="1"/>
    <x v="0"/>
    <n v="1892"/>
    <n v="15128"/>
    <n v="1444"/>
    <n v="16688"/>
    <s v="PROVENCE-ALPES-COTE D'AZUR"/>
    <x v="0"/>
    <s v="MEDITERRANEE"/>
    <n v="35152"/>
  </r>
  <r>
    <n v="91"/>
    <s v="34"/>
    <s v="Hérault"/>
    <x v="6"/>
    <x v="0"/>
    <n v="5718"/>
    <n v="53692"/>
    <n v="3857"/>
    <n v="63967"/>
    <s v="LANGUEDOC-ROUSSILLON"/>
    <x v="0"/>
    <s v="MEDITERRANEE"/>
    <n v="127234"/>
  </r>
  <r>
    <n v="54"/>
    <s v="17"/>
    <s v="Charente-Maritime"/>
    <x v="6"/>
    <x v="3"/>
    <n v="1651"/>
    <n v="12064"/>
    <n v="1306"/>
    <n v="19082"/>
    <s v="POITOU-CHARENTES"/>
    <x v="1"/>
    <s v="OUEST"/>
    <n v="34103"/>
  </r>
  <r>
    <n v="74"/>
    <s v="23"/>
    <s v="Creuse"/>
    <x v="1"/>
    <x v="1"/>
    <n v="380"/>
    <n v="15792"/>
    <n v="504"/>
    <n v="20448"/>
    <s v="LIMOUSIN"/>
    <x v="0"/>
    <s v="SUD-OUEST"/>
    <n v="37124"/>
  </r>
  <r>
    <n v="93"/>
    <s v="04"/>
    <s v="Alpes-de-Haute-Provence"/>
    <x v="5"/>
    <x v="2"/>
    <n v="2051"/>
    <n v="9713"/>
    <n v="1473"/>
    <n v="6604"/>
    <s v="PROVENCE-ALPES-COTE D'AZUR"/>
    <x v="1"/>
    <s v="MEDITERRANEE"/>
    <n v="19841"/>
  </r>
  <r>
    <n v="83"/>
    <s v="63"/>
    <s v="Puy-de-Dôme"/>
    <x v="1"/>
    <x v="4"/>
    <n v="2716"/>
    <n v="15704"/>
    <n v="3944"/>
    <n v="15420"/>
    <s v="AUVERGNE"/>
    <x v="2"/>
    <s v="CENTRE-EST"/>
    <n v="37784"/>
  </r>
  <r>
    <n v="82"/>
    <s v="74"/>
    <s v="Haute-Savoie"/>
    <x v="0"/>
    <x v="1"/>
    <n v="6844"/>
    <n v="36092"/>
    <n v="6824"/>
    <n v="43996"/>
    <s v="RHONE-ALPES"/>
    <x v="0"/>
    <s v="CENTRE-EST"/>
    <n v="93756"/>
  </r>
  <r>
    <n v="53"/>
    <s v="56"/>
    <s v="Morbihan"/>
    <x v="0"/>
    <x v="5"/>
    <n v="376"/>
    <n v="4180"/>
    <n v="280"/>
    <n v="1504"/>
    <s v="BRETAGNE"/>
    <x v="2"/>
    <s v="OUEST"/>
    <n v="6340"/>
  </r>
  <r>
    <n v="82"/>
    <s v="69"/>
    <s v="Rhône"/>
    <x v="6"/>
    <x v="5"/>
    <n v="7576"/>
    <n v="117605"/>
    <n v="10635"/>
    <n v="123837"/>
    <s v="RHONE-ALPES"/>
    <x v="2"/>
    <s v="CENTRE-EST"/>
    <n v="259653"/>
  </r>
  <r>
    <n v="24"/>
    <s v="18"/>
    <s v="Cher"/>
    <x v="0"/>
    <x v="2"/>
    <n v="4440"/>
    <n v="8700"/>
    <n v="2672"/>
    <n v="4640"/>
    <s v="CENTRE"/>
    <x v="1"/>
    <s v="BASSIN PARISIEN"/>
    <n v="20452"/>
  </r>
  <r>
    <n v="74"/>
    <s v="23"/>
    <s v="Creuse"/>
    <x v="4"/>
    <x v="3"/>
    <n v="500"/>
    <n v="1250"/>
    <n v="915"/>
    <n v="2380"/>
    <s v="LIMOUSIN"/>
    <x v="1"/>
    <s v="SUD-OUEST"/>
    <n v="5045"/>
  </r>
  <r>
    <n v="43"/>
    <s v="25"/>
    <s v="Doubs"/>
    <x v="4"/>
    <x v="3"/>
    <n v="1940"/>
    <n v="4455"/>
    <n v="2890"/>
    <n v="7730"/>
    <s v="FRANCHE-COMTE"/>
    <x v="1"/>
    <s v="EST"/>
    <n v="17015"/>
  </r>
  <r>
    <n v="43"/>
    <s v="90"/>
    <s v="Territoire de Belfort"/>
    <x v="4"/>
    <x v="3"/>
    <n v="490"/>
    <n v="1420"/>
    <n v="630"/>
    <n v="2125"/>
    <s v="FRANCHE-COMTE"/>
    <x v="1"/>
    <s v="EST"/>
    <n v="4665"/>
  </r>
  <r>
    <n v="91"/>
    <s v="48"/>
    <s v="Lozère"/>
    <x v="2"/>
    <x v="2"/>
    <n v="519.56903371812143"/>
    <n v="7803.9800344953137"/>
    <n v="316.39585591060802"/>
    <n v="5129.5249668190309"/>
    <s v="LANGUEDOC-ROUSSILLON"/>
    <x v="1"/>
    <s v="MEDITERRANEE"/>
    <n v="13769.469890943074"/>
  </r>
  <r>
    <n v="82"/>
    <s v="74"/>
    <s v="Haute-Savoie"/>
    <x v="3"/>
    <x v="2"/>
    <n v="7438.8547312897372"/>
    <n v="75884.742969784289"/>
    <n v="4334.1673476719516"/>
    <n v="55009.523041873443"/>
    <s v="RHONE-ALPES"/>
    <x v="1"/>
    <s v="CENTRE-EST"/>
    <n v="142667.28809061943"/>
  </r>
  <r>
    <n v="73"/>
    <s v="81"/>
    <s v="Tarn"/>
    <x v="3"/>
    <x v="2"/>
    <n v="3427.8235915188848"/>
    <n v="39313.64566054535"/>
    <n v="1906.0431807127595"/>
    <n v="28107.256078161361"/>
    <s v="MIDI-PYRENEES"/>
    <x v="1"/>
    <s v="SUD-OUEST"/>
    <n v="72754.76851093836"/>
  </r>
  <r>
    <n v="83"/>
    <s v="43"/>
    <s v="Haute-Loire"/>
    <x v="4"/>
    <x v="5"/>
    <n v="325"/>
    <n v="2220"/>
    <n v="525"/>
    <n v="2090"/>
    <s v="AUVERGNE"/>
    <x v="2"/>
    <s v="CENTRE-EST"/>
    <n v="5160"/>
  </r>
  <r>
    <n v="73"/>
    <s v="82"/>
    <s v="Tarn-et-Garonne"/>
    <x v="1"/>
    <x v="0"/>
    <n v="2844"/>
    <n v="26308"/>
    <n v="2176"/>
    <n v="31660"/>
    <s v="MIDI-PYRENEES"/>
    <x v="0"/>
    <s v="SUD-OUEST"/>
    <n v="62988"/>
  </r>
  <r>
    <n v="43"/>
    <s v="25"/>
    <s v="Doubs"/>
    <x v="1"/>
    <x v="3"/>
    <n v="1964"/>
    <n v="5188"/>
    <n v="2988"/>
    <n v="9032"/>
    <s v="FRANCHE-COMTE"/>
    <x v="1"/>
    <s v="EST"/>
    <n v="19172"/>
  </r>
  <r>
    <n v="24"/>
    <s v="28"/>
    <s v="Eure-et-Loir"/>
    <x v="0"/>
    <x v="3"/>
    <n v="904"/>
    <n v="2252"/>
    <n v="1360"/>
    <n v="3948"/>
    <s v="CENTRE"/>
    <x v="1"/>
    <s v="BASSIN PARISIEN"/>
    <n v="8464"/>
  </r>
  <r>
    <n v="72"/>
    <s v="47"/>
    <s v="Lot-et-Garonne"/>
    <x v="3"/>
    <x v="5"/>
    <n v="1112.4934485922536"/>
    <n v="20258.037789477727"/>
    <n v="1412.8021349471674"/>
    <n v="25814.817438453145"/>
    <s v="AQUITAINE"/>
    <x v="2"/>
    <s v="SUD-OUEST"/>
    <n v="48598.150811470288"/>
  </r>
  <r>
    <n v="53"/>
    <s v="29"/>
    <s v="Finistère"/>
    <x v="5"/>
    <x v="3"/>
    <n v="2570"/>
    <n v="21537"/>
    <n v="1976"/>
    <n v="28352"/>
    <s v="BRETAGNE"/>
    <x v="1"/>
    <s v="OUEST"/>
    <n v="54435"/>
  </r>
  <r>
    <n v="91"/>
    <s v="48"/>
    <s v="Lozère"/>
    <x v="5"/>
    <x v="3"/>
    <n v="180"/>
    <n v="1608"/>
    <n v="176"/>
    <n v="2808"/>
    <s v="LANGUEDOC-ROUSSILLON"/>
    <x v="1"/>
    <s v="MEDITERRANEE"/>
    <n v="4772"/>
  </r>
  <r>
    <n v="93"/>
    <s v="13"/>
    <s v="Bouches-du-Rhône"/>
    <x v="6"/>
    <x v="3"/>
    <n v="5569"/>
    <n v="45880"/>
    <n v="4294"/>
    <n v="64847"/>
    <s v="PROVENCE-ALPES-COTE D'AZUR"/>
    <x v="1"/>
    <s v="MEDITERRANEE"/>
    <n v="120590"/>
  </r>
  <r>
    <n v="82"/>
    <s v="74"/>
    <s v="Haute-Savoie"/>
    <x v="5"/>
    <x v="3"/>
    <n v="1650"/>
    <n v="10277"/>
    <n v="1860"/>
    <n v="17756"/>
    <s v="RHONE-ALPES"/>
    <x v="1"/>
    <s v="CENTRE-EST"/>
    <n v="31543"/>
  </r>
  <r>
    <n v="83"/>
    <s v="15"/>
    <s v="Cantal"/>
    <x v="0"/>
    <x v="4"/>
    <n v="536"/>
    <n v="1804"/>
    <n v="692"/>
    <n v="2120"/>
    <s v="AUVERGNE"/>
    <x v="2"/>
    <s v="CENTRE-EST"/>
    <n v="5152"/>
  </r>
  <r>
    <n v="11"/>
    <s v="94"/>
    <s v="Val-de-Marne"/>
    <x v="0"/>
    <x v="0"/>
    <n v="18592"/>
    <n v="110648"/>
    <n v="12764"/>
    <n v="136296"/>
    <s v="ILE-DE-FRANCE"/>
    <x v="0"/>
    <s v="REGION PARISIENNE"/>
    <n v="278300"/>
  </r>
  <r>
    <n v="53"/>
    <s v="56"/>
    <s v="Morbihan"/>
    <x v="5"/>
    <x v="1"/>
    <n v="818"/>
    <n v="40869"/>
    <n v="552"/>
    <n v="56576"/>
    <s v="BRETAGNE"/>
    <x v="0"/>
    <s v="OUEST"/>
    <n v="98815"/>
  </r>
  <r>
    <n v="53"/>
    <s v="22"/>
    <s v="Côtes-d'Armor"/>
    <x v="0"/>
    <x v="2"/>
    <n v="5496"/>
    <n v="9148"/>
    <n v="3532"/>
    <n v="6376"/>
    <s v="BRETAGNE"/>
    <x v="1"/>
    <s v="OUEST"/>
    <n v="24552"/>
  </r>
  <r>
    <n v="22"/>
    <s v="60"/>
    <s v="Oise"/>
    <x v="2"/>
    <x v="2"/>
    <n v="9795.2179815397958"/>
    <n v="76212.902267249607"/>
    <n v="5950.7145468001199"/>
    <n v="53816.189924901286"/>
    <s v="PICARDIE"/>
    <x v="1"/>
    <s v="BASSIN PARISIEN"/>
    <n v="145775.02472049082"/>
  </r>
  <r>
    <n v="93"/>
    <s v="06"/>
    <s v="Alpes-Maritimes"/>
    <x v="3"/>
    <x v="2"/>
    <n v="8153.6564345819925"/>
    <n v="84225.260152253672"/>
    <n v="5302.6547853543916"/>
    <n v="73025.142628839472"/>
    <s v="PROVENCE-ALPES-COTE D'AZUR"/>
    <x v="1"/>
    <s v="MEDITERRANEE"/>
    <n v="170706.71400102953"/>
  </r>
  <r>
    <n v="73"/>
    <s v="82"/>
    <s v="Tarn-et-Garonne"/>
    <x v="6"/>
    <x v="5"/>
    <n v="626"/>
    <n v="8398"/>
    <n v="762"/>
    <n v="9479"/>
    <s v="MIDI-PYRENEES"/>
    <x v="2"/>
    <s v="SUD-OUEST"/>
    <n v="19265"/>
  </r>
  <r>
    <n v="31"/>
    <s v="62"/>
    <s v="Pas-de-Calais"/>
    <x v="3"/>
    <x v="5"/>
    <n v="6342.5376268870459"/>
    <n v="81240.555909974311"/>
    <n v="8725.7444911903076"/>
    <n v="93477.509248806702"/>
    <s v="NORD-PAS-DE-CALAIS"/>
    <x v="2"/>
    <s v=""/>
    <n v="189786.34727685835"/>
  </r>
  <r>
    <n v="52"/>
    <s v="53"/>
    <s v="Mayenne"/>
    <x v="4"/>
    <x v="0"/>
    <n v="5180"/>
    <n v="35515"/>
    <n v="4470"/>
    <n v="43100"/>
    <s v="PAYS DE LA LOIRE"/>
    <x v="0"/>
    <s v="OUEST"/>
    <n v="88265"/>
  </r>
  <r>
    <n v="43"/>
    <s v="39"/>
    <s v="Jura"/>
    <x v="2"/>
    <x v="1"/>
    <n v="59.715359036390147"/>
    <n v="11851.816005140854"/>
    <n v="43.191526900167993"/>
    <n v="19128.245442836196"/>
    <s v="FRANCHE-COMTE"/>
    <x v="0"/>
    <s v="EST"/>
    <n v="31082.96833391361"/>
  </r>
  <r>
    <n v="21"/>
    <s v="52"/>
    <s v="Haute-Marne"/>
    <x v="5"/>
    <x v="2"/>
    <n v="4009"/>
    <n v="16865"/>
    <n v="2645"/>
    <n v="9116"/>
    <s v="CHAMPAGNE-ARDENNE"/>
    <x v="1"/>
    <s v="BASSIN PARISIEN"/>
    <n v="32635"/>
  </r>
  <r>
    <n v="82"/>
    <s v="07"/>
    <s v="Ardèche"/>
    <x v="0"/>
    <x v="5"/>
    <n v="196"/>
    <n v="2096"/>
    <n v="144"/>
    <n v="820"/>
    <s v="RHONE-ALPES"/>
    <x v="2"/>
    <s v="CENTRE-EST"/>
    <n v="3256"/>
  </r>
  <r>
    <n v="23"/>
    <s v="27"/>
    <s v="Eure"/>
    <x v="1"/>
    <x v="5"/>
    <n v="644"/>
    <n v="9224"/>
    <n v="1008"/>
    <n v="7840"/>
    <s v="HAUTE-NORMANDIE"/>
    <x v="2"/>
    <s v="BASSIN PARISIEN"/>
    <n v="18716"/>
  </r>
  <r>
    <n v="21"/>
    <s v="08"/>
    <s v="Ardennes"/>
    <x v="6"/>
    <x v="0"/>
    <n v="2121"/>
    <n v="21506"/>
    <n v="1762"/>
    <n v="26296"/>
    <s v="CHAMPAGNE-ARDENNE"/>
    <x v="0"/>
    <s v="BASSIN PARISIEN"/>
    <n v="51685"/>
  </r>
  <r>
    <n v="25"/>
    <s v="14"/>
    <s v="Calvados"/>
    <x v="1"/>
    <x v="2"/>
    <n v="9568"/>
    <n v="30680"/>
    <n v="7340"/>
    <n v="19260"/>
    <s v="BASSE-NORMANDIE"/>
    <x v="1"/>
    <s v="BASSIN PARISIEN"/>
    <n v="66848"/>
  </r>
  <r>
    <n v="24"/>
    <s v="36"/>
    <s v="Indre"/>
    <x v="4"/>
    <x v="4"/>
    <n v="810"/>
    <n v="4680"/>
    <n v="955"/>
    <n v="2805"/>
    <s v="CENTRE"/>
    <x v="2"/>
    <s v="BASSIN PARISIEN"/>
    <n v="9250"/>
  </r>
  <r>
    <n v="82"/>
    <s v="26"/>
    <s v="Drôme"/>
    <x v="0"/>
    <x v="3"/>
    <n v="1204"/>
    <n v="3300"/>
    <n v="1368"/>
    <n v="6096"/>
    <s v="RHONE-ALPES"/>
    <x v="1"/>
    <s v="CENTRE-EST"/>
    <n v="11968"/>
  </r>
  <r>
    <n v="11"/>
    <s v="93"/>
    <s v="Seine-Saint-Denis"/>
    <x v="3"/>
    <x v="0"/>
    <n v="13498.904219196764"/>
    <n v="140385.84070813566"/>
    <n v="9054.8145158377865"/>
    <n v="142727.4739754867"/>
    <s v="ILE-DE-FRANCE"/>
    <x v="0"/>
    <s v="REGION PARISIENNE"/>
    <n v="305667.03341865691"/>
  </r>
  <r>
    <n v="53"/>
    <s v="56"/>
    <s v="Morbihan"/>
    <x v="0"/>
    <x v="1"/>
    <n v="9984"/>
    <n v="44008"/>
    <n v="9412"/>
    <n v="46440"/>
    <s v="BRETAGNE"/>
    <x v="0"/>
    <s v="OUEST"/>
    <n v="109844"/>
  </r>
  <r>
    <n v="11"/>
    <s v="93"/>
    <s v="Seine-Saint-Denis"/>
    <x v="5"/>
    <x v="4"/>
    <n v="5840"/>
    <n v="40492"/>
    <n v="8772"/>
    <n v="44149"/>
    <s v="ILE-DE-FRANCE"/>
    <x v="2"/>
    <s v="REGION PARISIENNE"/>
    <n v="99253"/>
  </r>
  <r>
    <n v="52"/>
    <s v="53"/>
    <s v="Mayenne"/>
    <x v="6"/>
    <x v="0"/>
    <n v="1739"/>
    <n v="23983"/>
    <n v="883"/>
    <n v="28465"/>
    <s v="PAYS DE LA LOIRE"/>
    <x v="0"/>
    <s v="OUEST"/>
    <n v="55070"/>
  </r>
  <r>
    <n v="82"/>
    <s v="07"/>
    <s v="Ardèche"/>
    <x v="1"/>
    <x v="2"/>
    <n v="4412"/>
    <n v="12552"/>
    <n v="2812"/>
    <n v="7544"/>
    <s v="RHONE-ALPES"/>
    <x v="1"/>
    <s v="CENTRE-EST"/>
    <n v="27320"/>
  </r>
  <r>
    <n v="83"/>
    <s v="63"/>
    <s v="Puy-de-Dôme"/>
    <x v="2"/>
    <x v="2"/>
    <n v="5757.7420208955191"/>
    <n v="66770.657493084553"/>
    <n v="3338.6594184997639"/>
    <n v="44956.165632561584"/>
    <s v="AUVERGNE"/>
    <x v="1"/>
    <s v="CENTRE-EST"/>
    <n v="120823.22456504143"/>
  </r>
  <r>
    <n v="52"/>
    <s v="44"/>
    <s v="Loire-Atlantique"/>
    <x v="1"/>
    <x v="4"/>
    <n v="5080"/>
    <n v="30132"/>
    <n v="6872"/>
    <n v="22340"/>
    <s v="PAYS DE LA LOIRE"/>
    <x v="2"/>
    <s v="OUEST"/>
    <n v="64424"/>
  </r>
  <r>
    <n v="82"/>
    <s v="73"/>
    <s v="Savoie"/>
    <x v="6"/>
    <x v="4"/>
    <n v="2442"/>
    <n v="14319"/>
    <n v="2353"/>
    <n v="17401"/>
    <s v="RHONE-ALPES"/>
    <x v="2"/>
    <s v="CENTRE-EST"/>
    <n v="36515"/>
  </r>
  <r>
    <n v="31"/>
    <s v="62"/>
    <s v="Pas-de-Calais"/>
    <x v="4"/>
    <x v="0"/>
    <n v="24110"/>
    <n v="156245"/>
    <n v="24170"/>
    <n v="212975"/>
    <s v="NORD-PAS-DE-CALAIS"/>
    <x v="0"/>
    <s v=""/>
    <n v="417500"/>
  </r>
  <r>
    <n v="52"/>
    <s v="53"/>
    <s v="Mayenne"/>
    <x v="3"/>
    <x v="5"/>
    <n v="1440.8571912276379"/>
    <n v="17020.184798669929"/>
    <n v="1708.6207310213431"/>
    <n v="21485.295006237284"/>
    <s v="PAYS DE LA LOIRE"/>
    <x v="2"/>
    <s v="OUEST"/>
    <n v="41654.957727156194"/>
  </r>
  <r>
    <n v="73"/>
    <s v="31"/>
    <s v="Haute-Garonne"/>
    <x v="2"/>
    <x v="3"/>
    <n v="3079.9488903796168"/>
    <n v="20168.864907814052"/>
    <n v="1952.527637826716"/>
    <n v="30433.502776662346"/>
    <s v="MIDI-PYRENEES"/>
    <x v="1"/>
    <s v="SUD-OUEST"/>
    <n v="55634.844212682729"/>
  </r>
  <r>
    <n v="21"/>
    <s v="08"/>
    <s v="Ardennes"/>
    <x v="1"/>
    <x v="2"/>
    <n v="5720"/>
    <n v="15260"/>
    <n v="3368"/>
    <n v="7552"/>
    <s v="CHAMPAGNE-ARDENNE"/>
    <x v="1"/>
    <s v="BASSIN PARISIEN"/>
    <n v="31900"/>
  </r>
  <r>
    <n v="82"/>
    <s v="26"/>
    <s v="Drôme"/>
    <x v="3"/>
    <x v="2"/>
    <n v="4604.5763947991973"/>
    <n v="46908.860747099687"/>
    <n v="3359.960441137795"/>
    <n v="35528.149932835346"/>
    <s v="RHONE-ALPES"/>
    <x v="1"/>
    <s v="CENTRE-EST"/>
    <n v="90401.547515872022"/>
  </r>
  <r>
    <n v="91"/>
    <s v="66"/>
    <s v="Pyrénées-Orientales"/>
    <x v="4"/>
    <x v="4"/>
    <n v="935"/>
    <n v="6050"/>
    <n v="1135"/>
    <n v="5185"/>
    <s v="LANGUEDOC-ROUSSILLON"/>
    <x v="2"/>
    <s v="MEDITERRANEE"/>
    <n v="13305"/>
  </r>
  <r>
    <n v="82"/>
    <s v="07"/>
    <s v="Ardèche"/>
    <x v="0"/>
    <x v="0"/>
    <n v="4636"/>
    <n v="39728"/>
    <n v="3868"/>
    <n v="44344"/>
    <s v="RHONE-ALPES"/>
    <x v="0"/>
    <s v="CENTRE-EST"/>
    <n v="92576"/>
  </r>
  <r>
    <n v="24"/>
    <s v="41"/>
    <s v="Loir-et-Cher"/>
    <x v="0"/>
    <x v="0"/>
    <n v="5492"/>
    <n v="38176"/>
    <n v="4240"/>
    <n v="43516"/>
    <s v="CENTRE"/>
    <x v="0"/>
    <s v="BASSIN PARISIEN"/>
    <n v="91424"/>
  </r>
  <r>
    <n v="21"/>
    <s v="52"/>
    <s v="Haute-Marne"/>
    <x v="0"/>
    <x v="4"/>
    <n v="792"/>
    <n v="2508"/>
    <n v="572"/>
    <n v="1888"/>
    <s v="CHAMPAGNE-ARDENNE"/>
    <x v="2"/>
    <s v="BASSIN PARISIEN"/>
    <n v="5760"/>
  </r>
  <r>
    <n v="93"/>
    <s v="13"/>
    <s v="Bouches-du-Rhône"/>
    <x v="6"/>
    <x v="5"/>
    <n v="6174"/>
    <n v="115922"/>
    <n v="8291"/>
    <n v="124233"/>
    <s v="PROVENCE-ALPES-COTE D'AZUR"/>
    <x v="2"/>
    <s v="MEDITERRANEE"/>
    <n v="254620"/>
  </r>
  <r>
    <n v="41"/>
    <s v="54"/>
    <s v="Meurthe-et-Moselle"/>
    <x v="3"/>
    <x v="3"/>
    <n v="2133.4556166248753"/>
    <n v="9774.4830761090598"/>
    <n v="1466.2561402982262"/>
    <n v="15134.372351293132"/>
    <s v="LORRAINE"/>
    <x v="1"/>
    <s v="EST"/>
    <n v="28508.567184325293"/>
  </r>
  <r>
    <n v="73"/>
    <s v="12"/>
    <s v="Aveyron"/>
    <x v="1"/>
    <x v="5"/>
    <n v="496"/>
    <n v="4484"/>
    <n v="704"/>
    <n v="4912"/>
    <s v="MIDI-PYRENEES"/>
    <x v="2"/>
    <s v="SUD-OUEST"/>
    <n v="10596"/>
  </r>
  <r>
    <n v="11"/>
    <s v="78"/>
    <s v="Yvelines"/>
    <x v="1"/>
    <x v="1"/>
    <n v="3792"/>
    <n v="56288"/>
    <n v="3332"/>
    <n v="76704"/>
    <s v="ILE-DE-FRANCE"/>
    <x v="0"/>
    <s v="REGION PARISIENNE"/>
    <n v="140116"/>
  </r>
  <r>
    <n v="23"/>
    <s v="27"/>
    <s v="Eure"/>
    <x v="4"/>
    <x v="3"/>
    <n v="1630"/>
    <n v="3865"/>
    <n v="2225"/>
    <n v="7285"/>
    <s v="HAUTE-NORMANDIE"/>
    <x v="1"/>
    <s v="BASSIN PARISIEN"/>
    <n v="15005"/>
  </r>
  <r>
    <n v="82"/>
    <s v="07"/>
    <s v="Ardèche"/>
    <x v="2"/>
    <x v="3"/>
    <n v="803.87023922021751"/>
    <n v="6067.0899545905404"/>
    <n v="602.17756583492883"/>
    <n v="10147.591501085308"/>
    <s v="RHONE-ALPES"/>
    <x v="1"/>
    <s v="CENTRE-EST"/>
    <n v="17620.729260730994"/>
  </r>
  <r>
    <n v="25"/>
    <s v="50"/>
    <s v="Manche"/>
    <x v="4"/>
    <x v="2"/>
    <n v="8470"/>
    <n v="14840"/>
    <n v="4635"/>
    <n v="7555"/>
    <s v="BASSE-NORMANDIE"/>
    <x v="1"/>
    <s v="BASSIN PARISIEN"/>
    <n v="35500"/>
  </r>
  <r>
    <n v="43"/>
    <s v="25"/>
    <s v="Doubs"/>
    <x v="2"/>
    <x v="2"/>
    <n v="6114.0032055193178"/>
    <n v="52796.633109255694"/>
    <n v="3838.5792489549217"/>
    <n v="36481.382425369397"/>
    <s v="FRANCHE-COMTE"/>
    <x v="1"/>
    <s v="EST"/>
    <n v="99230.597989099333"/>
  </r>
  <r>
    <n v="72"/>
    <s v="47"/>
    <s v="Lot-et-Garonne"/>
    <x v="4"/>
    <x v="1"/>
    <n v="2015"/>
    <n v="24090"/>
    <n v="2470"/>
    <n v="29025"/>
    <s v="AQUITAINE"/>
    <x v="0"/>
    <s v="SUD-OUEST"/>
    <n v="57600"/>
  </r>
  <r>
    <n v="54"/>
    <s v="86"/>
    <s v="Vienne"/>
    <x v="1"/>
    <x v="2"/>
    <n v="7044"/>
    <n v="18092"/>
    <n v="4644"/>
    <n v="10136"/>
    <s v="POITOU-CHARENTES"/>
    <x v="1"/>
    <s v="OUEST"/>
    <n v="39916"/>
  </r>
  <r>
    <n v="22"/>
    <s v="02"/>
    <s v="Aisne"/>
    <x v="2"/>
    <x v="3"/>
    <n v="1936.9451303363087"/>
    <n v="8891.4390760588904"/>
    <n v="1484.0590204786947"/>
    <n v="14745.937513120849"/>
    <s v="PICARDIE"/>
    <x v="1"/>
    <s v="BASSIN PARISIEN"/>
    <n v="27058.380739994744"/>
  </r>
  <r>
    <n v="54"/>
    <s v="17"/>
    <s v="Charente-Maritime"/>
    <x v="1"/>
    <x v="5"/>
    <n v="644"/>
    <n v="8740"/>
    <n v="940"/>
    <n v="8568"/>
    <s v="POITOU-CHARENTES"/>
    <x v="2"/>
    <s v="OUEST"/>
    <n v="18892"/>
  </r>
  <r>
    <n v="52"/>
    <s v="49"/>
    <s v="Maine-et-Loire"/>
    <x v="6"/>
    <x v="4"/>
    <n v="5532"/>
    <n v="22812"/>
    <n v="5155"/>
    <n v="24325"/>
    <s v="PAYS DE LA LOIRE"/>
    <x v="2"/>
    <s v="OUEST"/>
    <n v="57824"/>
  </r>
  <r>
    <n v="74"/>
    <s v="87"/>
    <s v="Haute-Vienne"/>
    <x v="5"/>
    <x v="1"/>
    <n v="473"/>
    <n v="28281"/>
    <n v="312"/>
    <n v="38384"/>
    <s v="LIMOUSIN"/>
    <x v="0"/>
    <s v="SUD-OUEST"/>
    <n v="67450"/>
  </r>
  <r>
    <n v="83"/>
    <s v="63"/>
    <s v="Puy-de-Dôme"/>
    <x v="4"/>
    <x v="1"/>
    <n v="6755"/>
    <n v="50600"/>
    <n v="6980"/>
    <n v="62850"/>
    <s v="AUVERGNE"/>
    <x v="0"/>
    <s v="CENTRE-EST"/>
    <n v="127185"/>
  </r>
  <r>
    <n v="22"/>
    <s v="80"/>
    <s v="Somme"/>
    <x v="3"/>
    <x v="3"/>
    <n v="2158.7071742918615"/>
    <n v="9897.2095917510396"/>
    <n v="1643.7779849203291"/>
    <n v="15737.858839871507"/>
    <s v="PICARDIE"/>
    <x v="1"/>
    <s v="BASSIN PARISIEN"/>
    <n v="29437.553590834737"/>
  </r>
  <r>
    <n v="73"/>
    <s v="46"/>
    <s v="Lot"/>
    <x v="1"/>
    <x v="3"/>
    <n v="716"/>
    <n v="2256"/>
    <n v="892"/>
    <n v="4020"/>
    <s v="MIDI-PYRENEES"/>
    <x v="1"/>
    <s v="SUD-OUEST"/>
    <n v="7884"/>
  </r>
  <r>
    <n v="93"/>
    <s v="84"/>
    <s v="Vaucluse"/>
    <x v="4"/>
    <x v="0"/>
    <n v="6855"/>
    <n v="53340"/>
    <n v="5100"/>
    <n v="60860"/>
    <s v="PROVENCE-ALPES-COTE D'AZUR"/>
    <x v="0"/>
    <s v="MEDITERRANEE"/>
    <n v="126155"/>
  </r>
  <r>
    <n v="11"/>
    <s v="78"/>
    <s v="Yvelines"/>
    <x v="0"/>
    <x v="4"/>
    <n v="3180"/>
    <n v="19492"/>
    <n v="4784"/>
    <n v="20196"/>
    <s v="ILE-DE-FRANCE"/>
    <x v="2"/>
    <s v="REGION PARISIENNE"/>
    <n v="47652"/>
  </r>
  <r>
    <n v="73"/>
    <s v="32"/>
    <s v="Gers"/>
    <x v="5"/>
    <x v="3"/>
    <n v="485"/>
    <n v="3833"/>
    <n v="496"/>
    <n v="5276"/>
    <s v="MIDI-PYRENEES"/>
    <x v="1"/>
    <s v="SUD-OUEST"/>
    <n v="10090"/>
  </r>
  <r>
    <n v="93"/>
    <s v="04"/>
    <s v="Alpes-de-Haute-Provence"/>
    <x v="3"/>
    <x v="3"/>
    <n v="571.03675583106497"/>
    <n v="3588.7548745922631"/>
    <n v="237.31975012494914"/>
    <n v="5676.006922050231"/>
    <s v="PROVENCE-ALPES-COTE D'AZUR"/>
    <x v="1"/>
    <s v="MEDITERRANEE"/>
    <n v="10073.118302598508"/>
  </r>
  <r>
    <n v="43"/>
    <s v="25"/>
    <s v="Doubs"/>
    <x v="3"/>
    <x v="5"/>
    <n v="3294.0972533779454"/>
    <n v="40631.567247742125"/>
    <n v="3785.8213869788915"/>
    <n v="46793.212052205999"/>
    <s v="FRANCHE-COMTE"/>
    <x v="2"/>
    <s v="EST"/>
    <n v="94504.697940304963"/>
  </r>
  <r>
    <n v="73"/>
    <s v="09"/>
    <s v="Ariège"/>
    <x v="2"/>
    <x v="0"/>
    <n v="807.22722885581231"/>
    <n v="10006.441531247143"/>
    <n v="492.25844538850885"/>
    <n v="12265.270524420554"/>
    <s v="MIDI-PYRENEES"/>
    <x v="0"/>
    <s v="SUD-OUEST"/>
    <n v="23571.197729912019"/>
  </r>
  <r>
    <n v="42"/>
    <s v="67"/>
    <s v="Bas-Rhin"/>
    <x v="0"/>
    <x v="2"/>
    <n v="13036"/>
    <n v="40844"/>
    <n v="10720"/>
    <n v="23232"/>
    <s v="ALSACE"/>
    <x v="1"/>
    <s v="EST"/>
    <n v="87832"/>
  </r>
  <r>
    <n v="74"/>
    <s v="19"/>
    <s v="Corrèze"/>
    <x v="2"/>
    <x v="1"/>
    <n v="75.037769859389329"/>
    <n v="12622.346224470659"/>
    <n v="34.890841812163259"/>
    <n v="20515.869328917415"/>
    <s v="LIMOUSIN"/>
    <x v="0"/>
    <s v="SUD-OUEST"/>
    <n v="33248.144165059624"/>
  </r>
  <r>
    <n v="93"/>
    <s v="05"/>
    <s v="Hautes-Alpes"/>
    <x v="0"/>
    <x v="4"/>
    <n v="336"/>
    <n v="1408"/>
    <n v="424"/>
    <n v="1360"/>
    <s v="PROVENCE-ALPES-COTE D'AZUR"/>
    <x v="2"/>
    <s v="MEDITERRANEE"/>
    <n v="3528"/>
  </r>
  <r>
    <n v="31"/>
    <s v="59"/>
    <s v="Nord"/>
    <x v="3"/>
    <x v="0"/>
    <n v="18200.387769859557"/>
    <n v="139710.14733154606"/>
    <n v="12861.572008216486"/>
    <n v="188879.06305617737"/>
    <s v="NORD-PAS-DE-CALAIS"/>
    <x v="0"/>
    <s v=""/>
    <n v="359651.17016579944"/>
  </r>
  <r>
    <n v="74"/>
    <s v="19"/>
    <s v="Corrèze"/>
    <x v="1"/>
    <x v="1"/>
    <n v="692"/>
    <n v="20364"/>
    <n v="788"/>
    <n v="27264"/>
    <s v="LIMOUSIN"/>
    <x v="0"/>
    <s v="SUD-OUEST"/>
    <n v="49108"/>
  </r>
  <r>
    <n v="24"/>
    <s v="28"/>
    <s v="Eure-et-Loir"/>
    <x v="6"/>
    <x v="3"/>
    <n v="1499"/>
    <n v="7794"/>
    <n v="1134"/>
    <n v="12701"/>
    <s v="CENTRE"/>
    <x v="1"/>
    <s v="BASSIN PARISIEN"/>
    <n v="23128"/>
  </r>
  <r>
    <n v="24"/>
    <s v="28"/>
    <s v="Eure-et-Loir"/>
    <x v="2"/>
    <x v="2"/>
    <n v="5455.8210602528025"/>
    <n v="45607.405124648038"/>
    <n v="3337.9152453814222"/>
    <n v="31097.048551163483"/>
    <s v="CENTRE"/>
    <x v="1"/>
    <s v="BASSIN PARISIEN"/>
    <n v="85498.189981445757"/>
  </r>
  <r>
    <n v="11"/>
    <s v="75"/>
    <s v="Paris"/>
    <x v="2"/>
    <x v="5"/>
    <n v="21768.725505590894"/>
    <n v="391110.4853768546"/>
    <n v="30269.576466725113"/>
    <n v="415885.34819727344"/>
    <s v="ILE-DE-FRANCE"/>
    <x v="2"/>
    <s v="REGION PARISIENNE"/>
    <n v="859034.13554644398"/>
  </r>
  <r>
    <n v="26"/>
    <s v="21"/>
    <s v="Côte-d'Or"/>
    <x v="2"/>
    <x v="0"/>
    <n v="3420.6207857271511"/>
    <n v="28190.809020711778"/>
    <n v="1993.8636209456554"/>
    <n v="34284.013011958734"/>
    <s v="BOURGOGNE"/>
    <x v="0"/>
    <s v="BASSIN PARISIEN"/>
    <n v="67889.306439343316"/>
  </r>
  <r>
    <n v="93"/>
    <s v="06"/>
    <s v="Alpes-Maritimes"/>
    <x v="2"/>
    <x v="1"/>
    <n v="704.21596398017323"/>
    <n v="36650.730761682142"/>
    <n v="233.75230995310611"/>
    <n v="56694.301902964784"/>
    <s v="PROVENCE-ALPES-COTE D'AZUR"/>
    <x v="0"/>
    <s v="MEDITERRANEE"/>
    <n v="94283.000938580197"/>
  </r>
  <r>
    <n v="52"/>
    <s v="49"/>
    <s v="Maine-et-Loire"/>
    <x v="6"/>
    <x v="0"/>
    <n v="4465"/>
    <n v="51051"/>
    <n v="2982"/>
    <n v="61051"/>
    <s v="PAYS DE LA LOIRE"/>
    <x v="0"/>
    <s v="OUEST"/>
    <n v="119549"/>
  </r>
  <r>
    <n v="73"/>
    <s v="09"/>
    <s v="Ariège"/>
    <x v="6"/>
    <x v="4"/>
    <n v="724"/>
    <n v="5584"/>
    <n v="648"/>
    <n v="6496"/>
    <s v="MIDI-PYRENEES"/>
    <x v="2"/>
    <s v="SUD-OUEST"/>
    <n v="13452"/>
  </r>
  <r>
    <n v="11"/>
    <s v="94"/>
    <s v="Val-de-Marne"/>
    <x v="4"/>
    <x v="3"/>
    <n v="6510"/>
    <n v="20410"/>
    <n v="7705"/>
    <n v="35480"/>
    <s v="ILE-DE-FRANCE"/>
    <x v="1"/>
    <s v="REGION PARISIENNE"/>
    <n v="70105"/>
  </r>
  <r>
    <n v="93"/>
    <s v="84"/>
    <s v="Vaucluse"/>
    <x v="5"/>
    <x v="3"/>
    <n v="1355"/>
    <n v="9733"/>
    <n v="1360"/>
    <n v="14917"/>
    <s v="PROVENCE-ALPES-COTE D'AZUR"/>
    <x v="1"/>
    <s v="MEDITERRANEE"/>
    <n v="27365"/>
  </r>
  <r>
    <n v="91"/>
    <s v="30"/>
    <s v="Gard"/>
    <x v="0"/>
    <x v="2"/>
    <n v="4876"/>
    <n v="9148"/>
    <n v="4124"/>
    <n v="7796"/>
    <s v="LANGUEDOC-ROUSSILLON"/>
    <x v="1"/>
    <s v="MEDITERRANEE"/>
    <n v="25944"/>
  </r>
  <r>
    <n v="93"/>
    <s v="04"/>
    <s v="Alpes-de-Haute-Provence"/>
    <x v="6"/>
    <x v="0"/>
    <n v="814"/>
    <n v="8799"/>
    <n v="596"/>
    <n v="9516"/>
    <s v="PROVENCE-ALPES-COTE D'AZUR"/>
    <x v="0"/>
    <s v="MEDITERRANEE"/>
    <n v="19725"/>
  </r>
  <r>
    <n v="25"/>
    <s v="50"/>
    <s v="Manche"/>
    <x v="5"/>
    <x v="1"/>
    <n v="1322"/>
    <n v="29292"/>
    <n v="1236"/>
    <n v="41852"/>
    <s v="BASSE-NORMANDIE"/>
    <x v="0"/>
    <s v="BASSIN PARISIEN"/>
    <n v="73702"/>
  </r>
  <r>
    <n v="53"/>
    <s v="22"/>
    <s v="Côtes-d'Armor"/>
    <x v="1"/>
    <x v="2"/>
    <n v="10304"/>
    <n v="29172"/>
    <n v="6960"/>
    <n v="17000"/>
    <s v="BRETAGNE"/>
    <x v="1"/>
    <s v="OUEST"/>
    <n v="63436"/>
  </r>
  <r>
    <n v="26"/>
    <s v="89"/>
    <s v="Yonne"/>
    <x v="6"/>
    <x v="1"/>
    <n v="173"/>
    <n v="22503"/>
    <n v="110"/>
    <n v="33208"/>
    <s v="BOURGOGNE"/>
    <x v="0"/>
    <s v="BASSIN PARISIEN"/>
    <n v="55994"/>
  </r>
  <r>
    <n v="26"/>
    <s v="89"/>
    <s v="Yonne"/>
    <x v="4"/>
    <x v="0"/>
    <n v="4885"/>
    <n v="35780"/>
    <n v="4040"/>
    <n v="38790"/>
    <s v="BOURGOGNE"/>
    <x v="0"/>
    <s v="BASSIN PARISIEN"/>
    <n v="83495"/>
  </r>
  <r>
    <n v="73"/>
    <s v="09"/>
    <s v="Ariège"/>
    <x v="5"/>
    <x v="2"/>
    <n v="2106"/>
    <n v="9220"/>
    <n v="1468"/>
    <n v="6120"/>
    <s v="MIDI-PYRENEES"/>
    <x v="1"/>
    <s v="SUD-OUEST"/>
    <n v="18914"/>
  </r>
  <r>
    <n v="24"/>
    <s v="28"/>
    <s v="Eure-et-Loir"/>
    <x v="5"/>
    <x v="4"/>
    <n v="1180"/>
    <n v="10924"/>
    <n v="1864"/>
    <n v="11444"/>
    <s v="CENTRE"/>
    <x v="2"/>
    <s v="BASSIN PARISIEN"/>
    <n v="25412"/>
  </r>
  <r>
    <n v="43"/>
    <s v="70"/>
    <s v="Haute-Saône"/>
    <x v="4"/>
    <x v="2"/>
    <n v="4020"/>
    <n v="9045"/>
    <n v="2200"/>
    <n v="4145"/>
    <s v="FRANCHE-COMTE"/>
    <x v="1"/>
    <s v="EST"/>
    <n v="19410"/>
  </r>
  <r>
    <n v="31"/>
    <s v="59"/>
    <s v="Nord"/>
    <x v="0"/>
    <x v="2"/>
    <n v="31116"/>
    <n v="69892"/>
    <n v="23992"/>
    <n v="42332"/>
    <s v="NORD-PAS-DE-CALAIS"/>
    <x v="1"/>
    <s v=""/>
    <n v="167332"/>
  </r>
  <r>
    <n v="82"/>
    <s v="07"/>
    <s v="Ardèche"/>
    <x v="1"/>
    <x v="5"/>
    <n v="504"/>
    <n v="5088"/>
    <n v="736"/>
    <n v="5224"/>
    <s v="RHONE-ALPES"/>
    <x v="2"/>
    <s v="CENTRE-EST"/>
    <n v="11552"/>
  </r>
  <r>
    <n v="41"/>
    <s v="54"/>
    <s v="Meurthe-et-Moselle"/>
    <x v="0"/>
    <x v="0"/>
    <n v="12836"/>
    <n v="78948"/>
    <n v="10256"/>
    <n v="95408"/>
    <s v="LORRAINE"/>
    <x v="0"/>
    <s v="EST"/>
    <n v="197448"/>
  </r>
  <r>
    <n v="91"/>
    <s v="48"/>
    <s v="Lozère"/>
    <x v="4"/>
    <x v="0"/>
    <n v="800"/>
    <n v="11470"/>
    <n v="625"/>
    <n v="11410"/>
    <s v="LANGUEDOC-ROUSSILLON"/>
    <x v="0"/>
    <s v="MEDITERRANEE"/>
    <n v="24305"/>
  </r>
  <r>
    <n v="54"/>
    <s v="86"/>
    <s v="Vienne"/>
    <x v="5"/>
    <x v="3"/>
    <n v="993"/>
    <n v="5452"/>
    <n v="1008"/>
    <n v="10316"/>
    <s v="POITOU-CHARENTES"/>
    <x v="1"/>
    <s v="OUEST"/>
    <n v="17769"/>
  </r>
  <r>
    <n v="93"/>
    <s v="06"/>
    <s v="Alpes-Maritimes"/>
    <x v="3"/>
    <x v="1"/>
    <n v="237.94493116934234"/>
    <n v="30079.737941960069"/>
    <n v="151.28436037143928"/>
    <n v="46818.165927911949"/>
    <s v="PROVENCE-ALPES-COTE D'AZUR"/>
    <x v="0"/>
    <s v="MEDITERRANEE"/>
    <n v="77287.133161412799"/>
  </r>
  <r>
    <n v="41"/>
    <s v="55"/>
    <s v="Meuse"/>
    <x v="3"/>
    <x v="1"/>
    <n v="52.284955912528716"/>
    <n v="7327.8664714130091"/>
    <n v="18.76084151742608"/>
    <n v="13332.21181679996"/>
    <s v="LORRAINE"/>
    <x v="0"/>
    <s v="EST"/>
    <n v="20731.124085642925"/>
  </r>
  <r>
    <n v="24"/>
    <s v="37"/>
    <s v="Indre-et-Loire"/>
    <x v="2"/>
    <x v="0"/>
    <n v="2871.1401274179834"/>
    <n v="30904.752947810222"/>
    <n v="1827.4098257508997"/>
    <n v="38324.376906656187"/>
    <s v="CENTRE"/>
    <x v="0"/>
    <s v="BASSIN PARISIEN"/>
    <n v="73927.679807635286"/>
  </r>
  <r>
    <n v="24"/>
    <s v="37"/>
    <s v="Indre-et-Loire"/>
    <x v="0"/>
    <x v="4"/>
    <n v="1380"/>
    <n v="6120"/>
    <n v="1684"/>
    <n v="5660"/>
    <s v="CENTRE"/>
    <x v="2"/>
    <s v="BASSIN PARISIEN"/>
    <n v="14844"/>
  </r>
  <r>
    <n v="11"/>
    <s v="93"/>
    <s v="Seine-Saint-Denis"/>
    <x v="6"/>
    <x v="1"/>
    <n v="912"/>
    <n v="60707"/>
    <n v="971"/>
    <n v="84227"/>
    <s v="ILE-DE-FRANCE"/>
    <x v="0"/>
    <s v="REGION PARISIENNE"/>
    <n v="146817"/>
  </r>
  <r>
    <n v="83"/>
    <s v="63"/>
    <s v="Puy-de-Dôme"/>
    <x v="5"/>
    <x v="3"/>
    <n v="1615"/>
    <n v="12026"/>
    <n v="1621"/>
    <n v="22700"/>
    <s v="AUVERGNE"/>
    <x v="1"/>
    <s v="CENTRE-EST"/>
    <n v="37962"/>
  </r>
  <r>
    <n v="24"/>
    <s v="18"/>
    <s v="Cher"/>
    <x v="1"/>
    <x v="3"/>
    <n v="1304"/>
    <n v="3448"/>
    <n v="1536"/>
    <n v="6260"/>
    <s v="CENTRE"/>
    <x v="1"/>
    <s v="BASSIN PARISIEN"/>
    <n v="12548"/>
  </r>
  <r>
    <n v="11"/>
    <s v="75"/>
    <s v="Paris"/>
    <x v="4"/>
    <x v="2"/>
    <n v="23660"/>
    <n v="73655"/>
    <n v="19875"/>
    <n v="61335"/>
    <s v="ILE-DE-FRANCE"/>
    <x v="1"/>
    <s v="REGION PARISIENNE"/>
    <n v="178525"/>
  </r>
  <r>
    <n v="24"/>
    <s v="41"/>
    <s v="Loir-et-Cher"/>
    <x v="2"/>
    <x v="2"/>
    <n v="3582.0881411623518"/>
    <n v="37408.903004813481"/>
    <n v="2198.3018510141296"/>
    <n v="24593.611526520272"/>
    <s v="CENTRE"/>
    <x v="1"/>
    <s v="BASSIN PARISIEN"/>
    <n v="67782.904523510224"/>
  </r>
  <r>
    <n v="73"/>
    <s v="82"/>
    <s v="Tarn-et-Garonne"/>
    <x v="2"/>
    <x v="4"/>
    <n v="1472.6349316157832"/>
    <n v="11095.62009428593"/>
    <n v="1359.0162212534747"/>
    <n v="12622.831745328465"/>
    <s v="MIDI-PYRENEES"/>
    <x v="2"/>
    <s v="SUD-OUEST"/>
    <n v="26550.102992483655"/>
  </r>
  <r>
    <n v="41"/>
    <s v="55"/>
    <s v="Meuse"/>
    <x v="1"/>
    <x v="0"/>
    <n v="4372"/>
    <n v="22844"/>
    <n v="3584"/>
    <n v="28032"/>
    <s v="LORRAINE"/>
    <x v="0"/>
    <s v="EST"/>
    <n v="58832"/>
  </r>
  <r>
    <n v="91"/>
    <s v="30"/>
    <s v="Gard"/>
    <x v="3"/>
    <x v="0"/>
    <n v="4789.6853443131504"/>
    <n v="44322.227597015386"/>
    <n v="2973.6589273849759"/>
    <n v="51783.660522008227"/>
    <s v="LANGUEDOC-ROUSSILLON"/>
    <x v="0"/>
    <s v="MEDITERRANEE"/>
    <n v="103869.23239072174"/>
  </r>
  <r>
    <n v="83"/>
    <s v="15"/>
    <s v="Cantal"/>
    <x v="6"/>
    <x v="3"/>
    <n v="337"/>
    <n v="4331"/>
    <n v="282"/>
    <n v="6776"/>
    <s v="AUVERGNE"/>
    <x v="1"/>
    <s v="CENTRE-EST"/>
    <n v="11726"/>
  </r>
  <r>
    <n v="24"/>
    <s v="36"/>
    <s v="Indre"/>
    <x v="6"/>
    <x v="2"/>
    <n v="2542"/>
    <n v="25836"/>
    <n v="1430"/>
    <n v="17217"/>
    <s v="CENTRE"/>
    <x v="1"/>
    <s v="BASSIN PARISIEN"/>
    <n v="47025"/>
  </r>
  <r>
    <n v="74"/>
    <s v="23"/>
    <s v="Creuse"/>
    <x v="2"/>
    <x v="4"/>
    <n v="864.41090271234691"/>
    <n v="5741.6118073493808"/>
    <n v="671.91273581535427"/>
    <n v="6515.7322773557235"/>
    <s v="LIMOUSIN"/>
    <x v="2"/>
    <s v="SUD-OUEST"/>
    <n v="13793.667723232806"/>
  </r>
  <r>
    <n v="11"/>
    <s v="78"/>
    <s v="Yvelines"/>
    <x v="4"/>
    <x v="5"/>
    <n v="2735"/>
    <n v="49215"/>
    <n v="4210"/>
    <n v="28885"/>
    <s v="ILE-DE-FRANCE"/>
    <x v="2"/>
    <s v="REGION PARISIENNE"/>
    <n v="85045"/>
  </r>
  <r>
    <n v="52"/>
    <s v="72"/>
    <s v="Sarthe"/>
    <x v="3"/>
    <x v="4"/>
    <n v="4498.4853897775374"/>
    <n v="25265.799456932036"/>
    <n v="4601.8370761111819"/>
    <n v="27667.402239096289"/>
    <s v="PAYS DE LA LOIRE"/>
    <x v="2"/>
    <s v="OUEST"/>
    <n v="62033.524161917041"/>
  </r>
  <r>
    <n v="93"/>
    <s v="84"/>
    <s v="Vaucluse"/>
    <x v="6"/>
    <x v="2"/>
    <n v="4825"/>
    <n v="44885"/>
    <n v="3487"/>
    <n v="34510"/>
    <s v="PROVENCE-ALPES-COTE D'AZUR"/>
    <x v="1"/>
    <s v="MEDITERRANEE"/>
    <n v="87707"/>
  </r>
  <r>
    <n v="94"/>
    <s v="2B"/>
    <s v="Haute-Corse"/>
    <x v="4"/>
    <x v="1"/>
    <n v="1420"/>
    <n v="9560"/>
    <n v="960"/>
    <n v="9460"/>
    <s v="CORSE"/>
    <x v="0"/>
    <s v="MEDITERRANEE"/>
    <n v="21400"/>
  </r>
  <r>
    <n v="43"/>
    <s v="25"/>
    <s v="Doubs"/>
    <x v="4"/>
    <x v="2"/>
    <n v="8570"/>
    <n v="23315"/>
    <n v="5805"/>
    <n v="12060"/>
    <s v="FRANCHE-COMTE"/>
    <x v="1"/>
    <s v="EST"/>
    <n v="49750"/>
  </r>
  <r>
    <n v="72"/>
    <s v="24"/>
    <s v="Dordogne"/>
    <x v="5"/>
    <x v="4"/>
    <n v="1058"/>
    <n v="11396"/>
    <n v="1444"/>
    <n v="12344"/>
    <s v="AQUITAINE"/>
    <x v="2"/>
    <s v="SUD-OUEST"/>
    <n v="26242"/>
  </r>
  <r>
    <n v="82"/>
    <s v="01"/>
    <s v="Ain"/>
    <x v="3"/>
    <x v="5"/>
    <n v="2751.1186607924969"/>
    <n v="47960.292118684498"/>
    <n v="3511.4324742587933"/>
    <n v="55461.836073537874"/>
    <s v="RHONE-ALPES"/>
    <x v="2"/>
    <s v="CENTRE-EST"/>
    <n v="109684.67932727365"/>
  </r>
  <r>
    <n v="24"/>
    <s v="37"/>
    <s v="Indre-et-Loire"/>
    <x v="2"/>
    <x v="2"/>
    <n v="6139.1951250425882"/>
    <n v="59871.810385222489"/>
    <n v="3910.6238923061101"/>
    <n v="41959.515982712132"/>
    <s v="CENTRE"/>
    <x v="1"/>
    <s v="BASSIN PARISIEN"/>
    <n v="111881.14538528331"/>
  </r>
  <r>
    <n v="24"/>
    <s v="36"/>
    <s v="Indre"/>
    <x v="4"/>
    <x v="5"/>
    <n v="250"/>
    <n v="2530"/>
    <n v="560"/>
    <n v="2040"/>
    <s v="CENTRE"/>
    <x v="2"/>
    <s v="BASSIN PARISIEN"/>
    <n v="5380"/>
  </r>
  <r>
    <n v="11"/>
    <s v="95"/>
    <s v="Val-d'Oise"/>
    <x v="6"/>
    <x v="2"/>
    <n v="10220"/>
    <n v="95642"/>
    <n v="7024"/>
    <n v="83652"/>
    <s v="ILE-DE-FRANCE"/>
    <x v="1"/>
    <s v="REGION PARISIENNE"/>
    <n v="196538"/>
  </r>
  <r>
    <n v="11"/>
    <s v="75"/>
    <s v="Paris"/>
    <x v="2"/>
    <x v="0"/>
    <n v="8220.2040360444789"/>
    <n v="99094.411946658976"/>
    <n v="5520.575829787349"/>
    <n v="116428.78113049925"/>
    <s v="ILE-DE-FRANCE"/>
    <x v="0"/>
    <s v="REGION PARISIENNE"/>
    <n v="229263.97294299008"/>
  </r>
  <r>
    <n v="91"/>
    <s v="30"/>
    <s v="Gard"/>
    <x v="4"/>
    <x v="0"/>
    <n v="7695"/>
    <n v="65100"/>
    <n v="5890"/>
    <n v="78990"/>
    <s v="LANGUEDOC-ROUSSILLON"/>
    <x v="0"/>
    <s v="MEDITERRANEE"/>
    <n v="157675"/>
  </r>
  <r>
    <n v="93"/>
    <s v="13"/>
    <s v="Bouches-du-Rhône"/>
    <x v="5"/>
    <x v="2"/>
    <n v="21616"/>
    <n v="105087"/>
    <n v="17784"/>
    <n v="88684"/>
    <s v="PROVENCE-ALPES-COTE D'AZUR"/>
    <x v="1"/>
    <s v="MEDITERRANEE"/>
    <n v="233171"/>
  </r>
  <r>
    <n v="41"/>
    <s v="88"/>
    <s v="Vosges"/>
    <x v="6"/>
    <x v="2"/>
    <n v="4220"/>
    <n v="39140"/>
    <n v="2818"/>
    <n v="26840"/>
    <s v="LORRAINE"/>
    <x v="1"/>
    <s v="EST"/>
    <n v="73018"/>
  </r>
  <r>
    <n v="24"/>
    <s v="36"/>
    <s v="Indre"/>
    <x v="3"/>
    <x v="0"/>
    <n v="1265.2379840172805"/>
    <n v="15164.011769684001"/>
    <n v="683.41008020261597"/>
    <n v="17985.527015361007"/>
    <s v="CENTRE"/>
    <x v="0"/>
    <s v="BASSIN PARISIEN"/>
    <n v="35098.186849264908"/>
  </r>
  <r>
    <n v="72"/>
    <s v="40"/>
    <s v="Landes"/>
    <x v="0"/>
    <x v="4"/>
    <n v="1100"/>
    <n v="4036"/>
    <n v="1116"/>
    <n v="3036"/>
    <s v="AQUITAINE"/>
    <x v="2"/>
    <s v="SUD-OUEST"/>
    <n v="9288"/>
  </r>
  <r>
    <n v="72"/>
    <s v="33"/>
    <s v="Gironde"/>
    <x v="1"/>
    <x v="3"/>
    <n v="4772"/>
    <n v="17252"/>
    <n v="5196"/>
    <n v="28976"/>
    <s v="AQUITAINE"/>
    <x v="1"/>
    <s v="SUD-OUEST"/>
    <n v="56196"/>
  </r>
  <r>
    <n v="53"/>
    <s v="22"/>
    <s v="Côtes-d'Armor"/>
    <x v="6"/>
    <x v="5"/>
    <n v="2108"/>
    <n v="24801"/>
    <n v="2285"/>
    <n v="26694"/>
    <s v="BRETAGNE"/>
    <x v="2"/>
    <s v="OUEST"/>
    <n v="55888"/>
  </r>
  <r>
    <n v="82"/>
    <s v="07"/>
    <s v="Ardèche"/>
    <x v="6"/>
    <x v="0"/>
    <n v="1370"/>
    <n v="20413"/>
    <n v="845"/>
    <n v="22370"/>
    <s v="RHONE-ALPES"/>
    <x v="0"/>
    <s v="CENTRE-EST"/>
    <n v="44998"/>
  </r>
  <r>
    <n v="82"/>
    <s v="38"/>
    <s v="Isère"/>
    <x v="3"/>
    <x v="1"/>
    <n v="158.48704513049796"/>
    <n v="29455.001014363177"/>
    <n v="77.256951163289727"/>
    <n v="48459.559843697774"/>
    <s v="RHONE-ALPES"/>
    <x v="0"/>
    <s v="CENTRE-EST"/>
    <n v="78150.304854354734"/>
  </r>
  <r>
    <n v="73"/>
    <s v="31"/>
    <s v="Haute-Garonne"/>
    <x v="3"/>
    <x v="3"/>
    <n v="3161.0586321998326"/>
    <n v="19312.771378384856"/>
    <n v="2318.617954580639"/>
    <n v="29889.336658406883"/>
    <s v="MIDI-PYRENEES"/>
    <x v="1"/>
    <s v="SUD-OUEST"/>
    <n v="54681.78462357221"/>
  </r>
  <r>
    <n v="43"/>
    <s v="70"/>
    <s v="Haute-Saône"/>
    <x v="2"/>
    <x v="0"/>
    <n v="1750.4345887635964"/>
    <n v="15755.424371051144"/>
    <n v="961.85903618259329"/>
    <n v="18090.19783948371"/>
    <s v="FRANCHE-COMTE"/>
    <x v="0"/>
    <s v="EST"/>
    <n v="36557.915835481042"/>
  </r>
  <r>
    <n v="53"/>
    <s v="22"/>
    <s v="Côtes-d'Armor"/>
    <x v="6"/>
    <x v="3"/>
    <n v="1251"/>
    <n v="12972"/>
    <n v="924"/>
    <n v="19272"/>
    <s v="BRETAGNE"/>
    <x v="1"/>
    <s v="OUEST"/>
    <n v="34419"/>
  </r>
  <r>
    <n v="82"/>
    <s v="26"/>
    <s v="Drôme"/>
    <x v="0"/>
    <x v="2"/>
    <n v="3564"/>
    <n v="7328"/>
    <n v="3184"/>
    <n v="5992"/>
    <s v="RHONE-ALPES"/>
    <x v="1"/>
    <s v="CENTRE-EST"/>
    <n v="20068"/>
  </r>
  <r>
    <n v="26"/>
    <s v="21"/>
    <s v="Côte-d'Or"/>
    <x v="4"/>
    <x v="2"/>
    <n v="8420"/>
    <n v="19930"/>
    <n v="5635"/>
    <n v="11545"/>
    <s v="BOURGOGNE"/>
    <x v="1"/>
    <s v="BASSIN PARISIEN"/>
    <n v="45530"/>
  </r>
  <r>
    <n v="91"/>
    <s v="34"/>
    <s v="Hérault"/>
    <x v="4"/>
    <x v="2"/>
    <n v="6410"/>
    <n v="18265"/>
    <n v="4850"/>
    <n v="13295"/>
    <s v="LANGUEDOC-ROUSSILLON"/>
    <x v="1"/>
    <s v="MEDITERRANEE"/>
    <n v="42820"/>
  </r>
  <r>
    <n v="43"/>
    <s v="39"/>
    <s v="Jura"/>
    <x v="2"/>
    <x v="3"/>
    <n v="783.81915180409919"/>
    <n v="4608.8838955437441"/>
    <n v="619.25018737086577"/>
    <n v="7127.8021050394846"/>
    <s v="FRANCHE-COMTE"/>
    <x v="1"/>
    <s v="EST"/>
    <n v="13139.755339758194"/>
  </r>
  <r>
    <n v="21"/>
    <s v="51"/>
    <s v="Marne"/>
    <x v="5"/>
    <x v="1"/>
    <n v="957"/>
    <n v="36494"/>
    <n v="832"/>
    <n v="51128"/>
    <s v="CHAMPAGNE-ARDENNE"/>
    <x v="0"/>
    <s v="BASSIN PARISIEN"/>
    <n v="89411"/>
  </r>
  <r>
    <n v="24"/>
    <s v="18"/>
    <s v="Cher"/>
    <x v="6"/>
    <x v="2"/>
    <n v="2795"/>
    <n v="35833"/>
    <n v="1989"/>
    <n v="24659"/>
    <s v="CENTRE"/>
    <x v="1"/>
    <s v="BASSIN PARISIEN"/>
    <n v="65276"/>
  </r>
  <r>
    <n v="54"/>
    <s v="86"/>
    <s v="Vienne"/>
    <x v="2"/>
    <x v="5"/>
    <n v="2470.801992748276"/>
    <n v="27169.747216524309"/>
    <n v="3083.690262521342"/>
    <n v="31670.226030178033"/>
    <s v="POITOU-CHARENTES"/>
    <x v="2"/>
    <s v="OUEST"/>
    <n v="64394.465501971958"/>
  </r>
  <r>
    <n v="53"/>
    <s v="56"/>
    <s v="Morbihan"/>
    <x v="4"/>
    <x v="3"/>
    <n v="3300"/>
    <n v="6235"/>
    <n v="3960"/>
    <n v="8760"/>
    <s v="BRETAGNE"/>
    <x v="1"/>
    <s v="OUEST"/>
    <n v="22255"/>
  </r>
  <r>
    <n v="94"/>
    <s v="2B"/>
    <s v="Haute-Corse"/>
    <x v="5"/>
    <x v="2"/>
    <n v="1444"/>
    <n v="5316"/>
    <n v="1024"/>
    <n v="4464"/>
    <s v="CORSE"/>
    <x v="1"/>
    <s v="MEDITERRANEE"/>
    <n v="12248"/>
  </r>
  <r>
    <n v="52"/>
    <s v="72"/>
    <s v="Sarthe"/>
    <x v="6"/>
    <x v="4"/>
    <n v="3202"/>
    <n v="15401"/>
    <n v="3320"/>
    <n v="17508"/>
    <s v="PAYS DE LA LOIRE"/>
    <x v="2"/>
    <s v="OUEST"/>
    <n v="39431"/>
  </r>
  <r>
    <n v="74"/>
    <s v="19"/>
    <s v="Corrèze"/>
    <x v="4"/>
    <x v="1"/>
    <n v="2500"/>
    <n v="22600"/>
    <n v="2745"/>
    <n v="28890"/>
    <s v="LIMOUSIN"/>
    <x v="0"/>
    <s v="SUD-OUEST"/>
    <n v="56735"/>
  </r>
  <r>
    <n v="11"/>
    <s v="77"/>
    <s v="Seine-et-Marne"/>
    <x v="2"/>
    <x v="4"/>
    <n v="10858.548889913694"/>
    <n v="61734.697570699573"/>
    <n v="12897.947087237191"/>
    <n v="72630.625058766775"/>
    <s v="ILE-DE-FRANCE"/>
    <x v="2"/>
    <s v="REGION PARISIENNE"/>
    <n v="158121.81860661722"/>
  </r>
  <r>
    <n v="91"/>
    <s v="48"/>
    <s v="Lozère"/>
    <x v="6"/>
    <x v="2"/>
    <n v="651"/>
    <n v="7210"/>
    <n v="363"/>
    <n v="4718"/>
    <s v="LANGUEDOC-ROUSSILLON"/>
    <x v="1"/>
    <s v="MEDITERRANEE"/>
    <n v="12942"/>
  </r>
  <r>
    <n v="26"/>
    <s v="21"/>
    <s v="Côte-d'Or"/>
    <x v="5"/>
    <x v="1"/>
    <n v="775"/>
    <n v="29647"/>
    <n v="737"/>
    <n v="41875"/>
    <s v="BOURGOGNE"/>
    <x v="0"/>
    <s v="BASSIN PARISIEN"/>
    <n v="73034"/>
  </r>
  <r>
    <n v="74"/>
    <s v="19"/>
    <s v="Corrèze"/>
    <x v="5"/>
    <x v="3"/>
    <n v="525"/>
    <n v="4668"/>
    <n v="564"/>
    <n v="8516"/>
    <s v="LIMOUSIN"/>
    <x v="1"/>
    <s v="SUD-OUEST"/>
    <n v="14273"/>
  </r>
  <r>
    <n v="83"/>
    <s v="43"/>
    <s v="Haute-Loire"/>
    <x v="5"/>
    <x v="4"/>
    <n v="898"/>
    <n v="6132"/>
    <n v="1100"/>
    <n v="7100"/>
    <s v="AUVERGNE"/>
    <x v="2"/>
    <s v="CENTRE-EST"/>
    <n v="15230"/>
  </r>
  <r>
    <n v="53"/>
    <s v="22"/>
    <s v="Côtes-d'Armor"/>
    <x v="1"/>
    <x v="5"/>
    <n v="1112"/>
    <n v="11860"/>
    <n v="1448"/>
    <n v="10468"/>
    <s v="BRETAGNE"/>
    <x v="2"/>
    <s v="OUEST"/>
    <n v="24888"/>
  </r>
  <r>
    <n v="11"/>
    <s v="78"/>
    <s v="Yvelines"/>
    <x v="5"/>
    <x v="4"/>
    <n v="4756"/>
    <n v="52153"/>
    <n v="6661"/>
    <n v="63274"/>
    <s v="ILE-DE-FRANCE"/>
    <x v="2"/>
    <s v="REGION PARISIENNE"/>
    <n v="126844"/>
  </r>
  <r>
    <n v="52"/>
    <s v="72"/>
    <s v="Sarthe"/>
    <x v="0"/>
    <x v="1"/>
    <n v="7804"/>
    <n v="35220"/>
    <n v="9444"/>
    <n v="44720"/>
    <s v="PAYS DE LA LOIRE"/>
    <x v="0"/>
    <s v="OUEST"/>
    <n v="97188"/>
  </r>
  <r>
    <n v="22"/>
    <s v="02"/>
    <s v="Aisne"/>
    <x v="4"/>
    <x v="0"/>
    <n v="12110"/>
    <n v="65440"/>
    <n v="10405"/>
    <n v="77360"/>
    <s v="PICARDIE"/>
    <x v="0"/>
    <s v="BASSIN PARISIEN"/>
    <n v="165315"/>
  </r>
  <r>
    <n v="72"/>
    <s v="47"/>
    <s v="Lot-et-Garonne"/>
    <x v="1"/>
    <x v="3"/>
    <n v="1180"/>
    <n v="4096"/>
    <n v="1476"/>
    <n v="6580"/>
    <s v="AQUITAINE"/>
    <x v="1"/>
    <s v="SUD-OUEST"/>
    <n v="13332"/>
  </r>
  <r>
    <n v="74"/>
    <s v="19"/>
    <s v="Corrèze"/>
    <x v="3"/>
    <x v="2"/>
    <n v="2268.1276619311689"/>
    <n v="29059.643684253475"/>
    <n v="1355.4898007496301"/>
    <n v="20402.534560997963"/>
    <s v="LIMOUSIN"/>
    <x v="1"/>
    <s v="SUD-OUEST"/>
    <n v="53085.795707932237"/>
  </r>
  <r>
    <n v="93"/>
    <s v="05"/>
    <s v="Hautes-Alpes"/>
    <x v="1"/>
    <x v="1"/>
    <n v="372"/>
    <n v="7748"/>
    <n v="380"/>
    <n v="9240"/>
    <s v="PROVENCE-ALPES-COTE D'AZUR"/>
    <x v="0"/>
    <s v="MEDITERRANEE"/>
    <n v="17740"/>
  </r>
  <r>
    <n v="73"/>
    <s v="32"/>
    <s v="Gers"/>
    <x v="4"/>
    <x v="1"/>
    <n v="1525"/>
    <n v="15625"/>
    <n v="1505"/>
    <n v="18095"/>
    <s v="MIDI-PYRENEES"/>
    <x v="0"/>
    <s v="SUD-OUEST"/>
    <n v="36750"/>
  </r>
  <r>
    <n v="41"/>
    <s v="57"/>
    <s v="Moselle"/>
    <x v="1"/>
    <x v="5"/>
    <n v="2140"/>
    <n v="20796"/>
    <n v="2932"/>
    <n v="16104"/>
    <s v="LORRAINE"/>
    <x v="2"/>
    <s v="EST"/>
    <n v="41972"/>
  </r>
  <r>
    <n v="82"/>
    <s v="69"/>
    <s v="Rhône"/>
    <x v="6"/>
    <x v="3"/>
    <n v="3890"/>
    <n v="29789"/>
    <n v="3124"/>
    <n v="49208"/>
    <s v="RHONE-ALPES"/>
    <x v="1"/>
    <s v="CENTRE-EST"/>
    <n v="86011"/>
  </r>
  <r>
    <n v="26"/>
    <s v="89"/>
    <s v="Yonne"/>
    <x v="2"/>
    <x v="2"/>
    <n v="3995.0338492778028"/>
    <n v="37977.619700652642"/>
    <n v="2664.9319848174632"/>
    <n v="26322.426567215294"/>
    <s v="BOURGOGNE"/>
    <x v="1"/>
    <s v="BASSIN PARISIEN"/>
    <n v="70960.012101963206"/>
  </r>
  <r>
    <n v="23"/>
    <s v="76"/>
    <s v="Seine-Maritime"/>
    <x v="3"/>
    <x v="2"/>
    <n v="13219.158750488654"/>
    <n v="130267.57040939749"/>
    <n v="9455.5385087432514"/>
    <n v="96884.272573118011"/>
    <s v="HAUTE-NORMANDIE"/>
    <x v="1"/>
    <s v="BASSIN PARISIEN"/>
    <n v="249826.5402417474"/>
  </r>
  <r>
    <n v="26"/>
    <s v="89"/>
    <s v="Yonne"/>
    <x v="0"/>
    <x v="4"/>
    <n v="944"/>
    <n v="3780"/>
    <n v="952"/>
    <n v="3204"/>
    <s v="BOURGOGNE"/>
    <x v="2"/>
    <s v="BASSIN PARISIEN"/>
    <n v="8880"/>
  </r>
  <r>
    <n v="31"/>
    <s v="59"/>
    <s v="Nord"/>
    <x v="4"/>
    <x v="2"/>
    <n v="43475"/>
    <n v="105880"/>
    <n v="27465"/>
    <n v="55065"/>
    <s v="NORD-PAS-DE-CALAIS"/>
    <x v="1"/>
    <s v=""/>
    <n v="231885"/>
  </r>
  <r>
    <n v="31"/>
    <s v="59"/>
    <s v="Nord"/>
    <x v="5"/>
    <x v="3"/>
    <n v="7505"/>
    <n v="41225"/>
    <n v="8684"/>
    <n v="69780"/>
    <s v="NORD-PAS-DE-CALAIS"/>
    <x v="1"/>
    <s v=""/>
    <n v="127194"/>
  </r>
  <r>
    <n v="93"/>
    <s v="06"/>
    <s v="Alpes-Maritimes"/>
    <x v="4"/>
    <x v="4"/>
    <n v="3075"/>
    <n v="24825"/>
    <n v="4215"/>
    <n v="24310"/>
    <s v="PROVENCE-ALPES-COTE D'AZUR"/>
    <x v="2"/>
    <s v="MEDITERRANEE"/>
    <n v="56425"/>
  </r>
  <r>
    <n v="73"/>
    <s v="09"/>
    <s v="Ariège"/>
    <x v="1"/>
    <x v="5"/>
    <n v="236"/>
    <n v="2744"/>
    <n v="256"/>
    <n v="2540"/>
    <s v="MIDI-PYRENEES"/>
    <x v="2"/>
    <s v="SUD-OUEST"/>
    <n v="5776"/>
  </r>
  <r>
    <n v="91"/>
    <s v="30"/>
    <s v="Gard"/>
    <x v="3"/>
    <x v="5"/>
    <n v="2928.3470349941358"/>
    <n v="53901.546955969003"/>
    <n v="3436.2577042992243"/>
    <n v="66988.689666431776"/>
    <s v="LANGUEDOC-ROUSSILLON"/>
    <x v="2"/>
    <s v="MEDITERRANEE"/>
    <n v="127254.84136169414"/>
  </r>
  <r>
    <n v="73"/>
    <s v="65"/>
    <s v="Hautes-Pyrénées"/>
    <x v="4"/>
    <x v="4"/>
    <n v="860"/>
    <n v="4630"/>
    <n v="1115"/>
    <n v="4625"/>
    <s v="MIDI-PYRENEES"/>
    <x v="2"/>
    <s v="SUD-OUEST"/>
    <n v="11230"/>
  </r>
  <r>
    <n v="52"/>
    <s v="49"/>
    <s v="Maine-et-Loire"/>
    <x v="1"/>
    <x v="5"/>
    <n v="1280"/>
    <n v="13444"/>
    <n v="2044"/>
    <n v="12176"/>
    <s v="PAYS DE LA LOIRE"/>
    <x v="2"/>
    <s v="OUEST"/>
    <n v="28944"/>
  </r>
  <r>
    <n v="24"/>
    <s v="28"/>
    <s v="Eure-et-Loir"/>
    <x v="4"/>
    <x v="0"/>
    <n v="6235"/>
    <n v="40455"/>
    <n v="5040"/>
    <n v="43485"/>
    <s v="CENTRE"/>
    <x v="0"/>
    <s v="BASSIN PARISIEN"/>
    <n v="95215"/>
  </r>
  <r>
    <n v="54"/>
    <s v="79"/>
    <s v="Deux-Sèvres"/>
    <x v="2"/>
    <x v="0"/>
    <n v="1819.6407791337474"/>
    <n v="24153.005999981244"/>
    <n v="944.01983470154778"/>
    <n v="27999.762080136155"/>
    <s v="POITOU-CHARENTES"/>
    <x v="0"/>
    <s v="OUEST"/>
    <n v="54916.428693952694"/>
  </r>
  <r>
    <n v="54"/>
    <s v="79"/>
    <s v="Deux-Sèvres"/>
    <x v="3"/>
    <x v="2"/>
    <n v="3584.211049993557"/>
    <n v="41714.740712550134"/>
    <n v="2608.5782401902916"/>
    <n v="29861.531812383411"/>
    <s v="POITOU-CHARENTES"/>
    <x v="1"/>
    <s v="OUEST"/>
    <n v="77769.061815117399"/>
  </r>
  <r>
    <n v="73"/>
    <s v="12"/>
    <s v="Aveyron"/>
    <x v="4"/>
    <x v="0"/>
    <n v="2585"/>
    <n v="39285"/>
    <n v="2050"/>
    <n v="45600"/>
    <s v="MIDI-PYRENEES"/>
    <x v="0"/>
    <s v="SUD-OUEST"/>
    <n v="89520"/>
  </r>
  <r>
    <n v="11"/>
    <s v="77"/>
    <s v="Seine-et-Marne"/>
    <x v="4"/>
    <x v="0"/>
    <n v="12705"/>
    <n v="80160"/>
    <n v="10705"/>
    <n v="90010"/>
    <s v="ILE-DE-FRANCE"/>
    <x v="0"/>
    <s v="REGION PARISIENNE"/>
    <n v="193580"/>
  </r>
  <r>
    <n v="72"/>
    <s v="64"/>
    <s v="Pyrénées-Atlantiques"/>
    <x v="1"/>
    <x v="0"/>
    <n v="7528"/>
    <n v="63584"/>
    <n v="5868"/>
    <n v="82948"/>
    <s v="AQUITAINE"/>
    <x v="0"/>
    <s v="SUD-OUEST"/>
    <n v="159928"/>
  </r>
  <r>
    <n v="11"/>
    <s v="78"/>
    <s v="Yvelines"/>
    <x v="5"/>
    <x v="2"/>
    <n v="18154"/>
    <n v="79758"/>
    <n v="15218"/>
    <n v="65789"/>
    <s v="ILE-DE-FRANCE"/>
    <x v="1"/>
    <s v="REGION PARISIENNE"/>
    <n v="178919"/>
  </r>
  <r>
    <n v="82"/>
    <s v="38"/>
    <s v="Isère"/>
    <x v="0"/>
    <x v="0"/>
    <n v="13404"/>
    <n v="89392"/>
    <n v="10704"/>
    <n v="101664"/>
    <s v="RHONE-ALPES"/>
    <x v="0"/>
    <s v="CENTRE-EST"/>
    <n v="215164"/>
  </r>
  <r>
    <n v="25"/>
    <s v="61"/>
    <s v="Orne"/>
    <x v="2"/>
    <x v="4"/>
    <n v="1938.8035811385341"/>
    <n v="11275.328121013201"/>
    <n v="1782.4126570357387"/>
    <n v="12849.751523774938"/>
    <s v="BASSE-NORMANDIE"/>
    <x v="2"/>
    <s v="BASSIN PARISIEN"/>
    <n v="27846.295882962411"/>
  </r>
  <r>
    <n v="73"/>
    <s v="82"/>
    <s v="Tarn-et-Garonne"/>
    <x v="4"/>
    <x v="5"/>
    <n v="165"/>
    <n v="2205"/>
    <n v="365"/>
    <n v="2025"/>
    <s v="MIDI-PYRENEES"/>
    <x v="2"/>
    <s v="SUD-OUEST"/>
    <n v="4760"/>
  </r>
  <r>
    <n v="73"/>
    <s v="46"/>
    <s v="Lot"/>
    <x v="5"/>
    <x v="5"/>
    <n v="292"/>
    <n v="4765"/>
    <n v="400"/>
    <n v="4632"/>
    <s v="MIDI-PYRENEES"/>
    <x v="2"/>
    <s v="SUD-OUEST"/>
    <n v="10089"/>
  </r>
  <r>
    <n v="82"/>
    <s v="73"/>
    <s v="Savoie"/>
    <x v="4"/>
    <x v="0"/>
    <n v="3745"/>
    <n v="30755"/>
    <n v="2660"/>
    <n v="30860"/>
    <s v="RHONE-ALPES"/>
    <x v="0"/>
    <s v="CENTRE-EST"/>
    <n v="68020"/>
  </r>
  <r>
    <n v="94"/>
    <s v="2B"/>
    <s v="Haute-Corse"/>
    <x v="6"/>
    <x v="4"/>
    <n v="628"/>
    <n v="6192"/>
    <n v="786"/>
    <n v="7729"/>
    <s v="CORSE"/>
    <x v="2"/>
    <s v="MEDITERRANEE"/>
    <n v="15335"/>
  </r>
  <r>
    <n v="25"/>
    <s v="61"/>
    <s v="Orne"/>
    <x v="5"/>
    <x v="3"/>
    <n v="904"/>
    <n v="3909"/>
    <n v="1016"/>
    <n v="7160"/>
    <s v="BASSE-NORMANDIE"/>
    <x v="1"/>
    <s v="BASSIN PARISIEN"/>
    <n v="12989"/>
  </r>
  <r>
    <n v="11"/>
    <s v="75"/>
    <s v="Paris"/>
    <x v="4"/>
    <x v="1"/>
    <n v="17450"/>
    <n v="146520"/>
    <n v="18995"/>
    <n v="212105"/>
    <s v="ILE-DE-FRANCE"/>
    <x v="0"/>
    <s v="REGION PARISIENNE"/>
    <n v="395070"/>
  </r>
  <r>
    <n v="82"/>
    <s v="42"/>
    <s v="Loire"/>
    <x v="2"/>
    <x v="5"/>
    <n v="3940.646401133843"/>
    <n v="41578.997467888614"/>
    <n v="5402.4307510176641"/>
    <n v="50858.471186995965"/>
    <s v="RHONE-ALPES"/>
    <x v="2"/>
    <s v="CENTRE-EST"/>
    <n v="101780.54580703609"/>
  </r>
  <r>
    <n v="42"/>
    <s v="68"/>
    <s v="Haut-Rhin"/>
    <x v="4"/>
    <x v="3"/>
    <n v="2355"/>
    <n v="4230"/>
    <n v="2315"/>
    <n v="6035"/>
    <s v="ALSACE"/>
    <x v="1"/>
    <s v="EST"/>
    <n v="14935"/>
  </r>
  <r>
    <n v="42"/>
    <s v="67"/>
    <s v="Bas-Rhin"/>
    <x v="2"/>
    <x v="2"/>
    <n v="12339.955730043643"/>
    <n v="124686.24852590548"/>
    <n v="8006.7393006207649"/>
    <n v="92399.592142321751"/>
    <s v="ALSACE"/>
    <x v="1"/>
    <s v="EST"/>
    <n v="237432.53569889165"/>
  </r>
  <r>
    <n v="83"/>
    <s v="15"/>
    <s v="Cantal"/>
    <x v="5"/>
    <x v="2"/>
    <n v="3122"/>
    <n v="11208"/>
    <n v="2032"/>
    <n v="6060"/>
    <s v="AUVERGNE"/>
    <x v="1"/>
    <s v="CENTRE-EST"/>
    <n v="22422"/>
  </r>
  <r>
    <n v="42"/>
    <s v="68"/>
    <s v="Haut-Rhin"/>
    <x v="1"/>
    <x v="1"/>
    <n v="3464"/>
    <n v="24688"/>
    <n v="4052"/>
    <n v="43620"/>
    <s v="ALSACE"/>
    <x v="0"/>
    <s v="EST"/>
    <n v="75824"/>
  </r>
  <r>
    <n v="43"/>
    <s v="39"/>
    <s v="Jura"/>
    <x v="4"/>
    <x v="5"/>
    <n v="500"/>
    <n v="3295"/>
    <n v="560"/>
    <n v="2915"/>
    <s v="FRANCHE-COMTE"/>
    <x v="2"/>
    <s v="EST"/>
    <n v="7270"/>
  </r>
  <r>
    <n v="22"/>
    <s v="60"/>
    <s v="Oise"/>
    <x v="3"/>
    <x v="5"/>
    <n v="3815.7114718456282"/>
    <n v="54801.03649387911"/>
    <n v="4818.9798516162246"/>
    <n v="64558.934012238169"/>
    <s v="PICARDIE"/>
    <x v="2"/>
    <s v="BASSIN PARISIEN"/>
    <n v="127994.66182957913"/>
  </r>
  <r>
    <n v="53"/>
    <s v="35"/>
    <s v="Ille-et-Vilaine"/>
    <x v="0"/>
    <x v="5"/>
    <n v="796"/>
    <n v="6264"/>
    <n v="504"/>
    <n v="2628"/>
    <s v="BRETAGNE"/>
    <x v="2"/>
    <s v="OUEST"/>
    <n v="10192"/>
  </r>
  <r>
    <n v="25"/>
    <s v="50"/>
    <s v="Manche"/>
    <x v="0"/>
    <x v="5"/>
    <n v="324"/>
    <n v="3220"/>
    <n v="252"/>
    <n v="1168"/>
    <s v="BASSE-NORMANDIE"/>
    <x v="2"/>
    <s v="BASSIN PARISIEN"/>
    <n v="4964"/>
  </r>
  <r>
    <n v="53"/>
    <s v="56"/>
    <s v="Morbihan"/>
    <x v="3"/>
    <x v="4"/>
    <n v="5575.1415913019819"/>
    <n v="42611.629631793083"/>
    <n v="4966.4026210658203"/>
    <n v="45226.07645218508"/>
    <s v="BRETAGNE"/>
    <x v="2"/>
    <s v="OUEST"/>
    <n v="98379.25029634597"/>
  </r>
  <r>
    <n v="24"/>
    <s v="18"/>
    <s v="Cher"/>
    <x v="1"/>
    <x v="4"/>
    <n v="1372"/>
    <n v="7580"/>
    <n v="1672"/>
    <n v="5980"/>
    <s v="CENTRE"/>
    <x v="2"/>
    <s v="BASSIN PARISIEN"/>
    <n v="16604"/>
  </r>
  <r>
    <n v="11"/>
    <s v="94"/>
    <s v="Val-de-Marne"/>
    <x v="6"/>
    <x v="2"/>
    <n v="8643"/>
    <n v="91147"/>
    <n v="6227"/>
    <n v="81741"/>
    <s v="ILE-DE-FRANCE"/>
    <x v="1"/>
    <s v="REGION PARISIENNE"/>
    <n v="187758"/>
  </r>
  <r>
    <n v="54"/>
    <s v="16"/>
    <s v="Charente"/>
    <x v="5"/>
    <x v="5"/>
    <n v="596"/>
    <n v="8572"/>
    <n v="856"/>
    <n v="7712"/>
    <s v="POITOU-CHARENTES"/>
    <x v="2"/>
    <s v="OUEST"/>
    <n v="17736"/>
  </r>
  <r>
    <n v="24"/>
    <s v="36"/>
    <s v="Indre"/>
    <x v="1"/>
    <x v="1"/>
    <n v="1216"/>
    <n v="20144"/>
    <n v="1284"/>
    <n v="27264"/>
    <s v="CENTRE"/>
    <x v="0"/>
    <s v="BASSIN PARISIEN"/>
    <n v="49908"/>
  </r>
  <r>
    <n v="22"/>
    <s v="60"/>
    <s v="Oise"/>
    <x v="3"/>
    <x v="1"/>
    <n v="131.43094896181037"/>
    <n v="22487.865976377896"/>
    <n v="32.991583094659006"/>
    <n v="37283.964012306664"/>
    <s v="PICARDIE"/>
    <x v="0"/>
    <s v="BASSIN PARISIEN"/>
    <n v="59936.252520741029"/>
  </r>
  <r>
    <n v="43"/>
    <s v="70"/>
    <s v="Haute-Saône"/>
    <x v="4"/>
    <x v="5"/>
    <n v="240"/>
    <n v="2360"/>
    <n v="505"/>
    <n v="1895"/>
    <s v="FRANCHE-COMTE"/>
    <x v="2"/>
    <s v="EST"/>
    <n v="5000"/>
  </r>
  <r>
    <n v="93"/>
    <s v="13"/>
    <s v="Bouches-du-Rhône"/>
    <x v="5"/>
    <x v="4"/>
    <n v="5380"/>
    <n v="59572"/>
    <n v="8168"/>
    <n v="68723"/>
    <s v="PROVENCE-ALPES-COTE D'AZUR"/>
    <x v="2"/>
    <s v="MEDITERRANEE"/>
    <n v="141843"/>
  </r>
  <r>
    <n v="53"/>
    <s v="35"/>
    <s v="Ille-et-Vilaine"/>
    <x v="5"/>
    <x v="3"/>
    <n v="2310"/>
    <n v="14224"/>
    <n v="2260"/>
    <n v="22300"/>
    <s v="BRETAGNE"/>
    <x v="1"/>
    <s v="OUEST"/>
    <n v="41094"/>
  </r>
  <r>
    <n v="42"/>
    <s v="67"/>
    <s v="Bas-Rhin"/>
    <x v="0"/>
    <x v="0"/>
    <n v="14032"/>
    <n v="99020"/>
    <n v="13012"/>
    <n v="152568"/>
    <s v="ALSACE"/>
    <x v="0"/>
    <s v="EST"/>
    <n v="278632"/>
  </r>
  <r>
    <n v="73"/>
    <s v="09"/>
    <s v="Ariège"/>
    <x v="6"/>
    <x v="2"/>
    <n v="1340"/>
    <n v="13428"/>
    <n v="816"/>
    <n v="9648"/>
    <s v="MIDI-PYRENEES"/>
    <x v="1"/>
    <s v="SUD-OUEST"/>
    <n v="25232"/>
  </r>
  <r>
    <n v="52"/>
    <s v="85"/>
    <s v="Vendée"/>
    <x v="2"/>
    <x v="5"/>
    <n v="2773.7108501453063"/>
    <n v="29191.954603033202"/>
    <n v="3579.5718523496448"/>
    <n v="33845.80623441573"/>
    <s v="PAYS DE LA LOIRE"/>
    <x v="2"/>
    <s v="OUEST"/>
    <n v="69391.043539943887"/>
  </r>
  <r>
    <n v="91"/>
    <s v="34"/>
    <s v="Hérault"/>
    <x v="1"/>
    <x v="3"/>
    <n v="3684"/>
    <n v="14128"/>
    <n v="3860"/>
    <n v="22104"/>
    <s v="LANGUEDOC-ROUSSILLON"/>
    <x v="1"/>
    <s v="MEDITERRANEE"/>
    <n v="43776"/>
  </r>
  <r>
    <n v="93"/>
    <s v="84"/>
    <s v="Vaucluse"/>
    <x v="3"/>
    <x v="0"/>
    <n v="3993.6761452477394"/>
    <n v="37644.994489505581"/>
    <n v="2362.3055071736339"/>
    <n v="44019.447821637958"/>
    <s v="PROVENCE-ALPES-COTE D'AZUR"/>
    <x v="0"/>
    <s v="MEDITERRANEE"/>
    <n v="88020.423963564914"/>
  </r>
  <r>
    <n v="24"/>
    <s v="41"/>
    <s v="Loir-et-Cher"/>
    <x v="4"/>
    <x v="4"/>
    <n v="935"/>
    <n v="3890"/>
    <n v="1270"/>
    <n v="3560"/>
    <s v="CENTRE"/>
    <x v="2"/>
    <s v="BASSIN PARISIEN"/>
    <n v="9655"/>
  </r>
  <r>
    <n v="83"/>
    <s v="43"/>
    <s v="Haute-Loire"/>
    <x v="0"/>
    <x v="2"/>
    <n v="2068"/>
    <n v="3132"/>
    <n v="1068"/>
    <n v="2152"/>
    <s v="AUVERGNE"/>
    <x v="1"/>
    <s v="CENTRE-EST"/>
    <n v="8420"/>
  </r>
  <r>
    <n v="91"/>
    <s v="34"/>
    <s v="Hérault"/>
    <x v="6"/>
    <x v="2"/>
    <n v="6941"/>
    <n v="68416"/>
    <n v="4810"/>
    <n v="58510"/>
    <s v="LANGUEDOC-ROUSSILLON"/>
    <x v="1"/>
    <s v="MEDITERRANEE"/>
    <n v="138677"/>
  </r>
  <r>
    <n v="72"/>
    <s v="40"/>
    <s v="Landes"/>
    <x v="2"/>
    <x v="0"/>
    <n v="1727.8244850362996"/>
    <n v="21258.687042458165"/>
    <n v="1000.7133235374445"/>
    <n v="27998.283076842723"/>
    <s v="AQUITAINE"/>
    <x v="0"/>
    <s v="SUD-OUEST"/>
    <n v="51985.507927874634"/>
  </r>
  <r>
    <n v="22"/>
    <s v="02"/>
    <s v="Aisne"/>
    <x v="3"/>
    <x v="1"/>
    <n v="124.57611296887413"/>
    <n v="19319.615018275774"/>
    <n v="74.46681027568421"/>
    <n v="32935.056331903303"/>
    <s v="PICARDIE"/>
    <x v="0"/>
    <s v="BASSIN PARISIEN"/>
    <n v="52453.714273423633"/>
  </r>
  <r>
    <n v="73"/>
    <s v="82"/>
    <s v="Tarn-et-Garonne"/>
    <x v="3"/>
    <x v="5"/>
    <n v="729.92044618050829"/>
    <n v="15840.433593728456"/>
    <n v="986.27154697035462"/>
    <n v="20097.39871457461"/>
    <s v="MIDI-PYRENEES"/>
    <x v="2"/>
    <s v="SUD-OUEST"/>
    <n v="37654.02430145393"/>
  </r>
  <r>
    <n v="11"/>
    <s v="93"/>
    <s v="Seine-Saint-Denis"/>
    <x v="1"/>
    <x v="4"/>
    <n v="6704"/>
    <n v="31840"/>
    <n v="9728"/>
    <n v="28000"/>
    <s v="ILE-DE-FRANCE"/>
    <x v="2"/>
    <s v="REGION PARISIENNE"/>
    <n v="76272"/>
  </r>
  <r>
    <n v="11"/>
    <s v="94"/>
    <s v="Val-de-Marne"/>
    <x v="4"/>
    <x v="1"/>
    <n v="12470"/>
    <n v="90710"/>
    <n v="13120"/>
    <n v="113900"/>
    <s v="ILE-DE-FRANCE"/>
    <x v="0"/>
    <s v="REGION PARISIENNE"/>
    <n v="230200"/>
  </r>
  <r>
    <n v="26"/>
    <s v="89"/>
    <s v="Yonne"/>
    <x v="2"/>
    <x v="4"/>
    <n v="1938.7183245139945"/>
    <n v="14925.852023005471"/>
    <n v="2075.4350029367256"/>
    <n v="17540.061412886524"/>
    <s v="BOURGOGNE"/>
    <x v="2"/>
    <s v="BASSIN PARISIEN"/>
    <n v="36480.066763342715"/>
  </r>
  <r>
    <n v="24"/>
    <s v="41"/>
    <s v="Loir-et-Cher"/>
    <x v="6"/>
    <x v="0"/>
    <n v="2102"/>
    <n v="24417"/>
    <n v="1466"/>
    <n v="27564"/>
    <s v="CENTRE"/>
    <x v="0"/>
    <s v="BASSIN PARISIEN"/>
    <n v="55549"/>
  </r>
  <r>
    <n v="82"/>
    <s v="07"/>
    <s v="Ardèche"/>
    <x v="5"/>
    <x v="5"/>
    <n v="582"/>
    <n v="7836"/>
    <n v="808"/>
    <n v="7560"/>
    <s v="RHONE-ALPES"/>
    <x v="2"/>
    <s v="CENTRE-EST"/>
    <n v="16786"/>
  </r>
  <r>
    <n v="24"/>
    <s v="41"/>
    <s v="Loir-et-Cher"/>
    <x v="3"/>
    <x v="3"/>
    <n v="1128.625191095181"/>
    <n v="5006.2808780639189"/>
    <n v="844.73325436997663"/>
    <n v="8361.6687658505962"/>
    <s v="CENTRE"/>
    <x v="1"/>
    <s v="BASSIN PARISIEN"/>
    <n v="15341.308089379672"/>
  </r>
  <r>
    <n v="21"/>
    <s v="08"/>
    <s v="Ardennes"/>
    <x v="0"/>
    <x v="0"/>
    <n v="5664"/>
    <n v="35764"/>
    <n v="5012"/>
    <n v="41212"/>
    <s v="CHAMPAGNE-ARDENNE"/>
    <x v="0"/>
    <s v="BASSIN PARISIEN"/>
    <n v="87652"/>
  </r>
  <r>
    <n v="93"/>
    <s v="06"/>
    <s v="Alpes-Maritimes"/>
    <x v="4"/>
    <x v="1"/>
    <n v="6710"/>
    <n v="65925"/>
    <n v="6130"/>
    <n v="83815"/>
    <s v="PROVENCE-ALPES-COTE D'AZUR"/>
    <x v="0"/>
    <s v="MEDITERRANEE"/>
    <n v="162580"/>
  </r>
  <r>
    <n v="22"/>
    <s v="02"/>
    <s v="Aisne"/>
    <x v="0"/>
    <x v="3"/>
    <n v="1644"/>
    <n v="3464"/>
    <n v="2372"/>
    <n v="5872"/>
    <s v="PICARDIE"/>
    <x v="1"/>
    <s v="BASSIN PARISIEN"/>
    <n v="13352"/>
  </r>
  <r>
    <n v="93"/>
    <s v="04"/>
    <s v="Alpes-de-Haute-Provence"/>
    <x v="2"/>
    <x v="1"/>
    <n v="36.617635352361475"/>
    <n v="6136.1020812771312"/>
    <n v="30.740270341617766"/>
    <n v="8647.7372390640685"/>
    <s v="PROVENCE-ALPES-COTE D'AZUR"/>
    <x v="0"/>
    <s v="MEDITERRANEE"/>
    <n v="14851.197226035179"/>
  </r>
  <r>
    <n v="72"/>
    <s v="64"/>
    <s v="Pyrénées-Atlantiques"/>
    <x v="6"/>
    <x v="5"/>
    <n v="2192"/>
    <n v="35057"/>
    <n v="2795"/>
    <n v="38407"/>
    <s v="AQUITAINE"/>
    <x v="2"/>
    <s v="SUD-OUEST"/>
    <n v="78451"/>
  </r>
  <r>
    <n v="11"/>
    <s v="94"/>
    <s v="Val-de-Marne"/>
    <x v="5"/>
    <x v="1"/>
    <n v="3368"/>
    <n v="66713"/>
    <n v="2344"/>
    <n v="90132"/>
    <s v="ILE-DE-FRANCE"/>
    <x v="0"/>
    <s v="REGION PARISIENNE"/>
    <n v="162557"/>
  </r>
  <r>
    <n v="41"/>
    <s v="88"/>
    <s v="Vosges"/>
    <x v="4"/>
    <x v="1"/>
    <n v="5160"/>
    <n v="34950"/>
    <n v="6130"/>
    <n v="45455"/>
    <s v="LORRAINE"/>
    <x v="0"/>
    <s v="EST"/>
    <n v="91695"/>
  </r>
  <r>
    <n v="94"/>
    <s v="2A"/>
    <s v="Corse-du-Sud"/>
    <x v="4"/>
    <x v="4"/>
    <n v="375"/>
    <n v="2740"/>
    <n v="405"/>
    <n v="2165"/>
    <s v="CORSE"/>
    <x v="2"/>
    <s v="MEDITERRANEE"/>
    <n v="5685"/>
  </r>
  <r>
    <n v="24"/>
    <s v="37"/>
    <s v="Indre-et-Loire"/>
    <x v="6"/>
    <x v="4"/>
    <n v="3359"/>
    <n v="19406"/>
    <n v="3511"/>
    <n v="21883"/>
    <s v="CENTRE"/>
    <x v="2"/>
    <s v="BASSIN PARISIEN"/>
    <n v="48159"/>
  </r>
  <r>
    <n v="24"/>
    <s v="18"/>
    <s v="Cher"/>
    <x v="0"/>
    <x v="1"/>
    <n v="4616"/>
    <n v="29380"/>
    <n v="5548"/>
    <n v="35548"/>
    <s v="CENTRE"/>
    <x v="0"/>
    <s v="BASSIN PARISIEN"/>
    <n v="75092"/>
  </r>
  <r>
    <n v="73"/>
    <s v="65"/>
    <s v="Hautes-Pyrénées"/>
    <x v="2"/>
    <x v="2"/>
    <n v="2171.0678867560046"/>
    <n v="27341.749926492248"/>
    <n v="1217.9819127621283"/>
    <n v="19489.545315887564"/>
    <s v="MIDI-PYRENEES"/>
    <x v="1"/>
    <s v="SUD-OUEST"/>
    <n v="50220.345041897948"/>
  </r>
  <r>
    <n v="21"/>
    <s v="51"/>
    <s v="Marne"/>
    <x v="3"/>
    <x v="2"/>
    <n v="5877.0814761785978"/>
    <n v="55605.061807892838"/>
    <n v="3894.6967298364702"/>
    <n v="39803.354245018018"/>
    <s v="CHAMPAGNE-ARDENNE"/>
    <x v="1"/>
    <s v="BASSIN PARISIEN"/>
    <n v="105180.19425892591"/>
  </r>
  <r>
    <n v="73"/>
    <s v="81"/>
    <s v="Tarn"/>
    <x v="6"/>
    <x v="4"/>
    <n v="1824"/>
    <n v="12295"/>
    <n v="1806"/>
    <n v="15453"/>
    <s v="MIDI-PYRENEES"/>
    <x v="2"/>
    <s v="SUD-OUEST"/>
    <n v="31378"/>
  </r>
  <r>
    <n v="42"/>
    <s v="67"/>
    <s v="Bas-Rhin"/>
    <x v="2"/>
    <x v="4"/>
    <n v="8103.0868988638122"/>
    <n v="47685.362217941059"/>
    <n v="8887.3714231350805"/>
    <n v="51174.789461628403"/>
    <s v="ALSACE"/>
    <x v="2"/>
    <s v="EST"/>
    <n v="115850.61000156836"/>
  </r>
  <r>
    <n v="73"/>
    <s v="12"/>
    <s v="Aveyron"/>
    <x v="6"/>
    <x v="3"/>
    <n v="678"/>
    <n v="5933"/>
    <n v="376"/>
    <n v="9823"/>
    <s v="MIDI-PYRENEES"/>
    <x v="1"/>
    <s v="SUD-OUEST"/>
    <n v="16810"/>
  </r>
  <r>
    <n v="83"/>
    <s v="43"/>
    <s v="Haute-Loire"/>
    <x v="2"/>
    <x v="3"/>
    <n v="654.75423531111289"/>
    <n v="4827.2673199962073"/>
    <n v="437.52386369321698"/>
    <n v="8271.6713047976809"/>
    <s v="AUVERGNE"/>
    <x v="1"/>
    <s v="CENTRE-EST"/>
    <n v="14191.216723798218"/>
  </r>
  <r>
    <n v="26"/>
    <s v="89"/>
    <s v="Yonne"/>
    <x v="5"/>
    <x v="1"/>
    <n v="605"/>
    <n v="25525"/>
    <n v="616"/>
    <n v="34531"/>
    <s v="BOURGOGNE"/>
    <x v="0"/>
    <s v="BASSIN PARISIEN"/>
    <n v="61277"/>
  </r>
  <r>
    <n v="53"/>
    <s v="22"/>
    <s v="Côtes-d'Armor"/>
    <x v="0"/>
    <x v="5"/>
    <n v="492"/>
    <n v="3744"/>
    <n v="288"/>
    <n v="1316"/>
    <s v="BRETAGNE"/>
    <x v="2"/>
    <s v="OUEST"/>
    <n v="5840"/>
  </r>
  <r>
    <n v="41"/>
    <s v="88"/>
    <s v="Vosges"/>
    <x v="2"/>
    <x v="4"/>
    <n v="2928.6850545642637"/>
    <n v="14960.448509863611"/>
    <n v="2814.4568100755259"/>
    <n v="16940.82779487623"/>
    <s v="LORRAINE"/>
    <x v="2"/>
    <s v="EST"/>
    <n v="37644.418169379627"/>
  </r>
  <r>
    <n v="31"/>
    <s v="59"/>
    <s v="Nord"/>
    <x v="2"/>
    <x v="1"/>
    <n v="742.30369954528999"/>
    <n v="86793.965113324739"/>
    <n v="455.89009133503595"/>
    <n v="154098.76151646976"/>
    <s v="NORD-PAS-DE-CALAIS"/>
    <x v="0"/>
    <s v=""/>
    <n v="242090.92042067484"/>
  </r>
  <r>
    <n v="91"/>
    <s v="34"/>
    <s v="Hérault"/>
    <x v="0"/>
    <x v="5"/>
    <n v="600"/>
    <n v="9180"/>
    <n v="596"/>
    <n v="4460"/>
    <s v="LANGUEDOC-ROUSSILLON"/>
    <x v="2"/>
    <s v="MEDITERRANEE"/>
    <n v="14836"/>
  </r>
  <r>
    <n v="72"/>
    <s v="24"/>
    <s v="Dordogne"/>
    <x v="0"/>
    <x v="3"/>
    <n v="1048"/>
    <n v="3120"/>
    <n v="1268"/>
    <n v="5556"/>
    <s v="AQUITAINE"/>
    <x v="1"/>
    <s v="SUD-OUEST"/>
    <n v="10992"/>
  </r>
  <r>
    <n v="25"/>
    <s v="50"/>
    <s v="Manche"/>
    <x v="1"/>
    <x v="4"/>
    <n v="1908"/>
    <n v="8096"/>
    <n v="2760"/>
    <n v="7240"/>
    <s v="BASSE-NORMANDIE"/>
    <x v="2"/>
    <s v="BASSIN PARISIEN"/>
    <n v="20004"/>
  </r>
  <r>
    <n v="94"/>
    <s v="2A"/>
    <s v="Corse-du-Sud"/>
    <x v="5"/>
    <x v="5"/>
    <n v="130"/>
    <n v="3412"/>
    <n v="328"/>
    <n v="3336"/>
    <s v="CORSE"/>
    <x v="2"/>
    <s v="MEDITERRANEE"/>
    <n v="7206"/>
  </r>
  <r>
    <n v="42"/>
    <s v="68"/>
    <s v="Haut-Rhin"/>
    <x v="5"/>
    <x v="1"/>
    <n v="1459"/>
    <n v="26605"/>
    <n v="1136"/>
    <n v="48529"/>
    <s v="ALSACE"/>
    <x v="0"/>
    <s v="EST"/>
    <n v="77729"/>
  </r>
  <r>
    <n v="94"/>
    <s v="2A"/>
    <s v="Corse-du-Sud"/>
    <x v="2"/>
    <x v="2"/>
    <n v="1172.8783094859402"/>
    <n v="9974.0235714991213"/>
    <n v="734.86485711753357"/>
    <n v="8047.8427420446951"/>
    <s v="CORSE"/>
    <x v="1"/>
    <s v="MEDITERRANEE"/>
    <n v="19929.609480147294"/>
  </r>
  <r>
    <n v="21"/>
    <s v="08"/>
    <s v="Ardennes"/>
    <x v="6"/>
    <x v="2"/>
    <n v="3087"/>
    <n v="29686"/>
    <n v="2196"/>
    <n v="18425"/>
    <s v="CHAMPAGNE-ARDENNE"/>
    <x v="1"/>
    <s v="BASSIN PARISIEN"/>
    <n v="53394"/>
  </r>
  <r>
    <n v="24"/>
    <s v="36"/>
    <s v="Indre"/>
    <x v="5"/>
    <x v="1"/>
    <n v="368"/>
    <n v="19052"/>
    <n v="288"/>
    <n v="26764"/>
    <s v="CENTRE"/>
    <x v="0"/>
    <s v="BASSIN PARISIEN"/>
    <n v="46472"/>
  </r>
  <r>
    <n v="21"/>
    <s v="52"/>
    <s v="Haute-Marne"/>
    <x v="3"/>
    <x v="3"/>
    <n v="600.47624677123645"/>
    <n v="2852.6890412854436"/>
    <n v="521.51137330595077"/>
    <n v="4831.1134537958933"/>
    <s v="CHAMPAGNE-ARDENNE"/>
    <x v="1"/>
    <s v="BASSIN PARISIEN"/>
    <n v="8805.7901151585247"/>
  </r>
  <r>
    <n v="93"/>
    <s v="84"/>
    <s v="Vaucluse"/>
    <x v="5"/>
    <x v="2"/>
    <n v="7410"/>
    <n v="30418"/>
    <n v="5916"/>
    <n v="22049"/>
    <s v="PROVENCE-ALPES-COTE D'AZUR"/>
    <x v="1"/>
    <s v="MEDITERRANEE"/>
    <n v="65793"/>
  </r>
  <r>
    <n v="41"/>
    <s v="88"/>
    <s v="Vosges"/>
    <x v="5"/>
    <x v="2"/>
    <n v="6501"/>
    <n v="28957"/>
    <n v="4992"/>
    <n v="16896"/>
    <s v="LORRAINE"/>
    <x v="1"/>
    <s v="EST"/>
    <n v="57346"/>
  </r>
  <r>
    <n v="93"/>
    <s v="84"/>
    <s v="Vaucluse"/>
    <x v="0"/>
    <x v="5"/>
    <n v="260"/>
    <n v="4080"/>
    <n v="280"/>
    <n v="1656"/>
    <s v="PROVENCE-ALPES-COTE D'AZUR"/>
    <x v="2"/>
    <s v="MEDITERRANEE"/>
    <n v="6276"/>
  </r>
  <r>
    <n v="11"/>
    <s v="91"/>
    <s v="Essonne"/>
    <x v="0"/>
    <x v="1"/>
    <n v="10756"/>
    <n v="56960"/>
    <n v="11160"/>
    <n v="64928"/>
    <s v="ILE-DE-FRANCE"/>
    <x v="0"/>
    <s v="REGION PARISIENNE"/>
    <n v="143804"/>
  </r>
  <r>
    <n v="93"/>
    <s v="83"/>
    <s v="Var"/>
    <x v="2"/>
    <x v="5"/>
    <n v="3323.8634017009617"/>
    <n v="69334.315956757142"/>
    <n v="4594.0437611019761"/>
    <n v="76648.999594846187"/>
    <s v="PROVENCE-ALPES-COTE D'AZUR"/>
    <x v="2"/>
    <s v="MEDITERRANEE"/>
    <n v="153901.22271440626"/>
  </r>
  <r>
    <n v="22"/>
    <s v="80"/>
    <s v="Somme"/>
    <x v="1"/>
    <x v="3"/>
    <n v="2072"/>
    <n v="6300"/>
    <n v="3456"/>
    <n v="10772"/>
    <s v="PICARDIE"/>
    <x v="1"/>
    <s v="BASSIN PARISIEN"/>
    <n v="22600"/>
  </r>
  <r>
    <n v="82"/>
    <s v="69"/>
    <s v="Rhône"/>
    <x v="5"/>
    <x v="4"/>
    <n v="6153"/>
    <n v="53717"/>
    <n v="8600"/>
    <n v="58349"/>
    <s v="RHONE-ALPES"/>
    <x v="2"/>
    <s v="CENTRE-EST"/>
    <n v="126819"/>
  </r>
  <r>
    <n v="24"/>
    <s v="45"/>
    <s v="Loiret"/>
    <x v="5"/>
    <x v="3"/>
    <n v="1755"/>
    <n v="9724"/>
    <n v="1672"/>
    <n v="17284"/>
    <s v="CENTRE"/>
    <x v="1"/>
    <s v="BASSIN PARISIEN"/>
    <n v="30435"/>
  </r>
  <r>
    <n v="11"/>
    <s v="91"/>
    <s v="Essonne"/>
    <x v="3"/>
    <x v="1"/>
    <n v="291.10020129365699"/>
    <n v="24000.224923865677"/>
    <n v="174.46482833256874"/>
    <n v="37842.735755555848"/>
    <s v="ILE-DE-FRANCE"/>
    <x v="0"/>
    <s v="REGION PARISIENNE"/>
    <n v="62308.525709047753"/>
  </r>
  <r>
    <n v="11"/>
    <s v="78"/>
    <s v="Yvelines"/>
    <x v="5"/>
    <x v="1"/>
    <n v="2341"/>
    <n v="56004"/>
    <n v="2033"/>
    <n v="79695"/>
    <s v="ILE-DE-FRANCE"/>
    <x v="0"/>
    <s v="REGION PARISIENNE"/>
    <n v="140073"/>
  </r>
  <r>
    <n v="72"/>
    <s v="24"/>
    <s v="Dordogne"/>
    <x v="2"/>
    <x v="1"/>
    <n v="175.31289220269082"/>
    <n v="23357.02429396558"/>
    <n v="102.53309763755921"/>
    <n v="33875.843458136078"/>
    <s v="AQUITAINE"/>
    <x v="0"/>
    <s v="SUD-OUEST"/>
    <n v="57510.713741941909"/>
  </r>
  <r>
    <n v="73"/>
    <s v="31"/>
    <s v="Haute-Garonne"/>
    <x v="5"/>
    <x v="3"/>
    <n v="2261"/>
    <n v="19290"/>
    <n v="2280"/>
    <n v="31628"/>
    <s v="MIDI-PYRENEES"/>
    <x v="1"/>
    <s v="SUD-OUEST"/>
    <n v="55459"/>
  </r>
  <r>
    <n v="11"/>
    <s v="93"/>
    <s v="Seine-Saint-Denis"/>
    <x v="4"/>
    <x v="2"/>
    <n v="20920"/>
    <n v="63285"/>
    <n v="17590"/>
    <n v="42020"/>
    <s v="ILE-DE-FRANCE"/>
    <x v="1"/>
    <s v="REGION PARISIENNE"/>
    <n v="143815"/>
  </r>
  <r>
    <n v="91"/>
    <s v="11"/>
    <s v="Aude"/>
    <x v="2"/>
    <x v="2"/>
    <n v="4094.3671048598858"/>
    <n v="32102.271567832489"/>
    <n v="1972.5594130895627"/>
    <n v="23984.054995523409"/>
    <s v="LANGUEDOC-ROUSSILLON"/>
    <x v="1"/>
    <s v="MEDITERRANEE"/>
    <n v="62153.253081305345"/>
  </r>
  <r>
    <n v="24"/>
    <s v="37"/>
    <s v="Indre-et-Loire"/>
    <x v="6"/>
    <x v="3"/>
    <n v="1586"/>
    <n v="10688"/>
    <n v="1015"/>
    <n v="17244"/>
    <s v="CENTRE"/>
    <x v="1"/>
    <s v="BASSIN PARISIEN"/>
    <n v="30533"/>
  </r>
  <r>
    <n v="52"/>
    <s v="49"/>
    <s v="Maine-et-Loire"/>
    <x v="5"/>
    <x v="5"/>
    <n v="1846"/>
    <n v="19767"/>
    <n v="2420"/>
    <n v="17734"/>
    <s v="PAYS DE LA LOIRE"/>
    <x v="2"/>
    <s v="OUEST"/>
    <n v="41767"/>
  </r>
  <r>
    <n v="53"/>
    <s v="22"/>
    <s v="Côtes-d'Armor"/>
    <x v="5"/>
    <x v="2"/>
    <n v="8247"/>
    <n v="39984"/>
    <n v="6292"/>
    <n v="26304"/>
    <s v="BRETAGNE"/>
    <x v="1"/>
    <s v="OUEST"/>
    <n v="80827"/>
  </r>
  <r>
    <n v="24"/>
    <s v="41"/>
    <s v="Loir-et-Cher"/>
    <x v="2"/>
    <x v="3"/>
    <n v="1049.5116649352126"/>
    <n v="5029.1265052534291"/>
    <n v="793.83376503662112"/>
    <n v="8861.2525685539222"/>
    <s v="CENTRE"/>
    <x v="1"/>
    <s v="BASSIN PARISIEN"/>
    <n v="15733.724503779185"/>
  </r>
  <r>
    <n v="11"/>
    <s v="78"/>
    <s v="Yvelines"/>
    <x v="5"/>
    <x v="5"/>
    <n v="4625"/>
    <n v="99762"/>
    <n v="6452"/>
    <n v="73165"/>
    <s v="ILE-DE-FRANCE"/>
    <x v="2"/>
    <s v="REGION PARISIENNE"/>
    <n v="184004"/>
  </r>
  <r>
    <n v="73"/>
    <s v="09"/>
    <s v="Ariège"/>
    <x v="3"/>
    <x v="3"/>
    <n v="400.59833912332323"/>
    <n v="3471.8739868604011"/>
    <n v="348.80776599379988"/>
    <n v="5011.5168194026446"/>
    <s v="MIDI-PYRENEES"/>
    <x v="1"/>
    <s v="SUD-OUEST"/>
    <n v="9232.7969113801682"/>
  </r>
  <r>
    <n v="22"/>
    <s v="02"/>
    <s v="Aisne"/>
    <x v="1"/>
    <x v="4"/>
    <n v="2152"/>
    <n v="11516"/>
    <n v="2900"/>
    <n v="8216"/>
    <s v="PICARDIE"/>
    <x v="2"/>
    <s v="BASSIN PARISIEN"/>
    <n v="24784"/>
  </r>
  <r>
    <n v="22"/>
    <s v="02"/>
    <s v="Aisne"/>
    <x v="1"/>
    <x v="5"/>
    <n v="852"/>
    <n v="8372"/>
    <n v="1228"/>
    <n v="7564"/>
    <s v="PICARDIE"/>
    <x v="2"/>
    <s v="BASSIN PARISIEN"/>
    <n v="18016"/>
  </r>
  <r>
    <n v="82"/>
    <s v="42"/>
    <s v="Loire"/>
    <x v="3"/>
    <x v="0"/>
    <n v="4130.667805245228"/>
    <n v="47342.54843547543"/>
    <n v="2493.3395256690842"/>
    <n v="56907.041566789136"/>
    <s v="RHONE-ALPES"/>
    <x v="0"/>
    <s v="CENTRE-EST"/>
    <n v="110873.59733317888"/>
  </r>
  <r>
    <n v="73"/>
    <s v="65"/>
    <s v="Hautes-Pyrénées"/>
    <x v="6"/>
    <x v="1"/>
    <n v="60"/>
    <n v="14570"/>
    <n v="32"/>
    <n v="20276"/>
    <s v="MIDI-PYRENEES"/>
    <x v="0"/>
    <s v="SUD-OUEST"/>
    <n v="34938"/>
  </r>
  <r>
    <n v="43"/>
    <s v="70"/>
    <s v="Haute-Saône"/>
    <x v="6"/>
    <x v="3"/>
    <n v="634"/>
    <n v="4548"/>
    <n v="490"/>
    <n v="7780"/>
    <s v="FRANCHE-COMTE"/>
    <x v="1"/>
    <s v="EST"/>
    <n v="13452"/>
  </r>
  <r>
    <n v="42"/>
    <s v="68"/>
    <s v="Haut-Rhin"/>
    <x v="6"/>
    <x v="4"/>
    <n v="4112"/>
    <n v="27219"/>
    <n v="4607"/>
    <n v="26018"/>
    <s v="ALSACE"/>
    <x v="2"/>
    <s v="EST"/>
    <n v="61956"/>
  </r>
  <r>
    <n v="11"/>
    <s v="92"/>
    <s v="Hauts-de-Seine"/>
    <x v="0"/>
    <x v="0"/>
    <n v="19968"/>
    <n v="137352"/>
    <n v="15856"/>
    <n v="171968"/>
    <s v="ILE-DE-FRANCE"/>
    <x v="0"/>
    <s v="REGION PARISIENNE"/>
    <n v="345144"/>
  </r>
  <r>
    <n v="91"/>
    <s v="30"/>
    <s v="Gard"/>
    <x v="6"/>
    <x v="0"/>
    <n v="4150"/>
    <n v="43055"/>
    <n v="3112"/>
    <n v="50048"/>
    <s v="LANGUEDOC-ROUSSILLON"/>
    <x v="0"/>
    <s v="MEDITERRANEE"/>
    <n v="100365"/>
  </r>
  <r>
    <n v="72"/>
    <s v="47"/>
    <s v="Lot-et-Garonne"/>
    <x v="1"/>
    <x v="5"/>
    <n v="444"/>
    <n v="5172"/>
    <n v="612"/>
    <n v="4920"/>
    <s v="AQUITAINE"/>
    <x v="2"/>
    <s v="SUD-OUEST"/>
    <n v="11148"/>
  </r>
  <r>
    <n v="42"/>
    <s v="68"/>
    <s v="Haut-Rhin"/>
    <x v="1"/>
    <x v="0"/>
    <n v="12016"/>
    <n v="72352"/>
    <n v="10348"/>
    <n v="101736"/>
    <s v="ALSACE"/>
    <x v="0"/>
    <s v="EST"/>
    <n v="196452"/>
  </r>
  <r>
    <n v="11"/>
    <s v="92"/>
    <s v="Hauts-de-Seine"/>
    <x v="4"/>
    <x v="1"/>
    <n v="12890"/>
    <n v="95790"/>
    <n v="14180"/>
    <n v="131315"/>
    <s v="ILE-DE-FRANCE"/>
    <x v="0"/>
    <s v="REGION PARISIENNE"/>
    <n v="254175"/>
  </r>
  <r>
    <n v="22"/>
    <s v="02"/>
    <s v="Aisne"/>
    <x v="1"/>
    <x v="3"/>
    <n v="2428"/>
    <n v="5656"/>
    <n v="2996"/>
    <n v="9584"/>
    <s v="PICARDIE"/>
    <x v="1"/>
    <s v="BASSIN PARISIEN"/>
    <n v="20664"/>
  </r>
  <r>
    <n v="82"/>
    <s v="73"/>
    <s v="Savoie"/>
    <x v="0"/>
    <x v="2"/>
    <n v="4752"/>
    <n v="7988"/>
    <n v="3264"/>
    <n v="5596"/>
    <s v="RHONE-ALPES"/>
    <x v="1"/>
    <s v="CENTRE-EST"/>
    <n v="21600"/>
  </r>
  <r>
    <n v="41"/>
    <s v="55"/>
    <s v="Meuse"/>
    <x v="0"/>
    <x v="4"/>
    <n v="624"/>
    <n v="2420"/>
    <n v="700"/>
    <n v="1864"/>
    <s v="LORRAINE"/>
    <x v="2"/>
    <s v="EST"/>
    <n v="5608"/>
  </r>
  <r>
    <n v="11"/>
    <s v="93"/>
    <s v="Seine-Saint-Denis"/>
    <x v="2"/>
    <x v="5"/>
    <n v="7357.8096944313365"/>
    <n v="87723.510230074346"/>
    <n v="11276.373587752983"/>
    <n v="97362.172820250824"/>
    <s v="ILE-DE-FRANCE"/>
    <x v="2"/>
    <s v="REGION PARISIENNE"/>
    <n v="203719.8663325095"/>
  </r>
  <r>
    <n v="82"/>
    <s v="73"/>
    <s v="Savoie"/>
    <x v="1"/>
    <x v="3"/>
    <n v="1544"/>
    <n v="5032"/>
    <n v="1916"/>
    <n v="8036"/>
    <s v="RHONE-ALPES"/>
    <x v="1"/>
    <s v="CENTRE-EST"/>
    <n v="16528"/>
  </r>
  <r>
    <n v="22"/>
    <s v="02"/>
    <s v="Aisne"/>
    <x v="0"/>
    <x v="4"/>
    <n v="1768"/>
    <n v="6172"/>
    <n v="1748"/>
    <n v="4768"/>
    <s v="PICARDIE"/>
    <x v="2"/>
    <s v="BASSIN PARISIEN"/>
    <n v="14456"/>
  </r>
  <r>
    <n v="52"/>
    <s v="72"/>
    <s v="Sarthe"/>
    <x v="4"/>
    <x v="5"/>
    <n v="690"/>
    <n v="5865"/>
    <n v="1160"/>
    <n v="4665"/>
    <s v="PAYS DE LA LOIRE"/>
    <x v="2"/>
    <s v="OUEST"/>
    <n v="12380"/>
  </r>
  <r>
    <n v="82"/>
    <s v="01"/>
    <s v="Ain"/>
    <x v="4"/>
    <x v="3"/>
    <n v="1635"/>
    <n v="3350"/>
    <n v="1970"/>
    <n v="6070"/>
    <s v="RHONE-ALPES"/>
    <x v="1"/>
    <s v="CENTRE-EST"/>
    <n v="13025"/>
  </r>
  <r>
    <n v="11"/>
    <s v="91"/>
    <s v="Essonne"/>
    <x v="4"/>
    <x v="3"/>
    <n v="4345"/>
    <n v="14055"/>
    <n v="5340"/>
    <n v="23885"/>
    <s v="ILE-DE-FRANCE"/>
    <x v="1"/>
    <s v="REGION PARISIENNE"/>
    <n v="47625"/>
  </r>
  <r>
    <n v="43"/>
    <s v="70"/>
    <s v="Haute-Saône"/>
    <x v="0"/>
    <x v="5"/>
    <n v="220"/>
    <n v="1640"/>
    <n v="132"/>
    <n v="516"/>
    <s v="FRANCHE-COMTE"/>
    <x v="2"/>
    <s v="EST"/>
    <n v="2508"/>
  </r>
  <r>
    <n v="26"/>
    <s v="58"/>
    <s v="Nièvre"/>
    <x v="3"/>
    <x v="1"/>
    <n v="20.003713471004708"/>
    <n v="9468.9702993653045"/>
    <n v="10.767519310897146"/>
    <n v="16849.561508018076"/>
    <s v="BOURGOGNE"/>
    <x v="0"/>
    <s v="BASSIN PARISIEN"/>
    <n v="26349.303040165283"/>
  </r>
  <r>
    <n v="41"/>
    <s v="54"/>
    <s v="Meurthe-et-Moselle"/>
    <x v="3"/>
    <x v="4"/>
    <n v="7102.0211633854233"/>
    <n v="35284.818296902587"/>
    <n v="6945.937932682983"/>
    <n v="39435.735628749797"/>
    <s v="LORRAINE"/>
    <x v="2"/>
    <s v="EST"/>
    <n v="88768.513021720792"/>
  </r>
  <r>
    <n v="52"/>
    <s v="85"/>
    <s v="Vendée"/>
    <x v="6"/>
    <x v="0"/>
    <n v="2512"/>
    <n v="36732"/>
    <n v="1285"/>
    <n v="45603"/>
    <s v="PAYS DE LA LOIRE"/>
    <x v="0"/>
    <s v="OUEST"/>
    <n v="86132"/>
  </r>
  <r>
    <n v="54"/>
    <s v="86"/>
    <s v="Vienne"/>
    <x v="1"/>
    <x v="0"/>
    <n v="6988"/>
    <n v="45616"/>
    <n v="5436"/>
    <n v="53332"/>
    <s v="POITOU-CHARENTES"/>
    <x v="0"/>
    <s v="OUEST"/>
    <n v="111372"/>
  </r>
  <r>
    <n v="24"/>
    <s v="37"/>
    <s v="Indre-et-Loire"/>
    <x v="5"/>
    <x v="0"/>
    <n v="5649"/>
    <n v="42612"/>
    <n v="4284"/>
    <n v="53284"/>
    <s v="CENTRE"/>
    <x v="0"/>
    <s v="BASSIN PARISIEN"/>
    <n v="105829"/>
  </r>
  <r>
    <n v="41"/>
    <s v="57"/>
    <s v="Moselle"/>
    <x v="3"/>
    <x v="2"/>
    <n v="10135.297658022895"/>
    <n v="123159.2054084362"/>
    <n v="7238.6591261148851"/>
    <n v="93404.335743562624"/>
    <s v="LORRAINE"/>
    <x v="1"/>
    <s v="EST"/>
    <n v="233937.49793613661"/>
  </r>
  <r>
    <n v="24"/>
    <s v="36"/>
    <s v="Indre"/>
    <x v="1"/>
    <x v="4"/>
    <n v="864"/>
    <n v="5644"/>
    <n v="1064"/>
    <n v="4100"/>
    <s v="CENTRE"/>
    <x v="2"/>
    <s v="BASSIN PARISIEN"/>
    <n v="11672"/>
  </r>
  <r>
    <n v="93"/>
    <s v="83"/>
    <s v="Var"/>
    <x v="6"/>
    <x v="0"/>
    <n v="6093"/>
    <n v="53211"/>
    <n v="4159"/>
    <n v="64763"/>
    <s v="PROVENCE-ALPES-COTE D'AZUR"/>
    <x v="0"/>
    <s v="MEDITERRANEE"/>
    <n v="128226"/>
  </r>
  <r>
    <n v="82"/>
    <s v="26"/>
    <s v="Drôme"/>
    <x v="4"/>
    <x v="4"/>
    <n v="1230"/>
    <n v="7470"/>
    <n v="1740"/>
    <n v="6175"/>
    <s v="RHONE-ALPES"/>
    <x v="2"/>
    <s v="CENTRE-EST"/>
    <n v="16615"/>
  </r>
  <r>
    <n v="26"/>
    <s v="58"/>
    <s v="Nièvre"/>
    <x v="5"/>
    <x v="3"/>
    <n v="523"/>
    <n v="3733"/>
    <n v="616"/>
    <n v="6948"/>
    <s v="BOURGOGNE"/>
    <x v="1"/>
    <s v="BASSIN PARISIEN"/>
    <n v="11820"/>
  </r>
  <r>
    <n v="93"/>
    <s v="05"/>
    <s v="Hautes-Alpes"/>
    <x v="1"/>
    <x v="3"/>
    <n v="564"/>
    <n v="1728"/>
    <n v="636"/>
    <n v="2900"/>
    <s v="PROVENCE-ALPES-COTE D'AZUR"/>
    <x v="1"/>
    <s v="MEDITERRANEE"/>
    <n v="5828"/>
  </r>
  <r>
    <n v="73"/>
    <s v="31"/>
    <s v="Haute-Garonne"/>
    <x v="6"/>
    <x v="3"/>
    <n v="2559"/>
    <n v="23743"/>
    <n v="1823"/>
    <n v="35274"/>
    <s v="MIDI-PYRENEES"/>
    <x v="1"/>
    <s v="SUD-OUEST"/>
    <n v="63399"/>
  </r>
  <r>
    <n v="24"/>
    <s v="28"/>
    <s v="Eure-et-Loir"/>
    <x v="3"/>
    <x v="2"/>
    <n v="4854.7688024474855"/>
    <n v="47224.998160498006"/>
    <n v="3144.1158142675067"/>
    <n v="33383.283180507366"/>
    <s v="CENTRE"/>
    <x v="1"/>
    <s v="BASSIN PARISIEN"/>
    <n v="88607.165957720368"/>
  </r>
  <r>
    <n v="22"/>
    <s v="60"/>
    <s v="Oise"/>
    <x v="3"/>
    <x v="2"/>
    <n v="8861.6484686808253"/>
    <n v="78785.307734646442"/>
    <n v="6010.7792053684607"/>
    <n v="57615.612495217996"/>
    <s v="PICARDIE"/>
    <x v="1"/>
    <s v="BASSIN PARISIEN"/>
    <n v="151273.34790391373"/>
  </r>
  <r>
    <n v="83"/>
    <s v="03"/>
    <s v="Allier"/>
    <x v="0"/>
    <x v="4"/>
    <n v="1352"/>
    <n v="6428"/>
    <n v="1440"/>
    <n v="4960"/>
    <s v="AUVERGNE"/>
    <x v="2"/>
    <s v="CENTRE-EST"/>
    <n v="14180"/>
  </r>
  <r>
    <n v="24"/>
    <s v="45"/>
    <s v="Loiret"/>
    <x v="6"/>
    <x v="4"/>
    <n v="3440"/>
    <n v="20853"/>
    <n v="3789"/>
    <n v="23387"/>
    <s v="CENTRE"/>
    <x v="2"/>
    <s v="BASSIN PARISIEN"/>
    <n v="51469"/>
  </r>
  <r>
    <n v="52"/>
    <s v="49"/>
    <s v="Maine-et-Loire"/>
    <x v="6"/>
    <x v="3"/>
    <n v="2733"/>
    <n v="12146"/>
    <n v="1592"/>
    <n v="19626"/>
    <s v="PAYS DE LA LOIRE"/>
    <x v="1"/>
    <s v="OUEST"/>
    <n v="36097"/>
  </r>
  <r>
    <n v="21"/>
    <s v="10"/>
    <s v="Aube"/>
    <x v="1"/>
    <x v="5"/>
    <n v="528"/>
    <n v="4644"/>
    <n v="692"/>
    <n v="4092"/>
    <s v="CHAMPAGNE-ARDENNE"/>
    <x v="2"/>
    <s v="BASSIN PARISIEN"/>
    <n v="9956"/>
  </r>
  <r>
    <n v="26"/>
    <s v="71"/>
    <s v="Saône-et-Loire"/>
    <x v="2"/>
    <x v="4"/>
    <n v="3541.3724362970261"/>
    <n v="23161.447115737865"/>
    <n v="3537.195613306606"/>
    <n v="26759.86500401378"/>
    <s v="BOURGOGNE"/>
    <x v="2"/>
    <s v="BASSIN PARISIEN"/>
    <n v="56999.880169355274"/>
  </r>
  <r>
    <n v="43"/>
    <s v="25"/>
    <s v="Doubs"/>
    <x v="4"/>
    <x v="5"/>
    <n v="945"/>
    <n v="7580"/>
    <n v="1795"/>
    <n v="6625"/>
    <s v="FRANCHE-COMTE"/>
    <x v="2"/>
    <s v="EST"/>
    <n v="16945"/>
  </r>
  <r>
    <n v="24"/>
    <s v="28"/>
    <s v="Eure-et-Loir"/>
    <x v="6"/>
    <x v="1"/>
    <n v="178"/>
    <n v="23324"/>
    <n v="54"/>
    <n v="34920"/>
    <s v="CENTRE"/>
    <x v="0"/>
    <s v="BASSIN PARISIEN"/>
    <n v="58476"/>
  </r>
  <r>
    <n v="82"/>
    <s v="73"/>
    <s v="Savoie"/>
    <x v="3"/>
    <x v="3"/>
    <n v="1506.48796860023"/>
    <n v="7057.9780201274016"/>
    <n v="897.90359702534545"/>
    <n v="10807.1769994979"/>
    <s v="RHONE-ALPES"/>
    <x v="1"/>
    <s v="CENTRE-EST"/>
    <n v="20269.546585250879"/>
  </r>
  <r>
    <n v="94"/>
    <s v="2A"/>
    <s v="Corse-du-Sud"/>
    <x v="6"/>
    <x v="5"/>
    <n v="172"/>
    <n v="5627"/>
    <n v="366"/>
    <n v="6587"/>
    <s v="CORSE"/>
    <x v="2"/>
    <s v="MEDITERRANEE"/>
    <n v="12752"/>
  </r>
  <r>
    <n v="72"/>
    <s v="33"/>
    <s v="Gironde"/>
    <x v="6"/>
    <x v="1"/>
    <n v="741"/>
    <n v="58372"/>
    <n v="567"/>
    <n v="86605"/>
    <s v="AQUITAINE"/>
    <x v="0"/>
    <s v="SUD-OUEST"/>
    <n v="146285"/>
  </r>
  <r>
    <n v="83"/>
    <s v="43"/>
    <s v="Haute-Loire"/>
    <x v="4"/>
    <x v="1"/>
    <n v="2005"/>
    <n v="16290"/>
    <n v="1940"/>
    <n v="20975"/>
    <s v="AUVERGNE"/>
    <x v="0"/>
    <s v="CENTRE-EST"/>
    <n v="41210"/>
  </r>
  <r>
    <n v="11"/>
    <s v="91"/>
    <s v="Essonne"/>
    <x v="6"/>
    <x v="4"/>
    <n v="6692"/>
    <n v="45907"/>
    <n v="7460"/>
    <n v="54386"/>
    <s v="ILE-DE-FRANCE"/>
    <x v="2"/>
    <s v="REGION PARISIENNE"/>
    <n v="114445"/>
  </r>
  <r>
    <n v="82"/>
    <s v="42"/>
    <s v="Loire"/>
    <x v="1"/>
    <x v="5"/>
    <n v="1552"/>
    <n v="13596"/>
    <n v="2108"/>
    <n v="13400"/>
    <s v="RHONE-ALPES"/>
    <x v="2"/>
    <s v="CENTRE-EST"/>
    <n v="30656"/>
  </r>
  <r>
    <n v="73"/>
    <s v="32"/>
    <s v="Gers"/>
    <x v="5"/>
    <x v="5"/>
    <n v="394"/>
    <n v="4880"/>
    <n v="476"/>
    <n v="4636"/>
    <s v="MIDI-PYRENEES"/>
    <x v="2"/>
    <s v="SUD-OUEST"/>
    <n v="10386"/>
  </r>
  <r>
    <n v="11"/>
    <s v="95"/>
    <s v="Val-d'Oise"/>
    <x v="2"/>
    <x v="0"/>
    <n v="9042.1163346628364"/>
    <n v="70512.461952647136"/>
    <n v="6063.3333638506301"/>
    <n v="80214.768232001588"/>
    <s v="ILE-DE-FRANCE"/>
    <x v="0"/>
    <s v="REGION PARISIENNE"/>
    <n v="165832.6798831622"/>
  </r>
  <r>
    <n v="11"/>
    <s v="77"/>
    <s v="Seine-et-Marne"/>
    <x v="4"/>
    <x v="4"/>
    <n v="2930"/>
    <n v="17275"/>
    <n v="3960"/>
    <n v="14805"/>
    <s v="ILE-DE-FRANCE"/>
    <x v="2"/>
    <s v="REGION PARISIENNE"/>
    <n v="38970"/>
  </r>
  <r>
    <n v="83"/>
    <s v="43"/>
    <s v="Haute-Loire"/>
    <x v="3"/>
    <x v="5"/>
    <n v="905.22385998452285"/>
    <n v="13409.846329982132"/>
    <n v="1152.4422907314665"/>
    <n v="18521.416145592841"/>
    <s v="AUVERGNE"/>
    <x v="2"/>
    <s v="CENTRE-EST"/>
    <n v="33988.928626290959"/>
  </r>
  <r>
    <n v="93"/>
    <s v="83"/>
    <s v="Var"/>
    <x v="5"/>
    <x v="4"/>
    <n v="2706"/>
    <n v="34340"/>
    <n v="3568"/>
    <n v="36374"/>
    <s v="PROVENCE-ALPES-COTE D'AZUR"/>
    <x v="2"/>
    <s v="MEDITERRANEE"/>
    <n v="76988"/>
  </r>
  <r>
    <n v="11"/>
    <s v="92"/>
    <s v="Hauts-de-Seine"/>
    <x v="5"/>
    <x v="4"/>
    <n v="5686"/>
    <n v="55089"/>
    <n v="8408"/>
    <n v="71685"/>
    <s v="ILE-DE-FRANCE"/>
    <x v="2"/>
    <s v="REGION PARISIENNE"/>
    <n v="140868"/>
  </r>
  <r>
    <n v="73"/>
    <s v="46"/>
    <s v="Lot"/>
    <x v="2"/>
    <x v="1"/>
    <n v="39.909855983780858"/>
    <n v="9673.9504987160526"/>
    <n v="34.387675575998792"/>
    <n v="13410.435121162547"/>
    <s v="MIDI-PYRENEES"/>
    <x v="0"/>
    <s v="SUD-OUEST"/>
    <n v="23158.683151438381"/>
  </r>
  <r>
    <n v="25"/>
    <s v="50"/>
    <s v="Manche"/>
    <x v="2"/>
    <x v="3"/>
    <n v="1448.9162261849256"/>
    <n v="7502.6460514913697"/>
    <n v="1105.7332191467749"/>
    <n v="13296.571549266178"/>
    <s v="BASSE-NORMANDIE"/>
    <x v="1"/>
    <s v="BASSIN PARISIEN"/>
    <n v="23353.867046089246"/>
  </r>
  <r>
    <n v="23"/>
    <s v="27"/>
    <s v="Eure"/>
    <x v="1"/>
    <x v="4"/>
    <n v="1652"/>
    <n v="9888"/>
    <n v="2356"/>
    <n v="7544"/>
    <s v="HAUTE-NORMANDIE"/>
    <x v="2"/>
    <s v="BASSIN PARISIEN"/>
    <n v="21440"/>
  </r>
  <r>
    <n v="72"/>
    <s v="47"/>
    <s v="Lot-et-Garonne"/>
    <x v="1"/>
    <x v="1"/>
    <n v="864"/>
    <n v="21520"/>
    <n v="572"/>
    <n v="25924"/>
    <s v="AQUITAINE"/>
    <x v="0"/>
    <s v="SUD-OUEST"/>
    <n v="48880"/>
  </r>
  <r>
    <n v="42"/>
    <s v="67"/>
    <s v="Bas-Rhin"/>
    <x v="6"/>
    <x v="5"/>
    <n v="4411"/>
    <n v="63401"/>
    <n v="6359"/>
    <n v="61456"/>
    <s v="ALSACE"/>
    <x v="2"/>
    <s v="EST"/>
    <n v="135627"/>
  </r>
  <r>
    <n v="72"/>
    <s v="64"/>
    <s v="Pyrénées-Atlantiques"/>
    <x v="1"/>
    <x v="1"/>
    <n v="1044"/>
    <n v="33892"/>
    <n v="824"/>
    <n v="45320"/>
    <s v="AQUITAINE"/>
    <x v="0"/>
    <s v="SUD-OUEST"/>
    <n v="81080"/>
  </r>
  <r>
    <n v="22"/>
    <s v="80"/>
    <s v="Somme"/>
    <x v="3"/>
    <x v="2"/>
    <n v="5944.9209709448323"/>
    <n v="56274.506427704422"/>
    <n v="4064.6810257783527"/>
    <n v="37467.015833497368"/>
    <s v="PICARDIE"/>
    <x v="1"/>
    <s v="BASSIN PARISIEN"/>
    <n v="103751.12425792498"/>
  </r>
  <r>
    <n v="91"/>
    <s v="48"/>
    <s v="Lozère"/>
    <x v="4"/>
    <x v="4"/>
    <n v="415"/>
    <n v="1210"/>
    <n v="465"/>
    <n v="1460"/>
    <s v="LANGUEDOC-ROUSSILLON"/>
    <x v="2"/>
    <s v="MEDITERRANEE"/>
    <n v="3550"/>
  </r>
  <r>
    <n v="54"/>
    <s v="17"/>
    <s v="Charente-Maritime"/>
    <x v="6"/>
    <x v="5"/>
    <n v="1448"/>
    <n v="23130"/>
    <n v="1963"/>
    <n v="25027"/>
    <s v="POITOU-CHARENTES"/>
    <x v="2"/>
    <s v="OUEST"/>
    <n v="51568"/>
  </r>
  <r>
    <n v="73"/>
    <s v="46"/>
    <s v="Lot"/>
    <x v="1"/>
    <x v="0"/>
    <n v="1864"/>
    <n v="18712"/>
    <n v="1428"/>
    <n v="22276"/>
    <s v="MIDI-PYRENEES"/>
    <x v="0"/>
    <s v="SUD-OUEST"/>
    <n v="44280"/>
  </r>
  <r>
    <n v="54"/>
    <s v="79"/>
    <s v="Deux-Sèvres"/>
    <x v="4"/>
    <x v="2"/>
    <n v="6860"/>
    <n v="11270"/>
    <n v="4090"/>
    <n v="6555"/>
    <s v="POITOU-CHARENTES"/>
    <x v="1"/>
    <s v="OUEST"/>
    <n v="28775"/>
  </r>
  <r>
    <n v="22"/>
    <s v="80"/>
    <s v="Somme"/>
    <x v="0"/>
    <x v="3"/>
    <n v="1340"/>
    <n v="4136"/>
    <n v="2028"/>
    <n v="6372"/>
    <s v="PICARDIE"/>
    <x v="1"/>
    <s v="BASSIN PARISIEN"/>
    <n v="13876"/>
  </r>
  <r>
    <n v="26"/>
    <s v="71"/>
    <s v="Saône-et-Loire"/>
    <x v="5"/>
    <x v="2"/>
    <n v="10201"/>
    <n v="48201"/>
    <n v="6976"/>
    <n v="27058"/>
    <s v="BOURGOGNE"/>
    <x v="1"/>
    <s v="BASSIN PARISIEN"/>
    <n v="92436"/>
  </r>
  <r>
    <n v="26"/>
    <s v="71"/>
    <s v="Saône-et-Loire"/>
    <x v="6"/>
    <x v="3"/>
    <n v="1387"/>
    <n v="9385"/>
    <n v="1157"/>
    <n v="17794"/>
    <s v="BOURGOGNE"/>
    <x v="1"/>
    <s v="BASSIN PARISIEN"/>
    <n v="29723"/>
  </r>
  <r>
    <n v="25"/>
    <s v="50"/>
    <s v="Manche"/>
    <x v="4"/>
    <x v="4"/>
    <n v="1590"/>
    <n v="5795"/>
    <n v="1855"/>
    <n v="5550"/>
    <s v="BASSE-NORMANDIE"/>
    <x v="2"/>
    <s v="BASSIN PARISIEN"/>
    <n v="14790"/>
  </r>
  <r>
    <n v="41"/>
    <s v="88"/>
    <s v="Vosges"/>
    <x v="4"/>
    <x v="4"/>
    <n v="1415"/>
    <n v="6175"/>
    <n v="1660"/>
    <n v="5125"/>
    <s v="LORRAINE"/>
    <x v="2"/>
    <s v="EST"/>
    <n v="14375"/>
  </r>
  <r>
    <n v="52"/>
    <s v="44"/>
    <s v="Loire-Atlantique"/>
    <x v="6"/>
    <x v="4"/>
    <n v="7800"/>
    <n v="42528"/>
    <n v="7771"/>
    <n v="45878"/>
    <s v="PAYS DE LA LOIRE"/>
    <x v="2"/>
    <s v="OUEST"/>
    <n v="103977"/>
  </r>
  <r>
    <n v="91"/>
    <s v="48"/>
    <s v="Lozère"/>
    <x v="5"/>
    <x v="4"/>
    <n v="334"/>
    <n v="2668"/>
    <n v="420"/>
    <n v="2924"/>
    <s v="LANGUEDOC-ROUSSILLON"/>
    <x v="2"/>
    <s v="MEDITERRANEE"/>
    <n v="6346"/>
  </r>
  <r>
    <n v="11"/>
    <s v="95"/>
    <s v="Val-d'Oise"/>
    <x v="5"/>
    <x v="5"/>
    <n v="3162"/>
    <n v="45192"/>
    <n v="4488"/>
    <n v="36324"/>
    <s v="ILE-DE-FRANCE"/>
    <x v="2"/>
    <s v="REGION PARISIENNE"/>
    <n v="89166"/>
  </r>
  <r>
    <n v="82"/>
    <s v="07"/>
    <s v="Ardèche"/>
    <x v="3"/>
    <x v="3"/>
    <n v="883.0543340129683"/>
    <n v="6351.5796233524097"/>
    <n v="519.49479231357168"/>
    <n v="9721.6347404311236"/>
    <s v="RHONE-ALPES"/>
    <x v="1"/>
    <s v="CENTRE-EST"/>
    <n v="17475.763490110072"/>
  </r>
  <r>
    <n v="54"/>
    <s v="79"/>
    <s v="Deux-Sèvres"/>
    <x v="0"/>
    <x v="4"/>
    <n v="1160"/>
    <n v="3436"/>
    <n v="1168"/>
    <n v="2672"/>
    <s v="POITOU-CHARENTES"/>
    <x v="2"/>
    <s v="OUEST"/>
    <n v="8436"/>
  </r>
  <r>
    <n v="83"/>
    <s v="63"/>
    <s v="Puy-de-Dôme"/>
    <x v="4"/>
    <x v="5"/>
    <n v="1330"/>
    <n v="11180"/>
    <n v="2315"/>
    <n v="9365"/>
    <s v="AUVERGNE"/>
    <x v="2"/>
    <s v="CENTRE-EST"/>
    <n v="24190"/>
  </r>
  <r>
    <n v="82"/>
    <s v="38"/>
    <s v="Isère"/>
    <x v="5"/>
    <x v="1"/>
    <n v="1629"/>
    <n v="58638"/>
    <n v="1304"/>
    <n v="81004"/>
    <s v="RHONE-ALPES"/>
    <x v="0"/>
    <s v="CENTRE-EST"/>
    <n v="142575"/>
  </r>
  <r>
    <n v="74"/>
    <s v="87"/>
    <s v="Haute-Vienne"/>
    <x v="3"/>
    <x v="2"/>
    <n v="2955.7490254574714"/>
    <n v="39785.650159893528"/>
    <n v="2115.5205848971364"/>
    <n v="28085.92940616878"/>
    <s v="LIMOUSIN"/>
    <x v="1"/>
    <s v="SUD-OUEST"/>
    <n v="72942.849176416916"/>
  </r>
  <r>
    <n v="25"/>
    <s v="14"/>
    <s v="Calvados"/>
    <x v="2"/>
    <x v="1"/>
    <n v="246.05753305572406"/>
    <n v="24623.48760049406"/>
    <n v="148.82265459855176"/>
    <n v="43592.624156932092"/>
    <s v="BASSE-NORMANDIE"/>
    <x v="0"/>
    <s v="BASSIN PARISIEN"/>
    <n v="68610.99194508043"/>
  </r>
  <r>
    <n v="83"/>
    <s v="15"/>
    <s v="Cantal"/>
    <x v="3"/>
    <x v="2"/>
    <n v="1314.6479364428412"/>
    <n v="17514.336214245763"/>
    <n v="699.10520860257736"/>
    <n v="10974.867757522023"/>
    <s v="AUVERGNE"/>
    <x v="1"/>
    <s v="CENTRE-EST"/>
    <n v="30502.957116813202"/>
  </r>
  <r>
    <n v="91"/>
    <s v="34"/>
    <s v="Hérault"/>
    <x v="3"/>
    <x v="0"/>
    <n v="6814.855538020779"/>
    <n v="57440.149541294973"/>
    <n v="4528.1696713090996"/>
    <n v="67911.162775612422"/>
    <s v="LANGUEDOC-ROUSSILLON"/>
    <x v="0"/>
    <s v="MEDITERRANEE"/>
    <n v="136694.33752623727"/>
  </r>
  <r>
    <n v="72"/>
    <s v="40"/>
    <s v="Landes"/>
    <x v="5"/>
    <x v="0"/>
    <n v="3112"/>
    <n v="31138"/>
    <n v="2276"/>
    <n v="40872"/>
    <s v="AQUITAINE"/>
    <x v="0"/>
    <s v="SUD-OUEST"/>
    <n v="77398"/>
  </r>
  <r>
    <n v="21"/>
    <s v="51"/>
    <s v="Marne"/>
    <x v="6"/>
    <x v="2"/>
    <n v="5952"/>
    <n v="53517"/>
    <n v="3448"/>
    <n v="39118"/>
    <s v="CHAMPAGNE-ARDENNE"/>
    <x v="1"/>
    <s v="BASSIN PARISIEN"/>
    <n v="102035"/>
  </r>
  <r>
    <n v="26"/>
    <s v="21"/>
    <s v="Côte-d'Or"/>
    <x v="6"/>
    <x v="5"/>
    <n v="1969"/>
    <n v="28270"/>
    <n v="2718"/>
    <n v="31074"/>
    <s v="BOURGOGNE"/>
    <x v="2"/>
    <s v="BASSIN PARISIEN"/>
    <n v="64031"/>
  </r>
  <r>
    <n v="83"/>
    <s v="15"/>
    <s v="Cantal"/>
    <x v="5"/>
    <x v="1"/>
    <n v="189"/>
    <n v="12548"/>
    <n v="168"/>
    <n v="16564"/>
    <s v="AUVERGNE"/>
    <x v="0"/>
    <s v="CENTRE-EST"/>
    <n v="29469"/>
  </r>
  <r>
    <n v="93"/>
    <s v="84"/>
    <s v="Vaucluse"/>
    <x v="6"/>
    <x v="3"/>
    <n v="1456"/>
    <n v="11461"/>
    <n v="1143"/>
    <n v="17153"/>
    <s v="PROVENCE-ALPES-COTE D'AZUR"/>
    <x v="1"/>
    <s v="MEDITERRANEE"/>
    <n v="31213"/>
  </r>
  <r>
    <n v="42"/>
    <s v="68"/>
    <s v="Haut-Rhin"/>
    <x v="0"/>
    <x v="4"/>
    <n v="1904"/>
    <n v="13632"/>
    <n v="1968"/>
    <n v="7532"/>
    <s v="ALSACE"/>
    <x v="2"/>
    <s v="EST"/>
    <n v="25036"/>
  </r>
  <r>
    <n v="93"/>
    <s v="13"/>
    <s v="Bouches-du-Rhône"/>
    <x v="1"/>
    <x v="3"/>
    <n v="6896"/>
    <n v="29548"/>
    <n v="7288"/>
    <n v="44372"/>
    <s v="PROVENCE-ALPES-COTE D'AZUR"/>
    <x v="1"/>
    <s v="MEDITERRANEE"/>
    <n v="88104"/>
  </r>
  <r>
    <n v="11"/>
    <s v="91"/>
    <s v="Essonne"/>
    <x v="2"/>
    <x v="5"/>
    <n v="7294.699918850416"/>
    <n v="111427.374417121"/>
    <n v="9770.7701008183158"/>
    <n v="115183.57969801601"/>
    <s v="ILE-DE-FRANCE"/>
    <x v="2"/>
    <s v="REGION PARISIENNE"/>
    <n v="243676.42413480574"/>
  </r>
  <r>
    <n v="25"/>
    <s v="61"/>
    <s v="Orne"/>
    <x v="3"/>
    <x v="0"/>
    <n v="1403.7138521884217"/>
    <n v="20775.713345325712"/>
    <n v="1031.9540226543661"/>
    <n v="24089.929234340743"/>
    <s v="BASSE-NORMANDIE"/>
    <x v="0"/>
    <s v="BASSIN PARISIEN"/>
    <n v="47301.310454509243"/>
  </r>
  <r>
    <n v="52"/>
    <s v="85"/>
    <s v="Vendée"/>
    <x v="4"/>
    <x v="1"/>
    <n v="5000"/>
    <n v="32310"/>
    <n v="6835"/>
    <n v="42755"/>
    <s v="PAYS DE LA LOIRE"/>
    <x v="0"/>
    <s v="OUEST"/>
    <n v="86900"/>
  </r>
  <r>
    <n v="93"/>
    <s v="84"/>
    <s v="Vaucluse"/>
    <x v="0"/>
    <x v="4"/>
    <n v="1200"/>
    <n v="5512"/>
    <n v="1468"/>
    <n v="4184"/>
    <s v="PROVENCE-ALPES-COTE D'AZUR"/>
    <x v="2"/>
    <s v="MEDITERRANEE"/>
    <n v="12364"/>
  </r>
  <r>
    <n v="11"/>
    <s v="93"/>
    <s v="Seine-Saint-Denis"/>
    <x v="0"/>
    <x v="5"/>
    <n v="1680"/>
    <n v="14776"/>
    <n v="1076"/>
    <n v="5092"/>
    <s v="ILE-DE-FRANCE"/>
    <x v="2"/>
    <s v="REGION PARISIENNE"/>
    <n v="22624"/>
  </r>
  <r>
    <n v="82"/>
    <s v="01"/>
    <s v="Ain"/>
    <x v="6"/>
    <x v="0"/>
    <n v="2863"/>
    <n v="30285"/>
    <n v="2019"/>
    <n v="33232"/>
    <s v="RHONE-ALPES"/>
    <x v="0"/>
    <s v="CENTRE-EST"/>
    <n v="68399"/>
  </r>
  <r>
    <n v="22"/>
    <s v="60"/>
    <s v="Oise"/>
    <x v="0"/>
    <x v="1"/>
    <n v="10352"/>
    <n v="42956"/>
    <n v="11708"/>
    <n v="48612"/>
    <s v="PICARDIE"/>
    <x v="0"/>
    <s v="BASSIN PARISIEN"/>
    <n v="113628"/>
  </r>
  <r>
    <n v="52"/>
    <s v="72"/>
    <s v="Sarthe"/>
    <x v="2"/>
    <x v="2"/>
    <n v="6358.8848994538521"/>
    <n v="63532.572144778613"/>
    <n v="4425.8830377400745"/>
    <n v="43448.81245525767"/>
    <s v="PAYS DE LA LOIRE"/>
    <x v="1"/>
    <s v="OUEST"/>
    <n v="117766.1525372302"/>
  </r>
  <r>
    <n v="41"/>
    <s v="54"/>
    <s v="Meurthe-et-Moselle"/>
    <x v="6"/>
    <x v="4"/>
    <n v="4323"/>
    <n v="23753"/>
    <n v="4671"/>
    <n v="26334"/>
    <s v="LORRAINE"/>
    <x v="2"/>
    <s v="EST"/>
    <n v="59081"/>
  </r>
  <r>
    <n v="94"/>
    <s v="2A"/>
    <s v="Corse-du-Sud"/>
    <x v="1"/>
    <x v="3"/>
    <n v="652"/>
    <n v="2476"/>
    <n v="604"/>
    <n v="3496"/>
    <s v="CORSE"/>
    <x v="1"/>
    <s v="MEDITERRANEE"/>
    <n v="7228"/>
  </r>
  <r>
    <n v="94"/>
    <s v="2A"/>
    <s v="Corse-du-Sud"/>
    <x v="6"/>
    <x v="1"/>
    <n v="70"/>
    <n v="5962"/>
    <n v="49"/>
    <n v="7494"/>
    <s v="CORSE"/>
    <x v="0"/>
    <s v="MEDITERRANEE"/>
    <n v="13575"/>
  </r>
  <r>
    <n v="52"/>
    <s v="53"/>
    <s v="Mayenne"/>
    <x v="3"/>
    <x v="2"/>
    <n v="2861.3133254608383"/>
    <n v="33390.930692214366"/>
    <n v="2072.1803360771751"/>
    <n v="22890.74239167932"/>
    <s v="PAYS DE LA LOIRE"/>
    <x v="1"/>
    <s v="OUEST"/>
    <n v="61215.166745431699"/>
  </r>
  <r>
    <n v="11"/>
    <s v="92"/>
    <s v="Hauts-de-Seine"/>
    <x v="4"/>
    <x v="2"/>
    <n v="18865"/>
    <n v="63735"/>
    <n v="15615"/>
    <n v="46570"/>
    <s v="ILE-DE-FRANCE"/>
    <x v="1"/>
    <s v="REGION PARISIENNE"/>
    <n v="144785"/>
  </r>
  <r>
    <n v="43"/>
    <s v="39"/>
    <s v="Jura"/>
    <x v="1"/>
    <x v="0"/>
    <n v="3604"/>
    <n v="26420"/>
    <n v="2948"/>
    <n v="30536"/>
    <s v="FRANCHE-COMTE"/>
    <x v="0"/>
    <s v="EST"/>
    <n v="63508"/>
  </r>
  <r>
    <n v="24"/>
    <s v="45"/>
    <s v="Loiret"/>
    <x v="6"/>
    <x v="0"/>
    <n v="4271"/>
    <n v="37363"/>
    <n v="2778"/>
    <n v="42397"/>
    <s v="CENTRE"/>
    <x v="0"/>
    <s v="BASSIN PARISIEN"/>
    <n v="86809"/>
  </r>
  <r>
    <n v="11"/>
    <s v="77"/>
    <s v="Seine-et-Marne"/>
    <x v="3"/>
    <x v="1"/>
    <n v="216.2442415602352"/>
    <n v="28848.001864918246"/>
    <n v="148.34486000189739"/>
    <n v="46284.972835318105"/>
    <s v="ILE-DE-FRANCE"/>
    <x v="0"/>
    <s v="REGION PARISIENNE"/>
    <n v="75497.563801798475"/>
  </r>
  <r>
    <n v="43"/>
    <s v="70"/>
    <s v="Haute-Saône"/>
    <x v="6"/>
    <x v="0"/>
    <n v="1404"/>
    <n v="15633"/>
    <n v="1155"/>
    <n v="17705"/>
    <s v="FRANCHE-COMTE"/>
    <x v="0"/>
    <s v="EST"/>
    <n v="35897"/>
  </r>
  <r>
    <n v="73"/>
    <s v="82"/>
    <s v="Tarn-et-Garonne"/>
    <x v="4"/>
    <x v="2"/>
    <n v="3125"/>
    <n v="5965"/>
    <n v="1615"/>
    <n v="3530"/>
    <s v="MIDI-PYRENEES"/>
    <x v="1"/>
    <s v="SUD-OUEST"/>
    <n v="14235"/>
  </r>
  <r>
    <n v="43"/>
    <s v="25"/>
    <s v="Doubs"/>
    <x v="0"/>
    <x v="1"/>
    <n v="7336"/>
    <n v="36088"/>
    <n v="9104"/>
    <n v="46120"/>
    <s v="FRANCHE-COMTE"/>
    <x v="0"/>
    <s v="EST"/>
    <n v="98648"/>
  </r>
  <r>
    <n v="91"/>
    <s v="34"/>
    <s v="Hérault"/>
    <x v="2"/>
    <x v="4"/>
    <n v="6210.6998946615768"/>
    <n v="48645.789917409333"/>
    <n v="6963.0809311649109"/>
    <n v="60415.132584873907"/>
    <s v="LANGUEDOC-ROUSSILLON"/>
    <x v="2"/>
    <s v="MEDITERRANEE"/>
    <n v="122234.70332810972"/>
  </r>
  <r>
    <n v="52"/>
    <s v="44"/>
    <s v="Loire-Atlantique"/>
    <x v="1"/>
    <x v="2"/>
    <n v="21596"/>
    <n v="66400"/>
    <n v="16428"/>
    <n v="42620"/>
    <s v="PAYS DE LA LOIRE"/>
    <x v="1"/>
    <s v="OUEST"/>
    <n v="147044"/>
  </r>
  <r>
    <n v="26"/>
    <s v="71"/>
    <s v="Saône-et-Loire"/>
    <x v="5"/>
    <x v="5"/>
    <n v="1294"/>
    <n v="14312"/>
    <n v="1604"/>
    <n v="12610"/>
    <s v="BOURGOGNE"/>
    <x v="2"/>
    <s v="BASSIN PARISIEN"/>
    <n v="29820"/>
  </r>
  <r>
    <n v="26"/>
    <s v="58"/>
    <s v="Nièvre"/>
    <x v="3"/>
    <x v="0"/>
    <n v="1141.6778397882556"/>
    <n v="13279.336200487243"/>
    <n v="902.68760711226571"/>
    <n v="16506.320347921421"/>
    <s v="BOURGOGNE"/>
    <x v="0"/>
    <s v="BASSIN PARISIEN"/>
    <n v="31830.021995309187"/>
  </r>
  <r>
    <n v="82"/>
    <s v="26"/>
    <s v="Drôme"/>
    <x v="1"/>
    <x v="3"/>
    <n v="1608"/>
    <n v="5804"/>
    <n v="2012"/>
    <n v="9588"/>
    <s v="RHONE-ALPES"/>
    <x v="1"/>
    <s v="CENTRE-EST"/>
    <n v="19012"/>
  </r>
  <r>
    <n v="31"/>
    <s v="62"/>
    <s v="Pas-de-Calais"/>
    <x v="6"/>
    <x v="2"/>
    <n v="15827"/>
    <n v="138628"/>
    <n v="11548"/>
    <n v="91066"/>
    <s v="NORD-PAS-DE-CALAIS"/>
    <x v="1"/>
    <s v=""/>
    <n v="257069"/>
  </r>
  <r>
    <n v="74"/>
    <s v="87"/>
    <s v="Haute-Vienne"/>
    <x v="1"/>
    <x v="2"/>
    <n v="6024"/>
    <n v="19728"/>
    <n v="4024"/>
    <n v="11172"/>
    <s v="LIMOUSIN"/>
    <x v="1"/>
    <s v="SUD-OUEST"/>
    <n v="40948"/>
  </r>
  <r>
    <n v="42"/>
    <s v="68"/>
    <s v="Haut-Rhin"/>
    <x v="6"/>
    <x v="5"/>
    <n v="2646"/>
    <n v="36851"/>
    <n v="3858"/>
    <n v="35062"/>
    <s v="ALSACE"/>
    <x v="2"/>
    <s v="EST"/>
    <n v="78417"/>
  </r>
  <r>
    <n v="53"/>
    <s v="22"/>
    <s v="Côtes-d'Armor"/>
    <x v="3"/>
    <x v="5"/>
    <n v="2332.4545563921538"/>
    <n v="42226.681832819253"/>
    <n v="2939.1294447671553"/>
    <n v="51427.860022046516"/>
    <s v="BRETAGNE"/>
    <x v="2"/>
    <s v="OUEST"/>
    <n v="98926.125856025086"/>
  </r>
  <r>
    <n v="72"/>
    <s v="64"/>
    <s v="Pyrénées-Atlantiques"/>
    <x v="4"/>
    <x v="3"/>
    <n v="2035"/>
    <n v="6585"/>
    <n v="2370"/>
    <n v="11985"/>
    <s v="AQUITAINE"/>
    <x v="1"/>
    <s v="SUD-OUEST"/>
    <n v="22975"/>
  </r>
  <r>
    <n v="43"/>
    <s v="39"/>
    <s v="Jura"/>
    <x v="0"/>
    <x v="5"/>
    <n v="248"/>
    <n v="2364"/>
    <n v="192"/>
    <n v="1072"/>
    <s v="FRANCHE-COMTE"/>
    <x v="2"/>
    <s v="EST"/>
    <n v="3876"/>
  </r>
  <r>
    <n v="73"/>
    <s v="82"/>
    <s v="Tarn-et-Garonne"/>
    <x v="3"/>
    <x v="0"/>
    <n v="1405.2753806001426"/>
    <n v="16095.206264170827"/>
    <n v="886.28472883678728"/>
    <n v="18786.585454950935"/>
    <s v="MIDI-PYRENEES"/>
    <x v="0"/>
    <s v="SUD-OUEST"/>
    <n v="37173.351828558691"/>
  </r>
  <r>
    <n v="26"/>
    <s v="89"/>
    <s v="Yonne"/>
    <x v="5"/>
    <x v="4"/>
    <n v="929"/>
    <n v="9330"/>
    <n v="1292"/>
    <n v="9461"/>
    <s v="BOURGOGNE"/>
    <x v="2"/>
    <s v="BASSIN PARISIEN"/>
    <n v="21012"/>
  </r>
  <r>
    <n v="72"/>
    <s v="40"/>
    <s v="Landes"/>
    <x v="1"/>
    <x v="1"/>
    <n v="644"/>
    <n v="19224"/>
    <n v="556"/>
    <n v="24988"/>
    <s v="AQUITAINE"/>
    <x v="0"/>
    <s v="SUD-OUEST"/>
    <n v="45412"/>
  </r>
  <r>
    <n v="43"/>
    <s v="39"/>
    <s v="Jura"/>
    <x v="0"/>
    <x v="2"/>
    <n v="3300"/>
    <n v="5328"/>
    <n v="2480"/>
    <n v="4324"/>
    <s v="FRANCHE-COMTE"/>
    <x v="1"/>
    <s v="EST"/>
    <n v="15432"/>
  </r>
  <r>
    <n v="24"/>
    <s v="28"/>
    <s v="Eure-et-Loir"/>
    <x v="1"/>
    <x v="2"/>
    <n v="6024"/>
    <n v="20552"/>
    <n v="4036"/>
    <n v="10908"/>
    <s v="CENTRE"/>
    <x v="1"/>
    <s v="BASSIN PARISIEN"/>
    <n v="41520"/>
  </r>
  <r>
    <n v="26"/>
    <s v="89"/>
    <s v="Yonne"/>
    <x v="3"/>
    <x v="4"/>
    <n v="2093.3053829911064"/>
    <n v="16381.118702709102"/>
    <n v="2300.5863278976162"/>
    <n v="18821.474495809573"/>
    <s v="BOURGOGNE"/>
    <x v="2"/>
    <s v="BASSIN PARISIEN"/>
    <n v="39596.484909407402"/>
  </r>
  <r>
    <n v="26"/>
    <s v="21"/>
    <s v="Côte-d'Or"/>
    <x v="6"/>
    <x v="1"/>
    <n v="127"/>
    <n v="24347"/>
    <n v="97"/>
    <n v="37916"/>
    <s v="BOURGOGNE"/>
    <x v="0"/>
    <s v="BASSIN PARISIEN"/>
    <n v="62487"/>
  </r>
  <r>
    <n v="43"/>
    <s v="25"/>
    <s v="Doubs"/>
    <x v="3"/>
    <x v="2"/>
    <n v="5528.2049959477781"/>
    <n v="54070.52935887262"/>
    <n v="3621.3819148802399"/>
    <n v="38483.634717839515"/>
    <s v="FRANCHE-COMTE"/>
    <x v="1"/>
    <s v="EST"/>
    <n v="101703.75098754016"/>
  </r>
  <r>
    <n v="11"/>
    <s v="93"/>
    <s v="Seine-Saint-Denis"/>
    <x v="1"/>
    <x v="5"/>
    <n v="2844"/>
    <n v="24952"/>
    <n v="4068"/>
    <n v="23160"/>
    <s v="ILE-DE-FRANCE"/>
    <x v="2"/>
    <s v="REGION PARISIENNE"/>
    <n v="55024"/>
  </r>
  <r>
    <n v="52"/>
    <s v="85"/>
    <s v="Vendée"/>
    <x v="3"/>
    <x v="2"/>
    <n v="7112.6247003261406"/>
    <n v="79898.699349112532"/>
    <n v="4184.0563364444151"/>
    <n v="55594.10608267659"/>
    <s v="PAYS DE LA LOIRE"/>
    <x v="1"/>
    <s v="OUEST"/>
    <n v="146789.48646855965"/>
  </r>
  <r>
    <n v="21"/>
    <s v="10"/>
    <s v="Aube"/>
    <x v="3"/>
    <x v="3"/>
    <n v="981.49526550381631"/>
    <n v="4532.4508953346613"/>
    <n v="798.1003484686787"/>
    <n v="7483.7857861806069"/>
    <s v="CHAMPAGNE-ARDENNE"/>
    <x v="1"/>
    <s v="BASSIN PARISIEN"/>
    <n v="13795.832295487762"/>
  </r>
  <r>
    <n v="94"/>
    <s v="2B"/>
    <s v="Haute-Corse"/>
    <x v="6"/>
    <x v="0"/>
    <n v="1140"/>
    <n v="13293"/>
    <n v="781"/>
    <n v="13622"/>
    <s v="CORSE"/>
    <x v="0"/>
    <s v="MEDITERRANEE"/>
    <n v="28836"/>
  </r>
  <r>
    <n v="24"/>
    <s v="18"/>
    <s v="Cher"/>
    <x v="2"/>
    <x v="1"/>
    <n v="123.50307009048112"/>
    <n v="15182.874255569113"/>
    <n v="49.661594548818975"/>
    <n v="26316.898359697065"/>
    <s v="CENTRE"/>
    <x v="0"/>
    <s v="BASSIN PARISIEN"/>
    <n v="41672.937279905476"/>
  </r>
  <r>
    <n v="24"/>
    <s v="37"/>
    <s v="Indre-et-Loire"/>
    <x v="0"/>
    <x v="1"/>
    <n v="7228"/>
    <n v="38368"/>
    <n v="8636"/>
    <n v="45492"/>
    <s v="CENTRE"/>
    <x v="0"/>
    <s v="BASSIN PARISIEN"/>
    <n v="99724"/>
  </r>
  <r>
    <n v="23"/>
    <s v="76"/>
    <s v="Seine-Maritime"/>
    <x v="5"/>
    <x v="2"/>
    <n v="21949"/>
    <n v="97029"/>
    <n v="18343"/>
    <n v="60155"/>
    <s v="HAUTE-NORMANDIE"/>
    <x v="1"/>
    <s v="BASSIN PARISIEN"/>
    <n v="197476"/>
  </r>
  <r>
    <n v="54"/>
    <s v="79"/>
    <s v="Deux-Sèvres"/>
    <x v="5"/>
    <x v="5"/>
    <n v="860"/>
    <n v="7836"/>
    <n v="1124"/>
    <n v="7488"/>
    <s v="POITOU-CHARENTES"/>
    <x v="2"/>
    <s v="OUEST"/>
    <n v="17308"/>
  </r>
  <r>
    <n v="53"/>
    <s v="22"/>
    <s v="Côtes-d'Armor"/>
    <x v="0"/>
    <x v="0"/>
    <n v="7116"/>
    <n v="68020"/>
    <n v="6104"/>
    <n v="89900"/>
    <s v="BRETAGNE"/>
    <x v="0"/>
    <s v="OUEST"/>
    <n v="171140"/>
  </r>
  <r>
    <n v="82"/>
    <s v="01"/>
    <s v="Ain"/>
    <x v="2"/>
    <x v="0"/>
    <n v="3740.374289233042"/>
    <n v="32373.6020692403"/>
    <n v="2111.5321338067738"/>
    <n v="36886.323426446797"/>
    <s v="RHONE-ALPES"/>
    <x v="0"/>
    <s v="CENTRE-EST"/>
    <n v="75111.831918726908"/>
  </r>
  <r>
    <n v="93"/>
    <s v="04"/>
    <s v="Alpes-de-Haute-Provence"/>
    <x v="5"/>
    <x v="5"/>
    <n v="215"/>
    <n v="5172"/>
    <n v="412"/>
    <n v="4500"/>
    <s v="PROVENCE-ALPES-COTE D'AZUR"/>
    <x v="2"/>
    <s v="MEDITERRANEE"/>
    <n v="10299"/>
  </r>
  <r>
    <n v="93"/>
    <s v="13"/>
    <s v="Bouches-du-Rhône"/>
    <x v="2"/>
    <x v="1"/>
    <n v="562.66615633459128"/>
    <n v="56323.209874861052"/>
    <n v="417.88209804193724"/>
    <n v="82637.891092123216"/>
    <s v="PROVENCE-ALPES-COTE D'AZUR"/>
    <x v="0"/>
    <s v="MEDITERRANEE"/>
    <n v="139941.6492213608"/>
  </r>
  <r>
    <n v="83"/>
    <s v="15"/>
    <s v="Cantal"/>
    <x v="5"/>
    <x v="3"/>
    <n v="464"/>
    <n v="3612"/>
    <n v="596"/>
    <n v="6204"/>
    <s v="AUVERGNE"/>
    <x v="1"/>
    <s v="CENTRE-EST"/>
    <n v="10876"/>
  </r>
  <r>
    <n v="83"/>
    <s v="15"/>
    <s v="Cantal"/>
    <x v="4"/>
    <x v="0"/>
    <n v="2540"/>
    <n v="24830"/>
    <n v="1645"/>
    <n v="24720"/>
    <s v="AUVERGNE"/>
    <x v="0"/>
    <s v="CENTRE-EST"/>
    <n v="53735"/>
  </r>
  <r>
    <n v="41"/>
    <s v="54"/>
    <s v="Meurthe-et-Moselle"/>
    <x v="6"/>
    <x v="2"/>
    <n v="6416"/>
    <n v="74122"/>
    <n v="4498"/>
    <n v="56364"/>
    <s v="LORRAINE"/>
    <x v="1"/>
    <s v="EST"/>
    <n v="141400"/>
  </r>
  <r>
    <n v="43"/>
    <s v="90"/>
    <s v="Territoire de Belfort"/>
    <x v="5"/>
    <x v="5"/>
    <n v="384"/>
    <n v="4821"/>
    <n v="456"/>
    <n v="3756"/>
    <s v="FRANCHE-COMTE"/>
    <x v="2"/>
    <s v="EST"/>
    <n v="9417"/>
  </r>
  <r>
    <n v="22"/>
    <s v="80"/>
    <s v="Somme"/>
    <x v="5"/>
    <x v="1"/>
    <n v="933"/>
    <n v="35119"/>
    <n v="688"/>
    <n v="50113"/>
    <s v="PICARDIE"/>
    <x v="0"/>
    <s v="BASSIN PARISIEN"/>
    <n v="86853"/>
  </r>
  <r>
    <n v="82"/>
    <s v="73"/>
    <s v="Savoie"/>
    <x v="6"/>
    <x v="1"/>
    <n v="124"/>
    <n v="19779"/>
    <n v="80"/>
    <n v="29860"/>
    <s v="RHONE-ALPES"/>
    <x v="0"/>
    <s v="CENTRE-EST"/>
    <n v="49843"/>
  </r>
  <r>
    <n v="91"/>
    <s v="11"/>
    <s v="Aude"/>
    <x v="5"/>
    <x v="5"/>
    <n v="491"/>
    <n v="8505"/>
    <n v="728"/>
    <n v="7664"/>
    <s v="LANGUEDOC-ROUSSILLON"/>
    <x v="2"/>
    <s v="MEDITERRANEE"/>
    <n v="17388"/>
  </r>
  <r>
    <n v="11"/>
    <s v="94"/>
    <s v="Val-de-Marne"/>
    <x v="5"/>
    <x v="4"/>
    <n v="5110"/>
    <n v="45938"/>
    <n v="8077"/>
    <n v="54209"/>
    <s v="ILE-DE-FRANCE"/>
    <x v="2"/>
    <s v="REGION PARISIENNE"/>
    <n v="113334"/>
  </r>
  <r>
    <n v="82"/>
    <s v="01"/>
    <s v="Ain"/>
    <x v="0"/>
    <x v="1"/>
    <n v="6036"/>
    <n v="33000"/>
    <n v="6520"/>
    <n v="39328"/>
    <s v="RHONE-ALPES"/>
    <x v="0"/>
    <s v="CENTRE-EST"/>
    <n v="84884"/>
  </r>
  <r>
    <n v="82"/>
    <s v="01"/>
    <s v="Ain"/>
    <x v="0"/>
    <x v="4"/>
    <n v="1280"/>
    <n v="4524"/>
    <n v="1596"/>
    <n v="3604"/>
    <s v="RHONE-ALPES"/>
    <x v="2"/>
    <s v="CENTRE-EST"/>
    <n v="11004"/>
  </r>
  <r>
    <n v="73"/>
    <s v="12"/>
    <s v="Aveyron"/>
    <x v="5"/>
    <x v="1"/>
    <n v="142"/>
    <n v="22976"/>
    <n v="172"/>
    <n v="29796"/>
    <s v="MIDI-PYRENEES"/>
    <x v="0"/>
    <s v="SUD-OUEST"/>
    <n v="53086"/>
  </r>
  <r>
    <n v="82"/>
    <s v="69"/>
    <s v="Rhône"/>
    <x v="4"/>
    <x v="2"/>
    <n v="20525"/>
    <n v="64630"/>
    <n v="16035"/>
    <n v="42900"/>
    <s v="RHONE-ALPES"/>
    <x v="1"/>
    <s v="CENTRE-EST"/>
    <n v="144090"/>
  </r>
  <r>
    <n v="91"/>
    <s v="66"/>
    <s v="Pyrénées-Orientales"/>
    <x v="5"/>
    <x v="0"/>
    <n v="4377"/>
    <n v="37020"/>
    <n v="3300"/>
    <n v="49096"/>
    <s v="LANGUEDOC-ROUSSILLON"/>
    <x v="0"/>
    <s v="MEDITERRANEE"/>
    <n v="93793"/>
  </r>
  <r>
    <n v="25"/>
    <s v="61"/>
    <s v="Orne"/>
    <x v="2"/>
    <x v="0"/>
    <n v="2032.292762776694"/>
    <n v="23429.171660686057"/>
    <n v="1270.0198232255455"/>
    <n v="27251.031220580484"/>
    <s v="BASSE-NORMANDIE"/>
    <x v="0"/>
    <s v="BASSIN PARISIEN"/>
    <n v="53982.515467268779"/>
  </r>
  <r>
    <n v="26"/>
    <s v="58"/>
    <s v="Nièvre"/>
    <x v="0"/>
    <x v="4"/>
    <n v="820"/>
    <n v="3208"/>
    <n v="772"/>
    <n v="2640"/>
    <s v="BOURGOGNE"/>
    <x v="2"/>
    <s v="BASSIN PARISIEN"/>
    <n v="7440"/>
  </r>
  <r>
    <n v="24"/>
    <s v="37"/>
    <s v="Indre-et-Loire"/>
    <x v="2"/>
    <x v="1"/>
    <n v="122.18429570872256"/>
    <n v="21109.030771891452"/>
    <n v="42.443590854229669"/>
    <n v="37150.116375265534"/>
    <s v="CENTRE"/>
    <x v="0"/>
    <s v="BASSIN PARISIEN"/>
    <n v="58423.77503371994"/>
  </r>
  <r>
    <n v="83"/>
    <s v="03"/>
    <s v="Allier"/>
    <x v="6"/>
    <x v="4"/>
    <n v="1982"/>
    <n v="11912"/>
    <n v="2150"/>
    <n v="13499"/>
    <s v="AUVERGNE"/>
    <x v="2"/>
    <s v="CENTRE-EST"/>
    <n v="29543"/>
  </r>
  <r>
    <n v="91"/>
    <s v="34"/>
    <s v="Hérault"/>
    <x v="4"/>
    <x v="3"/>
    <n v="2910"/>
    <n v="10345"/>
    <n v="3535"/>
    <n v="17350"/>
    <s v="LANGUEDOC-ROUSSILLON"/>
    <x v="1"/>
    <s v="MEDITERRANEE"/>
    <n v="34140"/>
  </r>
  <r>
    <n v="82"/>
    <s v="73"/>
    <s v="Savoie"/>
    <x v="1"/>
    <x v="5"/>
    <n v="836"/>
    <n v="8124"/>
    <n v="1184"/>
    <n v="8420"/>
    <s v="RHONE-ALPES"/>
    <x v="2"/>
    <s v="CENTRE-EST"/>
    <n v="18564"/>
  </r>
  <r>
    <n v="53"/>
    <s v="29"/>
    <s v="Finistère"/>
    <x v="5"/>
    <x v="2"/>
    <n v="13108"/>
    <n v="67874"/>
    <n v="10640"/>
    <n v="44932"/>
    <s v="BRETAGNE"/>
    <x v="1"/>
    <s v="OUEST"/>
    <n v="136554"/>
  </r>
  <r>
    <n v="73"/>
    <s v="31"/>
    <s v="Haute-Garonne"/>
    <x v="2"/>
    <x v="4"/>
    <n v="9334.970034208618"/>
    <n v="58123.876331091175"/>
    <n v="9419.4849026274951"/>
    <n v="68382.163391936076"/>
    <s v="MIDI-PYRENEES"/>
    <x v="2"/>
    <s v="SUD-OUEST"/>
    <n v="145260.49465986335"/>
  </r>
  <r>
    <n v="22"/>
    <s v="02"/>
    <s v="Aisne"/>
    <x v="0"/>
    <x v="1"/>
    <n v="10088"/>
    <n v="41812"/>
    <n v="11064"/>
    <n v="48380"/>
    <s v="PICARDIE"/>
    <x v="0"/>
    <s v="BASSIN PARISIEN"/>
    <n v="111344"/>
  </r>
  <r>
    <n v="23"/>
    <s v="76"/>
    <s v="Seine-Maritime"/>
    <x v="3"/>
    <x v="0"/>
    <n v="8088.4785046505558"/>
    <n v="80538.99364207976"/>
    <n v="4943.5391872355494"/>
    <n v="100622.27123295949"/>
    <s v="HAUTE-NORMANDIE"/>
    <x v="0"/>
    <s v="BASSIN PARISIEN"/>
    <n v="194193.28256692537"/>
  </r>
  <r>
    <n v="94"/>
    <s v="2B"/>
    <s v="Haute-Corse"/>
    <x v="4"/>
    <x v="4"/>
    <n v="500"/>
    <n v="2200"/>
    <n v="440"/>
    <n v="2300"/>
    <s v="CORSE"/>
    <x v="2"/>
    <s v="MEDITERRANEE"/>
    <n v="5440"/>
  </r>
  <r>
    <n v="82"/>
    <s v="42"/>
    <s v="Loire"/>
    <x v="0"/>
    <x v="5"/>
    <n v="1064"/>
    <n v="7924"/>
    <n v="744"/>
    <n v="2652"/>
    <s v="RHONE-ALPES"/>
    <x v="2"/>
    <s v="CENTRE-EST"/>
    <n v="12384"/>
  </r>
  <r>
    <n v="25"/>
    <s v="14"/>
    <s v="Calvados"/>
    <x v="3"/>
    <x v="2"/>
    <n v="6983.1343123565193"/>
    <n v="67882.925543569014"/>
    <n v="4891.2166523324431"/>
    <n v="51191.984453640129"/>
    <s v="BASSE-NORMANDIE"/>
    <x v="1"/>
    <s v="BASSIN PARISIEN"/>
    <n v="130949.26096189811"/>
  </r>
  <r>
    <n v="23"/>
    <s v="76"/>
    <s v="Seine-Maritime"/>
    <x v="6"/>
    <x v="2"/>
    <n v="13129"/>
    <n v="125425"/>
    <n v="9237"/>
    <n v="90253"/>
    <s v="HAUTE-NORMANDIE"/>
    <x v="1"/>
    <s v="BASSIN PARISIEN"/>
    <n v="238044"/>
  </r>
  <r>
    <n v="83"/>
    <s v="03"/>
    <s v="Allier"/>
    <x v="3"/>
    <x v="0"/>
    <n v="1708.4871056596319"/>
    <n v="19515.227545208007"/>
    <n v="1090.0363616548063"/>
    <n v="23378.128198842576"/>
    <s v="AUVERGNE"/>
    <x v="0"/>
    <s v="CENTRE-EST"/>
    <n v="45691.87921136502"/>
  </r>
  <r>
    <n v="72"/>
    <s v="33"/>
    <s v="Gironde"/>
    <x v="1"/>
    <x v="5"/>
    <n v="2632"/>
    <n v="31904"/>
    <n v="3148"/>
    <n v="29720"/>
    <s v="AQUITAINE"/>
    <x v="2"/>
    <s v="SUD-OUEST"/>
    <n v="67404"/>
  </r>
  <r>
    <n v="26"/>
    <s v="89"/>
    <s v="Yonne"/>
    <x v="6"/>
    <x v="4"/>
    <n v="1783"/>
    <n v="10515"/>
    <n v="1775"/>
    <n v="11977"/>
    <s v="BOURGOGNE"/>
    <x v="2"/>
    <s v="BASSIN PARISIEN"/>
    <n v="26050"/>
  </r>
  <r>
    <n v="72"/>
    <s v="40"/>
    <s v="Landes"/>
    <x v="6"/>
    <x v="1"/>
    <n v="96"/>
    <n v="19211"/>
    <n v="68"/>
    <n v="27917"/>
    <s v="AQUITAINE"/>
    <x v="0"/>
    <s v="SUD-OUEST"/>
    <n v="47292"/>
  </r>
  <r>
    <n v="53"/>
    <s v="56"/>
    <s v="Morbihan"/>
    <x v="6"/>
    <x v="4"/>
    <n v="4438"/>
    <n v="24652"/>
    <n v="4092"/>
    <n v="25449"/>
    <s v="BRETAGNE"/>
    <x v="2"/>
    <s v="OUEST"/>
    <n v="58631"/>
  </r>
  <r>
    <n v="23"/>
    <s v="27"/>
    <s v="Eure"/>
    <x v="1"/>
    <x v="2"/>
    <n v="7668"/>
    <n v="23700"/>
    <n v="5144"/>
    <n v="13960"/>
    <s v="HAUTE-NORMANDIE"/>
    <x v="1"/>
    <s v="BASSIN PARISIEN"/>
    <n v="50472"/>
  </r>
  <r>
    <n v="72"/>
    <s v="47"/>
    <s v="Lot-et-Garonne"/>
    <x v="5"/>
    <x v="0"/>
    <n v="3344"/>
    <n v="33278"/>
    <n v="2592"/>
    <n v="41281"/>
    <s v="AQUITAINE"/>
    <x v="0"/>
    <s v="SUD-OUEST"/>
    <n v="80495"/>
  </r>
  <r>
    <n v="74"/>
    <s v="19"/>
    <s v="Corrèze"/>
    <x v="6"/>
    <x v="5"/>
    <n v="712"/>
    <n v="9750"/>
    <n v="754"/>
    <n v="10429"/>
    <s v="LIMOUSIN"/>
    <x v="2"/>
    <s v="SUD-OUEST"/>
    <n v="21645"/>
  </r>
  <r>
    <n v="26"/>
    <s v="21"/>
    <s v="Côte-d'Or"/>
    <x v="1"/>
    <x v="4"/>
    <n v="2124"/>
    <n v="12892"/>
    <n v="3504"/>
    <n v="11556"/>
    <s v="BOURGOGNE"/>
    <x v="2"/>
    <s v="BASSIN PARISIEN"/>
    <n v="30076"/>
  </r>
  <r>
    <n v="21"/>
    <s v="08"/>
    <s v="Ardennes"/>
    <x v="1"/>
    <x v="5"/>
    <n v="440"/>
    <n v="4432"/>
    <n v="716"/>
    <n v="4124"/>
    <s v="CHAMPAGNE-ARDENNE"/>
    <x v="2"/>
    <s v="BASSIN PARISIEN"/>
    <n v="9712"/>
  </r>
  <r>
    <n v="26"/>
    <s v="89"/>
    <s v="Yonne"/>
    <x v="0"/>
    <x v="0"/>
    <n v="5408"/>
    <n v="36688"/>
    <n v="4060"/>
    <n v="39936"/>
    <s v="BOURGOGNE"/>
    <x v="0"/>
    <s v="BASSIN PARISIEN"/>
    <n v="86092"/>
  </r>
  <r>
    <n v="22"/>
    <s v="80"/>
    <s v="Somme"/>
    <x v="6"/>
    <x v="2"/>
    <n v="5713"/>
    <n v="50189"/>
    <n v="3475"/>
    <n v="32520"/>
    <s v="PICARDIE"/>
    <x v="1"/>
    <s v="BASSIN PARISIEN"/>
    <n v="91897"/>
  </r>
  <r>
    <n v="54"/>
    <s v="79"/>
    <s v="Deux-Sèvres"/>
    <x v="0"/>
    <x v="0"/>
    <n v="5828"/>
    <n v="46164"/>
    <n v="4700"/>
    <n v="52480"/>
    <s v="POITOU-CHARENTES"/>
    <x v="0"/>
    <s v="OUEST"/>
    <n v="109172"/>
  </r>
  <r>
    <n v="24"/>
    <s v="37"/>
    <s v="Indre-et-Loire"/>
    <x v="1"/>
    <x v="3"/>
    <n v="2280"/>
    <n v="6464"/>
    <n v="2988"/>
    <n v="10920"/>
    <s v="CENTRE"/>
    <x v="1"/>
    <s v="BASSIN PARISIEN"/>
    <n v="22652"/>
  </r>
  <r>
    <n v="43"/>
    <s v="70"/>
    <s v="Haute-Saône"/>
    <x v="0"/>
    <x v="1"/>
    <n v="3984"/>
    <n v="20512"/>
    <n v="4124"/>
    <n v="24452"/>
    <s v="FRANCHE-COMTE"/>
    <x v="0"/>
    <s v="EST"/>
    <n v="53072"/>
  </r>
  <r>
    <n v="41"/>
    <s v="57"/>
    <s v="Moselle"/>
    <x v="2"/>
    <x v="1"/>
    <n v="267.19982834380727"/>
    <n v="26533.806968933925"/>
    <n v="154.17790664061917"/>
    <n v="51465.358736012626"/>
    <s v="LORRAINE"/>
    <x v="0"/>
    <s v="EST"/>
    <n v="78420.543439930974"/>
  </r>
  <r>
    <n v="73"/>
    <s v="65"/>
    <s v="Hautes-Pyrénées"/>
    <x v="6"/>
    <x v="3"/>
    <n v="542"/>
    <n v="5623"/>
    <n v="445"/>
    <n v="8717"/>
    <s v="MIDI-PYRENEES"/>
    <x v="1"/>
    <s v="SUD-OUEST"/>
    <n v="15327"/>
  </r>
  <r>
    <n v="53"/>
    <s v="22"/>
    <s v="Côtes-d'Armor"/>
    <x v="0"/>
    <x v="1"/>
    <n v="8416"/>
    <n v="49340"/>
    <n v="8704"/>
    <n v="54032"/>
    <s v="BRETAGNE"/>
    <x v="0"/>
    <s v="OUEST"/>
    <n v="120492"/>
  </r>
  <r>
    <n v="72"/>
    <s v="47"/>
    <s v="Lot-et-Garonne"/>
    <x v="5"/>
    <x v="5"/>
    <n v="438"/>
    <n v="7877"/>
    <n v="756"/>
    <n v="7160"/>
    <s v="AQUITAINE"/>
    <x v="2"/>
    <s v="SUD-OUEST"/>
    <n v="16231"/>
  </r>
  <r>
    <n v="41"/>
    <s v="57"/>
    <s v="Moselle"/>
    <x v="0"/>
    <x v="1"/>
    <n v="13880"/>
    <n v="52548"/>
    <n v="17012"/>
    <n v="60932"/>
    <s v="LORRAINE"/>
    <x v="0"/>
    <s v="EST"/>
    <n v="144372"/>
  </r>
  <r>
    <n v="83"/>
    <s v="15"/>
    <s v="Cantal"/>
    <x v="0"/>
    <x v="0"/>
    <n v="2696"/>
    <n v="28596"/>
    <n v="1880"/>
    <n v="27500"/>
    <s v="AUVERGNE"/>
    <x v="0"/>
    <s v="CENTRE-EST"/>
    <n v="60672"/>
  </r>
  <r>
    <n v="73"/>
    <s v="09"/>
    <s v="Ariège"/>
    <x v="1"/>
    <x v="4"/>
    <n v="572"/>
    <n v="3416"/>
    <n v="908"/>
    <n v="3072"/>
    <s v="MIDI-PYRENEES"/>
    <x v="2"/>
    <s v="SUD-OUEST"/>
    <n v="7968"/>
  </r>
  <r>
    <n v="54"/>
    <s v="16"/>
    <s v="Charente"/>
    <x v="0"/>
    <x v="1"/>
    <n v="4692"/>
    <n v="28236"/>
    <n v="5084"/>
    <n v="32648"/>
    <s v="POITOU-CHARENTES"/>
    <x v="0"/>
    <s v="OUEST"/>
    <n v="70660"/>
  </r>
  <r>
    <n v="73"/>
    <s v="32"/>
    <s v="Gers"/>
    <x v="0"/>
    <x v="0"/>
    <n v="2620"/>
    <n v="31908"/>
    <n v="1952"/>
    <n v="34284"/>
    <s v="MIDI-PYRENEES"/>
    <x v="0"/>
    <s v="SUD-OUEST"/>
    <n v="70764"/>
  </r>
  <r>
    <n v="83"/>
    <s v="15"/>
    <s v="Cantal"/>
    <x v="4"/>
    <x v="1"/>
    <n v="2065"/>
    <n v="14285"/>
    <n v="2005"/>
    <n v="18110"/>
    <s v="AUVERGNE"/>
    <x v="0"/>
    <s v="CENTRE-EST"/>
    <n v="36465"/>
  </r>
  <r>
    <n v="42"/>
    <s v="67"/>
    <s v="Bas-Rhin"/>
    <x v="4"/>
    <x v="1"/>
    <n v="8505"/>
    <n v="35250"/>
    <n v="12565"/>
    <n v="61930"/>
    <s v="ALSACE"/>
    <x v="0"/>
    <s v="EST"/>
    <n v="118250"/>
  </r>
  <r>
    <n v="73"/>
    <s v="46"/>
    <s v="Lot"/>
    <x v="6"/>
    <x v="1"/>
    <n v="53"/>
    <n v="12827"/>
    <n v="20"/>
    <n v="16920"/>
    <s v="MIDI-PYRENEES"/>
    <x v="0"/>
    <s v="SUD-OUEST"/>
    <n v="29820"/>
  </r>
  <r>
    <n v="21"/>
    <s v="10"/>
    <s v="Aube"/>
    <x v="6"/>
    <x v="4"/>
    <n v="1561"/>
    <n v="8544"/>
    <n v="1835"/>
    <n v="9311"/>
    <s v="CHAMPAGNE-ARDENNE"/>
    <x v="2"/>
    <s v="BASSIN PARISIEN"/>
    <n v="21251"/>
  </r>
  <r>
    <n v="11"/>
    <s v="91"/>
    <s v="Essonne"/>
    <x v="4"/>
    <x v="1"/>
    <n v="9210"/>
    <n v="62485"/>
    <n v="9225"/>
    <n v="77760"/>
    <s v="ILE-DE-FRANCE"/>
    <x v="0"/>
    <s v="REGION PARISIENNE"/>
    <n v="158680"/>
  </r>
  <r>
    <n v="91"/>
    <s v="11"/>
    <s v="Aude"/>
    <x v="5"/>
    <x v="3"/>
    <n v="1138"/>
    <n v="6720"/>
    <n v="849"/>
    <n v="9468"/>
    <s v="LANGUEDOC-ROUSSILLON"/>
    <x v="1"/>
    <s v="MEDITERRANEE"/>
    <n v="18175"/>
  </r>
  <r>
    <n v="54"/>
    <s v="16"/>
    <s v="Charente"/>
    <x v="0"/>
    <x v="2"/>
    <n v="4764"/>
    <n v="6956"/>
    <n v="2824"/>
    <n v="4828"/>
    <s v="POITOU-CHARENTES"/>
    <x v="1"/>
    <s v="OUEST"/>
    <n v="19372"/>
  </r>
  <r>
    <n v="53"/>
    <s v="29"/>
    <s v="Finistère"/>
    <x v="0"/>
    <x v="5"/>
    <n v="844"/>
    <n v="6956"/>
    <n v="588"/>
    <n v="2320"/>
    <s v="BRETAGNE"/>
    <x v="2"/>
    <s v="OUEST"/>
    <n v="10708"/>
  </r>
  <r>
    <n v="93"/>
    <s v="83"/>
    <s v="Var"/>
    <x v="1"/>
    <x v="3"/>
    <n v="4048"/>
    <n v="14832"/>
    <n v="3664"/>
    <n v="22620"/>
    <s v="PROVENCE-ALPES-COTE D'AZUR"/>
    <x v="1"/>
    <s v="MEDITERRANEE"/>
    <n v="45164"/>
  </r>
  <r>
    <n v="52"/>
    <s v="72"/>
    <s v="Sarthe"/>
    <x v="4"/>
    <x v="1"/>
    <n v="6050"/>
    <n v="32755"/>
    <n v="8520"/>
    <n v="46775"/>
    <s v="PAYS DE LA LOIRE"/>
    <x v="0"/>
    <s v="OUEST"/>
    <n v="94100"/>
  </r>
  <r>
    <n v="22"/>
    <s v="60"/>
    <s v="Oise"/>
    <x v="5"/>
    <x v="2"/>
    <n v="12438"/>
    <n v="52694"/>
    <n v="9414"/>
    <n v="34230"/>
    <s v="PICARDIE"/>
    <x v="1"/>
    <s v="BASSIN PARISIEN"/>
    <n v="108776"/>
  </r>
  <r>
    <n v="94"/>
    <s v="2A"/>
    <s v="Corse-du-Sud"/>
    <x v="3"/>
    <x v="2"/>
    <n v="1297.6285281346102"/>
    <n v="11338.011152753896"/>
    <n v="927.15429376110592"/>
    <n v="8942.5100393674638"/>
    <s v="CORSE"/>
    <x v="1"/>
    <s v="MEDITERRANEE"/>
    <n v="22505.304014017078"/>
  </r>
  <r>
    <n v="53"/>
    <s v="22"/>
    <s v="Côtes-d'Armor"/>
    <x v="2"/>
    <x v="3"/>
    <n v="1705.971046141015"/>
    <n v="11256.375263554144"/>
    <n v="1015.5486549426089"/>
    <n v="18644.807146828582"/>
    <s v="BRETAGNE"/>
    <x v="1"/>
    <s v="OUEST"/>
    <n v="32622.702111466351"/>
  </r>
  <r>
    <n v="42"/>
    <s v="68"/>
    <s v="Haut-Rhin"/>
    <x v="6"/>
    <x v="2"/>
    <n v="8040"/>
    <n v="88022"/>
    <n v="5803"/>
    <n v="66648"/>
    <s v="ALSACE"/>
    <x v="1"/>
    <s v="EST"/>
    <n v="168513"/>
  </r>
  <r>
    <n v="83"/>
    <s v="15"/>
    <s v="Cantal"/>
    <x v="2"/>
    <x v="2"/>
    <n v="1616.2864973633441"/>
    <n v="17011.510928933687"/>
    <n v="794.65904685012686"/>
    <n v="10553.069827174269"/>
    <s v="AUVERGNE"/>
    <x v="1"/>
    <s v="CENTRE-EST"/>
    <n v="29975.526300321428"/>
  </r>
  <r>
    <n v="53"/>
    <s v="22"/>
    <s v="Côtes-d'Armor"/>
    <x v="3"/>
    <x v="2"/>
    <n v="5348.2953691596622"/>
    <n v="65309.202463263995"/>
    <n v="3692.6836689281317"/>
    <n v="48337.515303193395"/>
    <s v="BRETAGNE"/>
    <x v="1"/>
    <s v="OUEST"/>
    <n v="122687.69680454518"/>
  </r>
  <r>
    <n v="31"/>
    <s v="59"/>
    <s v="Nord"/>
    <x v="4"/>
    <x v="5"/>
    <n v="5585"/>
    <n v="37590"/>
    <n v="7920"/>
    <n v="24015"/>
    <s v="NORD-PAS-DE-CALAIS"/>
    <x v="2"/>
    <s v=""/>
    <n v="75110"/>
  </r>
  <r>
    <n v="23"/>
    <s v="76"/>
    <s v="Seine-Maritime"/>
    <x v="6"/>
    <x v="5"/>
    <n v="4285"/>
    <n v="53026"/>
    <n v="5690"/>
    <n v="57337"/>
    <s v="HAUTE-NORMANDIE"/>
    <x v="2"/>
    <s v="BASSIN PARISIEN"/>
    <n v="120338"/>
  </r>
  <r>
    <n v="24"/>
    <s v="18"/>
    <s v="Cher"/>
    <x v="4"/>
    <x v="0"/>
    <n v="4845"/>
    <n v="39985"/>
    <n v="4050"/>
    <n v="46650"/>
    <s v="CENTRE"/>
    <x v="0"/>
    <s v="BASSIN PARISIEN"/>
    <n v="95530"/>
  </r>
  <r>
    <n v="83"/>
    <s v="63"/>
    <s v="Puy-de-Dôme"/>
    <x v="2"/>
    <x v="0"/>
    <n v="3107.0567700388883"/>
    <n v="30491.004556878655"/>
    <n v="1875.0743013852211"/>
    <n v="36038.072986736981"/>
    <s v="AUVERGNE"/>
    <x v="0"/>
    <s v="CENTRE-EST"/>
    <n v="71511.208615039737"/>
  </r>
  <r>
    <n v="52"/>
    <s v="44"/>
    <s v="Loire-Atlantique"/>
    <x v="3"/>
    <x v="0"/>
    <n v="5534.7645960485024"/>
    <n v="47205.892857655206"/>
    <n v="3030.2744056938745"/>
    <n v="61402.056182075401"/>
    <s v="PAYS DE LA LOIRE"/>
    <x v="0"/>
    <s v="OUEST"/>
    <n v="117172.98804147299"/>
  </r>
  <r>
    <n v="22"/>
    <s v="60"/>
    <s v="Oise"/>
    <x v="6"/>
    <x v="3"/>
    <n v="2953"/>
    <n v="15416"/>
    <n v="2299"/>
    <n v="23079"/>
    <s v="PICARDIE"/>
    <x v="1"/>
    <s v="BASSIN PARISIEN"/>
    <n v="43747"/>
  </r>
  <r>
    <n v="52"/>
    <s v="72"/>
    <s v="Sarthe"/>
    <x v="5"/>
    <x v="1"/>
    <n v="646"/>
    <n v="32633"/>
    <n v="768"/>
    <n v="49476"/>
    <s v="PAYS DE LA LOIRE"/>
    <x v="0"/>
    <s v="OUEST"/>
    <n v="83523"/>
  </r>
  <r>
    <n v="73"/>
    <s v="31"/>
    <s v="Haute-Garonne"/>
    <x v="2"/>
    <x v="1"/>
    <n v="300.85666171816945"/>
    <n v="29782.101107755854"/>
    <n v="126.43240520838259"/>
    <n v="45414.718254832515"/>
    <s v="MIDI-PYRENEES"/>
    <x v="0"/>
    <s v="SUD-OUEST"/>
    <n v="75624.108429514919"/>
  </r>
  <r>
    <n v="54"/>
    <s v="79"/>
    <s v="Deux-Sèvres"/>
    <x v="6"/>
    <x v="5"/>
    <n v="1372"/>
    <n v="13195"/>
    <n v="1685"/>
    <n v="14822"/>
    <s v="POITOU-CHARENTES"/>
    <x v="2"/>
    <s v="OUEST"/>
    <n v="31074"/>
  </r>
  <r>
    <n v="82"/>
    <s v="73"/>
    <s v="Savoie"/>
    <x v="3"/>
    <x v="1"/>
    <n v="63.054471141176137"/>
    <n v="11358.412549918916"/>
    <n v="31.068627827593282"/>
    <n v="19970.083718065882"/>
    <s v="RHONE-ALPES"/>
    <x v="0"/>
    <s v="CENTRE-EST"/>
    <n v="31422.619366953568"/>
  </r>
  <r>
    <n v="25"/>
    <s v="14"/>
    <s v="Calvados"/>
    <x v="1"/>
    <x v="1"/>
    <n v="4336"/>
    <n v="35876"/>
    <n v="4760"/>
    <n v="51320"/>
    <s v="BASSE-NORMANDIE"/>
    <x v="0"/>
    <s v="BASSIN PARISIEN"/>
    <n v="96292"/>
  </r>
  <r>
    <n v="43"/>
    <s v="70"/>
    <s v="Haute-Saône"/>
    <x v="5"/>
    <x v="5"/>
    <n v="408"/>
    <n v="4780"/>
    <n v="436"/>
    <n v="4096"/>
    <s v="FRANCHE-COMTE"/>
    <x v="2"/>
    <s v="EST"/>
    <n v="9720"/>
  </r>
  <r>
    <n v="25"/>
    <s v="14"/>
    <s v="Calvados"/>
    <x v="2"/>
    <x v="0"/>
    <n v="4253.6496271052274"/>
    <n v="42616.523093299853"/>
    <n v="2750.2727067890496"/>
    <n v="50693.647481514505"/>
    <s v="BASSE-NORMANDIE"/>
    <x v="0"/>
    <s v="BASSIN PARISIEN"/>
    <n v="100314.09290870864"/>
  </r>
  <r>
    <n v="82"/>
    <s v="26"/>
    <s v="Drôme"/>
    <x v="2"/>
    <x v="2"/>
    <n v="4698.3384940601682"/>
    <n v="43722.976874866144"/>
    <n v="2887.7713724976506"/>
    <n v="33018.238995132953"/>
    <s v="RHONE-ALPES"/>
    <x v="1"/>
    <s v="CENTRE-EST"/>
    <n v="84327.325736556915"/>
  </r>
  <r>
    <n v="26"/>
    <s v="58"/>
    <s v="Nièvre"/>
    <x v="5"/>
    <x v="0"/>
    <n v="2456"/>
    <n v="23526"/>
    <n v="1916"/>
    <n v="28322"/>
    <s v="BOURGOGNE"/>
    <x v="0"/>
    <s v="BASSIN PARISIEN"/>
    <n v="56220"/>
  </r>
  <r>
    <n v="82"/>
    <s v="42"/>
    <s v="Loire"/>
    <x v="1"/>
    <x v="0"/>
    <n v="11840"/>
    <n v="90412"/>
    <n v="10072"/>
    <n v="110648"/>
    <s v="RHONE-ALPES"/>
    <x v="0"/>
    <s v="CENTRE-EST"/>
    <n v="222972"/>
  </r>
  <r>
    <n v="91"/>
    <s v="11"/>
    <s v="Aude"/>
    <x v="6"/>
    <x v="0"/>
    <n v="2183"/>
    <n v="24856"/>
    <n v="1354"/>
    <n v="30390"/>
    <s v="LANGUEDOC-ROUSSILLON"/>
    <x v="0"/>
    <s v="MEDITERRANEE"/>
    <n v="58783"/>
  </r>
  <r>
    <n v="52"/>
    <s v="85"/>
    <s v="Vendée"/>
    <x v="5"/>
    <x v="2"/>
    <n v="10366"/>
    <n v="42312"/>
    <n v="7648"/>
    <n v="25668"/>
    <s v="PAYS DE LA LOIRE"/>
    <x v="1"/>
    <s v="OUEST"/>
    <n v="85994"/>
  </r>
  <r>
    <n v="54"/>
    <s v="16"/>
    <s v="Charente"/>
    <x v="3"/>
    <x v="5"/>
    <n v="1392.8827025531539"/>
    <n v="21396.34964125021"/>
    <n v="1570.6721409941495"/>
    <n v="27319.286131526191"/>
    <s v="POITOU-CHARENTES"/>
    <x v="2"/>
    <s v="OUEST"/>
    <n v="51679.1906163237"/>
  </r>
  <r>
    <n v="11"/>
    <s v="92"/>
    <s v="Hauts-de-Seine"/>
    <x v="2"/>
    <x v="0"/>
    <n v="7028.0999697466905"/>
    <n v="71574.983143820107"/>
    <n v="4852.5562037416348"/>
    <n v="83710.528191598103"/>
    <s v="ILE-DE-FRANCE"/>
    <x v="0"/>
    <s v="REGION PARISIENNE"/>
    <n v="167166.16750890654"/>
  </r>
  <r>
    <n v="24"/>
    <s v="45"/>
    <s v="Loiret"/>
    <x v="5"/>
    <x v="1"/>
    <n v="1144"/>
    <n v="37790"/>
    <n v="960"/>
    <n v="53545"/>
    <s v="CENTRE"/>
    <x v="0"/>
    <s v="BASSIN PARISIEN"/>
    <n v="93439"/>
  </r>
  <r>
    <n v="72"/>
    <s v="40"/>
    <s v="Landes"/>
    <x v="0"/>
    <x v="2"/>
    <n v="3736"/>
    <n v="5948"/>
    <n v="2400"/>
    <n v="4028"/>
    <s v="AQUITAINE"/>
    <x v="1"/>
    <s v="SUD-OUEST"/>
    <n v="16112"/>
  </r>
  <r>
    <n v="82"/>
    <s v="38"/>
    <s v="Isère"/>
    <x v="0"/>
    <x v="2"/>
    <n v="9252"/>
    <n v="20268"/>
    <n v="7800"/>
    <n v="18180"/>
    <s v="RHONE-ALPES"/>
    <x v="1"/>
    <s v="CENTRE-EST"/>
    <n v="55500"/>
  </r>
  <r>
    <n v="73"/>
    <s v="32"/>
    <s v="Gers"/>
    <x v="4"/>
    <x v="3"/>
    <n v="825"/>
    <n v="1965"/>
    <n v="995"/>
    <n v="3160"/>
    <s v="MIDI-PYRENEES"/>
    <x v="1"/>
    <s v="SUD-OUEST"/>
    <n v="6945"/>
  </r>
  <r>
    <n v="42"/>
    <s v="68"/>
    <s v="Haut-Rhin"/>
    <x v="5"/>
    <x v="4"/>
    <n v="2898"/>
    <n v="24348"/>
    <n v="3796"/>
    <n v="20072"/>
    <s v="ALSACE"/>
    <x v="2"/>
    <s v="EST"/>
    <n v="51114"/>
  </r>
  <r>
    <n v="24"/>
    <s v="37"/>
    <s v="Indre-et-Loire"/>
    <x v="3"/>
    <x v="5"/>
    <n v="3195.8212811090257"/>
    <n v="46771.85197820481"/>
    <n v="4521.3369936015979"/>
    <n v="56874.430060222752"/>
    <s v="CENTRE"/>
    <x v="2"/>
    <s v="BASSIN PARISIEN"/>
    <n v="111363.44031313818"/>
  </r>
  <r>
    <n v="72"/>
    <s v="64"/>
    <s v="Pyrénées-Atlantiques"/>
    <x v="3"/>
    <x v="5"/>
    <n v="3099.979286514766"/>
    <n v="57555.029609300087"/>
    <n v="3920.6686882016547"/>
    <n v="70860.02260325574"/>
    <s v="AQUITAINE"/>
    <x v="2"/>
    <s v="SUD-OUEST"/>
    <n v="135435.70018727225"/>
  </r>
  <r>
    <n v="26"/>
    <s v="71"/>
    <s v="Saône-et-Loire"/>
    <x v="0"/>
    <x v="2"/>
    <n v="8828"/>
    <n v="15848"/>
    <n v="5120"/>
    <n v="8336"/>
    <s v="BOURGOGNE"/>
    <x v="1"/>
    <s v="BASSIN PARISIEN"/>
    <n v="38132"/>
  </r>
  <r>
    <n v="11"/>
    <s v="92"/>
    <s v="Hauts-de-Seine"/>
    <x v="3"/>
    <x v="3"/>
    <n v="3125.1687076064372"/>
    <n v="19850.588162262593"/>
    <n v="2528.464652802948"/>
    <n v="34198.117677509079"/>
    <s v="ILE-DE-FRANCE"/>
    <x v="1"/>
    <s v="REGION PARISIENNE"/>
    <n v="59702.339200181057"/>
  </r>
  <r>
    <n v="22"/>
    <s v="02"/>
    <s v="Aisne"/>
    <x v="5"/>
    <x v="4"/>
    <n v="1698"/>
    <n v="13412"/>
    <n v="2348"/>
    <n v="13424"/>
    <s v="PICARDIE"/>
    <x v="2"/>
    <s v="BASSIN PARISIEN"/>
    <n v="30882"/>
  </r>
  <r>
    <n v="43"/>
    <s v="39"/>
    <s v="Jura"/>
    <x v="3"/>
    <x v="5"/>
    <n v="994.03219293843483"/>
    <n v="16541.606654830113"/>
    <n v="1320.4385987898181"/>
    <n v="20458.377205886878"/>
    <s v="FRANCHE-COMTE"/>
    <x v="2"/>
    <s v="EST"/>
    <n v="39314.454652445245"/>
  </r>
  <r>
    <n v="91"/>
    <s v="30"/>
    <s v="Gard"/>
    <x v="2"/>
    <x v="3"/>
    <n v="1956.9604711391994"/>
    <n v="14362.122072112339"/>
    <n v="1399.7706105730326"/>
    <n v="21866.018372589897"/>
    <s v="LANGUEDOC-ROUSSILLON"/>
    <x v="1"/>
    <s v="MEDITERRANEE"/>
    <n v="39584.87152641447"/>
  </r>
  <r>
    <n v="24"/>
    <s v="18"/>
    <s v="Cher"/>
    <x v="3"/>
    <x v="4"/>
    <n v="2192.34646004158"/>
    <n v="16178.692162210578"/>
    <n v="2158.3980098952916"/>
    <n v="18107.674502265902"/>
    <s v="CENTRE"/>
    <x v="2"/>
    <s v="BASSIN PARISIEN"/>
    <n v="38637.111134413353"/>
  </r>
  <r>
    <n v="54"/>
    <s v="79"/>
    <s v="Deux-Sèvres"/>
    <x v="1"/>
    <x v="5"/>
    <n v="524"/>
    <n v="5056"/>
    <n v="696"/>
    <n v="4948"/>
    <s v="POITOU-CHARENTES"/>
    <x v="2"/>
    <s v="OUEST"/>
    <n v="11224"/>
  </r>
  <r>
    <n v="11"/>
    <s v="77"/>
    <s v="Seine-et-Marne"/>
    <x v="6"/>
    <x v="0"/>
    <n v="7170"/>
    <n v="63937"/>
    <n v="4770"/>
    <n v="70520"/>
    <s v="ILE-DE-FRANCE"/>
    <x v="0"/>
    <s v="REGION PARISIENNE"/>
    <n v="146397"/>
  </r>
  <r>
    <n v="72"/>
    <s v="33"/>
    <s v="Gironde"/>
    <x v="5"/>
    <x v="2"/>
    <n v="18375"/>
    <n v="89728"/>
    <n v="14888"/>
    <n v="72041"/>
    <s v="AQUITAINE"/>
    <x v="1"/>
    <s v="SUD-OUEST"/>
    <n v="195032"/>
  </r>
  <r>
    <n v="82"/>
    <s v="07"/>
    <s v="Ardèche"/>
    <x v="3"/>
    <x v="2"/>
    <n v="2845.455366737483"/>
    <n v="33944.741775679788"/>
    <n v="1801.4249827073156"/>
    <n v="23977.201993444854"/>
    <s v="RHONE-ALPES"/>
    <x v="1"/>
    <s v="CENTRE-EST"/>
    <n v="62568.824118569442"/>
  </r>
  <r>
    <n v="82"/>
    <s v="74"/>
    <s v="Haute-Savoie"/>
    <x v="1"/>
    <x v="0"/>
    <n v="7916"/>
    <n v="50044"/>
    <n v="6932"/>
    <n v="52836"/>
    <s v="RHONE-ALPES"/>
    <x v="0"/>
    <s v="CENTRE-EST"/>
    <n v="117728"/>
  </r>
  <r>
    <n v="43"/>
    <s v="90"/>
    <s v="Territoire de Belfort"/>
    <x v="5"/>
    <x v="3"/>
    <n v="401"/>
    <n v="2252"/>
    <n v="360"/>
    <n v="3504"/>
    <s v="FRANCHE-COMTE"/>
    <x v="1"/>
    <s v="EST"/>
    <n v="6517"/>
  </r>
  <r>
    <n v="82"/>
    <s v="01"/>
    <s v="Ain"/>
    <x v="6"/>
    <x v="2"/>
    <n v="5609"/>
    <n v="55214"/>
    <n v="3194"/>
    <n v="38936"/>
    <s v="RHONE-ALPES"/>
    <x v="1"/>
    <s v="CENTRE-EST"/>
    <n v="102953"/>
  </r>
  <r>
    <n v="73"/>
    <s v="12"/>
    <s v="Aveyron"/>
    <x v="3"/>
    <x v="4"/>
    <n v="1797.70573132348"/>
    <n v="16259.789809269403"/>
    <n v="1546.2726477691206"/>
    <n v="19094.838740274445"/>
    <s v="MIDI-PYRENEES"/>
    <x v="2"/>
    <s v="SUD-OUEST"/>
    <n v="38698.606928636451"/>
  </r>
  <r>
    <n v="21"/>
    <s v="10"/>
    <s v="Aube"/>
    <x v="4"/>
    <x v="1"/>
    <n v="3395"/>
    <n v="23095"/>
    <n v="4505"/>
    <n v="32280"/>
    <s v="CHAMPAGNE-ARDENNE"/>
    <x v="0"/>
    <s v="BASSIN PARISIEN"/>
    <n v="63275"/>
  </r>
  <r>
    <n v="54"/>
    <s v="16"/>
    <s v="Charente"/>
    <x v="1"/>
    <x v="1"/>
    <n v="932"/>
    <n v="23652"/>
    <n v="1024"/>
    <n v="30780"/>
    <s v="POITOU-CHARENTES"/>
    <x v="0"/>
    <s v="OUEST"/>
    <n v="56388"/>
  </r>
  <r>
    <n v="52"/>
    <s v="44"/>
    <s v="Loire-Atlantique"/>
    <x v="3"/>
    <x v="3"/>
    <n v="3933.8705784829613"/>
    <n v="17602.579645000395"/>
    <n v="2351.3700063198694"/>
    <n v="28545.864400675418"/>
    <s v="PAYS DE LA LOIRE"/>
    <x v="1"/>
    <s v="OUEST"/>
    <n v="52433.684630478645"/>
  </r>
  <r>
    <n v="24"/>
    <s v="41"/>
    <s v="Loir-et-Cher"/>
    <x v="5"/>
    <x v="3"/>
    <n v="866"/>
    <n v="4405"/>
    <n v="832"/>
    <n v="8164"/>
    <s v="CENTRE"/>
    <x v="1"/>
    <s v="BASSIN PARISIEN"/>
    <n v="14267"/>
  </r>
  <r>
    <n v="82"/>
    <s v="74"/>
    <s v="Haute-Savoie"/>
    <x v="5"/>
    <x v="5"/>
    <n v="1986"/>
    <n v="22912"/>
    <n v="2628"/>
    <n v="20505"/>
    <s v="RHONE-ALPES"/>
    <x v="2"/>
    <s v="CENTRE-EST"/>
    <n v="48031"/>
  </r>
  <r>
    <n v="83"/>
    <s v="63"/>
    <s v="Puy-de-Dôme"/>
    <x v="0"/>
    <x v="5"/>
    <n v="856"/>
    <n v="7292"/>
    <n v="512"/>
    <n v="3096"/>
    <s v="AUVERGNE"/>
    <x v="2"/>
    <s v="CENTRE-EST"/>
    <n v="11756"/>
  </r>
  <r>
    <n v="91"/>
    <s v="34"/>
    <s v="Hérault"/>
    <x v="1"/>
    <x v="5"/>
    <n v="1468"/>
    <n v="20172"/>
    <n v="2068"/>
    <n v="19920"/>
    <s v="LANGUEDOC-ROUSSILLON"/>
    <x v="2"/>
    <s v="MEDITERRANEE"/>
    <n v="43628"/>
  </r>
  <r>
    <n v="52"/>
    <s v="85"/>
    <s v="Vendée"/>
    <x v="4"/>
    <x v="2"/>
    <n v="9255"/>
    <n v="17720"/>
    <n v="5910"/>
    <n v="8720"/>
    <s v="PAYS DE LA LOIRE"/>
    <x v="1"/>
    <s v="OUEST"/>
    <n v="41605"/>
  </r>
  <r>
    <n v="72"/>
    <s v="47"/>
    <s v="Lot-et-Garonne"/>
    <x v="1"/>
    <x v="4"/>
    <n v="1392"/>
    <n v="7456"/>
    <n v="1916"/>
    <n v="6476"/>
    <s v="AQUITAINE"/>
    <x v="2"/>
    <s v="SUD-OUEST"/>
    <n v="17240"/>
  </r>
  <r>
    <n v="11"/>
    <s v="75"/>
    <s v="Paris"/>
    <x v="1"/>
    <x v="5"/>
    <n v="10372"/>
    <n v="171192"/>
    <n v="16244"/>
    <n v="145076"/>
    <s v="ILE-DE-FRANCE"/>
    <x v="2"/>
    <s v="REGION PARISIENNE"/>
    <n v="342884"/>
  </r>
  <r>
    <n v="26"/>
    <s v="89"/>
    <s v="Yonne"/>
    <x v="0"/>
    <x v="1"/>
    <n v="4600"/>
    <n v="31320"/>
    <n v="4732"/>
    <n v="37012"/>
    <s v="BOURGOGNE"/>
    <x v="0"/>
    <s v="BASSIN PARISIEN"/>
    <n v="77664"/>
  </r>
  <r>
    <n v="74"/>
    <s v="87"/>
    <s v="Haute-Vienne"/>
    <x v="6"/>
    <x v="3"/>
    <n v="807"/>
    <n v="7555"/>
    <n v="729"/>
    <n v="13123"/>
    <s v="LIMOUSIN"/>
    <x v="1"/>
    <s v="SUD-OUEST"/>
    <n v="22214"/>
  </r>
  <r>
    <n v="23"/>
    <s v="27"/>
    <s v="Eure"/>
    <x v="6"/>
    <x v="3"/>
    <n v="2149"/>
    <n v="10176"/>
    <n v="1663"/>
    <n v="16634"/>
    <s v="HAUTE-NORMANDIE"/>
    <x v="1"/>
    <s v="BASSIN PARISIEN"/>
    <n v="30622"/>
  </r>
  <r>
    <n v="21"/>
    <s v="10"/>
    <s v="Aube"/>
    <x v="1"/>
    <x v="4"/>
    <n v="1200"/>
    <n v="6048"/>
    <n v="1420"/>
    <n v="4720"/>
    <s v="CHAMPAGNE-ARDENNE"/>
    <x v="2"/>
    <s v="BASSIN PARISIEN"/>
    <n v="13388"/>
  </r>
  <r>
    <n v="82"/>
    <s v="01"/>
    <s v="Ain"/>
    <x v="4"/>
    <x v="5"/>
    <n v="585"/>
    <n v="5325"/>
    <n v="1065"/>
    <n v="4385"/>
    <s v="RHONE-ALPES"/>
    <x v="2"/>
    <s v="CENTRE-EST"/>
    <n v="11360"/>
  </r>
  <r>
    <n v="83"/>
    <s v="03"/>
    <s v="Allier"/>
    <x v="0"/>
    <x v="3"/>
    <n v="1008"/>
    <n v="3368"/>
    <n v="1604"/>
    <n v="7332"/>
    <s v="AUVERGNE"/>
    <x v="1"/>
    <s v="CENTRE-EST"/>
    <n v="13312"/>
  </r>
  <r>
    <n v="26"/>
    <s v="21"/>
    <s v="Côte-d'Or"/>
    <x v="3"/>
    <x v="2"/>
    <n v="4997.4814423493835"/>
    <n v="52778.498379410528"/>
    <n v="3300.4842747904868"/>
    <n v="38743.827130497652"/>
    <s v="BOURGOGNE"/>
    <x v="1"/>
    <s v="BASSIN PARISIEN"/>
    <n v="99820.291227048045"/>
  </r>
  <r>
    <n v="91"/>
    <s v="11"/>
    <s v="Aude"/>
    <x v="6"/>
    <x v="4"/>
    <n v="1567"/>
    <n v="12418"/>
    <n v="1757"/>
    <n v="14698"/>
    <s v="LANGUEDOC-ROUSSILLON"/>
    <x v="2"/>
    <s v="MEDITERRANEE"/>
    <n v="30440"/>
  </r>
  <r>
    <n v="73"/>
    <s v="81"/>
    <s v="Tarn"/>
    <x v="5"/>
    <x v="5"/>
    <n v="650"/>
    <n v="9916"/>
    <n v="932"/>
    <n v="9392"/>
    <s v="MIDI-PYRENEES"/>
    <x v="2"/>
    <s v="SUD-OUEST"/>
    <n v="20890"/>
  </r>
  <r>
    <n v="93"/>
    <s v="84"/>
    <s v="Vaucluse"/>
    <x v="1"/>
    <x v="4"/>
    <n v="1828"/>
    <n v="11908"/>
    <n v="2728"/>
    <n v="10600"/>
    <s v="PROVENCE-ALPES-COTE D'AZUR"/>
    <x v="2"/>
    <s v="MEDITERRANEE"/>
    <n v="27064"/>
  </r>
  <r>
    <n v="74"/>
    <s v="23"/>
    <s v="Creuse"/>
    <x v="5"/>
    <x v="0"/>
    <n v="1259"/>
    <n v="13308"/>
    <n v="1000"/>
    <n v="15360"/>
    <s v="LIMOUSIN"/>
    <x v="0"/>
    <s v="SUD-OUEST"/>
    <n v="30927"/>
  </r>
  <r>
    <n v="41"/>
    <s v="88"/>
    <s v="Vosges"/>
    <x v="3"/>
    <x v="3"/>
    <n v="1247.654427678282"/>
    <n v="6362.9198053165292"/>
    <n v="891.02847854615391"/>
    <n v="9467.0764391682114"/>
    <s v="LORRAINE"/>
    <x v="1"/>
    <s v="EST"/>
    <n v="17968.679150709177"/>
  </r>
  <r>
    <n v="31"/>
    <s v="59"/>
    <s v="Nord"/>
    <x v="1"/>
    <x v="3"/>
    <n v="10080"/>
    <n v="31364"/>
    <n v="14412"/>
    <n v="50344"/>
    <s v="NORD-PAS-DE-CALAIS"/>
    <x v="1"/>
    <s v=""/>
    <n v="106200"/>
  </r>
  <r>
    <n v="26"/>
    <s v="58"/>
    <s v="Nièvre"/>
    <x v="2"/>
    <x v="5"/>
    <n v="660.75167823681397"/>
    <n v="9831.4389053759132"/>
    <n v="989.20601631901775"/>
    <n v="12410.271346380299"/>
    <s v="BOURGOGNE"/>
    <x v="2"/>
    <s v="BASSIN PARISIEN"/>
    <n v="23891.667946312045"/>
  </r>
  <r>
    <n v="72"/>
    <s v="33"/>
    <s v="Gironde"/>
    <x v="3"/>
    <x v="1"/>
    <n v="291.07737616584359"/>
    <n v="35634.872661064306"/>
    <n v="126.79286498400688"/>
    <n v="58388.908957590953"/>
    <s v="AQUITAINE"/>
    <x v="0"/>
    <s v="SUD-OUEST"/>
    <n v="94441.651859805104"/>
  </r>
  <r>
    <n v="24"/>
    <s v="41"/>
    <s v="Loir-et-Cher"/>
    <x v="1"/>
    <x v="0"/>
    <n v="5704"/>
    <n v="37228"/>
    <n v="4584"/>
    <n v="43084"/>
    <s v="CENTRE"/>
    <x v="0"/>
    <s v="BASSIN PARISIEN"/>
    <n v="90600"/>
  </r>
  <r>
    <n v="83"/>
    <s v="63"/>
    <s v="Puy-de-Dôme"/>
    <x v="3"/>
    <x v="2"/>
    <n v="5604.8937003999181"/>
    <n v="68015.27505357578"/>
    <n v="3403.6970021578472"/>
    <n v="46494.47481226136"/>
    <s v="AUVERGNE"/>
    <x v="1"/>
    <s v="CENTRE-EST"/>
    <n v="123518.34056839489"/>
  </r>
  <r>
    <n v="24"/>
    <s v="36"/>
    <s v="Indre"/>
    <x v="3"/>
    <x v="5"/>
    <n v="780.18872785472513"/>
    <n v="11536.44055371007"/>
    <n v="965.12269050650309"/>
    <n v="14796.404452747471"/>
    <s v="CENTRE"/>
    <x v="2"/>
    <s v="BASSIN PARISIEN"/>
    <n v="28078.156424818771"/>
  </r>
  <r>
    <n v="94"/>
    <s v="2B"/>
    <s v="Haute-Corse"/>
    <x v="2"/>
    <x v="0"/>
    <n v="1369.0543815499154"/>
    <n v="15088.476295338936"/>
    <n v="729.59495337052147"/>
    <n v="15523.379612332928"/>
    <s v="CORSE"/>
    <x v="0"/>
    <s v="MEDITERRANEE"/>
    <n v="32710.505242592299"/>
  </r>
  <r>
    <n v="31"/>
    <s v="59"/>
    <s v="Nord"/>
    <x v="0"/>
    <x v="5"/>
    <n v="2752"/>
    <n v="24176"/>
    <n v="1832"/>
    <n v="7720"/>
    <s v="NORD-PAS-DE-CALAIS"/>
    <x v="2"/>
    <s v=""/>
    <n v="36480"/>
  </r>
  <r>
    <n v="52"/>
    <s v="44"/>
    <s v="Loire-Atlantique"/>
    <x v="0"/>
    <x v="4"/>
    <n v="3808"/>
    <n v="13488"/>
    <n v="4408"/>
    <n v="11180"/>
    <s v="PAYS DE LA LOIRE"/>
    <x v="2"/>
    <s v="OUEST"/>
    <n v="32884"/>
  </r>
  <r>
    <n v="83"/>
    <s v="63"/>
    <s v="Puy-de-Dôme"/>
    <x v="5"/>
    <x v="4"/>
    <n v="2008"/>
    <n v="18877"/>
    <n v="2836"/>
    <n v="21480"/>
    <s v="AUVERGNE"/>
    <x v="2"/>
    <s v="CENTRE-EST"/>
    <n v="45201"/>
  </r>
  <r>
    <n v="24"/>
    <s v="41"/>
    <s v="Loir-et-Cher"/>
    <x v="5"/>
    <x v="4"/>
    <n v="848"/>
    <n v="7872"/>
    <n v="1232"/>
    <n v="8272"/>
    <s v="CENTRE"/>
    <x v="2"/>
    <s v="BASSIN PARISIEN"/>
    <n v="18224"/>
  </r>
  <r>
    <n v="11"/>
    <s v="95"/>
    <s v="Val-d'Oise"/>
    <x v="4"/>
    <x v="5"/>
    <n v="1915"/>
    <n v="19470"/>
    <n v="2735"/>
    <n v="13265"/>
    <s v="ILE-DE-FRANCE"/>
    <x v="2"/>
    <s v="REGION PARISIENNE"/>
    <n v="37385"/>
  </r>
  <r>
    <n v="72"/>
    <s v="33"/>
    <s v="Gironde"/>
    <x v="3"/>
    <x v="2"/>
    <n v="12739.113051664786"/>
    <n v="135482.14454929324"/>
    <n v="8573.6861822296869"/>
    <n v="112523.46973179013"/>
    <s v="AQUITAINE"/>
    <x v="1"/>
    <s v="SUD-OUEST"/>
    <n v="269318.41351497784"/>
  </r>
  <r>
    <n v="11"/>
    <s v="92"/>
    <s v="Hauts-de-Seine"/>
    <x v="0"/>
    <x v="5"/>
    <n v="3568"/>
    <n v="57204"/>
    <n v="2892"/>
    <n v="22140"/>
    <s v="ILE-DE-FRANCE"/>
    <x v="2"/>
    <s v="REGION PARISIENNE"/>
    <n v="85804"/>
  </r>
  <r>
    <n v="53"/>
    <s v="56"/>
    <s v="Morbihan"/>
    <x v="5"/>
    <x v="3"/>
    <n v="1953"/>
    <n v="13287"/>
    <n v="1636"/>
    <n v="19044"/>
    <s v="BRETAGNE"/>
    <x v="1"/>
    <s v="OUEST"/>
    <n v="35920"/>
  </r>
  <r>
    <n v="94"/>
    <s v="2A"/>
    <s v="Corse-du-Sud"/>
    <x v="1"/>
    <x v="0"/>
    <n v="2556"/>
    <n v="20184"/>
    <n v="1760"/>
    <n v="21104"/>
    <s v="CORSE"/>
    <x v="0"/>
    <s v="MEDITERRANEE"/>
    <n v="45604"/>
  </r>
  <r>
    <n v="93"/>
    <s v="13"/>
    <s v="Bouches-du-Rhône"/>
    <x v="5"/>
    <x v="0"/>
    <n v="20418"/>
    <n v="165743"/>
    <n v="14560"/>
    <n v="204523"/>
    <s v="PROVENCE-ALPES-COTE D'AZUR"/>
    <x v="0"/>
    <s v="MEDITERRANEE"/>
    <n v="405244"/>
  </r>
  <r>
    <n v="41"/>
    <s v="55"/>
    <s v="Meuse"/>
    <x v="1"/>
    <x v="3"/>
    <n v="720"/>
    <n v="2028"/>
    <n v="892"/>
    <n v="3056"/>
    <s v="LORRAINE"/>
    <x v="1"/>
    <s v="EST"/>
    <n v="6696"/>
  </r>
  <r>
    <n v="72"/>
    <s v="40"/>
    <s v="Landes"/>
    <x v="6"/>
    <x v="3"/>
    <n v="791"/>
    <n v="7343"/>
    <n v="592"/>
    <n v="10730"/>
    <s v="AQUITAINE"/>
    <x v="1"/>
    <s v="SUD-OUEST"/>
    <n v="19456"/>
  </r>
  <r>
    <n v="73"/>
    <s v="09"/>
    <s v="Ariège"/>
    <x v="6"/>
    <x v="0"/>
    <n v="621"/>
    <n v="9936"/>
    <n v="484"/>
    <n v="12656"/>
    <s v="MIDI-PYRENEES"/>
    <x v="0"/>
    <s v="SUD-OUEST"/>
    <n v="23697"/>
  </r>
  <r>
    <n v="43"/>
    <s v="25"/>
    <s v="Doubs"/>
    <x v="1"/>
    <x v="1"/>
    <n v="1964"/>
    <n v="31388"/>
    <n v="1956"/>
    <n v="44348"/>
    <s v="FRANCHE-COMTE"/>
    <x v="0"/>
    <s v="EST"/>
    <n v="79656"/>
  </r>
  <r>
    <n v="91"/>
    <s v="11"/>
    <s v="Aude"/>
    <x v="6"/>
    <x v="2"/>
    <n v="2650"/>
    <n v="28545"/>
    <n v="1622"/>
    <n v="22454"/>
    <s v="LANGUEDOC-ROUSSILLON"/>
    <x v="1"/>
    <s v="MEDITERRANEE"/>
    <n v="55271"/>
  </r>
  <r>
    <n v="22"/>
    <s v="80"/>
    <s v="Somme"/>
    <x v="3"/>
    <x v="5"/>
    <n v="2844.4917788280568"/>
    <n v="34566.121941781013"/>
    <n v="3831.594529967203"/>
    <n v="41805.973209430165"/>
    <s v="PICARDIE"/>
    <x v="2"/>
    <s v="BASSIN PARISIEN"/>
    <n v="83048.181460006439"/>
  </r>
  <r>
    <n v="82"/>
    <s v="38"/>
    <s v="Isère"/>
    <x v="1"/>
    <x v="3"/>
    <n v="3572"/>
    <n v="10524"/>
    <n v="4392"/>
    <n v="19244"/>
    <s v="RHONE-ALPES"/>
    <x v="1"/>
    <s v="CENTRE-EST"/>
    <n v="37732"/>
  </r>
  <r>
    <n v="91"/>
    <s v="48"/>
    <s v="Lozère"/>
    <x v="1"/>
    <x v="4"/>
    <n v="480"/>
    <n v="1976"/>
    <n v="648"/>
    <n v="2068"/>
    <s v="LANGUEDOC-ROUSSILLON"/>
    <x v="2"/>
    <s v="MEDITERRANEE"/>
    <n v="5172"/>
  </r>
  <r>
    <n v="25"/>
    <s v="14"/>
    <s v="Calvados"/>
    <x v="5"/>
    <x v="3"/>
    <n v="1769"/>
    <n v="9628"/>
    <n v="1992"/>
    <n v="17072"/>
    <s v="BASSE-NORMANDIE"/>
    <x v="1"/>
    <s v="BASSIN PARISIEN"/>
    <n v="30461"/>
  </r>
  <r>
    <n v="21"/>
    <s v="52"/>
    <s v="Haute-Marne"/>
    <x v="5"/>
    <x v="4"/>
    <n v="745"/>
    <n v="5280"/>
    <n v="928"/>
    <n v="4760"/>
    <s v="CHAMPAGNE-ARDENNE"/>
    <x v="2"/>
    <s v="BASSIN PARISIEN"/>
    <n v="11713"/>
  </r>
  <r>
    <n v="23"/>
    <s v="76"/>
    <s v="Seine-Maritime"/>
    <x v="6"/>
    <x v="3"/>
    <n v="3777"/>
    <n v="20069"/>
    <n v="3175"/>
    <n v="33566"/>
    <s v="HAUTE-NORMANDIE"/>
    <x v="1"/>
    <s v="BASSIN PARISIEN"/>
    <n v="60587"/>
  </r>
  <r>
    <n v="24"/>
    <s v="41"/>
    <s v="Loir-et-Cher"/>
    <x v="2"/>
    <x v="1"/>
    <n v="105.70968726087861"/>
    <n v="16244.779455673424"/>
    <n v="59.26872122787541"/>
    <n v="27463.556157121766"/>
    <s v="CENTRE"/>
    <x v="0"/>
    <s v="BASSIN PARISIEN"/>
    <n v="43873.314021283943"/>
  </r>
  <r>
    <n v="42"/>
    <s v="67"/>
    <s v="Bas-Rhin"/>
    <x v="6"/>
    <x v="3"/>
    <n v="3069"/>
    <n v="14659"/>
    <n v="2252"/>
    <n v="20087"/>
    <s v="ALSACE"/>
    <x v="1"/>
    <s v="EST"/>
    <n v="40067"/>
  </r>
  <r>
    <n v="52"/>
    <s v="49"/>
    <s v="Maine-et-Loire"/>
    <x v="1"/>
    <x v="0"/>
    <n v="14080"/>
    <n v="76932"/>
    <n v="11672"/>
    <n v="95432"/>
    <s v="PAYS DE LA LOIRE"/>
    <x v="0"/>
    <s v="OUEST"/>
    <n v="198116"/>
  </r>
  <r>
    <n v="72"/>
    <s v="24"/>
    <s v="Dordogne"/>
    <x v="5"/>
    <x v="0"/>
    <n v="3746"/>
    <n v="39929"/>
    <n v="2772"/>
    <n v="49740"/>
    <s v="AQUITAINE"/>
    <x v="0"/>
    <s v="SUD-OUEST"/>
    <n v="96187"/>
  </r>
  <r>
    <n v="94"/>
    <s v="2A"/>
    <s v="Corse-du-Sud"/>
    <x v="5"/>
    <x v="1"/>
    <n v="247"/>
    <n v="6592"/>
    <n v="148"/>
    <n v="7368"/>
    <s v="CORSE"/>
    <x v="0"/>
    <s v="MEDITERRANEE"/>
    <n v="14355"/>
  </r>
  <r>
    <n v="74"/>
    <s v="23"/>
    <s v="Creuse"/>
    <x v="6"/>
    <x v="3"/>
    <n v="289"/>
    <n v="2685"/>
    <n v="242"/>
    <n v="4538"/>
    <s v="LIMOUSIN"/>
    <x v="1"/>
    <s v="SUD-OUEST"/>
    <n v="7754"/>
  </r>
  <r>
    <n v="21"/>
    <s v="51"/>
    <s v="Marne"/>
    <x v="6"/>
    <x v="1"/>
    <n v="245"/>
    <n v="30683"/>
    <n v="111"/>
    <n v="46571"/>
    <s v="CHAMPAGNE-ARDENNE"/>
    <x v="0"/>
    <s v="BASSIN PARISIEN"/>
    <n v="77610"/>
  </r>
  <r>
    <n v="53"/>
    <s v="29"/>
    <s v="Finistère"/>
    <x v="1"/>
    <x v="3"/>
    <n v="4688"/>
    <n v="14204"/>
    <n v="4456"/>
    <n v="19292"/>
    <s v="BRETAGNE"/>
    <x v="1"/>
    <s v="OUEST"/>
    <n v="42640"/>
  </r>
  <r>
    <n v="22"/>
    <s v="02"/>
    <s v="Aisne"/>
    <x v="6"/>
    <x v="2"/>
    <n v="5917"/>
    <n v="51940"/>
    <n v="3848"/>
    <n v="34372"/>
    <s v="PICARDIE"/>
    <x v="1"/>
    <s v="BASSIN PARISIEN"/>
    <n v="96077"/>
  </r>
  <r>
    <n v="83"/>
    <s v="15"/>
    <s v="Cantal"/>
    <x v="6"/>
    <x v="1"/>
    <n v="40"/>
    <n v="11463"/>
    <n v="56"/>
    <n v="15560"/>
    <s v="AUVERGNE"/>
    <x v="0"/>
    <s v="CENTRE-EST"/>
    <n v="27119"/>
  </r>
  <r>
    <n v="82"/>
    <s v="38"/>
    <s v="Isère"/>
    <x v="6"/>
    <x v="2"/>
    <n v="10128"/>
    <n v="99193"/>
    <n v="5831"/>
    <n v="75729"/>
    <s v="RHONE-ALPES"/>
    <x v="1"/>
    <s v="CENTRE-EST"/>
    <n v="190881"/>
  </r>
  <r>
    <n v="26"/>
    <s v="71"/>
    <s v="Saône-et-Loire"/>
    <x v="6"/>
    <x v="4"/>
    <n v="3122"/>
    <n v="16572"/>
    <n v="3177"/>
    <n v="19389"/>
    <s v="BOURGOGNE"/>
    <x v="2"/>
    <s v="BASSIN PARISIEN"/>
    <n v="42260"/>
  </r>
  <r>
    <n v="82"/>
    <s v="07"/>
    <s v="Ardèche"/>
    <x v="0"/>
    <x v="2"/>
    <n v="2776"/>
    <n v="4172"/>
    <n v="2240"/>
    <n v="3296"/>
    <s v="RHONE-ALPES"/>
    <x v="1"/>
    <s v="CENTRE-EST"/>
    <n v="12484"/>
  </r>
  <r>
    <n v="93"/>
    <s v="84"/>
    <s v="Vaucluse"/>
    <x v="1"/>
    <x v="2"/>
    <n v="6148"/>
    <n v="18692"/>
    <n v="4460"/>
    <n v="12492"/>
    <s v="PROVENCE-ALPES-COTE D'AZUR"/>
    <x v="1"/>
    <s v="MEDITERRANEE"/>
    <n v="41792"/>
  </r>
  <r>
    <n v="21"/>
    <s v="51"/>
    <s v="Marne"/>
    <x v="4"/>
    <x v="4"/>
    <n v="2230"/>
    <n v="9645"/>
    <n v="2930"/>
    <n v="7890"/>
    <s v="CHAMPAGNE-ARDENNE"/>
    <x v="2"/>
    <s v="BASSIN PARISIEN"/>
    <n v="22695"/>
  </r>
  <r>
    <n v="21"/>
    <s v="51"/>
    <s v="Marne"/>
    <x v="5"/>
    <x v="5"/>
    <n v="1692"/>
    <n v="16789"/>
    <n v="2252"/>
    <n v="15472"/>
    <s v="CHAMPAGNE-ARDENNE"/>
    <x v="2"/>
    <s v="BASSIN PARISIEN"/>
    <n v="36205"/>
  </r>
  <r>
    <n v="52"/>
    <s v="53"/>
    <s v="Mayenne"/>
    <x v="5"/>
    <x v="2"/>
    <n v="5373"/>
    <n v="19952"/>
    <n v="4092"/>
    <n v="12576"/>
    <s v="PAYS DE LA LOIRE"/>
    <x v="1"/>
    <s v="OUEST"/>
    <n v="41993"/>
  </r>
  <r>
    <n v="42"/>
    <s v="68"/>
    <s v="Haut-Rhin"/>
    <x v="2"/>
    <x v="4"/>
    <n v="5104.2600453757477"/>
    <n v="33678.237139544646"/>
    <n v="5512.5284957713966"/>
    <n v="34948.812365248872"/>
    <s v="ALSACE"/>
    <x v="2"/>
    <s v="EST"/>
    <n v="79243.838045940662"/>
  </r>
  <r>
    <n v="52"/>
    <s v="85"/>
    <s v="Vendée"/>
    <x v="5"/>
    <x v="1"/>
    <n v="1222"/>
    <n v="38500"/>
    <n v="964"/>
    <n v="55508"/>
    <s v="PAYS DE LA LOIRE"/>
    <x v="0"/>
    <s v="OUEST"/>
    <n v="96194"/>
  </r>
  <r>
    <n v="72"/>
    <s v="64"/>
    <s v="Pyrénées-Atlantiques"/>
    <x v="5"/>
    <x v="5"/>
    <n v="1359"/>
    <n v="21468"/>
    <n v="1836"/>
    <n v="20332"/>
    <s v="AQUITAINE"/>
    <x v="2"/>
    <s v="SUD-OUEST"/>
    <n v="44995"/>
  </r>
  <r>
    <n v="23"/>
    <s v="76"/>
    <s v="Seine-Maritime"/>
    <x v="0"/>
    <x v="0"/>
    <n v="26200"/>
    <n v="141292"/>
    <n v="23836"/>
    <n v="174232"/>
    <s v="HAUTE-NORMANDIE"/>
    <x v="0"/>
    <s v="BASSIN PARISIEN"/>
    <n v="365560"/>
  </r>
  <r>
    <n v="53"/>
    <s v="35"/>
    <s v="Ille-et-Vilaine"/>
    <x v="0"/>
    <x v="0"/>
    <n v="13052"/>
    <n v="78516"/>
    <n v="12644"/>
    <n v="103540"/>
    <s v="BRETAGNE"/>
    <x v="0"/>
    <s v="OUEST"/>
    <n v="207752"/>
  </r>
  <r>
    <n v="73"/>
    <s v="32"/>
    <s v="Gers"/>
    <x v="6"/>
    <x v="1"/>
    <n v="53"/>
    <n v="13425"/>
    <n v="32"/>
    <n v="17542"/>
    <s v="MIDI-PYRENEES"/>
    <x v="0"/>
    <s v="SUD-OUEST"/>
    <n v="31052"/>
  </r>
  <r>
    <n v="82"/>
    <s v="69"/>
    <s v="Rhône"/>
    <x v="1"/>
    <x v="2"/>
    <n v="21416"/>
    <n v="69164"/>
    <n v="16988"/>
    <n v="49892"/>
    <s v="RHONE-ALPES"/>
    <x v="1"/>
    <s v="CENTRE-EST"/>
    <n v="157460"/>
  </r>
  <r>
    <n v="93"/>
    <s v="05"/>
    <s v="Hautes-Alpes"/>
    <x v="1"/>
    <x v="0"/>
    <n v="1608"/>
    <n v="12492"/>
    <n v="1116"/>
    <n v="13108"/>
    <s v="PROVENCE-ALPES-COTE D'AZUR"/>
    <x v="0"/>
    <s v="MEDITERRANEE"/>
    <n v="28324"/>
  </r>
  <r>
    <n v="73"/>
    <s v="31"/>
    <s v="Haute-Garonne"/>
    <x v="5"/>
    <x v="0"/>
    <n v="8009"/>
    <n v="65905"/>
    <n v="5680"/>
    <n v="87047"/>
    <s v="MIDI-PYRENEES"/>
    <x v="0"/>
    <s v="SUD-OUEST"/>
    <n v="166641"/>
  </r>
  <r>
    <n v="72"/>
    <s v="64"/>
    <s v="Pyrénées-Atlantiques"/>
    <x v="1"/>
    <x v="4"/>
    <n v="2592"/>
    <n v="15456"/>
    <n v="3544"/>
    <n v="14112"/>
    <s v="AQUITAINE"/>
    <x v="2"/>
    <s v="SUD-OUEST"/>
    <n v="35704"/>
  </r>
  <r>
    <n v="54"/>
    <s v="16"/>
    <s v="Charente"/>
    <x v="2"/>
    <x v="3"/>
    <n v="1134.0709297474025"/>
    <n v="5408.3462667818167"/>
    <n v="903.59524455127416"/>
    <n v="9339.8438948367966"/>
    <s v="POITOU-CHARENTES"/>
    <x v="1"/>
    <s v="OUEST"/>
    <n v="16785.856335917291"/>
  </r>
  <r>
    <n v="54"/>
    <s v="86"/>
    <s v="Vienne"/>
    <x v="4"/>
    <x v="0"/>
    <n v="6035"/>
    <n v="45415"/>
    <n v="4555"/>
    <n v="51850"/>
    <s v="POITOU-CHARENTES"/>
    <x v="0"/>
    <s v="OUEST"/>
    <n v="107855"/>
  </r>
  <r>
    <n v="91"/>
    <s v="48"/>
    <s v="Lozère"/>
    <x v="0"/>
    <x v="2"/>
    <n v="684"/>
    <n v="1164"/>
    <n v="620"/>
    <n v="932"/>
    <s v="LANGUEDOC-ROUSSILLON"/>
    <x v="1"/>
    <s v="MEDITERRANEE"/>
    <n v="3400"/>
  </r>
  <r>
    <n v="54"/>
    <s v="17"/>
    <s v="Charente-Maritime"/>
    <x v="5"/>
    <x v="2"/>
    <n v="8836"/>
    <n v="39293"/>
    <n v="6876"/>
    <n v="28148"/>
    <s v="POITOU-CHARENTES"/>
    <x v="1"/>
    <s v="OUEST"/>
    <n v="83153"/>
  </r>
  <r>
    <n v="82"/>
    <s v="26"/>
    <s v="Drôme"/>
    <x v="4"/>
    <x v="1"/>
    <n v="3200"/>
    <n v="31440"/>
    <n v="3735"/>
    <n v="39645"/>
    <s v="RHONE-ALPES"/>
    <x v="0"/>
    <s v="CENTRE-EST"/>
    <n v="78020"/>
  </r>
  <r>
    <n v="83"/>
    <s v="15"/>
    <s v="Cantal"/>
    <x v="0"/>
    <x v="2"/>
    <n v="1492"/>
    <n v="1988"/>
    <n v="872"/>
    <n v="1468"/>
    <s v="AUVERGNE"/>
    <x v="1"/>
    <s v="CENTRE-EST"/>
    <n v="5820"/>
  </r>
  <r>
    <n v="52"/>
    <s v="49"/>
    <s v="Maine-et-Loire"/>
    <x v="1"/>
    <x v="2"/>
    <n v="13164"/>
    <n v="32768"/>
    <n v="9540"/>
    <n v="19944"/>
    <s v="PAYS DE LA LOIRE"/>
    <x v="1"/>
    <s v="OUEST"/>
    <n v="75416"/>
  </r>
  <r>
    <n v="41"/>
    <s v="57"/>
    <s v="Moselle"/>
    <x v="2"/>
    <x v="5"/>
    <n v="5252.7641491513368"/>
    <n v="63158.344302629273"/>
    <n v="7069.5457438252161"/>
    <n v="64046.028834956975"/>
    <s v="LORRAINE"/>
    <x v="2"/>
    <s v="EST"/>
    <n v="139526.68303056282"/>
  </r>
  <r>
    <n v="24"/>
    <s v="45"/>
    <s v="Loiret"/>
    <x v="0"/>
    <x v="1"/>
    <n v="6700"/>
    <n v="38036"/>
    <n v="8008"/>
    <n v="45996"/>
    <s v="CENTRE"/>
    <x v="0"/>
    <s v="BASSIN PARISIEN"/>
    <n v="98740"/>
  </r>
  <r>
    <n v="93"/>
    <s v="84"/>
    <s v="Vaucluse"/>
    <x v="0"/>
    <x v="0"/>
    <n v="7092"/>
    <n v="52384"/>
    <n v="5576"/>
    <n v="62152"/>
    <s v="PROVENCE-ALPES-COTE D'AZUR"/>
    <x v="0"/>
    <s v="MEDITERRANEE"/>
    <n v="127204"/>
  </r>
  <r>
    <n v="11"/>
    <s v="92"/>
    <s v="Hauts-de-Seine"/>
    <x v="2"/>
    <x v="3"/>
    <n v="2853.762325181121"/>
    <n v="21159.327226185145"/>
    <n v="2280.9732059915705"/>
    <n v="39456.474026120071"/>
    <s v="ILE-DE-FRANCE"/>
    <x v="1"/>
    <s v="REGION PARISIENNE"/>
    <n v="65750.536783477903"/>
  </r>
  <r>
    <n v="25"/>
    <s v="61"/>
    <s v="Orne"/>
    <x v="1"/>
    <x v="5"/>
    <n v="580"/>
    <n v="4488"/>
    <n v="608"/>
    <n v="4576"/>
    <s v="BASSE-NORMANDIE"/>
    <x v="2"/>
    <s v="BASSIN PARISIEN"/>
    <n v="10252"/>
  </r>
  <r>
    <n v="91"/>
    <s v="48"/>
    <s v="Lozère"/>
    <x v="0"/>
    <x v="1"/>
    <n v="1048"/>
    <n v="6424"/>
    <n v="868"/>
    <n v="7368"/>
    <s v="LANGUEDOC-ROUSSILLON"/>
    <x v="0"/>
    <s v="MEDITERRANEE"/>
    <n v="15708"/>
  </r>
  <r>
    <n v="91"/>
    <s v="48"/>
    <s v="Lozère"/>
    <x v="6"/>
    <x v="1"/>
    <n v="35"/>
    <n v="5181"/>
    <n v="10"/>
    <n v="6088"/>
    <s v="LANGUEDOC-ROUSSILLON"/>
    <x v="0"/>
    <s v="MEDITERRANEE"/>
    <n v="11314"/>
  </r>
  <r>
    <n v="94"/>
    <s v="2B"/>
    <s v="Haute-Corse"/>
    <x v="3"/>
    <x v="1"/>
    <n v="41.020411719160798"/>
    <n v="4668.3771025451679"/>
    <n v="18.442737528658611"/>
    <n v="5705.6407895671045"/>
    <s v="CORSE"/>
    <x v="0"/>
    <s v="MEDITERRANEE"/>
    <n v="10433.481041360092"/>
  </r>
  <r>
    <n v="11"/>
    <s v="78"/>
    <s v="Yvelines"/>
    <x v="3"/>
    <x v="1"/>
    <n v="226.86724329829281"/>
    <n v="21883.763700509931"/>
    <n v="78.766700853449109"/>
    <n v="38876.4257627892"/>
    <s v="ILE-DE-FRANCE"/>
    <x v="0"/>
    <s v="REGION PARISIENNE"/>
    <n v="61065.823407450873"/>
  </r>
  <r>
    <n v="24"/>
    <s v="18"/>
    <s v="Cher"/>
    <x v="4"/>
    <x v="5"/>
    <n v="500"/>
    <n v="4125"/>
    <n v="635"/>
    <n v="3175"/>
    <s v="CENTRE"/>
    <x v="2"/>
    <s v="BASSIN PARISIEN"/>
    <n v="8435"/>
  </r>
  <r>
    <n v="25"/>
    <s v="61"/>
    <s v="Orne"/>
    <x v="6"/>
    <x v="5"/>
    <n v="935"/>
    <n v="9566"/>
    <n v="1107"/>
    <n v="10614"/>
    <s v="BASSE-NORMANDIE"/>
    <x v="2"/>
    <s v="BASSIN PARISIEN"/>
    <n v="22222"/>
  </r>
  <r>
    <n v="94"/>
    <s v="2B"/>
    <s v="Haute-Corse"/>
    <x v="6"/>
    <x v="5"/>
    <n v="301"/>
    <n v="6238"/>
    <n v="442"/>
    <n v="7376"/>
    <s v="CORSE"/>
    <x v="2"/>
    <s v="MEDITERRANEE"/>
    <n v="14357"/>
  </r>
  <r>
    <n v="26"/>
    <s v="89"/>
    <s v="Yonne"/>
    <x v="0"/>
    <x v="3"/>
    <n v="636"/>
    <n v="2444"/>
    <n v="792"/>
    <n v="4752"/>
    <s v="BOURGOGNE"/>
    <x v="1"/>
    <s v="BASSIN PARISIEN"/>
    <n v="8624"/>
  </r>
  <r>
    <n v="24"/>
    <s v="28"/>
    <s v="Eure-et-Loir"/>
    <x v="0"/>
    <x v="1"/>
    <n v="5548"/>
    <n v="27212"/>
    <n v="6484"/>
    <n v="32496"/>
    <s v="CENTRE"/>
    <x v="0"/>
    <s v="BASSIN PARISIEN"/>
    <n v="71740"/>
  </r>
  <r>
    <n v="72"/>
    <s v="40"/>
    <s v="Landes"/>
    <x v="5"/>
    <x v="3"/>
    <n v="812"/>
    <n v="5925"/>
    <n v="813"/>
    <n v="9040"/>
    <s v="AQUITAINE"/>
    <x v="1"/>
    <s v="SUD-OUEST"/>
    <n v="16590"/>
  </r>
  <r>
    <n v="73"/>
    <s v="65"/>
    <s v="Hautes-Pyrénées"/>
    <x v="2"/>
    <x v="5"/>
    <n v="788.56334361165671"/>
    <n v="13996.460221214418"/>
    <n v="1054.5302426216606"/>
    <n v="18134.396371621653"/>
    <s v="MIDI-PYRENEES"/>
    <x v="2"/>
    <s v="SUD-OUEST"/>
    <n v="33973.95017906939"/>
  </r>
  <r>
    <n v="24"/>
    <s v="36"/>
    <s v="Indre"/>
    <x v="6"/>
    <x v="4"/>
    <n v="1251"/>
    <n v="6887"/>
    <n v="1355"/>
    <n v="7534"/>
    <s v="CENTRE"/>
    <x v="2"/>
    <s v="BASSIN PARISIEN"/>
    <n v="17027"/>
  </r>
  <r>
    <n v="41"/>
    <s v="57"/>
    <s v="Moselle"/>
    <x v="4"/>
    <x v="0"/>
    <n v="19545"/>
    <n v="122760"/>
    <n v="19650"/>
    <n v="152795"/>
    <s v="LORRAINE"/>
    <x v="0"/>
    <s v="EST"/>
    <n v="314750"/>
  </r>
  <r>
    <n v="22"/>
    <s v="80"/>
    <s v="Somme"/>
    <x v="5"/>
    <x v="5"/>
    <n v="1205"/>
    <n v="13840"/>
    <n v="1696"/>
    <n v="11976"/>
    <s v="PICARDIE"/>
    <x v="2"/>
    <s v="BASSIN PARISIEN"/>
    <n v="28717"/>
  </r>
  <r>
    <n v="52"/>
    <s v="85"/>
    <s v="Vendée"/>
    <x v="2"/>
    <x v="3"/>
    <n v="2160.1428510132332"/>
    <n v="9898.5082231675588"/>
    <n v="1220.3958680758767"/>
    <n v="16420.90338243129"/>
    <s v="PAYS DE LA LOIRE"/>
    <x v="1"/>
    <s v="OUEST"/>
    <n v="29699.950324687961"/>
  </r>
  <r>
    <n v="72"/>
    <s v="24"/>
    <s v="Dordogne"/>
    <x v="2"/>
    <x v="2"/>
    <n v="4042.4740128745452"/>
    <n v="43914.122948174561"/>
    <n v="2549.4475839739835"/>
    <n v="31913.105599275161"/>
    <s v="AQUITAINE"/>
    <x v="1"/>
    <s v="SUD-OUEST"/>
    <n v="82419.150144298255"/>
  </r>
  <r>
    <n v="52"/>
    <s v="85"/>
    <s v="Vendée"/>
    <x v="5"/>
    <x v="0"/>
    <n v="4637"/>
    <n v="44677"/>
    <n v="2948"/>
    <n v="55180"/>
    <s v="PAYS DE LA LOIRE"/>
    <x v="0"/>
    <s v="OUEST"/>
    <n v="107442"/>
  </r>
  <r>
    <n v="26"/>
    <s v="21"/>
    <s v="Côte-d'Or"/>
    <x v="3"/>
    <x v="5"/>
    <n v="3339.3347026144379"/>
    <n v="43778.094664251876"/>
    <n v="4629.6637312015855"/>
    <n v="51291.127885549038"/>
    <s v="BOURGOGNE"/>
    <x v="2"/>
    <s v="BASSIN PARISIEN"/>
    <n v="103038.22098361695"/>
  </r>
  <r>
    <n v="11"/>
    <s v="75"/>
    <s v="Paris"/>
    <x v="0"/>
    <x v="2"/>
    <n v="26780"/>
    <n v="72072"/>
    <n v="27372"/>
    <n v="78276"/>
    <s v="ILE-DE-FRANCE"/>
    <x v="1"/>
    <s v="REGION PARISIENNE"/>
    <n v="204500"/>
  </r>
  <r>
    <n v="52"/>
    <s v="85"/>
    <s v="Vendée"/>
    <x v="0"/>
    <x v="4"/>
    <n v="1448"/>
    <n v="3900"/>
    <n v="1440"/>
    <n v="2548"/>
    <s v="PAYS DE LA LOIRE"/>
    <x v="2"/>
    <s v="OUEST"/>
    <n v="9336"/>
  </r>
  <r>
    <n v="24"/>
    <s v="28"/>
    <s v="Eure-et-Loir"/>
    <x v="4"/>
    <x v="4"/>
    <n v="1295"/>
    <n v="5385"/>
    <n v="1570"/>
    <n v="4475"/>
    <s v="CENTRE"/>
    <x v="2"/>
    <s v="BASSIN PARISIEN"/>
    <n v="12725"/>
  </r>
  <r>
    <n v="26"/>
    <s v="89"/>
    <s v="Yonne"/>
    <x v="1"/>
    <x v="1"/>
    <n v="1344"/>
    <n v="26288"/>
    <n v="1696"/>
    <n v="34904"/>
    <s v="BOURGOGNE"/>
    <x v="0"/>
    <s v="BASSIN PARISIEN"/>
    <n v="64232"/>
  </r>
  <r>
    <n v="82"/>
    <s v="74"/>
    <s v="Haute-Savoie"/>
    <x v="1"/>
    <x v="4"/>
    <n v="2300"/>
    <n v="15220"/>
    <n v="3996"/>
    <n v="14088"/>
    <s v="RHONE-ALPES"/>
    <x v="2"/>
    <s v="CENTRE-EST"/>
    <n v="35604"/>
  </r>
  <r>
    <n v="41"/>
    <s v="88"/>
    <s v="Vosges"/>
    <x v="6"/>
    <x v="5"/>
    <n v="1417"/>
    <n v="13467"/>
    <n v="1591"/>
    <n v="14706"/>
    <s v="LORRAINE"/>
    <x v="2"/>
    <s v="EST"/>
    <n v="31181"/>
  </r>
  <r>
    <n v="53"/>
    <s v="56"/>
    <s v="Morbihan"/>
    <x v="2"/>
    <x v="3"/>
    <n v="2127.5434372086165"/>
    <n v="13746.636083269701"/>
    <n v="1317.0391707457698"/>
    <n v="21062.140389815755"/>
    <s v="BRETAGNE"/>
    <x v="1"/>
    <s v="OUEST"/>
    <n v="38253.359081039845"/>
  </r>
  <r>
    <n v="82"/>
    <s v="42"/>
    <s v="Loire"/>
    <x v="5"/>
    <x v="5"/>
    <n v="2137"/>
    <n v="20720"/>
    <n v="2788"/>
    <n v="19820"/>
    <s v="RHONE-ALPES"/>
    <x v="2"/>
    <s v="CENTRE-EST"/>
    <n v="45465"/>
  </r>
  <r>
    <n v="53"/>
    <s v="35"/>
    <s v="Ille-et-Vilaine"/>
    <x v="4"/>
    <x v="2"/>
    <n v="12670"/>
    <n v="27425"/>
    <n v="9110"/>
    <n v="15990"/>
    <s v="BRETAGNE"/>
    <x v="1"/>
    <s v="OUEST"/>
    <n v="65195"/>
  </r>
  <r>
    <n v="43"/>
    <s v="90"/>
    <s v="Territoire de Belfort"/>
    <x v="6"/>
    <x v="2"/>
    <n v="1364"/>
    <n v="14701"/>
    <n v="909"/>
    <n v="11503"/>
    <s v="FRANCHE-COMTE"/>
    <x v="1"/>
    <s v="EST"/>
    <n v="28477"/>
  </r>
  <r>
    <n v="24"/>
    <s v="45"/>
    <s v="Loiret"/>
    <x v="4"/>
    <x v="1"/>
    <n v="5130"/>
    <n v="37555"/>
    <n v="6960"/>
    <n v="49655"/>
    <s v="CENTRE"/>
    <x v="0"/>
    <s v="BASSIN PARISIEN"/>
    <n v="99300"/>
  </r>
  <r>
    <n v="31"/>
    <s v="62"/>
    <s v="Pas-de-Calais"/>
    <x v="1"/>
    <x v="5"/>
    <n v="2500"/>
    <n v="21236"/>
    <n v="2788"/>
    <n v="17652"/>
    <s v="NORD-PAS-DE-CALAIS"/>
    <x v="2"/>
    <s v=""/>
    <n v="44176"/>
  </r>
  <r>
    <n v="73"/>
    <s v="82"/>
    <s v="Tarn-et-Garonne"/>
    <x v="1"/>
    <x v="4"/>
    <n v="928"/>
    <n v="4416"/>
    <n v="1080"/>
    <n v="4332"/>
    <s v="MIDI-PYRENEES"/>
    <x v="2"/>
    <s v="SUD-OUEST"/>
    <n v="10756"/>
  </r>
  <r>
    <n v="93"/>
    <s v="83"/>
    <s v="Var"/>
    <x v="5"/>
    <x v="0"/>
    <n v="8870"/>
    <n v="68724"/>
    <n v="7024"/>
    <n v="88284"/>
    <s v="PROVENCE-ALPES-COTE D'AZUR"/>
    <x v="0"/>
    <s v="MEDITERRANEE"/>
    <n v="172902"/>
  </r>
  <r>
    <n v="52"/>
    <s v="49"/>
    <s v="Maine-et-Loire"/>
    <x v="2"/>
    <x v="0"/>
    <n v="3933.3180185241881"/>
    <n v="48029.44328560945"/>
    <n v="2734.9519061477095"/>
    <n v="59547.650332769226"/>
    <s v="PAYS DE LA LOIRE"/>
    <x v="0"/>
    <s v="OUEST"/>
    <n v="114245.36354305057"/>
  </r>
  <r>
    <n v="54"/>
    <s v="86"/>
    <s v="Vienne"/>
    <x v="3"/>
    <x v="5"/>
    <n v="2461.6019658919458"/>
    <n v="31478.119369478711"/>
    <n v="3401.2342047415732"/>
    <n v="37645.185120583745"/>
    <s v="POITOU-CHARENTES"/>
    <x v="2"/>
    <s v="OUEST"/>
    <n v="74986.140660695964"/>
  </r>
  <r>
    <n v="53"/>
    <s v="29"/>
    <s v="Finistère"/>
    <x v="3"/>
    <x v="5"/>
    <n v="4827.2026310132123"/>
    <n v="73844.032349663787"/>
    <n v="5680.4329842247635"/>
    <n v="86723.434274423838"/>
    <s v="BRETAGNE"/>
    <x v="2"/>
    <s v="OUEST"/>
    <n v="171075.10223932558"/>
  </r>
  <r>
    <n v="11"/>
    <s v="94"/>
    <s v="Val-de-Marne"/>
    <x v="5"/>
    <x v="3"/>
    <n v="4382"/>
    <n v="29020"/>
    <n v="4132"/>
    <n v="45892"/>
    <s v="ILE-DE-FRANCE"/>
    <x v="1"/>
    <s v="REGION PARISIENNE"/>
    <n v="83426"/>
  </r>
  <r>
    <n v="31"/>
    <s v="62"/>
    <s v="Pas-de-Calais"/>
    <x v="2"/>
    <x v="1"/>
    <n v="375.36933867899364"/>
    <n v="58452.874405948503"/>
    <n v="284.60521445515519"/>
    <n v="101825.95182158353"/>
    <s v="NORD-PAS-DE-CALAIS"/>
    <x v="0"/>
    <s v=""/>
    <n v="160938.80078066618"/>
  </r>
  <r>
    <n v="72"/>
    <s v="33"/>
    <s v="Gironde"/>
    <x v="5"/>
    <x v="5"/>
    <n v="3037"/>
    <n v="49814"/>
    <n v="4282"/>
    <n v="44104"/>
    <s v="AQUITAINE"/>
    <x v="2"/>
    <s v="SUD-OUEST"/>
    <n v="101237"/>
  </r>
  <r>
    <n v="73"/>
    <s v="46"/>
    <s v="Lot"/>
    <x v="2"/>
    <x v="2"/>
    <n v="1516.5198127870631"/>
    <n v="17651.752570453409"/>
    <n v="728.37885456776939"/>
    <n v="12211.5461002022"/>
    <s v="MIDI-PYRENEES"/>
    <x v="1"/>
    <s v="SUD-OUEST"/>
    <n v="32108.197338010446"/>
  </r>
  <r>
    <n v="93"/>
    <s v="83"/>
    <s v="Var"/>
    <x v="0"/>
    <x v="0"/>
    <n v="8592"/>
    <n v="69252"/>
    <n v="6440"/>
    <n v="89016"/>
    <s v="PROVENCE-ALPES-COTE D'AZUR"/>
    <x v="0"/>
    <s v="MEDITERRANEE"/>
    <n v="173300"/>
  </r>
  <r>
    <n v="91"/>
    <s v="48"/>
    <s v="Lozère"/>
    <x v="0"/>
    <x v="4"/>
    <n v="456"/>
    <n v="1152"/>
    <n v="372"/>
    <n v="1212"/>
    <s v="LANGUEDOC-ROUSSILLON"/>
    <x v="2"/>
    <s v="MEDITERRANEE"/>
    <n v="3192"/>
  </r>
  <r>
    <n v="72"/>
    <s v="24"/>
    <s v="Dordogne"/>
    <x v="5"/>
    <x v="2"/>
    <n v="6118"/>
    <n v="26848"/>
    <n v="4856"/>
    <n v="19116"/>
    <s v="AQUITAINE"/>
    <x v="1"/>
    <s v="SUD-OUEST"/>
    <n v="56938"/>
  </r>
  <r>
    <n v="25"/>
    <s v="61"/>
    <s v="Orne"/>
    <x v="2"/>
    <x v="2"/>
    <n v="3588.1055331109501"/>
    <n v="32015.269967357126"/>
    <n v="2296.0875835976713"/>
    <n v="21454.397602699406"/>
    <s v="BASSE-NORMANDIE"/>
    <x v="1"/>
    <s v="BASSIN PARISIEN"/>
    <n v="59353.860686765154"/>
  </r>
  <r>
    <n v="82"/>
    <s v="07"/>
    <s v="Ardèche"/>
    <x v="0"/>
    <x v="1"/>
    <n v="4488"/>
    <n v="24080"/>
    <n v="4364"/>
    <n v="27696"/>
    <s v="RHONE-ALPES"/>
    <x v="0"/>
    <s v="CENTRE-EST"/>
    <n v="60628"/>
  </r>
  <r>
    <n v="91"/>
    <s v="30"/>
    <s v="Gard"/>
    <x v="4"/>
    <x v="4"/>
    <n v="1915"/>
    <n v="9570"/>
    <n v="2275"/>
    <n v="8230"/>
    <s v="LANGUEDOC-ROUSSILLON"/>
    <x v="2"/>
    <s v="MEDITERRANEE"/>
    <n v="21990"/>
  </r>
  <r>
    <n v="82"/>
    <s v="69"/>
    <s v="Rhône"/>
    <x v="2"/>
    <x v="4"/>
    <n v="13351.273426545691"/>
    <n v="74556.284323762258"/>
    <n v="15096.585347708486"/>
    <n v="87672.382261469495"/>
    <s v="RHONE-ALPES"/>
    <x v="2"/>
    <s v="CENTRE-EST"/>
    <n v="190676.52535948594"/>
  </r>
  <r>
    <n v="43"/>
    <s v="70"/>
    <s v="Haute-Saône"/>
    <x v="5"/>
    <x v="0"/>
    <n v="2737"/>
    <n v="20507"/>
    <n v="2328"/>
    <n v="25060"/>
    <s v="FRANCHE-COMTE"/>
    <x v="0"/>
    <s v="EST"/>
    <n v="50632"/>
  </r>
  <r>
    <n v="93"/>
    <s v="04"/>
    <s v="Alpes-de-Haute-Provence"/>
    <x v="0"/>
    <x v="4"/>
    <n v="320"/>
    <n v="1648"/>
    <n v="416"/>
    <n v="1668"/>
    <s v="PROVENCE-ALPES-COTE D'AZUR"/>
    <x v="2"/>
    <s v="MEDITERRANEE"/>
    <n v="4052"/>
  </r>
  <r>
    <n v="26"/>
    <s v="89"/>
    <s v="Yonne"/>
    <x v="5"/>
    <x v="3"/>
    <n v="1101"/>
    <n v="5451"/>
    <n v="1156"/>
    <n v="9625"/>
    <s v="BOURGOGNE"/>
    <x v="1"/>
    <s v="BASSIN PARISIEN"/>
    <n v="17333"/>
  </r>
  <r>
    <n v="83"/>
    <s v="15"/>
    <s v="Cantal"/>
    <x v="5"/>
    <x v="5"/>
    <n v="339"/>
    <n v="3197"/>
    <n v="332"/>
    <n v="3388"/>
    <s v="AUVERGNE"/>
    <x v="2"/>
    <s v="CENTRE-EST"/>
    <n v="7256"/>
  </r>
  <r>
    <n v="74"/>
    <s v="19"/>
    <s v="Corrèze"/>
    <x v="6"/>
    <x v="0"/>
    <n v="995"/>
    <n v="14909"/>
    <n v="695"/>
    <n v="17837"/>
    <s v="LIMOUSIN"/>
    <x v="0"/>
    <s v="SUD-OUEST"/>
    <n v="34436"/>
  </r>
  <r>
    <n v="83"/>
    <s v="03"/>
    <s v="Allier"/>
    <x v="4"/>
    <x v="1"/>
    <n v="4110"/>
    <n v="35195"/>
    <n v="5285"/>
    <n v="48690"/>
    <s v="AUVERGNE"/>
    <x v="0"/>
    <s v="CENTRE-EST"/>
    <n v="93280"/>
  </r>
  <r>
    <n v="11"/>
    <s v="94"/>
    <s v="Val-de-Marne"/>
    <x v="1"/>
    <x v="3"/>
    <n v="7072"/>
    <n v="21844"/>
    <n v="7416"/>
    <n v="36140"/>
    <s v="ILE-DE-FRANCE"/>
    <x v="1"/>
    <s v="REGION PARISIENNE"/>
    <n v="72472"/>
  </r>
  <r>
    <n v="11"/>
    <s v="75"/>
    <s v="Paris"/>
    <x v="6"/>
    <x v="2"/>
    <n v="8157"/>
    <n v="85678"/>
    <n v="6382"/>
    <n v="84962"/>
    <s v="ILE-DE-FRANCE"/>
    <x v="1"/>
    <s v="REGION PARISIENNE"/>
    <n v="185179"/>
  </r>
  <r>
    <n v="54"/>
    <s v="17"/>
    <s v="Charente-Maritime"/>
    <x v="5"/>
    <x v="1"/>
    <n v="689"/>
    <n v="37968"/>
    <n v="444"/>
    <n v="50172"/>
    <s v="POITOU-CHARENTES"/>
    <x v="0"/>
    <s v="OUEST"/>
    <n v="89273"/>
  </r>
  <r>
    <n v="82"/>
    <s v="73"/>
    <s v="Savoie"/>
    <x v="2"/>
    <x v="1"/>
    <n v="97.230725831406914"/>
    <n v="13662.635638174959"/>
    <n v="41.904892927796055"/>
    <n v="22969.550374321308"/>
    <s v="RHONE-ALPES"/>
    <x v="0"/>
    <s v="CENTRE-EST"/>
    <n v="36771.321631255472"/>
  </r>
  <r>
    <n v="24"/>
    <s v="37"/>
    <s v="Indre-et-Loire"/>
    <x v="4"/>
    <x v="4"/>
    <n v="1970"/>
    <n v="9085"/>
    <n v="2205"/>
    <n v="8090"/>
    <s v="CENTRE"/>
    <x v="2"/>
    <s v="BASSIN PARISIEN"/>
    <n v="21350"/>
  </r>
  <r>
    <n v="21"/>
    <s v="08"/>
    <s v="Ardennes"/>
    <x v="0"/>
    <x v="3"/>
    <n v="1020"/>
    <n v="2676"/>
    <n v="1400"/>
    <n v="3828"/>
    <s v="CHAMPAGNE-ARDENNE"/>
    <x v="1"/>
    <s v="BASSIN PARISIEN"/>
    <n v="8924"/>
  </r>
  <r>
    <n v="11"/>
    <s v="94"/>
    <s v="Val-de-Marne"/>
    <x v="2"/>
    <x v="3"/>
    <n v="3526.3273960257325"/>
    <n v="22715.003938531023"/>
    <n v="2766.7179763067566"/>
    <n v="37785.164509659997"/>
    <s v="ILE-DE-FRANCE"/>
    <x v="1"/>
    <s v="REGION PARISIENNE"/>
    <n v="66793.21382052351"/>
  </r>
  <r>
    <n v="21"/>
    <s v="51"/>
    <s v="Marne"/>
    <x v="1"/>
    <x v="2"/>
    <n v="9180"/>
    <n v="29432"/>
    <n v="6592"/>
    <n v="17180"/>
    <s v="CHAMPAGNE-ARDENNE"/>
    <x v="1"/>
    <s v="BASSIN PARISIEN"/>
    <n v="62384"/>
  </r>
  <r>
    <n v="31"/>
    <s v="59"/>
    <s v="Nord"/>
    <x v="2"/>
    <x v="2"/>
    <n v="25932.253480454256"/>
    <n v="223686.37585375711"/>
    <n v="17755.337881582607"/>
    <n v="162728.94002594322"/>
    <s v="NORD-PAS-DE-CALAIS"/>
    <x v="1"/>
    <s v=""/>
    <n v="430102.90724173718"/>
  </r>
  <r>
    <n v="83"/>
    <s v="15"/>
    <s v="Cantal"/>
    <x v="2"/>
    <x v="1"/>
    <n v="26.785855426271649"/>
    <n v="8543.2364243047959"/>
    <n v="20.917731103697978"/>
    <n v="12517.415636138205"/>
    <s v="AUVERGNE"/>
    <x v="0"/>
    <s v="CENTRE-EST"/>
    <n v="21108.35564697297"/>
  </r>
  <r>
    <n v="23"/>
    <s v="27"/>
    <s v="Eure"/>
    <x v="0"/>
    <x v="2"/>
    <n v="5112"/>
    <n v="8228"/>
    <n v="3072"/>
    <n v="5572"/>
    <s v="HAUTE-NORMANDIE"/>
    <x v="1"/>
    <s v="BASSIN PARISIEN"/>
    <n v="21984"/>
  </r>
  <r>
    <n v="41"/>
    <s v="55"/>
    <s v="Meuse"/>
    <x v="6"/>
    <x v="4"/>
    <n v="1330"/>
    <n v="6528"/>
    <n v="1215"/>
    <n v="6214"/>
    <s v="LORRAINE"/>
    <x v="2"/>
    <s v="EST"/>
    <n v="15287"/>
  </r>
  <r>
    <n v="73"/>
    <s v="12"/>
    <s v="Aveyron"/>
    <x v="4"/>
    <x v="3"/>
    <n v="1350"/>
    <n v="2775"/>
    <n v="1680"/>
    <n v="5400"/>
    <s v="MIDI-PYRENEES"/>
    <x v="1"/>
    <s v="SUD-OUEST"/>
    <n v="11205"/>
  </r>
  <r>
    <n v="52"/>
    <s v="49"/>
    <s v="Maine-et-Loire"/>
    <x v="6"/>
    <x v="5"/>
    <n v="3329"/>
    <n v="33493"/>
    <n v="4171"/>
    <n v="35251"/>
    <s v="PAYS DE LA LOIRE"/>
    <x v="2"/>
    <s v="OUEST"/>
    <n v="76244"/>
  </r>
  <r>
    <n v="21"/>
    <s v="51"/>
    <s v="Marne"/>
    <x v="0"/>
    <x v="3"/>
    <n v="1380"/>
    <n v="3560"/>
    <n v="1920"/>
    <n v="5988"/>
    <s v="CHAMPAGNE-ARDENNE"/>
    <x v="1"/>
    <s v="BASSIN PARISIEN"/>
    <n v="12848"/>
  </r>
  <r>
    <n v="31"/>
    <s v="59"/>
    <s v="Nord"/>
    <x v="3"/>
    <x v="1"/>
    <n v="472.23973555575918"/>
    <n v="72188.053717351388"/>
    <n v="206.62395909855539"/>
    <n v="132695.94651696121"/>
    <s v="NORD-PAS-DE-CALAIS"/>
    <x v="0"/>
    <s v=""/>
    <n v="205562.86392896692"/>
  </r>
  <r>
    <n v="93"/>
    <s v="04"/>
    <s v="Alpes-de-Haute-Provence"/>
    <x v="6"/>
    <x v="5"/>
    <n v="395"/>
    <n v="7576"/>
    <n v="482"/>
    <n v="8357"/>
    <s v="PROVENCE-ALPES-COTE D'AZUR"/>
    <x v="2"/>
    <s v="MEDITERRANEE"/>
    <n v="16810"/>
  </r>
  <r>
    <n v="53"/>
    <s v="56"/>
    <s v="Morbihan"/>
    <x v="6"/>
    <x v="1"/>
    <n v="221"/>
    <n v="36821"/>
    <n v="90"/>
    <n v="55283"/>
    <s v="BRETAGNE"/>
    <x v="0"/>
    <s v="OUEST"/>
    <n v="92415"/>
  </r>
  <r>
    <n v="11"/>
    <s v="77"/>
    <s v="Seine-et-Marne"/>
    <x v="3"/>
    <x v="3"/>
    <n v="4979.3848997841087"/>
    <n v="22690.010189161698"/>
    <n v="3550.9535404182693"/>
    <n v="32096.579552912797"/>
    <s v="ILE-DE-FRANCE"/>
    <x v="1"/>
    <s v="REGION PARISIENNE"/>
    <n v="63316.928182276868"/>
  </r>
  <r>
    <n v="73"/>
    <s v="81"/>
    <s v="Tarn"/>
    <x v="2"/>
    <x v="4"/>
    <n v="2122.4357357854478"/>
    <n v="16779.492989864157"/>
    <n v="2264.1571153333275"/>
    <n v="21568.625604985577"/>
    <s v="MIDI-PYRENEES"/>
    <x v="2"/>
    <s v="SUD-OUEST"/>
    <n v="42734.711445968511"/>
  </r>
  <r>
    <n v="31"/>
    <s v="59"/>
    <s v="Nord"/>
    <x v="0"/>
    <x v="1"/>
    <n v="45492"/>
    <n v="194876"/>
    <n v="51080"/>
    <n v="227396"/>
    <s v="NORD-PAS-DE-CALAIS"/>
    <x v="0"/>
    <s v=""/>
    <n v="518844"/>
  </r>
  <r>
    <n v="54"/>
    <s v="17"/>
    <s v="Charente-Maritime"/>
    <x v="0"/>
    <x v="4"/>
    <n v="1496"/>
    <n v="6392"/>
    <n v="1568"/>
    <n v="5556"/>
    <s v="POITOU-CHARENTES"/>
    <x v="2"/>
    <s v="OUEST"/>
    <n v="15012"/>
  </r>
  <r>
    <n v="21"/>
    <s v="51"/>
    <s v="Marne"/>
    <x v="6"/>
    <x v="0"/>
    <n v="3864"/>
    <n v="36092"/>
    <n v="2653"/>
    <n v="41783"/>
    <s v="CHAMPAGNE-ARDENNE"/>
    <x v="0"/>
    <s v="BASSIN PARISIEN"/>
    <n v="84392"/>
  </r>
  <r>
    <n v="43"/>
    <s v="39"/>
    <s v="Jura"/>
    <x v="1"/>
    <x v="4"/>
    <n v="1068"/>
    <n v="5664"/>
    <n v="1372"/>
    <n v="4812"/>
    <s v="FRANCHE-COMTE"/>
    <x v="2"/>
    <s v="EST"/>
    <n v="12916"/>
  </r>
  <r>
    <n v="24"/>
    <s v="36"/>
    <s v="Indre"/>
    <x v="6"/>
    <x v="1"/>
    <n v="79"/>
    <n v="17089"/>
    <n v="44"/>
    <n v="25343"/>
    <s v="CENTRE"/>
    <x v="0"/>
    <s v="BASSIN PARISIEN"/>
    <n v="42555"/>
  </r>
  <r>
    <n v="82"/>
    <s v="01"/>
    <s v="Ain"/>
    <x v="4"/>
    <x v="0"/>
    <n v="5725"/>
    <n v="46020"/>
    <n v="4645"/>
    <n v="47465"/>
    <s v="RHONE-ALPES"/>
    <x v="0"/>
    <s v="CENTRE-EST"/>
    <n v="103855"/>
  </r>
  <r>
    <n v="93"/>
    <s v="04"/>
    <s v="Alpes-de-Haute-Provence"/>
    <x v="0"/>
    <x v="3"/>
    <n v="272"/>
    <n v="1196"/>
    <n v="540"/>
    <n v="2284"/>
    <s v="PROVENCE-ALPES-COTE D'AZUR"/>
    <x v="1"/>
    <s v="MEDITERRANEE"/>
    <n v="4292"/>
  </r>
  <r>
    <n v="31"/>
    <s v="62"/>
    <s v="Pas-de-Calais"/>
    <x v="4"/>
    <x v="3"/>
    <n v="6655"/>
    <n v="13570"/>
    <n v="9250"/>
    <n v="19165"/>
    <s v="NORD-PAS-DE-CALAIS"/>
    <x v="1"/>
    <s v=""/>
    <n v="48640"/>
  </r>
  <r>
    <n v="73"/>
    <s v="32"/>
    <s v="Gers"/>
    <x v="2"/>
    <x v="3"/>
    <n v="430.05267778047067"/>
    <n v="3987.374074643888"/>
    <n v="339.06309711857097"/>
    <n v="5490.9085416410098"/>
    <s v="MIDI-PYRENEES"/>
    <x v="1"/>
    <s v="SUD-OUEST"/>
    <n v="10247.398391183939"/>
  </r>
  <r>
    <n v="73"/>
    <s v="46"/>
    <s v="Lot"/>
    <x v="4"/>
    <x v="1"/>
    <n v="1485"/>
    <n v="15780"/>
    <n v="1575"/>
    <n v="18940"/>
    <s v="MIDI-PYRENEES"/>
    <x v="0"/>
    <s v="SUD-OUEST"/>
    <n v="37780"/>
  </r>
  <r>
    <n v="11"/>
    <s v="91"/>
    <s v="Essonne"/>
    <x v="2"/>
    <x v="0"/>
    <n v="8247.0261911209254"/>
    <n v="62250.849300027628"/>
    <n v="5038.4290893802345"/>
    <n v="66240.219921920667"/>
    <s v="ILE-DE-FRANCE"/>
    <x v="0"/>
    <s v="REGION PARISIENNE"/>
    <n v="141776.52450244947"/>
  </r>
  <r>
    <n v="26"/>
    <s v="58"/>
    <s v="Nièvre"/>
    <x v="2"/>
    <x v="2"/>
    <n v="2599.0431777942945"/>
    <n v="27417.849400083538"/>
    <n v="1444.8274796087969"/>
    <n v="18947.411254410541"/>
    <s v="BOURGOGNE"/>
    <x v="1"/>
    <s v="BASSIN PARISIEN"/>
    <n v="50409.131311897174"/>
  </r>
  <r>
    <n v="93"/>
    <s v="84"/>
    <s v="Vaucluse"/>
    <x v="0"/>
    <x v="3"/>
    <n v="1040"/>
    <n v="4004"/>
    <n v="1452"/>
    <n v="6252"/>
    <s v="PROVENCE-ALPES-COTE D'AZUR"/>
    <x v="1"/>
    <s v="MEDITERRANEE"/>
    <n v="12748"/>
  </r>
  <r>
    <n v="83"/>
    <s v="43"/>
    <s v="Haute-Loire"/>
    <x v="6"/>
    <x v="2"/>
    <n v="2160"/>
    <n v="22012"/>
    <n v="1125"/>
    <n v="14157"/>
    <s v="AUVERGNE"/>
    <x v="1"/>
    <s v="CENTRE-EST"/>
    <n v="39454"/>
  </r>
  <r>
    <n v="73"/>
    <s v="46"/>
    <s v="Lot"/>
    <x v="2"/>
    <x v="4"/>
    <n v="964.40333997808614"/>
    <n v="8963.8513649808774"/>
    <n v="945.8016166689215"/>
    <n v="11173.840007728248"/>
    <s v="MIDI-PYRENEES"/>
    <x v="2"/>
    <s v="SUD-OUEST"/>
    <n v="22047.896329356132"/>
  </r>
  <r>
    <n v="41"/>
    <s v="57"/>
    <s v="Moselle"/>
    <x v="5"/>
    <x v="4"/>
    <n v="3425"/>
    <n v="30656"/>
    <n v="4828"/>
    <n v="25536"/>
    <s v="LORRAINE"/>
    <x v="2"/>
    <s v="EST"/>
    <n v="64445"/>
  </r>
  <r>
    <n v="91"/>
    <s v="30"/>
    <s v="Gard"/>
    <x v="5"/>
    <x v="1"/>
    <n v="1767"/>
    <n v="39408"/>
    <n v="1304"/>
    <n v="48267"/>
    <s v="LANGUEDOC-ROUSSILLON"/>
    <x v="0"/>
    <s v="MEDITERRANEE"/>
    <n v="90746"/>
  </r>
  <r>
    <n v="72"/>
    <s v="24"/>
    <s v="Dordogne"/>
    <x v="6"/>
    <x v="1"/>
    <n v="210"/>
    <n v="32165"/>
    <n v="129"/>
    <n v="41597"/>
    <s v="AQUITAINE"/>
    <x v="0"/>
    <s v="SUD-OUEST"/>
    <n v="74101"/>
  </r>
  <r>
    <n v="11"/>
    <s v="78"/>
    <s v="Yvelines"/>
    <x v="2"/>
    <x v="1"/>
    <n v="363.44621285015313"/>
    <n v="27703.70617682287"/>
    <n v="210.60813698397862"/>
    <n v="45842.534283626905"/>
    <s v="ILE-DE-FRANCE"/>
    <x v="0"/>
    <s v="REGION PARISIENNE"/>
    <n v="74120.2948102839"/>
  </r>
  <r>
    <n v="54"/>
    <s v="86"/>
    <s v="Vienne"/>
    <x v="6"/>
    <x v="0"/>
    <n v="1902"/>
    <n v="26437"/>
    <n v="1230"/>
    <n v="30708"/>
    <s v="POITOU-CHARENTES"/>
    <x v="0"/>
    <s v="OUEST"/>
    <n v="60277"/>
  </r>
  <r>
    <n v="82"/>
    <s v="07"/>
    <s v="Ardèche"/>
    <x v="1"/>
    <x v="1"/>
    <n v="832"/>
    <n v="19428"/>
    <n v="644"/>
    <n v="25164"/>
    <s v="RHONE-ALPES"/>
    <x v="0"/>
    <s v="CENTRE-EST"/>
    <n v="46068"/>
  </r>
  <r>
    <n v="82"/>
    <s v="69"/>
    <s v="Rhône"/>
    <x v="5"/>
    <x v="2"/>
    <n v="23517"/>
    <n v="97193"/>
    <n v="18688"/>
    <n v="75206"/>
    <s v="RHONE-ALPES"/>
    <x v="1"/>
    <s v="CENTRE-EST"/>
    <n v="214604"/>
  </r>
  <r>
    <n v="11"/>
    <s v="93"/>
    <s v="Seine-Saint-Denis"/>
    <x v="1"/>
    <x v="1"/>
    <n v="6660"/>
    <n v="81472"/>
    <n v="6324"/>
    <n v="102468"/>
    <s v="ILE-DE-FRANCE"/>
    <x v="0"/>
    <s v="REGION PARISIENNE"/>
    <n v="196924"/>
  </r>
  <r>
    <n v="72"/>
    <s v="24"/>
    <s v="Dordogne"/>
    <x v="4"/>
    <x v="0"/>
    <n v="4495"/>
    <n v="53130"/>
    <n v="3320"/>
    <n v="64205"/>
    <s v="AQUITAINE"/>
    <x v="0"/>
    <s v="SUD-OUEST"/>
    <n v="125150"/>
  </r>
  <r>
    <n v="73"/>
    <s v="31"/>
    <s v="Haute-Garonne"/>
    <x v="1"/>
    <x v="0"/>
    <n v="10716"/>
    <n v="87908"/>
    <n v="8280"/>
    <n v="113172"/>
    <s v="MIDI-PYRENEES"/>
    <x v="0"/>
    <s v="SUD-OUEST"/>
    <n v="220076"/>
  </r>
  <r>
    <n v="26"/>
    <s v="21"/>
    <s v="Côte-d'Or"/>
    <x v="2"/>
    <x v="3"/>
    <n v="1521.7206702858516"/>
    <n v="8017.8904809217192"/>
    <n v="1054.4190144910335"/>
    <n v="13567.325970917433"/>
    <s v="BOURGOGNE"/>
    <x v="1"/>
    <s v="BASSIN PARISIEN"/>
    <n v="24161.356136616036"/>
  </r>
  <r>
    <n v="21"/>
    <s v="51"/>
    <s v="Marne"/>
    <x v="2"/>
    <x v="4"/>
    <n v="4572.6860623753682"/>
    <n v="24106.515270109234"/>
    <n v="4676.8865953801142"/>
    <n v="26583.29662046866"/>
    <s v="CHAMPAGNE-ARDENNE"/>
    <x v="2"/>
    <s v="BASSIN PARISIEN"/>
    <n v="59939.384548333379"/>
  </r>
  <r>
    <n v="52"/>
    <s v="53"/>
    <s v="Mayenne"/>
    <x v="5"/>
    <x v="3"/>
    <n v="817"/>
    <n v="3896"/>
    <n v="828"/>
    <n v="6488"/>
    <s v="PAYS DE LA LOIRE"/>
    <x v="1"/>
    <s v="OUEST"/>
    <n v="12029"/>
  </r>
  <r>
    <n v="74"/>
    <s v="23"/>
    <s v="Creuse"/>
    <x v="5"/>
    <x v="2"/>
    <n v="2367"/>
    <n v="10141"/>
    <n v="1528"/>
    <n v="5888"/>
    <s v="LIMOUSIN"/>
    <x v="1"/>
    <s v="SUD-OUEST"/>
    <n v="19924"/>
  </r>
  <r>
    <n v="26"/>
    <s v="58"/>
    <s v="Nièvre"/>
    <x v="3"/>
    <x v="5"/>
    <n v="685.29585885150641"/>
    <n v="11683.51807604046"/>
    <n v="901.28047763843904"/>
    <n v="14825.776757095982"/>
    <s v="BOURGOGNE"/>
    <x v="2"/>
    <s v="BASSIN PARISIEN"/>
    <n v="28095.871169626385"/>
  </r>
  <r>
    <n v="82"/>
    <s v="69"/>
    <s v="Rhône"/>
    <x v="2"/>
    <x v="0"/>
    <n v="10524.407227903097"/>
    <n v="93246.970702655381"/>
    <n v="7123.9893976393478"/>
    <n v="108529.22406998716"/>
    <s v="RHONE-ALPES"/>
    <x v="0"/>
    <s v="CENTRE-EST"/>
    <n v="219424.591398185"/>
  </r>
  <r>
    <n v="24"/>
    <s v="18"/>
    <s v="Cher"/>
    <x v="6"/>
    <x v="4"/>
    <n v="1602"/>
    <n v="10760"/>
    <n v="1734"/>
    <n v="11789"/>
    <s v="CENTRE"/>
    <x v="2"/>
    <s v="BASSIN PARISIEN"/>
    <n v="25885"/>
  </r>
  <r>
    <n v="21"/>
    <s v="10"/>
    <s v="Aube"/>
    <x v="0"/>
    <x v="0"/>
    <n v="5300"/>
    <n v="34020"/>
    <n v="4528"/>
    <n v="39540"/>
    <s v="CHAMPAGNE-ARDENNE"/>
    <x v="0"/>
    <s v="BASSIN PARISIEN"/>
    <n v="83388"/>
  </r>
  <r>
    <n v="74"/>
    <s v="87"/>
    <s v="Haute-Vienne"/>
    <x v="5"/>
    <x v="5"/>
    <n v="909"/>
    <n v="10653"/>
    <n v="1300"/>
    <n v="10864"/>
    <s v="LIMOUSIN"/>
    <x v="2"/>
    <s v="SUD-OUEST"/>
    <n v="23726"/>
  </r>
  <r>
    <n v="24"/>
    <s v="37"/>
    <s v="Indre-et-Loire"/>
    <x v="1"/>
    <x v="1"/>
    <n v="1928"/>
    <n v="33180"/>
    <n v="2420"/>
    <n v="46836"/>
    <s v="CENTRE"/>
    <x v="0"/>
    <s v="BASSIN PARISIEN"/>
    <n v="84364"/>
  </r>
  <r>
    <n v="43"/>
    <s v="25"/>
    <s v="Doubs"/>
    <x v="2"/>
    <x v="1"/>
    <n v="171.37145226163898"/>
    <n v="19098.640098983957"/>
    <n v="104.91997600608846"/>
    <n v="33493.158544543854"/>
    <s v="FRANCHE-COMTE"/>
    <x v="0"/>
    <s v="EST"/>
    <n v="52868.090071795537"/>
  </r>
  <r>
    <n v="73"/>
    <s v="46"/>
    <s v="Lot"/>
    <x v="6"/>
    <x v="3"/>
    <n v="411"/>
    <n v="3659"/>
    <n v="315"/>
    <n v="6301"/>
    <s v="MIDI-PYRENEES"/>
    <x v="1"/>
    <s v="SUD-OUEST"/>
    <n v="10686"/>
  </r>
  <r>
    <n v="82"/>
    <s v="73"/>
    <s v="Savoie"/>
    <x v="3"/>
    <x v="5"/>
    <n v="2199.5093191780234"/>
    <n v="34300.299441686257"/>
    <n v="2911.575290849853"/>
    <n v="42874.20265259903"/>
    <s v="RHONE-ALPES"/>
    <x v="2"/>
    <s v="CENTRE-EST"/>
    <n v="82285.586704313173"/>
  </r>
  <r>
    <n v="53"/>
    <s v="29"/>
    <s v="Finistère"/>
    <x v="1"/>
    <x v="2"/>
    <n v="17072"/>
    <n v="49444"/>
    <n v="11168"/>
    <n v="29716"/>
    <s v="BRETAGNE"/>
    <x v="1"/>
    <s v="OUEST"/>
    <n v="107400"/>
  </r>
  <r>
    <n v="24"/>
    <s v="41"/>
    <s v="Loir-et-Cher"/>
    <x v="3"/>
    <x v="1"/>
    <n v="51.24249607737579"/>
    <n v="13532.799069881075"/>
    <n v="31.757371575019249"/>
    <n v="23649.655205365292"/>
    <s v="CENTRE"/>
    <x v="0"/>
    <s v="BASSIN PARISIEN"/>
    <n v="37265.454142898758"/>
  </r>
  <r>
    <n v="83"/>
    <s v="63"/>
    <s v="Puy-de-Dôme"/>
    <x v="6"/>
    <x v="0"/>
    <n v="2914"/>
    <n v="30857"/>
    <n v="1791"/>
    <n v="34818"/>
    <s v="AUVERGNE"/>
    <x v="0"/>
    <s v="CENTRE-EST"/>
    <n v="70380"/>
  </r>
  <r>
    <n v="11"/>
    <s v="93"/>
    <s v="Seine-Saint-Denis"/>
    <x v="1"/>
    <x v="2"/>
    <n v="20228"/>
    <n v="65532"/>
    <n v="16540"/>
    <n v="47376"/>
    <s v="ILE-DE-FRANCE"/>
    <x v="1"/>
    <s v="REGION PARISIENNE"/>
    <n v="149676"/>
  </r>
  <r>
    <n v="93"/>
    <s v="06"/>
    <s v="Alpes-Maritimes"/>
    <x v="6"/>
    <x v="3"/>
    <n v="2934"/>
    <n v="29434"/>
    <n v="2495"/>
    <n v="48845"/>
    <s v="PROVENCE-ALPES-COTE D'AZUR"/>
    <x v="1"/>
    <s v="MEDITERRANEE"/>
    <n v="83708"/>
  </r>
  <r>
    <n v="21"/>
    <s v="08"/>
    <s v="Ardennes"/>
    <x v="2"/>
    <x v="0"/>
    <n v="2306.8273314391608"/>
    <n v="21078.444809655899"/>
    <n v="1553.5477591123652"/>
    <n v="26744.641490291426"/>
    <s v="CHAMPAGNE-ARDENNE"/>
    <x v="0"/>
    <s v="BASSIN PARISIEN"/>
    <n v="51683.461390498851"/>
  </r>
  <r>
    <n v="21"/>
    <s v="08"/>
    <s v="Ardennes"/>
    <x v="5"/>
    <x v="1"/>
    <n v="576"/>
    <n v="21029"/>
    <n v="588"/>
    <n v="29883"/>
    <s v="CHAMPAGNE-ARDENNE"/>
    <x v="0"/>
    <s v="BASSIN PARISIEN"/>
    <n v="52076"/>
  </r>
  <r>
    <n v="82"/>
    <s v="42"/>
    <s v="Loire"/>
    <x v="6"/>
    <x v="4"/>
    <n v="4824"/>
    <n v="24314"/>
    <n v="4408"/>
    <n v="27704"/>
    <s v="RHONE-ALPES"/>
    <x v="2"/>
    <s v="CENTRE-EST"/>
    <n v="61250"/>
  </r>
  <r>
    <n v="53"/>
    <s v="56"/>
    <s v="Morbihan"/>
    <x v="1"/>
    <x v="4"/>
    <n v="2800"/>
    <n v="13424"/>
    <n v="3664"/>
    <n v="10620"/>
    <s v="BRETAGNE"/>
    <x v="2"/>
    <s v="OUEST"/>
    <n v="30508"/>
  </r>
  <r>
    <n v="25"/>
    <s v="50"/>
    <s v="Manche"/>
    <x v="5"/>
    <x v="4"/>
    <n v="1702"/>
    <n v="12441"/>
    <n v="2324"/>
    <n v="12764"/>
    <s v="BASSE-NORMANDIE"/>
    <x v="2"/>
    <s v="BASSIN PARISIEN"/>
    <n v="29231"/>
  </r>
  <r>
    <n v="82"/>
    <s v="01"/>
    <s v="Ain"/>
    <x v="3"/>
    <x v="4"/>
    <n v="5306.3845347530078"/>
    <n v="31156.408595322482"/>
    <n v="4695.9675483189549"/>
    <n v="35931.606996745853"/>
    <s v="RHONE-ALPES"/>
    <x v="2"/>
    <s v="CENTRE-EST"/>
    <n v="77090.367675140296"/>
  </r>
  <r>
    <n v="31"/>
    <s v="62"/>
    <s v="Pas-de-Calais"/>
    <x v="5"/>
    <x v="0"/>
    <n v="18406"/>
    <n v="122907"/>
    <n v="16632"/>
    <n v="178464"/>
    <s v="NORD-PAS-DE-CALAIS"/>
    <x v="0"/>
    <s v=""/>
    <n v="336409"/>
  </r>
  <r>
    <n v="11"/>
    <s v="95"/>
    <s v="Val-d'Oise"/>
    <x v="5"/>
    <x v="4"/>
    <n v="4002"/>
    <n v="37808"/>
    <n v="5912"/>
    <n v="41072"/>
    <s v="ILE-DE-FRANCE"/>
    <x v="2"/>
    <s v="REGION PARISIENNE"/>
    <n v="88794"/>
  </r>
  <r>
    <n v="93"/>
    <s v="04"/>
    <s v="Alpes-de-Haute-Provence"/>
    <x v="6"/>
    <x v="1"/>
    <n v="40"/>
    <n v="7850"/>
    <n v="42"/>
    <n v="10907"/>
    <s v="PROVENCE-ALPES-COTE D'AZUR"/>
    <x v="0"/>
    <s v="MEDITERRANEE"/>
    <n v="18839"/>
  </r>
  <r>
    <n v="53"/>
    <s v="35"/>
    <s v="Ille-et-Vilaine"/>
    <x v="2"/>
    <x v="2"/>
    <n v="9433.0981578569717"/>
    <n v="87517.935541463958"/>
    <n v="5581.7484539002444"/>
    <n v="64510.171633834878"/>
    <s v="BRETAGNE"/>
    <x v="1"/>
    <s v="OUEST"/>
    <n v="167042.95378705606"/>
  </r>
  <r>
    <n v="43"/>
    <s v="90"/>
    <s v="Territoire de Belfort"/>
    <x v="6"/>
    <x v="0"/>
    <n v="1037"/>
    <n v="8038"/>
    <n v="776"/>
    <n v="9990"/>
    <s v="FRANCHE-COMTE"/>
    <x v="0"/>
    <s v="EST"/>
    <n v="19841"/>
  </r>
  <r>
    <n v="22"/>
    <s v="80"/>
    <s v="Somme"/>
    <x v="0"/>
    <x v="4"/>
    <n v="1804"/>
    <n v="6572"/>
    <n v="1808"/>
    <n v="4660"/>
    <s v="PICARDIE"/>
    <x v="2"/>
    <s v="BASSIN PARISIEN"/>
    <n v="14844"/>
  </r>
  <r>
    <n v="93"/>
    <s v="05"/>
    <s v="Hautes-Alpes"/>
    <x v="5"/>
    <x v="0"/>
    <n v="1004"/>
    <n v="9364"/>
    <n v="660"/>
    <n v="10396"/>
    <s v="PROVENCE-ALPES-COTE D'AZUR"/>
    <x v="0"/>
    <s v="MEDITERRANEE"/>
    <n v="21424"/>
  </r>
  <r>
    <n v="41"/>
    <s v="54"/>
    <s v="Meurthe-et-Moselle"/>
    <x v="6"/>
    <x v="1"/>
    <n v="209"/>
    <n v="31614"/>
    <n v="134"/>
    <n v="53957"/>
    <s v="LORRAINE"/>
    <x v="0"/>
    <s v="EST"/>
    <n v="85914"/>
  </r>
  <r>
    <n v="83"/>
    <s v="03"/>
    <s v="Allier"/>
    <x v="4"/>
    <x v="4"/>
    <n v="1445"/>
    <n v="7895"/>
    <n v="1485"/>
    <n v="6440"/>
    <s v="AUVERGNE"/>
    <x v="2"/>
    <s v="CENTRE-EST"/>
    <n v="17265"/>
  </r>
  <r>
    <n v="25"/>
    <s v="61"/>
    <s v="Orne"/>
    <x v="4"/>
    <x v="4"/>
    <n v="1020"/>
    <n v="3900"/>
    <n v="1200"/>
    <n v="3375"/>
    <s v="BASSE-NORMANDIE"/>
    <x v="2"/>
    <s v="BASSIN PARISIEN"/>
    <n v="9495"/>
  </r>
  <r>
    <n v="73"/>
    <s v="31"/>
    <s v="Haute-Garonne"/>
    <x v="0"/>
    <x v="5"/>
    <n v="1092"/>
    <n v="14028"/>
    <n v="764"/>
    <n v="5896"/>
    <s v="MIDI-PYRENEES"/>
    <x v="2"/>
    <s v="SUD-OUEST"/>
    <n v="21780"/>
  </r>
  <r>
    <n v="21"/>
    <s v="08"/>
    <s v="Ardennes"/>
    <x v="6"/>
    <x v="1"/>
    <n v="151"/>
    <n v="17327"/>
    <n v="93"/>
    <n v="26906"/>
    <s v="CHAMPAGNE-ARDENNE"/>
    <x v="0"/>
    <s v="BASSIN PARISIEN"/>
    <n v="44477"/>
  </r>
  <r>
    <n v="82"/>
    <s v="26"/>
    <s v="Drôme"/>
    <x v="0"/>
    <x v="1"/>
    <n v="5852"/>
    <n v="32964"/>
    <n v="5716"/>
    <n v="39372"/>
    <s v="RHONE-ALPES"/>
    <x v="0"/>
    <s v="CENTRE-EST"/>
    <n v="83904"/>
  </r>
  <r>
    <n v="73"/>
    <s v="82"/>
    <s v="Tarn-et-Garonne"/>
    <x v="5"/>
    <x v="1"/>
    <n v="260"/>
    <n v="14276"/>
    <n v="188"/>
    <n v="17456"/>
    <s v="MIDI-PYRENEES"/>
    <x v="0"/>
    <s v="SUD-OUEST"/>
    <n v="32180"/>
  </r>
  <r>
    <n v="73"/>
    <s v="65"/>
    <s v="Hautes-Pyrénées"/>
    <x v="4"/>
    <x v="2"/>
    <n v="4240"/>
    <n v="10910"/>
    <n v="2650"/>
    <n v="6150"/>
    <s v="MIDI-PYRENEES"/>
    <x v="1"/>
    <s v="SUD-OUEST"/>
    <n v="23950"/>
  </r>
  <r>
    <n v="83"/>
    <s v="43"/>
    <s v="Haute-Loire"/>
    <x v="5"/>
    <x v="3"/>
    <n v="612"/>
    <n v="4668"/>
    <n v="584"/>
    <n v="7468"/>
    <s v="AUVERGNE"/>
    <x v="1"/>
    <s v="CENTRE-EST"/>
    <n v="13332"/>
  </r>
  <r>
    <n v="22"/>
    <s v="80"/>
    <s v="Somme"/>
    <x v="4"/>
    <x v="2"/>
    <n v="8655"/>
    <n v="19325"/>
    <n v="4575"/>
    <n v="9090"/>
    <s v="PICARDIE"/>
    <x v="1"/>
    <s v="BASSIN PARISIEN"/>
    <n v="41645"/>
  </r>
  <r>
    <n v="83"/>
    <s v="03"/>
    <s v="Allier"/>
    <x v="6"/>
    <x v="1"/>
    <n v="126"/>
    <n v="25579"/>
    <n v="120"/>
    <n v="38685"/>
    <s v="AUVERGNE"/>
    <x v="0"/>
    <s v="CENTRE-EST"/>
    <n v="64510"/>
  </r>
  <r>
    <n v="53"/>
    <s v="22"/>
    <s v="Côtes-d'Armor"/>
    <x v="3"/>
    <x v="3"/>
    <n v="1708.3975223219236"/>
    <n v="11940.673074966244"/>
    <n v="1090.2234426753191"/>
    <n v="18283.980513437866"/>
    <s v="BRETAGNE"/>
    <x v="1"/>
    <s v="OUEST"/>
    <n v="33023.274553401352"/>
  </r>
  <r>
    <n v="22"/>
    <s v="60"/>
    <s v="Oise"/>
    <x v="6"/>
    <x v="0"/>
    <n v="5971"/>
    <n v="53716"/>
    <n v="3886"/>
    <n v="59419"/>
    <s v="PICARDIE"/>
    <x v="0"/>
    <s v="BASSIN PARISIEN"/>
    <n v="122992"/>
  </r>
  <r>
    <n v="82"/>
    <s v="73"/>
    <s v="Savoie"/>
    <x v="6"/>
    <x v="3"/>
    <n v="944"/>
    <n v="7921"/>
    <n v="677"/>
    <n v="12447"/>
    <s v="RHONE-ALPES"/>
    <x v="1"/>
    <s v="CENTRE-EST"/>
    <n v="21989"/>
  </r>
  <r>
    <n v="25"/>
    <s v="61"/>
    <s v="Orne"/>
    <x v="1"/>
    <x v="4"/>
    <n v="1124"/>
    <n v="5000"/>
    <n v="1796"/>
    <n v="4308"/>
    <s v="BASSE-NORMANDIE"/>
    <x v="2"/>
    <s v="BASSIN PARISIEN"/>
    <n v="12228"/>
  </r>
  <r>
    <n v="41"/>
    <s v="57"/>
    <s v="Moselle"/>
    <x v="1"/>
    <x v="3"/>
    <n v="4168"/>
    <n v="9092"/>
    <n v="5764"/>
    <n v="11496"/>
    <s v="LORRAINE"/>
    <x v="1"/>
    <s v="EST"/>
    <n v="30520"/>
  </r>
  <r>
    <n v="93"/>
    <s v="83"/>
    <s v="Var"/>
    <x v="5"/>
    <x v="2"/>
    <n v="10783"/>
    <n v="54341"/>
    <n v="8457"/>
    <n v="42709"/>
    <s v="PROVENCE-ALPES-COTE D'AZUR"/>
    <x v="1"/>
    <s v="MEDITERRANEE"/>
    <n v="116290"/>
  </r>
  <r>
    <n v="93"/>
    <s v="05"/>
    <s v="Hautes-Alpes"/>
    <x v="6"/>
    <x v="2"/>
    <n v="1120"/>
    <n v="12827"/>
    <n v="702"/>
    <n v="8851"/>
    <s v="PROVENCE-ALPES-COTE D'AZUR"/>
    <x v="1"/>
    <s v="MEDITERRANEE"/>
    <n v="23500"/>
  </r>
  <r>
    <n v="26"/>
    <s v="21"/>
    <s v="Côte-d'Or"/>
    <x v="0"/>
    <x v="4"/>
    <n v="1532"/>
    <n v="6792"/>
    <n v="2068"/>
    <n v="6292"/>
    <s v="BOURGOGNE"/>
    <x v="2"/>
    <s v="BASSIN PARISIEN"/>
    <n v="16684"/>
  </r>
  <r>
    <n v="52"/>
    <s v="72"/>
    <s v="Sarthe"/>
    <x v="0"/>
    <x v="4"/>
    <n v="1460"/>
    <n v="5628"/>
    <n v="1988"/>
    <n v="4700"/>
    <s v="PAYS DE LA LOIRE"/>
    <x v="2"/>
    <s v="OUEST"/>
    <n v="13776"/>
  </r>
  <r>
    <n v="52"/>
    <s v="49"/>
    <s v="Maine-et-Loire"/>
    <x v="4"/>
    <x v="5"/>
    <n v="1170"/>
    <n v="8230"/>
    <n v="1815"/>
    <n v="6695"/>
    <s v="PAYS DE LA LOIRE"/>
    <x v="2"/>
    <s v="OUEST"/>
    <n v="17910"/>
  </r>
  <r>
    <n v="22"/>
    <s v="60"/>
    <s v="Oise"/>
    <x v="1"/>
    <x v="4"/>
    <n v="2556"/>
    <n v="15604"/>
    <n v="3592"/>
    <n v="12536"/>
    <s v="PICARDIE"/>
    <x v="2"/>
    <s v="BASSIN PARISIEN"/>
    <n v="34288"/>
  </r>
  <r>
    <n v="72"/>
    <s v="64"/>
    <s v="Pyrénées-Atlantiques"/>
    <x v="1"/>
    <x v="5"/>
    <n v="1172"/>
    <n v="14196"/>
    <n v="1696"/>
    <n v="13340"/>
    <s v="AQUITAINE"/>
    <x v="2"/>
    <s v="SUD-OUEST"/>
    <n v="30404"/>
  </r>
  <r>
    <n v="22"/>
    <s v="02"/>
    <s v="Aisne"/>
    <x v="3"/>
    <x v="2"/>
    <n v="6329.8967631502046"/>
    <n v="57146.615634485759"/>
    <n v="4605.9479851682254"/>
    <n v="39561.451751802517"/>
    <s v="PICARDIE"/>
    <x v="1"/>
    <s v="BASSIN PARISIEN"/>
    <n v="107643.91213460671"/>
  </r>
  <r>
    <n v="11"/>
    <s v="78"/>
    <s v="Yvelines"/>
    <x v="0"/>
    <x v="5"/>
    <n v="1552"/>
    <n v="27604"/>
    <n v="1348"/>
    <n v="9360"/>
    <s v="ILE-DE-FRANCE"/>
    <x v="2"/>
    <s v="REGION PARISIENNE"/>
    <n v="39864"/>
  </r>
  <r>
    <n v="52"/>
    <s v="53"/>
    <s v="Mayenne"/>
    <x v="0"/>
    <x v="4"/>
    <n v="968"/>
    <n v="2296"/>
    <n v="956"/>
    <n v="1900"/>
    <s v="PAYS DE LA LOIRE"/>
    <x v="2"/>
    <s v="OUEST"/>
    <n v="6120"/>
  </r>
  <r>
    <n v="22"/>
    <s v="80"/>
    <s v="Somme"/>
    <x v="4"/>
    <x v="3"/>
    <n v="2025"/>
    <n v="5365"/>
    <n v="3195"/>
    <n v="8755"/>
    <s v="PICARDIE"/>
    <x v="1"/>
    <s v="BASSIN PARISIEN"/>
    <n v="19340"/>
  </r>
  <r>
    <n v="83"/>
    <s v="63"/>
    <s v="Puy-de-Dôme"/>
    <x v="1"/>
    <x v="3"/>
    <n v="2636"/>
    <n v="8724"/>
    <n v="3264"/>
    <n v="17000"/>
    <s v="AUVERGNE"/>
    <x v="1"/>
    <s v="CENTRE-EST"/>
    <n v="31624"/>
  </r>
  <r>
    <n v="25"/>
    <s v="14"/>
    <s v="Calvados"/>
    <x v="0"/>
    <x v="1"/>
    <n v="8864"/>
    <n v="35672"/>
    <n v="10716"/>
    <n v="45652"/>
    <s v="BASSE-NORMANDIE"/>
    <x v="0"/>
    <s v="BASSIN PARISIEN"/>
    <n v="100904"/>
  </r>
  <r>
    <n v="11"/>
    <s v="92"/>
    <s v="Hauts-de-Seine"/>
    <x v="5"/>
    <x v="0"/>
    <n v="9091"/>
    <n v="94362"/>
    <n v="8069"/>
    <n v="114362"/>
    <s v="ILE-DE-FRANCE"/>
    <x v="0"/>
    <s v="REGION PARISIENNE"/>
    <n v="225884"/>
  </r>
  <r>
    <n v="24"/>
    <s v="45"/>
    <s v="Loiret"/>
    <x v="2"/>
    <x v="2"/>
    <n v="6828.7130713002653"/>
    <n v="65890.599180731573"/>
    <n v="4197.2484521769384"/>
    <n v="47527.325700606008"/>
    <s v="CENTRE"/>
    <x v="1"/>
    <s v="BASSIN PARISIEN"/>
    <n v="124443.88640481478"/>
  </r>
  <r>
    <n v="54"/>
    <s v="86"/>
    <s v="Vienne"/>
    <x v="5"/>
    <x v="4"/>
    <n v="1289"/>
    <n v="9984"/>
    <n v="1860"/>
    <n v="11296"/>
    <s v="POITOU-CHARENTES"/>
    <x v="2"/>
    <s v="OUEST"/>
    <n v="24429"/>
  </r>
  <r>
    <n v="73"/>
    <s v="65"/>
    <s v="Hautes-Pyrénées"/>
    <x v="3"/>
    <x v="4"/>
    <n v="1559.4873966147145"/>
    <n v="12543.892400029421"/>
    <n v="1445.5375927210746"/>
    <n v="15625.94355171415"/>
    <s v="MIDI-PYRENEES"/>
    <x v="2"/>
    <s v="SUD-OUEST"/>
    <n v="31174.860941079362"/>
  </r>
  <r>
    <n v="82"/>
    <s v="38"/>
    <s v="Isère"/>
    <x v="5"/>
    <x v="2"/>
    <n v="16745"/>
    <n v="71102"/>
    <n v="11864"/>
    <n v="51212"/>
    <s v="RHONE-ALPES"/>
    <x v="1"/>
    <s v="CENTRE-EST"/>
    <n v="150923"/>
  </r>
  <r>
    <n v="22"/>
    <s v="60"/>
    <s v="Oise"/>
    <x v="2"/>
    <x v="0"/>
    <n v="7646.8174463039804"/>
    <n v="56510.866707015572"/>
    <n v="4340.1225496731522"/>
    <n v="64574.748267106654"/>
    <s v="PICARDIE"/>
    <x v="0"/>
    <s v="BASSIN PARISIEN"/>
    <n v="133072.55497009936"/>
  </r>
  <r>
    <n v="43"/>
    <s v="90"/>
    <s v="Territoire de Belfort"/>
    <x v="2"/>
    <x v="2"/>
    <n v="1640.1868698292365"/>
    <n v="14434.980650514468"/>
    <n v="1076.0752618740287"/>
    <n v="11129.381103267084"/>
    <s v="FRANCHE-COMTE"/>
    <x v="1"/>
    <s v="EST"/>
    <n v="28280.62388548482"/>
  </r>
  <r>
    <n v="26"/>
    <s v="71"/>
    <s v="Saône-et-Loire"/>
    <x v="6"/>
    <x v="2"/>
    <n v="5769"/>
    <n v="63526"/>
    <n v="3305"/>
    <n v="39976"/>
    <s v="BOURGOGNE"/>
    <x v="1"/>
    <s v="BASSIN PARISIEN"/>
    <n v="112576"/>
  </r>
  <r>
    <n v="82"/>
    <s v="38"/>
    <s v="Isère"/>
    <x v="2"/>
    <x v="1"/>
    <n v="251.61511563677851"/>
    <n v="34300.075510871749"/>
    <n v="204.25904954517091"/>
    <n v="55185.80743929794"/>
    <s v="RHONE-ALPES"/>
    <x v="0"/>
    <s v="CENTRE-EST"/>
    <n v="89941.757115351647"/>
  </r>
  <r>
    <n v="53"/>
    <s v="22"/>
    <s v="Côtes-d'Armor"/>
    <x v="4"/>
    <x v="2"/>
    <n v="9250"/>
    <n v="19395"/>
    <n v="5475"/>
    <n v="9910"/>
    <s v="BRETAGNE"/>
    <x v="1"/>
    <s v="OUEST"/>
    <n v="44030"/>
  </r>
  <r>
    <n v="43"/>
    <s v="25"/>
    <s v="Doubs"/>
    <x v="3"/>
    <x v="4"/>
    <n v="4892.604442535755"/>
    <n v="25950.044664057794"/>
    <n v="4742.765996749953"/>
    <n v="26991.282674334725"/>
    <s v="FRANCHE-COMTE"/>
    <x v="2"/>
    <s v="EST"/>
    <n v="62576.69777767823"/>
  </r>
  <r>
    <n v="52"/>
    <s v="44"/>
    <s v="Loire-Atlantique"/>
    <x v="4"/>
    <x v="0"/>
    <n v="11035"/>
    <n v="84750"/>
    <n v="10375"/>
    <n v="120345"/>
    <s v="PAYS DE LA LOIRE"/>
    <x v="0"/>
    <s v="OUEST"/>
    <n v="226505"/>
  </r>
  <r>
    <n v="73"/>
    <s v="31"/>
    <s v="Haute-Garonne"/>
    <x v="3"/>
    <x v="2"/>
    <n v="9663.1428382235881"/>
    <n v="94273.128159819869"/>
    <n v="6568.8551841115777"/>
    <n v="72867.035386270916"/>
    <s v="MIDI-PYRENEES"/>
    <x v="1"/>
    <s v="SUD-OUEST"/>
    <n v="183372.16156842595"/>
  </r>
  <r>
    <n v="26"/>
    <s v="71"/>
    <s v="Saône-et-Loire"/>
    <x v="4"/>
    <x v="0"/>
    <n v="8320"/>
    <n v="71885"/>
    <n v="7180"/>
    <n v="82655"/>
    <s v="BOURGOGNE"/>
    <x v="0"/>
    <s v="BASSIN PARISIEN"/>
    <n v="170040"/>
  </r>
  <r>
    <n v="83"/>
    <s v="43"/>
    <s v="Haute-Loire"/>
    <x v="1"/>
    <x v="0"/>
    <n v="2524"/>
    <n v="26744"/>
    <n v="1736"/>
    <n v="31004"/>
    <s v="AUVERGNE"/>
    <x v="0"/>
    <s v="CENTRE-EST"/>
    <n v="62008"/>
  </r>
  <r>
    <n v="74"/>
    <s v="87"/>
    <s v="Haute-Vienne"/>
    <x v="2"/>
    <x v="4"/>
    <n v="2447.8137770378689"/>
    <n v="17899.605061337221"/>
    <n v="2406.9601663581111"/>
    <n v="19931.566561771288"/>
    <s v="LIMOUSIN"/>
    <x v="2"/>
    <s v="SUD-OUEST"/>
    <n v="42685.945566504488"/>
  </r>
  <r>
    <n v="91"/>
    <s v="48"/>
    <s v="Lozère"/>
    <x v="4"/>
    <x v="5"/>
    <n v="150"/>
    <n v="1125"/>
    <n v="205"/>
    <n v="1025"/>
    <s v="LANGUEDOC-ROUSSILLON"/>
    <x v="2"/>
    <s v="MEDITERRANEE"/>
    <n v="2505"/>
  </r>
  <r>
    <n v="11"/>
    <s v="75"/>
    <s v="Paris"/>
    <x v="4"/>
    <x v="5"/>
    <n v="10880"/>
    <n v="150830"/>
    <n v="17210"/>
    <n v="113605"/>
    <s v="ILE-DE-FRANCE"/>
    <x v="2"/>
    <s v="REGION PARISIENNE"/>
    <n v="292525"/>
  </r>
  <r>
    <n v="82"/>
    <s v="07"/>
    <s v="Ardèche"/>
    <x v="2"/>
    <x v="1"/>
    <n v="40.006467597880807"/>
    <n v="14499.620647644053"/>
    <n v="28.840491290592084"/>
    <n v="20370.636889772213"/>
    <s v="RHONE-ALPES"/>
    <x v="0"/>
    <s v="CENTRE-EST"/>
    <n v="34939.104496304739"/>
  </r>
  <r>
    <n v="41"/>
    <s v="54"/>
    <s v="Meurthe-et-Moselle"/>
    <x v="2"/>
    <x v="5"/>
    <n v="4556.8313382001606"/>
    <n v="50016.606860236949"/>
    <n v="6149.661853080991"/>
    <n v="54965.829859993311"/>
    <s v="LORRAINE"/>
    <x v="2"/>
    <s v="EST"/>
    <n v="115688.92991151141"/>
  </r>
  <r>
    <n v="74"/>
    <s v="23"/>
    <s v="Creuse"/>
    <x v="2"/>
    <x v="5"/>
    <n v="267.52946714631395"/>
    <n v="5820.3987107993335"/>
    <n v="508.04415077949488"/>
    <n v="7215.3171383324652"/>
    <s v="LIMOUSIN"/>
    <x v="2"/>
    <s v="SUD-OUEST"/>
    <n v="13811.289467057608"/>
  </r>
  <r>
    <n v="22"/>
    <s v="02"/>
    <s v="Aisne"/>
    <x v="4"/>
    <x v="4"/>
    <n v="2015"/>
    <n v="8770"/>
    <n v="2430"/>
    <n v="6395"/>
    <s v="PICARDIE"/>
    <x v="2"/>
    <s v="BASSIN PARISIEN"/>
    <n v="19610"/>
  </r>
  <r>
    <n v="11"/>
    <s v="75"/>
    <s v="Paris"/>
    <x v="1"/>
    <x v="4"/>
    <n v="13784"/>
    <n v="81364"/>
    <n v="20124"/>
    <n v="99432"/>
    <s v="ILE-DE-FRANCE"/>
    <x v="2"/>
    <s v="REGION PARISIENNE"/>
    <n v="214704"/>
  </r>
  <r>
    <n v="23"/>
    <s v="76"/>
    <s v="Seine-Maritime"/>
    <x v="5"/>
    <x v="5"/>
    <n v="2913"/>
    <n v="34055"/>
    <n v="4268"/>
    <n v="30756"/>
    <s v="HAUTE-NORMANDIE"/>
    <x v="2"/>
    <s v="BASSIN PARISIEN"/>
    <n v="71992"/>
  </r>
  <r>
    <n v="43"/>
    <s v="25"/>
    <s v="Doubs"/>
    <x v="5"/>
    <x v="0"/>
    <n v="5650"/>
    <n v="36386"/>
    <n v="4542"/>
    <n v="42565"/>
    <s v="FRANCHE-COMTE"/>
    <x v="0"/>
    <s v="EST"/>
    <n v="89143"/>
  </r>
  <r>
    <n v="11"/>
    <s v="91"/>
    <s v="Essonne"/>
    <x v="5"/>
    <x v="1"/>
    <n v="2681"/>
    <n v="56069"/>
    <n v="1888"/>
    <n v="74396"/>
    <s v="ILE-DE-FRANCE"/>
    <x v="0"/>
    <s v="REGION PARISIENNE"/>
    <n v="135034"/>
  </r>
  <r>
    <n v="91"/>
    <s v="30"/>
    <s v="Gard"/>
    <x v="5"/>
    <x v="3"/>
    <n v="1741"/>
    <n v="12849"/>
    <n v="1880"/>
    <n v="20180"/>
    <s v="LANGUEDOC-ROUSSILLON"/>
    <x v="1"/>
    <s v="MEDITERRANEE"/>
    <n v="36650"/>
  </r>
  <r>
    <n v="91"/>
    <s v="34"/>
    <s v="Hérault"/>
    <x v="2"/>
    <x v="3"/>
    <n v="2657.9562236137685"/>
    <n v="21355.750760681698"/>
    <n v="1904.6701375361936"/>
    <n v="33494.841851520192"/>
    <s v="LANGUEDOC-ROUSSILLON"/>
    <x v="1"/>
    <s v="MEDITERRANEE"/>
    <n v="59413.218973351853"/>
  </r>
  <r>
    <n v="73"/>
    <s v="65"/>
    <s v="Hautes-Pyrénées"/>
    <x v="4"/>
    <x v="1"/>
    <n v="2170"/>
    <n v="20265"/>
    <n v="1780"/>
    <n v="25325"/>
    <s v="MIDI-PYRENEES"/>
    <x v="0"/>
    <s v="SUD-OUEST"/>
    <n v="49540"/>
  </r>
  <r>
    <n v="43"/>
    <s v="39"/>
    <s v="Jura"/>
    <x v="6"/>
    <x v="5"/>
    <n v="940"/>
    <n v="10341"/>
    <n v="955"/>
    <n v="11828"/>
    <s v="FRANCHE-COMTE"/>
    <x v="2"/>
    <s v="EST"/>
    <n v="24064"/>
  </r>
  <r>
    <n v="22"/>
    <s v="60"/>
    <s v="Oise"/>
    <x v="3"/>
    <x v="0"/>
    <n v="6194.2133233107588"/>
    <n v="52353.783779095764"/>
    <n v="3693.7065232997184"/>
    <n v="58213.277779052696"/>
    <s v="PICARDIE"/>
    <x v="0"/>
    <s v="BASSIN PARISIEN"/>
    <n v="120454.98140475893"/>
  </r>
  <r>
    <n v="82"/>
    <s v="69"/>
    <s v="Rhône"/>
    <x v="2"/>
    <x v="1"/>
    <n v="378.91184247558317"/>
    <n v="44400.680762025331"/>
    <n v="305.87387554755793"/>
    <n v="74953.118418502083"/>
    <s v="RHONE-ALPES"/>
    <x v="0"/>
    <s v="CENTRE-EST"/>
    <n v="120038.58489855056"/>
  </r>
  <r>
    <n v="26"/>
    <s v="21"/>
    <s v="Côte-d'Or"/>
    <x v="1"/>
    <x v="2"/>
    <n v="8456"/>
    <n v="25772"/>
    <n v="5748"/>
    <n v="16576"/>
    <s v="BOURGOGNE"/>
    <x v="1"/>
    <s v="BASSIN PARISIEN"/>
    <n v="56552"/>
  </r>
  <r>
    <n v="11"/>
    <s v="95"/>
    <s v="Val-d'Oise"/>
    <x v="2"/>
    <x v="4"/>
    <n v="9279.1057795572251"/>
    <n v="54500.006166148858"/>
    <n v="11251.612445390845"/>
    <n v="63224.163162214303"/>
    <s v="ILE-DE-FRANCE"/>
    <x v="2"/>
    <s v="REGION PARISIENNE"/>
    <n v="138254.88755331124"/>
  </r>
  <r>
    <n v="54"/>
    <s v="86"/>
    <s v="Vienne"/>
    <x v="0"/>
    <x v="5"/>
    <n v="252"/>
    <n v="3440"/>
    <n v="228"/>
    <n v="1480"/>
    <s v="POITOU-CHARENTES"/>
    <x v="2"/>
    <s v="OUEST"/>
    <n v="5400"/>
  </r>
  <r>
    <n v="41"/>
    <s v="57"/>
    <s v="Moselle"/>
    <x v="4"/>
    <x v="1"/>
    <n v="10425"/>
    <n v="46930"/>
    <n v="14210"/>
    <n v="67980"/>
    <s v="LORRAINE"/>
    <x v="0"/>
    <s v="EST"/>
    <n v="139545"/>
  </r>
  <r>
    <n v="83"/>
    <s v="15"/>
    <s v="Cantal"/>
    <x v="4"/>
    <x v="4"/>
    <n v="595"/>
    <n v="2390"/>
    <n v="865"/>
    <n v="2815"/>
    <s v="AUVERGNE"/>
    <x v="2"/>
    <s v="CENTRE-EST"/>
    <n v="6665"/>
  </r>
  <r>
    <n v="72"/>
    <s v="33"/>
    <s v="Gironde"/>
    <x v="1"/>
    <x v="1"/>
    <n v="5964"/>
    <n v="64480"/>
    <n v="5912"/>
    <n v="85604"/>
    <s v="AQUITAINE"/>
    <x v="0"/>
    <s v="SUD-OUEST"/>
    <n v="161960"/>
  </r>
  <r>
    <n v="21"/>
    <s v="52"/>
    <s v="Haute-Marne"/>
    <x v="1"/>
    <x v="5"/>
    <n v="304"/>
    <n v="3448"/>
    <n v="476"/>
    <n v="3104"/>
    <s v="CHAMPAGNE-ARDENNE"/>
    <x v="2"/>
    <s v="BASSIN PARISIEN"/>
    <n v="7332"/>
  </r>
  <r>
    <n v="91"/>
    <s v="34"/>
    <s v="Hérault"/>
    <x v="5"/>
    <x v="1"/>
    <n v="2769"/>
    <n v="48222"/>
    <n v="2172"/>
    <n v="58276"/>
    <s v="LANGUEDOC-ROUSSILLON"/>
    <x v="0"/>
    <s v="MEDITERRANEE"/>
    <n v="111439"/>
  </r>
  <r>
    <n v="94"/>
    <s v="2B"/>
    <s v="Haute-Corse"/>
    <x v="5"/>
    <x v="4"/>
    <n v="312"/>
    <n v="4372"/>
    <n v="612"/>
    <n v="5176"/>
    <s v="CORSE"/>
    <x v="2"/>
    <s v="MEDITERRANEE"/>
    <n v="10472"/>
  </r>
  <r>
    <n v="41"/>
    <s v="88"/>
    <s v="Vosges"/>
    <x v="6"/>
    <x v="0"/>
    <n v="2203"/>
    <n v="28202"/>
    <n v="1470"/>
    <n v="33964"/>
    <s v="LORRAINE"/>
    <x v="0"/>
    <s v="EST"/>
    <n v="65839"/>
  </r>
  <r>
    <n v="72"/>
    <s v="47"/>
    <s v="Lot-et-Garonne"/>
    <x v="0"/>
    <x v="3"/>
    <n v="892"/>
    <n v="2776"/>
    <n v="1116"/>
    <n v="4224"/>
    <s v="AQUITAINE"/>
    <x v="1"/>
    <s v="SUD-OUEST"/>
    <n v="9008"/>
  </r>
  <r>
    <n v="72"/>
    <s v="24"/>
    <s v="Dordogne"/>
    <x v="3"/>
    <x v="0"/>
    <n v="2219.8428426306659"/>
    <n v="24254.458898861631"/>
    <n v="1290.2723313798606"/>
    <n v="28997.032338117406"/>
    <s v="AQUITAINE"/>
    <x v="0"/>
    <s v="SUD-OUEST"/>
    <n v="56761.606410989567"/>
  </r>
  <r>
    <n v="82"/>
    <s v="73"/>
    <s v="Savoie"/>
    <x v="4"/>
    <x v="3"/>
    <n v="1210"/>
    <n v="3795"/>
    <n v="1590"/>
    <n v="6760"/>
    <s v="RHONE-ALPES"/>
    <x v="1"/>
    <s v="CENTRE-EST"/>
    <n v="13355"/>
  </r>
  <r>
    <n v="11"/>
    <s v="95"/>
    <s v="Val-d'Oise"/>
    <x v="6"/>
    <x v="5"/>
    <n v="4256"/>
    <n v="67125"/>
    <n v="6415"/>
    <n v="66563"/>
    <s v="ILE-DE-FRANCE"/>
    <x v="2"/>
    <s v="REGION PARISIENNE"/>
    <n v="144359"/>
  </r>
  <r>
    <n v="24"/>
    <s v="37"/>
    <s v="Indre-et-Loire"/>
    <x v="5"/>
    <x v="3"/>
    <n v="1697"/>
    <n v="9404"/>
    <n v="1528"/>
    <n v="15752"/>
    <s v="CENTRE"/>
    <x v="1"/>
    <s v="BASSIN PARISIEN"/>
    <n v="28381"/>
  </r>
  <r>
    <n v="23"/>
    <s v="76"/>
    <s v="Seine-Maritime"/>
    <x v="0"/>
    <x v="5"/>
    <n v="936"/>
    <n v="11584"/>
    <n v="640"/>
    <n v="3808"/>
    <s v="HAUTE-NORMANDIE"/>
    <x v="2"/>
    <s v="BASSIN PARISIEN"/>
    <n v="16968"/>
  </r>
  <r>
    <n v="43"/>
    <s v="90"/>
    <s v="Territoire de Belfort"/>
    <x v="2"/>
    <x v="1"/>
    <n v="27.783815536811918"/>
    <n v="4476.648182435998"/>
    <n v="50.489961485302878"/>
    <n v="8098.2016780854501"/>
    <s v="FRANCHE-COMTE"/>
    <x v="0"/>
    <s v="EST"/>
    <n v="12653.123637543562"/>
  </r>
  <r>
    <n v="82"/>
    <s v="74"/>
    <s v="Haute-Savoie"/>
    <x v="6"/>
    <x v="3"/>
    <n v="1332"/>
    <n v="12673"/>
    <n v="1462"/>
    <n v="20735"/>
    <s v="RHONE-ALPES"/>
    <x v="1"/>
    <s v="CENTRE-EST"/>
    <n v="36202"/>
  </r>
  <r>
    <n v="52"/>
    <s v="85"/>
    <s v="Vendée"/>
    <x v="1"/>
    <x v="0"/>
    <n v="8324"/>
    <n v="59400"/>
    <n v="6912"/>
    <n v="71268"/>
    <s v="PAYS DE LA LOIRE"/>
    <x v="0"/>
    <s v="OUEST"/>
    <n v="145904"/>
  </r>
  <r>
    <n v="43"/>
    <s v="25"/>
    <s v="Doubs"/>
    <x v="0"/>
    <x v="3"/>
    <n v="1216"/>
    <n v="3100"/>
    <n v="1768"/>
    <n v="5984"/>
    <s v="FRANCHE-COMTE"/>
    <x v="1"/>
    <s v="EST"/>
    <n v="12068"/>
  </r>
  <r>
    <n v="31"/>
    <s v="62"/>
    <s v="Pas-de-Calais"/>
    <x v="0"/>
    <x v="2"/>
    <n v="18336"/>
    <n v="31256"/>
    <n v="10604"/>
    <n v="16256"/>
    <s v="NORD-PAS-DE-CALAIS"/>
    <x v="1"/>
    <s v=""/>
    <n v="76452"/>
  </r>
  <r>
    <n v="82"/>
    <s v="38"/>
    <s v="Isère"/>
    <x v="1"/>
    <x v="5"/>
    <n v="2644"/>
    <n v="30440"/>
    <n v="3672"/>
    <n v="27416"/>
    <s v="RHONE-ALPES"/>
    <x v="2"/>
    <s v="CENTRE-EST"/>
    <n v="64172"/>
  </r>
  <r>
    <n v="82"/>
    <s v="74"/>
    <s v="Haute-Savoie"/>
    <x v="5"/>
    <x v="1"/>
    <n v="995"/>
    <n v="32029"/>
    <n v="800"/>
    <n v="45573"/>
    <s v="RHONE-ALPES"/>
    <x v="0"/>
    <s v="CENTRE-EST"/>
    <n v="79397"/>
  </r>
  <r>
    <n v="54"/>
    <s v="17"/>
    <s v="Charente-Maritime"/>
    <x v="4"/>
    <x v="0"/>
    <n v="8615"/>
    <n v="63370"/>
    <n v="6290"/>
    <n v="77095"/>
    <s v="POITOU-CHARENTES"/>
    <x v="0"/>
    <s v="OUEST"/>
    <n v="155370"/>
  </r>
  <r>
    <n v="52"/>
    <s v="44"/>
    <s v="Loire-Atlantique"/>
    <x v="6"/>
    <x v="3"/>
    <n v="3477"/>
    <n v="19504"/>
    <n v="2249"/>
    <n v="33091"/>
    <s v="PAYS DE LA LOIRE"/>
    <x v="1"/>
    <s v="OUEST"/>
    <n v="58321"/>
  </r>
  <r>
    <n v="73"/>
    <s v="65"/>
    <s v="Hautes-Pyrénées"/>
    <x v="0"/>
    <x v="3"/>
    <n v="740"/>
    <n v="2316"/>
    <n v="1044"/>
    <n v="4200"/>
    <s v="MIDI-PYRENEES"/>
    <x v="1"/>
    <s v="SUD-OUEST"/>
    <n v="8300"/>
  </r>
  <r>
    <n v="73"/>
    <s v="31"/>
    <s v="Haute-Garonne"/>
    <x v="3"/>
    <x v="4"/>
    <n v="11078.939314452477"/>
    <n v="65908.567265154168"/>
    <n v="12136.123543622523"/>
    <n v="76868.254511707128"/>
    <s v="MIDI-PYRENEES"/>
    <x v="2"/>
    <s v="SUD-OUEST"/>
    <n v="165991.88463493629"/>
  </r>
  <r>
    <n v="53"/>
    <s v="35"/>
    <s v="Ille-et-Vilaine"/>
    <x v="2"/>
    <x v="4"/>
    <n v="8473.7261234751022"/>
    <n v="44125.986122245609"/>
    <n v="8311.7051057111676"/>
    <n v="47099.466868637945"/>
    <s v="BRETAGNE"/>
    <x v="2"/>
    <s v="OUEST"/>
    <n v="108010.88422006983"/>
  </r>
  <r>
    <n v="26"/>
    <s v="71"/>
    <s v="Saône-et-Loire"/>
    <x v="2"/>
    <x v="0"/>
    <n v="3506.1953469437185"/>
    <n v="37172.854099780263"/>
    <n v="2117.2282303973439"/>
    <n v="46344.538819314745"/>
    <s v="BOURGOGNE"/>
    <x v="0"/>
    <s v="BASSIN PARISIEN"/>
    <n v="89140.816496436077"/>
  </r>
  <r>
    <n v="93"/>
    <s v="84"/>
    <s v="Vaucluse"/>
    <x v="6"/>
    <x v="4"/>
    <n v="2077"/>
    <n v="18237"/>
    <n v="2561"/>
    <n v="21977"/>
    <s v="PROVENCE-ALPES-COTE D'AZUR"/>
    <x v="2"/>
    <s v="MEDITERRANEE"/>
    <n v="44852"/>
  </r>
  <r>
    <n v="74"/>
    <s v="23"/>
    <s v="Creuse"/>
    <x v="6"/>
    <x v="1"/>
    <n v="29"/>
    <n v="12151"/>
    <n v="28"/>
    <n v="17279"/>
    <s v="LIMOUSIN"/>
    <x v="0"/>
    <s v="SUD-OUEST"/>
    <n v="29487"/>
  </r>
  <r>
    <n v="72"/>
    <s v="33"/>
    <s v="Gironde"/>
    <x v="2"/>
    <x v="2"/>
    <n v="12967.98781212098"/>
    <n v="131743.63234188742"/>
    <n v="8756.0487458505286"/>
    <n v="110608.60916079282"/>
    <s v="AQUITAINE"/>
    <x v="1"/>
    <s v="SUD-OUEST"/>
    <n v="264076.27806065179"/>
  </r>
  <r>
    <n v="74"/>
    <s v="23"/>
    <s v="Creuse"/>
    <x v="3"/>
    <x v="0"/>
    <n v="432.49454589754521"/>
    <n v="6939.4051858322719"/>
    <n v="275.17740187741958"/>
    <n v="7868.4522176245691"/>
    <s v="LIMOUSIN"/>
    <x v="0"/>
    <s v="SUD-OUEST"/>
    <n v="15515.529351231806"/>
  </r>
  <r>
    <n v="54"/>
    <s v="17"/>
    <s v="Charente-Maritime"/>
    <x v="3"/>
    <x v="2"/>
    <n v="6130.6088300016127"/>
    <n v="71044.645906240548"/>
    <n v="4194.890850252249"/>
    <n v="54336.922824463902"/>
    <s v="POITOU-CHARENTES"/>
    <x v="1"/>
    <s v="OUEST"/>
    <n v="135707.06841095831"/>
  </r>
  <r>
    <n v="72"/>
    <s v="33"/>
    <s v="Gironde"/>
    <x v="3"/>
    <x v="4"/>
    <n v="11628.336226452328"/>
    <n v="76415.389081918955"/>
    <n v="12376.933117157681"/>
    <n v="89191.773050408199"/>
    <s v="AQUITAINE"/>
    <x v="2"/>
    <s v="SUD-OUEST"/>
    <n v="189612.43147593716"/>
  </r>
  <r>
    <n v="11"/>
    <s v="95"/>
    <s v="Val-d'Oise"/>
    <x v="1"/>
    <x v="5"/>
    <n v="2472"/>
    <n v="27764"/>
    <n v="3160"/>
    <n v="21652"/>
    <s v="ILE-DE-FRANCE"/>
    <x v="2"/>
    <s v="REGION PARISIENNE"/>
    <n v="55048"/>
  </r>
  <r>
    <n v="23"/>
    <s v="76"/>
    <s v="Seine-Maritime"/>
    <x v="0"/>
    <x v="1"/>
    <n v="18280"/>
    <n v="77764"/>
    <n v="21908"/>
    <n v="97016"/>
    <s v="HAUTE-NORMANDIE"/>
    <x v="0"/>
    <s v="BASSIN PARISIEN"/>
    <n v="214968"/>
  </r>
  <r>
    <n v="11"/>
    <s v="77"/>
    <s v="Seine-et-Marne"/>
    <x v="4"/>
    <x v="1"/>
    <n v="8075"/>
    <n v="56680"/>
    <n v="10505"/>
    <n v="70235"/>
    <s v="ILE-DE-FRANCE"/>
    <x v="0"/>
    <s v="REGION PARISIENNE"/>
    <n v="145495"/>
  </r>
  <r>
    <n v="82"/>
    <s v="26"/>
    <s v="Drôme"/>
    <x v="6"/>
    <x v="4"/>
    <n v="2314"/>
    <n v="16046"/>
    <n v="2360"/>
    <n v="18784"/>
    <s v="RHONE-ALPES"/>
    <x v="2"/>
    <s v="CENTRE-EST"/>
    <n v="39504"/>
  </r>
  <r>
    <n v="43"/>
    <s v="25"/>
    <s v="Doubs"/>
    <x v="5"/>
    <x v="4"/>
    <n v="1799"/>
    <n v="14495"/>
    <n v="2172"/>
    <n v="14776"/>
    <s v="FRANCHE-COMTE"/>
    <x v="2"/>
    <s v="EST"/>
    <n v="33242"/>
  </r>
  <r>
    <n v="82"/>
    <s v="69"/>
    <s v="Rhône"/>
    <x v="3"/>
    <x v="1"/>
    <n v="286.18124856384907"/>
    <n v="35361.468097499703"/>
    <n v="169.937192601189"/>
    <n v="62000.497624924639"/>
    <s v="RHONE-ALPES"/>
    <x v="0"/>
    <s v="CENTRE-EST"/>
    <n v="97818.084163589374"/>
  </r>
  <r>
    <n v="72"/>
    <s v="47"/>
    <s v="Lot-et-Garonne"/>
    <x v="4"/>
    <x v="2"/>
    <n v="5095"/>
    <n v="11010"/>
    <n v="3185"/>
    <n v="6665"/>
    <s v="AQUITAINE"/>
    <x v="1"/>
    <s v="SUD-OUEST"/>
    <n v="25955"/>
  </r>
  <r>
    <n v="82"/>
    <s v="07"/>
    <s v="Ardèche"/>
    <x v="3"/>
    <x v="4"/>
    <n v="2013.5561778268188"/>
    <n v="16534.713572385386"/>
    <n v="1954.5889183678032"/>
    <n v="19987.905487244723"/>
    <s v="RHONE-ALPES"/>
    <x v="2"/>
    <s v="CENTRE-EST"/>
    <n v="40490.764155824734"/>
  </r>
  <r>
    <n v="31"/>
    <s v="59"/>
    <s v="Nord"/>
    <x v="5"/>
    <x v="5"/>
    <n v="7296"/>
    <n v="77695"/>
    <n v="9752"/>
    <n v="61249"/>
    <s v="NORD-PAS-DE-CALAIS"/>
    <x v="2"/>
    <s v=""/>
    <n v="155992"/>
  </r>
  <r>
    <n v="24"/>
    <s v="36"/>
    <s v="Indre"/>
    <x v="3"/>
    <x v="4"/>
    <n v="1557.6956308544798"/>
    <n v="10861.459618778421"/>
    <n v="1272.2724112578394"/>
    <n v="12621.662568437961"/>
    <s v="CENTRE"/>
    <x v="2"/>
    <s v="BASSIN PARISIEN"/>
    <n v="26313.0902293287"/>
  </r>
  <r>
    <n v="43"/>
    <s v="39"/>
    <s v="Jura"/>
    <x v="2"/>
    <x v="5"/>
    <n v="1119.8514294351912"/>
    <n v="13798.110544642499"/>
    <n v="1426.1236818690704"/>
    <n v="17207.343246579876"/>
    <s v="FRANCHE-COMTE"/>
    <x v="2"/>
    <s v="EST"/>
    <n v="33551.428902526633"/>
  </r>
  <r>
    <n v="82"/>
    <s v="07"/>
    <s v="Ardèche"/>
    <x v="2"/>
    <x v="2"/>
    <n v="3071.4144262454811"/>
    <n v="31800.91295410067"/>
    <n v="1715.812853774057"/>
    <n v="22055.604739096965"/>
    <s v="RHONE-ALPES"/>
    <x v="1"/>
    <s v="CENTRE-EST"/>
    <n v="58643.744973217166"/>
  </r>
  <r>
    <n v="72"/>
    <s v="33"/>
    <s v="Gironde"/>
    <x v="6"/>
    <x v="5"/>
    <n v="4471"/>
    <n v="78781"/>
    <n v="6229"/>
    <n v="83645"/>
    <s v="AQUITAINE"/>
    <x v="2"/>
    <s v="SUD-OUEST"/>
    <n v="173126"/>
  </r>
  <r>
    <n v="11"/>
    <s v="75"/>
    <s v="Paris"/>
    <x v="1"/>
    <x v="2"/>
    <n v="18428"/>
    <n v="62548"/>
    <n v="16048"/>
    <n v="56076"/>
    <s v="ILE-DE-FRANCE"/>
    <x v="1"/>
    <s v="REGION PARISIENNE"/>
    <n v="153100"/>
  </r>
  <r>
    <n v="83"/>
    <s v="03"/>
    <s v="Allier"/>
    <x v="1"/>
    <x v="0"/>
    <n v="5232"/>
    <n v="41168"/>
    <n v="3756"/>
    <n v="48520"/>
    <s v="AUVERGNE"/>
    <x v="0"/>
    <s v="CENTRE-EST"/>
    <n v="98676"/>
  </r>
  <r>
    <n v="25"/>
    <s v="61"/>
    <s v="Orne"/>
    <x v="0"/>
    <x v="0"/>
    <n v="5924"/>
    <n v="39628"/>
    <n v="4384"/>
    <n v="45608"/>
    <s v="BASSE-NORMANDIE"/>
    <x v="0"/>
    <s v="BASSIN PARISIEN"/>
    <n v="95544"/>
  </r>
  <r>
    <n v="22"/>
    <s v="60"/>
    <s v="Oise"/>
    <x v="4"/>
    <x v="0"/>
    <n v="13780"/>
    <n v="72385"/>
    <n v="11120"/>
    <n v="78745"/>
    <s v="PICARDIE"/>
    <x v="0"/>
    <s v="BASSIN PARISIEN"/>
    <n v="176030"/>
  </r>
  <r>
    <n v="11"/>
    <s v="94"/>
    <s v="Val-de-Marne"/>
    <x v="0"/>
    <x v="1"/>
    <n v="18092"/>
    <n v="100592"/>
    <n v="17608"/>
    <n v="114744"/>
    <s v="ILE-DE-FRANCE"/>
    <x v="0"/>
    <s v="REGION PARISIENNE"/>
    <n v="251036"/>
  </r>
  <r>
    <n v="91"/>
    <s v="30"/>
    <s v="Gard"/>
    <x v="6"/>
    <x v="5"/>
    <n v="1534"/>
    <n v="31768"/>
    <n v="2192"/>
    <n v="34853"/>
    <s v="LANGUEDOC-ROUSSILLON"/>
    <x v="2"/>
    <s v="MEDITERRANEE"/>
    <n v="70347"/>
  </r>
  <r>
    <n v="94"/>
    <s v="2A"/>
    <s v="Corse-du-Sud"/>
    <x v="4"/>
    <x v="3"/>
    <n v="420"/>
    <n v="3125"/>
    <n v="580"/>
    <n v="3745"/>
    <s v="CORSE"/>
    <x v="1"/>
    <s v="MEDITERRANEE"/>
    <n v="7870"/>
  </r>
  <r>
    <n v="43"/>
    <s v="70"/>
    <s v="Haute-Saône"/>
    <x v="4"/>
    <x v="4"/>
    <n v="730"/>
    <n v="3350"/>
    <n v="1035"/>
    <n v="2685"/>
    <s v="FRANCHE-COMTE"/>
    <x v="2"/>
    <s v="EST"/>
    <n v="7800"/>
  </r>
  <r>
    <n v="52"/>
    <s v="49"/>
    <s v="Maine-et-Loire"/>
    <x v="5"/>
    <x v="1"/>
    <n v="782"/>
    <n v="40915"/>
    <n v="797"/>
    <n v="60093"/>
    <s v="PAYS DE LA LOIRE"/>
    <x v="0"/>
    <s v="OUEST"/>
    <n v="102587"/>
  </r>
  <r>
    <n v="82"/>
    <s v="38"/>
    <s v="Isère"/>
    <x v="6"/>
    <x v="1"/>
    <n v="443"/>
    <n v="49114"/>
    <n v="297"/>
    <n v="72647"/>
    <s v="RHONE-ALPES"/>
    <x v="0"/>
    <s v="CENTRE-EST"/>
    <n v="122501"/>
  </r>
  <r>
    <n v="31"/>
    <s v="62"/>
    <s v="Pas-de-Calais"/>
    <x v="1"/>
    <x v="3"/>
    <n v="6952"/>
    <n v="17260"/>
    <n v="10460"/>
    <n v="24456"/>
    <s v="NORD-PAS-DE-CALAIS"/>
    <x v="1"/>
    <s v=""/>
    <n v="59128"/>
  </r>
  <r>
    <n v="43"/>
    <s v="70"/>
    <s v="Haute-Saône"/>
    <x v="0"/>
    <x v="2"/>
    <n v="3104"/>
    <n v="4780"/>
    <n v="1852"/>
    <n v="2912"/>
    <s v="FRANCHE-COMTE"/>
    <x v="1"/>
    <s v="EST"/>
    <n v="12648"/>
  </r>
  <r>
    <n v="21"/>
    <s v="52"/>
    <s v="Haute-Marne"/>
    <x v="3"/>
    <x v="5"/>
    <n v="719.40928046932095"/>
    <n v="8594.4242193514383"/>
    <n v="938.53931271813667"/>
    <n v="11121.287360026052"/>
    <s v="CHAMPAGNE-ARDENNE"/>
    <x v="2"/>
    <s v="BASSIN PARISIEN"/>
    <n v="21373.660172564945"/>
  </r>
  <r>
    <n v="52"/>
    <s v="53"/>
    <s v="Mayenne"/>
    <x v="4"/>
    <x v="2"/>
    <n v="5080"/>
    <n v="9655"/>
    <n v="3330"/>
    <n v="5145"/>
    <s v="PAYS DE LA LOIRE"/>
    <x v="1"/>
    <s v="OUEST"/>
    <n v="23210"/>
  </r>
  <r>
    <n v="41"/>
    <s v="55"/>
    <s v="Meuse"/>
    <x v="5"/>
    <x v="4"/>
    <n v="703"/>
    <n v="5393"/>
    <n v="916"/>
    <n v="4940"/>
    <s v="LORRAINE"/>
    <x v="2"/>
    <s v="EST"/>
    <n v="11952"/>
  </r>
  <r>
    <n v="54"/>
    <s v="17"/>
    <s v="Charente-Maritime"/>
    <x v="5"/>
    <x v="5"/>
    <n v="856"/>
    <n v="13676"/>
    <n v="968"/>
    <n v="12276"/>
    <s v="POITOU-CHARENTES"/>
    <x v="2"/>
    <s v="OUEST"/>
    <n v="27776"/>
  </r>
  <r>
    <n v="73"/>
    <s v="32"/>
    <s v="Gers"/>
    <x v="2"/>
    <x v="0"/>
    <n v="702.89196042358117"/>
    <n v="12140.145315388329"/>
    <n v="404.60534193419585"/>
    <n v="14258.911975104171"/>
    <s v="MIDI-PYRENEES"/>
    <x v="0"/>
    <s v="SUD-OUEST"/>
    <n v="27506.554592850276"/>
  </r>
  <r>
    <n v="54"/>
    <s v="79"/>
    <s v="Deux-Sèvres"/>
    <x v="4"/>
    <x v="1"/>
    <n v="3485"/>
    <n v="29995"/>
    <n v="4085"/>
    <n v="36535"/>
    <s v="POITOU-CHARENTES"/>
    <x v="0"/>
    <s v="OUEST"/>
    <n v="74100"/>
  </r>
  <r>
    <n v="73"/>
    <s v="12"/>
    <s v="Aveyron"/>
    <x v="6"/>
    <x v="2"/>
    <n v="2414"/>
    <n v="28448"/>
    <n v="1099"/>
    <n v="17604"/>
    <s v="MIDI-PYRENEES"/>
    <x v="1"/>
    <s v="SUD-OUEST"/>
    <n v="49565"/>
  </r>
  <r>
    <n v="11"/>
    <s v="77"/>
    <s v="Seine-et-Marne"/>
    <x v="5"/>
    <x v="0"/>
    <n v="12485"/>
    <n v="76172"/>
    <n v="9230"/>
    <n v="90120"/>
    <s v="ILE-DE-FRANCE"/>
    <x v="0"/>
    <s v="REGION PARISIENNE"/>
    <n v="188007"/>
  </r>
  <r>
    <n v="93"/>
    <s v="04"/>
    <s v="Alpes-de-Haute-Provence"/>
    <x v="2"/>
    <x v="0"/>
    <n v="885.01277809809756"/>
    <n v="9249.7577898766322"/>
    <n v="588.55199401367634"/>
    <n v="11049.774188632491"/>
    <s v="PROVENCE-ALPES-COTE D'AZUR"/>
    <x v="0"/>
    <s v="MEDITERRANEE"/>
    <n v="21773.096750620898"/>
  </r>
  <r>
    <n v="91"/>
    <s v="48"/>
    <s v="Lozère"/>
    <x v="6"/>
    <x v="4"/>
    <n v="426"/>
    <n v="3211"/>
    <n v="389"/>
    <n v="3644"/>
    <s v="LANGUEDOC-ROUSSILLON"/>
    <x v="2"/>
    <s v="MEDITERRANEE"/>
    <n v="7670"/>
  </r>
  <r>
    <n v="94"/>
    <s v="2A"/>
    <s v="Corse-du-Sud"/>
    <x v="5"/>
    <x v="0"/>
    <n v="1504"/>
    <n v="15464"/>
    <n v="1160"/>
    <n v="16764"/>
    <s v="CORSE"/>
    <x v="0"/>
    <s v="MEDITERRANEE"/>
    <n v="34892"/>
  </r>
  <r>
    <n v="93"/>
    <s v="13"/>
    <s v="Bouches-du-Rhône"/>
    <x v="1"/>
    <x v="2"/>
    <n v="18916"/>
    <n v="70212"/>
    <n v="14872"/>
    <n v="55728"/>
    <s v="PROVENCE-ALPES-COTE D'AZUR"/>
    <x v="1"/>
    <s v="MEDITERRANEE"/>
    <n v="159728"/>
  </r>
  <r>
    <n v="91"/>
    <s v="34"/>
    <s v="Hérault"/>
    <x v="0"/>
    <x v="4"/>
    <n v="1876"/>
    <n v="9328"/>
    <n v="2236"/>
    <n v="8456"/>
    <s v="LANGUEDOC-ROUSSILLON"/>
    <x v="2"/>
    <s v="MEDITERRANEE"/>
    <n v="21896"/>
  </r>
  <r>
    <n v="83"/>
    <s v="63"/>
    <s v="Puy-de-Dôme"/>
    <x v="4"/>
    <x v="0"/>
    <n v="6295"/>
    <n v="63430"/>
    <n v="5235"/>
    <n v="72185"/>
    <s v="AUVERGNE"/>
    <x v="0"/>
    <s v="CENTRE-EST"/>
    <n v="147145"/>
  </r>
  <r>
    <n v="82"/>
    <s v="73"/>
    <s v="Savoie"/>
    <x v="5"/>
    <x v="0"/>
    <n v="2858"/>
    <n v="22924"/>
    <n v="2268"/>
    <n v="27072"/>
    <s v="RHONE-ALPES"/>
    <x v="0"/>
    <s v="CENTRE-EST"/>
    <n v="55122"/>
  </r>
  <r>
    <n v="73"/>
    <s v="12"/>
    <s v="Aveyron"/>
    <x v="4"/>
    <x v="1"/>
    <n v="2145"/>
    <n v="25195"/>
    <n v="2245"/>
    <n v="31360"/>
    <s v="MIDI-PYRENEES"/>
    <x v="0"/>
    <s v="SUD-OUEST"/>
    <n v="60945"/>
  </r>
  <r>
    <n v="93"/>
    <s v="05"/>
    <s v="Hautes-Alpes"/>
    <x v="3"/>
    <x v="5"/>
    <n v="487.9920026854025"/>
    <n v="11135.529608400091"/>
    <n v="632.31167805366158"/>
    <n v="14936.461784239842"/>
    <s v="PROVENCE-ALPES-COTE D'AZUR"/>
    <x v="2"/>
    <s v="MEDITERRANEE"/>
    <n v="27192.295073378998"/>
  </r>
  <r>
    <n v="73"/>
    <s v="32"/>
    <s v="Gers"/>
    <x v="1"/>
    <x v="0"/>
    <n v="2288"/>
    <n v="25804"/>
    <n v="1448"/>
    <n v="28712"/>
    <s v="MIDI-PYRENEES"/>
    <x v="0"/>
    <s v="SUD-OUEST"/>
    <n v="58252"/>
  </r>
  <r>
    <n v="83"/>
    <s v="15"/>
    <s v="Cantal"/>
    <x v="6"/>
    <x v="2"/>
    <n v="1543"/>
    <n v="15765"/>
    <n v="917"/>
    <n v="9908"/>
    <s v="AUVERGNE"/>
    <x v="1"/>
    <s v="CENTRE-EST"/>
    <n v="28133"/>
  </r>
  <r>
    <n v="93"/>
    <s v="83"/>
    <s v="Var"/>
    <x v="2"/>
    <x v="4"/>
    <n v="6558.321893444775"/>
    <n v="56427.416197690545"/>
    <n v="6336.1313951402208"/>
    <n v="65422.41161394112"/>
    <s v="PROVENCE-ALPES-COTE D'AZUR"/>
    <x v="2"/>
    <s v="MEDITERRANEE"/>
    <n v="134744.28110021667"/>
  </r>
  <r>
    <n v="74"/>
    <s v="19"/>
    <s v="Corrèze"/>
    <x v="6"/>
    <x v="4"/>
    <n v="1240"/>
    <n v="8738"/>
    <n v="1206"/>
    <n v="10178"/>
    <s v="LIMOUSIN"/>
    <x v="2"/>
    <s v="SUD-OUEST"/>
    <n v="21362"/>
  </r>
  <r>
    <n v="73"/>
    <s v="31"/>
    <s v="Haute-Garonne"/>
    <x v="4"/>
    <x v="2"/>
    <n v="11085"/>
    <n v="32285"/>
    <n v="8145"/>
    <n v="21375"/>
    <s v="MIDI-PYRENEES"/>
    <x v="1"/>
    <s v="SUD-OUEST"/>
    <n v="72890"/>
  </r>
  <r>
    <n v="82"/>
    <s v="38"/>
    <s v="Isère"/>
    <x v="5"/>
    <x v="5"/>
    <n v="3890"/>
    <n v="46869"/>
    <n v="4500"/>
    <n v="42273"/>
    <s v="RHONE-ALPES"/>
    <x v="2"/>
    <s v="CENTRE-EST"/>
    <n v="97532"/>
  </r>
  <r>
    <n v="72"/>
    <s v="33"/>
    <s v="Gironde"/>
    <x v="3"/>
    <x v="0"/>
    <n v="7199.5101833651643"/>
    <n v="68152.673252473382"/>
    <n v="4802.8576588120341"/>
    <n v="83308.018009505089"/>
    <s v="AQUITAINE"/>
    <x v="0"/>
    <s v="SUD-OUEST"/>
    <n v="163463.05910415569"/>
  </r>
  <r>
    <n v="82"/>
    <s v="07"/>
    <s v="Ardèche"/>
    <x v="5"/>
    <x v="1"/>
    <n v="344"/>
    <n v="20876"/>
    <n v="208"/>
    <n v="26520"/>
    <s v="RHONE-ALPES"/>
    <x v="0"/>
    <s v="CENTRE-EST"/>
    <n v="47948"/>
  </r>
  <r>
    <n v="82"/>
    <s v="38"/>
    <s v="Isère"/>
    <x v="6"/>
    <x v="0"/>
    <n v="5440"/>
    <n v="63327"/>
    <n v="3859"/>
    <n v="70201"/>
    <s v="RHONE-ALPES"/>
    <x v="0"/>
    <s v="CENTRE-EST"/>
    <n v="142827"/>
  </r>
  <r>
    <n v="24"/>
    <s v="41"/>
    <s v="Loir-et-Cher"/>
    <x v="1"/>
    <x v="1"/>
    <n v="1216"/>
    <n v="22952"/>
    <n v="1432"/>
    <n v="31588"/>
    <s v="CENTRE"/>
    <x v="0"/>
    <s v="BASSIN PARISIEN"/>
    <n v="57188"/>
  </r>
  <r>
    <n v="21"/>
    <s v="08"/>
    <s v="Ardennes"/>
    <x v="4"/>
    <x v="2"/>
    <n v="5335"/>
    <n v="11890"/>
    <n v="2900"/>
    <n v="5320"/>
    <s v="CHAMPAGNE-ARDENNE"/>
    <x v="1"/>
    <s v="BASSIN PARISIEN"/>
    <n v="25445"/>
  </r>
  <r>
    <n v="83"/>
    <s v="03"/>
    <s v="Allier"/>
    <x v="6"/>
    <x v="2"/>
    <n v="3347"/>
    <n v="37795"/>
    <n v="2089"/>
    <n v="28204"/>
    <s v="AUVERGNE"/>
    <x v="1"/>
    <s v="CENTRE-EST"/>
    <n v="71435"/>
  </r>
  <r>
    <n v="26"/>
    <s v="71"/>
    <s v="Saône-et-Loire"/>
    <x v="5"/>
    <x v="1"/>
    <n v="922"/>
    <n v="40048"/>
    <n v="892"/>
    <n v="60483"/>
    <s v="BOURGOGNE"/>
    <x v="0"/>
    <s v="BASSIN PARISIEN"/>
    <n v="102345"/>
  </r>
  <r>
    <n v="73"/>
    <s v="09"/>
    <s v="Ariège"/>
    <x v="3"/>
    <x v="1"/>
    <n v="27.804143740400232"/>
    <n v="5676.3285995873457"/>
    <n v="0"/>
    <n v="7747.5417004379478"/>
    <s v="MIDI-PYRENEES"/>
    <x v="0"/>
    <s v="SUD-OUEST"/>
    <n v="13451.674443765693"/>
  </r>
  <r>
    <n v="73"/>
    <s v="09"/>
    <s v="Ariège"/>
    <x v="2"/>
    <x v="5"/>
    <n v="451.72718531846749"/>
    <n v="8264.9213533627753"/>
    <n v="596.61726815810209"/>
    <n v="10106.084851873842"/>
    <s v="MIDI-PYRENEES"/>
    <x v="2"/>
    <s v="SUD-OUEST"/>
    <n v="19419.350658713185"/>
  </r>
  <r>
    <n v="54"/>
    <s v="17"/>
    <s v="Charente-Maritime"/>
    <x v="6"/>
    <x v="2"/>
    <n v="5924"/>
    <n v="58864"/>
    <n v="3943"/>
    <n v="44865"/>
    <s v="POITOU-CHARENTES"/>
    <x v="1"/>
    <s v="OUEST"/>
    <n v="113596"/>
  </r>
  <r>
    <n v="24"/>
    <s v="28"/>
    <s v="Eure-et-Loir"/>
    <x v="4"/>
    <x v="3"/>
    <n v="1385"/>
    <n v="3205"/>
    <n v="1835"/>
    <n v="5240"/>
    <s v="CENTRE"/>
    <x v="1"/>
    <s v="BASSIN PARISIEN"/>
    <n v="11665"/>
  </r>
  <r>
    <n v="94"/>
    <s v="2B"/>
    <s v="Haute-Corse"/>
    <x v="1"/>
    <x v="5"/>
    <n v="108"/>
    <n v="1972"/>
    <n v="216"/>
    <n v="1924"/>
    <s v="CORSE"/>
    <x v="2"/>
    <s v="MEDITERRANEE"/>
    <n v="4220"/>
  </r>
  <r>
    <n v="82"/>
    <s v="26"/>
    <s v="Drôme"/>
    <x v="3"/>
    <x v="3"/>
    <n v="1419.1460444519594"/>
    <n v="8484.0954147755256"/>
    <n v="1057.5940189016803"/>
    <n v="13525.92566903174"/>
    <s v="RHONE-ALPES"/>
    <x v="1"/>
    <s v="CENTRE-EST"/>
    <n v="24486.761147160905"/>
  </r>
  <r>
    <n v="11"/>
    <s v="78"/>
    <s v="Yvelines"/>
    <x v="1"/>
    <x v="3"/>
    <n v="5236"/>
    <n v="17428"/>
    <n v="5620"/>
    <n v="32264"/>
    <s v="ILE-DE-FRANCE"/>
    <x v="1"/>
    <s v="REGION PARISIENNE"/>
    <n v="60548"/>
  </r>
  <r>
    <n v="24"/>
    <s v="41"/>
    <s v="Loir-et-Cher"/>
    <x v="0"/>
    <x v="3"/>
    <n v="624"/>
    <n v="1672"/>
    <n v="916"/>
    <n v="3284"/>
    <s v="CENTRE"/>
    <x v="1"/>
    <s v="BASSIN PARISIEN"/>
    <n v="6496"/>
  </r>
  <r>
    <n v="83"/>
    <s v="03"/>
    <s v="Allier"/>
    <x v="4"/>
    <x v="3"/>
    <n v="1440"/>
    <n v="4220"/>
    <n v="2170"/>
    <n v="8120"/>
    <s v="AUVERGNE"/>
    <x v="1"/>
    <s v="CENTRE-EST"/>
    <n v="15950"/>
  </r>
  <r>
    <n v="82"/>
    <s v="26"/>
    <s v="Drôme"/>
    <x v="3"/>
    <x v="5"/>
    <n v="2236.5563426125741"/>
    <n v="36928.964762711148"/>
    <n v="2790.4479431380423"/>
    <n v="45686.303028818715"/>
    <s v="RHONE-ALPES"/>
    <x v="2"/>
    <s v="CENTRE-EST"/>
    <n v="87642.272077280475"/>
  </r>
  <r>
    <n v="93"/>
    <s v="83"/>
    <s v="Var"/>
    <x v="6"/>
    <x v="1"/>
    <n v="512"/>
    <n v="47177"/>
    <n v="289"/>
    <n v="67772"/>
    <s v="PROVENCE-ALPES-COTE D'AZUR"/>
    <x v="0"/>
    <s v="MEDITERRANEE"/>
    <n v="115750"/>
  </r>
  <r>
    <n v="11"/>
    <s v="95"/>
    <s v="Val-d'Oise"/>
    <x v="4"/>
    <x v="2"/>
    <n v="13210"/>
    <n v="42075"/>
    <n v="11005"/>
    <n v="28325"/>
    <s v="ILE-DE-FRANCE"/>
    <x v="1"/>
    <s v="REGION PARISIENNE"/>
    <n v="94615"/>
  </r>
  <r>
    <n v="93"/>
    <s v="83"/>
    <s v="Var"/>
    <x v="2"/>
    <x v="0"/>
    <n v="6746.6063292747103"/>
    <n v="56290.782710089392"/>
    <n v="4493.2443081444517"/>
    <n v="71558.107855804556"/>
    <s v="PROVENCE-ALPES-COTE D'AZUR"/>
    <x v="0"/>
    <s v="MEDITERRANEE"/>
    <n v="139088.74120331311"/>
  </r>
  <r>
    <n v="24"/>
    <s v="28"/>
    <s v="Eure-et-Loir"/>
    <x v="1"/>
    <x v="0"/>
    <n v="7328"/>
    <n v="42336"/>
    <n v="6284"/>
    <n v="46580"/>
    <s v="CENTRE"/>
    <x v="0"/>
    <s v="BASSIN PARISIEN"/>
    <n v="102528"/>
  </r>
  <r>
    <n v="11"/>
    <s v="93"/>
    <s v="Seine-Saint-Denis"/>
    <x v="6"/>
    <x v="5"/>
    <n v="4684"/>
    <n v="64931"/>
    <n v="7399"/>
    <n v="67660"/>
    <s v="ILE-DE-FRANCE"/>
    <x v="2"/>
    <s v="REGION PARISIENNE"/>
    <n v="144674"/>
  </r>
  <r>
    <n v="73"/>
    <s v="32"/>
    <s v="Gers"/>
    <x v="2"/>
    <x v="5"/>
    <n v="669.50917530115919"/>
    <n v="10704.742811190557"/>
    <n v="800.37368790064465"/>
    <n v="13438.335853967457"/>
    <s v="MIDI-PYRENEES"/>
    <x v="2"/>
    <s v="SUD-OUEST"/>
    <n v="25612.961528359818"/>
  </r>
  <r>
    <n v="83"/>
    <s v="63"/>
    <s v="Puy-de-Dôme"/>
    <x v="5"/>
    <x v="0"/>
    <n v="5079"/>
    <n v="44856"/>
    <n v="3792"/>
    <n v="54228"/>
    <s v="AUVERGNE"/>
    <x v="0"/>
    <s v="CENTRE-EST"/>
    <n v="107955"/>
  </r>
  <r>
    <n v="41"/>
    <s v="88"/>
    <s v="Vosges"/>
    <x v="3"/>
    <x v="5"/>
    <n v="1443.9289968317562"/>
    <n v="21228.674068697637"/>
    <n v="1851.8400256055827"/>
    <n v="25814.030987176047"/>
    <s v="LORRAINE"/>
    <x v="2"/>
    <s v="EST"/>
    <n v="50338.474078311025"/>
  </r>
  <r>
    <n v="73"/>
    <s v="12"/>
    <s v="Aveyron"/>
    <x v="0"/>
    <x v="4"/>
    <n v="1252"/>
    <n v="3224"/>
    <n v="1192"/>
    <n v="3004"/>
    <s v="MIDI-PYRENEES"/>
    <x v="2"/>
    <s v="SUD-OUEST"/>
    <n v="8672"/>
  </r>
  <r>
    <n v="83"/>
    <s v="43"/>
    <s v="Haute-Loire"/>
    <x v="4"/>
    <x v="2"/>
    <n v="3565"/>
    <n v="6630"/>
    <n v="1580"/>
    <n v="2990"/>
    <s v="AUVERGNE"/>
    <x v="1"/>
    <s v="CENTRE-EST"/>
    <n v="14765"/>
  </r>
  <r>
    <n v="91"/>
    <s v="66"/>
    <s v="Pyrénées-Orientales"/>
    <x v="5"/>
    <x v="3"/>
    <n v="944"/>
    <n v="9577"/>
    <n v="936"/>
    <n v="13860"/>
    <s v="LANGUEDOC-ROUSSILLON"/>
    <x v="1"/>
    <s v="MEDITERRANEE"/>
    <n v="25317"/>
  </r>
  <r>
    <n v="43"/>
    <s v="39"/>
    <s v="Jura"/>
    <x v="5"/>
    <x v="2"/>
    <n v="4288"/>
    <n v="19224"/>
    <n v="3404"/>
    <n v="13092"/>
    <s v="FRANCHE-COMTE"/>
    <x v="1"/>
    <s v="EST"/>
    <n v="40008"/>
  </r>
  <r>
    <n v="21"/>
    <s v="51"/>
    <s v="Marne"/>
    <x v="5"/>
    <x v="2"/>
    <n v="9914"/>
    <n v="41438"/>
    <n v="6952"/>
    <n v="27746"/>
    <s v="CHAMPAGNE-ARDENNE"/>
    <x v="1"/>
    <s v="BASSIN PARISIEN"/>
    <n v="86050"/>
  </r>
  <r>
    <n v="94"/>
    <s v="2B"/>
    <s v="Haute-Corse"/>
    <x v="1"/>
    <x v="1"/>
    <n v="704"/>
    <n v="6780"/>
    <n v="260"/>
    <n v="6980"/>
    <s v="CORSE"/>
    <x v="0"/>
    <s v="MEDITERRANEE"/>
    <n v="14724"/>
  </r>
  <r>
    <n v="83"/>
    <s v="15"/>
    <s v="Cantal"/>
    <x v="5"/>
    <x v="4"/>
    <n v="552"/>
    <n v="4244"/>
    <n v="784"/>
    <n v="5348"/>
    <s v="AUVERGNE"/>
    <x v="2"/>
    <s v="CENTRE-EST"/>
    <n v="10928"/>
  </r>
  <r>
    <n v="54"/>
    <s v="86"/>
    <s v="Vienne"/>
    <x v="4"/>
    <x v="3"/>
    <n v="1485"/>
    <n v="2945"/>
    <n v="1925"/>
    <n v="5725"/>
    <s v="POITOU-CHARENTES"/>
    <x v="1"/>
    <s v="OUEST"/>
    <n v="12080"/>
  </r>
  <r>
    <n v="82"/>
    <s v="01"/>
    <s v="Ain"/>
    <x v="2"/>
    <x v="3"/>
    <n v="1870.8985622735845"/>
    <n v="8483.634178106593"/>
    <n v="1265.8018718553271"/>
    <n v="13868.543257160338"/>
    <s v="RHONE-ALPES"/>
    <x v="1"/>
    <s v="CENTRE-EST"/>
    <n v="25488.877869395845"/>
  </r>
  <r>
    <n v="93"/>
    <s v="05"/>
    <s v="Hautes-Alpes"/>
    <x v="5"/>
    <x v="5"/>
    <n v="303"/>
    <n v="3785"/>
    <n v="388"/>
    <n v="4416"/>
    <s v="PROVENCE-ALPES-COTE D'AZUR"/>
    <x v="2"/>
    <s v="MEDITERRANEE"/>
    <n v="8892"/>
  </r>
  <r>
    <n v="82"/>
    <s v="42"/>
    <s v="Loire"/>
    <x v="2"/>
    <x v="1"/>
    <n v="170.38163576763662"/>
    <n v="26860.560317720152"/>
    <n v="101.4483804239602"/>
    <n v="45169.627149295622"/>
    <s v="RHONE-ALPES"/>
    <x v="0"/>
    <s v="CENTRE-EST"/>
    <n v="72302.017483207368"/>
  </r>
  <r>
    <n v="82"/>
    <s v="42"/>
    <s v="Loire"/>
    <x v="6"/>
    <x v="0"/>
    <n v="3594"/>
    <n v="51941"/>
    <n v="2418"/>
    <n v="61818"/>
    <s v="RHONE-ALPES"/>
    <x v="0"/>
    <s v="CENTRE-EST"/>
    <n v="119771"/>
  </r>
  <r>
    <n v="72"/>
    <s v="64"/>
    <s v="Pyrénées-Atlantiques"/>
    <x v="6"/>
    <x v="4"/>
    <n v="3343"/>
    <n v="23195"/>
    <n v="3141"/>
    <n v="28370"/>
    <s v="AQUITAINE"/>
    <x v="2"/>
    <s v="SUD-OUEST"/>
    <n v="58049"/>
  </r>
  <r>
    <n v="82"/>
    <s v="69"/>
    <s v="Rhône"/>
    <x v="4"/>
    <x v="1"/>
    <n v="13545"/>
    <n v="97665"/>
    <n v="15030"/>
    <n v="135120"/>
    <s v="RHONE-ALPES"/>
    <x v="0"/>
    <s v="CENTRE-EST"/>
    <n v="261360"/>
  </r>
  <r>
    <n v="83"/>
    <s v="43"/>
    <s v="Haute-Loire"/>
    <x v="6"/>
    <x v="5"/>
    <n v="802"/>
    <n v="8170"/>
    <n v="1026"/>
    <n v="9625"/>
    <s v="AUVERGNE"/>
    <x v="2"/>
    <s v="CENTRE-EST"/>
    <n v="19623"/>
  </r>
  <r>
    <n v="42"/>
    <s v="67"/>
    <s v="Bas-Rhin"/>
    <x v="0"/>
    <x v="4"/>
    <n v="2408"/>
    <n v="18976"/>
    <n v="2860"/>
    <n v="11268"/>
    <s v="ALSACE"/>
    <x v="2"/>
    <s v="EST"/>
    <n v="35512"/>
  </r>
  <r>
    <n v="91"/>
    <s v="30"/>
    <s v="Gard"/>
    <x v="0"/>
    <x v="0"/>
    <n v="7756"/>
    <n v="68432"/>
    <n v="6452"/>
    <n v="83912"/>
    <s v="LANGUEDOC-ROUSSILLON"/>
    <x v="0"/>
    <s v="MEDITERRANEE"/>
    <n v="166552"/>
  </r>
  <r>
    <n v="25"/>
    <s v="50"/>
    <s v="Manche"/>
    <x v="0"/>
    <x v="3"/>
    <n v="1464"/>
    <n v="2484"/>
    <n v="2216"/>
    <n v="4848"/>
    <s v="BASSE-NORMANDIE"/>
    <x v="1"/>
    <s v="BASSIN PARISIEN"/>
    <n v="11012"/>
  </r>
  <r>
    <n v="24"/>
    <s v="37"/>
    <s v="Indre-et-Loire"/>
    <x v="6"/>
    <x v="0"/>
    <n v="2735"/>
    <n v="32644"/>
    <n v="1811"/>
    <n v="39782"/>
    <s v="CENTRE"/>
    <x v="0"/>
    <s v="BASSIN PARISIEN"/>
    <n v="76972"/>
  </r>
  <r>
    <n v="11"/>
    <s v="77"/>
    <s v="Seine-et-Marne"/>
    <x v="3"/>
    <x v="4"/>
    <n v="12597.920731687205"/>
    <n v="71475.599883112096"/>
    <n v="14080.079195029226"/>
    <n v="84368.632598303739"/>
    <s v="ILE-DE-FRANCE"/>
    <x v="2"/>
    <s v="REGION PARISIENNE"/>
    <n v="182522.23240813229"/>
  </r>
  <r>
    <n v="91"/>
    <s v="34"/>
    <s v="Hérault"/>
    <x v="5"/>
    <x v="3"/>
    <n v="2154"/>
    <n v="19372"/>
    <n v="2265"/>
    <n v="31152"/>
    <s v="LANGUEDOC-ROUSSILLON"/>
    <x v="1"/>
    <s v="MEDITERRANEE"/>
    <n v="54943"/>
  </r>
  <r>
    <n v="21"/>
    <s v="08"/>
    <s v="Ardennes"/>
    <x v="2"/>
    <x v="3"/>
    <n v="1017.8456826350061"/>
    <n v="5249.3886620165904"/>
    <n v="718.39312316471251"/>
    <n v="8576.7606136693885"/>
    <s v="CHAMPAGNE-ARDENNE"/>
    <x v="1"/>
    <s v="BASSIN PARISIEN"/>
    <n v="15562.388081485698"/>
  </r>
  <r>
    <n v="54"/>
    <s v="79"/>
    <s v="Deux-Sèvres"/>
    <x v="1"/>
    <x v="4"/>
    <n v="1456"/>
    <n v="6356"/>
    <n v="2284"/>
    <n v="5744"/>
    <s v="POITOU-CHARENTES"/>
    <x v="2"/>
    <s v="OUEST"/>
    <n v="15840"/>
  </r>
  <r>
    <n v="31"/>
    <s v="59"/>
    <s v="Nord"/>
    <x v="6"/>
    <x v="0"/>
    <n v="17495"/>
    <n v="153727"/>
    <n v="13756"/>
    <n v="210427"/>
    <s v="NORD-PAS-DE-CALAIS"/>
    <x v="0"/>
    <s v=""/>
    <n v="395405"/>
  </r>
  <r>
    <n v="31"/>
    <s v="62"/>
    <s v="Pas-de-Calais"/>
    <x v="4"/>
    <x v="5"/>
    <n v="2275"/>
    <n v="13390"/>
    <n v="3215"/>
    <n v="9950"/>
    <s v="NORD-PAS-DE-CALAIS"/>
    <x v="2"/>
    <s v=""/>
    <n v="28830"/>
  </r>
  <r>
    <n v="82"/>
    <s v="73"/>
    <s v="Savoie"/>
    <x v="1"/>
    <x v="0"/>
    <n v="4480"/>
    <n v="32160"/>
    <n v="3672"/>
    <n v="34300"/>
    <s v="RHONE-ALPES"/>
    <x v="0"/>
    <s v="CENTRE-EST"/>
    <n v="74612"/>
  </r>
  <r>
    <n v="21"/>
    <s v="10"/>
    <s v="Aube"/>
    <x v="5"/>
    <x v="3"/>
    <n v="922"/>
    <n v="4276"/>
    <n v="1060"/>
    <n v="7444"/>
    <s v="CHAMPAGNE-ARDENNE"/>
    <x v="1"/>
    <s v="BASSIN PARISIEN"/>
    <n v="13702"/>
  </r>
  <r>
    <n v="72"/>
    <s v="33"/>
    <s v="Gironde"/>
    <x v="4"/>
    <x v="0"/>
    <n v="13330"/>
    <n v="114350"/>
    <n v="11745"/>
    <n v="155010"/>
    <s v="AQUITAINE"/>
    <x v="0"/>
    <s v="SUD-OUEST"/>
    <n v="294435"/>
  </r>
  <r>
    <n v="52"/>
    <s v="49"/>
    <s v="Maine-et-Loire"/>
    <x v="4"/>
    <x v="2"/>
    <n v="11845"/>
    <n v="24025"/>
    <n v="7405"/>
    <n v="13770"/>
    <s v="PAYS DE LA LOIRE"/>
    <x v="1"/>
    <s v="OUEST"/>
    <n v="57045"/>
  </r>
  <r>
    <n v="73"/>
    <s v="09"/>
    <s v="Ariège"/>
    <x v="0"/>
    <x v="5"/>
    <n v="108"/>
    <n v="1416"/>
    <n v="72"/>
    <n v="484"/>
    <s v="MIDI-PYRENEES"/>
    <x v="2"/>
    <s v="SUD-OUEST"/>
    <n v="2080"/>
  </r>
  <r>
    <n v="74"/>
    <s v="23"/>
    <s v="Creuse"/>
    <x v="5"/>
    <x v="5"/>
    <n v="204"/>
    <n v="2644"/>
    <n v="236"/>
    <n v="2596"/>
    <s v="LIMOUSIN"/>
    <x v="2"/>
    <s v="SUD-OUEST"/>
    <n v="5680"/>
  </r>
  <r>
    <n v="82"/>
    <s v="42"/>
    <s v="Loire"/>
    <x v="5"/>
    <x v="2"/>
    <n v="13068"/>
    <n v="60424"/>
    <n v="10160"/>
    <n v="41344"/>
    <s v="RHONE-ALPES"/>
    <x v="1"/>
    <s v="CENTRE-EST"/>
    <n v="124996"/>
  </r>
  <r>
    <n v="74"/>
    <s v="87"/>
    <s v="Haute-Vienne"/>
    <x v="1"/>
    <x v="0"/>
    <n v="4840"/>
    <n v="42204"/>
    <n v="4112"/>
    <n v="53060"/>
    <s v="LIMOUSIN"/>
    <x v="0"/>
    <s v="SUD-OUEST"/>
    <n v="104216"/>
  </r>
  <r>
    <n v="74"/>
    <s v="23"/>
    <s v="Creuse"/>
    <x v="2"/>
    <x v="0"/>
    <n v="403.44329858962533"/>
    <n v="7492.9310500145348"/>
    <n v="278.41797585929208"/>
    <n v="8989.96654896365"/>
    <s v="LIMOUSIN"/>
    <x v="0"/>
    <s v="SUD-OUEST"/>
    <n v="17164.758873427101"/>
  </r>
  <r>
    <n v="31"/>
    <s v="62"/>
    <s v="Pas-de-Calais"/>
    <x v="5"/>
    <x v="5"/>
    <n v="3449"/>
    <n v="28805"/>
    <n v="3816"/>
    <n v="23420"/>
    <s v="NORD-PAS-DE-CALAIS"/>
    <x v="2"/>
    <s v=""/>
    <n v="59490"/>
  </r>
  <r>
    <n v="72"/>
    <s v="33"/>
    <s v="Gironde"/>
    <x v="1"/>
    <x v="2"/>
    <n v="17644"/>
    <n v="62964"/>
    <n v="14004"/>
    <n v="47620"/>
    <s v="AQUITAINE"/>
    <x v="1"/>
    <s v="SUD-OUEST"/>
    <n v="142232"/>
  </r>
  <r>
    <n v="26"/>
    <s v="89"/>
    <s v="Yonne"/>
    <x v="3"/>
    <x v="0"/>
    <n v="2417.2115378838653"/>
    <n v="22528.144113231163"/>
    <n v="1617.7026198378778"/>
    <n v="24874.869489478227"/>
    <s v="BOURGOGNE"/>
    <x v="0"/>
    <s v="BASSIN PARISIEN"/>
    <n v="51437.927760431136"/>
  </r>
  <r>
    <n v="82"/>
    <s v="01"/>
    <s v="Ain"/>
    <x v="2"/>
    <x v="1"/>
    <n v="174.29405992191997"/>
    <n v="20371.987714135295"/>
    <n v="94.385958740752244"/>
    <n v="32509.263805852639"/>
    <s v="RHONE-ALPES"/>
    <x v="0"/>
    <s v="CENTRE-EST"/>
    <n v="53149.931538650606"/>
  </r>
  <r>
    <n v="74"/>
    <s v="19"/>
    <s v="Corrèze"/>
    <x v="1"/>
    <x v="2"/>
    <n v="4908"/>
    <n v="13896"/>
    <n v="2596"/>
    <n v="7964"/>
    <s v="LIMOUSIN"/>
    <x v="1"/>
    <s v="SUD-OUEST"/>
    <n v="29364"/>
  </r>
  <r>
    <n v="24"/>
    <s v="37"/>
    <s v="Indre-et-Loire"/>
    <x v="5"/>
    <x v="4"/>
    <n v="1883"/>
    <n v="16668"/>
    <n v="2428"/>
    <n v="16741"/>
    <s v="CENTRE"/>
    <x v="2"/>
    <s v="BASSIN PARISIEN"/>
    <n v="37720"/>
  </r>
  <r>
    <n v="83"/>
    <s v="43"/>
    <s v="Haute-Loire"/>
    <x v="6"/>
    <x v="0"/>
    <n v="796"/>
    <n v="14741"/>
    <n v="513"/>
    <n v="16195"/>
    <s v="AUVERGNE"/>
    <x v="0"/>
    <s v="CENTRE-EST"/>
    <n v="32245"/>
  </r>
  <r>
    <n v="52"/>
    <s v="53"/>
    <s v="Mayenne"/>
    <x v="1"/>
    <x v="2"/>
    <n v="5360"/>
    <n v="13936"/>
    <n v="3728"/>
    <n v="8460"/>
    <s v="PAYS DE LA LOIRE"/>
    <x v="1"/>
    <s v="OUEST"/>
    <n v="31484"/>
  </r>
  <r>
    <n v="52"/>
    <s v="85"/>
    <s v="Vendée"/>
    <x v="2"/>
    <x v="0"/>
    <n v="2828.66996669845"/>
    <n v="36356.20836558022"/>
    <n v="1372.9169931059946"/>
    <n v="46003.570652563176"/>
    <s v="PAYS DE LA LOIRE"/>
    <x v="0"/>
    <s v="OUEST"/>
    <n v="86561.365977947833"/>
  </r>
  <r>
    <n v="52"/>
    <s v="85"/>
    <s v="Vendée"/>
    <x v="2"/>
    <x v="1"/>
    <n v="186.70305095795882"/>
    <n v="27422.204729169312"/>
    <n v="66.481223694075709"/>
    <n v="45649.482994442747"/>
    <s v="PAYS DE LA LOIRE"/>
    <x v="0"/>
    <s v="OUEST"/>
    <n v="73324.871998264091"/>
  </r>
  <r>
    <n v="91"/>
    <s v="66"/>
    <s v="Pyrénées-Orientales"/>
    <x v="4"/>
    <x v="5"/>
    <n v="400"/>
    <n v="5390"/>
    <n v="870"/>
    <n v="4285"/>
    <s v="LANGUEDOC-ROUSSILLON"/>
    <x v="2"/>
    <s v="MEDITERRANEE"/>
    <n v="10945"/>
  </r>
  <r>
    <n v="73"/>
    <s v="31"/>
    <s v="Haute-Garonne"/>
    <x v="6"/>
    <x v="0"/>
    <n v="4248"/>
    <n v="48236"/>
    <n v="2722"/>
    <n v="59910"/>
    <s v="MIDI-PYRENEES"/>
    <x v="0"/>
    <s v="SUD-OUEST"/>
    <n v="115116"/>
  </r>
  <r>
    <n v="93"/>
    <s v="05"/>
    <s v="Hautes-Alpes"/>
    <x v="2"/>
    <x v="0"/>
    <n v="627.00282792960365"/>
    <n v="6842.9758308917835"/>
    <n v="407.99523246648198"/>
    <n v="7424.0570994579948"/>
    <s v="PROVENCE-ALPES-COTE D'AZUR"/>
    <x v="0"/>
    <s v="MEDITERRANEE"/>
    <n v="15302.030990745865"/>
  </r>
  <r>
    <n v="22"/>
    <s v="02"/>
    <s v="Aisne"/>
    <x v="6"/>
    <x v="1"/>
    <n v="306"/>
    <n v="31406"/>
    <n v="162"/>
    <n v="47376"/>
    <s v="PICARDIE"/>
    <x v="0"/>
    <s v="BASSIN PARISIEN"/>
    <n v="79250"/>
  </r>
  <r>
    <n v="91"/>
    <s v="11"/>
    <s v="Aude"/>
    <x v="3"/>
    <x v="4"/>
    <n v="2324.2952395645066"/>
    <n v="21472.076893161677"/>
    <n v="2505.5775305449902"/>
    <n v="24711.058374155851"/>
    <s v="LANGUEDOC-ROUSSILLON"/>
    <x v="2"/>
    <s v="MEDITERRANEE"/>
    <n v="51013.008037427026"/>
  </r>
  <r>
    <n v="52"/>
    <s v="44"/>
    <s v="Loire-Atlantique"/>
    <x v="1"/>
    <x v="3"/>
    <n v="4204"/>
    <n v="10856"/>
    <n v="5344"/>
    <n v="20140"/>
    <s v="PAYS DE LA LOIRE"/>
    <x v="1"/>
    <s v="OUEST"/>
    <n v="40544"/>
  </r>
  <r>
    <n v="26"/>
    <s v="89"/>
    <s v="Yonne"/>
    <x v="5"/>
    <x v="2"/>
    <n v="5567"/>
    <n v="24750"/>
    <n v="3832"/>
    <n v="15588"/>
    <s v="BOURGOGNE"/>
    <x v="1"/>
    <s v="BASSIN PARISIEN"/>
    <n v="49737"/>
  </r>
  <r>
    <n v="93"/>
    <s v="13"/>
    <s v="Bouches-du-Rhône"/>
    <x v="4"/>
    <x v="2"/>
    <n v="18990"/>
    <n v="58415"/>
    <n v="15435"/>
    <n v="43430"/>
    <s v="PROVENCE-ALPES-COTE D'AZUR"/>
    <x v="1"/>
    <s v="MEDITERRANEE"/>
    <n v="136270"/>
  </r>
  <r>
    <n v="21"/>
    <s v="51"/>
    <s v="Marne"/>
    <x v="3"/>
    <x v="5"/>
    <n v="3328.6518300247385"/>
    <n v="38960.598074292706"/>
    <n v="4359.4653728429284"/>
    <n v="47591.528433158914"/>
    <s v="CHAMPAGNE-ARDENNE"/>
    <x v="2"/>
    <s v="BASSIN PARISIEN"/>
    <n v="94240.243710319279"/>
  </r>
  <r>
    <n v="72"/>
    <s v="47"/>
    <s v="Lot-et-Garonne"/>
    <x v="3"/>
    <x v="3"/>
    <n v="1097.6604157126442"/>
    <n v="6189.0271933170452"/>
    <n v="757.20782894713545"/>
    <n v="9573.3007937815564"/>
    <s v="AQUITAINE"/>
    <x v="1"/>
    <s v="SUD-OUEST"/>
    <n v="17617.196231758382"/>
  </r>
  <r>
    <n v="42"/>
    <s v="67"/>
    <s v="Bas-Rhin"/>
    <x v="5"/>
    <x v="2"/>
    <n v="20056"/>
    <n v="94621"/>
    <n v="15866"/>
    <n v="65293"/>
    <s v="ALSACE"/>
    <x v="1"/>
    <s v="EST"/>
    <n v="195836"/>
  </r>
  <r>
    <n v="52"/>
    <s v="72"/>
    <s v="Sarthe"/>
    <x v="2"/>
    <x v="4"/>
    <n v="4234.6914490461859"/>
    <n v="21894.058428496821"/>
    <n v="4074.615906582801"/>
    <n v="24584.174659809989"/>
    <s v="PAYS DE LA LOIRE"/>
    <x v="2"/>
    <s v="OUEST"/>
    <n v="54787.540443935795"/>
  </r>
  <r>
    <n v="91"/>
    <s v="66"/>
    <s v="Pyrénées-Orientales"/>
    <x v="0"/>
    <x v="3"/>
    <n v="1016"/>
    <n v="4040"/>
    <n v="1096"/>
    <n v="5304"/>
    <s v="LANGUEDOC-ROUSSILLON"/>
    <x v="1"/>
    <s v="MEDITERRANEE"/>
    <n v="11456"/>
  </r>
  <r>
    <n v="82"/>
    <s v="38"/>
    <s v="Isère"/>
    <x v="4"/>
    <x v="1"/>
    <n v="8365"/>
    <n v="63955"/>
    <n v="9340"/>
    <n v="83755"/>
    <s v="RHONE-ALPES"/>
    <x v="0"/>
    <s v="CENTRE-EST"/>
    <n v="165415"/>
  </r>
  <r>
    <n v="54"/>
    <s v="79"/>
    <s v="Deux-Sèvres"/>
    <x v="1"/>
    <x v="2"/>
    <n v="7240"/>
    <n v="17056"/>
    <n v="4476"/>
    <n v="10396"/>
    <s v="POITOU-CHARENTES"/>
    <x v="1"/>
    <s v="OUEST"/>
    <n v="39168"/>
  </r>
  <r>
    <n v="52"/>
    <s v="85"/>
    <s v="Vendée"/>
    <x v="6"/>
    <x v="2"/>
    <n v="7333"/>
    <n v="63032"/>
    <n v="3990"/>
    <n v="42136"/>
    <s v="PAYS DE LA LOIRE"/>
    <x v="1"/>
    <s v="OUEST"/>
    <n v="116491"/>
  </r>
  <r>
    <n v="52"/>
    <s v="53"/>
    <s v="Mayenne"/>
    <x v="1"/>
    <x v="1"/>
    <n v="888"/>
    <n v="17376"/>
    <n v="1216"/>
    <n v="23676"/>
    <s v="PAYS DE LA LOIRE"/>
    <x v="0"/>
    <s v="OUEST"/>
    <n v="43156"/>
  </r>
  <r>
    <n v="53"/>
    <s v="22"/>
    <s v="Côtes-d'Armor"/>
    <x v="0"/>
    <x v="3"/>
    <n v="1936"/>
    <n v="3844"/>
    <n v="2324"/>
    <n v="6588"/>
    <s v="BRETAGNE"/>
    <x v="1"/>
    <s v="OUEST"/>
    <n v="14692"/>
  </r>
  <r>
    <n v="73"/>
    <s v="82"/>
    <s v="Tarn-et-Garonne"/>
    <x v="5"/>
    <x v="4"/>
    <n v="660"/>
    <n v="6152"/>
    <n v="916"/>
    <n v="6728"/>
    <s v="MIDI-PYRENEES"/>
    <x v="2"/>
    <s v="SUD-OUEST"/>
    <n v="14456"/>
  </r>
  <r>
    <n v="91"/>
    <s v="30"/>
    <s v="Gard"/>
    <x v="0"/>
    <x v="5"/>
    <n v="496"/>
    <n v="5840"/>
    <n v="340"/>
    <n v="2240"/>
    <s v="LANGUEDOC-ROUSSILLON"/>
    <x v="2"/>
    <s v="MEDITERRANEE"/>
    <n v="8916"/>
  </r>
  <r>
    <n v="41"/>
    <s v="55"/>
    <s v="Meuse"/>
    <x v="2"/>
    <x v="5"/>
    <n v="592.39103424032817"/>
    <n v="8463.7279913355105"/>
    <n v="964.26387507215202"/>
    <n v="10219.29456897106"/>
    <s v="LORRAINE"/>
    <x v="2"/>
    <s v="EST"/>
    <n v="20239.677469619051"/>
  </r>
  <r>
    <n v="82"/>
    <s v="01"/>
    <s v="Ain"/>
    <x v="3"/>
    <x v="2"/>
    <n v="6575.0673419800814"/>
    <n v="63158.321146328046"/>
    <n v="3837.500016485897"/>
    <n v="43211.240716979948"/>
    <s v="RHONE-ALPES"/>
    <x v="1"/>
    <s v="CENTRE-EST"/>
    <n v="116782.12922177397"/>
  </r>
  <r>
    <n v="82"/>
    <s v="73"/>
    <s v="Savoie"/>
    <x v="3"/>
    <x v="2"/>
    <n v="4247.134592715367"/>
    <n v="46290.272953019026"/>
    <n v="2545.6433115385171"/>
    <n v="32004.356781231501"/>
    <s v="RHONE-ALPES"/>
    <x v="1"/>
    <s v="CENTRE-EST"/>
    <n v="85087.407638504403"/>
  </r>
  <r>
    <n v="26"/>
    <s v="21"/>
    <s v="Côte-d'Or"/>
    <x v="5"/>
    <x v="0"/>
    <n v="5257"/>
    <n v="38516"/>
    <n v="4268"/>
    <n v="46726"/>
    <s v="BOURGOGNE"/>
    <x v="0"/>
    <s v="BASSIN PARISIEN"/>
    <n v="94767"/>
  </r>
  <r>
    <n v="26"/>
    <s v="58"/>
    <s v="Nièvre"/>
    <x v="0"/>
    <x v="2"/>
    <n v="3076"/>
    <n v="5976"/>
    <n v="2236"/>
    <n v="3764"/>
    <s v="BOURGOGNE"/>
    <x v="1"/>
    <s v="BASSIN PARISIEN"/>
    <n v="15052"/>
  </r>
  <r>
    <n v="52"/>
    <s v="53"/>
    <s v="Mayenne"/>
    <x v="3"/>
    <x v="3"/>
    <n v="1195.2091473120067"/>
    <n v="4681.8995711494517"/>
    <n v="664.71311039675027"/>
    <n v="7036.2572044514936"/>
    <s v="PAYS DE LA LOIRE"/>
    <x v="1"/>
    <s v="OUEST"/>
    <n v="13578.079033309703"/>
  </r>
  <r>
    <n v="83"/>
    <s v="63"/>
    <s v="Puy-de-Dôme"/>
    <x v="6"/>
    <x v="5"/>
    <n v="2274"/>
    <n v="31767"/>
    <n v="2936"/>
    <n v="35413"/>
    <s v="AUVERGNE"/>
    <x v="2"/>
    <s v="CENTRE-EST"/>
    <n v="72390"/>
  </r>
  <r>
    <n v="73"/>
    <s v="32"/>
    <s v="Gers"/>
    <x v="4"/>
    <x v="0"/>
    <n v="2190"/>
    <n v="27880"/>
    <n v="1560"/>
    <n v="29635"/>
    <s v="MIDI-PYRENEES"/>
    <x v="0"/>
    <s v="SUD-OUEST"/>
    <n v="61265"/>
  </r>
  <r>
    <n v="91"/>
    <s v="66"/>
    <s v="Pyrénées-Orientales"/>
    <x v="3"/>
    <x v="5"/>
    <n v="1347.8807668987822"/>
    <n v="31600.503376171288"/>
    <n v="1936.2713465560623"/>
    <n v="39685.54480513389"/>
    <s v="LANGUEDOC-ROUSSILLON"/>
    <x v="2"/>
    <s v="MEDITERRANEE"/>
    <n v="74570.200294760027"/>
  </r>
  <r>
    <n v="53"/>
    <s v="29"/>
    <s v="Finistère"/>
    <x v="4"/>
    <x v="5"/>
    <n v="1695"/>
    <n v="11790"/>
    <n v="2385"/>
    <n v="8655"/>
    <s v="BRETAGNE"/>
    <x v="2"/>
    <s v="OUEST"/>
    <n v="24525"/>
  </r>
  <r>
    <n v="25"/>
    <s v="61"/>
    <s v="Orne"/>
    <x v="0"/>
    <x v="5"/>
    <n v="128"/>
    <n v="1944"/>
    <n v="140"/>
    <n v="688"/>
    <s v="BASSE-NORMANDIE"/>
    <x v="2"/>
    <s v="BASSIN PARISIEN"/>
    <n v="2900"/>
  </r>
  <r>
    <n v="93"/>
    <s v="04"/>
    <s v="Alpes-de-Haute-Provence"/>
    <x v="1"/>
    <x v="2"/>
    <n v="1908"/>
    <n v="5744"/>
    <n v="1276"/>
    <n v="3604"/>
    <s v="PROVENCE-ALPES-COTE D'AZUR"/>
    <x v="1"/>
    <s v="MEDITERRANEE"/>
    <n v="12532"/>
  </r>
  <r>
    <n v="43"/>
    <s v="39"/>
    <s v="Jura"/>
    <x v="2"/>
    <x v="4"/>
    <n v="1821.7224697278093"/>
    <n v="11479.501689557072"/>
    <n v="1617.4626847628942"/>
    <n v="12998.189558659749"/>
    <s v="FRANCHE-COMTE"/>
    <x v="2"/>
    <s v="EST"/>
    <n v="27916.876402707523"/>
  </r>
  <r>
    <n v="11"/>
    <s v="95"/>
    <s v="Val-d'Oise"/>
    <x v="6"/>
    <x v="4"/>
    <n v="6264"/>
    <n v="41550"/>
    <n v="8080"/>
    <n v="47884"/>
    <s v="ILE-DE-FRANCE"/>
    <x v="2"/>
    <s v="REGION PARISIENNE"/>
    <n v="103778"/>
  </r>
  <r>
    <n v="11"/>
    <s v="75"/>
    <s v="Paris"/>
    <x v="5"/>
    <x v="3"/>
    <n v="6101"/>
    <n v="43334"/>
    <n v="5506"/>
    <n v="83416"/>
    <s v="ILE-DE-FRANCE"/>
    <x v="1"/>
    <s v="REGION PARISIENNE"/>
    <n v="138357"/>
  </r>
  <r>
    <n v="11"/>
    <s v="75"/>
    <s v="Paris"/>
    <x v="1"/>
    <x v="3"/>
    <n v="9596"/>
    <n v="36716"/>
    <n v="10916"/>
    <n v="77060"/>
    <s v="ILE-DE-FRANCE"/>
    <x v="1"/>
    <s v="REGION PARISIENNE"/>
    <n v="134288"/>
  </r>
  <r>
    <n v="91"/>
    <s v="66"/>
    <s v="Pyrénées-Orientales"/>
    <x v="4"/>
    <x v="1"/>
    <n v="2150"/>
    <n v="24035"/>
    <n v="2050"/>
    <n v="27280"/>
    <s v="LANGUEDOC-ROUSSILLON"/>
    <x v="0"/>
    <s v="MEDITERRANEE"/>
    <n v="55515"/>
  </r>
  <r>
    <n v="24"/>
    <s v="18"/>
    <s v="Cher"/>
    <x v="3"/>
    <x v="3"/>
    <n v="996.79947502763662"/>
    <n v="4894.6827064383615"/>
    <n v="597.44882844164817"/>
    <n v="7924.1946365317945"/>
    <s v="CENTRE"/>
    <x v="1"/>
    <s v="BASSIN PARISIEN"/>
    <n v="14413.125646439441"/>
  </r>
  <r>
    <n v="52"/>
    <s v="72"/>
    <s v="Sarthe"/>
    <x v="2"/>
    <x v="0"/>
    <n v="3297.577037233903"/>
    <n v="36252.252158950512"/>
    <n v="1953.6560543514549"/>
    <n v="44564.03263551883"/>
    <s v="PAYS DE LA LOIRE"/>
    <x v="0"/>
    <s v="OUEST"/>
    <n v="86067.517886054702"/>
  </r>
  <r>
    <n v="24"/>
    <s v="41"/>
    <s v="Loir-et-Cher"/>
    <x v="6"/>
    <x v="2"/>
    <n v="3318"/>
    <n v="33838"/>
    <n v="2156"/>
    <n v="22465"/>
    <s v="CENTRE"/>
    <x v="1"/>
    <s v="BASSIN PARISIEN"/>
    <n v="61777"/>
  </r>
  <r>
    <n v="91"/>
    <s v="30"/>
    <s v="Gard"/>
    <x v="6"/>
    <x v="4"/>
    <n v="2946"/>
    <n v="23212"/>
    <n v="3128"/>
    <n v="27353"/>
    <s v="LANGUEDOC-ROUSSILLON"/>
    <x v="2"/>
    <s v="MEDITERRANEE"/>
    <n v="56639"/>
  </r>
  <r>
    <n v="93"/>
    <s v="06"/>
    <s v="Alpes-Maritimes"/>
    <x v="1"/>
    <x v="5"/>
    <n v="1452"/>
    <n v="29404"/>
    <n v="2784"/>
    <n v="25288"/>
    <s v="PROVENCE-ALPES-COTE D'AZUR"/>
    <x v="2"/>
    <s v="MEDITERRANEE"/>
    <n v="58928"/>
  </r>
  <r>
    <n v="54"/>
    <s v="79"/>
    <s v="Deux-Sèvres"/>
    <x v="5"/>
    <x v="0"/>
    <n v="3894"/>
    <n v="34393"/>
    <n v="2744"/>
    <n v="38828"/>
    <s v="POITOU-CHARENTES"/>
    <x v="0"/>
    <s v="OUEST"/>
    <n v="79859"/>
  </r>
  <r>
    <n v="72"/>
    <s v="33"/>
    <s v="Gironde"/>
    <x v="2"/>
    <x v="0"/>
    <n v="8023.0436887832093"/>
    <n v="71852.43023690382"/>
    <n v="5434.6101768349672"/>
    <n v="89976.811390594958"/>
    <s v="AQUITAINE"/>
    <x v="0"/>
    <s v="SUD-OUEST"/>
    <n v="175286.89549311693"/>
  </r>
  <r>
    <n v="21"/>
    <s v="10"/>
    <s v="Aube"/>
    <x v="1"/>
    <x v="3"/>
    <n v="1056"/>
    <n v="3348"/>
    <n v="1636"/>
    <n v="5088"/>
    <s v="CHAMPAGNE-ARDENNE"/>
    <x v="1"/>
    <s v="BASSIN PARISIEN"/>
    <n v="11128"/>
  </r>
  <r>
    <n v="11"/>
    <s v="93"/>
    <s v="Seine-Saint-Denis"/>
    <x v="5"/>
    <x v="5"/>
    <n v="3728"/>
    <n v="41970"/>
    <n v="5304"/>
    <n v="38096"/>
    <s v="ILE-DE-FRANCE"/>
    <x v="2"/>
    <s v="REGION PARISIENNE"/>
    <n v="89098"/>
  </r>
  <r>
    <n v="42"/>
    <s v="68"/>
    <s v="Haut-Rhin"/>
    <x v="6"/>
    <x v="1"/>
    <n v="383"/>
    <n v="23943"/>
    <n v="269"/>
    <n v="46147"/>
    <s v="ALSACE"/>
    <x v="0"/>
    <s v="EST"/>
    <n v="70742"/>
  </r>
  <r>
    <n v="72"/>
    <s v="40"/>
    <s v="Landes"/>
    <x v="5"/>
    <x v="1"/>
    <n v="336"/>
    <n v="20165"/>
    <n v="284"/>
    <n v="26784"/>
    <s v="AQUITAINE"/>
    <x v="0"/>
    <s v="SUD-OUEST"/>
    <n v="47569"/>
  </r>
  <r>
    <n v="82"/>
    <s v="07"/>
    <s v="Ardèche"/>
    <x v="1"/>
    <x v="3"/>
    <n v="1332"/>
    <n v="3436"/>
    <n v="1500"/>
    <n v="5924"/>
    <s v="RHONE-ALPES"/>
    <x v="1"/>
    <s v="CENTRE-EST"/>
    <n v="12192"/>
  </r>
  <r>
    <n v="53"/>
    <s v="35"/>
    <s v="Ille-et-Vilaine"/>
    <x v="6"/>
    <x v="3"/>
    <n v="2708"/>
    <n v="17249"/>
    <n v="1474"/>
    <n v="25258"/>
    <s v="BRETAGNE"/>
    <x v="1"/>
    <s v="OUEST"/>
    <n v="46689"/>
  </r>
  <r>
    <n v="82"/>
    <s v="01"/>
    <s v="Ain"/>
    <x v="3"/>
    <x v="3"/>
    <n v="1871.3248431210179"/>
    <n v="8595.881110213073"/>
    <n v="1388.8820055659937"/>
    <n v="13369.915350652213"/>
    <s v="RHONE-ALPES"/>
    <x v="1"/>
    <s v="CENTRE-EST"/>
    <n v="25226.003309552296"/>
  </r>
  <r>
    <n v="52"/>
    <s v="44"/>
    <s v="Loire-Atlantique"/>
    <x v="0"/>
    <x v="1"/>
    <n v="15016"/>
    <n v="68740"/>
    <n v="17228"/>
    <n v="85440"/>
    <s v="PAYS DE LA LOIRE"/>
    <x v="0"/>
    <s v="OUEST"/>
    <n v="186424"/>
  </r>
  <r>
    <n v="25"/>
    <s v="14"/>
    <s v="Calvados"/>
    <x v="0"/>
    <x v="3"/>
    <n v="1668"/>
    <n v="3928"/>
    <n v="2504"/>
    <n v="7668"/>
    <s v="BASSE-NORMANDIE"/>
    <x v="1"/>
    <s v="BASSIN PARISIEN"/>
    <n v="15768"/>
  </r>
  <r>
    <n v="82"/>
    <s v="26"/>
    <s v="Drôme"/>
    <x v="6"/>
    <x v="3"/>
    <n v="1186"/>
    <n v="9582"/>
    <n v="930"/>
    <n v="15170"/>
    <s v="RHONE-ALPES"/>
    <x v="1"/>
    <s v="CENTRE-EST"/>
    <n v="26868"/>
  </r>
  <r>
    <n v="24"/>
    <s v="37"/>
    <s v="Indre-et-Loire"/>
    <x v="0"/>
    <x v="5"/>
    <n v="520"/>
    <n v="5128"/>
    <n v="348"/>
    <n v="2044"/>
    <s v="CENTRE"/>
    <x v="2"/>
    <s v="BASSIN PARISIEN"/>
    <n v="8040"/>
  </r>
  <r>
    <n v="11"/>
    <s v="77"/>
    <s v="Seine-et-Marne"/>
    <x v="5"/>
    <x v="4"/>
    <n v="3494"/>
    <n v="37512"/>
    <n v="5328"/>
    <n v="40481"/>
    <s v="ILE-DE-FRANCE"/>
    <x v="2"/>
    <s v="REGION PARISIENNE"/>
    <n v="86815"/>
  </r>
  <r>
    <n v="52"/>
    <s v="85"/>
    <s v="Vendée"/>
    <x v="3"/>
    <x v="4"/>
    <n v="5151.0458216821353"/>
    <n v="34617.8432264484"/>
    <n v="4917.2532624035321"/>
    <n v="37312.040784687422"/>
    <s v="PAYS DE LA LOIRE"/>
    <x v="2"/>
    <s v="OUEST"/>
    <n v="81998.183095221495"/>
  </r>
  <r>
    <n v="43"/>
    <s v="39"/>
    <s v="Jura"/>
    <x v="6"/>
    <x v="4"/>
    <n v="1370"/>
    <n v="8421"/>
    <n v="1469"/>
    <n v="9605"/>
    <s v="FRANCHE-COMTE"/>
    <x v="2"/>
    <s v="EST"/>
    <n v="20865"/>
  </r>
  <r>
    <n v="72"/>
    <s v="24"/>
    <s v="Dordogne"/>
    <x v="5"/>
    <x v="3"/>
    <n v="1019"/>
    <n v="7713"/>
    <n v="1144"/>
    <n v="12876"/>
    <s v="AQUITAINE"/>
    <x v="1"/>
    <s v="SUD-OUEST"/>
    <n v="22752"/>
  </r>
  <r>
    <n v="94"/>
    <s v="2A"/>
    <s v="Corse-du-Sud"/>
    <x v="1"/>
    <x v="2"/>
    <n v="712"/>
    <n v="2184"/>
    <n v="568"/>
    <n v="1756"/>
    <s v="CORSE"/>
    <x v="1"/>
    <s v="MEDITERRANEE"/>
    <n v="5220"/>
  </r>
  <r>
    <n v="43"/>
    <s v="39"/>
    <s v="Jura"/>
    <x v="2"/>
    <x v="2"/>
    <n v="2754.3475569298903"/>
    <n v="28458.922851026233"/>
    <n v="1562.1282437017035"/>
    <n v="20444.84376342141"/>
    <s v="FRANCHE-COMTE"/>
    <x v="1"/>
    <s v="EST"/>
    <n v="53220.242415079236"/>
  </r>
  <r>
    <n v="74"/>
    <s v="19"/>
    <s v="Corrèze"/>
    <x v="0"/>
    <x v="1"/>
    <n v="3972"/>
    <n v="24156"/>
    <n v="3428"/>
    <n v="28700"/>
    <s v="LIMOUSIN"/>
    <x v="0"/>
    <s v="SUD-OUEST"/>
    <n v="60256"/>
  </r>
  <r>
    <n v="24"/>
    <s v="28"/>
    <s v="Eure-et-Loir"/>
    <x v="1"/>
    <x v="3"/>
    <n v="1640"/>
    <n v="4100"/>
    <n v="2008"/>
    <n v="7192"/>
    <s v="CENTRE"/>
    <x v="1"/>
    <s v="BASSIN PARISIEN"/>
    <n v="14940"/>
  </r>
  <r>
    <n v="54"/>
    <s v="86"/>
    <s v="Vienne"/>
    <x v="3"/>
    <x v="4"/>
    <n v="3869.2268739073875"/>
    <n v="20756.797869764236"/>
    <n v="3950.4474264209939"/>
    <n v="23903.960847639359"/>
    <s v="POITOU-CHARENTES"/>
    <x v="2"/>
    <s v="OUEST"/>
    <n v="52480.433017731979"/>
  </r>
  <r>
    <n v="83"/>
    <s v="03"/>
    <s v="Allier"/>
    <x v="5"/>
    <x v="0"/>
    <n v="3775"/>
    <n v="32832"/>
    <n v="2756"/>
    <n v="40256"/>
    <s v="AUVERGNE"/>
    <x v="0"/>
    <s v="CENTRE-EST"/>
    <n v="79619"/>
  </r>
  <r>
    <n v="43"/>
    <s v="90"/>
    <s v="Territoire de Belfort"/>
    <x v="0"/>
    <x v="1"/>
    <n v="2112"/>
    <n v="9780"/>
    <n v="2060"/>
    <n v="12092"/>
    <s v="FRANCHE-COMTE"/>
    <x v="0"/>
    <s v="EST"/>
    <n v="26044"/>
  </r>
  <r>
    <n v="22"/>
    <s v="02"/>
    <s v="Aisne"/>
    <x v="0"/>
    <x v="2"/>
    <n v="6588"/>
    <n v="12364"/>
    <n v="4312"/>
    <n v="7404"/>
    <s v="PICARDIE"/>
    <x v="1"/>
    <s v="BASSIN PARISIEN"/>
    <n v="30668"/>
  </r>
  <r>
    <n v="11"/>
    <s v="92"/>
    <s v="Hauts-de-Seine"/>
    <x v="1"/>
    <x v="4"/>
    <n v="8184"/>
    <n v="50280"/>
    <n v="11792"/>
    <n v="54412"/>
    <s v="ILE-DE-FRANCE"/>
    <x v="2"/>
    <s v="REGION PARISIENNE"/>
    <n v="124668"/>
  </r>
  <r>
    <n v="26"/>
    <s v="71"/>
    <s v="Saône-et-Loire"/>
    <x v="3"/>
    <x v="1"/>
    <n v="109.75454607079189"/>
    <n v="20980.529254465509"/>
    <n v="52.241694573764704"/>
    <n v="38863.641414216283"/>
    <s v="BOURGOGNE"/>
    <x v="0"/>
    <s v="BASSIN PARISIEN"/>
    <n v="60006.166909326348"/>
  </r>
  <r>
    <n v="82"/>
    <s v="42"/>
    <s v="Loire"/>
    <x v="4"/>
    <x v="5"/>
    <n v="1440"/>
    <n v="9830"/>
    <n v="2070"/>
    <n v="8405"/>
    <s v="RHONE-ALPES"/>
    <x v="2"/>
    <s v="CENTRE-EST"/>
    <n v="21745"/>
  </r>
  <r>
    <n v="52"/>
    <s v="53"/>
    <s v="Mayenne"/>
    <x v="4"/>
    <x v="1"/>
    <n v="2825"/>
    <n v="17015"/>
    <n v="3855"/>
    <n v="23665"/>
    <s v="PAYS DE LA LOIRE"/>
    <x v="0"/>
    <s v="OUEST"/>
    <n v="47360"/>
  </r>
  <r>
    <n v="82"/>
    <s v="42"/>
    <s v="Loire"/>
    <x v="3"/>
    <x v="4"/>
    <n v="6225.7350697517795"/>
    <n v="36702.764300418588"/>
    <n v="6005.8617475539704"/>
    <n v="41308.532628474197"/>
    <s v="RHONE-ALPES"/>
    <x v="2"/>
    <s v="CENTRE-EST"/>
    <n v="90242.893746198533"/>
  </r>
  <r>
    <n v="43"/>
    <s v="90"/>
    <s v="Territoire de Belfort"/>
    <x v="2"/>
    <x v="5"/>
    <n v="746.11869221807808"/>
    <n v="10385.252623992776"/>
    <n v="963.40153436375692"/>
    <n v="9940.313971900574"/>
    <s v="FRANCHE-COMTE"/>
    <x v="2"/>
    <s v="EST"/>
    <n v="22035.086822475183"/>
  </r>
  <r>
    <n v="72"/>
    <s v="40"/>
    <s v="Landes"/>
    <x v="2"/>
    <x v="4"/>
    <n v="2368.0380610745738"/>
    <n v="19386.349609802412"/>
    <n v="2039.7997933523179"/>
    <n v="21204.831821343152"/>
    <s v="AQUITAINE"/>
    <x v="2"/>
    <s v="SUD-OUEST"/>
    <n v="44999.01928557246"/>
  </r>
  <r>
    <n v="41"/>
    <s v="54"/>
    <s v="Meurthe-et-Moselle"/>
    <x v="4"/>
    <x v="0"/>
    <n v="12795"/>
    <n v="75475"/>
    <n v="10995"/>
    <n v="89390"/>
    <s v="LORRAINE"/>
    <x v="0"/>
    <s v="EST"/>
    <n v="188655"/>
  </r>
  <r>
    <n v="74"/>
    <s v="19"/>
    <s v="Corrèze"/>
    <x v="2"/>
    <x v="5"/>
    <n v="956.59613327487443"/>
    <n v="13382.349543459677"/>
    <n v="1177.008415933411"/>
    <n v="16086.831319981997"/>
    <s v="LIMOUSIN"/>
    <x v="2"/>
    <s v="SUD-OUEST"/>
    <n v="31602.785412649959"/>
  </r>
  <r>
    <n v="93"/>
    <s v="06"/>
    <s v="Alpes-Maritimes"/>
    <x v="1"/>
    <x v="0"/>
    <n v="12628"/>
    <n v="111160"/>
    <n v="9728"/>
    <n v="146812"/>
    <s v="PROVENCE-ALPES-COTE D'AZUR"/>
    <x v="0"/>
    <s v="MEDITERRANEE"/>
    <n v="280328"/>
  </r>
  <r>
    <n v="82"/>
    <s v="74"/>
    <s v="Haute-Savoie"/>
    <x v="2"/>
    <x v="4"/>
    <n v="5618.8856011981634"/>
    <n v="33720.239565155607"/>
    <n v="5009.2291295925224"/>
    <n v="40298.593512576197"/>
    <s v="RHONE-ALPES"/>
    <x v="2"/>
    <s v="CENTRE-EST"/>
    <n v="84646.947808522498"/>
  </r>
  <r>
    <n v="93"/>
    <s v="83"/>
    <s v="Var"/>
    <x v="3"/>
    <x v="0"/>
    <n v="5733.0364467439576"/>
    <n v="53905.092045996214"/>
    <n v="3935.9641537940547"/>
    <n v="63881.858678469434"/>
    <s v="PROVENCE-ALPES-COTE D'AZUR"/>
    <x v="0"/>
    <s v="MEDITERRANEE"/>
    <n v="127455.95132500367"/>
  </r>
  <r>
    <n v="24"/>
    <s v="37"/>
    <s v="Indre-et-Loire"/>
    <x v="0"/>
    <x v="2"/>
    <n v="6424"/>
    <n v="11260"/>
    <n v="4284"/>
    <n v="7500"/>
    <s v="CENTRE"/>
    <x v="1"/>
    <s v="BASSIN PARISIEN"/>
    <n v="29468"/>
  </r>
  <r>
    <n v="43"/>
    <s v="90"/>
    <s v="Territoire de Belfort"/>
    <x v="3"/>
    <x v="4"/>
    <n v="1237.682402503701"/>
    <n v="6721.3694373507069"/>
    <n v="1080.5783784391176"/>
    <n v="7383.1467591817036"/>
    <s v="FRANCHE-COMTE"/>
    <x v="2"/>
    <s v="EST"/>
    <n v="16422.776977475231"/>
  </r>
  <r>
    <n v="73"/>
    <s v="82"/>
    <s v="Tarn-et-Garonne"/>
    <x v="3"/>
    <x v="2"/>
    <n v="2160.8479639851257"/>
    <n v="24657.563700954284"/>
    <n v="1404.2911716498299"/>
    <n v="18024.932869266486"/>
    <s v="MIDI-PYRENEES"/>
    <x v="1"/>
    <s v="SUD-OUEST"/>
    <n v="46247.635705855726"/>
  </r>
  <r>
    <n v="73"/>
    <s v="32"/>
    <s v="Gers"/>
    <x v="5"/>
    <x v="2"/>
    <n v="2675"/>
    <n v="11317"/>
    <n v="1876"/>
    <n v="7256"/>
    <s v="MIDI-PYRENEES"/>
    <x v="1"/>
    <s v="SUD-OUEST"/>
    <n v="23124"/>
  </r>
  <r>
    <n v="83"/>
    <s v="15"/>
    <s v="Cantal"/>
    <x v="4"/>
    <x v="2"/>
    <n v="2665"/>
    <n v="4650"/>
    <n v="1270"/>
    <n v="2065"/>
    <s v="AUVERGNE"/>
    <x v="1"/>
    <s v="CENTRE-EST"/>
    <n v="10650"/>
  </r>
  <r>
    <n v="43"/>
    <s v="39"/>
    <s v="Jura"/>
    <x v="3"/>
    <x v="2"/>
    <n v="2779.135802169566"/>
    <n v="30024.808566670185"/>
    <n v="1633.4387667392334"/>
    <n v="21546.386447452038"/>
    <s v="FRANCHE-COMTE"/>
    <x v="1"/>
    <s v="EST"/>
    <n v="55983.769583031026"/>
  </r>
  <r>
    <n v="53"/>
    <s v="56"/>
    <s v="Morbihan"/>
    <x v="6"/>
    <x v="3"/>
    <n v="1909"/>
    <n v="14993"/>
    <n v="1291"/>
    <n v="22795"/>
    <s v="BRETAGNE"/>
    <x v="1"/>
    <s v="OUEST"/>
    <n v="40988"/>
  </r>
  <r>
    <n v="73"/>
    <s v="81"/>
    <s v="Tarn"/>
    <x v="1"/>
    <x v="5"/>
    <n v="668"/>
    <n v="6704"/>
    <n v="740"/>
    <n v="6304"/>
    <s v="MIDI-PYRENEES"/>
    <x v="2"/>
    <s v="SUD-OUEST"/>
    <n v="14416"/>
  </r>
  <r>
    <n v="24"/>
    <s v="45"/>
    <s v="Loiret"/>
    <x v="1"/>
    <x v="2"/>
    <n v="9640"/>
    <n v="31832"/>
    <n v="7028"/>
    <n v="18768"/>
    <s v="CENTRE"/>
    <x v="1"/>
    <s v="BASSIN PARISIEN"/>
    <n v="67268"/>
  </r>
  <r>
    <n v="82"/>
    <s v="73"/>
    <s v="Savoie"/>
    <x v="6"/>
    <x v="5"/>
    <n v="1606"/>
    <n v="19524"/>
    <n v="1911"/>
    <n v="22864"/>
    <s v="RHONE-ALPES"/>
    <x v="2"/>
    <s v="CENTRE-EST"/>
    <n v="45905"/>
  </r>
  <r>
    <n v="24"/>
    <s v="37"/>
    <s v="Indre-et-Loire"/>
    <x v="4"/>
    <x v="2"/>
    <n v="9110"/>
    <n v="21760"/>
    <n v="5215"/>
    <n v="11635"/>
    <s v="CENTRE"/>
    <x v="1"/>
    <s v="BASSIN PARISIEN"/>
    <n v="47720"/>
  </r>
  <r>
    <n v="26"/>
    <s v="21"/>
    <s v="Côte-d'Or"/>
    <x v="4"/>
    <x v="1"/>
    <n v="4515"/>
    <n v="33895"/>
    <n v="5470"/>
    <n v="44400"/>
    <s v="BOURGOGNE"/>
    <x v="0"/>
    <s v="BASSIN PARISIEN"/>
    <n v="88280"/>
  </r>
  <r>
    <n v="26"/>
    <s v="89"/>
    <s v="Yonne"/>
    <x v="3"/>
    <x v="5"/>
    <n v="1088.8226456546138"/>
    <n v="18540.706614177419"/>
    <n v="1477.8469474523404"/>
    <n v="23997.99970003017"/>
    <s v="BOURGOGNE"/>
    <x v="2"/>
    <s v="BASSIN PARISIEN"/>
    <n v="45105.375907314548"/>
  </r>
  <r>
    <n v="23"/>
    <s v="27"/>
    <s v="Eure"/>
    <x v="2"/>
    <x v="1"/>
    <n v="196.45791833094472"/>
    <n v="20594.591601597644"/>
    <n v="111.73152098647148"/>
    <n v="34625.700499003244"/>
    <s v="HAUTE-NORMANDIE"/>
    <x v="0"/>
    <s v="BASSIN PARISIEN"/>
    <n v="55528.481539918299"/>
  </r>
  <r>
    <n v="73"/>
    <s v="46"/>
    <s v="Lot"/>
    <x v="0"/>
    <x v="4"/>
    <n v="632"/>
    <n v="1996"/>
    <n v="608"/>
    <n v="1872"/>
    <s v="MIDI-PYRENEES"/>
    <x v="2"/>
    <s v="SUD-OUEST"/>
    <n v="5108"/>
  </r>
  <r>
    <n v="43"/>
    <s v="90"/>
    <s v="Territoire de Belfort"/>
    <x v="1"/>
    <x v="1"/>
    <n v="800"/>
    <n v="7916"/>
    <n v="768"/>
    <n v="11456"/>
    <s v="FRANCHE-COMTE"/>
    <x v="0"/>
    <s v="EST"/>
    <n v="20940"/>
  </r>
  <r>
    <n v="93"/>
    <s v="06"/>
    <s v="Alpes-Maritimes"/>
    <x v="1"/>
    <x v="2"/>
    <n v="8572"/>
    <n v="32412"/>
    <n v="7572"/>
    <n v="28024"/>
    <s v="PROVENCE-ALPES-COTE D'AZUR"/>
    <x v="1"/>
    <s v="MEDITERRANEE"/>
    <n v="76580"/>
  </r>
  <r>
    <n v="73"/>
    <s v="09"/>
    <s v="Ariège"/>
    <x v="2"/>
    <x v="2"/>
    <n v="1600.4530641621661"/>
    <n v="15341.720791848073"/>
    <n v="908.06374605963344"/>
    <n v="10401.323596909064"/>
    <s v="MIDI-PYRENEES"/>
    <x v="1"/>
    <s v="SUD-OUEST"/>
    <n v="28251.561198978936"/>
  </r>
  <r>
    <n v="91"/>
    <s v="30"/>
    <s v="Gard"/>
    <x v="2"/>
    <x v="2"/>
    <n v="6516.5736497117341"/>
    <n v="60938.7103161985"/>
    <n v="3901.8471976853675"/>
    <n v="47187.210352037364"/>
    <s v="LANGUEDOC-ROUSSILLON"/>
    <x v="1"/>
    <s v="MEDITERRANEE"/>
    <n v="118544.34151563296"/>
  </r>
  <r>
    <n v="11"/>
    <s v="75"/>
    <s v="Paris"/>
    <x v="3"/>
    <x v="2"/>
    <n v="6923.3675061677859"/>
    <n v="65563.767943159241"/>
    <n v="4890.9087052551195"/>
    <n v="60214.153667377395"/>
    <s v="ILE-DE-FRANCE"/>
    <x v="1"/>
    <s v="REGION PARISIENNE"/>
    <n v="137592.19782195956"/>
  </r>
  <r>
    <n v="91"/>
    <s v="48"/>
    <s v="Lozère"/>
    <x v="2"/>
    <x v="0"/>
    <n v="464.71682417169177"/>
    <n v="5441.2718070701267"/>
    <n v="230.04028229996257"/>
    <n v="5489.425273818516"/>
    <s v="LANGUEDOC-ROUSSILLON"/>
    <x v="0"/>
    <s v="MEDITERRANEE"/>
    <n v="11625.454187360298"/>
  </r>
  <r>
    <n v="93"/>
    <s v="04"/>
    <s v="Alpes-de-Haute-Provence"/>
    <x v="1"/>
    <x v="3"/>
    <n v="540"/>
    <n v="1936"/>
    <n v="664"/>
    <n v="3592"/>
    <s v="PROVENCE-ALPES-COTE D'AZUR"/>
    <x v="1"/>
    <s v="MEDITERRANEE"/>
    <n v="6732"/>
  </r>
  <r>
    <n v="26"/>
    <s v="89"/>
    <s v="Yonne"/>
    <x v="4"/>
    <x v="5"/>
    <n v="465"/>
    <n v="3860"/>
    <n v="635"/>
    <n v="3150"/>
    <s v="BOURGOGNE"/>
    <x v="2"/>
    <s v="BASSIN PARISIEN"/>
    <n v="8110"/>
  </r>
  <r>
    <n v="74"/>
    <s v="87"/>
    <s v="Haute-Vienne"/>
    <x v="0"/>
    <x v="1"/>
    <n v="5720"/>
    <n v="36648"/>
    <n v="5384"/>
    <n v="41496"/>
    <s v="LIMOUSIN"/>
    <x v="0"/>
    <s v="SUD-OUEST"/>
    <n v="89248"/>
  </r>
  <r>
    <n v="73"/>
    <s v="82"/>
    <s v="Tarn-et-Garonne"/>
    <x v="0"/>
    <x v="5"/>
    <n v="136"/>
    <n v="1672"/>
    <n v="68"/>
    <n v="736"/>
    <s v="MIDI-PYRENEES"/>
    <x v="2"/>
    <s v="SUD-OUEST"/>
    <n v="2612"/>
  </r>
  <r>
    <n v="53"/>
    <s v="56"/>
    <s v="Morbihan"/>
    <x v="5"/>
    <x v="5"/>
    <n v="1260"/>
    <n v="16921"/>
    <n v="1920"/>
    <n v="15252"/>
    <s v="BRETAGNE"/>
    <x v="2"/>
    <s v="OUEST"/>
    <n v="35353"/>
  </r>
  <r>
    <n v="26"/>
    <s v="71"/>
    <s v="Saône-et-Loire"/>
    <x v="1"/>
    <x v="5"/>
    <n v="988"/>
    <n v="10164"/>
    <n v="1272"/>
    <n v="9376"/>
    <s v="BOURGOGNE"/>
    <x v="2"/>
    <s v="BASSIN PARISIEN"/>
    <n v="21800"/>
  </r>
  <r>
    <n v="24"/>
    <s v="28"/>
    <s v="Eure-et-Loir"/>
    <x v="0"/>
    <x v="5"/>
    <n v="212"/>
    <n v="2472"/>
    <n v="128"/>
    <n v="952"/>
    <s v="CENTRE"/>
    <x v="2"/>
    <s v="BASSIN PARISIEN"/>
    <n v="3764"/>
  </r>
  <r>
    <n v="26"/>
    <s v="58"/>
    <s v="Nièvre"/>
    <x v="2"/>
    <x v="0"/>
    <n v="1210.414362621483"/>
    <n v="14885.592097975141"/>
    <n v="873.24016160041936"/>
    <n v="18010.3942436082"/>
    <s v="BOURGOGNE"/>
    <x v="0"/>
    <s v="BASSIN PARISIEN"/>
    <n v="34979.640865805239"/>
  </r>
  <r>
    <n v="53"/>
    <s v="35"/>
    <s v="Ille-et-Vilaine"/>
    <x v="0"/>
    <x v="1"/>
    <n v="10364"/>
    <n v="55020"/>
    <n v="10952"/>
    <n v="64784"/>
    <s v="BRETAGNE"/>
    <x v="0"/>
    <s v="OUEST"/>
    <n v="141120"/>
  </r>
  <r>
    <n v="91"/>
    <s v="66"/>
    <s v="Pyrénées-Orientales"/>
    <x v="4"/>
    <x v="2"/>
    <n v="3460"/>
    <n v="8250"/>
    <n v="2270"/>
    <n v="6055"/>
    <s v="LANGUEDOC-ROUSSILLON"/>
    <x v="1"/>
    <s v="MEDITERRANEE"/>
    <n v="20035"/>
  </r>
  <r>
    <n v="72"/>
    <s v="47"/>
    <s v="Lot-et-Garonne"/>
    <x v="3"/>
    <x v="0"/>
    <n v="1736.1127343675569"/>
    <n v="22918.606487124493"/>
    <n v="1147.1354874090018"/>
    <n v="27720.322054295484"/>
    <s v="AQUITAINE"/>
    <x v="0"/>
    <s v="SUD-OUEST"/>
    <n v="53522.176763196534"/>
  </r>
  <r>
    <n v="25"/>
    <s v="50"/>
    <s v="Manche"/>
    <x v="1"/>
    <x v="2"/>
    <n v="9620"/>
    <n v="22772"/>
    <n v="5516"/>
    <n v="12872"/>
    <s v="BASSE-NORMANDIE"/>
    <x v="1"/>
    <s v="BASSIN PARISIEN"/>
    <n v="50780"/>
  </r>
  <r>
    <n v="93"/>
    <s v="06"/>
    <s v="Alpes-Maritimes"/>
    <x v="0"/>
    <x v="2"/>
    <n v="5672"/>
    <n v="17428"/>
    <n v="7256"/>
    <n v="17364"/>
    <s v="PROVENCE-ALPES-COTE D'AZUR"/>
    <x v="1"/>
    <s v="MEDITERRANEE"/>
    <n v="47720"/>
  </r>
  <r>
    <n v="31"/>
    <s v="62"/>
    <s v="Pas-de-Calais"/>
    <x v="5"/>
    <x v="4"/>
    <n v="4422"/>
    <n v="34961"/>
    <n v="6269"/>
    <n v="32390"/>
    <s v="NORD-PAS-DE-CALAIS"/>
    <x v="2"/>
    <s v=""/>
    <n v="78042"/>
  </r>
  <r>
    <n v="11"/>
    <s v="93"/>
    <s v="Seine-Saint-Denis"/>
    <x v="4"/>
    <x v="4"/>
    <n v="6005"/>
    <n v="27435"/>
    <n v="8200"/>
    <n v="23830"/>
    <s v="ILE-DE-FRANCE"/>
    <x v="2"/>
    <s v="REGION PARISIENNE"/>
    <n v="65470"/>
  </r>
  <r>
    <n v="52"/>
    <s v="85"/>
    <s v="Vendée"/>
    <x v="6"/>
    <x v="5"/>
    <n v="2365"/>
    <n v="18885"/>
    <n v="2699"/>
    <n v="19955"/>
    <s v="PAYS DE LA LOIRE"/>
    <x v="2"/>
    <s v="OUEST"/>
    <n v="43904"/>
  </r>
  <r>
    <n v="94"/>
    <s v="2A"/>
    <s v="Corse-du-Sud"/>
    <x v="6"/>
    <x v="0"/>
    <n v="917"/>
    <n v="10449"/>
    <n v="654"/>
    <n v="10727"/>
    <s v="CORSE"/>
    <x v="0"/>
    <s v="MEDITERRANEE"/>
    <n v="22747"/>
  </r>
  <r>
    <n v="91"/>
    <s v="30"/>
    <s v="Gard"/>
    <x v="6"/>
    <x v="3"/>
    <n v="1843"/>
    <n v="16116"/>
    <n v="1297"/>
    <n v="24839"/>
    <s v="LANGUEDOC-ROUSSILLON"/>
    <x v="1"/>
    <s v="MEDITERRANEE"/>
    <n v="44095"/>
  </r>
  <r>
    <n v="41"/>
    <s v="55"/>
    <s v="Meuse"/>
    <x v="0"/>
    <x v="2"/>
    <n v="3412"/>
    <n v="6136"/>
    <n v="1864"/>
    <n v="3096"/>
    <s v="LORRAINE"/>
    <x v="1"/>
    <s v="EST"/>
    <n v="14508"/>
  </r>
  <r>
    <n v="72"/>
    <s v="24"/>
    <s v="Dordogne"/>
    <x v="4"/>
    <x v="4"/>
    <n v="1290"/>
    <n v="5980"/>
    <n v="1475"/>
    <n v="5135"/>
    <s v="AQUITAINE"/>
    <x v="2"/>
    <s v="SUD-OUEST"/>
    <n v="13880"/>
  </r>
  <r>
    <n v="93"/>
    <s v="13"/>
    <s v="Bouches-du-Rhône"/>
    <x v="6"/>
    <x v="1"/>
    <n v="922"/>
    <n v="80413"/>
    <n v="693"/>
    <n v="111583"/>
    <s v="PROVENCE-ALPES-COTE D'AZUR"/>
    <x v="0"/>
    <s v="MEDITERRANEE"/>
    <n v="193611"/>
  </r>
  <r>
    <n v="22"/>
    <s v="60"/>
    <s v="Oise"/>
    <x v="1"/>
    <x v="3"/>
    <n v="2756"/>
    <n v="7816"/>
    <n v="3664"/>
    <n v="12584"/>
    <s v="PICARDIE"/>
    <x v="1"/>
    <s v="BASSIN PARISIEN"/>
    <n v="26820"/>
  </r>
  <r>
    <n v="41"/>
    <s v="57"/>
    <s v="Moselle"/>
    <x v="0"/>
    <x v="3"/>
    <n v="2300"/>
    <n v="5120"/>
    <n v="2284"/>
    <n v="6336"/>
    <s v="LORRAINE"/>
    <x v="1"/>
    <s v="EST"/>
    <n v="16040"/>
  </r>
  <r>
    <n v="72"/>
    <s v="40"/>
    <s v="Landes"/>
    <x v="5"/>
    <x v="5"/>
    <n v="573"/>
    <n v="8453"/>
    <n v="808"/>
    <n v="7480"/>
    <s v="AQUITAINE"/>
    <x v="2"/>
    <s v="SUD-OUEST"/>
    <n v="17314"/>
  </r>
  <r>
    <n v="24"/>
    <s v="36"/>
    <s v="Indre"/>
    <x v="2"/>
    <x v="2"/>
    <n v="2673.8608726165257"/>
    <n v="28033.085893164789"/>
    <n v="1577.2114461811796"/>
    <n v="18685.50358269619"/>
    <s v="CENTRE"/>
    <x v="1"/>
    <s v="BASSIN PARISIEN"/>
    <n v="50969.661794658685"/>
  </r>
  <r>
    <n v="93"/>
    <s v="05"/>
    <s v="Hautes-Alpes"/>
    <x v="5"/>
    <x v="2"/>
    <n v="2042"/>
    <n v="8621"/>
    <n v="1293"/>
    <n v="5809"/>
    <s v="PROVENCE-ALPES-COTE D'AZUR"/>
    <x v="1"/>
    <s v="MEDITERRANEE"/>
    <n v="17765"/>
  </r>
  <r>
    <n v="93"/>
    <s v="04"/>
    <s v="Alpes-de-Haute-Provence"/>
    <x v="1"/>
    <x v="1"/>
    <n v="420"/>
    <n v="7948"/>
    <n v="392"/>
    <n v="10012"/>
    <s v="PROVENCE-ALPES-COTE D'AZUR"/>
    <x v="0"/>
    <s v="MEDITERRANEE"/>
    <n v="18772"/>
  </r>
  <r>
    <n v="91"/>
    <s v="30"/>
    <s v="Gard"/>
    <x v="1"/>
    <x v="1"/>
    <n v="2632"/>
    <n v="35896"/>
    <n v="2084"/>
    <n v="43864"/>
    <s v="LANGUEDOC-ROUSSILLON"/>
    <x v="0"/>
    <s v="MEDITERRANEE"/>
    <n v="84476"/>
  </r>
  <r>
    <n v="52"/>
    <s v="85"/>
    <s v="Vendée"/>
    <x v="4"/>
    <x v="0"/>
    <n v="7935"/>
    <n v="59055"/>
    <n v="6975"/>
    <n v="71335"/>
    <s v="PAYS DE LA LOIRE"/>
    <x v="0"/>
    <s v="OUEST"/>
    <n v="145300"/>
  </r>
  <r>
    <n v="41"/>
    <s v="54"/>
    <s v="Meurthe-et-Moselle"/>
    <x v="6"/>
    <x v="0"/>
    <n v="3975"/>
    <n v="41371"/>
    <n v="2492"/>
    <n v="53200"/>
    <s v="LORRAINE"/>
    <x v="0"/>
    <s v="EST"/>
    <n v="101038"/>
  </r>
  <r>
    <n v="11"/>
    <s v="92"/>
    <s v="Hauts-de-Seine"/>
    <x v="0"/>
    <x v="3"/>
    <n v="4840"/>
    <n v="22360"/>
    <n v="6568"/>
    <n v="43452"/>
    <s v="ILE-DE-FRANCE"/>
    <x v="1"/>
    <s v="REGION PARISIENNE"/>
    <n v="77220"/>
  </r>
  <r>
    <n v="22"/>
    <s v="60"/>
    <s v="Oise"/>
    <x v="6"/>
    <x v="5"/>
    <n v="2593"/>
    <n v="35625"/>
    <n v="3773"/>
    <n v="36353"/>
    <s v="PICARDIE"/>
    <x v="2"/>
    <s v="BASSIN PARISIEN"/>
    <n v="78344"/>
  </r>
  <r>
    <n v="52"/>
    <s v="44"/>
    <s v="Loire-Atlantique"/>
    <x v="6"/>
    <x v="1"/>
    <n v="419"/>
    <n v="47518"/>
    <n v="298"/>
    <n v="85207"/>
    <s v="PAYS DE LA LOIRE"/>
    <x v="0"/>
    <s v="OUEST"/>
    <n v="133442"/>
  </r>
  <r>
    <n v="23"/>
    <s v="76"/>
    <s v="Seine-Maritime"/>
    <x v="4"/>
    <x v="5"/>
    <n v="2025"/>
    <n v="17645"/>
    <n v="3190"/>
    <n v="13250"/>
    <s v="HAUTE-NORMANDIE"/>
    <x v="2"/>
    <s v="BASSIN PARISIEN"/>
    <n v="36110"/>
  </r>
  <r>
    <n v="93"/>
    <s v="83"/>
    <s v="Var"/>
    <x v="5"/>
    <x v="5"/>
    <n v="1468"/>
    <n v="32733"/>
    <n v="2308"/>
    <n v="26240"/>
    <s v="PROVENCE-ALPES-COTE D'AZUR"/>
    <x v="2"/>
    <s v="MEDITERRANEE"/>
    <n v="62749"/>
  </r>
  <r>
    <n v="93"/>
    <s v="06"/>
    <s v="Alpes-Maritimes"/>
    <x v="2"/>
    <x v="3"/>
    <n v="3430.124061748817"/>
    <n v="23819.758601551224"/>
    <n v="2577.5831471338233"/>
    <n v="39718.376956874228"/>
    <s v="PROVENCE-ALPES-COTE D'AZUR"/>
    <x v="1"/>
    <s v="MEDITERRANEE"/>
    <n v="69545.842767308088"/>
  </r>
  <r>
    <n v="54"/>
    <s v="16"/>
    <s v="Charente"/>
    <x v="0"/>
    <x v="0"/>
    <n v="6100"/>
    <n v="49228"/>
    <n v="5192"/>
    <n v="58404"/>
    <s v="POITOU-CHARENTES"/>
    <x v="0"/>
    <s v="OUEST"/>
    <n v="118924"/>
  </r>
  <r>
    <n v="54"/>
    <s v="17"/>
    <s v="Charente-Maritime"/>
    <x v="0"/>
    <x v="0"/>
    <n v="10116"/>
    <n v="66812"/>
    <n v="7824"/>
    <n v="81880"/>
    <s v="POITOU-CHARENTES"/>
    <x v="0"/>
    <s v="OUEST"/>
    <n v="166632"/>
  </r>
  <r>
    <n v="52"/>
    <s v="49"/>
    <s v="Maine-et-Loire"/>
    <x v="4"/>
    <x v="4"/>
    <n v="2505"/>
    <n v="9670"/>
    <n v="2820"/>
    <n v="7225"/>
    <s v="PAYS DE LA LOIRE"/>
    <x v="2"/>
    <s v="OUEST"/>
    <n v="22220"/>
  </r>
  <r>
    <n v="21"/>
    <s v="52"/>
    <s v="Haute-Marne"/>
    <x v="5"/>
    <x v="5"/>
    <n v="472"/>
    <n v="4036"/>
    <n v="648"/>
    <n v="3752"/>
    <s v="CHAMPAGNE-ARDENNE"/>
    <x v="2"/>
    <s v="BASSIN PARISIEN"/>
    <n v="8908"/>
  </r>
  <r>
    <n v="73"/>
    <s v="82"/>
    <s v="Tarn-et-Garonne"/>
    <x v="2"/>
    <x v="1"/>
    <n v="31.193600963381606"/>
    <n v="10338.529838620219"/>
    <n v="39.48190837365842"/>
    <n v="14294.964716443479"/>
    <s v="MIDI-PYRENEES"/>
    <x v="0"/>
    <s v="SUD-OUEST"/>
    <n v="24704.170064400736"/>
  </r>
  <r>
    <n v="52"/>
    <s v="53"/>
    <s v="Mayenne"/>
    <x v="0"/>
    <x v="1"/>
    <n v="4356"/>
    <n v="18884"/>
    <n v="5104"/>
    <n v="23576"/>
    <s v="PAYS DE LA LOIRE"/>
    <x v="0"/>
    <s v="OUEST"/>
    <n v="51920"/>
  </r>
  <r>
    <n v="21"/>
    <s v="10"/>
    <s v="Aube"/>
    <x v="6"/>
    <x v="3"/>
    <n v="904"/>
    <n v="5496"/>
    <n v="879"/>
    <n v="8570"/>
    <s v="CHAMPAGNE-ARDENNE"/>
    <x v="1"/>
    <s v="BASSIN PARISIEN"/>
    <n v="15849"/>
  </r>
  <r>
    <n v="22"/>
    <s v="80"/>
    <s v="Somme"/>
    <x v="3"/>
    <x v="1"/>
    <n v="85.079802988218091"/>
    <n v="17972.521059040202"/>
    <n v="33.660691048777259"/>
    <n v="32240.266431540891"/>
    <s v="PICARDIE"/>
    <x v="0"/>
    <s v="BASSIN PARISIEN"/>
    <n v="50331.527984618093"/>
  </r>
  <r>
    <n v="83"/>
    <s v="63"/>
    <s v="Puy-de-Dôme"/>
    <x v="6"/>
    <x v="4"/>
    <n v="3404"/>
    <n v="21362"/>
    <n v="3359"/>
    <n v="26333"/>
    <s v="AUVERGNE"/>
    <x v="2"/>
    <s v="CENTRE-EST"/>
    <n v="54458"/>
  </r>
  <r>
    <n v="73"/>
    <s v="46"/>
    <s v="Lot"/>
    <x v="3"/>
    <x v="0"/>
    <n v="739.77422652220173"/>
    <n v="8746.8281723806704"/>
    <n v="421.03914616512998"/>
    <n v="10225.495419719276"/>
    <s v="MIDI-PYRENEES"/>
    <x v="0"/>
    <s v="SUD-OUEST"/>
    <n v="20133.136964787278"/>
  </r>
  <r>
    <n v="11"/>
    <s v="75"/>
    <s v="Paris"/>
    <x v="2"/>
    <x v="1"/>
    <n v="418.63993283331058"/>
    <n v="31883.301412634832"/>
    <n v="349.08599185223073"/>
    <n v="55275.014785640094"/>
    <s v="ILE-DE-FRANCE"/>
    <x v="0"/>
    <s v="REGION PARISIENNE"/>
    <n v="87926.042122960469"/>
  </r>
  <r>
    <n v="22"/>
    <s v="02"/>
    <s v="Aisne"/>
    <x v="3"/>
    <x v="4"/>
    <n v="3538.5980727369647"/>
    <n v="24788.118882575603"/>
    <n v="3815.973283901586"/>
    <n v="27129.80227428368"/>
    <s v="PICARDIE"/>
    <x v="2"/>
    <s v="BASSIN PARISIEN"/>
    <n v="59272.492513497833"/>
  </r>
  <r>
    <n v="26"/>
    <s v="89"/>
    <s v="Yonne"/>
    <x v="6"/>
    <x v="5"/>
    <n v="964"/>
    <n v="12442"/>
    <n v="1144"/>
    <n v="13124"/>
    <s v="BOURGOGNE"/>
    <x v="2"/>
    <s v="BASSIN PARISIEN"/>
    <n v="27674"/>
  </r>
  <r>
    <n v="52"/>
    <s v="44"/>
    <s v="Loire-Atlantique"/>
    <x v="1"/>
    <x v="1"/>
    <n v="3976"/>
    <n v="55768"/>
    <n v="3976"/>
    <n v="86436"/>
    <s v="PAYS DE LA LOIRE"/>
    <x v="0"/>
    <s v="OUEST"/>
    <n v="150156"/>
  </r>
  <r>
    <n v="24"/>
    <s v="28"/>
    <s v="Eure-et-Loir"/>
    <x v="5"/>
    <x v="1"/>
    <n v="762"/>
    <n v="26560"/>
    <n v="664"/>
    <n v="36484"/>
    <s v="CENTRE"/>
    <x v="0"/>
    <s v="BASSIN PARISIEN"/>
    <n v="64470"/>
  </r>
  <r>
    <n v="26"/>
    <s v="89"/>
    <s v="Yonne"/>
    <x v="3"/>
    <x v="3"/>
    <n v="1112.6318723599468"/>
    <n v="6005.3892527002045"/>
    <n v="868.3966262188701"/>
    <n v="9540.788053352655"/>
    <s v="BOURGOGNE"/>
    <x v="1"/>
    <s v="BASSIN PARISIEN"/>
    <n v="17527.205804631674"/>
  </r>
  <r>
    <n v="82"/>
    <s v="42"/>
    <s v="Loire"/>
    <x v="4"/>
    <x v="4"/>
    <n v="2920"/>
    <n v="15150"/>
    <n v="3445"/>
    <n v="12740"/>
    <s v="RHONE-ALPES"/>
    <x v="2"/>
    <s v="CENTRE-EST"/>
    <n v="34255"/>
  </r>
  <r>
    <n v="54"/>
    <s v="17"/>
    <s v="Charente-Maritime"/>
    <x v="1"/>
    <x v="4"/>
    <n v="2204"/>
    <n v="12380"/>
    <n v="2688"/>
    <n v="11100"/>
    <s v="POITOU-CHARENTES"/>
    <x v="2"/>
    <s v="OUEST"/>
    <n v="28372"/>
  </r>
  <r>
    <n v="73"/>
    <s v="09"/>
    <s v="Ariège"/>
    <x v="4"/>
    <x v="4"/>
    <n v="480"/>
    <n v="2480"/>
    <n v="630"/>
    <n v="2040"/>
    <s v="MIDI-PYRENEES"/>
    <x v="2"/>
    <s v="SUD-OUEST"/>
    <n v="5630"/>
  </r>
  <r>
    <n v="91"/>
    <s v="48"/>
    <s v="Lozère"/>
    <x v="6"/>
    <x v="0"/>
    <n v="452"/>
    <n v="5409"/>
    <n v="224"/>
    <n v="5593"/>
    <s v="LANGUEDOC-ROUSSILLON"/>
    <x v="0"/>
    <s v="MEDITERRANEE"/>
    <n v="11678"/>
  </r>
  <r>
    <n v="21"/>
    <s v="52"/>
    <s v="Haute-Marne"/>
    <x v="1"/>
    <x v="2"/>
    <n v="4636"/>
    <n v="12680"/>
    <n v="2652"/>
    <n v="5664"/>
    <s v="CHAMPAGNE-ARDENNE"/>
    <x v="1"/>
    <s v="BASSIN PARISIEN"/>
    <n v="25632"/>
  </r>
  <r>
    <n v="52"/>
    <s v="53"/>
    <s v="Mayenne"/>
    <x v="6"/>
    <x v="2"/>
    <n v="3618"/>
    <n v="28522"/>
    <n v="2130"/>
    <n v="19922"/>
    <s v="PAYS DE LA LOIRE"/>
    <x v="1"/>
    <s v="OUEST"/>
    <n v="54192"/>
  </r>
  <r>
    <n v="43"/>
    <s v="25"/>
    <s v="Doubs"/>
    <x v="6"/>
    <x v="0"/>
    <n v="3001"/>
    <n v="30579"/>
    <n v="2030"/>
    <n v="34353"/>
    <s v="FRANCHE-COMTE"/>
    <x v="0"/>
    <s v="EST"/>
    <n v="69963"/>
  </r>
  <r>
    <n v="24"/>
    <s v="45"/>
    <s v="Loiret"/>
    <x v="6"/>
    <x v="1"/>
    <n v="348"/>
    <n v="32607"/>
    <n v="268"/>
    <n v="50785"/>
    <s v="CENTRE"/>
    <x v="0"/>
    <s v="BASSIN PARISIEN"/>
    <n v="84008"/>
  </r>
  <r>
    <n v="73"/>
    <s v="09"/>
    <s v="Ariège"/>
    <x v="3"/>
    <x v="4"/>
    <n v="881.72046988380441"/>
    <n v="8912.2069841484463"/>
    <n v="941.8097274486737"/>
    <n v="10567.091962271514"/>
    <s v="MIDI-PYRENEES"/>
    <x v="2"/>
    <s v="SUD-OUEST"/>
    <n v="21302.829143752439"/>
  </r>
  <r>
    <n v="54"/>
    <s v="86"/>
    <s v="Vienne"/>
    <x v="1"/>
    <x v="5"/>
    <n v="788"/>
    <n v="7728"/>
    <n v="1108"/>
    <n v="7420"/>
    <s v="POITOU-CHARENTES"/>
    <x v="2"/>
    <s v="OUEST"/>
    <n v="17044"/>
  </r>
  <r>
    <n v="11"/>
    <s v="93"/>
    <s v="Seine-Saint-Denis"/>
    <x v="0"/>
    <x v="3"/>
    <n v="4232"/>
    <n v="14900"/>
    <n v="5712"/>
    <n v="22380"/>
    <s v="ILE-DE-FRANCE"/>
    <x v="1"/>
    <s v="REGION PARISIENNE"/>
    <n v="47224"/>
  </r>
  <r>
    <n v="93"/>
    <s v="84"/>
    <s v="Vaucluse"/>
    <x v="5"/>
    <x v="4"/>
    <n v="1459"/>
    <n v="15645"/>
    <n v="2140"/>
    <n v="16881"/>
    <s v="PROVENCE-ALPES-COTE D'AZUR"/>
    <x v="2"/>
    <s v="MEDITERRANEE"/>
    <n v="36125"/>
  </r>
  <r>
    <n v="74"/>
    <s v="23"/>
    <s v="Creuse"/>
    <x v="0"/>
    <x v="1"/>
    <n v="2160"/>
    <n v="20276"/>
    <n v="2348"/>
    <n v="24388"/>
    <s v="LIMOUSIN"/>
    <x v="0"/>
    <s v="SUD-OUEST"/>
    <n v="49172"/>
  </r>
  <r>
    <n v="82"/>
    <s v="38"/>
    <s v="Isère"/>
    <x v="2"/>
    <x v="3"/>
    <n v="3284.5252786506817"/>
    <n v="16667.307763461456"/>
    <n v="2463.8212647174555"/>
    <n v="27808.693664124483"/>
    <s v="RHONE-ALPES"/>
    <x v="1"/>
    <s v="CENTRE-EST"/>
    <n v="50224.347970954077"/>
  </r>
  <r>
    <n v="52"/>
    <s v="72"/>
    <s v="Sarthe"/>
    <x v="3"/>
    <x v="5"/>
    <n v="2417.9036245558937"/>
    <n v="34434.944646238502"/>
    <n v="3222.529758995975"/>
    <n v="41565.705794289817"/>
    <s v="PAYS DE LA LOIRE"/>
    <x v="2"/>
    <s v="OUEST"/>
    <n v="81641.083824080182"/>
  </r>
  <r>
    <n v="43"/>
    <s v="70"/>
    <s v="Haute-Saône"/>
    <x v="5"/>
    <x v="1"/>
    <n v="544"/>
    <n v="18685"/>
    <n v="440"/>
    <n v="25276"/>
    <s v="FRANCHE-COMTE"/>
    <x v="0"/>
    <s v="EST"/>
    <n v="44945"/>
  </r>
  <r>
    <n v="73"/>
    <s v="32"/>
    <s v="Gers"/>
    <x v="0"/>
    <x v="4"/>
    <n v="812"/>
    <n v="2224"/>
    <n v="648"/>
    <n v="1904"/>
    <s v="MIDI-PYRENEES"/>
    <x v="2"/>
    <s v="SUD-OUEST"/>
    <n v="5588"/>
  </r>
  <r>
    <n v="74"/>
    <s v="19"/>
    <s v="Corrèze"/>
    <x v="1"/>
    <x v="3"/>
    <n v="884"/>
    <n v="3264"/>
    <n v="1280"/>
    <n v="5956"/>
    <s v="LIMOUSIN"/>
    <x v="1"/>
    <s v="SUD-OUEST"/>
    <n v="11384"/>
  </r>
  <r>
    <n v="11"/>
    <s v="91"/>
    <s v="Essonne"/>
    <x v="2"/>
    <x v="2"/>
    <n v="10878.198185749459"/>
    <n v="92643.830519162788"/>
    <n v="6707.6797757478698"/>
    <n v="74910.095566467178"/>
    <s v="ILE-DE-FRANCE"/>
    <x v="1"/>
    <s v="REGION PARISIENNE"/>
    <n v="185139.80404712728"/>
  </r>
  <r>
    <n v="24"/>
    <s v="36"/>
    <s v="Indre"/>
    <x v="1"/>
    <x v="5"/>
    <n v="296"/>
    <n v="3612"/>
    <n v="492"/>
    <n v="3280"/>
    <s v="CENTRE"/>
    <x v="2"/>
    <s v="BASSIN PARISIEN"/>
    <n v="7680"/>
  </r>
  <r>
    <n v="21"/>
    <s v="10"/>
    <s v="Aube"/>
    <x v="5"/>
    <x v="5"/>
    <n v="641"/>
    <n v="6620"/>
    <n v="804"/>
    <n v="6128"/>
    <s v="CHAMPAGNE-ARDENNE"/>
    <x v="2"/>
    <s v="BASSIN PARISIEN"/>
    <n v="14193"/>
  </r>
  <r>
    <n v="93"/>
    <s v="83"/>
    <s v="Var"/>
    <x v="4"/>
    <x v="2"/>
    <n v="7855"/>
    <n v="24400"/>
    <n v="5760"/>
    <n v="15330"/>
    <s v="PROVENCE-ALPES-COTE D'AZUR"/>
    <x v="1"/>
    <s v="MEDITERRANEE"/>
    <n v="53345"/>
  </r>
  <r>
    <n v="82"/>
    <s v="69"/>
    <s v="Rhône"/>
    <x v="1"/>
    <x v="0"/>
    <n v="24984"/>
    <n v="151540"/>
    <n v="19724"/>
    <n v="179444"/>
    <s v="RHONE-ALPES"/>
    <x v="0"/>
    <s v="CENTRE-EST"/>
    <n v="375692"/>
  </r>
  <r>
    <n v="73"/>
    <s v="65"/>
    <s v="Hautes-Pyrénées"/>
    <x v="5"/>
    <x v="5"/>
    <n v="451"/>
    <n v="6776"/>
    <n v="640"/>
    <n v="7012"/>
    <s v="MIDI-PYRENEES"/>
    <x v="2"/>
    <s v="SUD-OUEST"/>
    <n v="14879"/>
  </r>
  <r>
    <n v="24"/>
    <s v="41"/>
    <s v="Loir-et-Cher"/>
    <x v="4"/>
    <x v="0"/>
    <n v="4565"/>
    <n v="36870"/>
    <n v="3380"/>
    <n v="42460"/>
    <s v="CENTRE"/>
    <x v="0"/>
    <s v="BASSIN PARISIEN"/>
    <n v="87275"/>
  </r>
  <r>
    <n v="26"/>
    <s v="58"/>
    <s v="Nièvre"/>
    <x v="6"/>
    <x v="3"/>
    <n v="550"/>
    <n v="4383"/>
    <n v="474"/>
    <n v="8081"/>
    <s v="BOURGOGNE"/>
    <x v="1"/>
    <s v="BASSIN PARISIEN"/>
    <n v="13488"/>
  </r>
  <r>
    <n v="73"/>
    <s v="82"/>
    <s v="Tarn-et-Garonne"/>
    <x v="1"/>
    <x v="2"/>
    <n v="3212"/>
    <n v="8860"/>
    <n v="1900"/>
    <n v="5364"/>
    <s v="MIDI-PYRENEES"/>
    <x v="1"/>
    <s v="SUD-OUEST"/>
    <n v="19336"/>
  </r>
  <r>
    <n v="22"/>
    <s v="60"/>
    <s v="Oise"/>
    <x v="1"/>
    <x v="2"/>
    <n v="10744"/>
    <n v="33416"/>
    <n v="7348"/>
    <n v="20604"/>
    <s v="PICARDIE"/>
    <x v="1"/>
    <s v="BASSIN PARISIEN"/>
    <n v="72112"/>
  </r>
  <r>
    <n v="41"/>
    <s v="55"/>
    <s v="Meuse"/>
    <x v="6"/>
    <x v="0"/>
    <n v="1127"/>
    <n v="13640"/>
    <n v="669"/>
    <n v="16864"/>
    <s v="LORRAINE"/>
    <x v="0"/>
    <s v="EST"/>
    <n v="32300"/>
  </r>
  <r>
    <n v="72"/>
    <s v="33"/>
    <s v="Gironde"/>
    <x v="0"/>
    <x v="4"/>
    <n v="3408"/>
    <n v="18496"/>
    <n v="4124"/>
    <n v="15532"/>
    <s v="AQUITAINE"/>
    <x v="2"/>
    <s v="SUD-OUEST"/>
    <n v="41560"/>
  </r>
  <r>
    <n v="82"/>
    <s v="73"/>
    <s v="Savoie"/>
    <x v="0"/>
    <x v="0"/>
    <n v="4004"/>
    <n v="31968"/>
    <n v="2804"/>
    <n v="33120"/>
    <s v="RHONE-ALPES"/>
    <x v="0"/>
    <s v="CENTRE-EST"/>
    <n v="71896"/>
  </r>
  <r>
    <n v="52"/>
    <s v="72"/>
    <s v="Sarthe"/>
    <x v="0"/>
    <x v="2"/>
    <n v="6500"/>
    <n v="12576"/>
    <n v="4508"/>
    <n v="8276"/>
    <s v="PAYS DE LA LOIRE"/>
    <x v="1"/>
    <s v="OUEST"/>
    <n v="31860"/>
  </r>
  <r>
    <n v="11"/>
    <s v="94"/>
    <s v="Val-de-Marne"/>
    <x v="1"/>
    <x v="4"/>
    <n v="6876"/>
    <n v="38116"/>
    <n v="9904"/>
    <n v="37096"/>
    <s v="ILE-DE-FRANCE"/>
    <x v="2"/>
    <s v="REGION PARISIENNE"/>
    <n v="91992"/>
  </r>
  <r>
    <n v="83"/>
    <s v="03"/>
    <s v="Allier"/>
    <x v="0"/>
    <x v="5"/>
    <n v="356"/>
    <n v="3912"/>
    <n v="164"/>
    <n v="1444"/>
    <s v="AUVERGNE"/>
    <x v="2"/>
    <s v="CENTRE-EST"/>
    <n v="5876"/>
  </r>
  <r>
    <n v="25"/>
    <s v="61"/>
    <s v="Orne"/>
    <x v="2"/>
    <x v="5"/>
    <n v="1027.8867569006027"/>
    <n v="12653.791333751276"/>
    <n v="1439.9167525960418"/>
    <n v="15643.556214404956"/>
    <s v="BASSE-NORMANDIE"/>
    <x v="2"/>
    <s v="BASSIN PARISIEN"/>
    <n v="30765.151057652878"/>
  </r>
  <r>
    <n v="83"/>
    <s v="03"/>
    <s v="Allier"/>
    <x v="4"/>
    <x v="2"/>
    <n v="6290"/>
    <n v="16275"/>
    <n v="3735"/>
    <n v="8080"/>
    <s v="AUVERGNE"/>
    <x v="1"/>
    <s v="CENTRE-EST"/>
    <n v="34380"/>
  </r>
  <r>
    <n v="93"/>
    <s v="13"/>
    <s v="Bouches-du-Rhône"/>
    <x v="2"/>
    <x v="0"/>
    <n v="14150.19095443552"/>
    <n v="129384.01487271077"/>
    <n v="9697.3472846203895"/>
    <n v="161240.22652113726"/>
    <s v="PROVENCE-ALPES-COTE D'AZUR"/>
    <x v="0"/>
    <s v="MEDITERRANEE"/>
    <n v="314471.77963290398"/>
  </r>
  <r>
    <n v="91"/>
    <s v="11"/>
    <s v="Aude"/>
    <x v="3"/>
    <x v="0"/>
    <n v="2285.9891233779181"/>
    <n v="22849.1359305468"/>
    <n v="1591.4192958169272"/>
    <n v="28878.015446214133"/>
    <s v="LANGUEDOC-ROUSSILLON"/>
    <x v="0"/>
    <s v="MEDITERRANEE"/>
    <n v="55604.559795955778"/>
  </r>
  <r>
    <n v="83"/>
    <s v="63"/>
    <s v="Puy-de-Dôme"/>
    <x v="3"/>
    <x v="1"/>
    <n v="120.40062234034791"/>
    <n v="21774.218858723714"/>
    <n v="74.195658079680172"/>
    <n v="36302.082899926427"/>
    <s v="AUVERGNE"/>
    <x v="0"/>
    <s v="CENTRE-EST"/>
    <n v="58270.898039070169"/>
  </r>
  <r>
    <n v="73"/>
    <s v="81"/>
    <s v="Tarn"/>
    <x v="3"/>
    <x v="0"/>
    <n v="1661.8059367916333"/>
    <n v="23033.950062111064"/>
    <n v="1189.7319569226818"/>
    <n v="28104.066553043369"/>
    <s v="MIDI-PYRENEES"/>
    <x v="0"/>
    <s v="SUD-OUEST"/>
    <n v="53989.55450886875"/>
  </r>
  <r>
    <n v="52"/>
    <s v="44"/>
    <s v="Loire-Atlantique"/>
    <x v="3"/>
    <x v="1"/>
    <n v="202.76188478091726"/>
    <n v="29561.125556913423"/>
    <n v="59.805670471549817"/>
    <n v="59934.792320478242"/>
    <s v="PAYS DE LA LOIRE"/>
    <x v="0"/>
    <s v="OUEST"/>
    <n v="89758.485432644127"/>
  </r>
  <r>
    <n v="26"/>
    <s v="21"/>
    <s v="Côte-d'Or"/>
    <x v="0"/>
    <x v="0"/>
    <n v="8108"/>
    <n v="49276"/>
    <n v="6524"/>
    <n v="56052"/>
    <s v="BOURGOGNE"/>
    <x v="0"/>
    <s v="BASSIN PARISIEN"/>
    <n v="119960"/>
  </r>
  <r>
    <n v="93"/>
    <s v="84"/>
    <s v="Vaucluse"/>
    <x v="6"/>
    <x v="0"/>
    <n v="3808"/>
    <n v="36404"/>
    <n v="2814"/>
    <n v="42593"/>
    <s v="PROVENCE-ALPES-COTE D'AZUR"/>
    <x v="0"/>
    <s v="MEDITERRANEE"/>
    <n v="85619"/>
  </r>
  <r>
    <n v="21"/>
    <s v="10"/>
    <s v="Aube"/>
    <x v="3"/>
    <x v="1"/>
    <n v="56.748387744364592"/>
    <n v="11083.343507425958"/>
    <n v="26.123289249648408"/>
    <n v="20448.504919990515"/>
    <s v="CHAMPAGNE-ARDENNE"/>
    <x v="0"/>
    <s v="BASSIN PARISIEN"/>
    <n v="31614.720104410488"/>
  </r>
  <r>
    <n v="82"/>
    <s v="69"/>
    <s v="Rhône"/>
    <x v="0"/>
    <x v="1"/>
    <n v="20920"/>
    <n v="106640"/>
    <n v="21440"/>
    <n v="133400"/>
    <s v="RHONE-ALPES"/>
    <x v="0"/>
    <s v="CENTRE-EST"/>
    <n v="282400"/>
  </r>
  <r>
    <n v="41"/>
    <s v="88"/>
    <s v="Vosges"/>
    <x v="1"/>
    <x v="1"/>
    <n v="1672"/>
    <n v="31036"/>
    <n v="2024"/>
    <n v="42960"/>
    <s v="LORRAINE"/>
    <x v="0"/>
    <s v="EST"/>
    <n v="77692"/>
  </r>
  <r>
    <n v="41"/>
    <s v="55"/>
    <s v="Meuse"/>
    <x v="2"/>
    <x v="2"/>
    <n v="2768.6734119451221"/>
    <n v="22968.597907626558"/>
    <n v="1362.2351811546005"/>
    <n v="15401.155139913744"/>
    <s v="LORRAINE"/>
    <x v="1"/>
    <s v="EST"/>
    <n v="42500.661640640021"/>
  </r>
  <r>
    <n v="21"/>
    <s v="10"/>
    <s v="Aube"/>
    <x v="3"/>
    <x v="4"/>
    <n v="2342.3840293582575"/>
    <n v="13509.858796305451"/>
    <n v="2327.5723425274982"/>
    <n v="15253.558060877587"/>
    <s v="CHAMPAGNE-ARDENNE"/>
    <x v="2"/>
    <s v="BASSIN PARISIEN"/>
    <n v="33433.373229068791"/>
  </r>
  <r>
    <n v="11"/>
    <s v="93"/>
    <s v="Seine-Saint-Denis"/>
    <x v="5"/>
    <x v="0"/>
    <n v="16200"/>
    <n v="132811"/>
    <n v="13616"/>
    <n v="141273"/>
    <s v="ILE-DE-FRANCE"/>
    <x v="0"/>
    <s v="REGION PARISIENNE"/>
    <n v="303900"/>
  </r>
  <r>
    <n v="83"/>
    <s v="03"/>
    <s v="Allier"/>
    <x v="1"/>
    <x v="4"/>
    <n v="1664"/>
    <n v="9256"/>
    <n v="1944"/>
    <n v="8100"/>
    <s v="AUVERGNE"/>
    <x v="2"/>
    <s v="CENTRE-EST"/>
    <n v="20964"/>
  </r>
  <r>
    <n v="82"/>
    <s v="26"/>
    <s v="Drôme"/>
    <x v="3"/>
    <x v="1"/>
    <n v="109.82750369428911"/>
    <n v="15829.264241500246"/>
    <n v="30.677729162208465"/>
    <n v="24419.5057607462"/>
    <s v="RHONE-ALPES"/>
    <x v="0"/>
    <s v="CENTRE-EST"/>
    <n v="40389.275235102948"/>
  </r>
  <r>
    <n v="31"/>
    <s v="59"/>
    <s v="Nord"/>
    <x v="5"/>
    <x v="2"/>
    <n v="36662"/>
    <n v="175764"/>
    <n v="30903"/>
    <n v="109928"/>
    <s v="NORD-PAS-DE-CALAIS"/>
    <x v="1"/>
    <s v=""/>
    <n v="353257"/>
  </r>
  <r>
    <n v="72"/>
    <s v="40"/>
    <s v="Landes"/>
    <x v="6"/>
    <x v="0"/>
    <n v="1310"/>
    <n v="22238"/>
    <n v="1011"/>
    <n v="29089"/>
    <s v="AQUITAINE"/>
    <x v="0"/>
    <s v="SUD-OUEST"/>
    <n v="53648"/>
  </r>
  <r>
    <n v="91"/>
    <s v="66"/>
    <s v="Pyrénées-Orientales"/>
    <x v="1"/>
    <x v="4"/>
    <n v="1384"/>
    <n v="8944"/>
    <n v="2084"/>
    <n v="8356"/>
    <s v="LANGUEDOC-ROUSSILLON"/>
    <x v="2"/>
    <s v="MEDITERRANEE"/>
    <n v="20768"/>
  </r>
  <r>
    <n v="54"/>
    <s v="17"/>
    <s v="Charente-Maritime"/>
    <x v="2"/>
    <x v="5"/>
    <n v="2249.3257178463527"/>
    <n v="33749.331103685421"/>
    <n v="2816.2427735822921"/>
    <n v="39603.11892184108"/>
    <s v="POITOU-CHARENTES"/>
    <x v="2"/>
    <s v="OUEST"/>
    <n v="78418.018516955141"/>
  </r>
  <r>
    <n v="31"/>
    <s v="59"/>
    <s v="Nord"/>
    <x v="5"/>
    <x v="1"/>
    <n v="4464"/>
    <n v="146842"/>
    <n v="4207"/>
    <n v="219172"/>
    <s v="NORD-PAS-DE-CALAIS"/>
    <x v="0"/>
    <s v=""/>
    <n v="374685"/>
  </r>
  <r>
    <n v="42"/>
    <s v="67"/>
    <s v="Bas-Rhin"/>
    <x v="4"/>
    <x v="0"/>
    <n v="14310"/>
    <n v="91535"/>
    <n v="13155"/>
    <n v="135900"/>
    <s v="ALSACE"/>
    <x v="0"/>
    <s v="EST"/>
    <n v="254900"/>
  </r>
  <r>
    <n v="43"/>
    <s v="25"/>
    <s v="Doubs"/>
    <x v="6"/>
    <x v="5"/>
    <n v="2227"/>
    <n v="26005"/>
    <n v="2698"/>
    <n v="27372"/>
    <s v="FRANCHE-COMTE"/>
    <x v="2"/>
    <s v="EST"/>
    <n v="58302"/>
  </r>
  <r>
    <n v="73"/>
    <s v="09"/>
    <s v="Ariège"/>
    <x v="5"/>
    <x v="0"/>
    <n v="1121"/>
    <n v="14956"/>
    <n v="824"/>
    <n v="19208"/>
    <s v="MIDI-PYRENEES"/>
    <x v="0"/>
    <s v="SUD-OUEST"/>
    <n v="36109"/>
  </r>
  <r>
    <n v="82"/>
    <s v="73"/>
    <s v="Savoie"/>
    <x v="0"/>
    <x v="5"/>
    <n v="372"/>
    <n v="3768"/>
    <n v="268"/>
    <n v="1568"/>
    <s v="RHONE-ALPES"/>
    <x v="2"/>
    <s v="CENTRE-EST"/>
    <n v="5976"/>
  </r>
  <r>
    <n v="41"/>
    <s v="55"/>
    <s v="Meuse"/>
    <x v="2"/>
    <x v="1"/>
    <n v="59.952109708937726"/>
    <n v="8704.1049188129746"/>
    <n v="16.557308966753379"/>
    <n v="14388.519497371253"/>
    <s v="LORRAINE"/>
    <x v="0"/>
    <s v="EST"/>
    <n v="23169.13383485992"/>
  </r>
  <r>
    <n v="26"/>
    <s v="21"/>
    <s v="Côte-d'Or"/>
    <x v="0"/>
    <x v="3"/>
    <n v="1156"/>
    <n v="3556"/>
    <n v="1656"/>
    <n v="7092"/>
    <s v="BOURGOGNE"/>
    <x v="1"/>
    <s v="BASSIN PARISIEN"/>
    <n v="13460"/>
  </r>
  <r>
    <n v="93"/>
    <s v="13"/>
    <s v="Bouches-du-Rhône"/>
    <x v="3"/>
    <x v="4"/>
    <n v="15060.4140065182"/>
    <n v="97401.082092119439"/>
    <n v="15384.026301116639"/>
    <n v="121166.29976565237"/>
    <s v="PROVENCE-ALPES-COTE D'AZUR"/>
    <x v="2"/>
    <s v="MEDITERRANEE"/>
    <n v="249011.82216540666"/>
  </r>
  <r>
    <n v="54"/>
    <s v="79"/>
    <s v="Deux-Sèvres"/>
    <x v="6"/>
    <x v="1"/>
    <n v="80"/>
    <n v="25113"/>
    <n v="64"/>
    <n v="34600"/>
    <s v="POITOU-CHARENTES"/>
    <x v="0"/>
    <s v="OUEST"/>
    <n v="59857"/>
  </r>
  <r>
    <n v="24"/>
    <s v="36"/>
    <s v="Indre"/>
    <x v="6"/>
    <x v="3"/>
    <n v="644"/>
    <n v="4711"/>
    <n v="527"/>
    <n v="7303"/>
    <s v="CENTRE"/>
    <x v="1"/>
    <s v="BASSIN PARISIEN"/>
    <n v="13185"/>
  </r>
  <r>
    <n v="73"/>
    <s v="46"/>
    <s v="Lot"/>
    <x v="0"/>
    <x v="2"/>
    <n v="1424"/>
    <n v="2268"/>
    <n v="928"/>
    <n v="1520"/>
    <s v="MIDI-PYRENEES"/>
    <x v="1"/>
    <s v="SUD-OUEST"/>
    <n v="6140"/>
  </r>
  <r>
    <n v="41"/>
    <s v="55"/>
    <s v="Meuse"/>
    <x v="5"/>
    <x v="5"/>
    <n v="416"/>
    <n v="4148"/>
    <n v="496"/>
    <n v="3848"/>
    <s v="LORRAINE"/>
    <x v="2"/>
    <s v="EST"/>
    <n v="8908"/>
  </r>
  <r>
    <n v="24"/>
    <s v="18"/>
    <s v="Cher"/>
    <x v="6"/>
    <x v="1"/>
    <n v="135"/>
    <n v="20279"/>
    <n v="88"/>
    <n v="32542"/>
    <s v="CENTRE"/>
    <x v="0"/>
    <s v="BASSIN PARISIEN"/>
    <n v="53044"/>
  </r>
  <r>
    <n v="52"/>
    <s v="72"/>
    <s v="Sarthe"/>
    <x v="5"/>
    <x v="4"/>
    <n v="1643"/>
    <n v="12424"/>
    <n v="2080"/>
    <n v="12728"/>
    <s v="PAYS DE LA LOIRE"/>
    <x v="2"/>
    <s v="OUEST"/>
    <n v="28875"/>
  </r>
  <r>
    <n v="83"/>
    <s v="03"/>
    <s v="Allier"/>
    <x v="4"/>
    <x v="5"/>
    <n v="565"/>
    <n v="5015"/>
    <n v="880"/>
    <n v="4475"/>
    <s v="AUVERGNE"/>
    <x v="2"/>
    <s v="CENTRE-EST"/>
    <n v="10935"/>
  </r>
  <r>
    <n v="42"/>
    <s v="68"/>
    <s v="Haut-Rhin"/>
    <x v="0"/>
    <x v="1"/>
    <n v="6652"/>
    <n v="28492"/>
    <n v="8616"/>
    <n v="37920"/>
    <s v="ALSACE"/>
    <x v="0"/>
    <s v="EST"/>
    <n v="81680"/>
  </r>
  <r>
    <n v="73"/>
    <s v="82"/>
    <s v="Tarn-et-Garonne"/>
    <x v="0"/>
    <x v="3"/>
    <n v="568"/>
    <n v="1624"/>
    <n v="728"/>
    <n v="2732"/>
    <s v="MIDI-PYRENEES"/>
    <x v="1"/>
    <s v="SUD-OUEST"/>
    <n v="5652"/>
  </r>
  <r>
    <n v="73"/>
    <s v="12"/>
    <s v="Aveyron"/>
    <x v="6"/>
    <x v="5"/>
    <n v="1221"/>
    <n v="11247"/>
    <n v="1350"/>
    <n v="13138"/>
    <s v="MIDI-PYRENEES"/>
    <x v="2"/>
    <s v="SUD-OUEST"/>
    <n v="26956"/>
  </r>
  <r>
    <n v="73"/>
    <s v="12"/>
    <s v="Aveyron"/>
    <x v="5"/>
    <x v="2"/>
    <n v="4537"/>
    <n v="20796"/>
    <n v="2708"/>
    <n v="11680"/>
    <s v="MIDI-PYRENEES"/>
    <x v="1"/>
    <s v="SUD-OUEST"/>
    <n v="39721"/>
  </r>
  <r>
    <n v="93"/>
    <s v="13"/>
    <s v="Bouches-du-Rhône"/>
    <x v="6"/>
    <x v="2"/>
    <n v="14319"/>
    <n v="145265"/>
    <n v="10111"/>
    <n v="130537"/>
    <s v="PROVENCE-ALPES-COTE D'AZUR"/>
    <x v="1"/>
    <s v="MEDITERRANEE"/>
    <n v="300232"/>
  </r>
  <r>
    <n v="43"/>
    <s v="70"/>
    <s v="Haute-Saône"/>
    <x v="6"/>
    <x v="4"/>
    <n v="1186"/>
    <n v="7071"/>
    <n v="1116"/>
    <n v="7294"/>
    <s v="FRANCHE-COMTE"/>
    <x v="2"/>
    <s v="EST"/>
    <n v="16667"/>
  </r>
  <r>
    <n v="23"/>
    <s v="76"/>
    <s v="Seine-Maritime"/>
    <x v="6"/>
    <x v="1"/>
    <n v="471"/>
    <n v="56508"/>
    <n v="393"/>
    <n v="95961"/>
    <s v="HAUTE-NORMANDIE"/>
    <x v="0"/>
    <s v="BASSIN PARISIEN"/>
    <n v="153333"/>
  </r>
  <r>
    <n v="21"/>
    <s v="51"/>
    <s v="Marne"/>
    <x v="4"/>
    <x v="3"/>
    <n v="2300"/>
    <n v="4955"/>
    <n v="2860"/>
    <n v="8520"/>
    <s v="CHAMPAGNE-ARDENNE"/>
    <x v="1"/>
    <s v="BASSIN PARISIEN"/>
    <n v="18635"/>
  </r>
  <r>
    <n v="91"/>
    <s v="30"/>
    <s v="Gard"/>
    <x v="3"/>
    <x v="2"/>
    <n v="6107.0969911337515"/>
    <n v="66128.26753151053"/>
    <n v="4312.816483393025"/>
    <n v="51247.855803189013"/>
    <s v="LANGUEDOC-ROUSSILLON"/>
    <x v="1"/>
    <s v="MEDITERRANEE"/>
    <n v="127796.03680922631"/>
  </r>
  <r>
    <n v="54"/>
    <s v="17"/>
    <s v="Charente-Maritime"/>
    <x v="0"/>
    <x v="2"/>
    <n v="5616"/>
    <n v="10228"/>
    <n v="4456"/>
    <n v="7524"/>
    <s v="POITOU-CHARENTES"/>
    <x v="1"/>
    <s v="OUEST"/>
    <n v="27824"/>
  </r>
  <r>
    <n v="22"/>
    <s v="60"/>
    <s v="Oise"/>
    <x v="1"/>
    <x v="5"/>
    <n v="1176"/>
    <n v="14228"/>
    <n v="1660"/>
    <n v="11908"/>
    <s v="PICARDIE"/>
    <x v="2"/>
    <s v="BASSIN PARISIEN"/>
    <n v="28972"/>
  </r>
  <r>
    <n v="52"/>
    <s v="44"/>
    <s v="Loire-Atlantique"/>
    <x v="0"/>
    <x v="0"/>
    <n v="11836"/>
    <n v="90460"/>
    <n v="12036"/>
    <n v="128300"/>
    <s v="PAYS DE LA LOIRE"/>
    <x v="0"/>
    <s v="OUEST"/>
    <n v="242632"/>
  </r>
  <r>
    <n v="82"/>
    <s v="74"/>
    <s v="Haute-Savoie"/>
    <x v="5"/>
    <x v="4"/>
    <n v="2194"/>
    <n v="19508"/>
    <n v="3524"/>
    <n v="23188"/>
    <s v="RHONE-ALPES"/>
    <x v="2"/>
    <s v="CENTRE-EST"/>
    <n v="48414"/>
  </r>
  <r>
    <n v="72"/>
    <s v="33"/>
    <s v="Gironde"/>
    <x v="2"/>
    <x v="4"/>
    <n v="9849.2674646391697"/>
    <n v="66884.95728658796"/>
    <n v="9961.2847620446446"/>
    <n v="80273.790697593067"/>
    <s v="AQUITAINE"/>
    <x v="2"/>
    <s v="SUD-OUEST"/>
    <n v="166969.30021086484"/>
  </r>
  <r>
    <n v="72"/>
    <s v="47"/>
    <s v="Lot-et-Garonne"/>
    <x v="4"/>
    <x v="0"/>
    <n v="4365"/>
    <n v="40780"/>
    <n v="3375"/>
    <n v="49045"/>
    <s v="AQUITAINE"/>
    <x v="0"/>
    <s v="SUD-OUEST"/>
    <n v="97565"/>
  </r>
  <r>
    <n v="54"/>
    <s v="17"/>
    <s v="Charente-Maritime"/>
    <x v="3"/>
    <x v="0"/>
    <n v="3250.8761171884216"/>
    <n v="35192.883854208332"/>
    <n v="2026.8114451237195"/>
    <n v="43404.919382141677"/>
    <s v="POITOU-CHARENTES"/>
    <x v="0"/>
    <s v="OUEST"/>
    <n v="83875.490798662155"/>
  </r>
  <r>
    <n v="11"/>
    <s v="94"/>
    <s v="Val-de-Marne"/>
    <x v="3"/>
    <x v="3"/>
    <n v="3719.2319361590344"/>
    <n v="21874.778499973418"/>
    <n v="2980.0891448459602"/>
    <n v="33059.708452619758"/>
    <s v="ILE-DE-FRANCE"/>
    <x v="1"/>
    <s v="REGION PARISIENNE"/>
    <n v="61633.808033598165"/>
  </r>
  <r>
    <n v="11"/>
    <s v="95"/>
    <s v="Val-d'Oise"/>
    <x v="3"/>
    <x v="5"/>
    <n v="7570.8156584656463"/>
    <n v="99084.182928133945"/>
    <n v="9765.0171850798815"/>
    <n v="112248.68303288767"/>
    <s v="ILE-DE-FRANCE"/>
    <x v="2"/>
    <s v="REGION PARISIENNE"/>
    <n v="228668.69880456716"/>
  </r>
  <r>
    <n v="54"/>
    <s v="79"/>
    <s v="Deux-Sèvres"/>
    <x v="6"/>
    <x v="0"/>
    <n v="1816"/>
    <n v="25441"/>
    <n v="1011"/>
    <n v="29299"/>
    <s v="POITOU-CHARENTES"/>
    <x v="0"/>
    <s v="OUEST"/>
    <n v="57567"/>
  </r>
  <r>
    <n v="24"/>
    <s v="45"/>
    <s v="Loiret"/>
    <x v="6"/>
    <x v="2"/>
    <n v="5988"/>
    <n v="63475"/>
    <n v="3763"/>
    <n v="46655"/>
    <s v="CENTRE"/>
    <x v="1"/>
    <s v="BASSIN PARISIEN"/>
    <n v="119881"/>
  </r>
  <r>
    <n v="73"/>
    <s v="32"/>
    <s v="Gers"/>
    <x v="5"/>
    <x v="0"/>
    <n v="1766"/>
    <n v="19685"/>
    <n v="1188"/>
    <n v="22916"/>
    <s v="MIDI-PYRENEES"/>
    <x v="0"/>
    <s v="SUD-OUEST"/>
    <n v="45555"/>
  </r>
  <r>
    <n v="83"/>
    <s v="15"/>
    <s v="Cantal"/>
    <x v="3"/>
    <x v="0"/>
    <n v="513.85057923320687"/>
    <n v="9386.1987683084626"/>
    <n v="262.41945913975036"/>
    <n v="10111.660708918482"/>
    <s v="AUVERGNE"/>
    <x v="0"/>
    <s v="CENTRE-EST"/>
    <n v="20274.129515599903"/>
  </r>
  <r>
    <n v="91"/>
    <s v="48"/>
    <s v="Lozère"/>
    <x v="3"/>
    <x v="3"/>
    <n v="191.79320737252098"/>
    <n v="1674.8031030391912"/>
    <n v="136.68695040633585"/>
    <n v="2461.6952651530464"/>
    <s v="LANGUEDOC-ROUSSILLON"/>
    <x v="1"/>
    <s v="MEDITERRANEE"/>
    <n v="4464.9785259710943"/>
  </r>
  <r>
    <n v="52"/>
    <s v="44"/>
    <s v="Loire-Atlantique"/>
    <x v="5"/>
    <x v="2"/>
    <n v="19617"/>
    <n v="94336"/>
    <n v="16465"/>
    <n v="66792"/>
    <s v="PAYS DE LA LOIRE"/>
    <x v="1"/>
    <s v="OUEST"/>
    <n v="197210"/>
  </r>
  <r>
    <n v="43"/>
    <s v="70"/>
    <s v="Haute-Saône"/>
    <x v="2"/>
    <x v="3"/>
    <n v="750.16433177137219"/>
    <n v="4272.5947281907829"/>
    <n v="576.12657211170767"/>
    <n v="6812.8199896774122"/>
    <s v="FRANCHE-COMTE"/>
    <x v="1"/>
    <s v="EST"/>
    <n v="12411.705621751276"/>
  </r>
  <r>
    <n v="73"/>
    <s v="81"/>
    <s v="Tarn"/>
    <x v="1"/>
    <x v="1"/>
    <n v="1512"/>
    <n v="22096"/>
    <n v="924"/>
    <n v="27692"/>
    <s v="MIDI-PYRENEES"/>
    <x v="0"/>
    <s v="SUD-OUEST"/>
    <n v="52224"/>
  </r>
  <r>
    <n v="23"/>
    <s v="27"/>
    <s v="Eure"/>
    <x v="6"/>
    <x v="4"/>
    <n v="2954"/>
    <n v="16349"/>
    <n v="3256"/>
    <n v="18439"/>
    <s v="HAUTE-NORMANDIE"/>
    <x v="2"/>
    <s v="BASSIN PARISIEN"/>
    <n v="40998"/>
  </r>
  <r>
    <n v="91"/>
    <s v="30"/>
    <s v="Gard"/>
    <x v="4"/>
    <x v="5"/>
    <n v="700"/>
    <n v="8405"/>
    <n v="1290"/>
    <n v="7550"/>
    <s v="LANGUEDOC-ROUSSILLON"/>
    <x v="2"/>
    <s v="MEDITERRANEE"/>
    <n v="17945"/>
  </r>
  <r>
    <n v="24"/>
    <s v="36"/>
    <s v="Indre"/>
    <x v="4"/>
    <x v="2"/>
    <n v="4990"/>
    <n v="9340"/>
    <n v="2845"/>
    <n v="4540"/>
    <s v="CENTRE"/>
    <x v="1"/>
    <s v="BASSIN PARISIEN"/>
    <n v="21715"/>
  </r>
  <r>
    <n v="53"/>
    <s v="22"/>
    <s v="Côtes-d'Armor"/>
    <x v="6"/>
    <x v="0"/>
    <n v="1847"/>
    <n v="28240"/>
    <n v="1158"/>
    <n v="39770"/>
    <s v="BRETAGNE"/>
    <x v="0"/>
    <s v="OUEST"/>
    <n v="71015"/>
  </r>
  <r>
    <n v="25"/>
    <s v="61"/>
    <s v="Orne"/>
    <x v="0"/>
    <x v="3"/>
    <n v="764"/>
    <n v="1724"/>
    <n v="1016"/>
    <n v="3444"/>
    <s v="BASSE-NORMANDIE"/>
    <x v="1"/>
    <s v="BASSIN PARISIEN"/>
    <n v="6948"/>
  </r>
  <r>
    <n v="73"/>
    <s v="09"/>
    <s v="Ariège"/>
    <x v="5"/>
    <x v="1"/>
    <n v="140"/>
    <n v="10780"/>
    <n v="164"/>
    <n v="12324"/>
    <s v="MIDI-PYRENEES"/>
    <x v="0"/>
    <s v="SUD-OUEST"/>
    <n v="23408"/>
  </r>
  <r>
    <n v="82"/>
    <s v="74"/>
    <s v="Haute-Savoie"/>
    <x v="6"/>
    <x v="1"/>
    <n v="199"/>
    <n v="27839"/>
    <n v="218"/>
    <n v="42290"/>
    <s v="RHONE-ALPES"/>
    <x v="0"/>
    <s v="CENTRE-EST"/>
    <n v="70546"/>
  </r>
  <r>
    <n v="91"/>
    <s v="11"/>
    <s v="Aude"/>
    <x v="0"/>
    <x v="1"/>
    <n v="2884"/>
    <n v="23472"/>
    <n v="2232"/>
    <n v="23984"/>
    <s v="LANGUEDOC-ROUSSILLON"/>
    <x v="0"/>
    <s v="MEDITERRANEE"/>
    <n v="52572"/>
  </r>
  <r>
    <n v="74"/>
    <s v="23"/>
    <s v="Creuse"/>
    <x v="0"/>
    <x v="2"/>
    <n v="1448"/>
    <n v="2256"/>
    <n v="752"/>
    <n v="1384"/>
    <s v="LIMOUSIN"/>
    <x v="1"/>
    <s v="SUD-OUEST"/>
    <n v="5840"/>
  </r>
  <r>
    <n v="24"/>
    <s v="37"/>
    <s v="Indre-et-Loire"/>
    <x v="2"/>
    <x v="3"/>
    <n v="1663.9579039003679"/>
    <n v="9464.9684897846928"/>
    <n v="1209.4180004656355"/>
    <n v="15592.343409838946"/>
    <s v="CENTRE"/>
    <x v="1"/>
    <s v="BASSIN PARISIEN"/>
    <n v="27930.68780398964"/>
  </r>
  <r>
    <n v="93"/>
    <s v="84"/>
    <s v="Vaucluse"/>
    <x v="4"/>
    <x v="2"/>
    <n v="5770"/>
    <n v="13865"/>
    <n v="3750"/>
    <n v="8170"/>
    <s v="PROVENCE-ALPES-COTE D'AZUR"/>
    <x v="1"/>
    <s v="MEDITERRANEE"/>
    <n v="31555"/>
  </r>
  <r>
    <n v="22"/>
    <s v="80"/>
    <s v="Somme"/>
    <x v="5"/>
    <x v="4"/>
    <n v="1533"/>
    <n v="13893"/>
    <n v="2384"/>
    <n v="13392"/>
    <s v="PICARDIE"/>
    <x v="2"/>
    <s v="BASSIN PARISIEN"/>
    <n v="31202"/>
  </r>
  <r>
    <n v="22"/>
    <s v="02"/>
    <s v="Aisne"/>
    <x v="1"/>
    <x v="1"/>
    <n v="2560"/>
    <n v="36572"/>
    <n v="2944"/>
    <n v="48364"/>
    <s v="PICARDIE"/>
    <x v="0"/>
    <s v="BASSIN PARISIEN"/>
    <n v="90440"/>
  </r>
  <r>
    <n v="11"/>
    <s v="75"/>
    <s v="Paris"/>
    <x v="6"/>
    <x v="4"/>
    <n v="10967"/>
    <n v="86836"/>
    <n v="12535"/>
    <n v="117225"/>
    <s v="ILE-DE-FRANCE"/>
    <x v="2"/>
    <s v="REGION PARISIENNE"/>
    <n v="227563"/>
  </r>
  <r>
    <n v="53"/>
    <s v="56"/>
    <s v="Morbihan"/>
    <x v="5"/>
    <x v="2"/>
    <n v="11654"/>
    <n v="47350"/>
    <n v="8732"/>
    <n v="31064"/>
    <s v="BRETAGNE"/>
    <x v="1"/>
    <s v="OUEST"/>
    <n v="98800"/>
  </r>
  <r>
    <n v="21"/>
    <s v="51"/>
    <s v="Marne"/>
    <x v="4"/>
    <x v="0"/>
    <n v="10540"/>
    <n v="55110"/>
    <n v="8730"/>
    <n v="64025"/>
    <s v="CHAMPAGNE-ARDENNE"/>
    <x v="0"/>
    <s v="BASSIN PARISIEN"/>
    <n v="138405"/>
  </r>
  <r>
    <n v="24"/>
    <s v="45"/>
    <s v="Loiret"/>
    <x v="2"/>
    <x v="0"/>
    <n v="5134.4109182701859"/>
    <n v="39049.62816997285"/>
    <n v="3283.4686348937175"/>
    <n v="45451.602992053224"/>
    <s v="CENTRE"/>
    <x v="0"/>
    <s v="BASSIN PARISIEN"/>
    <n v="92919.110715189978"/>
  </r>
  <r>
    <n v="41"/>
    <s v="88"/>
    <s v="Vosges"/>
    <x v="3"/>
    <x v="2"/>
    <n v="3905.7515476861586"/>
    <n v="43754.676234405611"/>
    <n v="2680.7130548860173"/>
    <n v="31053.992330155968"/>
    <s v="LORRAINE"/>
    <x v="1"/>
    <s v="EST"/>
    <n v="81395.133167133754"/>
  </r>
  <r>
    <n v="73"/>
    <s v="32"/>
    <s v="Gers"/>
    <x v="4"/>
    <x v="2"/>
    <n v="2595"/>
    <n v="5385"/>
    <n v="1495"/>
    <n v="2865"/>
    <s v="MIDI-PYRENEES"/>
    <x v="1"/>
    <s v="SUD-OUEST"/>
    <n v="12340"/>
  </r>
  <r>
    <n v="52"/>
    <s v="72"/>
    <s v="Sarthe"/>
    <x v="6"/>
    <x v="5"/>
    <n v="1920"/>
    <n v="20869"/>
    <n v="2616"/>
    <n v="22012"/>
    <s v="PAYS DE LA LOIRE"/>
    <x v="2"/>
    <s v="OUEST"/>
    <n v="47417"/>
  </r>
  <r>
    <n v="54"/>
    <s v="79"/>
    <s v="Deux-Sèvres"/>
    <x v="3"/>
    <x v="5"/>
    <n v="1741.9912688485911"/>
    <n v="22836.736018378906"/>
    <n v="2105.2869180387765"/>
    <n v="29231.261345738727"/>
    <s v="POITOU-CHARENTES"/>
    <x v="2"/>
    <s v="OUEST"/>
    <n v="55915.275551005005"/>
  </r>
  <r>
    <n v="21"/>
    <s v="10"/>
    <s v="Aube"/>
    <x v="5"/>
    <x v="0"/>
    <n v="3736"/>
    <n v="27193"/>
    <n v="3220"/>
    <n v="33604"/>
    <s v="CHAMPAGNE-ARDENNE"/>
    <x v="0"/>
    <s v="BASSIN PARISIEN"/>
    <n v="67753"/>
  </r>
  <r>
    <n v="25"/>
    <s v="14"/>
    <s v="Calvados"/>
    <x v="1"/>
    <x v="5"/>
    <n v="1148"/>
    <n v="13260"/>
    <n v="1716"/>
    <n v="12752"/>
    <s v="BASSE-NORMANDIE"/>
    <x v="2"/>
    <s v="BASSIN PARISIEN"/>
    <n v="28876"/>
  </r>
  <r>
    <n v="83"/>
    <s v="03"/>
    <s v="Allier"/>
    <x v="1"/>
    <x v="1"/>
    <n v="1972"/>
    <n v="31708"/>
    <n v="2212"/>
    <n v="44780"/>
    <s v="AUVERGNE"/>
    <x v="0"/>
    <s v="CENTRE-EST"/>
    <n v="80672"/>
  </r>
  <r>
    <n v="11"/>
    <s v="77"/>
    <s v="Seine-et-Marne"/>
    <x v="5"/>
    <x v="1"/>
    <n v="2739"/>
    <n v="59897"/>
    <n v="2313"/>
    <n v="78781"/>
    <s v="ILE-DE-FRANCE"/>
    <x v="0"/>
    <s v="REGION PARISIENNE"/>
    <n v="143730"/>
  </r>
  <r>
    <n v="73"/>
    <s v="12"/>
    <s v="Aveyron"/>
    <x v="2"/>
    <x v="2"/>
    <n v="2351.726997453512"/>
    <n v="30392.94008092448"/>
    <n v="1231.6094524290957"/>
    <n v="18436.292630120384"/>
    <s v="MIDI-PYRENEES"/>
    <x v="1"/>
    <s v="SUD-OUEST"/>
    <n v="52412.569160927473"/>
  </r>
  <r>
    <n v="42"/>
    <s v="68"/>
    <s v="Haut-Rhin"/>
    <x v="1"/>
    <x v="5"/>
    <n v="1592"/>
    <n v="15268"/>
    <n v="2036"/>
    <n v="12532"/>
    <s v="ALSACE"/>
    <x v="2"/>
    <s v="EST"/>
    <n v="31428"/>
  </r>
  <r>
    <n v="73"/>
    <s v="82"/>
    <s v="Tarn-et-Garonne"/>
    <x v="6"/>
    <x v="1"/>
    <n v="81"/>
    <n v="13254"/>
    <n v="64"/>
    <n v="17776"/>
    <s v="MIDI-PYRENEES"/>
    <x v="0"/>
    <s v="SUD-OUEST"/>
    <n v="31175"/>
  </r>
  <r>
    <n v="21"/>
    <s v="08"/>
    <s v="Ardennes"/>
    <x v="4"/>
    <x v="0"/>
    <n v="6935"/>
    <n v="34785"/>
    <n v="5810"/>
    <n v="39325"/>
    <s v="CHAMPAGNE-ARDENNE"/>
    <x v="0"/>
    <s v="BASSIN PARISIEN"/>
    <n v="86855"/>
  </r>
  <r>
    <n v="26"/>
    <s v="21"/>
    <s v="Côte-d'Or"/>
    <x v="1"/>
    <x v="1"/>
    <n v="1944"/>
    <n v="30340"/>
    <n v="2052"/>
    <n v="41692"/>
    <s v="BOURGOGNE"/>
    <x v="0"/>
    <s v="BASSIN PARISIEN"/>
    <n v="76028"/>
  </r>
  <r>
    <n v="72"/>
    <s v="24"/>
    <s v="Dordogne"/>
    <x v="3"/>
    <x v="4"/>
    <n v="2534.1045240110402"/>
    <n v="22329.659613360662"/>
    <n v="2566.2993838333568"/>
    <n v="26373.959885625984"/>
    <s v="AQUITAINE"/>
    <x v="2"/>
    <s v="SUD-OUEST"/>
    <n v="53804.023406831038"/>
  </r>
  <r>
    <n v="72"/>
    <s v="24"/>
    <s v="Dordogne"/>
    <x v="2"/>
    <x v="0"/>
    <n v="2150.9947540283188"/>
    <n v="26538.785337137608"/>
    <n v="1423.5990368432351"/>
    <n v="32988.68521051162"/>
    <s v="AQUITAINE"/>
    <x v="0"/>
    <s v="SUD-OUEST"/>
    <n v="63102.06433852078"/>
  </r>
  <r>
    <n v="93"/>
    <s v="13"/>
    <s v="Bouches-du-Rhône"/>
    <x v="3"/>
    <x v="5"/>
    <n v="9663.7333293373249"/>
    <n v="179303.86789592126"/>
    <n v="13514.782132682431"/>
    <n v="210467.89045726342"/>
    <s v="PROVENCE-ALPES-COTE D'AZUR"/>
    <x v="2"/>
    <s v="MEDITERRANEE"/>
    <n v="412950.27381520439"/>
  </r>
  <r>
    <n v="73"/>
    <s v="82"/>
    <s v="Tarn-et-Garonne"/>
    <x v="0"/>
    <x v="2"/>
    <n v="1564"/>
    <n v="2920"/>
    <n v="1232"/>
    <n v="2180"/>
    <s v="MIDI-PYRENEES"/>
    <x v="1"/>
    <s v="SUD-OUEST"/>
    <n v="7896"/>
  </r>
  <r>
    <n v="26"/>
    <s v="21"/>
    <s v="Côte-d'Or"/>
    <x v="2"/>
    <x v="4"/>
    <n v="4067.9002531554506"/>
    <n v="23811.322580094926"/>
    <n v="4126.8896842839968"/>
    <n v="26544.721328447889"/>
    <s v="BOURGOGNE"/>
    <x v="2"/>
    <s v="BASSIN PARISIEN"/>
    <n v="58550.833845982263"/>
  </r>
  <r>
    <n v="41"/>
    <s v="54"/>
    <s v="Meurthe-et-Moselle"/>
    <x v="6"/>
    <x v="3"/>
    <n v="2028"/>
    <n v="11510"/>
    <n v="1650"/>
    <n v="17593"/>
    <s v="LORRAINE"/>
    <x v="1"/>
    <s v="EST"/>
    <n v="32781"/>
  </r>
  <r>
    <n v="74"/>
    <s v="87"/>
    <s v="Haute-Vienne"/>
    <x v="0"/>
    <x v="3"/>
    <n v="908"/>
    <n v="2784"/>
    <n v="1312"/>
    <n v="5624"/>
    <s v="LIMOUSIN"/>
    <x v="1"/>
    <s v="SUD-OUEST"/>
    <n v="10628"/>
  </r>
  <r>
    <n v="72"/>
    <s v="33"/>
    <s v="Gironde"/>
    <x v="0"/>
    <x v="0"/>
    <n v="17872"/>
    <n v="123592"/>
    <n v="15340"/>
    <n v="170736"/>
    <s v="AQUITAINE"/>
    <x v="0"/>
    <s v="SUD-OUEST"/>
    <n v="327540"/>
  </r>
  <r>
    <n v="41"/>
    <s v="88"/>
    <s v="Vosges"/>
    <x v="6"/>
    <x v="1"/>
    <n v="186"/>
    <n v="24452"/>
    <n v="136"/>
    <n v="38526"/>
    <s v="LORRAINE"/>
    <x v="0"/>
    <s v="EST"/>
    <n v="63300"/>
  </r>
  <r>
    <n v="24"/>
    <s v="41"/>
    <s v="Loir-et-Cher"/>
    <x v="0"/>
    <x v="2"/>
    <n v="4024"/>
    <n v="5764"/>
    <n v="2104"/>
    <n v="3348"/>
    <s v="CENTRE"/>
    <x v="1"/>
    <s v="BASSIN PARISIEN"/>
    <n v="15240"/>
  </r>
  <r>
    <n v="54"/>
    <s v="79"/>
    <s v="Deux-Sèvres"/>
    <x v="5"/>
    <x v="2"/>
    <n v="6634"/>
    <n v="25169"/>
    <n v="4740"/>
    <n v="16996"/>
    <s v="POITOU-CHARENTES"/>
    <x v="1"/>
    <s v="OUEST"/>
    <n v="53539"/>
  </r>
  <r>
    <n v="41"/>
    <s v="54"/>
    <s v="Meurthe-et-Moselle"/>
    <x v="5"/>
    <x v="5"/>
    <n v="2088"/>
    <n v="25681"/>
    <n v="2880"/>
    <n v="22172"/>
    <s v="LORRAINE"/>
    <x v="2"/>
    <s v="EST"/>
    <n v="52821"/>
  </r>
  <r>
    <n v="83"/>
    <s v="43"/>
    <s v="Haute-Loire"/>
    <x v="6"/>
    <x v="1"/>
    <n v="89"/>
    <n v="14062"/>
    <n v="29"/>
    <n v="19217"/>
    <s v="AUVERGNE"/>
    <x v="0"/>
    <s v="CENTRE-EST"/>
    <n v="33397"/>
  </r>
  <r>
    <n v="11"/>
    <s v="92"/>
    <s v="Hauts-de-Seine"/>
    <x v="6"/>
    <x v="3"/>
    <n v="2928"/>
    <n v="29701"/>
    <n v="2461"/>
    <n v="51409"/>
    <s v="ILE-DE-FRANCE"/>
    <x v="1"/>
    <s v="REGION PARISIENNE"/>
    <n v="86499"/>
  </r>
  <r>
    <n v="22"/>
    <s v="80"/>
    <s v="Somme"/>
    <x v="4"/>
    <x v="4"/>
    <n v="1950"/>
    <n v="8730"/>
    <n v="2405"/>
    <n v="6660"/>
    <s v="PICARDIE"/>
    <x v="2"/>
    <s v="BASSIN PARISIEN"/>
    <n v="19745"/>
  </r>
  <r>
    <n v="83"/>
    <s v="43"/>
    <s v="Haute-Loire"/>
    <x v="1"/>
    <x v="4"/>
    <n v="1088"/>
    <n v="4788"/>
    <n v="1632"/>
    <n v="4676"/>
    <s v="AUVERGNE"/>
    <x v="2"/>
    <s v="CENTRE-EST"/>
    <n v="12184"/>
  </r>
  <r>
    <n v="54"/>
    <s v="79"/>
    <s v="Deux-Sèvres"/>
    <x v="2"/>
    <x v="3"/>
    <n v="1313.1779202392074"/>
    <n v="5556.7624418943187"/>
    <n v="860.15578773929133"/>
    <n v="9106.4406810916735"/>
    <s v="POITOU-CHARENTES"/>
    <x v="1"/>
    <s v="OUEST"/>
    <n v="16836.536830964491"/>
  </r>
  <r>
    <n v="74"/>
    <s v="23"/>
    <s v="Creuse"/>
    <x v="2"/>
    <x v="3"/>
    <n v="268.22626187758516"/>
    <n v="2449.2562746003814"/>
    <n v="270.26662909582399"/>
    <n v="4482.8015615816421"/>
    <s v="LIMOUSIN"/>
    <x v="1"/>
    <s v="SUD-OUEST"/>
    <n v="7470.5507271554325"/>
  </r>
  <r>
    <n v="52"/>
    <s v="49"/>
    <s v="Maine-et-Loire"/>
    <x v="6"/>
    <x v="2"/>
    <n v="8843"/>
    <n v="70158"/>
    <n v="5566"/>
    <n v="50322"/>
    <s v="PAYS DE LA LOIRE"/>
    <x v="1"/>
    <s v="OUEST"/>
    <n v="134889"/>
  </r>
  <r>
    <n v="41"/>
    <s v="55"/>
    <s v="Meuse"/>
    <x v="2"/>
    <x v="0"/>
    <n v="1381.3854733850562"/>
    <n v="13073.127514314652"/>
    <n v="590.51846622026312"/>
    <n v="16214.30862963554"/>
    <s v="LORRAINE"/>
    <x v="0"/>
    <s v="EST"/>
    <n v="31259.340083555511"/>
  </r>
  <r>
    <n v="74"/>
    <s v="87"/>
    <s v="Haute-Vienne"/>
    <x v="6"/>
    <x v="2"/>
    <n v="2802"/>
    <n v="37306"/>
    <n v="1955"/>
    <n v="26034"/>
    <s v="LIMOUSIN"/>
    <x v="1"/>
    <s v="SUD-OUEST"/>
    <n v="68097"/>
  </r>
  <r>
    <n v="82"/>
    <s v="07"/>
    <s v="Ardèche"/>
    <x v="1"/>
    <x v="0"/>
    <n v="4416"/>
    <n v="36148"/>
    <n v="3360"/>
    <n v="40896"/>
    <s v="RHONE-ALPES"/>
    <x v="0"/>
    <s v="CENTRE-EST"/>
    <n v="84820"/>
  </r>
  <r>
    <n v="73"/>
    <s v="31"/>
    <s v="Haute-Garonne"/>
    <x v="5"/>
    <x v="2"/>
    <n v="13501"/>
    <n v="60517"/>
    <n v="10268"/>
    <n v="45484"/>
    <s v="MIDI-PYRENEES"/>
    <x v="1"/>
    <s v="SUD-OUEST"/>
    <n v="129770"/>
  </r>
  <r>
    <n v="82"/>
    <s v="69"/>
    <s v="Rhône"/>
    <x v="5"/>
    <x v="5"/>
    <n v="6573"/>
    <n v="76225"/>
    <n v="8784"/>
    <n v="70166"/>
    <s v="RHONE-ALPES"/>
    <x v="2"/>
    <s v="CENTRE-EST"/>
    <n v="161748"/>
  </r>
  <r>
    <n v="74"/>
    <s v="23"/>
    <s v="Creuse"/>
    <x v="3"/>
    <x v="1"/>
    <n v="19.065730922482182"/>
    <n v="6776.8853013548178"/>
    <n v="8.1157824491157804"/>
    <n v="10852.663030706999"/>
    <s v="LIMOUSIN"/>
    <x v="0"/>
    <s v="SUD-OUEST"/>
    <n v="17656.729845433416"/>
  </r>
  <r>
    <n v="82"/>
    <s v="01"/>
    <s v="Ain"/>
    <x v="1"/>
    <x v="4"/>
    <n v="1936"/>
    <n v="10788"/>
    <n v="2640"/>
    <n v="9676"/>
    <s v="RHONE-ALPES"/>
    <x v="2"/>
    <s v="CENTRE-EST"/>
    <n v="25040"/>
  </r>
  <r>
    <n v="91"/>
    <s v="66"/>
    <s v="Pyrénées-Orientales"/>
    <x v="1"/>
    <x v="0"/>
    <n v="6316"/>
    <n v="46528"/>
    <n v="4652"/>
    <n v="60264"/>
    <s v="LANGUEDOC-ROUSSILLON"/>
    <x v="0"/>
    <s v="MEDITERRANEE"/>
    <n v="117760"/>
  </r>
  <r>
    <n v="83"/>
    <s v="15"/>
    <s v="Cantal"/>
    <x v="4"/>
    <x v="3"/>
    <n v="825"/>
    <n v="1860"/>
    <n v="1330"/>
    <n v="3655"/>
    <s v="AUVERGNE"/>
    <x v="1"/>
    <s v="CENTRE-EST"/>
    <n v="7670"/>
  </r>
  <r>
    <n v="93"/>
    <s v="04"/>
    <s v="Alpes-de-Haute-Provence"/>
    <x v="1"/>
    <x v="4"/>
    <n v="604"/>
    <n v="3892"/>
    <n v="872"/>
    <n v="3376"/>
    <s v="PROVENCE-ALPES-COTE D'AZUR"/>
    <x v="2"/>
    <s v="MEDITERRANEE"/>
    <n v="8744"/>
  </r>
  <r>
    <n v="52"/>
    <s v="49"/>
    <s v="Maine-et-Loire"/>
    <x v="0"/>
    <x v="3"/>
    <n v="1560"/>
    <n v="3208"/>
    <n v="2176"/>
    <n v="6484"/>
    <s v="PAYS DE LA LOIRE"/>
    <x v="1"/>
    <s v="OUEST"/>
    <n v="13428"/>
  </r>
  <r>
    <n v="93"/>
    <s v="04"/>
    <s v="Alpes-de-Haute-Provence"/>
    <x v="4"/>
    <x v="3"/>
    <n v="495"/>
    <n v="1685"/>
    <n v="530"/>
    <n v="3070"/>
    <s v="PROVENCE-ALPES-COTE D'AZUR"/>
    <x v="1"/>
    <s v="MEDITERRANEE"/>
    <n v="5780"/>
  </r>
  <r>
    <n v="41"/>
    <s v="88"/>
    <s v="Vosges"/>
    <x v="4"/>
    <x v="0"/>
    <n v="8500"/>
    <n v="43650"/>
    <n v="7360"/>
    <n v="53700"/>
    <s v="LORRAINE"/>
    <x v="0"/>
    <s v="EST"/>
    <n v="113210"/>
  </r>
  <r>
    <n v="53"/>
    <s v="29"/>
    <s v="Finistère"/>
    <x v="3"/>
    <x v="2"/>
    <n v="7123.4853767169243"/>
    <n v="97196.948607228987"/>
    <n v="4597.767149832468"/>
    <n v="72396.652801368997"/>
    <s v="BRETAGNE"/>
    <x v="1"/>
    <s v="OUEST"/>
    <n v="181314.85393514737"/>
  </r>
  <r>
    <n v="31"/>
    <s v="59"/>
    <s v="Nord"/>
    <x v="1"/>
    <x v="4"/>
    <n v="10928"/>
    <n v="60644"/>
    <n v="14356"/>
    <n v="43196"/>
    <s v="NORD-PAS-DE-CALAIS"/>
    <x v="2"/>
    <s v=""/>
    <n v="129124"/>
  </r>
  <r>
    <n v="26"/>
    <s v="71"/>
    <s v="Saône-et-Loire"/>
    <x v="3"/>
    <x v="5"/>
    <n v="2054.1747891073528"/>
    <n v="33379.82427518873"/>
    <n v="2719.6239575276009"/>
    <n v="40716.397627773491"/>
    <s v="BOURGOGNE"/>
    <x v="2"/>
    <s v="BASSIN PARISIEN"/>
    <n v="78870.020649597165"/>
  </r>
  <r>
    <n v="22"/>
    <s v="60"/>
    <s v="Oise"/>
    <x v="3"/>
    <x v="4"/>
    <n v="6629.0758526057261"/>
    <n v="38830.636018767495"/>
    <n v="6683.0857894180772"/>
    <n v="43616.966263465227"/>
    <s v="PICARDIE"/>
    <x v="2"/>
    <s v="BASSIN PARISIEN"/>
    <n v="95759.76392425652"/>
  </r>
  <r>
    <n v="73"/>
    <s v="65"/>
    <s v="Hautes-Pyrénées"/>
    <x v="0"/>
    <x v="0"/>
    <n v="2580"/>
    <n v="27608"/>
    <n v="2092"/>
    <n v="35408"/>
    <s v="MIDI-PYRENEES"/>
    <x v="0"/>
    <s v="SUD-OUEST"/>
    <n v="67688"/>
  </r>
  <r>
    <n v="21"/>
    <s v="51"/>
    <s v="Marne"/>
    <x v="5"/>
    <x v="3"/>
    <n v="1918"/>
    <n v="8484"/>
    <n v="1826"/>
    <n v="14168"/>
    <s v="CHAMPAGNE-ARDENNE"/>
    <x v="1"/>
    <s v="BASSIN PARISIEN"/>
    <n v="26396"/>
  </r>
  <r>
    <n v="83"/>
    <s v="15"/>
    <s v="Cantal"/>
    <x v="1"/>
    <x v="2"/>
    <n v="3396"/>
    <n v="7376"/>
    <n v="1716"/>
    <n v="3552"/>
    <s v="AUVERGNE"/>
    <x v="1"/>
    <s v="CENTRE-EST"/>
    <n v="16040"/>
  </r>
  <r>
    <n v="73"/>
    <s v="31"/>
    <s v="Haute-Garonne"/>
    <x v="0"/>
    <x v="4"/>
    <n v="2496"/>
    <n v="13028"/>
    <n v="2972"/>
    <n v="11488"/>
    <s v="MIDI-PYRENEES"/>
    <x v="2"/>
    <s v="SUD-OUEST"/>
    <n v="29984"/>
  </r>
  <r>
    <n v="83"/>
    <s v="43"/>
    <s v="Haute-Loire"/>
    <x v="2"/>
    <x v="4"/>
    <n v="1685.7215327424442"/>
    <n v="10755.460375555824"/>
    <n v="1277.8884423022666"/>
    <n v="12496.535553297073"/>
    <s v="AUVERGNE"/>
    <x v="2"/>
    <s v="CENTRE-EST"/>
    <n v="26215.605903897609"/>
  </r>
  <r>
    <n v="73"/>
    <s v="82"/>
    <s v="Tarn-et-Garonne"/>
    <x v="2"/>
    <x v="0"/>
    <n v="1508.8945967058912"/>
    <n v="15929.179809022857"/>
    <n v="1088.3884689684267"/>
    <n v="18960.205649576834"/>
    <s v="MIDI-PYRENEES"/>
    <x v="0"/>
    <s v="SUD-OUEST"/>
    <n v="37486.668524274006"/>
  </r>
  <r>
    <n v="11"/>
    <s v="94"/>
    <s v="Val-de-Marne"/>
    <x v="6"/>
    <x v="3"/>
    <n v="3149"/>
    <n v="31775"/>
    <n v="2566"/>
    <n v="47120"/>
    <s v="ILE-DE-FRANCE"/>
    <x v="1"/>
    <s v="REGION PARISIENNE"/>
    <n v="84610"/>
  </r>
  <r>
    <n v="82"/>
    <s v="07"/>
    <s v="Ardèche"/>
    <x v="5"/>
    <x v="4"/>
    <n v="940"/>
    <n v="7793"/>
    <n v="1264"/>
    <n v="9080"/>
    <s v="RHONE-ALPES"/>
    <x v="2"/>
    <s v="CENTRE-EST"/>
    <n v="19077"/>
  </r>
  <r>
    <n v="52"/>
    <s v="85"/>
    <s v="Vendée"/>
    <x v="2"/>
    <x v="4"/>
    <n v="4970.7847015858397"/>
    <n v="27408.428798597062"/>
    <n v="4777.0439860538718"/>
    <n v="29806.942679122647"/>
    <s v="PAYS DE LA LOIRE"/>
    <x v="2"/>
    <s v="OUEST"/>
    <n v="66963.20016535942"/>
  </r>
  <r>
    <n v="24"/>
    <s v="41"/>
    <s v="Loir-et-Cher"/>
    <x v="3"/>
    <x v="4"/>
    <n v="2022.5958733543691"/>
    <n v="15638.131683693216"/>
    <n v="2107.5504364955691"/>
    <n v="18011.81618815957"/>
    <s v="CENTRE"/>
    <x v="2"/>
    <s v="BASSIN PARISIEN"/>
    <n v="37780.094181702727"/>
  </r>
  <r>
    <n v="24"/>
    <s v="45"/>
    <s v="Loiret"/>
    <x v="6"/>
    <x v="5"/>
    <n v="2516"/>
    <n v="32528"/>
    <n v="3302"/>
    <n v="33620"/>
    <s v="CENTRE"/>
    <x v="2"/>
    <s v="BASSIN PARISIEN"/>
    <n v="71966"/>
  </r>
  <r>
    <n v="53"/>
    <s v="56"/>
    <s v="Morbihan"/>
    <x v="1"/>
    <x v="0"/>
    <n v="8724"/>
    <n v="65436"/>
    <n v="5808"/>
    <n v="87920"/>
    <s v="BRETAGNE"/>
    <x v="0"/>
    <s v="OUEST"/>
    <n v="167888"/>
  </r>
  <r>
    <n v="24"/>
    <s v="41"/>
    <s v="Loir-et-Cher"/>
    <x v="6"/>
    <x v="5"/>
    <n v="939"/>
    <n v="12804"/>
    <n v="1297"/>
    <n v="13583"/>
    <s v="CENTRE"/>
    <x v="2"/>
    <s v="BASSIN PARISIEN"/>
    <n v="28623"/>
  </r>
  <r>
    <n v="41"/>
    <s v="55"/>
    <s v="Meuse"/>
    <x v="3"/>
    <x v="5"/>
    <n v="794.13666401529849"/>
    <n v="9748.44481632319"/>
    <n v="1123.9581175713686"/>
    <n v="12307.202713090088"/>
    <s v="LORRAINE"/>
    <x v="2"/>
    <s v="EST"/>
    <n v="23973.742310999944"/>
  </r>
  <r>
    <n v="73"/>
    <s v="31"/>
    <s v="Haute-Garonne"/>
    <x v="1"/>
    <x v="4"/>
    <n v="4532"/>
    <n v="26288"/>
    <n v="6064"/>
    <n v="24440"/>
    <s v="MIDI-PYRENEES"/>
    <x v="2"/>
    <s v="SUD-OUEST"/>
    <n v="61324"/>
  </r>
  <r>
    <n v="82"/>
    <s v="74"/>
    <s v="Haute-Savoie"/>
    <x v="4"/>
    <x v="0"/>
    <n v="6490"/>
    <n v="46485"/>
    <n v="5345"/>
    <n v="45850"/>
    <s v="RHONE-ALPES"/>
    <x v="0"/>
    <s v="CENTRE-EST"/>
    <n v="104170"/>
  </r>
  <r>
    <n v="91"/>
    <s v="48"/>
    <s v="Lozère"/>
    <x v="5"/>
    <x v="1"/>
    <n v="112"/>
    <n v="5384"/>
    <n v="124"/>
    <n v="6356"/>
    <s v="LANGUEDOC-ROUSSILLON"/>
    <x v="0"/>
    <s v="MEDITERRANEE"/>
    <n v="11976"/>
  </r>
  <r>
    <n v="24"/>
    <s v="41"/>
    <s v="Loir-et-Cher"/>
    <x v="3"/>
    <x v="5"/>
    <n v="1189.3747894256901"/>
    <n v="19540.162330299565"/>
    <n v="1511.1084262032352"/>
    <n v="24013.593153794252"/>
    <s v="CENTRE"/>
    <x v="2"/>
    <s v="BASSIN PARISIEN"/>
    <n v="46254.238699722744"/>
  </r>
  <r>
    <n v="43"/>
    <s v="39"/>
    <s v="Jura"/>
    <x v="1"/>
    <x v="1"/>
    <n v="1108"/>
    <n v="19536"/>
    <n v="888"/>
    <n v="25508"/>
    <s v="FRANCHE-COMTE"/>
    <x v="0"/>
    <s v="EST"/>
    <n v="47040"/>
  </r>
  <r>
    <n v="21"/>
    <s v="52"/>
    <s v="Haute-Marne"/>
    <x v="6"/>
    <x v="5"/>
    <n v="621"/>
    <n v="6175"/>
    <n v="720"/>
    <n v="6885"/>
    <s v="CHAMPAGNE-ARDENNE"/>
    <x v="2"/>
    <s v="BASSIN PARISIEN"/>
    <n v="14401"/>
  </r>
  <r>
    <n v="52"/>
    <s v="49"/>
    <s v="Maine-et-Loire"/>
    <x v="4"/>
    <x v="3"/>
    <n v="2905"/>
    <n v="4805"/>
    <n v="3720"/>
    <n v="8370"/>
    <s v="PAYS DE LA LOIRE"/>
    <x v="1"/>
    <s v="OUEST"/>
    <n v="19800"/>
  </r>
  <r>
    <n v="82"/>
    <s v="74"/>
    <s v="Haute-Savoie"/>
    <x v="1"/>
    <x v="3"/>
    <n v="2032"/>
    <n v="6400"/>
    <n v="2752"/>
    <n v="11140"/>
    <s v="RHONE-ALPES"/>
    <x v="1"/>
    <s v="CENTRE-EST"/>
    <n v="22324"/>
  </r>
  <r>
    <n v="53"/>
    <s v="35"/>
    <s v="Ille-et-Vilaine"/>
    <x v="4"/>
    <x v="0"/>
    <n v="11785"/>
    <n v="74225"/>
    <n v="10045"/>
    <n v="98000"/>
    <s v="BRETAGNE"/>
    <x v="0"/>
    <s v="OUEST"/>
    <n v="194055"/>
  </r>
  <r>
    <n v="82"/>
    <s v="73"/>
    <s v="Savoie"/>
    <x v="4"/>
    <x v="2"/>
    <n v="6300"/>
    <n v="15085"/>
    <n v="4070"/>
    <n v="8655"/>
    <s v="RHONE-ALPES"/>
    <x v="1"/>
    <s v="CENTRE-EST"/>
    <n v="34110"/>
  </r>
  <r>
    <n v="73"/>
    <s v="12"/>
    <s v="Aveyron"/>
    <x v="5"/>
    <x v="4"/>
    <n v="1073"/>
    <n v="8261"/>
    <n v="1680"/>
    <n v="9692"/>
    <s v="MIDI-PYRENEES"/>
    <x v="2"/>
    <s v="SUD-OUEST"/>
    <n v="20706"/>
  </r>
  <r>
    <n v="52"/>
    <s v="85"/>
    <s v="Vendée"/>
    <x v="1"/>
    <x v="3"/>
    <n v="2284"/>
    <n v="4392"/>
    <n v="3200"/>
    <n v="7508"/>
    <s v="PAYS DE LA LOIRE"/>
    <x v="1"/>
    <s v="OUEST"/>
    <n v="17384"/>
  </r>
  <r>
    <n v="53"/>
    <s v="35"/>
    <s v="Ille-et-Vilaine"/>
    <x v="0"/>
    <x v="2"/>
    <n v="7924"/>
    <n v="14552"/>
    <n v="6248"/>
    <n v="10840"/>
    <s v="BRETAGNE"/>
    <x v="1"/>
    <s v="OUEST"/>
    <n v="39564"/>
  </r>
  <r>
    <n v="43"/>
    <s v="90"/>
    <s v="Territoire de Belfort"/>
    <x v="2"/>
    <x v="4"/>
    <n v="1209.720855083425"/>
    <n v="6330.4177412969702"/>
    <n v="984.26361478299975"/>
    <n v="6468.3385850284931"/>
    <s v="FRANCHE-COMTE"/>
    <x v="2"/>
    <s v="EST"/>
    <n v="14992.740796191887"/>
  </r>
  <r>
    <n v="93"/>
    <s v="13"/>
    <s v="Bouches-du-Rhône"/>
    <x v="3"/>
    <x v="3"/>
    <n v="5480.6001799607739"/>
    <n v="34647.358114141694"/>
    <n v="3585.9480954597007"/>
    <n v="50556.933912750021"/>
    <s v="PROVENCE-ALPES-COTE D'AZUR"/>
    <x v="1"/>
    <s v="MEDITERRANEE"/>
    <n v="94270.840302312194"/>
  </r>
  <r>
    <n v="11"/>
    <s v="75"/>
    <s v="Paris"/>
    <x v="3"/>
    <x v="4"/>
    <n v="15849.557990355603"/>
    <n v="99625.177028215723"/>
    <n v="17771.857605285553"/>
    <n v="126258.31508100087"/>
    <s v="ILE-DE-FRANCE"/>
    <x v="2"/>
    <s v="REGION PARISIENNE"/>
    <n v="259504.90770485776"/>
  </r>
  <r>
    <n v="93"/>
    <s v="05"/>
    <s v="Hautes-Alpes"/>
    <x v="4"/>
    <x v="0"/>
    <n v="1195"/>
    <n v="12025"/>
    <n v="960"/>
    <n v="11775"/>
    <s v="PROVENCE-ALPES-COTE D'AZUR"/>
    <x v="0"/>
    <s v="MEDITERRANEE"/>
    <n v="25955"/>
  </r>
  <r>
    <n v="72"/>
    <s v="24"/>
    <s v="Dordogne"/>
    <x v="1"/>
    <x v="0"/>
    <n v="4392"/>
    <n v="49840"/>
    <n v="3228"/>
    <n v="60296"/>
    <s v="AQUITAINE"/>
    <x v="0"/>
    <s v="SUD-OUEST"/>
    <n v="117756"/>
  </r>
  <r>
    <n v="93"/>
    <s v="83"/>
    <s v="Var"/>
    <x v="6"/>
    <x v="4"/>
    <n v="4251"/>
    <n v="39637"/>
    <n v="4552"/>
    <n v="47145"/>
    <s v="PROVENCE-ALPES-COTE D'AZUR"/>
    <x v="2"/>
    <s v="MEDITERRANEE"/>
    <n v="95585"/>
  </r>
  <r>
    <n v="82"/>
    <s v="07"/>
    <s v="Ardèche"/>
    <x v="2"/>
    <x v="5"/>
    <n v="1236.084144834181"/>
    <n v="17777.932958997757"/>
    <n v="1482.63070936248"/>
    <n v="22630.177101490211"/>
    <s v="RHONE-ALPES"/>
    <x v="2"/>
    <s v="CENTRE-EST"/>
    <n v="43126.824914684628"/>
  </r>
  <r>
    <n v="25"/>
    <s v="14"/>
    <s v="Calvados"/>
    <x v="5"/>
    <x v="0"/>
    <n v="8494"/>
    <n v="54453"/>
    <n v="5924"/>
    <n v="67016"/>
    <s v="BASSE-NORMANDIE"/>
    <x v="0"/>
    <s v="BASSIN PARISIEN"/>
    <n v="135887"/>
  </r>
  <r>
    <n v="11"/>
    <s v="91"/>
    <s v="Essonne"/>
    <x v="4"/>
    <x v="5"/>
    <n v="2185"/>
    <n v="30815"/>
    <n v="3220"/>
    <n v="20825"/>
    <s v="ILE-DE-FRANCE"/>
    <x v="2"/>
    <s v="REGION PARISIENNE"/>
    <n v="57045"/>
  </r>
  <r>
    <n v="93"/>
    <s v="84"/>
    <s v="Vaucluse"/>
    <x v="2"/>
    <x v="3"/>
    <n v="1665.9046377331533"/>
    <n v="9922.5583663399339"/>
    <n v="1468.7978434093218"/>
    <n v="15276.130107527011"/>
    <s v="PROVENCE-ALPES-COTE D'AZUR"/>
    <x v="1"/>
    <s v="MEDITERRANEE"/>
    <n v="28333.390955009421"/>
  </r>
  <r>
    <n v="21"/>
    <s v="08"/>
    <s v="Ardennes"/>
    <x v="2"/>
    <x v="2"/>
    <n v="3436.0595122677537"/>
    <n v="30773.623457149901"/>
    <n v="2275.3346940988827"/>
    <n v="19311.107503000592"/>
    <s v="CHAMPAGNE-ARDENNE"/>
    <x v="1"/>
    <s v="BASSIN PARISIEN"/>
    <n v="55796.125166517129"/>
  </r>
  <r>
    <n v="82"/>
    <s v="38"/>
    <s v="Isère"/>
    <x v="6"/>
    <x v="5"/>
    <n v="5131"/>
    <n v="74506"/>
    <n v="6067"/>
    <n v="75225"/>
    <s v="RHONE-ALPES"/>
    <x v="2"/>
    <s v="CENTRE-EST"/>
    <n v="160929"/>
  </r>
  <r>
    <n v="21"/>
    <s v="52"/>
    <s v="Haute-Marne"/>
    <x v="5"/>
    <x v="1"/>
    <n v="413"/>
    <n v="14076"/>
    <n v="364"/>
    <n v="20765"/>
    <s v="CHAMPAGNE-ARDENNE"/>
    <x v="0"/>
    <s v="BASSIN PARISIEN"/>
    <n v="35618"/>
  </r>
  <r>
    <n v="82"/>
    <s v="42"/>
    <s v="Loire"/>
    <x v="2"/>
    <x v="3"/>
    <n v="2083.9694159508322"/>
    <n v="9765.9641497969933"/>
    <n v="1336.6820261939254"/>
    <n v="18583.006397864039"/>
    <s v="RHONE-ALPES"/>
    <x v="1"/>
    <s v="CENTRE-EST"/>
    <n v="31769.62198980579"/>
  </r>
  <r>
    <n v="91"/>
    <s v="48"/>
    <s v="Lozère"/>
    <x v="2"/>
    <x v="1"/>
    <n v="0"/>
    <n v="3772.8978924160124"/>
    <n v="12.016551444889618"/>
    <n v="4929.7615913421378"/>
    <s v="LANGUEDOC-ROUSSILLON"/>
    <x v="0"/>
    <s v="MEDITERRANEE"/>
    <n v="8714.6760352030396"/>
  </r>
  <r>
    <n v="73"/>
    <s v="82"/>
    <s v="Tarn-et-Garonne"/>
    <x v="5"/>
    <x v="3"/>
    <n v="588"/>
    <n v="4112"/>
    <n v="596"/>
    <n v="6256"/>
    <s v="MIDI-PYRENEES"/>
    <x v="1"/>
    <s v="SUD-OUEST"/>
    <n v="11552"/>
  </r>
  <r>
    <n v="74"/>
    <s v="23"/>
    <s v="Creuse"/>
    <x v="6"/>
    <x v="2"/>
    <n v="1068"/>
    <n v="14011"/>
    <n v="660"/>
    <n v="8965"/>
    <s v="LIMOUSIN"/>
    <x v="1"/>
    <s v="SUD-OUEST"/>
    <n v="24704"/>
  </r>
  <r>
    <n v="23"/>
    <s v="27"/>
    <s v="Eure"/>
    <x v="6"/>
    <x v="1"/>
    <n v="273"/>
    <n v="27898"/>
    <n v="226"/>
    <n v="42767"/>
    <s v="HAUTE-NORMANDIE"/>
    <x v="0"/>
    <s v="BASSIN PARISIEN"/>
    <n v="71164"/>
  </r>
  <r>
    <n v="25"/>
    <s v="14"/>
    <s v="Calvados"/>
    <x v="2"/>
    <x v="3"/>
    <n v="2234.4031050198669"/>
    <n v="11041.392416548457"/>
    <n v="1707.1787951719086"/>
    <n v="17970.380192414839"/>
    <s v="BASSE-NORMANDIE"/>
    <x v="1"/>
    <s v="BASSIN PARISIEN"/>
    <n v="32953.35450915507"/>
  </r>
  <r>
    <n v="73"/>
    <s v="12"/>
    <s v="Aveyron"/>
    <x v="6"/>
    <x v="0"/>
    <n v="907"/>
    <n v="17796"/>
    <n v="480"/>
    <n v="19900"/>
    <s v="MIDI-PYRENEES"/>
    <x v="0"/>
    <s v="SUD-OUEST"/>
    <n v="39083"/>
  </r>
  <r>
    <n v="82"/>
    <s v="01"/>
    <s v="Ain"/>
    <x v="3"/>
    <x v="1"/>
    <n v="133.67607831664077"/>
    <n v="16994.578511039414"/>
    <n v="58.42432479616572"/>
    <n v="28797.493006757326"/>
    <s v="RHONE-ALPES"/>
    <x v="0"/>
    <s v="CENTRE-EST"/>
    <n v="45984.171920909546"/>
  </r>
  <r>
    <n v="73"/>
    <s v="12"/>
    <s v="Aveyron"/>
    <x v="6"/>
    <x v="4"/>
    <n v="1621"/>
    <n v="9887"/>
    <n v="1329"/>
    <n v="12296"/>
    <s v="MIDI-PYRENEES"/>
    <x v="2"/>
    <s v="SUD-OUEST"/>
    <n v="25133"/>
  </r>
  <r>
    <n v="73"/>
    <s v="31"/>
    <s v="Haute-Garonne"/>
    <x v="2"/>
    <x v="5"/>
    <n v="9679.0996040346818"/>
    <n v="127859.08834083888"/>
    <n v="11733.891448692933"/>
    <n v="134305.55044208665"/>
    <s v="MIDI-PYRENEES"/>
    <x v="2"/>
    <s v="SUD-OUEST"/>
    <n v="283577.62983565312"/>
  </r>
  <r>
    <n v="21"/>
    <s v="08"/>
    <s v="Ardennes"/>
    <x v="1"/>
    <x v="1"/>
    <n v="1568"/>
    <n v="22568"/>
    <n v="1624"/>
    <n v="29728"/>
    <s v="CHAMPAGNE-ARDENNE"/>
    <x v="0"/>
    <s v="BASSIN PARISIEN"/>
    <n v="55488"/>
  </r>
  <r>
    <n v="11"/>
    <s v="91"/>
    <s v="Essonne"/>
    <x v="1"/>
    <x v="3"/>
    <n v="5060"/>
    <n v="16108"/>
    <n v="5248"/>
    <n v="26864"/>
    <s v="ILE-DE-FRANCE"/>
    <x v="1"/>
    <s v="REGION PARISIENNE"/>
    <n v="53280"/>
  </r>
  <r>
    <n v="73"/>
    <s v="09"/>
    <s v="Ariège"/>
    <x v="2"/>
    <x v="1"/>
    <n v="24.82429528476224"/>
    <n v="6810.9202607912166"/>
    <n v="43.999897037800196"/>
    <n v="9422.283104716138"/>
    <s v="MIDI-PYRENEES"/>
    <x v="0"/>
    <s v="SUD-OUEST"/>
    <n v="16302.027557829917"/>
  </r>
  <r>
    <n v="72"/>
    <s v="24"/>
    <s v="Dordogne"/>
    <x v="4"/>
    <x v="3"/>
    <n v="1710"/>
    <n v="4020"/>
    <n v="2345"/>
    <n v="7200"/>
    <s v="AQUITAINE"/>
    <x v="1"/>
    <s v="SUD-OUEST"/>
    <n v="15275"/>
  </r>
  <r>
    <n v="82"/>
    <s v="26"/>
    <s v="Drôme"/>
    <x v="5"/>
    <x v="3"/>
    <n v="1161"/>
    <n v="8129"/>
    <n v="1284"/>
    <n v="13160"/>
    <s v="RHONE-ALPES"/>
    <x v="1"/>
    <s v="CENTRE-EST"/>
    <n v="23734"/>
  </r>
  <r>
    <n v="26"/>
    <s v="71"/>
    <s v="Saône-et-Loire"/>
    <x v="4"/>
    <x v="5"/>
    <n v="780"/>
    <n v="6865"/>
    <n v="1430"/>
    <n v="5280"/>
    <s v="BOURGOGNE"/>
    <x v="2"/>
    <s v="BASSIN PARISIEN"/>
    <n v="14355"/>
  </r>
  <r>
    <n v="11"/>
    <s v="93"/>
    <s v="Seine-Saint-Denis"/>
    <x v="2"/>
    <x v="2"/>
    <n v="13183.569884458324"/>
    <n v="99483.853656470747"/>
    <n v="9652.9180999336149"/>
    <n v="83099.2144727798"/>
    <s v="ILE-DE-FRANCE"/>
    <x v="1"/>
    <s v="REGION PARISIENNE"/>
    <n v="205419.55611364247"/>
  </r>
  <r>
    <n v="21"/>
    <s v="51"/>
    <s v="Marne"/>
    <x v="6"/>
    <x v="5"/>
    <n v="2487"/>
    <n v="26305"/>
    <n v="3041"/>
    <n v="29266"/>
    <s v="CHAMPAGNE-ARDENNE"/>
    <x v="2"/>
    <s v="BASSIN PARISIEN"/>
    <n v="61099"/>
  </r>
  <r>
    <n v="21"/>
    <s v="08"/>
    <s v="Ardennes"/>
    <x v="2"/>
    <x v="5"/>
    <n v="978.53627298311551"/>
    <n v="12348.816995946188"/>
    <n v="1390.6795340895799"/>
    <n v="14637.380087216517"/>
    <s v="CHAMPAGNE-ARDENNE"/>
    <x v="2"/>
    <s v="BASSIN PARISIEN"/>
    <n v="29355.412890235402"/>
  </r>
  <r>
    <n v="73"/>
    <s v="46"/>
    <s v="Lot"/>
    <x v="2"/>
    <x v="5"/>
    <n v="549.16392693044418"/>
    <n v="10759.637343524502"/>
    <n v="696.56250095494954"/>
    <n v="12891.134240949428"/>
    <s v="MIDI-PYRENEES"/>
    <x v="2"/>
    <s v="SUD-OUEST"/>
    <n v="24896.498012359327"/>
  </r>
  <r>
    <n v="52"/>
    <s v="53"/>
    <s v="Mayenne"/>
    <x v="5"/>
    <x v="0"/>
    <n v="3285"/>
    <n v="28890"/>
    <n v="2216"/>
    <n v="36128"/>
    <s v="PAYS DE LA LOIRE"/>
    <x v="0"/>
    <s v="OUEST"/>
    <n v="70519"/>
  </r>
  <r>
    <n v="21"/>
    <s v="10"/>
    <s v="Aube"/>
    <x v="0"/>
    <x v="3"/>
    <n v="740"/>
    <n v="1988"/>
    <n v="1008"/>
    <n v="2992"/>
    <s v="CHAMPAGNE-ARDENNE"/>
    <x v="1"/>
    <s v="BASSIN PARISIEN"/>
    <n v="6728"/>
  </r>
  <r>
    <n v="93"/>
    <s v="06"/>
    <s v="Alpes-Maritimes"/>
    <x v="0"/>
    <x v="0"/>
    <n v="10432"/>
    <n v="96200"/>
    <n v="7700"/>
    <n v="129080"/>
    <s v="PROVENCE-ALPES-COTE D'AZUR"/>
    <x v="0"/>
    <s v="MEDITERRANEE"/>
    <n v="243412"/>
  </r>
  <r>
    <n v="41"/>
    <s v="55"/>
    <s v="Meuse"/>
    <x v="2"/>
    <x v="3"/>
    <n v="811.32859812496952"/>
    <n v="3054.9719110014739"/>
    <n v="504.25300406855712"/>
    <n v="4401.5776409044474"/>
    <s v="LORRAINE"/>
    <x v="1"/>
    <s v="EST"/>
    <n v="8772.1311540994484"/>
  </r>
  <r>
    <n v="22"/>
    <s v="02"/>
    <s v="Aisne"/>
    <x v="3"/>
    <x v="3"/>
    <n v="1877.1214887911244"/>
    <n v="9253.0502342431319"/>
    <n v="1540.2973310650732"/>
    <n v="14739.771166378541"/>
    <s v="PICARDIE"/>
    <x v="1"/>
    <s v="BASSIN PARISIEN"/>
    <n v="27410.24022047787"/>
  </r>
  <r>
    <n v="93"/>
    <s v="83"/>
    <s v="Var"/>
    <x v="6"/>
    <x v="2"/>
    <n v="8293"/>
    <n v="81172"/>
    <n v="5204"/>
    <n v="68869"/>
    <s v="PROVENCE-ALPES-COTE D'AZUR"/>
    <x v="1"/>
    <s v="MEDITERRANEE"/>
    <n v="163538"/>
  </r>
  <r>
    <n v="82"/>
    <s v="69"/>
    <s v="Rhône"/>
    <x v="2"/>
    <x v="5"/>
    <n v="12574.275690077489"/>
    <n v="156812.64650811712"/>
    <n v="17076.336841004006"/>
    <n v="171998.47179404006"/>
    <s v="RHONE-ALPES"/>
    <x v="2"/>
    <s v="CENTRE-EST"/>
    <n v="358461.73083323869"/>
  </r>
  <r>
    <n v="11"/>
    <s v="92"/>
    <s v="Hauts-de-Seine"/>
    <x v="6"/>
    <x v="0"/>
    <n v="5378"/>
    <n v="60719"/>
    <n v="4201"/>
    <n v="70275"/>
    <s v="ILE-DE-FRANCE"/>
    <x v="0"/>
    <s v="REGION PARISIENNE"/>
    <n v="140573"/>
  </r>
  <r>
    <n v="41"/>
    <s v="54"/>
    <s v="Meurthe-et-Moselle"/>
    <x v="1"/>
    <x v="1"/>
    <n v="1620"/>
    <n v="40436"/>
    <n v="1796"/>
    <n v="59764"/>
    <s v="LORRAINE"/>
    <x v="0"/>
    <s v="EST"/>
    <n v="103616"/>
  </r>
  <r>
    <n v="93"/>
    <s v="05"/>
    <s v="Hautes-Alpes"/>
    <x v="6"/>
    <x v="3"/>
    <n v="363"/>
    <n v="3385"/>
    <n v="256"/>
    <n v="4620"/>
    <s v="PROVENCE-ALPES-COTE D'AZUR"/>
    <x v="1"/>
    <s v="MEDITERRANEE"/>
    <n v="8624"/>
  </r>
  <r>
    <n v="43"/>
    <s v="70"/>
    <s v="Haute-Saône"/>
    <x v="3"/>
    <x v="1"/>
    <n v="26.227936517107871"/>
    <n v="10691.771366425295"/>
    <n v="28.270959301213118"/>
    <n v="16840.343163820933"/>
    <s v="FRANCHE-COMTE"/>
    <x v="0"/>
    <s v="EST"/>
    <n v="27586.613426064549"/>
  </r>
  <r>
    <n v="22"/>
    <s v="60"/>
    <s v="Oise"/>
    <x v="4"/>
    <x v="2"/>
    <n v="10560"/>
    <n v="24425"/>
    <n v="7060"/>
    <n v="13585"/>
    <s v="PICARDIE"/>
    <x v="1"/>
    <s v="BASSIN PARISIEN"/>
    <n v="55630"/>
  </r>
  <r>
    <n v="25"/>
    <s v="61"/>
    <s v="Orne"/>
    <x v="6"/>
    <x v="0"/>
    <n v="2074"/>
    <n v="25221"/>
    <n v="1379"/>
    <n v="28772"/>
    <s v="BASSE-NORMANDIE"/>
    <x v="0"/>
    <s v="BASSIN PARISIEN"/>
    <n v="57446"/>
  </r>
  <r>
    <n v="72"/>
    <s v="47"/>
    <s v="Lot-et-Garonne"/>
    <x v="0"/>
    <x v="2"/>
    <n v="3004"/>
    <n v="5004"/>
    <n v="2388"/>
    <n v="3724"/>
    <s v="AQUITAINE"/>
    <x v="1"/>
    <s v="SUD-OUEST"/>
    <n v="14120"/>
  </r>
  <r>
    <n v="91"/>
    <s v="48"/>
    <s v="Lozère"/>
    <x v="4"/>
    <x v="2"/>
    <n v="1140"/>
    <n v="2445"/>
    <n v="630"/>
    <n v="1420"/>
    <s v="LANGUEDOC-ROUSSILLON"/>
    <x v="1"/>
    <s v="MEDITERRANEE"/>
    <n v="5635"/>
  </r>
  <r>
    <n v="53"/>
    <s v="29"/>
    <s v="Finistère"/>
    <x v="0"/>
    <x v="0"/>
    <n v="6792"/>
    <n v="84968"/>
    <n v="6196"/>
    <n v="126000"/>
    <s v="BRETAGNE"/>
    <x v="0"/>
    <s v="OUEST"/>
    <n v="223956"/>
  </r>
  <r>
    <n v="43"/>
    <s v="70"/>
    <s v="Haute-Saône"/>
    <x v="5"/>
    <x v="2"/>
    <n v="3866"/>
    <n v="17164"/>
    <n v="2500"/>
    <n v="10068"/>
    <s v="FRANCHE-COMTE"/>
    <x v="1"/>
    <s v="EST"/>
    <n v="33598"/>
  </r>
  <r>
    <n v="82"/>
    <s v="26"/>
    <s v="Drôme"/>
    <x v="3"/>
    <x v="0"/>
    <n v="2866.3996051475378"/>
    <n v="28457.590876452316"/>
    <n v="1884.072028557094"/>
    <n v="32233.849556909707"/>
    <s v="RHONE-ALPES"/>
    <x v="0"/>
    <s v="CENTRE-EST"/>
    <n v="65441.912067066653"/>
  </r>
  <r>
    <n v="73"/>
    <s v="65"/>
    <s v="Hautes-Pyrénées"/>
    <x v="3"/>
    <x v="5"/>
    <n v="933.74547508574733"/>
    <n v="16278.738554829128"/>
    <n v="975.73820618020397"/>
    <n v="20838.808352533179"/>
    <s v="MIDI-PYRENEES"/>
    <x v="2"/>
    <s v="SUD-OUEST"/>
    <n v="39027.030588628259"/>
  </r>
  <r>
    <n v="41"/>
    <s v="55"/>
    <s v="Meuse"/>
    <x v="3"/>
    <x v="2"/>
    <n v="2621.6693768633049"/>
    <n v="24319.536665946798"/>
    <n v="1376.218683774875"/>
    <n v="15973.117162699829"/>
    <s v="LORRAINE"/>
    <x v="1"/>
    <s v="EST"/>
    <n v="44290.54188928481"/>
  </r>
  <r>
    <n v="24"/>
    <s v="41"/>
    <s v="Loir-et-Cher"/>
    <x v="1"/>
    <x v="4"/>
    <n v="948"/>
    <n v="6076"/>
    <n v="1484"/>
    <n v="5144"/>
    <s v="CENTRE"/>
    <x v="2"/>
    <s v="BASSIN PARISIEN"/>
    <n v="13652"/>
  </r>
  <r>
    <n v="74"/>
    <s v="87"/>
    <s v="Haute-Vienne"/>
    <x v="2"/>
    <x v="5"/>
    <n v="1871.6050178601108"/>
    <n v="23346.803237788074"/>
    <n v="2414.250844625255"/>
    <n v="28566.933359199807"/>
    <s v="LIMOUSIN"/>
    <x v="2"/>
    <s v="SUD-OUEST"/>
    <n v="56199.59245947325"/>
  </r>
  <r>
    <n v="21"/>
    <s v="08"/>
    <s v="Ardennes"/>
    <x v="3"/>
    <x v="5"/>
    <n v="1030.4132030841379"/>
    <n v="14248.848523351577"/>
    <n v="1499.1000812508294"/>
    <n v="16988.05531352897"/>
    <s v="CHAMPAGNE-ARDENNE"/>
    <x v="2"/>
    <s v="BASSIN PARISIEN"/>
    <n v="33766.417121215512"/>
  </r>
  <r>
    <n v="11"/>
    <s v="94"/>
    <s v="Val-de-Marne"/>
    <x v="1"/>
    <x v="1"/>
    <n v="5728"/>
    <n v="71392"/>
    <n v="4560"/>
    <n v="91844"/>
    <s v="ILE-DE-FRANCE"/>
    <x v="0"/>
    <s v="REGION PARISIENNE"/>
    <n v="173524"/>
  </r>
  <r>
    <n v="72"/>
    <s v="33"/>
    <s v="Gironde"/>
    <x v="3"/>
    <x v="3"/>
    <n v="4306.6329214136049"/>
    <n v="25260.19276464947"/>
    <n v="3238.7638606616947"/>
    <n v="38823.461181307153"/>
    <s v="AQUITAINE"/>
    <x v="1"/>
    <s v="SUD-OUEST"/>
    <n v="71629.050728031929"/>
  </r>
  <r>
    <n v="93"/>
    <s v="05"/>
    <s v="Hautes-Alpes"/>
    <x v="3"/>
    <x v="4"/>
    <n v="1074.1435241677023"/>
    <n v="8371.2645337615177"/>
    <n v="1088.9043636158058"/>
    <n v="9989.4995874679953"/>
    <s v="PROVENCE-ALPES-COTE D'AZUR"/>
    <x v="2"/>
    <s v="MEDITERRANEE"/>
    <n v="20523.812009013021"/>
  </r>
  <r>
    <n v="82"/>
    <s v="42"/>
    <s v="Loire"/>
    <x v="0"/>
    <x v="0"/>
    <n v="12848"/>
    <n v="100128"/>
    <n v="10724"/>
    <n v="119588"/>
    <s v="RHONE-ALPES"/>
    <x v="0"/>
    <s v="CENTRE-EST"/>
    <n v="243288"/>
  </r>
  <r>
    <n v="43"/>
    <s v="25"/>
    <s v="Doubs"/>
    <x v="2"/>
    <x v="0"/>
    <n v="3475.6219864672257"/>
    <n v="29354.880341582459"/>
    <n v="2221.1763484568191"/>
    <n v="34842.543873650771"/>
    <s v="FRANCHE-COMTE"/>
    <x v="0"/>
    <s v="EST"/>
    <n v="69894.222550157283"/>
  </r>
  <r>
    <n v="43"/>
    <s v="39"/>
    <s v="Jura"/>
    <x v="3"/>
    <x v="3"/>
    <n v="836.40938271366144"/>
    <n v="4277.5641665829007"/>
    <n v="646.9150267601724"/>
    <n v="7013.5875462017302"/>
    <s v="FRANCHE-COMTE"/>
    <x v="1"/>
    <s v="EST"/>
    <n v="12774.476122258464"/>
  </r>
  <r>
    <n v="73"/>
    <s v="31"/>
    <s v="Haute-Garonne"/>
    <x v="2"/>
    <x v="2"/>
    <n v="9584.9886367956224"/>
    <n v="91695.034011396827"/>
    <n v="5909.629042713701"/>
    <n v="69371.076577823653"/>
    <s v="MIDI-PYRENEES"/>
    <x v="1"/>
    <s v="SUD-OUEST"/>
    <n v="176560.72826872981"/>
  </r>
  <r>
    <n v="52"/>
    <s v="53"/>
    <s v="Mayenne"/>
    <x v="3"/>
    <x v="1"/>
    <n v="55.180468971948883"/>
    <n v="11783.919973657874"/>
    <n v="32.245807235667726"/>
    <n v="18664.29432643437"/>
    <s v="PAYS DE LA LOIRE"/>
    <x v="0"/>
    <s v="OUEST"/>
    <n v="30535.640576299862"/>
  </r>
  <r>
    <n v="93"/>
    <s v="83"/>
    <s v="Var"/>
    <x v="3"/>
    <x v="1"/>
    <n v="219.89233130412796"/>
    <n v="30823.237034823775"/>
    <n v="113.73758314040843"/>
    <n v="48010.234693277642"/>
    <s v="PROVENCE-ALPES-COTE D'AZUR"/>
    <x v="0"/>
    <s v="MEDITERRANEE"/>
    <n v="79167.101642545953"/>
  </r>
  <r>
    <n v="91"/>
    <s v="11"/>
    <s v="Aude"/>
    <x v="0"/>
    <x v="4"/>
    <n v="936"/>
    <n v="3884"/>
    <n v="996"/>
    <n v="3068"/>
    <s v="LANGUEDOC-ROUSSILLON"/>
    <x v="2"/>
    <s v="MEDITERRANEE"/>
    <n v="8884"/>
  </r>
  <r>
    <n v="41"/>
    <s v="54"/>
    <s v="Meurthe-et-Moselle"/>
    <x v="5"/>
    <x v="2"/>
    <n v="11043"/>
    <n v="60241"/>
    <n v="9132"/>
    <n v="41496"/>
    <s v="LORRAINE"/>
    <x v="1"/>
    <s v="EST"/>
    <n v="121912"/>
  </r>
  <r>
    <n v="73"/>
    <s v="82"/>
    <s v="Tarn-et-Garonne"/>
    <x v="1"/>
    <x v="5"/>
    <n v="248"/>
    <n v="3420"/>
    <n v="348"/>
    <n v="3188"/>
    <s v="MIDI-PYRENEES"/>
    <x v="2"/>
    <s v="SUD-OUEST"/>
    <n v="7204"/>
  </r>
  <r>
    <n v="53"/>
    <s v="29"/>
    <s v="Finistère"/>
    <x v="0"/>
    <x v="4"/>
    <n v="3128"/>
    <n v="10432"/>
    <n v="3404"/>
    <n v="7888"/>
    <s v="BRETAGNE"/>
    <x v="2"/>
    <s v="OUEST"/>
    <n v="24852"/>
  </r>
  <r>
    <n v="24"/>
    <s v="45"/>
    <s v="Loiret"/>
    <x v="2"/>
    <x v="1"/>
    <n v="207.21675745213304"/>
    <n v="24059.119255844445"/>
    <n v="110.26220478034327"/>
    <n v="40326.666077342292"/>
    <s v="CENTRE"/>
    <x v="0"/>
    <s v="BASSIN PARISIEN"/>
    <n v="64703.264295419212"/>
  </r>
  <r>
    <n v="22"/>
    <s v="60"/>
    <s v="Oise"/>
    <x v="6"/>
    <x v="2"/>
    <n v="8270"/>
    <n v="73421"/>
    <n v="5333"/>
    <n v="53784"/>
    <s v="PICARDIE"/>
    <x v="1"/>
    <s v="BASSIN PARISIEN"/>
    <n v="140808"/>
  </r>
  <r>
    <n v="26"/>
    <s v="71"/>
    <s v="Saône-et-Loire"/>
    <x v="5"/>
    <x v="4"/>
    <n v="1806"/>
    <n v="14348"/>
    <n v="2456"/>
    <n v="15800"/>
    <s v="BOURGOGNE"/>
    <x v="2"/>
    <s v="BASSIN PARISIEN"/>
    <n v="34410"/>
  </r>
  <r>
    <n v="72"/>
    <s v="47"/>
    <s v="Lot-et-Garonne"/>
    <x v="6"/>
    <x v="4"/>
    <n v="1526"/>
    <n v="10610"/>
    <n v="1598"/>
    <n v="12237"/>
    <s v="AQUITAINE"/>
    <x v="2"/>
    <s v="SUD-OUEST"/>
    <n v="25971"/>
  </r>
  <r>
    <n v="91"/>
    <s v="48"/>
    <s v="Lozère"/>
    <x v="3"/>
    <x v="5"/>
    <n v="289.37862366924765"/>
    <n v="5726.3457144222957"/>
    <n v="424.24241550036356"/>
    <n v="7238.2208531432389"/>
    <s v="LANGUEDOC-ROUSSILLON"/>
    <x v="2"/>
    <s v="MEDITERRANEE"/>
    <n v="13678.187606735146"/>
  </r>
  <r>
    <n v="54"/>
    <s v="86"/>
    <s v="Vienne"/>
    <x v="1"/>
    <x v="4"/>
    <n v="1548"/>
    <n v="7584"/>
    <n v="2320"/>
    <n v="7284"/>
    <s v="POITOU-CHARENTES"/>
    <x v="2"/>
    <s v="OUEST"/>
    <n v="18736"/>
  </r>
  <r>
    <n v="83"/>
    <s v="63"/>
    <s v="Puy-de-Dôme"/>
    <x v="2"/>
    <x v="1"/>
    <n v="212.30887599194469"/>
    <n v="27171.108378794372"/>
    <n v="119.30003883023143"/>
    <n v="42239.62880014351"/>
    <s v="AUVERGNE"/>
    <x v="0"/>
    <s v="CENTRE-EST"/>
    <n v="69742.346093760061"/>
  </r>
  <r>
    <n v="21"/>
    <s v="52"/>
    <s v="Haute-Marne"/>
    <x v="3"/>
    <x v="1"/>
    <n v="9.6192057332602303"/>
    <n v="7508.4387240929454"/>
    <n v="7.9365362812305005"/>
    <n v="13597.176134247638"/>
    <s v="CHAMPAGNE-ARDENNE"/>
    <x v="0"/>
    <s v="BASSIN PARISIEN"/>
    <n v="21123.170600355075"/>
  </r>
  <r>
    <n v="72"/>
    <s v="40"/>
    <s v="Landes"/>
    <x v="3"/>
    <x v="1"/>
    <n v="52.034337679517229"/>
    <n v="12687.831771878569"/>
    <n v="36.898818548752864"/>
    <n v="20230.163751723241"/>
    <s v="AQUITAINE"/>
    <x v="0"/>
    <s v="SUD-OUEST"/>
    <n v="33006.928679830082"/>
  </r>
  <r>
    <n v="24"/>
    <s v="18"/>
    <s v="Cher"/>
    <x v="5"/>
    <x v="3"/>
    <n v="748"/>
    <n v="5080"/>
    <n v="928"/>
    <n v="8596"/>
    <s v="CENTRE"/>
    <x v="1"/>
    <s v="BASSIN PARISIEN"/>
    <n v="15352"/>
  </r>
  <r>
    <n v="11"/>
    <s v="92"/>
    <s v="Hauts-de-Seine"/>
    <x v="1"/>
    <x v="3"/>
    <n v="6484"/>
    <n v="22612"/>
    <n v="6976"/>
    <n v="45680"/>
    <s v="ILE-DE-FRANCE"/>
    <x v="1"/>
    <s v="REGION PARISIENNE"/>
    <n v="81752"/>
  </r>
  <r>
    <n v="53"/>
    <s v="22"/>
    <s v="Côtes-d'Armor"/>
    <x v="4"/>
    <x v="0"/>
    <n v="6530"/>
    <n v="60265"/>
    <n v="5570"/>
    <n v="80695"/>
    <s v="BRETAGNE"/>
    <x v="0"/>
    <s v="OUEST"/>
    <n v="153060"/>
  </r>
  <r>
    <n v="91"/>
    <s v="11"/>
    <s v="Aude"/>
    <x v="3"/>
    <x v="2"/>
    <n v="3247.8888864896553"/>
    <n v="35739.592282782971"/>
    <n v="1995.0817251315862"/>
    <n v="27073.289227091605"/>
    <s v="LANGUEDOC-ROUSSILLON"/>
    <x v="1"/>
    <s v="MEDITERRANEE"/>
    <n v="68055.852121495816"/>
  </r>
  <r>
    <n v="73"/>
    <s v="81"/>
    <s v="Tarn"/>
    <x v="6"/>
    <x v="3"/>
    <n v="787"/>
    <n v="7617"/>
    <n v="569"/>
    <n v="10995"/>
    <s v="MIDI-PYRENEES"/>
    <x v="1"/>
    <s v="SUD-OUEST"/>
    <n v="19968"/>
  </r>
  <r>
    <n v="24"/>
    <s v="36"/>
    <s v="Indre"/>
    <x v="0"/>
    <x v="4"/>
    <n v="708"/>
    <n v="3620"/>
    <n v="604"/>
    <n v="2392"/>
    <s v="CENTRE"/>
    <x v="2"/>
    <s v="BASSIN PARISIEN"/>
    <n v="7324"/>
  </r>
  <r>
    <n v="91"/>
    <s v="11"/>
    <s v="Aude"/>
    <x v="4"/>
    <x v="0"/>
    <n v="3835"/>
    <n v="43410"/>
    <n v="3170"/>
    <n v="54780"/>
    <s v="LANGUEDOC-ROUSSILLON"/>
    <x v="0"/>
    <s v="MEDITERRANEE"/>
    <n v="105195"/>
  </r>
  <r>
    <n v="54"/>
    <s v="16"/>
    <s v="Charente"/>
    <x v="2"/>
    <x v="1"/>
    <n v="69.213875503094783"/>
    <n v="15218.878639926463"/>
    <n v="60.950003344803463"/>
    <n v="24531.531053827111"/>
    <s v="POITOU-CHARENTES"/>
    <x v="0"/>
    <s v="OUEST"/>
    <n v="39880.573572601475"/>
  </r>
  <r>
    <n v="23"/>
    <s v="27"/>
    <s v="Eure"/>
    <x v="5"/>
    <x v="5"/>
    <n v="953"/>
    <n v="14364"/>
    <n v="1376"/>
    <n v="11576"/>
    <s v="HAUTE-NORMANDIE"/>
    <x v="2"/>
    <s v="BASSIN PARISIEN"/>
    <n v="28269"/>
  </r>
  <r>
    <n v="43"/>
    <s v="25"/>
    <s v="Doubs"/>
    <x v="2"/>
    <x v="5"/>
    <n v="3194.5553599843947"/>
    <n v="34745.785656991255"/>
    <n v="4044.5095965799078"/>
    <n v="38447.391391300589"/>
    <s v="FRANCHE-COMTE"/>
    <x v="2"/>
    <s v="EST"/>
    <n v="80432.242004856147"/>
  </r>
  <r>
    <n v="22"/>
    <s v="02"/>
    <s v="Aisne"/>
    <x v="2"/>
    <x v="0"/>
    <n v="4743.9181697894346"/>
    <n v="41176.66259158621"/>
    <n v="2923.5046262653391"/>
    <n v="51329.976209161541"/>
    <s v="PICARDIE"/>
    <x v="0"/>
    <s v="BASSIN PARISIEN"/>
    <n v="100174.06159680252"/>
  </r>
  <r>
    <n v="23"/>
    <s v="27"/>
    <s v="Eure"/>
    <x v="0"/>
    <x v="3"/>
    <n v="1148"/>
    <n v="2672"/>
    <n v="1756"/>
    <n v="5048"/>
    <s v="HAUTE-NORMANDIE"/>
    <x v="1"/>
    <s v="BASSIN PARISIEN"/>
    <n v="10624"/>
  </r>
  <r>
    <n v="11"/>
    <s v="78"/>
    <s v="Yvelines"/>
    <x v="0"/>
    <x v="2"/>
    <n v="11400"/>
    <n v="30732"/>
    <n v="11420"/>
    <n v="25372"/>
    <s v="ILE-DE-FRANCE"/>
    <x v="1"/>
    <s v="REGION PARISIENNE"/>
    <n v="78924"/>
  </r>
  <r>
    <n v="25"/>
    <s v="61"/>
    <s v="Orne"/>
    <x v="6"/>
    <x v="3"/>
    <n v="822"/>
    <n v="4958"/>
    <n v="687"/>
    <n v="8349"/>
    <s v="BASSE-NORMANDIE"/>
    <x v="1"/>
    <s v="BASSIN PARISIEN"/>
    <n v="14816"/>
  </r>
  <r>
    <n v="25"/>
    <s v="14"/>
    <s v="Calvados"/>
    <x v="6"/>
    <x v="1"/>
    <n v="433"/>
    <n v="32263"/>
    <n v="308"/>
    <n v="52239"/>
    <s v="BASSE-NORMANDIE"/>
    <x v="0"/>
    <s v="BASSIN PARISIEN"/>
    <n v="85243"/>
  </r>
  <r>
    <n v="23"/>
    <s v="27"/>
    <s v="Eure"/>
    <x v="2"/>
    <x v="4"/>
    <n v="3805.6782025433636"/>
    <n v="23744.154481756068"/>
    <n v="4265.8970262762559"/>
    <n v="26873.502556451"/>
    <s v="HAUTE-NORMANDIE"/>
    <x v="2"/>
    <s v="BASSIN PARISIEN"/>
    <n v="58689.232267026688"/>
  </r>
  <r>
    <n v="11"/>
    <s v="75"/>
    <s v="Paris"/>
    <x v="0"/>
    <x v="0"/>
    <n v="37712"/>
    <n v="278624"/>
    <n v="36496"/>
    <n v="415100"/>
    <s v="ILE-DE-FRANCE"/>
    <x v="0"/>
    <s v="REGION PARISIENNE"/>
    <n v="767932"/>
  </r>
  <r>
    <n v="73"/>
    <s v="46"/>
    <s v="Lot"/>
    <x v="0"/>
    <x v="3"/>
    <n v="456"/>
    <n v="1412"/>
    <n v="640"/>
    <n v="2248"/>
    <s v="MIDI-PYRENEES"/>
    <x v="1"/>
    <s v="SUD-OUEST"/>
    <n v="4756"/>
  </r>
  <r>
    <n v="82"/>
    <s v="07"/>
    <s v="Ardèche"/>
    <x v="1"/>
    <x v="4"/>
    <n v="1228"/>
    <n v="5788"/>
    <n v="1716"/>
    <n v="5568"/>
    <s v="RHONE-ALPES"/>
    <x v="2"/>
    <s v="CENTRE-EST"/>
    <n v="14300"/>
  </r>
  <r>
    <n v="11"/>
    <s v="78"/>
    <s v="Yvelines"/>
    <x v="6"/>
    <x v="2"/>
    <n v="10929"/>
    <n v="100192"/>
    <n v="7225"/>
    <n v="89460"/>
    <s v="ILE-DE-FRANCE"/>
    <x v="1"/>
    <s v="REGION PARISIENNE"/>
    <n v="207806"/>
  </r>
  <r>
    <n v="82"/>
    <s v="07"/>
    <s v="Ardèche"/>
    <x v="3"/>
    <x v="5"/>
    <n v="1178.6272515652811"/>
    <n v="21850.84619615175"/>
    <n v="1563.3339968815437"/>
    <n v="27973.34231049371"/>
    <s v="RHONE-ALPES"/>
    <x v="2"/>
    <s v="CENTRE-EST"/>
    <n v="52566.149755092287"/>
  </r>
  <r>
    <n v="42"/>
    <s v="68"/>
    <s v="Haut-Rhin"/>
    <x v="0"/>
    <x v="3"/>
    <n v="1056"/>
    <n v="3156"/>
    <n v="1072"/>
    <n v="4628"/>
    <s v="ALSACE"/>
    <x v="1"/>
    <s v="EST"/>
    <n v="9912"/>
  </r>
  <r>
    <n v="82"/>
    <s v="69"/>
    <s v="Rhône"/>
    <x v="0"/>
    <x v="4"/>
    <n v="4916"/>
    <n v="22368"/>
    <n v="6764"/>
    <n v="19736"/>
    <s v="RHONE-ALPES"/>
    <x v="2"/>
    <s v="CENTRE-EST"/>
    <n v="53784"/>
  </r>
  <r>
    <n v="94"/>
    <s v="2B"/>
    <s v="Haute-Corse"/>
    <x v="4"/>
    <x v="0"/>
    <n v="3080"/>
    <n v="26880"/>
    <n v="1120"/>
    <n v="22520"/>
    <s v="CORSE"/>
    <x v="0"/>
    <s v="MEDITERRANEE"/>
    <n v="53600"/>
  </r>
  <r>
    <n v="21"/>
    <s v="52"/>
    <s v="Haute-Marne"/>
    <x v="6"/>
    <x v="3"/>
    <n v="538"/>
    <n v="3732"/>
    <n v="487"/>
    <n v="5350"/>
    <s v="CHAMPAGNE-ARDENNE"/>
    <x v="1"/>
    <s v="BASSIN PARISIEN"/>
    <n v="10107"/>
  </r>
  <r>
    <n v="83"/>
    <s v="03"/>
    <s v="Allier"/>
    <x v="6"/>
    <x v="3"/>
    <n v="1017"/>
    <n v="7388"/>
    <n v="749"/>
    <n v="12930"/>
    <s v="AUVERGNE"/>
    <x v="1"/>
    <s v="CENTRE-EST"/>
    <n v="22084"/>
  </r>
  <r>
    <n v="42"/>
    <s v="68"/>
    <s v="Haut-Rhin"/>
    <x v="4"/>
    <x v="1"/>
    <n v="6890"/>
    <n v="24615"/>
    <n v="9185"/>
    <n v="42975"/>
    <s v="ALSACE"/>
    <x v="0"/>
    <s v="EST"/>
    <n v="83665"/>
  </r>
  <r>
    <n v="91"/>
    <s v="30"/>
    <s v="Gard"/>
    <x v="2"/>
    <x v="1"/>
    <n v="177.05440028061139"/>
    <n v="26281.317843118071"/>
    <n v="93.098028272969131"/>
    <n v="36875.854664750485"/>
    <s v="LANGUEDOC-ROUSSILLON"/>
    <x v="0"/>
    <s v="MEDITERRANEE"/>
    <n v="63427.324936422141"/>
  </r>
  <r>
    <n v="22"/>
    <s v="02"/>
    <s v="Aisne"/>
    <x v="2"/>
    <x v="2"/>
    <n v="6485.6884455700019"/>
    <n v="54234.54149957835"/>
    <n v="4351.8106141703129"/>
    <n v="36437.423923772476"/>
    <s v="PICARDIE"/>
    <x v="1"/>
    <s v="BASSIN PARISIEN"/>
    <n v="101509.46448309114"/>
  </r>
  <r>
    <n v="91"/>
    <s v="48"/>
    <s v="Lozère"/>
    <x v="5"/>
    <x v="0"/>
    <n v="520"/>
    <n v="8216"/>
    <n v="344"/>
    <n v="8408"/>
    <s v="LANGUEDOC-ROUSSILLON"/>
    <x v="0"/>
    <s v="MEDITERRANEE"/>
    <n v="17488"/>
  </r>
  <r>
    <n v="52"/>
    <s v="85"/>
    <s v="Vendée"/>
    <x v="4"/>
    <x v="4"/>
    <n v="1750"/>
    <n v="5815"/>
    <n v="1890"/>
    <n v="4275"/>
    <s v="PAYS DE LA LOIRE"/>
    <x v="2"/>
    <s v="OUEST"/>
    <n v="13730"/>
  </r>
  <r>
    <n v="24"/>
    <s v="45"/>
    <s v="Loiret"/>
    <x v="1"/>
    <x v="1"/>
    <n v="2768"/>
    <n v="36236"/>
    <n v="2856"/>
    <n v="50672"/>
    <s v="CENTRE"/>
    <x v="0"/>
    <s v="BASSIN PARISIEN"/>
    <n v="92532"/>
  </r>
  <r>
    <n v="53"/>
    <s v="22"/>
    <s v="Côtes-d'Armor"/>
    <x v="2"/>
    <x v="4"/>
    <n v="3548.3487265550889"/>
    <n v="28799.265339178615"/>
    <n v="3263.8940897734055"/>
    <n v="29986.870875647965"/>
    <s v="BRETAGNE"/>
    <x v="2"/>
    <s v="OUEST"/>
    <n v="65598.379031155069"/>
  </r>
  <r>
    <n v="26"/>
    <s v="89"/>
    <s v="Yonne"/>
    <x v="4"/>
    <x v="1"/>
    <n v="3325"/>
    <n v="28700"/>
    <n v="4290"/>
    <n v="37565"/>
    <s v="BOURGOGNE"/>
    <x v="0"/>
    <s v="BASSIN PARISIEN"/>
    <n v="73880"/>
  </r>
  <r>
    <n v="21"/>
    <s v="51"/>
    <s v="Marne"/>
    <x v="3"/>
    <x v="1"/>
    <n v="77.407571190196578"/>
    <n v="18124.711607050256"/>
    <n v="62.47492657503706"/>
    <n v="31396.114742571932"/>
    <s v="CHAMPAGNE-ARDENNE"/>
    <x v="0"/>
    <s v="BASSIN PARISIEN"/>
    <n v="49660.708847387417"/>
  </r>
  <r>
    <n v="82"/>
    <s v="73"/>
    <s v="Savoie"/>
    <x v="1"/>
    <x v="4"/>
    <n v="1672"/>
    <n v="8872"/>
    <n v="2808"/>
    <n v="8568"/>
    <s v="RHONE-ALPES"/>
    <x v="2"/>
    <s v="CENTRE-EST"/>
    <n v="21920"/>
  </r>
  <r>
    <n v="42"/>
    <s v="67"/>
    <s v="Bas-Rhin"/>
    <x v="0"/>
    <x v="5"/>
    <n v="992"/>
    <n v="12516"/>
    <n v="1028"/>
    <n v="4460"/>
    <s v="ALSACE"/>
    <x v="2"/>
    <s v="EST"/>
    <n v="18996"/>
  </r>
  <r>
    <n v="26"/>
    <s v="71"/>
    <s v="Saône-et-Loire"/>
    <x v="6"/>
    <x v="1"/>
    <n v="140"/>
    <n v="33376"/>
    <n v="140"/>
    <n v="55831"/>
    <s v="BOURGOGNE"/>
    <x v="0"/>
    <s v="BASSIN PARISIEN"/>
    <n v="89487"/>
  </r>
  <r>
    <n v="11"/>
    <s v="93"/>
    <s v="Seine-Saint-Denis"/>
    <x v="0"/>
    <x v="1"/>
    <n v="22428"/>
    <n v="114456"/>
    <n v="22648"/>
    <n v="126132"/>
    <s v="ILE-DE-FRANCE"/>
    <x v="0"/>
    <s v="REGION PARISIENNE"/>
    <n v="285664"/>
  </r>
  <r>
    <n v="22"/>
    <s v="60"/>
    <s v="Oise"/>
    <x v="4"/>
    <x v="5"/>
    <n v="1005"/>
    <n v="9685"/>
    <n v="1545"/>
    <n v="6985"/>
    <s v="PICARDIE"/>
    <x v="2"/>
    <s v="BASSIN PARISIEN"/>
    <n v="19220"/>
  </r>
  <r>
    <n v="11"/>
    <s v="94"/>
    <s v="Val-de-Marne"/>
    <x v="6"/>
    <x v="5"/>
    <n v="5440"/>
    <n v="98537"/>
    <n v="8045"/>
    <n v="102158"/>
    <s v="ILE-DE-FRANCE"/>
    <x v="2"/>
    <s v="REGION PARISIENNE"/>
    <n v="214180"/>
  </r>
  <r>
    <n v="42"/>
    <s v="67"/>
    <s v="Bas-Rhin"/>
    <x v="3"/>
    <x v="1"/>
    <n v="264.20075112194098"/>
    <n v="19952.313917384225"/>
    <n v="156.23376092161703"/>
    <n v="42594.395998192216"/>
    <s v="ALSACE"/>
    <x v="0"/>
    <s v="EST"/>
    <n v="62967.144427619998"/>
  </r>
  <r>
    <n v="91"/>
    <s v="30"/>
    <s v="Gard"/>
    <x v="3"/>
    <x v="3"/>
    <n v="2263.8546559802712"/>
    <n v="14357.601966233229"/>
    <n v="1499.1632141164139"/>
    <n v="21817.851564952678"/>
    <s v="LANGUEDOC-ROUSSILLON"/>
    <x v="1"/>
    <s v="MEDITERRANEE"/>
    <n v="39938.471401282593"/>
  </r>
  <r>
    <n v="73"/>
    <s v="65"/>
    <s v="Hautes-Pyrénées"/>
    <x v="1"/>
    <x v="2"/>
    <n v="4084"/>
    <n v="13656"/>
    <n v="2856"/>
    <n v="8616"/>
    <s v="MIDI-PYRENEES"/>
    <x v="1"/>
    <s v="SUD-OUEST"/>
    <n v="29212"/>
  </r>
  <r>
    <n v="11"/>
    <s v="92"/>
    <s v="Hauts-de-Seine"/>
    <x v="2"/>
    <x v="4"/>
    <n v="8637.8297011513932"/>
    <n v="69183.621733181833"/>
    <n v="10787.804982747957"/>
    <n v="92736.980786636297"/>
    <s v="ILE-DE-FRANCE"/>
    <x v="2"/>
    <s v="REGION PARISIENNE"/>
    <n v="181346.23720371746"/>
  </r>
  <r>
    <n v="53"/>
    <s v="22"/>
    <s v="Côtes-d'Armor"/>
    <x v="2"/>
    <x v="0"/>
    <n v="2366.3956187209196"/>
    <n v="27170.380176110262"/>
    <n v="1248.0605923679057"/>
    <n v="37777.634205588496"/>
    <s v="BRETAGNE"/>
    <x v="0"/>
    <s v="OUEST"/>
    <n v="68562.470592787577"/>
  </r>
  <r>
    <n v="82"/>
    <s v="74"/>
    <s v="Haute-Savoie"/>
    <x v="6"/>
    <x v="4"/>
    <n v="3636"/>
    <n v="23848"/>
    <n v="3853"/>
    <n v="29402"/>
    <s v="RHONE-ALPES"/>
    <x v="2"/>
    <s v="CENTRE-EST"/>
    <n v="60739"/>
  </r>
  <r>
    <n v="24"/>
    <s v="18"/>
    <s v="Cher"/>
    <x v="5"/>
    <x v="5"/>
    <n v="709"/>
    <n v="8368"/>
    <n v="764"/>
    <n v="7140"/>
    <s v="CENTRE"/>
    <x v="2"/>
    <s v="BASSIN PARISIEN"/>
    <n v="16981"/>
  </r>
  <r>
    <n v="72"/>
    <s v="24"/>
    <s v="Dordogne"/>
    <x v="1"/>
    <x v="4"/>
    <n v="1428"/>
    <n v="8556"/>
    <n v="1848"/>
    <n v="7580"/>
    <s v="AQUITAINE"/>
    <x v="2"/>
    <s v="SUD-OUEST"/>
    <n v="19412"/>
  </r>
  <r>
    <n v="73"/>
    <s v="81"/>
    <s v="Tarn"/>
    <x v="3"/>
    <x v="1"/>
    <n v="72.646688162326924"/>
    <n v="13942.635280337872"/>
    <n v="29.088713113418049"/>
    <n v="20896.566593125906"/>
    <s v="MIDI-PYRENEES"/>
    <x v="0"/>
    <s v="SUD-OUEST"/>
    <n v="34940.937274739525"/>
  </r>
  <r>
    <n v="54"/>
    <s v="16"/>
    <s v="Charente"/>
    <x v="6"/>
    <x v="3"/>
    <n v="1010"/>
    <n v="5967"/>
    <n v="672"/>
    <n v="9982"/>
    <s v="POITOU-CHARENTES"/>
    <x v="1"/>
    <s v="OUEST"/>
    <n v="17631"/>
  </r>
  <r>
    <n v="93"/>
    <s v="13"/>
    <s v="Bouches-du-Rhône"/>
    <x v="2"/>
    <x v="5"/>
    <n v="9311.7960950206634"/>
    <n v="152131.98394818138"/>
    <n v="12747.858139867874"/>
    <n v="175278.60621917396"/>
    <s v="PROVENCE-ALPES-COTE D'AZUR"/>
    <x v="2"/>
    <s v="MEDITERRANEE"/>
    <n v="349470.24440224387"/>
  </r>
  <r>
    <n v="72"/>
    <s v="24"/>
    <s v="Dordogne"/>
    <x v="6"/>
    <x v="0"/>
    <n v="1979"/>
    <n v="26728"/>
    <n v="1482"/>
    <n v="32310"/>
    <s v="AQUITAINE"/>
    <x v="0"/>
    <s v="SUD-OUEST"/>
    <n v="62499"/>
  </r>
  <r>
    <n v="82"/>
    <s v="07"/>
    <s v="Ardèche"/>
    <x v="5"/>
    <x v="0"/>
    <n v="2520"/>
    <n v="27925"/>
    <n v="1860"/>
    <n v="33124"/>
    <s v="RHONE-ALPES"/>
    <x v="0"/>
    <s v="CENTRE-EST"/>
    <n v="65429"/>
  </r>
  <r>
    <n v="54"/>
    <s v="79"/>
    <s v="Deux-Sèvres"/>
    <x v="5"/>
    <x v="4"/>
    <n v="1329"/>
    <n v="9240"/>
    <n v="1716"/>
    <n v="9652"/>
    <s v="POITOU-CHARENTES"/>
    <x v="2"/>
    <s v="OUEST"/>
    <n v="21937"/>
  </r>
  <r>
    <n v="21"/>
    <s v="52"/>
    <s v="Haute-Marne"/>
    <x v="0"/>
    <x v="0"/>
    <n v="4280"/>
    <n v="26924"/>
    <n v="3692"/>
    <n v="30788"/>
    <s v="CHAMPAGNE-ARDENNE"/>
    <x v="0"/>
    <s v="BASSIN PARISIEN"/>
    <n v="65684"/>
  </r>
  <r>
    <n v="25"/>
    <s v="61"/>
    <s v="Orne"/>
    <x v="4"/>
    <x v="1"/>
    <n v="3685"/>
    <n v="21525"/>
    <n v="4530"/>
    <n v="29755"/>
    <s v="BASSE-NORMANDIE"/>
    <x v="0"/>
    <s v="BASSIN PARISIEN"/>
    <n v="59495"/>
  </r>
  <r>
    <n v="93"/>
    <s v="83"/>
    <s v="Var"/>
    <x v="2"/>
    <x v="3"/>
    <n v="3300.1628542884587"/>
    <n v="24322.115598577977"/>
    <n v="2212.39362795342"/>
    <n v="37174.23334476247"/>
    <s v="PROVENCE-ALPES-COTE D'AZUR"/>
    <x v="1"/>
    <s v="MEDITERRANEE"/>
    <n v="67008.905425582328"/>
  </r>
  <r>
    <n v="74"/>
    <s v="87"/>
    <s v="Haute-Vienne"/>
    <x v="6"/>
    <x v="1"/>
    <n v="120"/>
    <n v="23952"/>
    <n v="90"/>
    <n v="35283"/>
    <s v="LIMOUSIN"/>
    <x v="0"/>
    <s v="SUD-OUEST"/>
    <n v="59445"/>
  </r>
  <r>
    <n v="24"/>
    <s v="37"/>
    <s v="Indre-et-Loire"/>
    <x v="4"/>
    <x v="1"/>
    <n v="4335"/>
    <n v="35015"/>
    <n v="6110"/>
    <n v="48030"/>
    <s v="CENTRE"/>
    <x v="0"/>
    <s v="BASSIN PARISIEN"/>
    <n v="93490"/>
  </r>
  <r>
    <n v="83"/>
    <s v="63"/>
    <s v="Puy-de-Dôme"/>
    <x v="5"/>
    <x v="1"/>
    <n v="1987"/>
    <n v="44177"/>
    <n v="1428"/>
    <n v="58352"/>
    <s v="AUVERGNE"/>
    <x v="0"/>
    <s v="CENTRE-EST"/>
    <n v="105944"/>
  </r>
  <r>
    <n v="54"/>
    <s v="86"/>
    <s v="Vienne"/>
    <x v="0"/>
    <x v="3"/>
    <n v="868"/>
    <n v="2020"/>
    <n v="1200"/>
    <n v="4444"/>
    <s v="POITOU-CHARENTES"/>
    <x v="1"/>
    <s v="OUEST"/>
    <n v="8532"/>
  </r>
  <r>
    <n v="73"/>
    <s v="09"/>
    <s v="Ariège"/>
    <x v="3"/>
    <x v="2"/>
    <n v="1365.5136522613443"/>
    <n v="16830.565017048295"/>
    <n v="847.71632587205988"/>
    <n v="11814.798936205785"/>
    <s v="MIDI-PYRENEES"/>
    <x v="1"/>
    <s v="SUD-OUEST"/>
    <n v="30858.593931387484"/>
  </r>
  <r>
    <n v="23"/>
    <s v="27"/>
    <s v="Eure"/>
    <x v="3"/>
    <x v="1"/>
    <n v="121.87672953242125"/>
    <n v="17783.090202084724"/>
    <n v="44.760363405894218"/>
    <n v="31707.603991314718"/>
    <s v="HAUTE-NORMANDIE"/>
    <x v="0"/>
    <s v="BASSIN PARISIEN"/>
    <n v="49657.331286337758"/>
  </r>
  <r>
    <n v="24"/>
    <s v="41"/>
    <s v="Loir-et-Cher"/>
    <x v="6"/>
    <x v="3"/>
    <n v="819"/>
    <n v="5504"/>
    <n v="614"/>
    <n v="9488"/>
    <s v="CENTRE"/>
    <x v="1"/>
    <s v="BASSIN PARISIEN"/>
    <n v="16425"/>
  </r>
  <r>
    <n v="25"/>
    <s v="14"/>
    <s v="Calvados"/>
    <x v="1"/>
    <x v="0"/>
    <n v="11824"/>
    <n v="61620"/>
    <n v="9228"/>
    <n v="76480"/>
    <s v="BASSE-NORMANDIE"/>
    <x v="0"/>
    <s v="BASSIN PARISIEN"/>
    <n v="159152"/>
  </r>
  <r>
    <n v="54"/>
    <s v="17"/>
    <s v="Charente-Maritime"/>
    <x v="6"/>
    <x v="1"/>
    <n v="132"/>
    <n v="34388"/>
    <n v="104"/>
    <n v="50424"/>
    <s v="POITOU-CHARENTES"/>
    <x v="0"/>
    <s v="OUEST"/>
    <n v="85048"/>
  </r>
  <r>
    <n v="74"/>
    <s v="19"/>
    <s v="Corrèze"/>
    <x v="0"/>
    <x v="2"/>
    <n v="2564"/>
    <n v="4728"/>
    <n v="1796"/>
    <n v="3116"/>
    <s v="LIMOUSIN"/>
    <x v="1"/>
    <s v="SUD-OUEST"/>
    <n v="12204"/>
  </r>
  <r>
    <n v="43"/>
    <s v="39"/>
    <s v="Jura"/>
    <x v="0"/>
    <x v="4"/>
    <n v="808"/>
    <n v="2684"/>
    <n v="896"/>
    <n v="2436"/>
    <s v="FRANCHE-COMTE"/>
    <x v="2"/>
    <s v="EST"/>
    <n v="6824"/>
  </r>
  <r>
    <n v="31"/>
    <s v="59"/>
    <s v="Nord"/>
    <x v="0"/>
    <x v="3"/>
    <n v="7824"/>
    <n v="21536"/>
    <n v="10612"/>
    <n v="32384"/>
    <s v="NORD-PAS-DE-CALAIS"/>
    <x v="1"/>
    <s v=""/>
    <n v="72356"/>
  </r>
  <r>
    <n v="74"/>
    <s v="87"/>
    <s v="Haute-Vienne"/>
    <x v="2"/>
    <x v="0"/>
    <n v="1635.1451819396161"/>
    <n v="20281.801044285687"/>
    <n v="1373.2936099526448"/>
    <n v="25956.281767099616"/>
    <s v="LIMOUSIN"/>
    <x v="0"/>
    <s v="SUD-OUEST"/>
    <n v="49246.521603277564"/>
  </r>
  <r>
    <n v="11"/>
    <s v="78"/>
    <s v="Yvelines"/>
    <x v="2"/>
    <x v="3"/>
    <n v="3438.5406397735578"/>
    <n v="19382.560643907476"/>
    <n v="2578.8064338987597"/>
    <n v="33531.398394371186"/>
    <s v="ILE-DE-FRANCE"/>
    <x v="1"/>
    <s v="REGION PARISIENNE"/>
    <n v="58931.30611195098"/>
  </r>
  <r>
    <n v="72"/>
    <s v="33"/>
    <s v="Gironde"/>
    <x v="6"/>
    <x v="2"/>
    <n v="11814"/>
    <n v="124470"/>
    <n v="8091"/>
    <n v="105340"/>
    <s v="AQUITAINE"/>
    <x v="1"/>
    <s v="SUD-OUEST"/>
    <n v="249715"/>
  </r>
  <r>
    <n v="41"/>
    <s v="88"/>
    <s v="Vosges"/>
    <x v="3"/>
    <x v="4"/>
    <n v="3014.0901701575826"/>
    <n v="17683.216157071824"/>
    <n v="3133.2883396336133"/>
    <n v="19416.006362531443"/>
    <s v="LORRAINE"/>
    <x v="2"/>
    <s v="EST"/>
    <n v="43246.601029394464"/>
  </r>
  <r>
    <n v="82"/>
    <s v="73"/>
    <s v="Savoie"/>
    <x v="2"/>
    <x v="0"/>
    <n v="2115.5740407284025"/>
    <n v="19436.554901998636"/>
    <n v="1158.967241931751"/>
    <n v="22006.134405699406"/>
    <s v="RHONE-ALPES"/>
    <x v="0"/>
    <s v="CENTRE-EST"/>
    <n v="44717.230590358195"/>
  </r>
  <r>
    <n v="11"/>
    <s v="77"/>
    <s v="Seine-et-Marne"/>
    <x v="5"/>
    <x v="3"/>
    <n v="3752"/>
    <n v="21542"/>
    <n v="3711"/>
    <n v="33472"/>
    <s v="ILE-DE-FRANCE"/>
    <x v="1"/>
    <s v="REGION PARISIENNE"/>
    <n v="62477"/>
  </r>
  <r>
    <n v="91"/>
    <s v="11"/>
    <s v="Aude"/>
    <x v="6"/>
    <x v="3"/>
    <n v="994"/>
    <n v="8432"/>
    <n v="684"/>
    <n v="11764"/>
    <s v="LANGUEDOC-ROUSSILLON"/>
    <x v="1"/>
    <s v="MEDITERRANEE"/>
    <n v="21874"/>
  </r>
  <r>
    <n v="91"/>
    <s v="66"/>
    <s v="Pyrénées-Orientales"/>
    <x v="0"/>
    <x v="0"/>
    <n v="4232"/>
    <n v="44708"/>
    <n v="3764"/>
    <n v="57420"/>
    <s v="LANGUEDOC-ROUSSILLON"/>
    <x v="0"/>
    <s v="MEDITERRANEE"/>
    <n v="110124"/>
  </r>
  <r>
    <n v="23"/>
    <s v="76"/>
    <s v="Seine-Maritime"/>
    <x v="4"/>
    <x v="0"/>
    <n v="24470"/>
    <n v="136955"/>
    <n v="21690"/>
    <n v="168390"/>
    <s v="HAUTE-NORMANDIE"/>
    <x v="0"/>
    <s v="BASSIN PARISIEN"/>
    <n v="351505"/>
  </r>
  <r>
    <n v="53"/>
    <s v="56"/>
    <s v="Morbihan"/>
    <x v="0"/>
    <x v="4"/>
    <n v="1760"/>
    <n v="6012"/>
    <n v="2136"/>
    <n v="4316"/>
    <s v="BRETAGNE"/>
    <x v="2"/>
    <s v="OUEST"/>
    <n v="14224"/>
  </r>
  <r>
    <n v="41"/>
    <s v="55"/>
    <s v="Meuse"/>
    <x v="5"/>
    <x v="3"/>
    <n v="362"/>
    <n v="2689"/>
    <n v="396"/>
    <n v="4068"/>
    <s v="LORRAINE"/>
    <x v="1"/>
    <s v="EST"/>
    <n v="7515"/>
  </r>
  <r>
    <n v="83"/>
    <s v="03"/>
    <s v="Allier"/>
    <x v="3"/>
    <x v="3"/>
    <n v="1105.165407724485"/>
    <n v="6509.486572732656"/>
    <n v="896.14333284670488"/>
    <n v="11950.899017608095"/>
    <s v="AUVERGNE"/>
    <x v="1"/>
    <s v="CENTRE-EST"/>
    <n v="20461.694330911942"/>
  </r>
  <r>
    <n v="91"/>
    <s v="48"/>
    <s v="Lozère"/>
    <x v="1"/>
    <x v="2"/>
    <n v="1384"/>
    <n v="3424"/>
    <n v="696"/>
    <n v="2064"/>
    <s v="LANGUEDOC-ROUSSILLON"/>
    <x v="1"/>
    <s v="MEDITERRANEE"/>
    <n v="7568"/>
  </r>
  <r>
    <n v="42"/>
    <s v="68"/>
    <s v="Haut-Rhin"/>
    <x v="2"/>
    <x v="2"/>
    <n v="9267.3420858486843"/>
    <n v="89858.942204365056"/>
    <n v="6149.773687335939"/>
    <n v="67408.978284651894"/>
    <s v="ALSACE"/>
    <x v="1"/>
    <s v="EST"/>
    <n v="172685.03626220155"/>
  </r>
  <r>
    <n v="53"/>
    <s v="22"/>
    <s v="Côtes-d'Armor"/>
    <x v="3"/>
    <x v="1"/>
    <n v="51.226408627349628"/>
    <n v="23297.054729196534"/>
    <n v="40.587041826402839"/>
    <n v="40153.032069377827"/>
    <s v="BRETAGNE"/>
    <x v="0"/>
    <s v="OUEST"/>
    <n v="63541.900249028113"/>
  </r>
  <r>
    <n v="21"/>
    <s v="08"/>
    <s v="Ardennes"/>
    <x v="2"/>
    <x v="1"/>
    <n v="103.01501873387501"/>
    <n v="12570.915626429929"/>
    <n v="76.977935231957602"/>
    <n v="21047.20910477297"/>
    <s v="CHAMPAGNE-ARDENNE"/>
    <x v="0"/>
    <s v="BASSIN PARISIEN"/>
    <n v="33798.117685168734"/>
  </r>
  <r>
    <n v="53"/>
    <s v="35"/>
    <s v="Ille-et-Vilaine"/>
    <x v="1"/>
    <x v="0"/>
    <n v="11676"/>
    <n v="75604"/>
    <n v="8912"/>
    <n v="97732"/>
    <s v="BRETAGNE"/>
    <x v="0"/>
    <s v="OUEST"/>
    <n v="193924"/>
  </r>
  <r>
    <n v="74"/>
    <s v="87"/>
    <s v="Haute-Vienne"/>
    <x v="0"/>
    <x v="0"/>
    <n v="5208"/>
    <n v="47196"/>
    <n v="3840"/>
    <n v="59008"/>
    <s v="LIMOUSIN"/>
    <x v="0"/>
    <s v="SUD-OUEST"/>
    <n v="115252"/>
  </r>
  <r>
    <n v="73"/>
    <s v="09"/>
    <s v="Ariège"/>
    <x v="6"/>
    <x v="3"/>
    <n v="308"/>
    <n v="4024"/>
    <n v="312"/>
    <n v="5428"/>
    <s v="MIDI-PYRENEES"/>
    <x v="1"/>
    <s v="SUD-OUEST"/>
    <n v="10072"/>
  </r>
  <r>
    <n v="26"/>
    <s v="21"/>
    <s v="Côte-d'Or"/>
    <x v="3"/>
    <x v="1"/>
    <n v="66.681392120586153"/>
    <n v="14885.197736700135"/>
    <n v="46.790047114305729"/>
    <n v="26098.075733760103"/>
    <s v="BOURGOGNE"/>
    <x v="0"/>
    <s v="BASSIN PARISIEN"/>
    <n v="41096.744909695131"/>
  </r>
  <r>
    <n v="83"/>
    <s v="03"/>
    <s v="Allier"/>
    <x v="5"/>
    <x v="4"/>
    <n v="1030"/>
    <n v="11060"/>
    <n v="1416"/>
    <n v="11072"/>
    <s v="AUVERGNE"/>
    <x v="2"/>
    <s v="CENTRE-EST"/>
    <n v="24578"/>
  </r>
  <r>
    <n v="26"/>
    <s v="58"/>
    <s v="Nièvre"/>
    <x v="6"/>
    <x v="0"/>
    <n v="1230"/>
    <n v="16038"/>
    <n v="885"/>
    <n v="18860"/>
    <s v="BOURGOGNE"/>
    <x v="0"/>
    <s v="BASSIN PARISIEN"/>
    <n v="37013"/>
  </r>
  <r>
    <n v="42"/>
    <s v="67"/>
    <s v="Bas-Rhin"/>
    <x v="0"/>
    <x v="1"/>
    <n v="12188"/>
    <n v="46584"/>
    <n v="13964"/>
    <n v="55712"/>
    <s v="ALSACE"/>
    <x v="0"/>
    <s v="EST"/>
    <n v="128448"/>
  </r>
  <r>
    <n v="91"/>
    <s v="48"/>
    <s v="Lozère"/>
    <x v="3"/>
    <x v="1"/>
    <n v="0"/>
    <n v="3168.7264894684154"/>
    <n v="8.1133526495784185"/>
    <n v="4317.6313250154926"/>
    <s v="LANGUEDOC-ROUSSILLON"/>
    <x v="0"/>
    <s v="MEDITERRANEE"/>
    <n v="7494.4711671334862"/>
  </r>
  <r>
    <n v="11"/>
    <s v="78"/>
    <s v="Yvelines"/>
    <x v="4"/>
    <x v="4"/>
    <n v="5075"/>
    <n v="34220"/>
    <n v="6560"/>
    <n v="34295"/>
    <s v="ILE-DE-FRANCE"/>
    <x v="2"/>
    <s v="REGION PARISIENNE"/>
    <n v="80150"/>
  </r>
  <r>
    <n v="94"/>
    <s v="2A"/>
    <s v="Corse-du-Sud"/>
    <x v="0"/>
    <x v="5"/>
    <n v="20"/>
    <n v="780"/>
    <n v="20"/>
    <n v="320"/>
    <s v="CORSE"/>
    <x v="2"/>
    <s v="MEDITERRANEE"/>
    <n v="1140"/>
  </r>
  <r>
    <n v="22"/>
    <s v="80"/>
    <s v="Somme"/>
    <x v="5"/>
    <x v="3"/>
    <n v="1712"/>
    <n v="8792"/>
    <n v="2153"/>
    <n v="15184"/>
    <s v="PICARDIE"/>
    <x v="1"/>
    <s v="BASSIN PARISIEN"/>
    <n v="27841"/>
  </r>
  <r>
    <n v="24"/>
    <s v="36"/>
    <s v="Indre"/>
    <x v="2"/>
    <x v="0"/>
    <n v="1487.5529017519279"/>
    <n v="17463.83851670548"/>
    <n v="810.79084165164738"/>
    <n v="21237.071456011807"/>
    <s v="CENTRE"/>
    <x v="0"/>
    <s v="BASSIN PARISIEN"/>
    <n v="40999.25371612086"/>
  </r>
  <r>
    <n v="11"/>
    <s v="77"/>
    <s v="Seine-et-Marne"/>
    <x v="6"/>
    <x v="2"/>
    <n v="12100"/>
    <n v="112827"/>
    <n v="7326"/>
    <n v="90380"/>
    <s v="ILE-DE-FRANCE"/>
    <x v="1"/>
    <s v="REGION PARISIENNE"/>
    <n v="222633"/>
  </r>
  <r>
    <n v="73"/>
    <s v="12"/>
    <s v="Aveyron"/>
    <x v="3"/>
    <x v="3"/>
    <n v="781.17987759669279"/>
    <n v="5538.1491412978457"/>
    <n v="455.18068367303738"/>
    <n v="8799.2580226137798"/>
    <s v="MIDI-PYRENEES"/>
    <x v="1"/>
    <s v="SUD-OUEST"/>
    <n v="15573.767725181355"/>
  </r>
  <r>
    <n v="43"/>
    <s v="39"/>
    <s v="Jura"/>
    <x v="0"/>
    <x v="0"/>
    <n v="3612"/>
    <n v="30324"/>
    <n v="2992"/>
    <n v="33136"/>
    <s v="FRANCHE-COMTE"/>
    <x v="0"/>
    <s v="EST"/>
    <n v="70064"/>
  </r>
  <r>
    <n v="11"/>
    <s v="78"/>
    <s v="Yvelines"/>
    <x v="6"/>
    <x v="3"/>
    <n v="3443"/>
    <n v="26833"/>
    <n v="2559"/>
    <n v="45137"/>
    <s v="ILE-DE-FRANCE"/>
    <x v="1"/>
    <s v="REGION PARISIENNE"/>
    <n v="77972"/>
  </r>
  <r>
    <n v="11"/>
    <s v="75"/>
    <s v="Paris"/>
    <x v="4"/>
    <x v="0"/>
    <n v="21725"/>
    <n v="224385"/>
    <n v="23300"/>
    <n v="310300"/>
    <s v="ILE-DE-FRANCE"/>
    <x v="0"/>
    <s v="REGION PARISIENNE"/>
    <n v="579710"/>
  </r>
  <r>
    <n v="41"/>
    <s v="88"/>
    <s v="Vosges"/>
    <x v="1"/>
    <x v="3"/>
    <n v="1756"/>
    <n v="4324"/>
    <n v="2304"/>
    <n v="6148"/>
    <s v="LORRAINE"/>
    <x v="1"/>
    <s v="EST"/>
    <n v="14532"/>
  </r>
  <r>
    <n v="82"/>
    <s v="07"/>
    <s v="Ardèche"/>
    <x v="6"/>
    <x v="3"/>
    <n v="738"/>
    <n v="6975"/>
    <n v="536"/>
    <n v="10328"/>
    <s v="RHONE-ALPES"/>
    <x v="1"/>
    <s v="CENTRE-EST"/>
    <n v="18577"/>
  </r>
  <r>
    <n v="54"/>
    <s v="16"/>
    <s v="Charente"/>
    <x v="1"/>
    <x v="2"/>
    <n v="7040"/>
    <n v="19780"/>
    <n v="4200"/>
    <n v="11092"/>
    <s v="POITOU-CHARENTES"/>
    <x v="1"/>
    <s v="OUEST"/>
    <n v="42112"/>
  </r>
  <r>
    <n v="83"/>
    <s v="15"/>
    <s v="Cantal"/>
    <x v="2"/>
    <x v="4"/>
    <n v="1175.7107641019124"/>
    <n v="7111.6008291890321"/>
    <n v="891.74772231593943"/>
    <n v="8970.2001121429166"/>
    <s v="AUVERGNE"/>
    <x v="2"/>
    <s v="CENTRE-EST"/>
    <n v="18149.259427749799"/>
  </r>
  <r>
    <n v="11"/>
    <s v="94"/>
    <s v="Val-de-Marne"/>
    <x v="1"/>
    <x v="2"/>
    <n v="15908"/>
    <n v="56260"/>
    <n v="12920"/>
    <n v="43240"/>
    <s v="ILE-DE-FRANCE"/>
    <x v="1"/>
    <s v="REGION PARISIENNE"/>
    <n v="128328"/>
  </r>
  <r>
    <n v="74"/>
    <s v="19"/>
    <s v="Corrèze"/>
    <x v="0"/>
    <x v="0"/>
    <n v="2628"/>
    <n v="36788"/>
    <n v="2024"/>
    <n v="42596"/>
    <s v="LIMOUSIN"/>
    <x v="0"/>
    <s v="SUD-OUEST"/>
    <n v="84036"/>
  </r>
  <r>
    <n v="54"/>
    <s v="16"/>
    <s v="Charente"/>
    <x v="6"/>
    <x v="5"/>
    <n v="943"/>
    <n v="13145"/>
    <n v="1272"/>
    <n v="14288"/>
    <s v="POITOU-CHARENTES"/>
    <x v="2"/>
    <s v="OUEST"/>
    <n v="29648"/>
  </r>
  <r>
    <n v="41"/>
    <s v="54"/>
    <s v="Meurthe-et-Moselle"/>
    <x v="5"/>
    <x v="1"/>
    <n v="861"/>
    <n v="38097"/>
    <n v="709"/>
    <n v="59929"/>
    <s v="LORRAINE"/>
    <x v="0"/>
    <s v="EST"/>
    <n v="99596"/>
  </r>
  <r>
    <n v="82"/>
    <s v="07"/>
    <s v="Ardèche"/>
    <x v="4"/>
    <x v="0"/>
    <n v="3730"/>
    <n v="35875"/>
    <n v="3055"/>
    <n v="40730"/>
    <s v="RHONE-ALPES"/>
    <x v="0"/>
    <s v="CENTRE-EST"/>
    <n v="83390"/>
  </r>
  <r>
    <n v="24"/>
    <s v="45"/>
    <s v="Loiret"/>
    <x v="1"/>
    <x v="0"/>
    <n v="8656"/>
    <n v="57360"/>
    <n v="7212"/>
    <n v="65648"/>
    <s v="CENTRE"/>
    <x v="0"/>
    <s v="BASSIN PARISIEN"/>
    <n v="138876"/>
  </r>
  <r>
    <n v="26"/>
    <s v="71"/>
    <s v="Saône-et-Loire"/>
    <x v="0"/>
    <x v="3"/>
    <n v="1228"/>
    <n v="3312"/>
    <n v="1856"/>
    <n v="7840"/>
    <s v="BOURGOGNE"/>
    <x v="1"/>
    <s v="BASSIN PARISIEN"/>
    <n v="14236"/>
  </r>
  <r>
    <n v="23"/>
    <s v="76"/>
    <s v="Seine-Maritime"/>
    <x v="0"/>
    <x v="2"/>
    <n v="17212"/>
    <n v="35076"/>
    <n v="11808"/>
    <n v="21536"/>
    <s v="HAUTE-NORMANDIE"/>
    <x v="1"/>
    <s v="BASSIN PARISIEN"/>
    <n v="85632"/>
  </r>
  <r>
    <n v="24"/>
    <s v="36"/>
    <s v="Indre"/>
    <x v="4"/>
    <x v="1"/>
    <n v="2605"/>
    <n v="22270"/>
    <n v="3095"/>
    <n v="28365"/>
    <s v="CENTRE"/>
    <x v="0"/>
    <s v="BASSIN PARISIEN"/>
    <n v="56335"/>
  </r>
  <r>
    <n v="11"/>
    <s v="94"/>
    <s v="Val-de-Marne"/>
    <x v="4"/>
    <x v="0"/>
    <n v="15670"/>
    <n v="116125"/>
    <n v="12930"/>
    <n v="135810"/>
    <s v="ILE-DE-FRANCE"/>
    <x v="0"/>
    <s v="REGION PARISIENNE"/>
    <n v="280535"/>
  </r>
  <r>
    <n v="24"/>
    <s v="41"/>
    <s v="Loir-et-Cher"/>
    <x v="4"/>
    <x v="1"/>
    <n v="3365"/>
    <n v="24120"/>
    <n v="4560"/>
    <n v="31215"/>
    <s v="CENTRE"/>
    <x v="0"/>
    <s v="BASSIN PARISIEN"/>
    <n v="63260"/>
  </r>
  <r>
    <n v="11"/>
    <s v="95"/>
    <s v="Val-d'Oise"/>
    <x v="4"/>
    <x v="1"/>
    <n v="8075"/>
    <n v="58280"/>
    <n v="9465"/>
    <n v="75490"/>
    <s v="ILE-DE-FRANCE"/>
    <x v="0"/>
    <s v="REGION PARISIENNE"/>
    <n v="151310"/>
  </r>
  <r>
    <n v="91"/>
    <s v="34"/>
    <s v="Hérault"/>
    <x v="2"/>
    <x v="1"/>
    <n v="328.54467004791383"/>
    <n v="33113.614608003321"/>
    <n v="173.15555283717566"/>
    <n v="45477.712832568053"/>
    <s v="LANGUEDOC-ROUSSILLON"/>
    <x v="0"/>
    <s v="MEDITERRANEE"/>
    <n v="79093.027663456465"/>
  </r>
  <r>
    <n v="26"/>
    <s v="21"/>
    <s v="Côte-d'Or"/>
    <x v="5"/>
    <x v="5"/>
    <n v="1434"/>
    <n v="18906"/>
    <n v="2045"/>
    <n v="17213"/>
    <s v="BOURGOGNE"/>
    <x v="2"/>
    <s v="BASSIN PARISIEN"/>
    <n v="39598"/>
  </r>
  <r>
    <n v="41"/>
    <s v="88"/>
    <s v="Vosges"/>
    <x v="0"/>
    <x v="0"/>
    <n v="7396"/>
    <n v="44912"/>
    <n v="6372"/>
    <n v="56072"/>
    <s v="LORRAINE"/>
    <x v="0"/>
    <s v="EST"/>
    <n v="114752"/>
  </r>
  <r>
    <n v="21"/>
    <s v="08"/>
    <s v="Ardennes"/>
    <x v="0"/>
    <x v="1"/>
    <n v="5924"/>
    <n v="28740"/>
    <n v="6724"/>
    <n v="33516"/>
    <s v="CHAMPAGNE-ARDENNE"/>
    <x v="0"/>
    <s v="BASSIN PARISIEN"/>
    <n v="74904"/>
  </r>
  <r>
    <n v="42"/>
    <s v="67"/>
    <s v="Bas-Rhin"/>
    <x v="5"/>
    <x v="1"/>
    <n v="1835"/>
    <n v="36531"/>
    <n v="1852"/>
    <n v="67119"/>
    <s v="ALSACE"/>
    <x v="0"/>
    <s v="EST"/>
    <n v="107337"/>
  </r>
  <r>
    <n v="11"/>
    <s v="75"/>
    <s v="Paris"/>
    <x v="5"/>
    <x v="5"/>
    <n v="12423"/>
    <n v="232652"/>
    <n v="20693"/>
    <n v="219514"/>
    <s v="ILE-DE-FRANCE"/>
    <x v="2"/>
    <s v="REGION PARISIENNE"/>
    <n v="485282"/>
  </r>
  <r>
    <n v="11"/>
    <s v="78"/>
    <s v="Yvelines"/>
    <x v="6"/>
    <x v="4"/>
    <n v="7505"/>
    <n v="53678"/>
    <n v="8249"/>
    <n v="67400"/>
    <s v="ILE-DE-FRANCE"/>
    <x v="2"/>
    <s v="REGION PARISIENNE"/>
    <n v="136832"/>
  </r>
  <r>
    <n v="74"/>
    <s v="23"/>
    <s v="Creuse"/>
    <x v="0"/>
    <x v="5"/>
    <n v="104"/>
    <n v="1044"/>
    <n v="60"/>
    <n v="420"/>
    <s v="LIMOUSIN"/>
    <x v="2"/>
    <s v="SUD-OUEST"/>
    <n v="1628"/>
  </r>
  <r>
    <n v="82"/>
    <s v="26"/>
    <s v="Drôme"/>
    <x v="6"/>
    <x v="1"/>
    <n v="165"/>
    <n v="25090"/>
    <n v="120"/>
    <n v="35484"/>
    <s v="RHONE-ALPES"/>
    <x v="0"/>
    <s v="CENTRE-EST"/>
    <n v="60859"/>
  </r>
  <r>
    <n v="94"/>
    <s v="2B"/>
    <s v="Haute-Corse"/>
    <x v="4"/>
    <x v="3"/>
    <n v="860"/>
    <n v="2740"/>
    <n v="760"/>
    <n v="3700"/>
    <s v="CORSE"/>
    <x v="1"/>
    <s v="MEDITERRANEE"/>
    <n v="8060"/>
  </r>
  <r>
    <n v="11"/>
    <s v="95"/>
    <s v="Val-d'Oise"/>
    <x v="4"/>
    <x v="3"/>
    <n v="4090"/>
    <n v="12920"/>
    <n v="4705"/>
    <n v="20570"/>
    <s v="ILE-DE-FRANCE"/>
    <x v="1"/>
    <s v="REGION PARISIENNE"/>
    <n v="42285"/>
  </r>
  <r>
    <n v="23"/>
    <s v="27"/>
    <s v="Eure"/>
    <x v="2"/>
    <x v="3"/>
    <n v="2202.8871348051548"/>
    <n v="8675.4836974785103"/>
    <n v="1697.1316717946904"/>
    <n v="14874.784260806633"/>
    <s v="HAUTE-NORMANDIE"/>
    <x v="1"/>
    <s v="BASSIN PARISIEN"/>
    <n v="27450.286764884986"/>
  </r>
  <r>
    <n v="31"/>
    <s v="62"/>
    <s v="Pas-de-Calais"/>
    <x v="5"/>
    <x v="3"/>
    <n v="4089"/>
    <n v="24268"/>
    <n v="5293"/>
    <n v="38545"/>
    <s v="NORD-PAS-DE-CALAIS"/>
    <x v="1"/>
    <s v=""/>
    <n v="72195"/>
  </r>
  <r>
    <n v="74"/>
    <s v="19"/>
    <s v="Corrèze"/>
    <x v="1"/>
    <x v="4"/>
    <n v="1040"/>
    <n v="6748"/>
    <n v="1384"/>
    <n v="5772"/>
    <s v="LIMOUSIN"/>
    <x v="2"/>
    <s v="SUD-OUEST"/>
    <n v="14944"/>
  </r>
  <r>
    <n v="93"/>
    <s v="05"/>
    <s v="Hautes-Alpes"/>
    <x v="1"/>
    <x v="2"/>
    <n v="1832"/>
    <n v="5568"/>
    <n v="1092"/>
    <n v="3324"/>
    <s v="PROVENCE-ALPES-COTE D'AZUR"/>
    <x v="1"/>
    <s v="MEDITERRANEE"/>
    <n v="11816"/>
  </r>
  <r>
    <n v="24"/>
    <s v="28"/>
    <s v="Eure-et-Loir"/>
    <x v="5"/>
    <x v="5"/>
    <n v="856"/>
    <n v="10532"/>
    <n v="1252"/>
    <n v="9360"/>
    <s v="CENTRE"/>
    <x v="2"/>
    <s v="BASSIN PARISIEN"/>
    <n v="22000"/>
  </r>
  <r>
    <n v="73"/>
    <s v="65"/>
    <s v="Hautes-Pyrénées"/>
    <x v="5"/>
    <x v="1"/>
    <n v="288"/>
    <n v="17004"/>
    <n v="180"/>
    <n v="21428"/>
    <s v="MIDI-PYRENEES"/>
    <x v="0"/>
    <s v="SUD-OUEST"/>
    <n v="38900"/>
  </r>
  <r>
    <n v="43"/>
    <s v="25"/>
    <s v="Doubs"/>
    <x v="1"/>
    <x v="5"/>
    <n v="948"/>
    <n v="11016"/>
    <n v="1592"/>
    <n v="10656"/>
    <s v="FRANCHE-COMTE"/>
    <x v="2"/>
    <s v="EST"/>
    <n v="24212"/>
  </r>
  <r>
    <n v="41"/>
    <s v="54"/>
    <s v="Meurthe-et-Moselle"/>
    <x v="3"/>
    <x v="2"/>
    <n v="6956.5805662676739"/>
    <n v="75252.515747191603"/>
    <n v="4426.6770231040573"/>
    <n v="57462.434506501828"/>
    <s v="LORRAINE"/>
    <x v="1"/>
    <s v="EST"/>
    <n v="144098.20784306515"/>
  </r>
  <r>
    <n v="53"/>
    <s v="56"/>
    <s v="Morbihan"/>
    <x v="2"/>
    <x v="5"/>
    <n v="2968.2207405047429"/>
    <n v="42716.391878262795"/>
    <n v="4036.225550222955"/>
    <n v="50402.58179318675"/>
    <s v="BRETAGNE"/>
    <x v="2"/>
    <s v="OUEST"/>
    <n v="100123.41996217724"/>
  </r>
  <r>
    <n v="41"/>
    <s v="54"/>
    <s v="Meurthe-et-Moselle"/>
    <x v="1"/>
    <x v="0"/>
    <n v="14476"/>
    <n v="72028"/>
    <n v="12836"/>
    <n v="91608"/>
    <s v="LORRAINE"/>
    <x v="0"/>
    <s v="EST"/>
    <n v="190948"/>
  </r>
  <r>
    <n v="11"/>
    <s v="78"/>
    <s v="Yvelines"/>
    <x v="2"/>
    <x v="5"/>
    <n v="8409.6026979131802"/>
    <n v="170899.81230898353"/>
    <n v="12031.489577988039"/>
    <n v="166053.00484547307"/>
    <s v="ILE-DE-FRANCE"/>
    <x v="2"/>
    <s v="REGION PARISIENNE"/>
    <n v="357393.90943035786"/>
  </r>
  <r>
    <n v="73"/>
    <s v="31"/>
    <s v="Haute-Garonne"/>
    <x v="1"/>
    <x v="3"/>
    <n v="3756"/>
    <n v="13712"/>
    <n v="3800"/>
    <n v="22068"/>
    <s v="MIDI-PYRENEES"/>
    <x v="1"/>
    <s v="SUD-OUEST"/>
    <n v="43336"/>
  </r>
  <r>
    <n v="43"/>
    <s v="70"/>
    <s v="Haute-Saône"/>
    <x v="0"/>
    <x v="4"/>
    <n v="644"/>
    <n v="2692"/>
    <n v="620"/>
    <n v="2168"/>
    <s v="FRANCHE-COMTE"/>
    <x v="2"/>
    <s v="EST"/>
    <n v="6124"/>
  </r>
  <r>
    <n v="23"/>
    <s v="76"/>
    <s v="Seine-Maritime"/>
    <x v="4"/>
    <x v="3"/>
    <n v="4340"/>
    <n v="10410"/>
    <n v="6170"/>
    <n v="18485"/>
    <s v="HAUTE-NORMANDIE"/>
    <x v="1"/>
    <s v="BASSIN PARISIEN"/>
    <n v="39405"/>
  </r>
  <r>
    <n v="24"/>
    <s v="28"/>
    <s v="Eure-et-Loir"/>
    <x v="1"/>
    <x v="1"/>
    <n v="1536"/>
    <n v="26188"/>
    <n v="1752"/>
    <n v="35244"/>
    <s v="CENTRE"/>
    <x v="0"/>
    <s v="BASSIN PARISIEN"/>
    <n v="64720"/>
  </r>
  <r>
    <n v="91"/>
    <s v="66"/>
    <s v="Pyrénées-Orientales"/>
    <x v="5"/>
    <x v="5"/>
    <n v="578"/>
    <n v="11269"/>
    <n v="964"/>
    <n v="10252"/>
    <s v="LANGUEDOC-ROUSSILLON"/>
    <x v="2"/>
    <s v="MEDITERRANEE"/>
    <n v="23063"/>
  </r>
  <r>
    <n v="73"/>
    <s v="65"/>
    <s v="Hautes-Pyrénées"/>
    <x v="5"/>
    <x v="4"/>
    <n v="704"/>
    <n v="7684"/>
    <n v="1064"/>
    <n v="8952"/>
    <s v="MIDI-PYRENEES"/>
    <x v="2"/>
    <s v="SUD-OUEST"/>
    <n v="18404"/>
  </r>
  <r>
    <n v="11"/>
    <s v="78"/>
    <s v="Yvelines"/>
    <x v="6"/>
    <x v="0"/>
    <n v="6548"/>
    <n v="56290"/>
    <n v="4013"/>
    <n v="62673"/>
    <s v="ILE-DE-FRANCE"/>
    <x v="0"/>
    <s v="REGION PARISIENNE"/>
    <n v="129524"/>
  </r>
  <r>
    <n v="26"/>
    <s v="71"/>
    <s v="Saône-et-Loire"/>
    <x v="3"/>
    <x v="0"/>
    <n v="3067.6485616494865"/>
    <n v="33951.052328475293"/>
    <n v="2089.6497677552557"/>
    <n v="41036.401675687739"/>
    <s v="BOURGOGNE"/>
    <x v="0"/>
    <s v="BASSIN PARISIEN"/>
    <n v="80144.752333567769"/>
  </r>
  <r>
    <n v="73"/>
    <s v="46"/>
    <s v="Lot"/>
    <x v="3"/>
    <x v="3"/>
    <n v="441.83842891217114"/>
    <n v="3659.235589296336"/>
    <n v="314.57333805983995"/>
    <n v="5863.1405558417628"/>
    <s v="MIDI-PYRENEES"/>
    <x v="1"/>
    <s v="SUD-OUEST"/>
    <n v="10278.78791211011"/>
  </r>
  <r>
    <n v="54"/>
    <s v="79"/>
    <s v="Deux-Sèvres"/>
    <x v="4"/>
    <x v="3"/>
    <n v="1460"/>
    <n v="2550"/>
    <n v="1980"/>
    <n v="4570"/>
    <s v="POITOU-CHARENTES"/>
    <x v="1"/>
    <s v="OUEST"/>
    <n v="10560"/>
  </r>
  <r>
    <n v="43"/>
    <s v="39"/>
    <s v="Jura"/>
    <x v="4"/>
    <x v="2"/>
    <n v="4410"/>
    <n v="9900"/>
    <n v="3150"/>
    <n v="5865"/>
    <s v="FRANCHE-COMTE"/>
    <x v="1"/>
    <s v="EST"/>
    <n v="23325"/>
  </r>
  <r>
    <n v="52"/>
    <s v="72"/>
    <s v="Sarthe"/>
    <x v="4"/>
    <x v="2"/>
    <n v="9940"/>
    <n v="23820"/>
    <n v="5840"/>
    <n v="12050"/>
    <s v="PAYS DE LA LOIRE"/>
    <x v="1"/>
    <s v="OUEST"/>
    <n v="51650"/>
  </r>
  <r>
    <n v="91"/>
    <s v="48"/>
    <s v="Lozère"/>
    <x v="2"/>
    <x v="4"/>
    <n v="613.51490444788601"/>
    <n v="4173.4138155061573"/>
    <n v="416.12831876709498"/>
    <n v="4631.5977886406736"/>
    <s v="LANGUEDOC-ROUSSILLON"/>
    <x v="2"/>
    <s v="MEDITERRANEE"/>
    <n v="9834.6548273618118"/>
  </r>
  <r>
    <n v="24"/>
    <s v="28"/>
    <s v="Eure-et-Loir"/>
    <x v="6"/>
    <x v="2"/>
    <n v="4881"/>
    <n v="42567"/>
    <n v="3014"/>
    <n v="28953"/>
    <s v="CENTRE"/>
    <x v="1"/>
    <s v="BASSIN PARISIEN"/>
    <n v="79415"/>
  </r>
  <r>
    <n v="82"/>
    <s v="38"/>
    <s v="Isère"/>
    <x v="5"/>
    <x v="4"/>
    <n v="3942"/>
    <n v="33792"/>
    <n v="5204"/>
    <n v="37056"/>
    <s v="RHONE-ALPES"/>
    <x v="2"/>
    <s v="CENTRE-EST"/>
    <n v="79994"/>
  </r>
  <r>
    <n v="93"/>
    <s v="05"/>
    <s v="Hautes-Alpes"/>
    <x v="4"/>
    <x v="3"/>
    <n v="570"/>
    <n v="1270"/>
    <n v="560"/>
    <n v="2455"/>
    <s v="PROVENCE-ALPES-COTE D'AZUR"/>
    <x v="1"/>
    <s v="MEDITERRANEE"/>
    <n v="4855"/>
  </r>
  <r>
    <n v="72"/>
    <s v="47"/>
    <s v="Lot-et-Garonne"/>
    <x v="0"/>
    <x v="4"/>
    <n v="1036"/>
    <n v="4048"/>
    <n v="1032"/>
    <n v="3220"/>
    <s v="AQUITAINE"/>
    <x v="2"/>
    <s v="SUD-OUEST"/>
    <n v="9336"/>
  </r>
  <r>
    <n v="41"/>
    <s v="54"/>
    <s v="Meurthe-et-Moselle"/>
    <x v="1"/>
    <x v="4"/>
    <n v="3420"/>
    <n v="17708"/>
    <n v="5216"/>
    <n v="13792"/>
    <s v="LORRAINE"/>
    <x v="2"/>
    <s v="EST"/>
    <n v="40136"/>
  </r>
  <r>
    <n v="91"/>
    <s v="48"/>
    <s v="Lozère"/>
    <x v="0"/>
    <x v="0"/>
    <n v="1048"/>
    <n v="13340"/>
    <n v="652"/>
    <n v="13876"/>
    <s v="LANGUEDOC-ROUSSILLON"/>
    <x v="0"/>
    <s v="MEDITERRANEE"/>
    <n v="28916"/>
  </r>
  <r>
    <n v="25"/>
    <s v="61"/>
    <s v="Orne"/>
    <x v="6"/>
    <x v="4"/>
    <n v="1717"/>
    <n v="7775"/>
    <n v="1561"/>
    <n v="8715"/>
    <s v="BASSE-NORMANDIE"/>
    <x v="2"/>
    <s v="BASSIN PARISIEN"/>
    <n v="19768"/>
  </r>
  <r>
    <n v="31"/>
    <s v="59"/>
    <s v="Nord"/>
    <x v="5"/>
    <x v="0"/>
    <n v="31462"/>
    <n v="194509"/>
    <n v="28885"/>
    <n v="274814"/>
    <s v="NORD-PAS-DE-CALAIS"/>
    <x v="0"/>
    <s v=""/>
    <n v="529670"/>
  </r>
  <r>
    <n v="24"/>
    <s v="28"/>
    <s v="Eure-et-Loir"/>
    <x v="5"/>
    <x v="0"/>
    <n v="5433"/>
    <n v="35420"/>
    <n v="4180"/>
    <n v="40748"/>
    <s v="CENTRE"/>
    <x v="0"/>
    <s v="BASSIN PARISIEN"/>
    <n v="85781"/>
  </r>
  <r>
    <n v="22"/>
    <s v="80"/>
    <s v="Somme"/>
    <x v="4"/>
    <x v="1"/>
    <n v="5530"/>
    <n v="39955"/>
    <n v="7450"/>
    <n v="51650"/>
    <s v="PICARDIE"/>
    <x v="0"/>
    <s v="BASSIN PARISIEN"/>
    <n v="104585"/>
  </r>
  <r>
    <n v="74"/>
    <s v="87"/>
    <s v="Haute-Vienne"/>
    <x v="0"/>
    <x v="5"/>
    <n v="384"/>
    <n v="4172"/>
    <n v="196"/>
    <n v="1300"/>
    <s v="LIMOUSIN"/>
    <x v="2"/>
    <s v="SUD-OUEST"/>
    <n v="6052"/>
  </r>
  <r>
    <n v="31"/>
    <s v="59"/>
    <s v="Nord"/>
    <x v="4"/>
    <x v="0"/>
    <n v="39685"/>
    <n v="244540"/>
    <n v="37960"/>
    <n v="323385"/>
    <s v="NORD-PAS-DE-CALAIS"/>
    <x v="0"/>
    <s v=""/>
    <n v="645570"/>
  </r>
  <r>
    <n v="94"/>
    <s v="2B"/>
    <s v="Haute-Corse"/>
    <x v="5"/>
    <x v="3"/>
    <n v="544"/>
    <n v="4020"/>
    <n v="424"/>
    <n v="5080"/>
    <s v="CORSE"/>
    <x v="1"/>
    <s v="MEDITERRANEE"/>
    <n v="10068"/>
  </r>
  <r>
    <n v="11"/>
    <s v="77"/>
    <s v="Seine-et-Marne"/>
    <x v="6"/>
    <x v="1"/>
    <n v="690"/>
    <n v="50778"/>
    <n v="452"/>
    <n v="73048"/>
    <s v="ILE-DE-FRANCE"/>
    <x v="0"/>
    <s v="REGION PARISIENNE"/>
    <n v="124968"/>
  </r>
  <r>
    <n v="93"/>
    <s v="04"/>
    <s v="Alpes-de-Haute-Provence"/>
    <x v="3"/>
    <x v="2"/>
    <n v="1705.6674067499268"/>
    <n v="16886.720770126885"/>
    <n v="1087.6843162708265"/>
    <n v="12541.954567765346"/>
    <s v="PROVENCE-ALPES-COTE D'AZUR"/>
    <x v="1"/>
    <s v="MEDITERRANEE"/>
    <n v="32222.02706091298"/>
  </r>
  <r>
    <n v="53"/>
    <s v="56"/>
    <s v="Morbihan"/>
    <x v="3"/>
    <x v="0"/>
    <n v="2483.415831889994"/>
    <n v="30340.188986575871"/>
    <n v="1491.9918583768315"/>
    <n v="41074.585701869008"/>
    <s v="BRETAGNE"/>
    <x v="0"/>
    <s v="OUEST"/>
    <n v="75390.182378711703"/>
  </r>
  <r>
    <n v="54"/>
    <s v="17"/>
    <s v="Charente-Maritime"/>
    <x v="4"/>
    <x v="2"/>
    <n v="9310"/>
    <n v="19200"/>
    <n v="5630"/>
    <n v="11650"/>
    <s v="POITOU-CHARENTES"/>
    <x v="1"/>
    <s v="OUEST"/>
    <n v="45790"/>
  </r>
  <r>
    <n v="41"/>
    <s v="55"/>
    <s v="Meuse"/>
    <x v="4"/>
    <x v="2"/>
    <n v="4110"/>
    <n v="9185"/>
    <n v="2350"/>
    <n v="4455"/>
    <s v="LORRAINE"/>
    <x v="1"/>
    <s v="EST"/>
    <n v="20100"/>
  </r>
  <r>
    <n v="52"/>
    <s v="85"/>
    <s v="Vendée"/>
    <x v="1"/>
    <x v="1"/>
    <n v="1972"/>
    <n v="32008"/>
    <n v="2560"/>
    <n v="44396"/>
    <s v="PAYS DE LA LOIRE"/>
    <x v="0"/>
    <s v="OUEST"/>
    <n v="80936"/>
  </r>
  <r>
    <n v="21"/>
    <s v="51"/>
    <s v="Marne"/>
    <x v="1"/>
    <x v="1"/>
    <n v="2088"/>
    <n v="37440"/>
    <n v="2160"/>
    <n v="49668"/>
    <s v="CHAMPAGNE-ARDENNE"/>
    <x v="0"/>
    <s v="BASSIN PARISIEN"/>
    <n v="91356"/>
  </r>
  <r>
    <n v="74"/>
    <s v="87"/>
    <s v="Haute-Vienne"/>
    <x v="4"/>
    <x v="2"/>
    <n v="6320"/>
    <n v="15025"/>
    <n v="3735"/>
    <n v="8410"/>
    <s v="LIMOUSIN"/>
    <x v="1"/>
    <s v="SUD-OUEST"/>
    <n v="33490"/>
  </r>
  <r>
    <n v="24"/>
    <s v="18"/>
    <s v="Cher"/>
    <x v="4"/>
    <x v="4"/>
    <n v="985"/>
    <n v="5755"/>
    <n v="1400"/>
    <n v="4345"/>
    <s v="CENTRE"/>
    <x v="2"/>
    <s v="BASSIN PARISIEN"/>
    <n v="12485"/>
  </r>
  <r>
    <n v="93"/>
    <s v="05"/>
    <s v="Hautes-Alpes"/>
    <x v="0"/>
    <x v="0"/>
    <n v="1284"/>
    <n v="13004"/>
    <n v="764"/>
    <n v="12636"/>
    <s v="PROVENCE-ALPES-COTE D'AZUR"/>
    <x v="0"/>
    <s v="MEDITERRANEE"/>
    <n v="27688"/>
  </r>
  <r>
    <n v="11"/>
    <s v="95"/>
    <s v="Val-d'Oise"/>
    <x v="2"/>
    <x v="5"/>
    <n v="6883.125913014117"/>
    <n v="87215.299318177727"/>
    <n v="9824.9504585004415"/>
    <n v="92943.730240141886"/>
    <s v="ILE-DE-FRANCE"/>
    <x v="2"/>
    <s v="REGION PARISIENNE"/>
    <n v="196867.10592983419"/>
  </r>
  <r>
    <n v="74"/>
    <s v="87"/>
    <s v="Haute-Vienne"/>
    <x v="6"/>
    <x v="4"/>
    <n v="2205"/>
    <n v="12289"/>
    <n v="1949"/>
    <n v="14251"/>
    <s v="LIMOUSIN"/>
    <x v="2"/>
    <s v="SUD-OUEST"/>
    <n v="30694"/>
  </r>
  <r>
    <n v="21"/>
    <s v="10"/>
    <s v="Aube"/>
    <x v="5"/>
    <x v="2"/>
    <n v="5050"/>
    <n v="22749"/>
    <n v="3852"/>
    <n v="12840"/>
    <s v="CHAMPAGNE-ARDENNE"/>
    <x v="1"/>
    <s v="BASSIN PARISIEN"/>
    <n v="44491"/>
  </r>
  <r>
    <n v="73"/>
    <s v="46"/>
    <s v="Lot"/>
    <x v="6"/>
    <x v="0"/>
    <n v="772"/>
    <n v="10038"/>
    <n v="515"/>
    <n v="11628"/>
    <s v="MIDI-PYRENEES"/>
    <x v="0"/>
    <s v="SUD-OUEST"/>
    <n v="22953"/>
  </r>
  <r>
    <n v="82"/>
    <s v="38"/>
    <s v="Isère"/>
    <x v="2"/>
    <x v="2"/>
    <n v="11383.503946660494"/>
    <n v="101914.25585766054"/>
    <n v="6736.646571246506"/>
    <n v="75616.894553611724"/>
    <s v="RHONE-ALPES"/>
    <x v="1"/>
    <s v="CENTRE-EST"/>
    <n v="195651.30092917924"/>
  </r>
  <r>
    <n v="73"/>
    <s v="81"/>
    <s v="Tarn"/>
    <x v="0"/>
    <x v="5"/>
    <n v="296"/>
    <n v="3240"/>
    <n v="176"/>
    <n v="1336"/>
    <s v="MIDI-PYRENEES"/>
    <x v="2"/>
    <s v="SUD-OUEST"/>
    <n v="5048"/>
  </r>
  <r>
    <n v="52"/>
    <s v="72"/>
    <s v="Sarthe"/>
    <x v="1"/>
    <x v="5"/>
    <n v="932"/>
    <n v="7828"/>
    <n v="1264"/>
    <n v="7852"/>
    <s v="PAYS DE LA LOIRE"/>
    <x v="2"/>
    <s v="OUEST"/>
    <n v="17876"/>
  </r>
  <r>
    <n v="93"/>
    <s v="84"/>
    <s v="Vaucluse"/>
    <x v="1"/>
    <x v="5"/>
    <n v="628"/>
    <n v="9320"/>
    <n v="972"/>
    <n v="9140"/>
    <s v="PROVENCE-ALPES-COTE D'AZUR"/>
    <x v="2"/>
    <s v="MEDITERRANEE"/>
    <n v="20060"/>
  </r>
  <r>
    <n v="11"/>
    <s v="94"/>
    <s v="Val-de-Marne"/>
    <x v="6"/>
    <x v="1"/>
    <n v="664"/>
    <n v="51614"/>
    <n v="573"/>
    <n v="75096"/>
    <s v="ILE-DE-FRANCE"/>
    <x v="0"/>
    <s v="REGION PARISIENNE"/>
    <n v="127947"/>
  </r>
  <r>
    <n v="73"/>
    <s v="46"/>
    <s v="Lot"/>
    <x v="5"/>
    <x v="2"/>
    <n v="2204"/>
    <n v="10884"/>
    <n v="1668"/>
    <n v="7288"/>
    <s v="MIDI-PYRENEES"/>
    <x v="1"/>
    <s v="SUD-OUEST"/>
    <n v="22044"/>
  </r>
  <r>
    <n v="43"/>
    <s v="25"/>
    <s v="Doubs"/>
    <x v="6"/>
    <x v="3"/>
    <n v="1301"/>
    <n v="8507"/>
    <n v="1118"/>
    <n v="14147"/>
    <s v="FRANCHE-COMTE"/>
    <x v="1"/>
    <s v="EST"/>
    <n v="25073"/>
  </r>
  <r>
    <n v="83"/>
    <s v="63"/>
    <s v="Puy-de-Dôme"/>
    <x v="2"/>
    <x v="5"/>
    <n v="3409.9535521184571"/>
    <n v="42992.888843239525"/>
    <n v="4392.4491955124649"/>
    <n v="50666.435694985354"/>
    <s v="AUVERGNE"/>
    <x v="2"/>
    <s v="CENTRE-EST"/>
    <n v="101461.7272858558"/>
  </r>
  <r>
    <n v="73"/>
    <s v="82"/>
    <s v="Tarn-et-Garonne"/>
    <x v="2"/>
    <x v="5"/>
    <n v="638.41842394262096"/>
    <n v="12443.915625940775"/>
    <n v="1002.7039608174822"/>
    <n v="15583.237807914502"/>
    <s v="MIDI-PYRENEES"/>
    <x v="2"/>
    <s v="SUD-OUEST"/>
    <n v="29668.275818615381"/>
  </r>
  <r>
    <n v="25"/>
    <s v="50"/>
    <s v="Manche"/>
    <x v="6"/>
    <x v="2"/>
    <n v="5572"/>
    <n v="49990"/>
    <n v="3598"/>
    <n v="33173"/>
    <s v="BASSE-NORMANDIE"/>
    <x v="1"/>
    <s v="BASSIN PARISIEN"/>
    <n v="92333"/>
  </r>
  <r>
    <n v="24"/>
    <s v="45"/>
    <s v="Loiret"/>
    <x v="3"/>
    <x v="0"/>
    <n v="4449.2092898512647"/>
    <n v="37171.274510375952"/>
    <n v="2813.4143883062561"/>
    <n v="42396.900962592867"/>
    <s v="CENTRE"/>
    <x v="0"/>
    <s v="BASSIN PARISIEN"/>
    <n v="86830.799151126339"/>
  </r>
  <r>
    <n v="83"/>
    <s v="15"/>
    <s v="Cantal"/>
    <x v="1"/>
    <x v="4"/>
    <n v="764"/>
    <n v="3336"/>
    <n v="1228"/>
    <n v="3576"/>
    <s v="AUVERGNE"/>
    <x v="2"/>
    <s v="CENTRE-EST"/>
    <n v="8904"/>
  </r>
  <r>
    <n v="94"/>
    <s v="2A"/>
    <s v="Corse-du-Sud"/>
    <x v="0"/>
    <x v="0"/>
    <n v="1620"/>
    <n v="15240"/>
    <n v="1120"/>
    <n v="18220"/>
    <s v="CORSE"/>
    <x v="0"/>
    <s v="MEDITERRANEE"/>
    <n v="36200"/>
  </r>
  <r>
    <n v="83"/>
    <s v="03"/>
    <s v="Allier"/>
    <x v="5"/>
    <x v="3"/>
    <n v="1063"/>
    <n v="6412"/>
    <n v="856"/>
    <n v="12308"/>
    <s v="AUVERGNE"/>
    <x v="1"/>
    <s v="CENTRE-EST"/>
    <n v="20639"/>
  </r>
  <r>
    <n v="94"/>
    <s v="2B"/>
    <s v="Haute-Corse"/>
    <x v="2"/>
    <x v="3"/>
    <n v="643.18376638040729"/>
    <n v="4990.6795680110818"/>
    <n v="342.61497306033766"/>
    <n v="6247.4995310164404"/>
    <s v="CORSE"/>
    <x v="1"/>
    <s v="MEDITERRANEE"/>
    <n v="12223.977838468267"/>
  </r>
  <r>
    <n v="53"/>
    <s v="35"/>
    <s v="Ille-et-Vilaine"/>
    <x v="2"/>
    <x v="1"/>
    <n v="214.23326139879191"/>
    <n v="32316.263721801421"/>
    <n v="75.471603537076305"/>
    <n v="53121.937615252806"/>
    <s v="BRETAGNE"/>
    <x v="0"/>
    <s v="OUEST"/>
    <n v="85727.906201990088"/>
  </r>
  <r>
    <n v="54"/>
    <s v="86"/>
    <s v="Vienne"/>
    <x v="0"/>
    <x v="0"/>
    <n v="6748"/>
    <n v="48816"/>
    <n v="5012"/>
    <n v="56840"/>
    <s v="POITOU-CHARENTES"/>
    <x v="0"/>
    <s v="OUEST"/>
    <n v="117416"/>
  </r>
  <r>
    <n v="24"/>
    <s v="28"/>
    <s v="Eure-et-Loir"/>
    <x v="2"/>
    <x v="0"/>
    <n v="3093.7362319889457"/>
    <n v="28038.322162393215"/>
    <n v="1816.8809825746614"/>
    <n v="31744.198079998401"/>
    <s v="CENTRE"/>
    <x v="0"/>
    <s v="BASSIN PARISIEN"/>
    <n v="64693.137456955228"/>
  </r>
  <r>
    <n v="82"/>
    <s v="26"/>
    <s v="Drôme"/>
    <x v="0"/>
    <x v="0"/>
    <n v="6228"/>
    <n v="43376"/>
    <n v="4556"/>
    <n v="49520"/>
    <s v="RHONE-ALPES"/>
    <x v="0"/>
    <s v="CENTRE-EST"/>
    <n v="103680"/>
  </r>
  <r>
    <n v="43"/>
    <s v="25"/>
    <s v="Doubs"/>
    <x v="5"/>
    <x v="5"/>
    <n v="1768"/>
    <n v="15845"/>
    <n v="1964"/>
    <n v="14476"/>
    <s v="FRANCHE-COMTE"/>
    <x v="2"/>
    <s v="EST"/>
    <n v="34053"/>
  </r>
  <r>
    <n v="83"/>
    <s v="15"/>
    <s v="Cantal"/>
    <x v="2"/>
    <x v="5"/>
    <n v="571.3357871065582"/>
    <n v="6738.8430764565537"/>
    <n v="839.65366032332929"/>
    <n v="8850.511557895572"/>
    <s v="AUVERGNE"/>
    <x v="2"/>
    <s v="CENTRE-EST"/>
    <n v="17000.344081782012"/>
  </r>
  <r>
    <n v="72"/>
    <s v="47"/>
    <s v="Lot-et-Garonne"/>
    <x v="4"/>
    <x v="3"/>
    <n v="1105"/>
    <n v="3235"/>
    <n v="1530"/>
    <n v="5505"/>
    <s v="AQUITAINE"/>
    <x v="1"/>
    <s v="SUD-OUEST"/>
    <n v="11375"/>
  </r>
  <r>
    <n v="74"/>
    <s v="19"/>
    <s v="Corrèze"/>
    <x v="4"/>
    <x v="5"/>
    <n v="335"/>
    <n v="2725"/>
    <n v="630"/>
    <n v="2290"/>
    <s v="LIMOUSIN"/>
    <x v="2"/>
    <s v="SUD-OUEST"/>
    <n v="5980"/>
  </r>
  <r>
    <n v="91"/>
    <s v="48"/>
    <s v="Lozère"/>
    <x v="1"/>
    <x v="0"/>
    <n v="808"/>
    <n v="10656"/>
    <n v="596"/>
    <n v="10492"/>
    <s v="LANGUEDOC-ROUSSILLON"/>
    <x v="0"/>
    <s v="MEDITERRANEE"/>
    <n v="22552"/>
  </r>
  <r>
    <n v="22"/>
    <s v="80"/>
    <s v="Somme"/>
    <x v="1"/>
    <x v="1"/>
    <n v="1724"/>
    <n v="35788"/>
    <n v="1964"/>
    <n v="49000"/>
    <s v="PICARDIE"/>
    <x v="0"/>
    <s v="BASSIN PARISIEN"/>
    <n v="88476"/>
  </r>
  <r>
    <n v="52"/>
    <s v="44"/>
    <s v="Loire-Atlantique"/>
    <x v="2"/>
    <x v="1"/>
    <n v="315.39298646751865"/>
    <n v="35937.902623269249"/>
    <n v="180.25260854827405"/>
    <n v="69237.334109837189"/>
    <s v="PAYS DE LA LOIRE"/>
    <x v="0"/>
    <s v="OUEST"/>
    <n v="105670.88232812223"/>
  </r>
  <r>
    <n v="25"/>
    <s v="50"/>
    <s v="Manche"/>
    <x v="0"/>
    <x v="2"/>
    <n v="5580"/>
    <n v="7536"/>
    <n v="3340"/>
    <n v="5052"/>
    <s v="BASSE-NORMANDIE"/>
    <x v="1"/>
    <s v="BASSIN PARISIEN"/>
    <n v="21508"/>
  </r>
  <r>
    <n v="24"/>
    <s v="41"/>
    <s v="Loir-et-Cher"/>
    <x v="6"/>
    <x v="4"/>
    <n v="1880"/>
    <n v="9657"/>
    <n v="1814"/>
    <n v="11516"/>
    <s v="CENTRE"/>
    <x v="2"/>
    <s v="BASSIN PARISIEN"/>
    <n v="24867"/>
  </r>
  <r>
    <n v="72"/>
    <s v="33"/>
    <s v="Gironde"/>
    <x v="6"/>
    <x v="0"/>
    <n v="8046"/>
    <n v="69993"/>
    <n v="5771"/>
    <n v="86996"/>
    <s v="AQUITAINE"/>
    <x v="0"/>
    <s v="SUD-OUEST"/>
    <n v="170806"/>
  </r>
  <r>
    <n v="26"/>
    <s v="71"/>
    <s v="Saône-et-Loire"/>
    <x v="1"/>
    <x v="4"/>
    <n v="2600"/>
    <n v="11596"/>
    <n v="3536"/>
    <n v="10100"/>
    <s v="BOURGOGNE"/>
    <x v="2"/>
    <s v="BASSIN PARISIEN"/>
    <n v="27832"/>
  </r>
  <r>
    <n v="73"/>
    <s v="82"/>
    <s v="Tarn-et-Garonne"/>
    <x v="4"/>
    <x v="1"/>
    <n v="1890"/>
    <n v="17000"/>
    <n v="2145"/>
    <n v="18995"/>
    <s v="MIDI-PYRENEES"/>
    <x v="0"/>
    <s v="SUD-OUEST"/>
    <n v="40030"/>
  </r>
  <r>
    <n v="43"/>
    <s v="90"/>
    <s v="Territoire de Belfort"/>
    <x v="4"/>
    <x v="2"/>
    <n v="2510"/>
    <n v="7220"/>
    <n v="1625"/>
    <n v="4535"/>
    <s v="FRANCHE-COMTE"/>
    <x v="1"/>
    <s v="EST"/>
    <n v="15890"/>
  </r>
  <r>
    <n v="25"/>
    <s v="14"/>
    <s v="Calvados"/>
    <x v="0"/>
    <x v="0"/>
    <n v="11392"/>
    <n v="65064"/>
    <n v="9248"/>
    <n v="78908"/>
    <s v="BASSE-NORMANDIE"/>
    <x v="0"/>
    <s v="BASSIN PARISIEN"/>
    <n v="164612"/>
  </r>
  <r>
    <n v="23"/>
    <s v="27"/>
    <s v="Eure"/>
    <x v="5"/>
    <x v="3"/>
    <n v="1501"/>
    <n v="7966"/>
    <n v="1720"/>
    <n v="13881"/>
    <s v="HAUTE-NORMANDIE"/>
    <x v="1"/>
    <s v="BASSIN PARISIEN"/>
    <n v="25068"/>
  </r>
  <r>
    <n v="21"/>
    <s v="52"/>
    <s v="Haute-Marne"/>
    <x v="4"/>
    <x v="4"/>
    <n v="825"/>
    <n v="3410"/>
    <n v="935"/>
    <n v="2595"/>
    <s v="CHAMPAGNE-ARDENNE"/>
    <x v="2"/>
    <s v="BASSIN PARISIEN"/>
    <n v="7765"/>
  </r>
  <r>
    <n v="11"/>
    <s v="77"/>
    <s v="Seine-et-Marne"/>
    <x v="1"/>
    <x v="1"/>
    <n v="4176"/>
    <n v="53144"/>
    <n v="3836"/>
    <n v="69936"/>
    <s v="ILE-DE-FRANCE"/>
    <x v="0"/>
    <s v="REGION PARISIENNE"/>
    <n v="131092"/>
  </r>
  <r>
    <n v="42"/>
    <s v="68"/>
    <s v="Haut-Rhin"/>
    <x v="3"/>
    <x v="1"/>
    <n v="126.79410688186782"/>
    <n v="14118.277012084023"/>
    <n v="85.345769550434213"/>
    <n v="29514.721932401371"/>
    <s v="ALSACE"/>
    <x v="0"/>
    <s v="EST"/>
    <n v="43845.138820917695"/>
  </r>
  <r>
    <n v="23"/>
    <s v="27"/>
    <s v="Eure"/>
    <x v="5"/>
    <x v="0"/>
    <n v="7618"/>
    <n v="49767"/>
    <n v="5848"/>
    <n v="57625"/>
    <s v="HAUTE-NORMANDIE"/>
    <x v="0"/>
    <s v="BASSIN PARISIEN"/>
    <n v="120858"/>
  </r>
  <r>
    <n v="21"/>
    <s v="08"/>
    <s v="Ardennes"/>
    <x v="3"/>
    <x v="4"/>
    <n v="2323.0999424977344"/>
    <n v="12983.439038507129"/>
    <n v="1874.3910096136765"/>
    <n v="14356.223758605351"/>
    <s v="CHAMPAGNE-ARDENNE"/>
    <x v="2"/>
    <s v="BASSIN PARISIEN"/>
    <n v="31537.153749223893"/>
  </r>
  <r>
    <n v="73"/>
    <s v="31"/>
    <s v="Haute-Garonne"/>
    <x v="1"/>
    <x v="5"/>
    <n v="2244"/>
    <n v="29568"/>
    <n v="3316"/>
    <n v="26984"/>
    <s v="MIDI-PYRENEES"/>
    <x v="2"/>
    <s v="SUD-OUEST"/>
    <n v="62112"/>
  </r>
  <r>
    <n v="54"/>
    <s v="79"/>
    <s v="Deux-Sèvres"/>
    <x v="3"/>
    <x v="0"/>
    <n v="1576.6881801333532"/>
    <n v="22419.870601670755"/>
    <n v="958.35765648076097"/>
    <n v="25344.851451043105"/>
    <s v="POITOU-CHARENTES"/>
    <x v="0"/>
    <s v="OUEST"/>
    <n v="50299.767889327981"/>
  </r>
  <r>
    <n v="24"/>
    <s v="41"/>
    <s v="Loir-et-Cher"/>
    <x v="3"/>
    <x v="2"/>
    <n v="3307.4443491308339"/>
    <n v="39458.492277944686"/>
    <n v="2272.6910277713505"/>
    <n v="27306.255374775414"/>
    <s v="CENTRE"/>
    <x v="1"/>
    <s v="BASSIN PARISIEN"/>
    <n v="72344.883029622288"/>
  </r>
  <r>
    <n v="43"/>
    <s v="25"/>
    <s v="Doubs"/>
    <x v="5"/>
    <x v="1"/>
    <n v="797"/>
    <n v="30148"/>
    <n v="668"/>
    <n v="45460"/>
    <s v="FRANCHE-COMTE"/>
    <x v="0"/>
    <s v="EST"/>
    <n v="77073"/>
  </r>
  <r>
    <n v="54"/>
    <s v="16"/>
    <s v="Charente"/>
    <x v="3"/>
    <x v="3"/>
    <n v="1226.363578493065"/>
    <n v="5551.952563026176"/>
    <n v="800.24584742633658"/>
    <n v="9552.5775208919185"/>
    <s v="POITOU-CHARENTES"/>
    <x v="1"/>
    <s v="OUEST"/>
    <n v="17131.139509837496"/>
  </r>
  <r>
    <n v="94"/>
    <s v="2A"/>
    <s v="Corse-du-Sud"/>
    <x v="2"/>
    <x v="1"/>
    <n v="22.030241587689414"/>
    <n v="3973.1887198177101"/>
    <n v="28.443957594907644"/>
    <n v="5549.8407319166154"/>
    <s v="CORSE"/>
    <x v="0"/>
    <s v="MEDITERRANEE"/>
    <n v="9573.5036509169222"/>
  </r>
  <r>
    <n v="52"/>
    <s v="53"/>
    <s v="Mayenne"/>
    <x v="4"/>
    <x v="5"/>
    <n v="260"/>
    <n v="2480"/>
    <n v="510"/>
    <n v="2135"/>
    <s v="PAYS DE LA LOIRE"/>
    <x v="2"/>
    <s v="OUEST"/>
    <n v="5385"/>
  </r>
  <r>
    <n v="42"/>
    <s v="67"/>
    <s v="Bas-Rhin"/>
    <x v="1"/>
    <x v="3"/>
    <n v="3796"/>
    <n v="7932"/>
    <n v="4792"/>
    <n v="11048"/>
    <s v="ALSACE"/>
    <x v="1"/>
    <s v="EST"/>
    <n v="27568"/>
  </r>
  <r>
    <n v="23"/>
    <s v="76"/>
    <s v="Seine-Maritime"/>
    <x v="0"/>
    <x v="3"/>
    <n v="3124"/>
    <n v="7516"/>
    <n v="4004"/>
    <n v="13972"/>
    <s v="HAUTE-NORMANDIE"/>
    <x v="1"/>
    <s v="BASSIN PARISIEN"/>
    <n v="28616"/>
  </r>
  <r>
    <n v="43"/>
    <s v="39"/>
    <s v="Jura"/>
    <x v="1"/>
    <x v="2"/>
    <n v="4404"/>
    <n v="13168"/>
    <n v="2996"/>
    <n v="8180"/>
    <s v="FRANCHE-COMTE"/>
    <x v="1"/>
    <s v="EST"/>
    <n v="28748"/>
  </r>
  <r>
    <n v="43"/>
    <s v="39"/>
    <s v="Jura"/>
    <x v="6"/>
    <x v="2"/>
    <n v="2222"/>
    <n v="26899"/>
    <n v="1671"/>
    <n v="19639"/>
    <s v="FRANCHE-COMTE"/>
    <x v="1"/>
    <s v="EST"/>
    <n v="50431"/>
  </r>
  <r>
    <n v="74"/>
    <s v="23"/>
    <s v="Creuse"/>
    <x v="3"/>
    <x v="3"/>
    <n v="422.27882754580605"/>
    <n v="2257.4450136302503"/>
    <n v="246.78606488739211"/>
    <n v="3856.1996393552508"/>
    <s v="LIMOUSIN"/>
    <x v="1"/>
    <s v="SUD-OUEST"/>
    <n v="6782.7095454186992"/>
  </r>
  <r>
    <n v="73"/>
    <s v="32"/>
    <s v="Gers"/>
    <x v="3"/>
    <x v="2"/>
    <n v="1486.5307029150867"/>
    <n v="19843.704542083211"/>
    <n v="940.35731144996669"/>
    <n v="14231.239537447333"/>
    <s v="MIDI-PYRENEES"/>
    <x v="1"/>
    <s v="SUD-OUEST"/>
    <n v="36501.832093895595"/>
  </r>
  <r>
    <n v="52"/>
    <s v="49"/>
    <s v="Maine-et-Loire"/>
    <x v="5"/>
    <x v="0"/>
    <n v="8708"/>
    <n v="63186"/>
    <n v="6324"/>
    <n v="78889"/>
    <s v="PAYS DE LA LOIRE"/>
    <x v="0"/>
    <s v="OUEST"/>
    <n v="157107"/>
  </r>
  <r>
    <n v="93"/>
    <s v="04"/>
    <s v="Alpes-de-Haute-Provence"/>
    <x v="6"/>
    <x v="4"/>
    <n v="654"/>
    <n v="5852"/>
    <n v="565"/>
    <n v="7015"/>
    <s v="PROVENCE-ALPES-COTE D'AZUR"/>
    <x v="2"/>
    <s v="MEDITERRANEE"/>
    <n v="14086"/>
  </r>
  <r>
    <n v="31"/>
    <s v="62"/>
    <s v="Pas-de-Calais"/>
    <x v="2"/>
    <x v="0"/>
    <n v="9752.5595498000584"/>
    <n v="88379.359567833599"/>
    <n v="6610.5684656843132"/>
    <n v="129374.16436741025"/>
    <s v="NORD-PAS-DE-CALAIS"/>
    <x v="0"/>
    <s v=""/>
    <n v="234116.65195072821"/>
  </r>
  <r>
    <n v="24"/>
    <s v="45"/>
    <s v="Loiret"/>
    <x v="4"/>
    <x v="4"/>
    <n v="2075"/>
    <n v="9820"/>
    <n v="2545"/>
    <n v="8470"/>
    <s v="CENTRE"/>
    <x v="2"/>
    <s v="BASSIN PARISIEN"/>
    <n v="22910"/>
  </r>
  <r>
    <n v="41"/>
    <s v="54"/>
    <s v="Meurthe-et-Moselle"/>
    <x v="2"/>
    <x v="4"/>
    <n v="6304.7336237868822"/>
    <n v="30276.63335732928"/>
    <n v="6521.1537037047055"/>
    <n v="34322.846335520153"/>
    <s v="LORRAINE"/>
    <x v="2"/>
    <s v="EST"/>
    <n v="77425.367020341015"/>
  </r>
  <r>
    <n v="82"/>
    <s v="69"/>
    <s v="Rhône"/>
    <x v="0"/>
    <x v="5"/>
    <n v="2504"/>
    <n v="27572"/>
    <n v="2308"/>
    <n v="11168"/>
    <s v="RHONE-ALPES"/>
    <x v="2"/>
    <s v="CENTRE-EST"/>
    <n v="43552"/>
  </r>
  <r>
    <n v="73"/>
    <s v="12"/>
    <s v="Aveyron"/>
    <x v="5"/>
    <x v="3"/>
    <n v="605"/>
    <n v="5228"/>
    <n v="596"/>
    <n v="9016"/>
    <s v="MIDI-PYRENEES"/>
    <x v="1"/>
    <s v="SUD-OUEST"/>
    <n v="15445"/>
  </r>
  <r>
    <n v="11"/>
    <s v="91"/>
    <s v="Essonne"/>
    <x v="2"/>
    <x v="4"/>
    <n v="8609.6542417063392"/>
    <n v="58632.338495234348"/>
    <n v="10020.933042653234"/>
    <n v="69182.461803444661"/>
    <s v="ILE-DE-FRANCE"/>
    <x v="2"/>
    <s v="REGION PARISIENNE"/>
    <n v="146445.3875830386"/>
  </r>
  <r>
    <n v="41"/>
    <s v="88"/>
    <s v="Vosges"/>
    <x v="4"/>
    <x v="5"/>
    <n v="630"/>
    <n v="4795"/>
    <n v="945"/>
    <n v="3655"/>
    <s v="LORRAINE"/>
    <x v="2"/>
    <s v="EST"/>
    <n v="10025"/>
  </r>
  <r>
    <n v="94"/>
    <s v="2B"/>
    <s v="Haute-Corse"/>
    <x v="3"/>
    <x v="0"/>
    <n v="1404.2326808690907"/>
    <n v="14858.908464022537"/>
    <n v="753.56240384785099"/>
    <n v="14241.129972288651"/>
    <s v="CORSE"/>
    <x v="0"/>
    <s v="MEDITERRANEE"/>
    <n v="31257.833521028129"/>
  </r>
  <r>
    <n v="24"/>
    <s v="36"/>
    <s v="Indre"/>
    <x v="2"/>
    <x v="1"/>
    <n v="50.416030124838954"/>
    <n v="12950.096669563887"/>
    <n v="28.419797993875839"/>
    <n v="21074.788497931255"/>
    <s v="CENTRE"/>
    <x v="0"/>
    <s v="BASSIN PARISIEN"/>
    <n v="34103.720995613854"/>
  </r>
  <r>
    <n v="93"/>
    <s v="05"/>
    <s v="Hautes-Alpes"/>
    <x v="2"/>
    <x v="3"/>
    <n v="414.9053876102945"/>
    <n v="2792.4447325908454"/>
    <n v="179.41793952685924"/>
    <n v="4042.6664905119628"/>
    <s v="PROVENCE-ALPES-COTE D'AZUR"/>
    <x v="1"/>
    <s v="MEDITERRANEE"/>
    <n v="7429.4345502399619"/>
  </r>
  <r>
    <n v="74"/>
    <s v="23"/>
    <s v="Creuse"/>
    <x v="4"/>
    <x v="2"/>
    <n v="2275"/>
    <n v="5335"/>
    <n v="1110"/>
    <n v="2285"/>
    <s v="LIMOUSIN"/>
    <x v="1"/>
    <s v="SUD-OUEST"/>
    <n v="11005"/>
  </r>
  <r>
    <n v="83"/>
    <s v="43"/>
    <s v="Haute-Loire"/>
    <x v="0"/>
    <x v="5"/>
    <n v="184"/>
    <n v="1404"/>
    <n v="116"/>
    <n v="644"/>
    <s v="AUVERGNE"/>
    <x v="2"/>
    <s v="CENTRE-EST"/>
    <n v="2348"/>
  </r>
  <r>
    <n v="53"/>
    <s v="22"/>
    <s v="Côtes-d'Armor"/>
    <x v="5"/>
    <x v="4"/>
    <n v="1848"/>
    <n v="17824"/>
    <n v="2216"/>
    <n v="16476"/>
    <s v="BRETAGNE"/>
    <x v="2"/>
    <s v="OUEST"/>
    <n v="38364"/>
  </r>
  <r>
    <n v="54"/>
    <s v="79"/>
    <s v="Deux-Sèvres"/>
    <x v="3"/>
    <x v="4"/>
    <n v="3079.7440346594876"/>
    <n v="18374.513120127252"/>
    <n v="2448.5416958990618"/>
    <n v="19938.478669140848"/>
    <s v="POITOU-CHARENTES"/>
    <x v="2"/>
    <s v="OUEST"/>
    <n v="43841.277519826646"/>
  </r>
  <r>
    <n v="83"/>
    <s v="03"/>
    <s v="Allier"/>
    <x v="0"/>
    <x v="0"/>
    <n v="5704"/>
    <n v="51660"/>
    <n v="4252"/>
    <n v="58832"/>
    <s v="AUVERGNE"/>
    <x v="0"/>
    <s v="CENTRE-EST"/>
    <n v="120448"/>
  </r>
  <r>
    <n v="26"/>
    <s v="21"/>
    <s v="Côte-d'Or"/>
    <x v="1"/>
    <x v="0"/>
    <n v="7400"/>
    <n v="47540"/>
    <n v="6572"/>
    <n v="56280"/>
    <s v="BOURGOGNE"/>
    <x v="0"/>
    <s v="BASSIN PARISIEN"/>
    <n v="117792"/>
  </r>
  <r>
    <n v="72"/>
    <s v="24"/>
    <s v="Dordogne"/>
    <x v="0"/>
    <x v="5"/>
    <n v="284"/>
    <n v="3136"/>
    <n v="184"/>
    <n v="1160"/>
    <s v="AQUITAINE"/>
    <x v="2"/>
    <s v="SUD-OUEST"/>
    <n v="4764"/>
  </r>
  <r>
    <n v="11"/>
    <s v="94"/>
    <s v="Val-de-Marne"/>
    <x v="3"/>
    <x v="4"/>
    <n v="11512.562986345843"/>
    <n v="69581.250676248092"/>
    <n v="12193.827718168788"/>
    <n v="84121.507920049771"/>
    <s v="ILE-DE-FRANCE"/>
    <x v="2"/>
    <s v="REGION PARISIENNE"/>
    <n v="177409.14930081251"/>
  </r>
  <r>
    <n v="83"/>
    <s v="43"/>
    <s v="Haute-Loire"/>
    <x v="1"/>
    <x v="2"/>
    <n v="4068"/>
    <n v="10616"/>
    <n v="2104"/>
    <n v="5180"/>
    <s v="AUVERGNE"/>
    <x v="1"/>
    <s v="CENTRE-EST"/>
    <n v="21968"/>
  </r>
  <r>
    <n v="53"/>
    <s v="56"/>
    <s v="Morbihan"/>
    <x v="2"/>
    <x v="4"/>
    <n v="5953.0921422427446"/>
    <n v="36366.214469496961"/>
    <n v="4632.9161573025649"/>
    <n v="38061.064043178645"/>
    <s v="BRETAGNE"/>
    <x v="2"/>
    <s v="OUEST"/>
    <n v="85013.286812220904"/>
  </r>
  <r>
    <n v="41"/>
    <s v="54"/>
    <s v="Meurthe-et-Moselle"/>
    <x v="4"/>
    <x v="4"/>
    <n v="3090"/>
    <n v="13375"/>
    <n v="3550"/>
    <n v="10690"/>
    <s v="LORRAINE"/>
    <x v="2"/>
    <s v="EST"/>
    <n v="30705"/>
  </r>
  <r>
    <n v="73"/>
    <s v="32"/>
    <s v="Gers"/>
    <x v="2"/>
    <x v="4"/>
    <n v="1045.1414972068721"/>
    <n v="9421.3986994631887"/>
    <n v="893.12697314378886"/>
    <n v="11610.31946119878"/>
    <s v="MIDI-PYRENEES"/>
    <x v="2"/>
    <s v="SUD-OUEST"/>
    <n v="22969.986631012631"/>
  </r>
  <r>
    <n v="91"/>
    <s v="48"/>
    <s v="Lozère"/>
    <x v="5"/>
    <x v="2"/>
    <n v="1084"/>
    <n v="4852"/>
    <n v="720"/>
    <n v="3088"/>
    <s v="LANGUEDOC-ROUSSILLON"/>
    <x v="1"/>
    <s v="MEDITERRANEE"/>
    <n v="9744"/>
  </r>
  <r>
    <n v="22"/>
    <s v="02"/>
    <s v="Aisne"/>
    <x v="4"/>
    <x v="5"/>
    <n v="835"/>
    <n v="6100"/>
    <n v="1270"/>
    <n v="5015"/>
    <s v="PICARDIE"/>
    <x v="2"/>
    <s v="BASSIN PARISIEN"/>
    <n v="13220"/>
  </r>
  <r>
    <n v="53"/>
    <s v="29"/>
    <s v="Finistère"/>
    <x v="2"/>
    <x v="5"/>
    <n v="4266.487523495065"/>
    <n v="61611.728823923819"/>
    <n v="5499.4633046642221"/>
    <n v="70976.694607341036"/>
    <s v="BRETAGNE"/>
    <x v="2"/>
    <s v="OUEST"/>
    <n v="142354.37425942416"/>
  </r>
  <r>
    <n v="42"/>
    <s v="67"/>
    <s v="Bas-Rhin"/>
    <x v="2"/>
    <x v="5"/>
    <n v="6242.5887015003436"/>
    <n v="82167.764840065691"/>
    <n v="9233.1648270523383"/>
    <n v="87389.406956644569"/>
    <s v="ALSACE"/>
    <x v="2"/>
    <s v="EST"/>
    <n v="185032.92532526294"/>
  </r>
  <r>
    <n v="82"/>
    <s v="01"/>
    <s v="Ain"/>
    <x v="1"/>
    <x v="3"/>
    <n v="1680"/>
    <n v="5088"/>
    <n v="2184"/>
    <n v="8420"/>
    <s v="RHONE-ALPES"/>
    <x v="1"/>
    <s v="CENTRE-EST"/>
    <n v="17372"/>
  </r>
  <r>
    <n v="73"/>
    <s v="31"/>
    <s v="Haute-Garonne"/>
    <x v="3"/>
    <x v="5"/>
    <n v="10691.335367798718"/>
    <n v="154483.22134051088"/>
    <n v="12106.154396053553"/>
    <n v="166212.61363597657"/>
    <s v="MIDI-PYRENEES"/>
    <x v="2"/>
    <s v="SUD-OUEST"/>
    <n v="343493.32474033971"/>
  </r>
  <r>
    <n v="73"/>
    <s v="09"/>
    <s v="Ariège"/>
    <x v="4"/>
    <x v="5"/>
    <n v="205"/>
    <n v="1935"/>
    <n v="330"/>
    <n v="1485"/>
    <s v="MIDI-PYRENEES"/>
    <x v="2"/>
    <s v="SUD-OUEST"/>
    <n v="3955"/>
  </r>
  <r>
    <n v="52"/>
    <s v="72"/>
    <s v="Sarthe"/>
    <x v="3"/>
    <x v="2"/>
    <n v="6254.6017471446021"/>
    <n v="65646.289241983468"/>
    <n v="4141.6306947347121"/>
    <n v="47056.539654088054"/>
    <s v="PAYS DE LA LOIRE"/>
    <x v="1"/>
    <s v="OUEST"/>
    <n v="123099.06133795084"/>
  </r>
  <r>
    <n v="91"/>
    <s v="66"/>
    <s v="Pyrénées-Orientales"/>
    <x v="2"/>
    <x v="4"/>
    <n v="2391.7371590226498"/>
    <n v="21999.813964565801"/>
    <n v="2737.2503371478783"/>
    <n v="27120.418739350436"/>
    <s v="LANGUEDOC-ROUSSILLON"/>
    <x v="2"/>
    <s v="MEDITERRANEE"/>
    <n v="54249.220200086769"/>
  </r>
  <r>
    <n v="21"/>
    <s v="08"/>
    <s v="Ardennes"/>
    <x v="4"/>
    <x v="1"/>
    <n v="4290"/>
    <n v="25875"/>
    <n v="5290"/>
    <n v="32115"/>
    <s v="CHAMPAGNE-ARDENNE"/>
    <x v="0"/>
    <s v="BASSIN PARISIEN"/>
    <n v="67570"/>
  </r>
  <r>
    <n v="83"/>
    <s v="15"/>
    <s v="Cantal"/>
    <x v="1"/>
    <x v="1"/>
    <n v="728"/>
    <n v="12616"/>
    <n v="612"/>
    <n v="17132"/>
    <s v="AUVERGNE"/>
    <x v="0"/>
    <s v="CENTRE-EST"/>
    <n v="31088"/>
  </r>
  <r>
    <n v="53"/>
    <s v="56"/>
    <s v="Morbihan"/>
    <x v="4"/>
    <x v="5"/>
    <n v="1015"/>
    <n v="6740"/>
    <n v="1460"/>
    <n v="5600"/>
    <s v="BRETAGNE"/>
    <x v="2"/>
    <s v="OUEST"/>
    <n v="14815"/>
  </r>
  <r>
    <n v="52"/>
    <s v="49"/>
    <s v="Maine-et-Loire"/>
    <x v="1"/>
    <x v="1"/>
    <n v="1808"/>
    <n v="38024"/>
    <n v="2368"/>
    <n v="54932"/>
    <s v="PAYS DE LA LOIRE"/>
    <x v="0"/>
    <s v="OUEST"/>
    <n v="97132"/>
  </r>
  <r>
    <n v="21"/>
    <s v="52"/>
    <s v="Haute-Marne"/>
    <x v="2"/>
    <x v="3"/>
    <n v="707.58004877960661"/>
    <n v="2980.2988594049903"/>
    <n v="424.13780099325504"/>
    <n v="4925.9717459957246"/>
    <s v="CHAMPAGNE-ARDENNE"/>
    <x v="1"/>
    <s v="BASSIN PARISIEN"/>
    <n v="9037.9884551735777"/>
  </r>
  <r>
    <n v="54"/>
    <s v="17"/>
    <s v="Charente-Maritime"/>
    <x v="1"/>
    <x v="3"/>
    <n v="2280"/>
    <n v="6320"/>
    <n v="2660"/>
    <n v="10540"/>
    <s v="POITOU-CHARENTES"/>
    <x v="1"/>
    <s v="OUEST"/>
    <n v="21800"/>
  </r>
  <r>
    <n v="43"/>
    <s v="90"/>
    <s v="Territoire de Belfort"/>
    <x v="4"/>
    <x v="5"/>
    <n v="345"/>
    <n v="2395"/>
    <n v="485"/>
    <n v="1700"/>
    <s v="FRANCHE-COMTE"/>
    <x v="2"/>
    <s v="EST"/>
    <n v="4925"/>
  </r>
  <r>
    <n v="11"/>
    <s v="93"/>
    <s v="Seine-Saint-Denis"/>
    <x v="1"/>
    <x v="0"/>
    <n v="23992"/>
    <n v="164292"/>
    <n v="22404"/>
    <n v="179352"/>
    <s v="ILE-DE-FRANCE"/>
    <x v="0"/>
    <s v="REGION PARISIENNE"/>
    <n v="390040"/>
  </r>
  <r>
    <n v="54"/>
    <s v="16"/>
    <s v="Charente"/>
    <x v="2"/>
    <x v="2"/>
    <n v="3736.4050116732524"/>
    <n v="41356.318457636291"/>
    <n v="2303.3742500198409"/>
    <n v="28671.274568785037"/>
    <s v="POITOU-CHARENTES"/>
    <x v="1"/>
    <s v="OUEST"/>
    <n v="76067.37228811442"/>
  </r>
  <r>
    <n v="25"/>
    <s v="50"/>
    <s v="Manche"/>
    <x v="0"/>
    <x v="1"/>
    <n v="7200"/>
    <n v="31668"/>
    <n v="8204"/>
    <n v="39788"/>
    <s v="BASSE-NORMANDIE"/>
    <x v="0"/>
    <s v="BASSIN PARISIEN"/>
    <n v="86860"/>
  </r>
  <r>
    <n v="91"/>
    <s v="30"/>
    <s v="Gard"/>
    <x v="5"/>
    <x v="5"/>
    <n v="1291"/>
    <n v="20463"/>
    <n v="1532"/>
    <n v="19030"/>
    <s v="LANGUEDOC-ROUSSILLON"/>
    <x v="2"/>
    <s v="MEDITERRANEE"/>
    <n v="42316"/>
  </r>
  <r>
    <n v="21"/>
    <s v="08"/>
    <s v="Ardennes"/>
    <x v="3"/>
    <x v="1"/>
    <n v="57.448411950912501"/>
    <n v="10459.486570581437"/>
    <n v="29.649090632803286"/>
    <n v="18623.635971335829"/>
    <s v="CHAMPAGNE-ARDENNE"/>
    <x v="0"/>
    <s v="BASSIN PARISIEN"/>
    <n v="29170.22004450098"/>
  </r>
  <r>
    <n v="25"/>
    <s v="14"/>
    <s v="Calvados"/>
    <x v="4"/>
    <x v="2"/>
    <n v="9930"/>
    <n v="22535"/>
    <n v="6570"/>
    <n v="13015"/>
    <s v="BASSE-NORMANDIE"/>
    <x v="1"/>
    <s v="BASSIN PARISIEN"/>
    <n v="52050"/>
  </r>
  <r>
    <n v="11"/>
    <s v="91"/>
    <s v="Essonne"/>
    <x v="6"/>
    <x v="2"/>
    <n v="9994"/>
    <n v="96899"/>
    <n v="5973"/>
    <n v="81786"/>
    <s v="ILE-DE-FRANCE"/>
    <x v="1"/>
    <s v="REGION PARISIENNE"/>
    <n v="194652"/>
  </r>
  <r>
    <n v="26"/>
    <s v="21"/>
    <s v="Côte-d'Or"/>
    <x v="6"/>
    <x v="4"/>
    <n v="3256"/>
    <n v="18345"/>
    <n v="3001"/>
    <n v="20421"/>
    <s v="BOURGOGNE"/>
    <x v="2"/>
    <s v="BASSIN PARISIEN"/>
    <n v="45023"/>
  </r>
  <r>
    <n v="41"/>
    <s v="57"/>
    <s v="Moselle"/>
    <x v="6"/>
    <x v="2"/>
    <n v="11915"/>
    <n v="119264"/>
    <n v="7793"/>
    <n v="86802"/>
    <s v="LORRAINE"/>
    <x v="1"/>
    <s v="EST"/>
    <n v="225774"/>
  </r>
  <r>
    <n v="22"/>
    <s v="02"/>
    <s v="Aisne"/>
    <x v="3"/>
    <x v="0"/>
    <n v="4464.1315504450631"/>
    <n v="39216.302270694672"/>
    <n v="2832.9597485844643"/>
    <n v="46733.144393676499"/>
    <s v="PICARDIE"/>
    <x v="0"/>
    <s v="BASSIN PARISIEN"/>
    <n v="93246.537963400697"/>
  </r>
  <r>
    <n v="72"/>
    <s v="64"/>
    <s v="Pyrénées-Atlantiques"/>
    <x v="3"/>
    <x v="0"/>
    <n v="2200.2158786571017"/>
    <n v="26761.055104894556"/>
    <n v="1420.1001404056808"/>
    <n v="35549.050689860494"/>
    <s v="AQUITAINE"/>
    <x v="0"/>
    <s v="SUD-OUEST"/>
    <n v="65930.42181381784"/>
  </r>
  <r>
    <n v="24"/>
    <s v="28"/>
    <s v="Eure-et-Loir"/>
    <x v="1"/>
    <x v="4"/>
    <n v="1364"/>
    <n v="8128"/>
    <n v="2108"/>
    <n v="6848"/>
    <s v="CENTRE"/>
    <x v="2"/>
    <s v="BASSIN PARISIEN"/>
    <n v="18448"/>
  </r>
  <r>
    <n v="93"/>
    <s v="04"/>
    <s v="Alpes-de-Haute-Provence"/>
    <x v="4"/>
    <x v="5"/>
    <n v="180"/>
    <n v="2345"/>
    <n v="345"/>
    <n v="1835"/>
    <s v="PROVENCE-ALPES-COTE D'AZUR"/>
    <x v="2"/>
    <s v="MEDITERRANEE"/>
    <n v="4705"/>
  </r>
  <r>
    <n v="41"/>
    <s v="57"/>
    <s v="Moselle"/>
    <x v="3"/>
    <x v="1"/>
    <n v="172.78328206492841"/>
    <n v="22509.644277586507"/>
    <n v="121.98925911874483"/>
    <n v="44536.014200803089"/>
    <s v="LORRAINE"/>
    <x v="0"/>
    <s v="EST"/>
    <n v="67340.431019573269"/>
  </r>
  <r>
    <n v="21"/>
    <s v="10"/>
    <s v="Aube"/>
    <x v="2"/>
    <x v="1"/>
    <n v="87.716376483680065"/>
    <n v="13246.178098044506"/>
    <n v="55.552563847645189"/>
    <n v="23501.408484350322"/>
    <s v="CHAMPAGNE-ARDENNE"/>
    <x v="0"/>
    <s v="BASSIN PARISIEN"/>
    <n v="36890.855522726153"/>
  </r>
  <r>
    <n v="93"/>
    <s v="84"/>
    <s v="Vaucluse"/>
    <x v="0"/>
    <x v="2"/>
    <n v="3600"/>
    <n v="7316"/>
    <n v="3004"/>
    <n v="5912"/>
    <s v="PROVENCE-ALPES-COTE D'AZUR"/>
    <x v="1"/>
    <s v="MEDITERRANEE"/>
    <n v="19832"/>
  </r>
  <r>
    <n v="41"/>
    <s v="88"/>
    <s v="Vosges"/>
    <x v="1"/>
    <x v="2"/>
    <n v="7276"/>
    <n v="20464"/>
    <n v="4500"/>
    <n v="11304"/>
    <s v="LORRAINE"/>
    <x v="1"/>
    <s v="EST"/>
    <n v="43544"/>
  </r>
  <r>
    <n v="73"/>
    <s v="09"/>
    <s v="Ariège"/>
    <x v="0"/>
    <x v="4"/>
    <n v="380"/>
    <n v="1948"/>
    <n v="384"/>
    <n v="1572"/>
    <s v="MIDI-PYRENEES"/>
    <x v="2"/>
    <s v="SUD-OUEST"/>
    <n v="4284"/>
  </r>
  <r>
    <n v="25"/>
    <s v="50"/>
    <s v="Manche"/>
    <x v="4"/>
    <x v="5"/>
    <n v="590"/>
    <n v="5010"/>
    <n v="850"/>
    <n v="4075"/>
    <s v="BASSE-NORMANDIE"/>
    <x v="2"/>
    <s v="BASSIN PARISIEN"/>
    <n v="10525"/>
  </r>
  <r>
    <n v="72"/>
    <s v="40"/>
    <s v="Landes"/>
    <x v="6"/>
    <x v="4"/>
    <n v="1895"/>
    <n v="13844"/>
    <n v="1878"/>
    <n v="14682"/>
    <s v="AQUITAINE"/>
    <x v="2"/>
    <s v="SUD-OUEST"/>
    <n v="32299"/>
  </r>
  <r>
    <n v="73"/>
    <s v="32"/>
    <s v="Gers"/>
    <x v="2"/>
    <x v="1"/>
    <n v="34.067272350861913"/>
    <n v="10427.740657554135"/>
    <n v="34.395870741913761"/>
    <n v="13740.561777820227"/>
    <s v="MIDI-PYRENEES"/>
    <x v="0"/>
    <s v="SUD-OUEST"/>
    <n v="24236.765578467137"/>
  </r>
  <r>
    <n v="42"/>
    <s v="68"/>
    <s v="Haut-Rhin"/>
    <x v="2"/>
    <x v="5"/>
    <n v="3256.1157964825129"/>
    <n v="48451.474957608712"/>
    <n v="4771.8030734362974"/>
    <n v="50694.987288319455"/>
    <s v="ALSACE"/>
    <x v="2"/>
    <s v="EST"/>
    <n v="107174.38111584698"/>
  </r>
  <r>
    <n v="25"/>
    <s v="14"/>
    <s v="Calvados"/>
    <x v="5"/>
    <x v="4"/>
    <n v="1885"/>
    <n v="16052"/>
    <n v="2848"/>
    <n v="17340"/>
    <s v="BASSE-NORMANDIE"/>
    <x v="2"/>
    <s v="BASSIN PARISIEN"/>
    <n v="38125"/>
  </r>
  <r>
    <n v="21"/>
    <s v="51"/>
    <s v="Marne"/>
    <x v="2"/>
    <x v="1"/>
    <n v="127.90013391645174"/>
    <n v="21573.423969163017"/>
    <n v="120.76798561810948"/>
    <n v="35989.036246122218"/>
    <s v="CHAMPAGNE-ARDENNE"/>
    <x v="0"/>
    <s v="BASSIN PARISIEN"/>
    <n v="57811.128334819798"/>
  </r>
  <r>
    <n v="52"/>
    <s v="44"/>
    <s v="Loire-Atlantique"/>
    <x v="1"/>
    <x v="5"/>
    <n v="2100"/>
    <n v="23472"/>
    <n v="2976"/>
    <n v="20148"/>
    <s v="PAYS DE LA LOIRE"/>
    <x v="2"/>
    <s v="OUEST"/>
    <n v="48696"/>
  </r>
  <r>
    <n v="22"/>
    <s v="80"/>
    <s v="Somme"/>
    <x v="5"/>
    <x v="0"/>
    <n v="8275"/>
    <n v="53573"/>
    <n v="7184"/>
    <n v="67723"/>
    <s v="PICARDIE"/>
    <x v="0"/>
    <s v="BASSIN PARISIEN"/>
    <n v="136755"/>
  </r>
  <r>
    <n v="82"/>
    <s v="01"/>
    <s v="Ain"/>
    <x v="6"/>
    <x v="4"/>
    <n v="2890"/>
    <n v="18952"/>
    <n v="3041"/>
    <n v="21384"/>
    <s v="RHONE-ALPES"/>
    <x v="2"/>
    <s v="CENTRE-EST"/>
    <n v="46267"/>
  </r>
  <r>
    <n v="24"/>
    <s v="37"/>
    <s v="Indre-et-Loire"/>
    <x v="5"/>
    <x v="5"/>
    <n v="1340"/>
    <n v="17053"/>
    <n v="1992"/>
    <n v="16732"/>
    <s v="CENTRE"/>
    <x v="2"/>
    <s v="BASSIN PARISIEN"/>
    <n v="37117"/>
  </r>
  <r>
    <n v="26"/>
    <s v="89"/>
    <s v="Yonne"/>
    <x v="6"/>
    <x v="3"/>
    <n v="1060"/>
    <n v="6881"/>
    <n v="981"/>
    <n v="11154"/>
    <s v="BOURGOGNE"/>
    <x v="1"/>
    <s v="BASSIN PARISIEN"/>
    <n v="20076"/>
  </r>
  <r>
    <n v="23"/>
    <s v="27"/>
    <s v="Eure"/>
    <x v="0"/>
    <x v="4"/>
    <n v="1084"/>
    <n v="4636"/>
    <n v="1064"/>
    <n v="3928"/>
    <s v="HAUTE-NORMANDIE"/>
    <x v="2"/>
    <s v="BASSIN PARISIEN"/>
    <n v="10712"/>
  </r>
  <r>
    <n v="54"/>
    <s v="79"/>
    <s v="Deux-Sèvres"/>
    <x v="0"/>
    <x v="2"/>
    <n v="4052"/>
    <n v="5144"/>
    <n v="3228"/>
    <n v="3724"/>
    <s v="POITOU-CHARENTES"/>
    <x v="1"/>
    <s v="OUEST"/>
    <n v="16148"/>
  </r>
  <r>
    <n v="82"/>
    <s v="69"/>
    <s v="Rhône"/>
    <x v="4"/>
    <x v="3"/>
    <n v="6470"/>
    <n v="16450"/>
    <n v="8065"/>
    <n v="34055"/>
    <s v="RHONE-ALPES"/>
    <x v="1"/>
    <s v="CENTRE-EST"/>
    <n v="65040"/>
  </r>
  <r>
    <n v="82"/>
    <s v="74"/>
    <s v="Haute-Savoie"/>
    <x v="0"/>
    <x v="4"/>
    <n v="1340"/>
    <n v="6596"/>
    <n v="2028"/>
    <n v="6572"/>
    <s v="RHONE-ALPES"/>
    <x v="2"/>
    <s v="CENTRE-EST"/>
    <n v="16536"/>
  </r>
  <r>
    <n v="24"/>
    <s v="28"/>
    <s v="Eure-et-Loir"/>
    <x v="3"/>
    <x v="1"/>
    <n v="73.353789098056524"/>
    <n v="14320.805322167385"/>
    <n v="31.759500749767678"/>
    <n v="24037.435758025222"/>
    <s v="CENTRE"/>
    <x v="0"/>
    <s v="BASSIN PARISIEN"/>
    <n v="38463.354370040433"/>
  </r>
  <r>
    <n v="41"/>
    <s v="55"/>
    <s v="Meuse"/>
    <x v="3"/>
    <x v="0"/>
    <n v="1060.3103519462736"/>
    <n v="11851.00911314712"/>
    <n v="720.26929821734188"/>
    <n v="14587.489825963366"/>
    <s v="LORRAINE"/>
    <x v="0"/>
    <s v="EST"/>
    <n v="28219.078589274101"/>
  </r>
  <r>
    <n v="83"/>
    <s v="03"/>
    <s v="Allier"/>
    <x v="1"/>
    <x v="2"/>
    <n v="6484"/>
    <n v="20756"/>
    <n v="4220"/>
    <n v="11796"/>
    <s v="AUVERGNE"/>
    <x v="1"/>
    <s v="CENTRE-EST"/>
    <n v="43256"/>
  </r>
  <r>
    <n v="74"/>
    <s v="19"/>
    <s v="Corrèze"/>
    <x v="4"/>
    <x v="4"/>
    <n v="995"/>
    <n v="4425"/>
    <n v="910"/>
    <n v="3630"/>
    <s v="LIMOUSIN"/>
    <x v="2"/>
    <s v="SUD-OUEST"/>
    <n v="9960"/>
  </r>
  <r>
    <n v="24"/>
    <s v="45"/>
    <s v="Loiret"/>
    <x v="3"/>
    <x v="4"/>
    <n v="5062.0735046414211"/>
    <n v="31908.245874417062"/>
    <n v="5335.9573847312167"/>
    <n v="36401.852312112525"/>
    <s v="CENTRE"/>
    <x v="2"/>
    <s v="BASSIN PARISIEN"/>
    <n v="78708.129075902223"/>
  </r>
  <r>
    <n v="54"/>
    <s v="79"/>
    <s v="Deux-Sèvres"/>
    <x v="4"/>
    <x v="0"/>
    <n v="5570"/>
    <n v="42995"/>
    <n v="4215"/>
    <n v="48320"/>
    <s v="POITOU-CHARENTES"/>
    <x v="0"/>
    <s v="OUEST"/>
    <n v="101100"/>
  </r>
  <r>
    <n v="43"/>
    <s v="25"/>
    <s v="Doubs"/>
    <x v="3"/>
    <x v="1"/>
    <n v="85.392136123823448"/>
    <n v="16400.492178448028"/>
    <n v="72.980505122776592"/>
    <n v="28348.333891306967"/>
    <s v="FRANCHE-COMTE"/>
    <x v="0"/>
    <s v="EST"/>
    <n v="44907.198711001598"/>
  </r>
  <r>
    <n v="21"/>
    <s v="51"/>
    <s v="Marne"/>
    <x v="4"/>
    <x v="5"/>
    <n v="1150"/>
    <n v="8515"/>
    <n v="2100"/>
    <n v="6350"/>
    <s v="CHAMPAGNE-ARDENNE"/>
    <x v="2"/>
    <s v="BASSIN PARISIEN"/>
    <n v="18115"/>
  </r>
  <r>
    <n v="24"/>
    <s v="41"/>
    <s v="Loir-et-Cher"/>
    <x v="0"/>
    <x v="4"/>
    <n v="784"/>
    <n v="2720"/>
    <n v="1000"/>
    <n v="2440"/>
    <s v="CENTRE"/>
    <x v="2"/>
    <s v="BASSIN PARISIEN"/>
    <n v="6944"/>
  </r>
  <r>
    <n v="22"/>
    <s v="80"/>
    <s v="Somme"/>
    <x v="1"/>
    <x v="5"/>
    <n v="1056"/>
    <n v="9384"/>
    <n v="1524"/>
    <n v="8692"/>
    <s v="PICARDIE"/>
    <x v="2"/>
    <s v="BASSIN PARISIEN"/>
    <n v="20656"/>
  </r>
  <r>
    <n v="25"/>
    <s v="50"/>
    <s v="Manche"/>
    <x v="4"/>
    <x v="3"/>
    <n v="1820"/>
    <n v="3305"/>
    <n v="2760"/>
    <n v="6615"/>
    <s v="BASSE-NORMANDIE"/>
    <x v="1"/>
    <s v="BASSIN PARISIEN"/>
    <n v="14500"/>
  </r>
  <r>
    <n v="11"/>
    <s v="77"/>
    <s v="Seine-et-Marne"/>
    <x v="1"/>
    <x v="5"/>
    <n v="1672"/>
    <n v="25176"/>
    <n v="2708"/>
    <n v="19980"/>
    <s v="ILE-DE-FRANCE"/>
    <x v="2"/>
    <s v="REGION PARISIENNE"/>
    <n v="49536"/>
  </r>
  <r>
    <n v="22"/>
    <s v="80"/>
    <s v="Somme"/>
    <x v="6"/>
    <x v="3"/>
    <n v="1758"/>
    <n v="10849"/>
    <n v="1419"/>
    <n v="17821"/>
    <s v="PICARDIE"/>
    <x v="1"/>
    <s v="BASSIN PARISIEN"/>
    <n v="31847"/>
  </r>
  <r>
    <n v="91"/>
    <s v="11"/>
    <s v="Aude"/>
    <x v="6"/>
    <x v="5"/>
    <n v="769"/>
    <n v="13975"/>
    <n v="1055"/>
    <n v="14974"/>
    <s v="LANGUEDOC-ROUSSILLON"/>
    <x v="2"/>
    <s v="MEDITERRANEE"/>
    <n v="30773"/>
  </r>
  <r>
    <n v="53"/>
    <s v="29"/>
    <s v="Finistère"/>
    <x v="2"/>
    <x v="0"/>
    <n v="2764.6981382089521"/>
    <n v="28090.37806440366"/>
    <n v="1529.4512169236486"/>
    <n v="44417.636947046187"/>
    <s v="BRETAGNE"/>
    <x v="0"/>
    <s v="OUEST"/>
    <n v="76802.164366582438"/>
  </r>
  <r>
    <n v="72"/>
    <s v="33"/>
    <s v="Gironde"/>
    <x v="4"/>
    <x v="2"/>
    <n v="17935"/>
    <n v="49520"/>
    <n v="13030"/>
    <n v="33885"/>
    <s v="AQUITAINE"/>
    <x v="1"/>
    <s v="SUD-OUEST"/>
    <n v="114370"/>
  </r>
  <r>
    <n v="82"/>
    <s v="26"/>
    <s v="Drôme"/>
    <x v="5"/>
    <x v="4"/>
    <n v="1311"/>
    <n v="13225"/>
    <n v="2036"/>
    <n v="14300"/>
    <s v="RHONE-ALPES"/>
    <x v="2"/>
    <s v="CENTRE-EST"/>
    <n v="30872"/>
  </r>
  <r>
    <n v="73"/>
    <s v="82"/>
    <s v="Tarn-et-Garonne"/>
    <x v="5"/>
    <x v="0"/>
    <n v="2542"/>
    <n v="22176"/>
    <n v="1844"/>
    <n v="27144"/>
    <s v="MIDI-PYRENEES"/>
    <x v="0"/>
    <s v="SUD-OUEST"/>
    <n v="53706"/>
  </r>
  <r>
    <n v="43"/>
    <s v="39"/>
    <s v="Jura"/>
    <x v="4"/>
    <x v="3"/>
    <n v="965"/>
    <n v="2320"/>
    <n v="955"/>
    <n v="4260"/>
    <s v="FRANCHE-COMTE"/>
    <x v="1"/>
    <s v="EST"/>
    <n v="8500"/>
  </r>
  <r>
    <n v="23"/>
    <s v="76"/>
    <s v="Seine-Maritime"/>
    <x v="1"/>
    <x v="2"/>
    <n v="22864"/>
    <n v="69200"/>
    <n v="15884"/>
    <n v="38824"/>
    <s v="HAUTE-NORMANDIE"/>
    <x v="1"/>
    <s v="BASSIN PARISIEN"/>
    <n v="146772"/>
  </r>
  <r>
    <n v="83"/>
    <s v="15"/>
    <s v="Cantal"/>
    <x v="3"/>
    <x v="4"/>
    <n v="1017.3483610308632"/>
    <n v="8677.7400136408523"/>
    <n v="837.33978040419754"/>
    <n v="9997.2061889656052"/>
    <s v="AUVERGNE"/>
    <x v="2"/>
    <s v="CENTRE-EST"/>
    <n v="20529.634344041518"/>
  </r>
  <r>
    <n v="22"/>
    <s v="02"/>
    <s v="Aisne"/>
    <x v="5"/>
    <x v="5"/>
    <n v="1168"/>
    <n v="12057"/>
    <n v="1364"/>
    <n v="10440"/>
    <s v="PICARDIE"/>
    <x v="2"/>
    <s v="BASSIN PARISIEN"/>
    <n v="25029"/>
  </r>
  <r>
    <n v="21"/>
    <s v="52"/>
    <s v="Haute-Marne"/>
    <x v="2"/>
    <x v="0"/>
    <n v="1371.4227302087659"/>
    <n v="14170.396056200811"/>
    <n v="772.4179511421446"/>
    <n v="17912.576368054986"/>
    <s v="CHAMPAGNE-ARDENNE"/>
    <x v="0"/>
    <s v="BASSIN PARISIEN"/>
    <n v="34226.813105606707"/>
  </r>
  <r>
    <n v="83"/>
    <s v="63"/>
    <s v="Puy-de-Dôme"/>
    <x v="0"/>
    <x v="3"/>
    <n v="2196"/>
    <n v="4820"/>
    <n v="3116"/>
    <n v="11024"/>
    <s v="AUVERGNE"/>
    <x v="1"/>
    <s v="CENTRE-EST"/>
    <n v="21156"/>
  </r>
  <r>
    <n v="26"/>
    <s v="58"/>
    <s v="Nièvre"/>
    <x v="1"/>
    <x v="5"/>
    <n v="272"/>
    <n v="4060"/>
    <n v="500"/>
    <n v="3928"/>
    <s v="BOURGOGNE"/>
    <x v="2"/>
    <s v="BASSIN PARISIEN"/>
    <n v="8760"/>
  </r>
  <r>
    <n v="11"/>
    <s v="91"/>
    <s v="Essonne"/>
    <x v="6"/>
    <x v="0"/>
    <n v="6240"/>
    <n v="51872"/>
    <n v="3880"/>
    <n v="55568"/>
    <s v="ILE-DE-FRANCE"/>
    <x v="0"/>
    <s v="REGION PARISIENNE"/>
    <n v="117560"/>
  </r>
  <r>
    <n v="93"/>
    <s v="05"/>
    <s v="Hautes-Alpes"/>
    <x v="0"/>
    <x v="2"/>
    <n v="1116"/>
    <n v="2184"/>
    <n v="804"/>
    <n v="1576"/>
    <s v="PROVENCE-ALPES-COTE D'AZUR"/>
    <x v="1"/>
    <s v="MEDITERRANEE"/>
    <n v="5680"/>
  </r>
  <r>
    <n v="25"/>
    <s v="14"/>
    <s v="Calvados"/>
    <x v="1"/>
    <x v="3"/>
    <n v="2312"/>
    <n v="6688"/>
    <n v="3348"/>
    <n v="11980"/>
    <s v="BASSE-NORMANDIE"/>
    <x v="1"/>
    <s v="BASSIN PARISIEN"/>
    <n v="24328"/>
  </r>
  <r>
    <n v="93"/>
    <s v="05"/>
    <s v="Hautes-Alpes"/>
    <x v="6"/>
    <x v="4"/>
    <n v="716"/>
    <n v="5194"/>
    <n v="746"/>
    <n v="6457"/>
    <s v="PROVENCE-ALPES-COTE D'AZUR"/>
    <x v="2"/>
    <s v="MEDITERRANEE"/>
    <n v="13113"/>
  </r>
  <r>
    <n v="41"/>
    <s v="57"/>
    <s v="Moselle"/>
    <x v="3"/>
    <x v="3"/>
    <n v="3171.6866990815761"/>
    <n v="13387.797247776214"/>
    <n v="1910.8196055999933"/>
    <n v="19203.26885499592"/>
    <s v="LORRAINE"/>
    <x v="1"/>
    <s v="EST"/>
    <n v="37673.572407453707"/>
  </r>
  <r>
    <n v="72"/>
    <s v="24"/>
    <s v="Dordogne"/>
    <x v="0"/>
    <x v="4"/>
    <n v="1276"/>
    <n v="4488"/>
    <n v="1116"/>
    <n v="4076"/>
    <s v="AQUITAINE"/>
    <x v="2"/>
    <s v="SUD-OUEST"/>
    <n v="10956"/>
  </r>
  <r>
    <n v="74"/>
    <s v="87"/>
    <s v="Haute-Vienne"/>
    <x v="1"/>
    <x v="4"/>
    <n v="1388"/>
    <n v="8972"/>
    <n v="1872"/>
    <n v="7820"/>
    <s v="LIMOUSIN"/>
    <x v="2"/>
    <s v="SUD-OUEST"/>
    <n v="20052"/>
  </r>
  <r>
    <n v="72"/>
    <s v="47"/>
    <s v="Lot-et-Garonne"/>
    <x v="5"/>
    <x v="4"/>
    <n v="1064"/>
    <n v="9533"/>
    <n v="1376"/>
    <n v="9936"/>
    <s v="AQUITAINE"/>
    <x v="2"/>
    <s v="SUD-OUEST"/>
    <n v="21909"/>
  </r>
  <r>
    <n v="52"/>
    <s v="53"/>
    <s v="Mayenne"/>
    <x v="2"/>
    <x v="3"/>
    <n v="1073.0952613379031"/>
    <n v="4263.1472459475553"/>
    <n v="636.00453123231"/>
    <n v="6952.0031095202603"/>
    <s v="PAYS DE LA LOIRE"/>
    <x v="1"/>
    <s v="OUEST"/>
    <n v="12924.250148038029"/>
  </r>
  <r>
    <n v="41"/>
    <s v="54"/>
    <s v="Meurthe-et-Moselle"/>
    <x v="6"/>
    <x v="5"/>
    <n v="2902"/>
    <n v="37888"/>
    <n v="3936"/>
    <n v="39927"/>
    <s v="LORRAINE"/>
    <x v="2"/>
    <s v="EST"/>
    <n v="84653"/>
  </r>
  <r>
    <n v="73"/>
    <s v="32"/>
    <s v="Gers"/>
    <x v="1"/>
    <x v="2"/>
    <n v="3096"/>
    <n v="7796"/>
    <n v="1836"/>
    <n v="4616"/>
    <s v="MIDI-PYRENEES"/>
    <x v="1"/>
    <s v="SUD-OUEST"/>
    <n v="17344"/>
  </r>
  <r>
    <n v="73"/>
    <s v="81"/>
    <s v="Tarn"/>
    <x v="2"/>
    <x v="5"/>
    <n v="1381.2257422258888"/>
    <n v="21804.702384244472"/>
    <n v="1782.6200415339715"/>
    <n v="26988.368715553192"/>
    <s v="MIDI-PYRENEES"/>
    <x v="2"/>
    <s v="SUD-OUEST"/>
    <n v="51956.916883557526"/>
  </r>
  <r>
    <n v="93"/>
    <s v="05"/>
    <s v="Hautes-Alpes"/>
    <x v="2"/>
    <x v="1"/>
    <n v="21.775513336421358"/>
    <n v="5439.9053103850374"/>
    <n v="32.281596799877462"/>
    <n v="7743.0932344574967"/>
    <s v="PROVENCE-ALPES-COTE D'AZUR"/>
    <x v="0"/>
    <s v="MEDITERRANEE"/>
    <n v="13237.055654978834"/>
  </r>
  <r>
    <n v="26"/>
    <s v="89"/>
    <s v="Yonne"/>
    <x v="4"/>
    <x v="4"/>
    <n v="1135"/>
    <n v="5570"/>
    <n v="1335"/>
    <n v="4505"/>
    <s v="BOURGOGNE"/>
    <x v="2"/>
    <s v="BASSIN PARISIEN"/>
    <n v="12545"/>
  </r>
  <r>
    <n v="11"/>
    <s v="94"/>
    <s v="Val-de-Marne"/>
    <x v="4"/>
    <x v="5"/>
    <n v="3535"/>
    <n v="34805"/>
    <n v="5400"/>
    <n v="26910"/>
    <s v="ILE-DE-FRANCE"/>
    <x v="2"/>
    <s v="REGION PARISIENNE"/>
    <n v="70650"/>
  </r>
  <r>
    <n v="11"/>
    <s v="94"/>
    <s v="Val-de-Marne"/>
    <x v="5"/>
    <x v="5"/>
    <n v="4110"/>
    <n v="65366"/>
    <n v="6376"/>
    <n v="58800"/>
    <s v="ILE-DE-FRANCE"/>
    <x v="2"/>
    <s v="REGION PARISIENNE"/>
    <n v="134652"/>
  </r>
  <r>
    <n v="43"/>
    <s v="70"/>
    <s v="Haute-Saône"/>
    <x v="6"/>
    <x v="2"/>
    <n v="2500"/>
    <n v="24307"/>
    <n v="1705"/>
    <n v="15952"/>
    <s v="FRANCHE-COMTE"/>
    <x v="1"/>
    <s v="EST"/>
    <n v="44464"/>
  </r>
  <r>
    <n v="73"/>
    <s v="81"/>
    <s v="Tarn"/>
    <x v="5"/>
    <x v="0"/>
    <n v="3441"/>
    <n v="37372"/>
    <n v="2532"/>
    <n v="47364"/>
    <s v="MIDI-PYRENEES"/>
    <x v="0"/>
    <s v="SUD-OUEST"/>
    <n v="90709"/>
  </r>
  <r>
    <n v="23"/>
    <s v="76"/>
    <s v="Seine-Maritime"/>
    <x v="4"/>
    <x v="4"/>
    <n v="4470"/>
    <n v="20160"/>
    <n v="5130"/>
    <n v="16400"/>
    <s v="HAUTE-NORMANDIE"/>
    <x v="2"/>
    <s v="BASSIN PARISIEN"/>
    <n v="46160"/>
  </r>
  <r>
    <n v="26"/>
    <s v="71"/>
    <s v="Saône-et-Loire"/>
    <x v="2"/>
    <x v="5"/>
    <n v="1898.0609769753978"/>
    <n v="27085.797203225804"/>
    <n v="2847.5940284485755"/>
    <n v="32502.153619396107"/>
    <s v="BOURGOGNE"/>
    <x v="2"/>
    <s v="BASSIN PARISIEN"/>
    <n v="64333.605828045882"/>
  </r>
  <r>
    <n v="11"/>
    <s v="75"/>
    <s v="Paris"/>
    <x v="2"/>
    <x v="3"/>
    <n v="3567.2527611496312"/>
    <n v="30494.926525346204"/>
    <n v="2836.0781228396359"/>
    <n v="51492.221778038074"/>
    <s v="ILE-DE-FRANCE"/>
    <x v="1"/>
    <s v="REGION PARISIENNE"/>
    <n v="88390.479187373538"/>
  </r>
  <r>
    <n v="53"/>
    <s v="35"/>
    <s v="Ille-et-Vilaine"/>
    <x v="6"/>
    <x v="0"/>
    <n v="3433"/>
    <n v="47323"/>
    <n v="1952"/>
    <n v="59576"/>
    <s v="BRETAGNE"/>
    <x v="0"/>
    <s v="OUEST"/>
    <n v="112284"/>
  </r>
  <r>
    <n v="82"/>
    <s v="73"/>
    <s v="Savoie"/>
    <x v="4"/>
    <x v="4"/>
    <n v="1315"/>
    <n v="6490"/>
    <n v="1720"/>
    <n v="5860"/>
    <s v="RHONE-ALPES"/>
    <x v="2"/>
    <s v="CENTRE-EST"/>
    <n v="15385"/>
  </r>
  <r>
    <n v="41"/>
    <s v="57"/>
    <s v="Moselle"/>
    <x v="1"/>
    <x v="4"/>
    <n v="5120"/>
    <n v="26484"/>
    <n v="7200"/>
    <n v="14808"/>
    <s v="LORRAINE"/>
    <x v="2"/>
    <s v="EST"/>
    <n v="53612"/>
  </r>
  <r>
    <n v="82"/>
    <s v="69"/>
    <s v="Rhône"/>
    <x v="6"/>
    <x v="4"/>
    <n v="9103"/>
    <n v="56732"/>
    <n v="9932"/>
    <n v="66382"/>
    <s v="RHONE-ALPES"/>
    <x v="2"/>
    <s v="CENTRE-EST"/>
    <n v="142149"/>
  </r>
  <r>
    <n v="91"/>
    <s v="66"/>
    <s v="Pyrénées-Orientales"/>
    <x v="1"/>
    <x v="5"/>
    <n v="428"/>
    <n v="7340"/>
    <n v="684"/>
    <n v="6912"/>
    <s v="LANGUEDOC-ROUSSILLON"/>
    <x v="2"/>
    <s v="MEDITERRANEE"/>
    <n v="15364"/>
  </r>
  <r>
    <n v="41"/>
    <s v="55"/>
    <s v="Meuse"/>
    <x v="5"/>
    <x v="1"/>
    <n v="276"/>
    <n v="13657"/>
    <n v="348"/>
    <n v="20496"/>
    <s v="LORRAINE"/>
    <x v="0"/>
    <s v="EST"/>
    <n v="34777"/>
  </r>
  <r>
    <n v="21"/>
    <s v="52"/>
    <s v="Haute-Marne"/>
    <x v="6"/>
    <x v="1"/>
    <n v="106"/>
    <n v="12127"/>
    <n v="73"/>
    <n v="19261"/>
    <s v="CHAMPAGNE-ARDENNE"/>
    <x v="0"/>
    <s v="BASSIN PARISIEN"/>
    <n v="31567"/>
  </r>
  <r>
    <n v="93"/>
    <s v="05"/>
    <s v="Hautes-Alpes"/>
    <x v="2"/>
    <x v="4"/>
    <n v="932.44737511800304"/>
    <n v="7153.3609856749417"/>
    <n v="827.66184405928232"/>
    <n v="8354.4443927864213"/>
    <s v="PROVENCE-ALPES-COTE D'AZUR"/>
    <x v="2"/>
    <s v="MEDITERRANEE"/>
    <n v="17267.91459763865"/>
  </r>
  <r>
    <n v="24"/>
    <s v="37"/>
    <s v="Indre-et-Loire"/>
    <x v="3"/>
    <x v="3"/>
    <n v="1851.6608692379159"/>
    <n v="8912.1635266614594"/>
    <n v="1194.2287957364999"/>
    <n v="14286.617184067214"/>
    <s v="CENTRE"/>
    <x v="1"/>
    <s v="BASSIN PARISIEN"/>
    <n v="26244.670375703092"/>
  </r>
  <r>
    <n v="82"/>
    <s v="74"/>
    <s v="Haute-Savoie"/>
    <x v="6"/>
    <x v="5"/>
    <n v="2616"/>
    <n v="37738"/>
    <n v="3394"/>
    <n v="40469"/>
    <s v="RHONE-ALPES"/>
    <x v="2"/>
    <s v="CENTRE-EST"/>
    <n v="84217"/>
  </r>
  <r>
    <n v="83"/>
    <s v="63"/>
    <s v="Puy-de-Dôme"/>
    <x v="5"/>
    <x v="2"/>
    <n v="10001"/>
    <n v="46606"/>
    <n v="7133"/>
    <n v="29720"/>
    <s v="AUVERGNE"/>
    <x v="1"/>
    <s v="CENTRE-EST"/>
    <n v="93460"/>
  </r>
  <r>
    <n v="21"/>
    <s v="08"/>
    <s v="Ardennes"/>
    <x v="2"/>
    <x v="4"/>
    <n v="1818.3707756231254"/>
    <n v="11967.697272315705"/>
    <n v="1926.5914821584411"/>
    <n v="12124.761551012109"/>
    <s v="CHAMPAGNE-ARDENNE"/>
    <x v="2"/>
    <s v="BASSIN PARISIEN"/>
    <n v="27837.42108110938"/>
  </r>
  <r>
    <n v="11"/>
    <s v="78"/>
    <s v="Yvelines"/>
    <x v="1"/>
    <x v="5"/>
    <n v="3396"/>
    <n v="66088"/>
    <n v="4908"/>
    <n v="43932"/>
    <s v="ILE-DE-FRANCE"/>
    <x v="2"/>
    <s v="REGION PARISIENNE"/>
    <n v="118324"/>
  </r>
  <r>
    <n v="93"/>
    <s v="06"/>
    <s v="Alpes-Maritimes"/>
    <x v="3"/>
    <x v="0"/>
    <n v="5754.5607324066859"/>
    <n v="60748.015167809222"/>
    <n v="3708.4236166590408"/>
    <n v="71459.586715297992"/>
    <s v="PROVENCE-ALPES-COTE D'AZUR"/>
    <x v="0"/>
    <s v="MEDITERRANEE"/>
    <n v="141670.58623217294"/>
  </r>
  <r>
    <n v="31"/>
    <s v="59"/>
    <s v="Nord"/>
    <x v="6"/>
    <x v="1"/>
    <n v="765"/>
    <n v="119530"/>
    <n v="610"/>
    <n v="193936"/>
    <s v="NORD-PAS-DE-CALAIS"/>
    <x v="0"/>
    <s v=""/>
    <n v="314841"/>
  </r>
  <r>
    <n v="42"/>
    <s v="67"/>
    <s v="Bas-Rhin"/>
    <x v="3"/>
    <x v="3"/>
    <n v="2628.0169278848643"/>
    <n v="10897.716050261753"/>
    <n v="1744.9415150628322"/>
    <n v="15503.611491757163"/>
    <s v="ALSACE"/>
    <x v="1"/>
    <s v="EST"/>
    <n v="30774.285984966613"/>
  </r>
  <r>
    <n v="73"/>
    <s v="12"/>
    <s v="Aveyron"/>
    <x v="5"/>
    <x v="5"/>
    <n v="720"/>
    <n v="6705"/>
    <n v="1012"/>
    <n v="6876"/>
    <s v="MIDI-PYRENEES"/>
    <x v="2"/>
    <s v="SUD-OUEST"/>
    <n v="15313"/>
  </r>
  <r>
    <n v="83"/>
    <s v="03"/>
    <s v="Allier"/>
    <x v="1"/>
    <x v="3"/>
    <n v="1352"/>
    <n v="4808"/>
    <n v="1908"/>
    <n v="9528"/>
    <s v="AUVERGNE"/>
    <x v="1"/>
    <s v="CENTRE-EST"/>
    <n v="17596"/>
  </r>
  <r>
    <n v="43"/>
    <s v="25"/>
    <s v="Doubs"/>
    <x v="6"/>
    <x v="2"/>
    <n v="4962"/>
    <n v="50166"/>
    <n v="3235"/>
    <n v="35508"/>
    <s v="FRANCHE-COMTE"/>
    <x v="1"/>
    <s v="EST"/>
    <n v="93871"/>
  </r>
  <r>
    <n v="26"/>
    <s v="71"/>
    <s v="Saône-et-Loire"/>
    <x v="4"/>
    <x v="2"/>
    <n v="11820"/>
    <n v="26325"/>
    <n v="6395"/>
    <n v="12050"/>
    <s v="BOURGOGNE"/>
    <x v="1"/>
    <s v="BASSIN PARISIEN"/>
    <n v="56590"/>
  </r>
  <r>
    <n v="72"/>
    <s v="47"/>
    <s v="Lot-et-Garonne"/>
    <x v="5"/>
    <x v="3"/>
    <n v="899"/>
    <n v="5932"/>
    <n v="896"/>
    <n v="9036"/>
    <s v="AQUITAINE"/>
    <x v="1"/>
    <s v="SUD-OUEST"/>
    <n v="16763"/>
  </r>
  <r>
    <n v="74"/>
    <s v="87"/>
    <s v="Haute-Vienne"/>
    <x v="3"/>
    <x v="3"/>
    <n v="1036.5044342347289"/>
    <n v="6635.9210663202794"/>
    <n v="845.10895725908176"/>
    <n v="11450.271931346304"/>
    <s v="LIMOUSIN"/>
    <x v="1"/>
    <s v="SUD-OUEST"/>
    <n v="19967.806389160396"/>
  </r>
  <r>
    <n v="42"/>
    <s v="67"/>
    <s v="Bas-Rhin"/>
    <x v="3"/>
    <x v="4"/>
    <n v="9821.2435709065339"/>
    <n v="53124.20056583987"/>
    <n v="10388.027758723238"/>
    <n v="57137.176886991947"/>
    <s v="ALSACE"/>
    <x v="2"/>
    <s v="EST"/>
    <n v="130470.64878246159"/>
  </r>
  <r>
    <n v="11"/>
    <s v="91"/>
    <s v="Essonne"/>
    <x v="0"/>
    <x v="0"/>
    <n v="10208"/>
    <n v="62560"/>
    <n v="8092"/>
    <n v="73156"/>
    <s v="ILE-DE-FRANCE"/>
    <x v="0"/>
    <s v="REGION PARISIENNE"/>
    <n v="154016"/>
  </r>
  <r>
    <n v="91"/>
    <s v="30"/>
    <s v="Gard"/>
    <x v="6"/>
    <x v="2"/>
    <n v="5412"/>
    <n v="55174"/>
    <n v="3505"/>
    <n v="43981"/>
    <s v="LANGUEDOC-ROUSSILLON"/>
    <x v="1"/>
    <s v="MEDITERRANEE"/>
    <n v="108072"/>
  </r>
  <r>
    <n v="93"/>
    <s v="05"/>
    <s v="Hautes-Alpes"/>
    <x v="5"/>
    <x v="4"/>
    <n v="361"/>
    <n v="4256"/>
    <n v="632"/>
    <n v="5164"/>
    <s v="PROVENCE-ALPES-COTE D'AZUR"/>
    <x v="2"/>
    <s v="MEDITERRANEE"/>
    <n v="10413"/>
  </r>
  <r>
    <n v="43"/>
    <s v="70"/>
    <s v="Haute-Saône"/>
    <x v="6"/>
    <x v="5"/>
    <n v="749"/>
    <n v="8432"/>
    <n v="963"/>
    <n v="8569"/>
    <s v="FRANCHE-COMTE"/>
    <x v="2"/>
    <s v="EST"/>
    <n v="18713"/>
  </r>
  <r>
    <n v="73"/>
    <s v="09"/>
    <s v="Ariège"/>
    <x v="1"/>
    <x v="1"/>
    <n v="372"/>
    <n v="10504"/>
    <n v="320"/>
    <n v="11800"/>
    <s v="MIDI-PYRENEES"/>
    <x v="0"/>
    <s v="SUD-OUEST"/>
    <n v="22996"/>
  </r>
  <r>
    <n v="24"/>
    <s v="36"/>
    <s v="Indre"/>
    <x v="5"/>
    <x v="4"/>
    <n v="632"/>
    <n v="6396"/>
    <n v="1004"/>
    <n v="6033"/>
    <s v="CENTRE"/>
    <x v="2"/>
    <s v="BASSIN PARISIEN"/>
    <n v="14065"/>
  </r>
  <r>
    <n v="72"/>
    <s v="24"/>
    <s v="Dordogne"/>
    <x v="1"/>
    <x v="3"/>
    <n v="1456"/>
    <n v="5208"/>
    <n v="2332"/>
    <n v="8656"/>
    <s v="AQUITAINE"/>
    <x v="1"/>
    <s v="SUD-OUEST"/>
    <n v="17652"/>
  </r>
  <r>
    <n v="25"/>
    <s v="61"/>
    <s v="Orne"/>
    <x v="4"/>
    <x v="5"/>
    <n v="405"/>
    <n v="3015"/>
    <n v="625"/>
    <n v="2680"/>
    <s v="BASSE-NORMANDIE"/>
    <x v="2"/>
    <s v="BASSIN PARISIEN"/>
    <n v="6725"/>
  </r>
  <r>
    <n v="93"/>
    <s v="13"/>
    <s v="Bouches-du-Rhône"/>
    <x v="4"/>
    <x v="1"/>
    <n v="14770"/>
    <n v="110405"/>
    <n v="14995"/>
    <n v="127550"/>
    <s v="PROVENCE-ALPES-COTE D'AZUR"/>
    <x v="0"/>
    <s v="MEDITERRANEE"/>
    <n v="267720"/>
  </r>
  <r>
    <n v="82"/>
    <s v="26"/>
    <s v="Drôme"/>
    <x v="2"/>
    <x v="5"/>
    <n v="2158.6482397487157"/>
    <n v="30823.531113631721"/>
    <n v="2551.6727003049091"/>
    <n v="35586.06352465845"/>
    <s v="RHONE-ALPES"/>
    <x v="2"/>
    <s v="CENTRE-EST"/>
    <n v="71119.915578343789"/>
  </r>
  <r>
    <n v="24"/>
    <s v="45"/>
    <s v="Loiret"/>
    <x v="1"/>
    <x v="4"/>
    <n v="2312"/>
    <n v="14044"/>
    <n v="3348"/>
    <n v="12024"/>
    <s v="CENTRE"/>
    <x v="2"/>
    <s v="BASSIN PARISIEN"/>
    <n v="31728"/>
  </r>
  <r>
    <n v="74"/>
    <s v="87"/>
    <s v="Haute-Vienne"/>
    <x v="4"/>
    <x v="5"/>
    <n v="690"/>
    <n v="5265"/>
    <n v="1205"/>
    <n v="4370"/>
    <s v="LIMOUSIN"/>
    <x v="2"/>
    <s v="SUD-OUEST"/>
    <n v="11530"/>
  </r>
  <r>
    <n v="24"/>
    <s v="18"/>
    <s v="Cher"/>
    <x v="6"/>
    <x v="3"/>
    <n v="886"/>
    <n v="6150"/>
    <n v="580"/>
    <n v="10039"/>
    <s v="CENTRE"/>
    <x v="1"/>
    <s v="BASSIN PARISIEN"/>
    <n v="17655"/>
  </r>
  <r>
    <n v="23"/>
    <s v="27"/>
    <s v="Eure"/>
    <x v="4"/>
    <x v="2"/>
    <n v="7015"/>
    <n v="16375"/>
    <n v="4365"/>
    <n v="8375"/>
    <s v="HAUTE-NORMANDIE"/>
    <x v="1"/>
    <s v="BASSIN PARISIEN"/>
    <n v="36130"/>
  </r>
  <r>
    <n v="24"/>
    <s v="18"/>
    <s v="Cher"/>
    <x v="2"/>
    <x v="2"/>
    <n v="3294.0883029988568"/>
    <n v="37878.541674088585"/>
    <n v="2111.9368985408705"/>
    <n v="26530.267303175009"/>
    <s v="CENTRE"/>
    <x v="1"/>
    <s v="BASSIN PARISIEN"/>
    <n v="69814.834178803314"/>
  </r>
  <r>
    <n v="52"/>
    <s v="85"/>
    <s v="Vendée"/>
    <x v="5"/>
    <x v="4"/>
    <n v="1806"/>
    <n v="14261"/>
    <n v="2208"/>
    <n v="12516"/>
    <s v="PAYS DE LA LOIRE"/>
    <x v="2"/>
    <s v="OUEST"/>
    <n v="30791"/>
  </r>
  <r>
    <n v="25"/>
    <s v="50"/>
    <s v="Manche"/>
    <x v="2"/>
    <x v="2"/>
    <n v="6287.4482206417088"/>
    <n v="55206.088992519079"/>
    <n v="3887.2124972693628"/>
    <n v="36704.99439671186"/>
    <s v="BASSE-NORMANDIE"/>
    <x v="1"/>
    <s v="BASSIN PARISIEN"/>
    <n v="102085.744107142"/>
  </r>
  <r>
    <n v="72"/>
    <s v="40"/>
    <s v="Landes"/>
    <x v="0"/>
    <x v="5"/>
    <n v="244"/>
    <n v="2636"/>
    <n v="172"/>
    <n v="980"/>
    <s v="AQUITAINE"/>
    <x v="2"/>
    <s v="SUD-OUEST"/>
    <n v="4032"/>
  </r>
  <r>
    <n v="23"/>
    <s v="27"/>
    <s v="Eure"/>
    <x v="3"/>
    <x v="5"/>
    <n v="2200.9428968739685"/>
    <n v="36082.248593528078"/>
    <n v="2903.2564749232542"/>
    <n v="42941.897057432267"/>
    <s v="HAUTE-NORMANDIE"/>
    <x v="2"/>
    <s v="BASSIN PARISIEN"/>
    <n v="84128.345022757567"/>
  </r>
  <r>
    <n v="91"/>
    <s v="48"/>
    <s v="Lozère"/>
    <x v="4"/>
    <x v="1"/>
    <n v="620"/>
    <n v="6090"/>
    <n v="555"/>
    <n v="7195"/>
    <s v="LANGUEDOC-ROUSSILLON"/>
    <x v="0"/>
    <s v="MEDITERRANEE"/>
    <n v="14460"/>
  </r>
  <r>
    <n v="26"/>
    <s v="89"/>
    <s v="Yonne"/>
    <x v="2"/>
    <x v="1"/>
    <n v="95.501210588743248"/>
    <n v="16593.203711334965"/>
    <n v="56.913904869971695"/>
    <n v="25798.461756000946"/>
    <s v="BOURGOGNE"/>
    <x v="0"/>
    <s v="BASSIN PARISIEN"/>
    <n v="42544.080582794631"/>
  </r>
  <r>
    <n v="11"/>
    <s v="78"/>
    <s v="Yvelines"/>
    <x v="3"/>
    <x v="0"/>
    <n v="6803.9481195179296"/>
    <n v="61035.853106354218"/>
    <n v="4040.7195564638955"/>
    <n v="69857.528841137813"/>
    <s v="ILE-DE-FRANCE"/>
    <x v="0"/>
    <s v="REGION PARISIENNE"/>
    <n v="141738.04962347384"/>
  </r>
  <r>
    <n v="11"/>
    <s v="77"/>
    <s v="Seine-et-Marne"/>
    <x v="0"/>
    <x v="2"/>
    <n v="8188"/>
    <n v="17096"/>
    <n v="6136"/>
    <n v="13412"/>
    <s v="ILE-DE-FRANCE"/>
    <x v="1"/>
    <s v="REGION PARISIENNE"/>
    <n v="44832"/>
  </r>
  <r>
    <n v="93"/>
    <s v="13"/>
    <s v="Bouches-du-Rhône"/>
    <x v="6"/>
    <x v="0"/>
    <n v="11816"/>
    <n v="125643"/>
    <n v="8214"/>
    <n v="146185"/>
    <s v="PROVENCE-ALPES-COTE D'AZUR"/>
    <x v="0"/>
    <s v="MEDITERRANEE"/>
    <n v="291858"/>
  </r>
  <r>
    <n v="83"/>
    <s v="43"/>
    <s v="Haute-Loire"/>
    <x v="5"/>
    <x v="0"/>
    <n v="1759"/>
    <n v="20817"/>
    <n v="1100"/>
    <n v="24776"/>
    <s v="AUVERGNE"/>
    <x v="0"/>
    <s v="CENTRE-EST"/>
    <n v="48452"/>
  </r>
  <r>
    <n v="74"/>
    <s v="87"/>
    <s v="Haute-Vienne"/>
    <x v="2"/>
    <x v="2"/>
    <n v="2975.5721598648033"/>
    <n v="38438.058813710151"/>
    <n v="1782.3702553687358"/>
    <n v="26594.596471040459"/>
    <s v="LIMOUSIN"/>
    <x v="1"/>
    <s v="SUD-OUEST"/>
    <n v="69790.597699984151"/>
  </r>
  <r>
    <n v="22"/>
    <s v="60"/>
    <s v="Oise"/>
    <x v="6"/>
    <x v="4"/>
    <n v="4145"/>
    <n v="25232"/>
    <n v="5005"/>
    <n v="27296"/>
    <s v="PICARDIE"/>
    <x v="2"/>
    <s v="BASSIN PARISIEN"/>
    <n v="61678"/>
  </r>
  <r>
    <n v="24"/>
    <s v="37"/>
    <s v="Indre-et-Loire"/>
    <x v="3"/>
    <x v="4"/>
    <n v="5472.2024432498056"/>
    <n v="29956.301695443042"/>
    <n v="5628.9949585401291"/>
    <n v="34761.310022985082"/>
    <s v="CENTRE"/>
    <x v="2"/>
    <s v="BASSIN PARISIEN"/>
    <n v="75818.809120218066"/>
  </r>
  <r>
    <n v="11"/>
    <s v="77"/>
    <s v="Seine-et-Marne"/>
    <x v="6"/>
    <x v="4"/>
    <n v="7795"/>
    <n v="44923"/>
    <n v="8941"/>
    <n v="52504"/>
    <s v="ILE-DE-FRANCE"/>
    <x v="2"/>
    <s v="REGION PARISIENNE"/>
    <n v="114163"/>
  </r>
  <r>
    <n v="52"/>
    <s v="72"/>
    <s v="Sarthe"/>
    <x v="1"/>
    <x v="3"/>
    <n v="2292"/>
    <n v="4932"/>
    <n v="3244"/>
    <n v="7992"/>
    <s v="PAYS DE LA LOIRE"/>
    <x v="1"/>
    <s v="OUEST"/>
    <n v="18460"/>
  </r>
  <r>
    <n v="41"/>
    <s v="57"/>
    <s v="Moselle"/>
    <x v="6"/>
    <x v="4"/>
    <n v="6425"/>
    <n v="35352"/>
    <n v="6474"/>
    <n v="34350"/>
    <s v="LORRAINE"/>
    <x v="2"/>
    <s v="EST"/>
    <n v="82601"/>
  </r>
  <r>
    <n v="53"/>
    <s v="35"/>
    <s v="Ille-et-Vilaine"/>
    <x v="1"/>
    <x v="5"/>
    <n v="1784"/>
    <n v="17700"/>
    <n v="2764"/>
    <n v="16536"/>
    <s v="BRETAGNE"/>
    <x v="2"/>
    <s v="OUEST"/>
    <n v="38784"/>
  </r>
  <r>
    <n v="43"/>
    <s v="70"/>
    <s v="Haute-Saône"/>
    <x v="0"/>
    <x v="3"/>
    <n v="824"/>
    <n v="1568"/>
    <n v="972"/>
    <n v="2728"/>
    <s v="FRANCHE-COMTE"/>
    <x v="1"/>
    <s v="EST"/>
    <n v="6092"/>
  </r>
  <r>
    <n v="82"/>
    <s v="26"/>
    <s v="Drôme"/>
    <x v="5"/>
    <x v="5"/>
    <n v="1116"/>
    <n v="13658"/>
    <n v="1488"/>
    <n v="12996"/>
    <s v="RHONE-ALPES"/>
    <x v="2"/>
    <s v="CENTRE-EST"/>
    <n v="29258"/>
  </r>
  <r>
    <n v="82"/>
    <s v="07"/>
    <s v="Ardèche"/>
    <x v="3"/>
    <x v="0"/>
    <n v="1372.6005855563346"/>
    <n v="19044.952028231601"/>
    <n v="1010.5958337103582"/>
    <n v="21037.411980166708"/>
    <s v="RHONE-ALPES"/>
    <x v="0"/>
    <s v="CENTRE-EST"/>
    <n v="42465.560427664997"/>
  </r>
  <r>
    <n v="25"/>
    <s v="50"/>
    <s v="Manche"/>
    <x v="3"/>
    <x v="3"/>
    <n v="1711.4170048718445"/>
    <n v="7462.1590612700002"/>
    <n v="1031.2010181596954"/>
    <n v="13143.116332551936"/>
    <s v="BASSE-NORMANDIE"/>
    <x v="1"/>
    <s v="BASSIN PARISIEN"/>
    <n v="23347.893416853476"/>
  </r>
  <r>
    <n v="82"/>
    <s v="38"/>
    <s v="Isère"/>
    <x v="0"/>
    <x v="4"/>
    <n v="2736"/>
    <n v="12736"/>
    <n v="3396"/>
    <n v="10640"/>
    <s v="RHONE-ALPES"/>
    <x v="2"/>
    <s v="CENTRE-EST"/>
    <n v="29508"/>
  </r>
  <r>
    <n v="91"/>
    <s v="34"/>
    <s v="Hérault"/>
    <x v="5"/>
    <x v="2"/>
    <n v="9922"/>
    <n v="43526"/>
    <n v="8232"/>
    <n v="34737"/>
    <s v="LANGUEDOC-ROUSSILLON"/>
    <x v="1"/>
    <s v="MEDITERRANEE"/>
    <n v="96417"/>
  </r>
  <r>
    <n v="41"/>
    <s v="54"/>
    <s v="Meurthe-et-Moselle"/>
    <x v="4"/>
    <x v="2"/>
    <n v="14275"/>
    <n v="38820"/>
    <n v="9700"/>
    <n v="20855"/>
    <s v="LORRAINE"/>
    <x v="1"/>
    <s v="EST"/>
    <n v="83650"/>
  </r>
  <r>
    <n v="52"/>
    <s v="85"/>
    <s v="Vendée"/>
    <x v="0"/>
    <x v="0"/>
    <n v="7736"/>
    <n v="63088"/>
    <n v="6904"/>
    <n v="77180"/>
    <s v="PAYS DE LA LOIRE"/>
    <x v="0"/>
    <s v="OUEST"/>
    <n v="154908"/>
  </r>
  <r>
    <n v="72"/>
    <s v="40"/>
    <s v="Landes"/>
    <x v="1"/>
    <x v="2"/>
    <n v="5808"/>
    <n v="17664"/>
    <n v="3940"/>
    <n v="11316"/>
    <s v="AQUITAINE"/>
    <x v="1"/>
    <s v="SUD-OUEST"/>
    <n v="38728"/>
  </r>
  <r>
    <n v="24"/>
    <s v="36"/>
    <s v="Indre"/>
    <x v="1"/>
    <x v="2"/>
    <n v="4616"/>
    <n v="13276"/>
    <n v="2656"/>
    <n v="7040"/>
    <s v="CENTRE"/>
    <x v="1"/>
    <s v="BASSIN PARISIEN"/>
    <n v="27588"/>
  </r>
  <r>
    <n v="22"/>
    <s v="02"/>
    <s v="Aisne"/>
    <x v="2"/>
    <x v="5"/>
    <n v="1869.1175667748391"/>
    <n v="23463.889700202461"/>
    <n v="2745.0624715333647"/>
    <n v="27891.838073802606"/>
    <s v="PICARDIE"/>
    <x v="2"/>
    <s v="BASSIN PARISIEN"/>
    <n v="55969.907812313271"/>
  </r>
  <r>
    <n v="31"/>
    <s v="62"/>
    <s v="Pas-de-Calais"/>
    <x v="6"/>
    <x v="5"/>
    <n v="5316"/>
    <n v="49881"/>
    <n v="6675"/>
    <n v="48949"/>
    <s v="NORD-PAS-DE-CALAIS"/>
    <x v="2"/>
    <s v=""/>
    <n v="110821"/>
  </r>
  <r>
    <n v="82"/>
    <s v="26"/>
    <s v="Drôme"/>
    <x v="2"/>
    <x v="0"/>
    <n v="3103.6359763182068"/>
    <n v="29828.938392229004"/>
    <n v="2164.1330749749236"/>
    <n v="33663.865394389381"/>
    <s v="RHONE-ALPES"/>
    <x v="0"/>
    <s v="CENTRE-EST"/>
    <n v="68760.572837911517"/>
  </r>
  <r>
    <n v="11"/>
    <s v="75"/>
    <s v="Paris"/>
    <x v="5"/>
    <x v="4"/>
    <n v="9734"/>
    <n v="84916"/>
    <n v="14756"/>
    <n v="121135"/>
    <s v="ILE-DE-FRANCE"/>
    <x v="2"/>
    <s v="REGION PARISIENNE"/>
    <n v="230541"/>
  </r>
  <r>
    <n v="82"/>
    <s v="42"/>
    <s v="Loire"/>
    <x v="4"/>
    <x v="1"/>
    <n v="7520"/>
    <n v="52740"/>
    <n v="8520"/>
    <n v="71200"/>
    <s v="RHONE-ALPES"/>
    <x v="0"/>
    <s v="CENTRE-EST"/>
    <n v="139980"/>
  </r>
  <r>
    <n v="73"/>
    <s v="12"/>
    <s v="Aveyron"/>
    <x v="1"/>
    <x v="2"/>
    <n v="5344"/>
    <n v="14412"/>
    <n v="2912"/>
    <n v="6860"/>
    <s v="MIDI-PYRENEES"/>
    <x v="1"/>
    <s v="SUD-OUEST"/>
    <n v="29528"/>
  </r>
  <r>
    <n v="41"/>
    <s v="55"/>
    <s v="Meuse"/>
    <x v="6"/>
    <x v="1"/>
    <n v="45"/>
    <n v="11984"/>
    <n v="67"/>
    <n v="18820"/>
    <s v="LORRAINE"/>
    <x v="0"/>
    <s v="EST"/>
    <n v="30916"/>
  </r>
  <r>
    <n v="11"/>
    <s v="75"/>
    <s v="Paris"/>
    <x v="4"/>
    <x v="4"/>
    <n v="12930"/>
    <n v="73890"/>
    <n v="17345"/>
    <n v="92080"/>
    <s v="ILE-DE-FRANCE"/>
    <x v="2"/>
    <s v="REGION PARISIENNE"/>
    <n v="196245"/>
  </r>
  <r>
    <n v="82"/>
    <s v="26"/>
    <s v="Drôme"/>
    <x v="1"/>
    <x v="0"/>
    <n v="6968"/>
    <n v="43232"/>
    <n v="5188"/>
    <n v="49620"/>
    <s v="RHONE-ALPES"/>
    <x v="0"/>
    <s v="CENTRE-EST"/>
    <n v="105008"/>
  </r>
  <r>
    <n v="91"/>
    <s v="30"/>
    <s v="Gard"/>
    <x v="2"/>
    <x v="0"/>
    <n v="5141.7831176594445"/>
    <n v="45801.831939186763"/>
    <n v="3492.9958667236483"/>
    <n v="56125.913228850295"/>
    <s v="LANGUEDOC-ROUSSILLON"/>
    <x v="0"/>
    <s v="MEDITERRANEE"/>
    <n v="110562.52415242014"/>
  </r>
  <r>
    <n v="82"/>
    <s v="01"/>
    <s v="Ain"/>
    <x v="2"/>
    <x v="2"/>
    <n v="6683.6267860695298"/>
    <n v="59840.107112316444"/>
    <n v="3808.8802521119192"/>
    <n v="40980.506290821511"/>
    <s v="RHONE-ALPES"/>
    <x v="1"/>
    <s v="CENTRE-EST"/>
    <n v="111313.12044131942"/>
  </r>
  <r>
    <n v="93"/>
    <s v="13"/>
    <s v="Bouches-du-Rhône"/>
    <x v="0"/>
    <x v="1"/>
    <n v="18436"/>
    <n v="108688"/>
    <n v="17484"/>
    <n v="114400"/>
    <s v="PROVENCE-ALPES-COTE D'AZUR"/>
    <x v="0"/>
    <s v="MEDITERRANEE"/>
    <n v="259008"/>
  </r>
  <r>
    <n v="93"/>
    <s v="04"/>
    <s v="Alpes-de-Haute-Provence"/>
    <x v="4"/>
    <x v="4"/>
    <n v="425"/>
    <n v="2520"/>
    <n v="535"/>
    <n v="2260"/>
    <s v="PROVENCE-ALPES-COTE D'AZUR"/>
    <x v="2"/>
    <s v="MEDITERRANEE"/>
    <n v="5740"/>
  </r>
  <r>
    <n v="73"/>
    <s v="82"/>
    <s v="Tarn-et-Garonne"/>
    <x v="6"/>
    <x v="4"/>
    <n v="991"/>
    <n v="7269"/>
    <n v="1059"/>
    <n v="8626"/>
    <s v="MIDI-PYRENEES"/>
    <x v="2"/>
    <s v="SUD-OUEST"/>
    <n v="17945"/>
  </r>
  <r>
    <n v="52"/>
    <s v="49"/>
    <s v="Maine-et-Loire"/>
    <x v="3"/>
    <x v="2"/>
    <n v="8174.5910254282026"/>
    <n v="78496.335062744125"/>
    <n v="5212.5520923612175"/>
    <n v="56854.016225624517"/>
    <s v="PAYS DE LA LOIRE"/>
    <x v="1"/>
    <s v="OUEST"/>
    <n v="148737.49440615808"/>
  </r>
  <r>
    <n v="43"/>
    <s v="90"/>
    <s v="Territoire de Belfort"/>
    <x v="6"/>
    <x v="3"/>
    <n v="313"/>
    <n v="2501"/>
    <n v="241"/>
    <n v="3656"/>
    <s v="FRANCHE-COMTE"/>
    <x v="1"/>
    <s v="EST"/>
    <n v="6711"/>
  </r>
  <r>
    <n v="11"/>
    <s v="77"/>
    <s v="Seine-et-Marne"/>
    <x v="0"/>
    <x v="4"/>
    <n v="1976"/>
    <n v="9328"/>
    <n v="2420"/>
    <n v="8492"/>
    <s v="ILE-DE-FRANCE"/>
    <x v="2"/>
    <s v="REGION PARISIENNE"/>
    <n v="22216"/>
  </r>
  <r>
    <n v="52"/>
    <s v="49"/>
    <s v="Maine-et-Loire"/>
    <x v="0"/>
    <x v="2"/>
    <n v="6764"/>
    <n v="12592"/>
    <n v="5444"/>
    <n v="9912"/>
    <s v="PAYS DE LA LOIRE"/>
    <x v="1"/>
    <s v="OUEST"/>
    <n v="34712"/>
  </r>
  <r>
    <n v="43"/>
    <s v="25"/>
    <s v="Doubs"/>
    <x v="0"/>
    <x v="5"/>
    <n v="640"/>
    <n v="5136"/>
    <n v="444"/>
    <n v="1924"/>
    <s v="FRANCHE-COMTE"/>
    <x v="2"/>
    <s v="EST"/>
    <n v="8144"/>
  </r>
  <r>
    <n v="74"/>
    <s v="23"/>
    <s v="Creuse"/>
    <x v="2"/>
    <x v="1"/>
    <n v="27.115760252146128"/>
    <n v="8471.0782507566964"/>
    <n v="17.761051085226807"/>
    <n v="12827.591138127402"/>
    <s v="LIMOUSIN"/>
    <x v="0"/>
    <s v="SUD-OUEST"/>
    <n v="21343.54620022147"/>
  </r>
  <r>
    <n v="41"/>
    <s v="57"/>
    <s v="Moselle"/>
    <x v="6"/>
    <x v="1"/>
    <n v="336"/>
    <n v="39967"/>
    <n v="240"/>
    <n v="69573"/>
    <s v="LORRAINE"/>
    <x v="0"/>
    <s v="EST"/>
    <n v="110116"/>
  </r>
  <r>
    <n v="73"/>
    <s v="32"/>
    <s v="Gers"/>
    <x v="6"/>
    <x v="5"/>
    <n v="575"/>
    <n v="7788"/>
    <n v="550"/>
    <n v="8880"/>
    <s v="MIDI-PYRENEES"/>
    <x v="2"/>
    <s v="SUD-OUEST"/>
    <n v="17793"/>
  </r>
  <r>
    <n v="91"/>
    <s v="30"/>
    <s v="Gard"/>
    <x v="4"/>
    <x v="1"/>
    <n v="5460"/>
    <n v="39555"/>
    <n v="5335"/>
    <n v="47530"/>
    <s v="LANGUEDOC-ROUSSILLON"/>
    <x v="0"/>
    <s v="MEDITERRANEE"/>
    <n v="97880"/>
  </r>
  <r>
    <n v="42"/>
    <s v="67"/>
    <s v="Bas-Rhin"/>
    <x v="2"/>
    <x v="3"/>
    <n v="2799.7904013314746"/>
    <n v="11480.097723577639"/>
    <n v="1864.3448191451516"/>
    <n v="16788.554927855399"/>
    <s v="ALSACE"/>
    <x v="1"/>
    <s v="EST"/>
    <n v="32932.787871909662"/>
  </r>
  <r>
    <n v="41"/>
    <s v="88"/>
    <s v="Vosges"/>
    <x v="4"/>
    <x v="2"/>
    <n v="7040"/>
    <n v="15640"/>
    <n v="4260"/>
    <n v="7960"/>
    <s v="LORRAINE"/>
    <x v="1"/>
    <s v="EST"/>
    <n v="34900"/>
  </r>
  <r>
    <n v="25"/>
    <s v="61"/>
    <s v="Orne"/>
    <x v="2"/>
    <x v="3"/>
    <n v="991.42008942999144"/>
    <n v="4347.9860258486951"/>
    <n v="701.39086434203182"/>
    <n v="7750.9085977651848"/>
    <s v="BASSE-NORMANDIE"/>
    <x v="1"/>
    <s v="BASSIN PARISIEN"/>
    <n v="13791.705577385903"/>
  </r>
  <r>
    <n v="74"/>
    <s v="87"/>
    <s v="Haute-Vienne"/>
    <x v="5"/>
    <x v="2"/>
    <n v="5306"/>
    <n v="27777"/>
    <n v="3937"/>
    <n v="17484"/>
    <s v="LIMOUSIN"/>
    <x v="1"/>
    <s v="SUD-OUEST"/>
    <n v="54504"/>
  </r>
  <r>
    <n v="11"/>
    <s v="91"/>
    <s v="Essonne"/>
    <x v="0"/>
    <x v="5"/>
    <n v="1120"/>
    <n v="16924"/>
    <n v="880"/>
    <n v="5500"/>
    <s v="ILE-DE-FRANCE"/>
    <x v="2"/>
    <s v="REGION PARISIENNE"/>
    <n v="24424"/>
  </r>
  <r>
    <n v="93"/>
    <s v="13"/>
    <s v="Bouches-du-Rhône"/>
    <x v="4"/>
    <x v="4"/>
    <n v="6195"/>
    <n v="39145"/>
    <n v="8100"/>
    <n v="35340"/>
    <s v="PROVENCE-ALPES-COTE D'AZUR"/>
    <x v="2"/>
    <s v="MEDITERRANEE"/>
    <n v="88780"/>
  </r>
  <r>
    <n v="52"/>
    <s v="72"/>
    <s v="Sarthe"/>
    <x v="1"/>
    <x v="2"/>
    <n v="10124"/>
    <n v="30884"/>
    <n v="6568"/>
    <n v="17368"/>
    <s v="PAYS DE LA LOIRE"/>
    <x v="1"/>
    <s v="OUEST"/>
    <n v="64944"/>
  </r>
  <r>
    <n v="26"/>
    <s v="21"/>
    <s v="Côte-d'Or"/>
    <x v="4"/>
    <x v="0"/>
    <n v="6835"/>
    <n v="49410"/>
    <n v="6090"/>
    <n v="54410"/>
    <s v="BOURGOGNE"/>
    <x v="0"/>
    <s v="BASSIN PARISIEN"/>
    <n v="116745"/>
  </r>
  <r>
    <n v="91"/>
    <s v="66"/>
    <s v="Pyrénées-Orientales"/>
    <x v="4"/>
    <x v="0"/>
    <n v="4100"/>
    <n v="43410"/>
    <n v="3465"/>
    <n v="55615"/>
    <s v="LANGUEDOC-ROUSSILLON"/>
    <x v="0"/>
    <s v="MEDITERRANEE"/>
    <n v="106590"/>
  </r>
  <r>
    <n v="73"/>
    <s v="81"/>
    <s v="Tarn"/>
    <x v="3"/>
    <x v="3"/>
    <n v="1117.9511408681574"/>
    <n v="6698.0800277454591"/>
    <n v="676.55988510317638"/>
    <n v="10434.205061698094"/>
    <s v="MIDI-PYRENEES"/>
    <x v="1"/>
    <s v="SUD-OUEST"/>
    <n v="18926.796115414887"/>
  </r>
  <r>
    <n v="31"/>
    <s v="59"/>
    <s v="Nord"/>
    <x v="5"/>
    <x v="4"/>
    <n v="8268"/>
    <n v="70033"/>
    <n v="11610"/>
    <n v="65782"/>
    <s v="NORD-PAS-DE-CALAIS"/>
    <x v="2"/>
    <s v=""/>
    <n v="155693"/>
  </r>
  <r>
    <n v="25"/>
    <s v="14"/>
    <s v="Calvados"/>
    <x v="6"/>
    <x v="5"/>
    <n v="2114"/>
    <n v="30311"/>
    <n v="3142"/>
    <n v="32800"/>
    <s v="BASSE-NORMANDIE"/>
    <x v="2"/>
    <s v="BASSIN PARISIEN"/>
    <n v="68367"/>
  </r>
  <r>
    <n v="43"/>
    <s v="39"/>
    <s v="Jura"/>
    <x v="1"/>
    <x v="3"/>
    <n v="936"/>
    <n v="3268"/>
    <n v="1240"/>
    <n v="4856"/>
    <s v="FRANCHE-COMTE"/>
    <x v="1"/>
    <s v="EST"/>
    <n v="10300"/>
  </r>
  <r>
    <n v="73"/>
    <s v="09"/>
    <s v="Ariège"/>
    <x v="1"/>
    <x v="2"/>
    <n v="2084"/>
    <n v="5876"/>
    <n v="1284"/>
    <n v="3672"/>
    <s v="MIDI-PYRENEES"/>
    <x v="1"/>
    <s v="SUD-OUEST"/>
    <n v="12916"/>
  </r>
  <r>
    <n v="43"/>
    <s v="39"/>
    <s v="Jura"/>
    <x v="5"/>
    <x v="4"/>
    <n v="867"/>
    <n v="7272"/>
    <n v="1212"/>
    <n v="7804"/>
    <s v="FRANCHE-COMTE"/>
    <x v="2"/>
    <s v="EST"/>
    <n v="17155"/>
  </r>
  <r>
    <n v="82"/>
    <s v="07"/>
    <s v="Ardèche"/>
    <x v="4"/>
    <x v="5"/>
    <n v="345"/>
    <n v="3000"/>
    <n v="605"/>
    <n v="2830"/>
    <s v="RHONE-ALPES"/>
    <x v="2"/>
    <s v="CENTRE-EST"/>
    <n v="6780"/>
  </r>
  <r>
    <n v="42"/>
    <s v="68"/>
    <s v="Haut-Rhin"/>
    <x v="3"/>
    <x v="3"/>
    <n v="2177.9206131446726"/>
    <n v="7449.4134925694098"/>
    <n v="1394.9085880711561"/>
    <n v="11203.889185157363"/>
    <s v="ALSACE"/>
    <x v="1"/>
    <s v="EST"/>
    <n v="22226.1318789426"/>
  </r>
  <r>
    <n v="21"/>
    <s v="52"/>
    <s v="Haute-Marne"/>
    <x v="4"/>
    <x v="5"/>
    <n v="305"/>
    <n v="2370"/>
    <n v="490"/>
    <n v="1925"/>
    <s v="CHAMPAGNE-ARDENNE"/>
    <x v="2"/>
    <s v="BASSIN PARISIEN"/>
    <n v="5090"/>
  </r>
  <r>
    <n v="11"/>
    <s v="92"/>
    <s v="Hauts-de-Seine"/>
    <x v="3"/>
    <x v="0"/>
    <n v="6289.3191359255097"/>
    <n v="66106.53527683916"/>
    <n v="4021.6276909394305"/>
    <n v="78693.822793179075"/>
    <s v="ILE-DE-FRANCE"/>
    <x v="0"/>
    <s v="REGION PARISIENNE"/>
    <n v="155111.3048968832"/>
  </r>
  <r>
    <n v="53"/>
    <s v="29"/>
    <s v="Finistère"/>
    <x v="1"/>
    <x v="1"/>
    <n v="2448"/>
    <n v="67692"/>
    <n v="2392"/>
    <n v="87304"/>
    <s v="BRETAGNE"/>
    <x v="0"/>
    <s v="OUEST"/>
    <n v="159836"/>
  </r>
  <r>
    <n v="41"/>
    <s v="88"/>
    <s v="Vosges"/>
    <x v="2"/>
    <x v="3"/>
    <n v="1301.6489666287346"/>
    <n v="6213.9746717475746"/>
    <n v="968.93266338001877"/>
    <n v="9750.1499522217819"/>
    <s v="LORRAINE"/>
    <x v="1"/>
    <s v="EST"/>
    <n v="18234.706253978111"/>
  </r>
  <r>
    <n v="53"/>
    <s v="56"/>
    <s v="Morbihan"/>
    <x v="3"/>
    <x v="1"/>
    <n v="80.279337000608479"/>
    <n v="25513.805448150128"/>
    <n v="59.781380309700999"/>
    <n v="43568.708365086706"/>
    <s v="BRETAGNE"/>
    <x v="0"/>
    <s v="OUEST"/>
    <n v="69222.574530547136"/>
  </r>
  <r>
    <n v="21"/>
    <s v="51"/>
    <s v="Marne"/>
    <x v="3"/>
    <x v="3"/>
    <n v="1760.2105518565363"/>
    <n v="8133.2260991816156"/>
    <n v="1455.5925799993943"/>
    <n v="13251.255034920556"/>
    <s v="CHAMPAGNE-ARDENNE"/>
    <x v="1"/>
    <s v="BASSIN PARISIEN"/>
    <n v="24600.2842659581"/>
  </r>
  <r>
    <n v="73"/>
    <s v="82"/>
    <s v="Tarn-et-Garonne"/>
    <x v="4"/>
    <x v="4"/>
    <n v="500"/>
    <n v="3035"/>
    <n v="710"/>
    <n v="2745"/>
    <s v="MIDI-PYRENEES"/>
    <x v="2"/>
    <s v="SUD-OUEST"/>
    <n v="6990"/>
  </r>
  <r>
    <n v="22"/>
    <s v="80"/>
    <s v="Somme"/>
    <x v="6"/>
    <x v="1"/>
    <n v="252"/>
    <n v="29824"/>
    <n v="137"/>
    <n v="46194"/>
    <s v="PICARDIE"/>
    <x v="0"/>
    <s v="BASSIN PARISIEN"/>
    <n v="76407"/>
  </r>
  <r>
    <n v="73"/>
    <s v="31"/>
    <s v="Haute-Garonne"/>
    <x v="2"/>
    <x v="0"/>
    <n v="5933.9951638612247"/>
    <n v="50718.006186781939"/>
    <n v="3693.857748541724"/>
    <n v="65329.181850024193"/>
    <s v="MIDI-PYRENEES"/>
    <x v="0"/>
    <s v="SUD-OUEST"/>
    <n v="125675.04094920908"/>
  </r>
  <r>
    <n v="83"/>
    <s v="03"/>
    <s v="Allier"/>
    <x v="6"/>
    <x v="0"/>
    <n v="1774"/>
    <n v="22399"/>
    <n v="1090"/>
    <n v="26323"/>
    <s v="AUVERGNE"/>
    <x v="0"/>
    <s v="CENTRE-EST"/>
    <n v="51586"/>
  </r>
  <r>
    <n v="21"/>
    <s v="52"/>
    <s v="Haute-Marne"/>
    <x v="0"/>
    <x v="3"/>
    <n v="672"/>
    <n v="1376"/>
    <n v="900"/>
    <n v="2380"/>
    <s v="CHAMPAGNE-ARDENNE"/>
    <x v="1"/>
    <s v="BASSIN PARISIEN"/>
    <n v="5328"/>
  </r>
  <r>
    <n v="21"/>
    <s v="51"/>
    <s v="Marne"/>
    <x v="6"/>
    <x v="4"/>
    <n v="3720"/>
    <n v="18693"/>
    <n v="4113"/>
    <n v="21031"/>
    <s v="CHAMPAGNE-ARDENNE"/>
    <x v="2"/>
    <s v="BASSIN PARISIEN"/>
    <n v="47557"/>
  </r>
  <r>
    <n v="72"/>
    <s v="40"/>
    <s v="Landes"/>
    <x v="1"/>
    <x v="0"/>
    <n v="4576"/>
    <n v="38824"/>
    <n v="3560"/>
    <n v="49836"/>
    <s v="AQUITAINE"/>
    <x v="0"/>
    <s v="SUD-OUEST"/>
    <n v="96796"/>
  </r>
  <r>
    <n v="25"/>
    <s v="14"/>
    <s v="Calvados"/>
    <x v="6"/>
    <x v="3"/>
    <n v="1843"/>
    <n v="12107"/>
    <n v="1660"/>
    <n v="19938"/>
    <s v="BASSE-NORMANDIE"/>
    <x v="1"/>
    <s v="BASSIN PARISIEN"/>
    <n v="35548"/>
  </r>
  <r>
    <n v="93"/>
    <s v="06"/>
    <s v="Alpes-Maritimes"/>
    <x v="2"/>
    <x v="4"/>
    <n v="6104.676470585322"/>
    <n v="55702.370587107929"/>
    <n v="6850.6371585089046"/>
    <n v="75746.19961985237"/>
    <s v="PROVENCE-ALPES-COTE D'AZUR"/>
    <x v="2"/>
    <s v="MEDITERRANEE"/>
    <n v="144403.88383605453"/>
  </r>
  <r>
    <n v="82"/>
    <s v="07"/>
    <s v="Ardèche"/>
    <x v="6"/>
    <x v="2"/>
    <n v="2610"/>
    <n v="28271"/>
    <n v="1421"/>
    <n v="20712"/>
    <s v="RHONE-ALPES"/>
    <x v="1"/>
    <s v="CENTRE-EST"/>
    <n v="53014"/>
  </r>
  <r>
    <n v="23"/>
    <s v="27"/>
    <s v="Eure"/>
    <x v="6"/>
    <x v="5"/>
    <n v="1660"/>
    <n v="22369"/>
    <n v="2116"/>
    <n v="22675"/>
    <s v="HAUTE-NORMANDIE"/>
    <x v="2"/>
    <s v="BASSIN PARISIEN"/>
    <n v="48820"/>
  </r>
  <r>
    <n v="73"/>
    <s v="32"/>
    <s v="Gers"/>
    <x v="6"/>
    <x v="3"/>
    <n v="318"/>
    <n v="4347"/>
    <n v="329"/>
    <n v="6186"/>
    <s v="MIDI-PYRENEES"/>
    <x v="1"/>
    <s v="SUD-OUEST"/>
    <n v="11180"/>
  </r>
  <r>
    <n v="73"/>
    <s v="46"/>
    <s v="Lot"/>
    <x v="5"/>
    <x v="0"/>
    <n v="1057"/>
    <n v="14424"/>
    <n v="972"/>
    <n v="17856"/>
    <s v="MIDI-PYRENEES"/>
    <x v="0"/>
    <s v="SUD-OUEST"/>
    <n v="34309"/>
  </r>
  <r>
    <n v="94"/>
    <s v="2B"/>
    <s v="Haute-Corse"/>
    <x v="6"/>
    <x v="1"/>
    <n v="88"/>
    <n v="7702"/>
    <n v="52"/>
    <n v="8975"/>
    <s v="CORSE"/>
    <x v="0"/>
    <s v="MEDITERRANEE"/>
    <n v="16817"/>
  </r>
  <r>
    <n v="31"/>
    <s v="62"/>
    <s v="Pas-de-Calais"/>
    <x v="3"/>
    <x v="3"/>
    <n v="5510.1937172411572"/>
    <n v="26882.859195410216"/>
    <n v="4411.7136836134077"/>
    <n v="41640.52060047449"/>
    <s v="NORD-PAS-DE-CALAIS"/>
    <x v="1"/>
    <s v=""/>
    <n v="78445.287196739271"/>
  </r>
  <r>
    <n v="11"/>
    <s v="78"/>
    <s v="Yvelines"/>
    <x v="1"/>
    <x v="4"/>
    <n v="6232"/>
    <n v="43072"/>
    <n v="8420"/>
    <n v="43336"/>
    <s v="ILE-DE-FRANCE"/>
    <x v="2"/>
    <s v="REGION PARISIENNE"/>
    <n v="101060"/>
  </r>
  <r>
    <n v="11"/>
    <s v="91"/>
    <s v="Essonne"/>
    <x v="5"/>
    <x v="5"/>
    <n v="4022"/>
    <n v="60149"/>
    <n v="5061"/>
    <n v="47920"/>
    <s v="ILE-DE-FRANCE"/>
    <x v="2"/>
    <s v="REGION PARISIENNE"/>
    <n v="117152"/>
  </r>
  <r>
    <n v="11"/>
    <s v="95"/>
    <s v="Val-d'Oise"/>
    <x v="6"/>
    <x v="0"/>
    <n v="7303"/>
    <n v="60139"/>
    <n v="4926"/>
    <n v="66102"/>
    <s v="ILE-DE-FRANCE"/>
    <x v="0"/>
    <s v="REGION PARISIENNE"/>
    <n v="138470"/>
  </r>
  <r>
    <n v="73"/>
    <s v="81"/>
    <s v="Tarn"/>
    <x v="0"/>
    <x v="2"/>
    <n v="3356"/>
    <n v="5832"/>
    <n v="2492"/>
    <n v="4584"/>
    <s v="MIDI-PYRENEES"/>
    <x v="1"/>
    <s v="SUD-OUEST"/>
    <n v="16264"/>
  </r>
  <r>
    <n v="31"/>
    <s v="62"/>
    <s v="Pas-de-Calais"/>
    <x v="4"/>
    <x v="2"/>
    <n v="26300"/>
    <n v="53715"/>
    <n v="14480"/>
    <n v="22710"/>
    <s v="NORD-PAS-DE-CALAIS"/>
    <x v="1"/>
    <s v=""/>
    <n v="117205"/>
  </r>
  <r>
    <n v="42"/>
    <s v="68"/>
    <s v="Haut-Rhin"/>
    <x v="5"/>
    <x v="0"/>
    <n v="8572"/>
    <n v="56549"/>
    <n v="7196"/>
    <n v="81251"/>
    <s v="ALSACE"/>
    <x v="0"/>
    <s v="EST"/>
    <n v="153568"/>
  </r>
  <r>
    <n v="11"/>
    <s v="77"/>
    <s v="Seine-et-Marne"/>
    <x v="3"/>
    <x v="2"/>
    <n v="12283.949677039625"/>
    <n v="115317.18166282879"/>
    <n v="8033.3140473098174"/>
    <n v="89448.261046795524"/>
    <s v="ILE-DE-FRANCE"/>
    <x v="1"/>
    <s v="REGION PARISIENNE"/>
    <n v="225082.70643397374"/>
  </r>
  <r>
    <n v="26"/>
    <s v="58"/>
    <s v="Nièvre"/>
    <x v="5"/>
    <x v="4"/>
    <n v="712"/>
    <n v="6316"/>
    <n v="956"/>
    <n v="6752"/>
    <s v="BOURGOGNE"/>
    <x v="2"/>
    <s v="BASSIN PARISIEN"/>
    <n v="14736"/>
  </r>
  <r>
    <n v="93"/>
    <s v="04"/>
    <s v="Alpes-de-Haute-Provence"/>
    <x v="5"/>
    <x v="0"/>
    <n v="1378"/>
    <n v="11540"/>
    <n v="1028"/>
    <n v="13684"/>
    <s v="PROVENCE-ALPES-COTE D'AZUR"/>
    <x v="0"/>
    <s v="MEDITERRANEE"/>
    <n v="27630"/>
  </r>
  <r>
    <n v="23"/>
    <s v="76"/>
    <s v="Seine-Maritime"/>
    <x v="1"/>
    <x v="0"/>
    <n v="26524"/>
    <n v="137388"/>
    <n v="23532"/>
    <n v="171424"/>
    <s v="HAUTE-NORMANDIE"/>
    <x v="0"/>
    <s v="BASSIN PARISIEN"/>
    <n v="358868"/>
  </r>
  <r>
    <n v="11"/>
    <s v="93"/>
    <s v="Seine-Saint-Denis"/>
    <x v="4"/>
    <x v="0"/>
    <n v="20245"/>
    <n v="150710"/>
    <n v="17000"/>
    <n v="160400"/>
    <s v="ILE-DE-FRANCE"/>
    <x v="0"/>
    <s v="REGION PARISIENNE"/>
    <n v="348355"/>
  </r>
  <r>
    <n v="11"/>
    <s v="78"/>
    <s v="Yvelines"/>
    <x v="5"/>
    <x v="0"/>
    <n v="10961"/>
    <n v="75732"/>
    <n v="7884"/>
    <n v="90132"/>
    <s v="ILE-DE-FRANCE"/>
    <x v="0"/>
    <s v="REGION PARISIENNE"/>
    <n v="184709"/>
  </r>
  <r>
    <n v="82"/>
    <s v="74"/>
    <s v="Haute-Savoie"/>
    <x v="0"/>
    <x v="3"/>
    <n v="1304"/>
    <n v="3404"/>
    <n v="1744"/>
    <n v="6204"/>
    <s v="RHONE-ALPES"/>
    <x v="1"/>
    <s v="CENTRE-EST"/>
    <n v="12656"/>
  </r>
  <r>
    <n v="54"/>
    <s v="86"/>
    <s v="Vienne"/>
    <x v="3"/>
    <x v="3"/>
    <n v="1318.605150538579"/>
    <n v="6334.0271301455359"/>
    <n v="1054.6366093682361"/>
    <n v="10369.087446320675"/>
    <s v="POITOU-CHARENTES"/>
    <x v="1"/>
    <s v="OUEST"/>
    <n v="19076.356336373025"/>
  </r>
  <r>
    <n v="52"/>
    <s v="44"/>
    <s v="Loire-Atlantique"/>
    <x v="0"/>
    <x v="3"/>
    <n v="2132"/>
    <n v="5964"/>
    <n v="3708"/>
    <n v="12492"/>
    <s v="PAYS DE LA LOIRE"/>
    <x v="1"/>
    <s v="OUEST"/>
    <n v="24296"/>
  </r>
  <r>
    <n v="52"/>
    <s v="85"/>
    <s v="Vendée"/>
    <x v="6"/>
    <x v="4"/>
    <n v="4197"/>
    <n v="17519"/>
    <n v="3784"/>
    <n v="18416"/>
    <s v="PAYS DE LA LOIRE"/>
    <x v="2"/>
    <s v="OUEST"/>
    <n v="43916"/>
  </r>
  <r>
    <n v="41"/>
    <s v="55"/>
    <s v="Meuse"/>
    <x v="0"/>
    <x v="3"/>
    <n v="808"/>
    <n v="1356"/>
    <n v="764"/>
    <n v="2364"/>
    <s v="LORRAINE"/>
    <x v="1"/>
    <s v="EST"/>
    <n v="5292"/>
  </r>
  <r>
    <n v="11"/>
    <s v="77"/>
    <s v="Seine-et-Marne"/>
    <x v="4"/>
    <x v="5"/>
    <n v="1305"/>
    <n v="15070"/>
    <n v="1905"/>
    <n v="10115"/>
    <s v="ILE-DE-FRANCE"/>
    <x v="2"/>
    <s v="REGION PARISIENNE"/>
    <n v="28395"/>
  </r>
  <r>
    <n v="43"/>
    <s v="25"/>
    <s v="Doubs"/>
    <x v="1"/>
    <x v="4"/>
    <n v="2000"/>
    <n v="12264"/>
    <n v="2960"/>
    <n v="9936"/>
    <s v="FRANCHE-COMTE"/>
    <x v="2"/>
    <s v="EST"/>
    <n v="27160"/>
  </r>
  <r>
    <n v="73"/>
    <s v="65"/>
    <s v="Hautes-Pyrénées"/>
    <x v="3"/>
    <x v="0"/>
    <n v="874.86683064925512"/>
    <n v="9771.9363049782005"/>
    <n v="695.62175343568913"/>
    <n v="13138.759156450982"/>
    <s v="MIDI-PYRENEES"/>
    <x v="0"/>
    <s v="SUD-OUEST"/>
    <n v="24481.184045514128"/>
  </r>
  <r>
    <n v="11"/>
    <s v="75"/>
    <s v="Paris"/>
    <x v="4"/>
    <x v="3"/>
    <n v="11915"/>
    <n v="41650"/>
    <n v="13435"/>
    <n v="95345"/>
    <s v="ILE-DE-FRANCE"/>
    <x v="1"/>
    <s v="REGION PARISIENNE"/>
    <n v="162345"/>
  </r>
  <r>
    <n v="73"/>
    <s v="09"/>
    <s v="Ariège"/>
    <x v="2"/>
    <x v="4"/>
    <n v="767.75395642410433"/>
    <n v="7620.6433828463223"/>
    <n v="797.38537400302209"/>
    <n v="9096.9670274589407"/>
    <s v="MIDI-PYRENEES"/>
    <x v="2"/>
    <s v="SUD-OUEST"/>
    <n v="18282.74974073239"/>
  </r>
  <r>
    <n v="24"/>
    <s v="28"/>
    <s v="Eure-et-Loir"/>
    <x v="4"/>
    <x v="1"/>
    <n v="4205"/>
    <n v="26990"/>
    <n v="5710"/>
    <n v="34885"/>
    <s v="CENTRE"/>
    <x v="0"/>
    <s v="BASSIN PARISIEN"/>
    <n v="71790"/>
  </r>
  <r>
    <n v="53"/>
    <s v="35"/>
    <s v="Ille-et-Vilaine"/>
    <x v="4"/>
    <x v="5"/>
    <n v="1570"/>
    <n v="11775"/>
    <n v="2650"/>
    <n v="9705"/>
    <s v="BRETAGNE"/>
    <x v="2"/>
    <s v="OUEST"/>
    <n v="25700"/>
  </r>
  <r>
    <n v="25"/>
    <s v="50"/>
    <s v="Manche"/>
    <x v="4"/>
    <x v="0"/>
    <n v="8550"/>
    <n v="62125"/>
    <n v="6230"/>
    <n v="76020"/>
    <s v="BASSE-NORMANDIE"/>
    <x v="0"/>
    <s v="BASSIN PARISIEN"/>
    <n v="152925"/>
  </r>
  <r>
    <n v="22"/>
    <s v="02"/>
    <s v="Aisne"/>
    <x v="0"/>
    <x v="5"/>
    <n v="412"/>
    <n v="4160"/>
    <n v="280"/>
    <n v="1296"/>
    <s v="PICARDIE"/>
    <x v="2"/>
    <s v="BASSIN PARISIEN"/>
    <n v="6148"/>
  </r>
  <r>
    <n v="82"/>
    <s v="74"/>
    <s v="Haute-Savoie"/>
    <x v="1"/>
    <x v="1"/>
    <n v="1388"/>
    <n v="31700"/>
    <n v="1388"/>
    <n v="43912"/>
    <s v="RHONE-ALPES"/>
    <x v="0"/>
    <s v="CENTRE-EST"/>
    <n v="78388"/>
  </r>
  <r>
    <n v="93"/>
    <s v="05"/>
    <s v="Hautes-Alpes"/>
    <x v="1"/>
    <x v="5"/>
    <n v="224"/>
    <n v="2556"/>
    <n v="416"/>
    <n v="3116"/>
    <s v="PROVENCE-ALPES-COTE D'AZUR"/>
    <x v="2"/>
    <s v="MEDITERRANEE"/>
    <n v="6312"/>
  </r>
  <r>
    <n v="54"/>
    <s v="16"/>
    <s v="Charente"/>
    <x v="3"/>
    <x v="0"/>
    <n v="1726.7120695448689"/>
    <n v="21364.262640606743"/>
    <n v="1126.6191578616485"/>
    <n v="26568.1316013502"/>
    <s v="POITOU-CHARENTES"/>
    <x v="0"/>
    <s v="OUEST"/>
    <n v="50785.72546936346"/>
  </r>
  <r>
    <n v="94"/>
    <s v="2B"/>
    <s v="Haute-Corse"/>
    <x v="2"/>
    <x v="5"/>
    <n v="494.68815696512678"/>
    <n v="9669.5980433954064"/>
    <n v="652.00032796207404"/>
    <n v="11743.291191552849"/>
    <s v="CORSE"/>
    <x v="2"/>
    <s v="MEDITERRANEE"/>
    <n v="22559.577719875459"/>
  </r>
  <r>
    <n v="53"/>
    <s v="22"/>
    <s v="Côtes-d'Armor"/>
    <x v="6"/>
    <x v="4"/>
    <n v="3099"/>
    <n v="21179"/>
    <n v="3013"/>
    <n v="22154"/>
    <s v="BRETAGNE"/>
    <x v="2"/>
    <s v="OUEST"/>
    <n v="49445"/>
  </r>
  <r>
    <n v="11"/>
    <s v="95"/>
    <s v="Val-d'Oise"/>
    <x v="3"/>
    <x v="2"/>
    <n v="9809.7932173336831"/>
    <n v="88748.282281025924"/>
    <n v="6922.5648102346186"/>
    <n v="74458.396863319125"/>
    <s v="ILE-DE-FRANCE"/>
    <x v="1"/>
    <s v="REGION PARISIENNE"/>
    <n v="179939.03717191337"/>
  </r>
  <r>
    <n v="73"/>
    <s v="31"/>
    <s v="Haute-Garonne"/>
    <x v="6"/>
    <x v="4"/>
    <n v="5726"/>
    <n v="42501"/>
    <n v="6445"/>
    <n v="50962"/>
    <s v="MIDI-PYRENEES"/>
    <x v="2"/>
    <s v="SUD-OUEST"/>
    <n v="105634"/>
  </r>
  <r>
    <n v="72"/>
    <s v="24"/>
    <s v="Dordogne"/>
    <x v="3"/>
    <x v="3"/>
    <n v="1445.723845780976"/>
    <n v="8484.6103218001153"/>
    <n v="1024.3840397072752"/>
    <n v="14181.683967770599"/>
    <s v="AQUITAINE"/>
    <x v="1"/>
    <s v="SUD-OUEST"/>
    <n v="25136.402175058967"/>
  </r>
  <r>
    <n v="53"/>
    <s v="22"/>
    <s v="Côtes-d'Armor"/>
    <x v="4"/>
    <x v="4"/>
    <n v="2090"/>
    <n v="8590"/>
    <n v="2350"/>
    <n v="6915"/>
    <s v="BRETAGNE"/>
    <x v="2"/>
    <s v="OUEST"/>
    <n v="19945"/>
  </r>
  <r>
    <n v="72"/>
    <s v="64"/>
    <s v="Pyrénées-Atlantiques"/>
    <x v="5"/>
    <x v="1"/>
    <n v="535"/>
    <n v="35040"/>
    <n v="432"/>
    <n v="47832"/>
    <s v="AQUITAINE"/>
    <x v="0"/>
    <s v="SUD-OUEST"/>
    <n v="83839"/>
  </r>
  <r>
    <n v="41"/>
    <s v="57"/>
    <s v="Moselle"/>
    <x v="2"/>
    <x v="4"/>
    <n v="8419.1246985264006"/>
    <n v="46227.716397463038"/>
    <n v="8267.8639342532424"/>
    <n v="46697.83681012896"/>
    <s v="LORRAINE"/>
    <x v="2"/>
    <s v="EST"/>
    <n v="109612.54184037165"/>
  </r>
  <r>
    <n v="11"/>
    <s v="78"/>
    <s v="Yvelines"/>
    <x v="6"/>
    <x v="5"/>
    <n v="5978"/>
    <n v="139411"/>
    <n v="8379"/>
    <n v="125093"/>
    <s v="ILE-DE-FRANCE"/>
    <x v="2"/>
    <s v="REGION PARISIENNE"/>
    <n v="278861"/>
  </r>
  <r>
    <n v="22"/>
    <s v="60"/>
    <s v="Oise"/>
    <x v="3"/>
    <x v="3"/>
    <n v="2926.7681767833124"/>
    <n v="12788.439335751427"/>
    <n v="2043.8606997498084"/>
    <n v="18955.215854862457"/>
    <s v="PICARDIE"/>
    <x v="1"/>
    <s v="BASSIN PARISIEN"/>
    <n v="36714.284067147004"/>
  </r>
  <r>
    <n v="94"/>
    <s v="2B"/>
    <s v="Haute-Corse"/>
    <x v="1"/>
    <x v="4"/>
    <n v="468"/>
    <n v="3280"/>
    <n v="836"/>
    <n v="3140"/>
    <s v="CORSE"/>
    <x v="2"/>
    <s v="MEDITERRANEE"/>
    <n v="7724"/>
  </r>
  <r>
    <n v="52"/>
    <s v="49"/>
    <s v="Maine-et-Loire"/>
    <x v="5"/>
    <x v="3"/>
    <n v="1865"/>
    <n v="9672"/>
    <n v="1984"/>
    <n v="17492"/>
    <s v="PAYS DE LA LOIRE"/>
    <x v="1"/>
    <s v="OUEST"/>
    <n v="31013"/>
  </r>
  <r>
    <n v="24"/>
    <s v="36"/>
    <s v="Indre"/>
    <x v="3"/>
    <x v="2"/>
    <n v="2308.7934089344599"/>
    <n v="29202.834909475194"/>
    <n v="1527.2413007179655"/>
    <n v="19888.588677676529"/>
    <s v="CENTRE"/>
    <x v="1"/>
    <s v="BASSIN PARISIEN"/>
    <n v="52927.45829680415"/>
  </r>
  <r>
    <n v="21"/>
    <s v="52"/>
    <s v="Haute-Marne"/>
    <x v="2"/>
    <x v="4"/>
    <n v="1492.4590383562149"/>
    <n v="7582.7495045174428"/>
    <n v="1256.1550522806403"/>
    <n v="7958.1381410749054"/>
    <s v="CHAMPAGNE-ARDENNE"/>
    <x v="2"/>
    <s v="BASSIN PARISIEN"/>
    <n v="18289.501736229206"/>
  </r>
  <r>
    <n v="94"/>
    <s v="2B"/>
    <s v="Haute-Corse"/>
    <x v="3"/>
    <x v="4"/>
    <n v="1220.4994611037616"/>
    <n v="11333.924861908707"/>
    <n v="1309.935880542228"/>
    <n v="13360.376703976961"/>
    <s v="CORSE"/>
    <x v="2"/>
    <s v="MEDITERRANEE"/>
    <n v="27224.73690753166"/>
  </r>
  <r>
    <n v="23"/>
    <s v="27"/>
    <s v="Eure"/>
    <x v="1"/>
    <x v="1"/>
    <n v="2116"/>
    <n v="27792"/>
    <n v="2164"/>
    <n v="39208"/>
    <s v="HAUTE-NORMANDIE"/>
    <x v="0"/>
    <s v="BASSIN PARISIEN"/>
    <n v="71280"/>
  </r>
  <r>
    <n v="52"/>
    <s v="53"/>
    <s v="Mayenne"/>
    <x v="6"/>
    <x v="1"/>
    <n v="86"/>
    <n v="16569"/>
    <n v="30"/>
    <n v="23999"/>
    <s v="PAYS DE LA LOIRE"/>
    <x v="0"/>
    <s v="OUEST"/>
    <n v="40684"/>
  </r>
  <r>
    <n v="52"/>
    <s v="72"/>
    <s v="Sarthe"/>
    <x v="4"/>
    <x v="3"/>
    <n v="2320"/>
    <n v="3690"/>
    <n v="2735"/>
    <n v="6690"/>
    <s v="PAYS DE LA LOIRE"/>
    <x v="1"/>
    <s v="OUEST"/>
    <n v="15435"/>
  </r>
  <r>
    <n v="73"/>
    <s v="09"/>
    <s v="Ariège"/>
    <x v="4"/>
    <x v="2"/>
    <n v="1895"/>
    <n v="4185"/>
    <n v="1315"/>
    <n v="2595"/>
    <s v="MIDI-PYRENEES"/>
    <x v="1"/>
    <s v="SUD-OUEST"/>
    <n v="9990"/>
  </r>
  <r>
    <n v="52"/>
    <s v="49"/>
    <s v="Maine-et-Loire"/>
    <x v="5"/>
    <x v="4"/>
    <n v="2212"/>
    <n v="19000"/>
    <n v="2892"/>
    <n v="18810"/>
    <s v="PAYS DE LA LOIRE"/>
    <x v="2"/>
    <s v="OUEST"/>
    <n v="42914"/>
  </r>
  <r>
    <n v="73"/>
    <s v="65"/>
    <s v="Hautes-Pyrénées"/>
    <x v="4"/>
    <x v="5"/>
    <n v="405"/>
    <n v="3885"/>
    <n v="650"/>
    <n v="3435"/>
    <s v="MIDI-PYRENEES"/>
    <x v="2"/>
    <s v="SUD-OUEST"/>
    <n v="8375"/>
  </r>
  <r>
    <n v="83"/>
    <s v="15"/>
    <s v="Cantal"/>
    <x v="6"/>
    <x v="0"/>
    <n v="667"/>
    <n v="12019"/>
    <n v="417"/>
    <n v="11996"/>
    <s v="AUVERGNE"/>
    <x v="0"/>
    <s v="CENTRE-EST"/>
    <n v="25099"/>
  </r>
  <r>
    <n v="73"/>
    <s v="81"/>
    <s v="Tarn"/>
    <x v="1"/>
    <x v="4"/>
    <n v="1520"/>
    <n v="8524"/>
    <n v="2328"/>
    <n v="7872"/>
    <s v="MIDI-PYRENEES"/>
    <x v="2"/>
    <s v="SUD-OUEST"/>
    <n v="20244"/>
  </r>
  <r>
    <n v="93"/>
    <s v="84"/>
    <s v="Vaucluse"/>
    <x v="6"/>
    <x v="1"/>
    <n v="388"/>
    <n v="24871"/>
    <n v="272"/>
    <n v="35633"/>
    <s v="PROVENCE-ALPES-COTE D'AZUR"/>
    <x v="0"/>
    <s v="MEDITERRANEE"/>
    <n v="61164"/>
  </r>
  <r>
    <n v="22"/>
    <s v="80"/>
    <s v="Somme"/>
    <x v="2"/>
    <x v="4"/>
    <n v="4023.000470636031"/>
    <n v="22480.856168206894"/>
    <n v="4149.0421166790811"/>
    <n v="24405.620347390963"/>
    <s v="PICARDIE"/>
    <x v="2"/>
    <s v="BASSIN PARISIEN"/>
    <n v="55058.519102912964"/>
  </r>
  <r>
    <n v="74"/>
    <s v="19"/>
    <s v="Corrèze"/>
    <x v="0"/>
    <x v="5"/>
    <n v="208"/>
    <n v="2136"/>
    <n v="128"/>
    <n v="920"/>
    <s v="LIMOUSIN"/>
    <x v="2"/>
    <s v="SUD-OUEST"/>
    <n v="3392"/>
  </r>
  <r>
    <n v="24"/>
    <s v="45"/>
    <s v="Loiret"/>
    <x v="0"/>
    <x v="2"/>
    <n v="7096"/>
    <n v="11884"/>
    <n v="5184"/>
    <n v="8240"/>
    <s v="CENTRE"/>
    <x v="1"/>
    <s v="BASSIN PARISIEN"/>
    <n v="32404"/>
  </r>
  <r>
    <n v="42"/>
    <s v="67"/>
    <s v="Bas-Rhin"/>
    <x v="4"/>
    <x v="2"/>
    <n v="20120"/>
    <n v="63995"/>
    <n v="14160"/>
    <n v="31770"/>
    <s v="ALSACE"/>
    <x v="1"/>
    <s v="EST"/>
    <n v="130045"/>
  </r>
  <r>
    <n v="54"/>
    <s v="16"/>
    <s v="Charente"/>
    <x v="6"/>
    <x v="2"/>
    <n v="3466"/>
    <n v="38706"/>
    <n v="2235"/>
    <n v="27139"/>
    <s v="POITOU-CHARENTES"/>
    <x v="1"/>
    <s v="OUEST"/>
    <n v="71546"/>
  </r>
  <r>
    <n v="93"/>
    <s v="13"/>
    <s v="Bouches-du-Rhône"/>
    <x v="6"/>
    <x v="4"/>
    <n v="8906"/>
    <n v="67708"/>
    <n v="9394"/>
    <n v="83705"/>
    <s v="PROVENCE-ALPES-COTE D'AZUR"/>
    <x v="2"/>
    <s v="MEDITERRANEE"/>
    <n v="169713"/>
  </r>
  <r>
    <n v="72"/>
    <s v="40"/>
    <s v="Landes"/>
    <x v="5"/>
    <x v="4"/>
    <n v="1278"/>
    <n v="11288"/>
    <n v="1425"/>
    <n v="11012"/>
    <s v="AQUITAINE"/>
    <x v="2"/>
    <s v="SUD-OUEST"/>
    <n v="25003"/>
  </r>
  <r>
    <n v="91"/>
    <s v="11"/>
    <s v="Aude"/>
    <x v="0"/>
    <x v="5"/>
    <n v="216"/>
    <n v="2668"/>
    <n v="128"/>
    <n v="1196"/>
    <s v="LANGUEDOC-ROUSSILLON"/>
    <x v="2"/>
    <s v="MEDITERRANEE"/>
    <n v="4208"/>
  </r>
  <r>
    <n v="93"/>
    <s v="05"/>
    <s v="Hautes-Alpes"/>
    <x v="3"/>
    <x v="3"/>
    <n v="324.34008396406864"/>
    <n v="2839.6975612835117"/>
    <n v="304.38973243377421"/>
    <n v="4214.9608355895898"/>
    <s v="PROVENCE-ALPES-COTE D'AZUR"/>
    <x v="1"/>
    <s v="MEDITERRANEE"/>
    <n v="7683.3882132709441"/>
  </r>
  <r>
    <n v="11"/>
    <s v="92"/>
    <s v="Hauts-de-Seine"/>
    <x v="2"/>
    <x v="2"/>
    <n v="8154.8094270577294"/>
    <n v="73484.893037165661"/>
    <n v="6100.1613971237875"/>
    <n v="67229.583576613353"/>
    <s v="ILE-DE-FRANCE"/>
    <x v="1"/>
    <s v="REGION PARISIENNE"/>
    <n v="154969.44743796054"/>
  </r>
  <r>
    <n v="73"/>
    <s v="09"/>
    <s v="Ariège"/>
    <x v="0"/>
    <x v="2"/>
    <n v="1232"/>
    <n v="2100"/>
    <n v="972"/>
    <n v="1680"/>
    <s v="MIDI-PYRENEES"/>
    <x v="1"/>
    <s v="SUD-OUEST"/>
    <n v="5984"/>
  </r>
  <r>
    <n v="82"/>
    <s v="01"/>
    <s v="Ain"/>
    <x v="6"/>
    <x v="1"/>
    <n v="360"/>
    <n v="26684"/>
    <n v="341"/>
    <n v="39672"/>
    <s v="RHONE-ALPES"/>
    <x v="0"/>
    <s v="CENTRE-EST"/>
    <n v="67057"/>
  </r>
  <r>
    <n v="74"/>
    <s v="23"/>
    <s v="Creuse"/>
    <x v="4"/>
    <x v="4"/>
    <n v="485"/>
    <n v="1925"/>
    <n v="530"/>
    <n v="1790"/>
    <s v="LIMOUSIN"/>
    <x v="2"/>
    <s v="SUD-OUEST"/>
    <n v="4730"/>
  </r>
  <r>
    <n v="41"/>
    <s v="57"/>
    <s v="Moselle"/>
    <x v="6"/>
    <x v="5"/>
    <n v="3986"/>
    <n v="46903"/>
    <n v="4914"/>
    <n v="43040"/>
    <s v="LORRAINE"/>
    <x v="2"/>
    <s v="EST"/>
    <n v="98843"/>
  </r>
  <r>
    <n v="11"/>
    <s v="78"/>
    <s v="Yvelines"/>
    <x v="3"/>
    <x v="3"/>
    <n v="3318.3828427464778"/>
    <n v="18397.321037085192"/>
    <n v="2606.2825049840685"/>
    <n v="30414.73970956172"/>
    <s v="ILE-DE-FRANCE"/>
    <x v="1"/>
    <s v="REGION PARISIENNE"/>
    <n v="54736.72609437746"/>
  </r>
  <r>
    <n v="73"/>
    <s v="31"/>
    <s v="Haute-Garonne"/>
    <x v="4"/>
    <x v="4"/>
    <n v="3390"/>
    <n v="19225"/>
    <n v="4635"/>
    <n v="17280"/>
    <s v="MIDI-PYRENEES"/>
    <x v="2"/>
    <s v="SUD-OUEST"/>
    <n v="44530"/>
  </r>
  <r>
    <n v="26"/>
    <s v="71"/>
    <s v="Saône-et-Loire"/>
    <x v="0"/>
    <x v="0"/>
    <n v="9220"/>
    <n v="77444"/>
    <n v="7776"/>
    <n v="88044"/>
    <s v="BOURGOGNE"/>
    <x v="0"/>
    <s v="BASSIN PARISIEN"/>
    <n v="182484"/>
  </r>
  <r>
    <n v="83"/>
    <s v="43"/>
    <s v="Haute-Loire"/>
    <x v="4"/>
    <x v="0"/>
    <n v="2480"/>
    <n v="30315"/>
    <n v="1835"/>
    <n v="34715"/>
    <s v="AUVERGNE"/>
    <x v="0"/>
    <s v="CENTRE-EST"/>
    <n v="69345"/>
  </r>
  <r>
    <n v="72"/>
    <s v="64"/>
    <s v="Pyrénées-Atlantiques"/>
    <x v="2"/>
    <x v="3"/>
    <n v="1514.3618455093044"/>
    <n v="11329.286056710063"/>
    <n v="917.95646019640196"/>
    <n v="18351.756476350893"/>
    <s v="AQUITAINE"/>
    <x v="1"/>
    <s v="SUD-OUEST"/>
    <n v="32113.360838766661"/>
  </r>
  <r>
    <n v="93"/>
    <s v="84"/>
    <s v="Vaucluse"/>
    <x v="5"/>
    <x v="0"/>
    <n v="6894"/>
    <n v="45488"/>
    <n v="4900"/>
    <n v="54681"/>
    <s v="PROVENCE-ALPES-COTE D'AZUR"/>
    <x v="0"/>
    <s v="MEDITERRANEE"/>
    <n v="111963"/>
  </r>
  <r>
    <n v="41"/>
    <s v="54"/>
    <s v="Meurthe-et-Moselle"/>
    <x v="1"/>
    <x v="3"/>
    <n v="2700"/>
    <n v="8332"/>
    <n v="2764"/>
    <n v="12708"/>
    <s v="LORRAINE"/>
    <x v="1"/>
    <s v="EST"/>
    <n v="26504"/>
  </r>
  <r>
    <n v="91"/>
    <s v="66"/>
    <s v="Pyrénées-Orientales"/>
    <x v="6"/>
    <x v="3"/>
    <n v="1051"/>
    <n v="11939"/>
    <n v="779"/>
    <n v="17103"/>
    <s v="LANGUEDOC-ROUSSILLON"/>
    <x v="1"/>
    <s v="MEDITERRANEE"/>
    <n v="30872"/>
  </r>
  <r>
    <n v="82"/>
    <s v="73"/>
    <s v="Savoie"/>
    <x v="1"/>
    <x v="2"/>
    <n v="7180"/>
    <n v="18656"/>
    <n v="4296"/>
    <n v="12620"/>
    <s v="RHONE-ALPES"/>
    <x v="1"/>
    <s v="CENTRE-EST"/>
    <n v="42752"/>
  </r>
  <r>
    <n v="53"/>
    <s v="29"/>
    <s v="Finistère"/>
    <x v="1"/>
    <x v="4"/>
    <n v="5164"/>
    <n v="21632"/>
    <n v="6048"/>
    <n v="17692"/>
    <s v="BRETAGNE"/>
    <x v="2"/>
    <s v="OUEST"/>
    <n v="50536"/>
  </r>
  <r>
    <n v="82"/>
    <s v="73"/>
    <s v="Savoie"/>
    <x v="3"/>
    <x v="4"/>
    <n v="4098.8250111210155"/>
    <n v="22948.191280309729"/>
    <n v="3434.602117930915"/>
    <n v="26131.535164032233"/>
    <s v="RHONE-ALPES"/>
    <x v="2"/>
    <s v="CENTRE-EST"/>
    <n v="56613.153573393894"/>
  </r>
  <r>
    <n v="11"/>
    <s v="77"/>
    <s v="Seine-et-Marne"/>
    <x v="2"/>
    <x v="5"/>
    <n v="6719.25409698161"/>
    <n v="88223.725990277599"/>
    <n v="10469.907463160962"/>
    <n v="98550.162861030738"/>
    <s v="ILE-DE-FRANCE"/>
    <x v="2"/>
    <s v="REGION PARISIENNE"/>
    <n v="203963.05041145091"/>
  </r>
  <r>
    <n v="93"/>
    <s v="84"/>
    <s v="Vaucluse"/>
    <x v="2"/>
    <x v="4"/>
    <n v="3264.4314619598313"/>
    <n v="24343.808035173108"/>
    <n v="3741.7775161984673"/>
    <n v="29754.095323989859"/>
    <s v="PROVENCE-ALPES-COTE D'AZUR"/>
    <x v="2"/>
    <s v="MEDITERRANEE"/>
    <n v="61104.112337321261"/>
  </r>
  <r>
    <n v="74"/>
    <s v="19"/>
    <s v="Corrèze"/>
    <x v="0"/>
    <x v="3"/>
    <n v="568"/>
    <n v="2224"/>
    <n v="900"/>
    <n v="3924"/>
    <s v="LIMOUSIN"/>
    <x v="1"/>
    <s v="SUD-OUEST"/>
    <n v="7616"/>
  </r>
  <r>
    <n v="53"/>
    <s v="56"/>
    <s v="Morbihan"/>
    <x v="5"/>
    <x v="0"/>
    <n v="5602"/>
    <n v="50592"/>
    <n v="3428"/>
    <n v="70336"/>
    <s v="BRETAGNE"/>
    <x v="0"/>
    <s v="OUEST"/>
    <n v="129958"/>
  </r>
  <r>
    <n v="11"/>
    <s v="91"/>
    <s v="Essonne"/>
    <x v="5"/>
    <x v="0"/>
    <n v="11089"/>
    <n v="68343"/>
    <n v="7077"/>
    <n v="77953"/>
    <s v="ILE-DE-FRANCE"/>
    <x v="0"/>
    <s v="REGION PARISIENNE"/>
    <n v="164462"/>
  </r>
  <r>
    <n v="11"/>
    <s v="95"/>
    <s v="Val-d'Oise"/>
    <x v="3"/>
    <x v="3"/>
    <n v="3924.2267927884031"/>
    <n v="18203.477878954083"/>
    <n v="2944.2015869336074"/>
    <n v="27134.291297713506"/>
    <s v="ILE-DE-FRANCE"/>
    <x v="1"/>
    <s v="REGION PARISIENNE"/>
    <n v="52206.197556389598"/>
  </r>
  <r>
    <n v="83"/>
    <s v="15"/>
    <s v="Cantal"/>
    <x v="0"/>
    <x v="1"/>
    <n v="3184"/>
    <n v="14672"/>
    <n v="2960"/>
    <n v="18792"/>
    <s v="AUVERGNE"/>
    <x v="0"/>
    <s v="CENTRE-EST"/>
    <n v="39608"/>
  </r>
  <r>
    <n v="54"/>
    <s v="86"/>
    <s v="Vienne"/>
    <x v="5"/>
    <x v="1"/>
    <n v="377"/>
    <n v="27145"/>
    <n v="268"/>
    <n v="35596"/>
    <s v="POITOU-CHARENTES"/>
    <x v="0"/>
    <s v="OUEST"/>
    <n v="63386"/>
  </r>
  <r>
    <n v="52"/>
    <s v="72"/>
    <s v="Sarthe"/>
    <x v="1"/>
    <x v="0"/>
    <n v="9412"/>
    <n v="58100"/>
    <n v="7184"/>
    <n v="71936"/>
    <s v="PAYS DE LA LOIRE"/>
    <x v="0"/>
    <s v="OUEST"/>
    <n v="146632"/>
  </r>
  <r>
    <n v="74"/>
    <s v="87"/>
    <s v="Haute-Vienne"/>
    <x v="3"/>
    <x v="1"/>
    <n v="56.770496845594828"/>
    <n v="14399.533610352584"/>
    <n v="39.462834542975514"/>
    <n v="24192.948547474298"/>
    <s v="LIMOUSIN"/>
    <x v="0"/>
    <s v="SUD-OUEST"/>
    <n v="38688.71548921545"/>
  </r>
  <r>
    <n v="21"/>
    <s v="51"/>
    <s v="Marne"/>
    <x v="0"/>
    <x v="0"/>
    <n v="9796"/>
    <n v="54992"/>
    <n v="8032"/>
    <n v="64752"/>
    <s v="CHAMPAGNE-ARDENNE"/>
    <x v="0"/>
    <s v="BASSIN PARISIEN"/>
    <n v="137572"/>
  </r>
  <r>
    <n v="24"/>
    <s v="28"/>
    <s v="Eure-et-Loir"/>
    <x v="4"/>
    <x v="2"/>
    <n v="6810"/>
    <n v="14955"/>
    <n v="3700"/>
    <n v="7480"/>
    <s v="CENTRE"/>
    <x v="1"/>
    <s v="BASSIN PARISIEN"/>
    <n v="32945"/>
  </r>
  <r>
    <n v="82"/>
    <s v="73"/>
    <s v="Savoie"/>
    <x v="0"/>
    <x v="4"/>
    <n v="1052"/>
    <n v="4592"/>
    <n v="1436"/>
    <n v="4208"/>
    <s v="RHONE-ALPES"/>
    <x v="2"/>
    <s v="CENTRE-EST"/>
    <n v="11288"/>
  </r>
  <r>
    <n v="26"/>
    <s v="89"/>
    <s v="Yonne"/>
    <x v="0"/>
    <x v="2"/>
    <n v="4116"/>
    <n v="6144"/>
    <n v="2772"/>
    <n v="4212"/>
    <s v="BOURGOGNE"/>
    <x v="1"/>
    <s v="BASSIN PARISIEN"/>
    <n v="17244"/>
  </r>
  <r>
    <n v="53"/>
    <s v="29"/>
    <s v="Finistère"/>
    <x v="3"/>
    <x v="0"/>
    <n v="2632.177744997166"/>
    <n v="26086.816030107351"/>
    <n v="1547.9358127317066"/>
    <n v="39087.207076417908"/>
    <s v="BRETAGNE"/>
    <x v="0"/>
    <s v="OUEST"/>
    <n v="69354.136664254125"/>
  </r>
  <r>
    <n v="24"/>
    <s v="45"/>
    <s v="Loiret"/>
    <x v="0"/>
    <x v="0"/>
    <n v="7984"/>
    <n v="56864"/>
    <n v="6644"/>
    <n v="64192"/>
    <s v="CENTRE"/>
    <x v="0"/>
    <s v="BASSIN PARISIEN"/>
    <n v="135684"/>
  </r>
  <r>
    <n v="31"/>
    <s v="59"/>
    <s v="Nord"/>
    <x v="6"/>
    <x v="2"/>
    <n v="24814"/>
    <n v="225656"/>
    <n v="18023"/>
    <n v="162224"/>
    <s v="NORD-PAS-DE-CALAIS"/>
    <x v="1"/>
    <s v=""/>
    <n v="430717"/>
  </r>
  <r>
    <n v="93"/>
    <s v="84"/>
    <s v="Vaucluse"/>
    <x v="3"/>
    <x v="3"/>
    <n v="1767.451289720756"/>
    <n v="9179.7726127893256"/>
    <n v="1302.4311768491643"/>
    <n v="14667.39880205714"/>
    <s v="PROVENCE-ALPES-COTE D'AZUR"/>
    <x v="1"/>
    <s v="MEDITERRANEE"/>
    <n v="26917.053881416388"/>
  </r>
  <r>
    <n v="93"/>
    <s v="83"/>
    <s v="Var"/>
    <x v="4"/>
    <x v="4"/>
    <n v="2375"/>
    <n v="15910"/>
    <n v="3035"/>
    <n v="14035"/>
    <s v="PROVENCE-ALPES-COTE D'AZUR"/>
    <x v="2"/>
    <s v="MEDITERRANEE"/>
    <n v="35355"/>
  </r>
  <r>
    <n v="53"/>
    <s v="22"/>
    <s v="Côtes-d'Armor"/>
    <x v="1"/>
    <x v="1"/>
    <n v="1088"/>
    <n v="42084"/>
    <n v="1036"/>
    <n v="55668"/>
    <s v="BRETAGNE"/>
    <x v="0"/>
    <s v="OUEST"/>
    <n v="99876"/>
  </r>
  <r>
    <n v="24"/>
    <s v="28"/>
    <s v="Eure-et-Loir"/>
    <x v="5"/>
    <x v="3"/>
    <n v="1299"/>
    <n v="6409"/>
    <n v="1464"/>
    <n v="11216"/>
    <s v="CENTRE"/>
    <x v="1"/>
    <s v="BASSIN PARISIEN"/>
    <n v="20388"/>
  </r>
  <r>
    <n v="42"/>
    <s v="68"/>
    <s v="Haut-Rhin"/>
    <x v="4"/>
    <x v="5"/>
    <n v="1025"/>
    <n v="10930"/>
    <n v="1885"/>
    <n v="7695"/>
    <s v="ALSACE"/>
    <x v="2"/>
    <s v="EST"/>
    <n v="21535"/>
  </r>
  <r>
    <n v="83"/>
    <s v="03"/>
    <s v="Allier"/>
    <x v="4"/>
    <x v="0"/>
    <n v="5005"/>
    <n v="46165"/>
    <n v="3905"/>
    <n v="52415"/>
    <s v="AUVERGNE"/>
    <x v="0"/>
    <s v="CENTRE-EST"/>
    <n v="107490"/>
  </r>
  <r>
    <n v="72"/>
    <s v="47"/>
    <s v="Lot-et-Garonne"/>
    <x v="3"/>
    <x v="2"/>
    <n v="3092.2612171295814"/>
    <n v="35258.558399212961"/>
    <n v="2105.7111822306229"/>
    <n v="27161.968908341452"/>
    <s v="AQUITAINE"/>
    <x v="1"/>
    <s v="SUD-OUEST"/>
    <n v="67618.499706914619"/>
  </r>
  <r>
    <n v="93"/>
    <s v="05"/>
    <s v="Hautes-Alpes"/>
    <x v="2"/>
    <x v="5"/>
    <n v="386.0194291685109"/>
    <n v="8780.2722391985226"/>
    <n v="775.30805792592525"/>
    <n v="11910.917117838044"/>
    <s v="PROVENCE-ALPES-COTE D'AZUR"/>
    <x v="2"/>
    <s v="MEDITERRANEE"/>
    <n v="21852.516844131002"/>
  </r>
  <r>
    <n v="74"/>
    <s v="19"/>
    <s v="Corrèze"/>
    <x v="3"/>
    <x v="0"/>
    <n v="967.25074006043724"/>
    <n v="11951.136386571668"/>
    <n v="559.33047588080774"/>
    <n v="14132.042415068569"/>
    <s v="LIMOUSIN"/>
    <x v="0"/>
    <s v="SUD-OUEST"/>
    <n v="27609.76001758148"/>
  </r>
  <r>
    <n v="11"/>
    <s v="78"/>
    <s v="Yvelines"/>
    <x v="1"/>
    <x v="0"/>
    <n v="16972"/>
    <n v="101776"/>
    <n v="15252"/>
    <n v="120668"/>
    <s v="ILE-DE-FRANCE"/>
    <x v="0"/>
    <s v="REGION PARISIENNE"/>
    <n v="254668"/>
  </r>
  <r>
    <n v="93"/>
    <s v="84"/>
    <s v="Vaucluse"/>
    <x v="3"/>
    <x v="5"/>
    <n v="2015.3715475824381"/>
    <n v="40834.484579034826"/>
    <n v="2889.6011858799748"/>
    <n v="49241.774878558688"/>
    <s v="PROVENCE-ALPES-COTE D'AZUR"/>
    <x v="2"/>
    <s v="MEDITERRANEE"/>
    <n v="94981.232191055926"/>
  </r>
  <r>
    <n v="52"/>
    <s v="53"/>
    <s v="Mayenne"/>
    <x v="0"/>
    <x v="3"/>
    <n v="672"/>
    <n v="1184"/>
    <n v="968"/>
    <n v="2440"/>
    <s v="PAYS DE LA LOIRE"/>
    <x v="1"/>
    <s v="OUEST"/>
    <n v="5264"/>
  </r>
  <r>
    <n v="21"/>
    <s v="52"/>
    <s v="Haute-Marne"/>
    <x v="2"/>
    <x v="5"/>
    <n v="667.83415140661077"/>
    <n v="7698.9580911324229"/>
    <n v="965.31738356791743"/>
    <n v="9348.8592272221504"/>
    <s v="CHAMPAGNE-ARDENNE"/>
    <x v="2"/>
    <s v="BASSIN PARISIEN"/>
    <n v="18680.968853329101"/>
  </r>
  <r>
    <n v="83"/>
    <s v="03"/>
    <s v="Allier"/>
    <x v="3"/>
    <x v="1"/>
    <n v="52.456692987763894"/>
    <n v="15033.575614646597"/>
    <n v="30.589549591140518"/>
    <n v="25987.125226080192"/>
    <s v="AUVERGNE"/>
    <x v="0"/>
    <s v="CENTRE-EST"/>
    <n v="41103.747083305694"/>
  </r>
  <r>
    <n v="43"/>
    <s v="70"/>
    <s v="Haute-Saône"/>
    <x v="3"/>
    <x v="3"/>
    <n v="767.58259726270217"/>
    <n v="4187.3259818991673"/>
    <n v="546.10610062132275"/>
    <n v="6466.1208604188105"/>
    <s v="FRANCHE-COMTE"/>
    <x v="1"/>
    <s v="EST"/>
    <n v="11967.135540202002"/>
  </r>
  <r>
    <n v="26"/>
    <s v="58"/>
    <s v="Nièvre"/>
    <x v="6"/>
    <x v="2"/>
    <n v="2381"/>
    <n v="26110"/>
    <n v="1400"/>
    <n v="17939"/>
    <s v="BOURGOGNE"/>
    <x v="1"/>
    <s v="BASSIN PARISIEN"/>
    <n v="47830"/>
  </r>
  <r>
    <n v="43"/>
    <s v="90"/>
    <s v="Territoire de Belfort"/>
    <x v="6"/>
    <x v="5"/>
    <n v="577"/>
    <n v="7959"/>
    <n v="661"/>
    <n v="7043"/>
    <s v="FRANCHE-COMTE"/>
    <x v="2"/>
    <s v="EST"/>
    <n v="16240"/>
  </r>
  <r>
    <n v="25"/>
    <s v="50"/>
    <s v="Manche"/>
    <x v="1"/>
    <x v="3"/>
    <n v="2232"/>
    <n v="4416"/>
    <n v="3120"/>
    <n v="7964"/>
    <s v="BASSE-NORMANDIE"/>
    <x v="1"/>
    <s v="BASSIN PARISIEN"/>
    <n v="17732"/>
  </r>
  <r>
    <n v="22"/>
    <s v="02"/>
    <s v="Aisne"/>
    <x v="6"/>
    <x v="3"/>
    <n v="1920"/>
    <n v="10226"/>
    <n v="1660"/>
    <n v="16656"/>
    <s v="PICARDIE"/>
    <x v="1"/>
    <s v="BASSIN PARISIEN"/>
    <n v="30462"/>
  </r>
  <r>
    <n v="82"/>
    <s v="07"/>
    <s v="Ardèche"/>
    <x v="6"/>
    <x v="1"/>
    <n v="91"/>
    <n v="18949"/>
    <n v="59"/>
    <n v="25921"/>
    <s v="RHONE-ALPES"/>
    <x v="0"/>
    <s v="CENTRE-EST"/>
    <n v="45020"/>
  </r>
  <r>
    <n v="93"/>
    <s v="84"/>
    <s v="Vaucluse"/>
    <x v="2"/>
    <x v="5"/>
    <n v="1913.7257044246458"/>
    <n v="32744.444355781383"/>
    <n v="2672.9274335578152"/>
    <n v="40212.87516712895"/>
    <s v="PROVENCE-ALPES-COTE D'AZUR"/>
    <x v="2"/>
    <s v="MEDITERRANEE"/>
    <n v="77543.972660892789"/>
  </r>
  <r>
    <n v="73"/>
    <s v="32"/>
    <s v="Gers"/>
    <x v="6"/>
    <x v="2"/>
    <n v="1372"/>
    <n v="16699"/>
    <n v="791"/>
    <n v="11722"/>
    <s v="MIDI-PYRENEES"/>
    <x v="1"/>
    <s v="SUD-OUEST"/>
    <n v="30584"/>
  </r>
  <r>
    <n v="91"/>
    <s v="66"/>
    <s v="Pyrénées-Orientales"/>
    <x v="6"/>
    <x v="5"/>
    <n v="905"/>
    <n v="18393"/>
    <n v="1372"/>
    <n v="20789"/>
    <s v="LANGUEDOC-ROUSSILLON"/>
    <x v="2"/>
    <s v="MEDITERRANEE"/>
    <n v="41459"/>
  </r>
  <r>
    <n v="24"/>
    <s v="45"/>
    <s v="Loiret"/>
    <x v="5"/>
    <x v="4"/>
    <n v="1838"/>
    <n v="17961"/>
    <n v="2492"/>
    <n v="18812"/>
    <s v="CENTRE"/>
    <x v="2"/>
    <s v="BASSIN PARISIEN"/>
    <n v="41103"/>
  </r>
  <r>
    <n v="23"/>
    <s v="76"/>
    <s v="Seine-Maritime"/>
    <x v="6"/>
    <x v="4"/>
    <n v="6982"/>
    <n v="36022"/>
    <n v="7992"/>
    <n v="39886"/>
    <s v="HAUTE-NORMANDIE"/>
    <x v="2"/>
    <s v="BASSIN PARISIEN"/>
    <n v="90882"/>
  </r>
  <r>
    <n v="11"/>
    <s v="94"/>
    <s v="Val-de-Marne"/>
    <x v="1"/>
    <x v="0"/>
    <n v="18008"/>
    <n v="124528"/>
    <n v="15776"/>
    <n v="149648"/>
    <s v="ILE-DE-FRANCE"/>
    <x v="0"/>
    <s v="REGION PARISIENNE"/>
    <n v="307960"/>
  </r>
  <r>
    <n v="26"/>
    <s v="58"/>
    <s v="Nièvre"/>
    <x v="2"/>
    <x v="3"/>
    <n v="623.19624994187836"/>
    <n v="3520.3410695088583"/>
    <n v="493.67731074661447"/>
    <n v="7120.4942619108624"/>
    <s v="BOURGOGNE"/>
    <x v="1"/>
    <s v="BASSIN PARISIEN"/>
    <n v="11757.708892108214"/>
  </r>
  <r>
    <n v="21"/>
    <s v="08"/>
    <s v="Ardennes"/>
    <x v="0"/>
    <x v="4"/>
    <n v="888"/>
    <n v="3888"/>
    <n v="1052"/>
    <n v="2964"/>
    <s v="CHAMPAGNE-ARDENNE"/>
    <x v="2"/>
    <s v="BASSIN PARISIEN"/>
    <n v="8792"/>
  </r>
  <r>
    <n v="83"/>
    <s v="63"/>
    <s v="Puy-de-Dôme"/>
    <x v="0"/>
    <x v="2"/>
    <n v="6964"/>
    <n v="13704"/>
    <n v="4852"/>
    <n v="9108"/>
    <s v="AUVERGNE"/>
    <x v="1"/>
    <s v="CENTRE-EST"/>
    <n v="34628"/>
  </r>
  <r>
    <n v="83"/>
    <s v="63"/>
    <s v="Puy-de-Dôme"/>
    <x v="6"/>
    <x v="3"/>
    <n v="1565"/>
    <n v="13614"/>
    <n v="1055"/>
    <n v="24294"/>
    <s v="AUVERGNE"/>
    <x v="1"/>
    <s v="CENTRE-EST"/>
    <n v="40528"/>
  </r>
  <r>
    <n v="26"/>
    <s v="89"/>
    <s v="Yonne"/>
    <x v="0"/>
    <x v="5"/>
    <n v="204"/>
    <n v="2548"/>
    <n v="136"/>
    <n v="1024"/>
    <s v="BOURGOGNE"/>
    <x v="2"/>
    <s v="BASSIN PARISIEN"/>
    <n v="3912"/>
  </r>
  <r>
    <n v="31"/>
    <s v="62"/>
    <s v="Pas-de-Calais"/>
    <x v="2"/>
    <x v="5"/>
    <n v="6052.3817719212166"/>
    <n v="67905.248507521479"/>
    <n v="8946.0766856529372"/>
    <n v="75886.320993099143"/>
    <s v="NORD-PAS-DE-CALAIS"/>
    <x v="2"/>
    <s v=""/>
    <n v="158790.02795819478"/>
  </r>
  <r>
    <n v="23"/>
    <s v="27"/>
    <s v="Eure"/>
    <x v="6"/>
    <x v="2"/>
    <n v="6204"/>
    <n v="54830"/>
    <n v="3801"/>
    <n v="38467"/>
    <s v="HAUTE-NORMANDIE"/>
    <x v="1"/>
    <s v="BASSIN PARISIEN"/>
    <n v="103302"/>
  </r>
  <r>
    <n v="94"/>
    <s v="2A"/>
    <s v="Corse-du-Sud"/>
    <x v="6"/>
    <x v="3"/>
    <n v="326"/>
    <n v="4696"/>
    <n v="257"/>
    <n v="6084"/>
    <s v="CORSE"/>
    <x v="1"/>
    <s v="MEDITERRANEE"/>
    <n v="11363"/>
  </r>
  <r>
    <n v="31"/>
    <s v="59"/>
    <s v="Nord"/>
    <x v="1"/>
    <x v="5"/>
    <n v="5900"/>
    <n v="52916"/>
    <n v="7796"/>
    <n v="42140"/>
    <s v="NORD-PAS-DE-CALAIS"/>
    <x v="2"/>
    <s v=""/>
    <n v="108752"/>
  </r>
  <r>
    <n v="91"/>
    <s v="66"/>
    <s v="Pyrénées-Orientales"/>
    <x v="5"/>
    <x v="2"/>
    <n v="5301"/>
    <n v="21937"/>
    <n v="4108"/>
    <n v="16880"/>
    <s v="LANGUEDOC-ROUSSILLON"/>
    <x v="1"/>
    <s v="MEDITERRANEE"/>
    <n v="48226"/>
  </r>
  <r>
    <n v="26"/>
    <s v="58"/>
    <s v="Nièvre"/>
    <x v="6"/>
    <x v="1"/>
    <n v="64"/>
    <n v="16076"/>
    <n v="49"/>
    <n v="24682"/>
    <s v="BOURGOGNE"/>
    <x v="0"/>
    <s v="BASSIN PARISIEN"/>
    <n v="40871"/>
  </r>
  <r>
    <n v="11"/>
    <s v="92"/>
    <s v="Hauts-de-Seine"/>
    <x v="5"/>
    <x v="3"/>
    <n v="3750"/>
    <n v="27404"/>
    <n v="3652"/>
    <n v="53369"/>
    <s v="ILE-DE-FRANCE"/>
    <x v="1"/>
    <s v="REGION PARISIENNE"/>
    <n v="88175"/>
  </r>
  <r>
    <n v="43"/>
    <s v="39"/>
    <s v="Jura"/>
    <x v="2"/>
    <x v="0"/>
    <n v="1671.8464609791251"/>
    <n v="15722.535115599887"/>
    <n v="938.11688917313938"/>
    <n v="18091.299187674384"/>
    <s v="FRANCHE-COMTE"/>
    <x v="0"/>
    <s v="EST"/>
    <n v="36423.797653426533"/>
  </r>
  <r>
    <n v="24"/>
    <s v="18"/>
    <s v="Cher"/>
    <x v="5"/>
    <x v="2"/>
    <n v="5079"/>
    <n v="27382"/>
    <n v="4088"/>
    <n v="16504"/>
    <s v="CENTRE"/>
    <x v="1"/>
    <s v="BASSIN PARISIEN"/>
    <n v="53053"/>
  </r>
  <r>
    <n v="22"/>
    <s v="80"/>
    <s v="Somme"/>
    <x v="1"/>
    <x v="2"/>
    <n v="8760"/>
    <n v="25872"/>
    <n v="5280"/>
    <n v="12972"/>
    <s v="PICARDIE"/>
    <x v="1"/>
    <s v="BASSIN PARISIEN"/>
    <n v="52884"/>
  </r>
  <r>
    <n v="94"/>
    <s v="2A"/>
    <s v="Corse-du-Sud"/>
    <x v="1"/>
    <x v="4"/>
    <n v="484"/>
    <n v="3448"/>
    <n v="708"/>
    <n v="3088"/>
    <s v="CORSE"/>
    <x v="2"/>
    <s v="MEDITERRANEE"/>
    <n v="7728"/>
  </r>
  <r>
    <n v="52"/>
    <s v="49"/>
    <s v="Maine-et-Loire"/>
    <x v="2"/>
    <x v="5"/>
    <n v="4457.0921188285756"/>
    <n v="46198.825972646955"/>
    <n v="5738.8437174483806"/>
    <n v="53336.276248091141"/>
    <s v="PAYS DE LA LOIRE"/>
    <x v="2"/>
    <s v="OUEST"/>
    <n v="109731.03805701504"/>
  </r>
  <r>
    <n v="26"/>
    <s v="58"/>
    <s v="Nièvre"/>
    <x v="5"/>
    <x v="5"/>
    <n v="421"/>
    <n v="5440"/>
    <n v="512"/>
    <n v="5348"/>
    <s v="BOURGOGNE"/>
    <x v="2"/>
    <s v="BASSIN PARISIEN"/>
    <n v="11721"/>
  </r>
  <r>
    <n v="83"/>
    <s v="15"/>
    <s v="Cantal"/>
    <x v="5"/>
    <x v="0"/>
    <n v="1481"/>
    <n v="18120"/>
    <n v="1120"/>
    <n v="18752"/>
    <s v="AUVERGNE"/>
    <x v="0"/>
    <s v="CENTRE-EST"/>
    <n v="39473"/>
  </r>
  <r>
    <n v="24"/>
    <s v="45"/>
    <s v="Loiret"/>
    <x v="1"/>
    <x v="3"/>
    <n v="1948"/>
    <n v="7104"/>
    <n v="2828"/>
    <n v="12456"/>
    <s v="CENTRE"/>
    <x v="1"/>
    <s v="BASSIN PARISIEN"/>
    <n v="24336"/>
  </r>
  <r>
    <n v="52"/>
    <s v="44"/>
    <s v="Loire-Atlantique"/>
    <x v="4"/>
    <x v="1"/>
    <n v="9380"/>
    <n v="61360"/>
    <n v="11935"/>
    <n v="89415"/>
    <s v="PAYS DE LA LOIRE"/>
    <x v="0"/>
    <s v="OUEST"/>
    <n v="172090"/>
  </r>
  <r>
    <n v="22"/>
    <s v="80"/>
    <s v="Somme"/>
    <x v="0"/>
    <x v="1"/>
    <n v="8224"/>
    <n v="42716"/>
    <n v="9308"/>
    <n v="51500"/>
    <s v="PICARDIE"/>
    <x v="0"/>
    <s v="BASSIN PARISIEN"/>
    <n v="111748"/>
  </r>
  <r>
    <n v="73"/>
    <s v="81"/>
    <s v="Tarn"/>
    <x v="4"/>
    <x v="0"/>
    <n v="5025"/>
    <n v="50285"/>
    <n v="3545"/>
    <n v="60945"/>
    <s v="MIDI-PYRENEES"/>
    <x v="0"/>
    <s v="SUD-OUEST"/>
    <n v="119800"/>
  </r>
  <r>
    <n v="31"/>
    <s v="62"/>
    <s v="Pas-de-Calais"/>
    <x v="1"/>
    <x v="2"/>
    <n v="27416"/>
    <n v="72728"/>
    <n v="17200"/>
    <n v="35556"/>
    <s v="NORD-PAS-DE-CALAIS"/>
    <x v="1"/>
    <s v=""/>
    <n v="152900"/>
  </r>
  <r>
    <n v="41"/>
    <s v="57"/>
    <s v="Moselle"/>
    <x v="3"/>
    <x v="5"/>
    <n v="5723.0207263767861"/>
    <n v="75243.269883833607"/>
    <n v="6782.0543777884795"/>
    <n v="80781.54706765349"/>
    <s v="LORRAINE"/>
    <x v="2"/>
    <s v="EST"/>
    <n v="168529.89205565234"/>
  </r>
  <r>
    <n v="11"/>
    <s v="94"/>
    <s v="Val-de-Marne"/>
    <x v="6"/>
    <x v="0"/>
    <n v="5944"/>
    <n v="65648"/>
    <n v="4208"/>
    <n v="70492"/>
    <s v="ILE-DE-FRANCE"/>
    <x v="0"/>
    <s v="REGION PARISIENNE"/>
    <n v="146292"/>
  </r>
  <r>
    <n v="73"/>
    <s v="09"/>
    <s v="Ariège"/>
    <x v="3"/>
    <x v="5"/>
    <n v="410.29808223536162"/>
    <n v="10324.215305193851"/>
    <n v="676.13942788971121"/>
    <n v="12969.591132171503"/>
    <s v="MIDI-PYRENEES"/>
    <x v="2"/>
    <s v="SUD-OUEST"/>
    <n v="24380.243947490428"/>
  </r>
  <r>
    <n v="93"/>
    <s v="83"/>
    <s v="Var"/>
    <x v="0"/>
    <x v="5"/>
    <n v="576"/>
    <n v="9572"/>
    <n v="484"/>
    <n v="3264"/>
    <s v="PROVENCE-ALPES-COTE D'AZUR"/>
    <x v="2"/>
    <s v="MEDITERRANEE"/>
    <n v="13896"/>
  </r>
  <r>
    <n v="82"/>
    <s v="73"/>
    <s v="Savoie"/>
    <x v="0"/>
    <x v="1"/>
    <n v="5028"/>
    <n v="30036"/>
    <n v="5148"/>
    <n v="36724"/>
    <s v="RHONE-ALPES"/>
    <x v="0"/>
    <s v="CENTRE-EST"/>
    <n v="76936"/>
  </r>
  <r>
    <n v="72"/>
    <s v="64"/>
    <s v="Pyrénées-Atlantiques"/>
    <x v="0"/>
    <x v="0"/>
    <n v="6840"/>
    <n v="68120"/>
    <n v="5112"/>
    <n v="84340"/>
    <s v="AQUITAINE"/>
    <x v="0"/>
    <s v="SUD-OUEST"/>
    <n v="164412"/>
  </r>
  <r>
    <n v="54"/>
    <s v="86"/>
    <s v="Vienne"/>
    <x v="6"/>
    <x v="2"/>
    <n v="3811"/>
    <n v="38577"/>
    <n v="2387"/>
    <n v="27077"/>
    <s v="POITOU-CHARENTES"/>
    <x v="1"/>
    <s v="OUEST"/>
    <n v="71852"/>
  </r>
  <r>
    <n v="43"/>
    <s v="39"/>
    <s v="Jura"/>
    <x v="4"/>
    <x v="1"/>
    <n v="2435"/>
    <n v="21440"/>
    <n v="2720"/>
    <n v="27845"/>
    <s v="FRANCHE-COMTE"/>
    <x v="0"/>
    <s v="EST"/>
    <n v="54440"/>
  </r>
  <r>
    <n v="42"/>
    <s v="68"/>
    <s v="Haut-Rhin"/>
    <x v="2"/>
    <x v="0"/>
    <n v="5627.5769865638485"/>
    <n v="48141.392969065324"/>
    <n v="4136.2077215114541"/>
    <n v="65229.261184377858"/>
    <s v="ALSACE"/>
    <x v="0"/>
    <s v="EST"/>
    <n v="123134.43886151849"/>
  </r>
  <r>
    <n v="52"/>
    <s v="49"/>
    <s v="Maine-et-Loire"/>
    <x v="3"/>
    <x v="1"/>
    <n v="170.07337775053932"/>
    <n v="23549.231750988041"/>
    <n v="63.795018161226309"/>
    <n v="40975.046590206701"/>
    <s v="PAYS DE LA LOIRE"/>
    <x v="0"/>
    <s v="OUEST"/>
    <n v="64758.146737106508"/>
  </r>
  <r>
    <n v="73"/>
    <s v="09"/>
    <s v="Ariège"/>
    <x v="0"/>
    <x v="1"/>
    <n v="1656"/>
    <n v="13116"/>
    <n v="1448"/>
    <n v="13648"/>
    <s v="MIDI-PYRENEES"/>
    <x v="0"/>
    <s v="SUD-OUEST"/>
    <n v="29868"/>
  </r>
  <r>
    <n v="26"/>
    <s v="21"/>
    <s v="Côte-d'Or"/>
    <x v="2"/>
    <x v="2"/>
    <n v="5929.7974129407639"/>
    <n v="51180.567109484873"/>
    <n v="3266.869823391241"/>
    <n v="37155.861765611073"/>
    <s v="BOURGOGNE"/>
    <x v="1"/>
    <s v="BASSIN PARISIEN"/>
    <n v="97533.096111427963"/>
  </r>
  <r>
    <n v="93"/>
    <s v="05"/>
    <s v="Hautes-Alpes"/>
    <x v="4"/>
    <x v="5"/>
    <n v="185"/>
    <n v="1715"/>
    <n v="345"/>
    <n v="1855"/>
    <s v="PROVENCE-ALPES-COTE D'AZUR"/>
    <x v="2"/>
    <s v="MEDITERRANEE"/>
    <n v="4100"/>
  </r>
  <r>
    <n v="82"/>
    <s v="26"/>
    <s v="Drôme"/>
    <x v="0"/>
    <x v="4"/>
    <n v="1152"/>
    <n v="5276"/>
    <n v="1408"/>
    <n v="4360"/>
    <s v="RHONE-ALPES"/>
    <x v="2"/>
    <s v="CENTRE-EST"/>
    <n v="12196"/>
  </r>
  <r>
    <n v="53"/>
    <s v="35"/>
    <s v="Ille-et-Vilaine"/>
    <x v="4"/>
    <x v="4"/>
    <n v="3120"/>
    <n v="11530"/>
    <n v="3485"/>
    <n v="9740"/>
    <s v="BRETAGNE"/>
    <x v="2"/>
    <s v="OUEST"/>
    <n v="27875"/>
  </r>
  <r>
    <n v="24"/>
    <s v="28"/>
    <s v="Eure-et-Loir"/>
    <x v="3"/>
    <x v="3"/>
    <n v="1540.9961843502381"/>
    <n v="6833.848729948194"/>
    <n v="1291.0041370578251"/>
    <n v="10746.407794227427"/>
    <s v="CENTRE"/>
    <x v="1"/>
    <s v="BASSIN PARISIEN"/>
    <n v="20412.256845583684"/>
  </r>
  <r>
    <n v="83"/>
    <s v="03"/>
    <s v="Allier"/>
    <x v="0"/>
    <x v="1"/>
    <n v="6588"/>
    <n v="40432"/>
    <n v="6680"/>
    <n v="49368"/>
    <s v="AUVERGNE"/>
    <x v="0"/>
    <s v="CENTRE-EST"/>
    <n v="103068"/>
  </r>
  <r>
    <n v="73"/>
    <s v="65"/>
    <s v="Hautes-Pyrénées"/>
    <x v="1"/>
    <x v="1"/>
    <n v="984"/>
    <n v="17028"/>
    <n v="712"/>
    <n v="21924"/>
    <s v="MIDI-PYRENEES"/>
    <x v="0"/>
    <s v="SUD-OUEST"/>
    <n v="40648"/>
  </r>
  <r>
    <n v="22"/>
    <s v="60"/>
    <s v="Oise"/>
    <x v="5"/>
    <x v="0"/>
    <n v="10074"/>
    <n v="64898"/>
    <n v="8374"/>
    <n v="74018"/>
    <s v="PICARDIE"/>
    <x v="0"/>
    <s v="BASSIN PARISIEN"/>
    <n v="157364"/>
  </r>
  <r>
    <n v="24"/>
    <s v="45"/>
    <s v="Loiret"/>
    <x v="3"/>
    <x v="3"/>
    <n v="2144.6211347879002"/>
    <n v="9751.9843872594229"/>
    <n v="1617.8847797126614"/>
    <n v="16040.013111708253"/>
    <s v="CENTRE"/>
    <x v="1"/>
    <s v="BASSIN PARISIEN"/>
    <n v="29554.503413468236"/>
  </r>
  <r>
    <n v="54"/>
    <s v="17"/>
    <s v="Charente-Maritime"/>
    <x v="3"/>
    <x v="4"/>
    <n v="4252.3937363295709"/>
    <n v="33263.417227597791"/>
    <n v="4288.6798634937259"/>
    <n v="39297.978526028477"/>
    <s v="POITOU-CHARENTES"/>
    <x v="2"/>
    <s v="OUEST"/>
    <n v="81102.46935344956"/>
  </r>
  <r>
    <n v="11"/>
    <s v="93"/>
    <s v="Seine-Saint-Denis"/>
    <x v="2"/>
    <x v="3"/>
    <n v="4434.835354806828"/>
    <n v="25512.998497860604"/>
    <n v="3967.1235702377417"/>
    <n v="38079.097849146136"/>
    <s v="ILE-DE-FRANCE"/>
    <x v="1"/>
    <s v="REGION PARISIENNE"/>
    <n v="71994.055272051308"/>
  </r>
  <r>
    <n v="22"/>
    <s v="60"/>
    <s v="Oise"/>
    <x v="5"/>
    <x v="3"/>
    <n v="2393"/>
    <n v="11704"/>
    <n v="2488"/>
    <n v="19890"/>
    <s v="PICARDIE"/>
    <x v="1"/>
    <s v="BASSIN PARISIEN"/>
    <n v="36475"/>
  </r>
  <r>
    <n v="73"/>
    <s v="82"/>
    <s v="Tarn-et-Garonne"/>
    <x v="3"/>
    <x v="1"/>
    <n v="48.421254026470187"/>
    <n v="8977.8354621545768"/>
    <n v="10.84464858923975"/>
    <n v="12719.963634853109"/>
    <s v="MIDI-PYRENEES"/>
    <x v="0"/>
    <s v="SUD-OUEST"/>
    <n v="21757.064999623399"/>
  </r>
  <r>
    <n v="11"/>
    <s v="95"/>
    <s v="Val-d'Oise"/>
    <x v="1"/>
    <x v="3"/>
    <n v="3904"/>
    <n v="14360"/>
    <n v="4516"/>
    <n v="23852"/>
    <s v="ILE-DE-FRANCE"/>
    <x v="1"/>
    <s v="REGION PARISIENNE"/>
    <n v="46632"/>
  </r>
  <r>
    <n v="94"/>
    <s v="2A"/>
    <s v="Corse-du-Sud"/>
    <x v="0"/>
    <x v="4"/>
    <n v="260"/>
    <n v="1340"/>
    <n v="220"/>
    <n v="1480"/>
    <s v="CORSE"/>
    <x v="2"/>
    <s v="MEDITERRANEE"/>
    <n v="3300"/>
  </r>
  <r>
    <n v="91"/>
    <s v="34"/>
    <s v="Hérault"/>
    <x v="3"/>
    <x v="4"/>
    <n v="8341.2984843158156"/>
    <n v="56749.971709410944"/>
    <n v="9319.3137256993305"/>
    <n v="69919.335360352023"/>
    <s v="LANGUEDOC-ROUSSILLON"/>
    <x v="2"/>
    <s v="MEDITERRANEE"/>
    <n v="144329.91927977811"/>
  </r>
  <r>
    <n v="11"/>
    <s v="91"/>
    <s v="Essonne"/>
    <x v="5"/>
    <x v="3"/>
    <n v="4005"/>
    <n v="23454"/>
    <n v="3316"/>
    <n v="38056"/>
    <s v="ILE-DE-FRANCE"/>
    <x v="1"/>
    <s v="REGION PARISIENNE"/>
    <n v="68831"/>
  </r>
  <r>
    <n v="72"/>
    <s v="47"/>
    <s v="Lot-et-Garonne"/>
    <x v="5"/>
    <x v="1"/>
    <n v="361"/>
    <n v="22076"/>
    <n v="244"/>
    <n v="27804"/>
    <s v="AQUITAINE"/>
    <x v="0"/>
    <s v="SUD-OUEST"/>
    <n v="50485"/>
  </r>
  <r>
    <n v="52"/>
    <s v="44"/>
    <s v="Loire-Atlantique"/>
    <x v="2"/>
    <x v="3"/>
    <n v="3994.4024405882551"/>
    <n v="17044.546273202803"/>
    <n v="2216.7114663552134"/>
    <n v="29557.969434136518"/>
    <s v="PAYS DE LA LOIRE"/>
    <x v="1"/>
    <s v="OUEST"/>
    <n v="52813.629614282792"/>
  </r>
  <r>
    <n v="74"/>
    <s v="87"/>
    <s v="Haute-Vienne"/>
    <x v="6"/>
    <x v="0"/>
    <n v="1435"/>
    <n v="20865"/>
    <n v="1054"/>
    <n v="25782"/>
    <s v="LIMOUSIN"/>
    <x v="0"/>
    <s v="SUD-OUEST"/>
    <n v="49136"/>
  </r>
  <r>
    <n v="54"/>
    <s v="17"/>
    <s v="Charente-Maritime"/>
    <x v="2"/>
    <x v="2"/>
    <n v="6250.6135538805729"/>
    <n v="65692.78696003888"/>
    <n v="4058.3086573276619"/>
    <n v="50333.101057269538"/>
    <s v="POITOU-CHARENTES"/>
    <x v="1"/>
    <s v="OUEST"/>
    <n v="126334.81022851665"/>
  </r>
  <r>
    <n v="11"/>
    <s v="92"/>
    <s v="Hauts-de-Seine"/>
    <x v="1"/>
    <x v="0"/>
    <n v="15720"/>
    <n v="140288"/>
    <n v="15980"/>
    <n v="169364"/>
    <s v="ILE-DE-FRANCE"/>
    <x v="0"/>
    <s v="REGION PARISIENNE"/>
    <n v="341352"/>
  </r>
  <r>
    <n v="93"/>
    <s v="05"/>
    <s v="Hautes-Alpes"/>
    <x v="3"/>
    <x v="0"/>
    <n v="607.64990537040694"/>
    <n v="6391.4525623658865"/>
    <n v="357.48002385483437"/>
    <n v="6872.8186890171592"/>
    <s v="PROVENCE-ALPES-COTE D'AZUR"/>
    <x v="0"/>
    <s v="MEDITERRANEE"/>
    <n v="14229.401180608285"/>
  </r>
  <r>
    <n v="93"/>
    <s v="84"/>
    <s v="Vaucluse"/>
    <x v="4"/>
    <x v="5"/>
    <n v="620"/>
    <n v="6525"/>
    <n v="1135"/>
    <n v="5825"/>
    <s v="PROVENCE-ALPES-COTE D'AZUR"/>
    <x v="2"/>
    <s v="MEDITERRANEE"/>
    <n v="14105"/>
  </r>
  <r>
    <n v="25"/>
    <s v="61"/>
    <s v="Orne"/>
    <x v="5"/>
    <x v="4"/>
    <n v="830"/>
    <n v="6568"/>
    <n v="1192"/>
    <n v="6896"/>
    <s v="BASSE-NORMANDIE"/>
    <x v="2"/>
    <s v="BASSIN PARISIEN"/>
    <n v="15486"/>
  </r>
  <r>
    <n v="41"/>
    <s v="54"/>
    <s v="Meurthe-et-Moselle"/>
    <x v="3"/>
    <x v="5"/>
    <n v="4510.4412531625076"/>
    <n v="57851.697108187283"/>
    <n v="6070.5486039655552"/>
    <n v="65698.531594998669"/>
    <s v="LORRAINE"/>
    <x v="2"/>
    <s v="EST"/>
    <n v="134131.21856031401"/>
  </r>
  <r>
    <n v="21"/>
    <s v="52"/>
    <s v="Haute-Marne"/>
    <x v="0"/>
    <x v="1"/>
    <n v="3280"/>
    <n v="18912"/>
    <n v="4104"/>
    <n v="21988"/>
    <s v="CHAMPAGNE-ARDENNE"/>
    <x v="0"/>
    <s v="BASSIN PARISIEN"/>
    <n v="48284"/>
  </r>
  <r>
    <n v="21"/>
    <s v="08"/>
    <s v="Ardennes"/>
    <x v="3"/>
    <x v="3"/>
    <n v="987.5007094042586"/>
    <n v="5175.8919494711163"/>
    <n v="811.68273042584258"/>
    <n v="8330.3851295817713"/>
    <s v="CHAMPAGNE-ARDENNE"/>
    <x v="1"/>
    <s v="BASSIN PARISIEN"/>
    <n v="15305.460518882988"/>
  </r>
  <r>
    <n v="54"/>
    <s v="16"/>
    <s v="Charente"/>
    <x v="4"/>
    <x v="4"/>
    <n v="1275"/>
    <n v="5520"/>
    <n v="1585"/>
    <n v="5310"/>
    <s v="POITOU-CHARENTES"/>
    <x v="2"/>
    <s v="OUEST"/>
    <n v="13690"/>
  </r>
  <r>
    <n v="91"/>
    <s v="66"/>
    <s v="Pyrénées-Orientales"/>
    <x v="0"/>
    <x v="5"/>
    <n v="232"/>
    <n v="3120"/>
    <n v="152"/>
    <n v="1308"/>
    <s v="LANGUEDOC-ROUSSILLON"/>
    <x v="2"/>
    <s v="MEDITERRANEE"/>
    <n v="4812"/>
  </r>
  <r>
    <n v="54"/>
    <s v="16"/>
    <s v="Charente"/>
    <x v="1"/>
    <x v="3"/>
    <n v="1140"/>
    <n v="3672"/>
    <n v="1648"/>
    <n v="6528"/>
    <s v="POITOU-CHARENTES"/>
    <x v="1"/>
    <s v="OUEST"/>
    <n v="12988"/>
  </r>
  <r>
    <n v="93"/>
    <s v="04"/>
    <s v="Alpes-de-Haute-Provence"/>
    <x v="1"/>
    <x v="5"/>
    <n v="232"/>
    <n v="3456"/>
    <n v="292"/>
    <n v="3232"/>
    <s v="PROVENCE-ALPES-COTE D'AZUR"/>
    <x v="2"/>
    <s v="MEDITERRANEE"/>
    <n v="7212"/>
  </r>
  <r>
    <n v="24"/>
    <s v="28"/>
    <s v="Eure-et-Loir"/>
    <x v="3"/>
    <x v="5"/>
    <n v="1718.7868801083991"/>
    <n v="27333.201078320781"/>
    <n v="2240.0723663789067"/>
    <n v="32363.097778997322"/>
    <s v="CENTRE"/>
    <x v="2"/>
    <s v="BASSIN PARISIEN"/>
    <n v="63655.158103805414"/>
  </r>
  <r>
    <n v="52"/>
    <s v="44"/>
    <s v="Loire-Atlantique"/>
    <x v="4"/>
    <x v="3"/>
    <n v="3590"/>
    <n v="8320"/>
    <n v="5210"/>
    <n v="15880"/>
    <s v="PAYS DE LA LOIRE"/>
    <x v="1"/>
    <s v="OUEST"/>
    <n v="33000"/>
  </r>
  <r>
    <n v="73"/>
    <s v="65"/>
    <s v="Hautes-Pyrénées"/>
    <x v="4"/>
    <x v="0"/>
    <n v="2080"/>
    <n v="24940"/>
    <n v="1610"/>
    <n v="31075"/>
    <s v="MIDI-PYRENEES"/>
    <x v="0"/>
    <s v="SUD-OUEST"/>
    <n v="59705"/>
  </r>
  <r>
    <n v="42"/>
    <s v="67"/>
    <s v="Bas-Rhin"/>
    <x v="3"/>
    <x v="0"/>
    <n v="6533.1981496269991"/>
    <n v="57968.149091573192"/>
    <n v="4333.7810265752641"/>
    <n v="77296.130628871542"/>
    <s v="ALSACE"/>
    <x v="0"/>
    <s v="EST"/>
    <n v="146131.25889664702"/>
  </r>
  <r>
    <n v="21"/>
    <s v="10"/>
    <s v="Aube"/>
    <x v="0"/>
    <x v="5"/>
    <n v="264"/>
    <n v="2288"/>
    <n v="200"/>
    <n v="812"/>
    <s v="CHAMPAGNE-ARDENNE"/>
    <x v="2"/>
    <s v="BASSIN PARISIEN"/>
    <n v="3564"/>
  </r>
  <r>
    <n v="73"/>
    <s v="09"/>
    <s v="Ariège"/>
    <x v="1"/>
    <x v="3"/>
    <n v="628"/>
    <n v="2332"/>
    <n v="908"/>
    <n v="3396"/>
    <s v="MIDI-PYRENEES"/>
    <x v="1"/>
    <s v="SUD-OUEST"/>
    <n v="7264"/>
  </r>
  <r>
    <n v="82"/>
    <s v="26"/>
    <s v="Drôme"/>
    <x v="1"/>
    <x v="5"/>
    <n v="708"/>
    <n v="8952"/>
    <n v="1140"/>
    <n v="8572"/>
    <s v="RHONE-ALPES"/>
    <x v="2"/>
    <s v="CENTRE-EST"/>
    <n v="19372"/>
  </r>
  <r>
    <n v="24"/>
    <s v="28"/>
    <s v="Eure-et-Loir"/>
    <x v="1"/>
    <x v="5"/>
    <n v="632"/>
    <n v="6428"/>
    <n v="928"/>
    <n v="6012"/>
    <s v="CENTRE"/>
    <x v="2"/>
    <s v="BASSIN PARISIEN"/>
    <n v="14000"/>
  </r>
  <r>
    <n v="11"/>
    <s v="95"/>
    <s v="Val-d'Oise"/>
    <x v="3"/>
    <x v="1"/>
    <n v="271.25529261659079"/>
    <n v="20936.866010304646"/>
    <n v="148.08583932119518"/>
    <n v="35819.558587036008"/>
    <s v="ILE-DE-FRANCE"/>
    <x v="0"/>
    <s v="REGION PARISIENNE"/>
    <n v="57175.765729278442"/>
  </r>
  <r>
    <n v="82"/>
    <s v="42"/>
    <s v="Loire"/>
    <x v="1"/>
    <x v="3"/>
    <n v="2436"/>
    <n v="6800"/>
    <n v="3340"/>
    <n v="14564"/>
    <s v="RHONE-ALPES"/>
    <x v="1"/>
    <s v="CENTRE-EST"/>
    <n v="27140"/>
  </r>
  <r>
    <n v="42"/>
    <s v="68"/>
    <s v="Haut-Rhin"/>
    <x v="1"/>
    <x v="3"/>
    <n v="2380"/>
    <n v="5396"/>
    <n v="3028"/>
    <n v="7484"/>
    <s v="ALSACE"/>
    <x v="1"/>
    <s v="EST"/>
    <n v="18288"/>
  </r>
  <r>
    <n v="83"/>
    <s v="43"/>
    <s v="Haute-Loire"/>
    <x v="3"/>
    <x v="0"/>
    <n v="835.1071350727176"/>
    <n v="11951.769529739522"/>
    <n v="436.55135882130247"/>
    <n v="14153.721771110466"/>
    <s v="AUVERGNE"/>
    <x v="0"/>
    <s v="CENTRE-EST"/>
    <n v="27377.149794744008"/>
  </r>
  <r>
    <n v="53"/>
    <s v="29"/>
    <s v="Finistère"/>
    <x v="2"/>
    <x v="1"/>
    <n v="172.16195163441643"/>
    <n v="37153.674039639067"/>
    <n v="96.486203352626475"/>
    <n v="66028.065798028445"/>
    <s v="BRETAGNE"/>
    <x v="0"/>
    <s v="OUEST"/>
    <n v="103450.38799265455"/>
  </r>
  <r>
    <n v="11"/>
    <s v="95"/>
    <s v="Val-d'Oise"/>
    <x v="0"/>
    <x v="3"/>
    <n v="2088"/>
    <n v="8776"/>
    <n v="3028"/>
    <n v="14812"/>
    <s v="ILE-DE-FRANCE"/>
    <x v="1"/>
    <s v="REGION PARISIENNE"/>
    <n v="28704"/>
  </r>
  <r>
    <n v="21"/>
    <s v="08"/>
    <s v="Ardennes"/>
    <x v="4"/>
    <x v="5"/>
    <n v="485"/>
    <n v="3010"/>
    <n v="875"/>
    <n v="2580"/>
    <s v="CHAMPAGNE-ARDENNE"/>
    <x v="2"/>
    <s v="BASSIN PARISIEN"/>
    <n v="6950"/>
  </r>
  <r>
    <n v="82"/>
    <s v="74"/>
    <s v="Haute-Savoie"/>
    <x v="2"/>
    <x v="3"/>
    <n v="2136.1725707683213"/>
    <n v="11124.129244316004"/>
    <n v="1723.6526242822561"/>
    <n v="17802.554866622271"/>
    <s v="RHONE-ALPES"/>
    <x v="1"/>
    <s v="CENTRE-EST"/>
    <n v="32786.509305988853"/>
  </r>
  <r>
    <n v="73"/>
    <s v="82"/>
    <s v="Tarn-et-Garonne"/>
    <x v="2"/>
    <x v="3"/>
    <n v="713.64722781952798"/>
    <n v="4776.0617509662379"/>
    <n v="531.95700047511173"/>
    <n v="7115.0897086237019"/>
    <s v="MIDI-PYRENEES"/>
    <x v="1"/>
    <s v="SUD-OUEST"/>
    <n v="13136.755687884579"/>
  </r>
  <r>
    <n v="73"/>
    <s v="65"/>
    <s v="Hautes-Pyrénées"/>
    <x v="0"/>
    <x v="2"/>
    <n v="2680"/>
    <n v="6812"/>
    <n v="2172"/>
    <n v="4256"/>
    <s v="MIDI-PYRENEES"/>
    <x v="1"/>
    <s v="SUD-OUEST"/>
    <n v="15920"/>
  </r>
  <r>
    <n v="73"/>
    <s v="12"/>
    <s v="Aveyron"/>
    <x v="1"/>
    <x v="1"/>
    <n v="708"/>
    <n v="22656"/>
    <n v="608"/>
    <n v="28836"/>
    <s v="MIDI-PYRENEES"/>
    <x v="0"/>
    <s v="SUD-OUEST"/>
    <n v="52808"/>
  </r>
  <r>
    <n v="82"/>
    <s v="74"/>
    <s v="Haute-Savoie"/>
    <x v="2"/>
    <x v="0"/>
    <n v="3873.9714123031836"/>
    <n v="36240.280208374847"/>
    <n v="2631.3270773594745"/>
    <n v="41571.714740653792"/>
    <s v="RHONE-ALPES"/>
    <x v="0"/>
    <s v="CENTRE-EST"/>
    <n v="84317.293438691297"/>
  </r>
  <r>
    <n v="42"/>
    <s v="67"/>
    <s v="Bas-Rhin"/>
    <x v="4"/>
    <x v="5"/>
    <n v="2095"/>
    <n v="18455"/>
    <n v="3480"/>
    <n v="12595"/>
    <s v="ALSACE"/>
    <x v="2"/>
    <s v="EST"/>
    <n v="36625"/>
  </r>
  <r>
    <n v="73"/>
    <s v="31"/>
    <s v="Haute-Garonne"/>
    <x v="0"/>
    <x v="3"/>
    <n v="2380"/>
    <n v="9016"/>
    <n v="3176"/>
    <n v="14440"/>
    <s v="MIDI-PYRENEES"/>
    <x v="1"/>
    <s v="SUD-OUEST"/>
    <n v="29012"/>
  </r>
  <r>
    <n v="24"/>
    <s v="18"/>
    <s v="Cher"/>
    <x v="2"/>
    <x v="5"/>
    <n v="1155.494226672648"/>
    <n v="16668.218615825423"/>
    <n v="1629.8168310216802"/>
    <n v="18605.97320769426"/>
    <s v="CENTRE"/>
    <x v="2"/>
    <s v="BASSIN PARISIEN"/>
    <n v="38059.502881214008"/>
  </r>
  <r>
    <n v="22"/>
    <s v="80"/>
    <s v="Somme"/>
    <x v="1"/>
    <x v="0"/>
    <n v="13188"/>
    <n v="63876"/>
    <n v="12808"/>
    <n v="77780"/>
    <s v="PICARDIE"/>
    <x v="0"/>
    <s v="BASSIN PARISIEN"/>
    <n v="167652"/>
  </r>
  <r>
    <n v="21"/>
    <s v="10"/>
    <s v="Aube"/>
    <x v="3"/>
    <x v="5"/>
    <n v="1388.2948512034106"/>
    <n v="17395.886886459055"/>
    <n v="1668.8854699602896"/>
    <n v="21400.802417869174"/>
    <s v="CHAMPAGNE-ARDENNE"/>
    <x v="2"/>
    <s v="BASSIN PARISIEN"/>
    <n v="41853.869625491927"/>
  </r>
  <r>
    <n v="11"/>
    <s v="92"/>
    <s v="Hauts-de-Seine"/>
    <x v="0"/>
    <x v="2"/>
    <n v="18180"/>
    <n v="54676"/>
    <n v="17560"/>
    <n v="49628"/>
    <s v="ILE-DE-FRANCE"/>
    <x v="1"/>
    <s v="REGION PARISIENNE"/>
    <n v="140044"/>
  </r>
  <r>
    <n v="72"/>
    <s v="40"/>
    <s v="Landes"/>
    <x v="4"/>
    <x v="3"/>
    <n v="1070"/>
    <n v="2720"/>
    <n v="1300"/>
    <n v="4440"/>
    <s v="AQUITAINE"/>
    <x v="1"/>
    <s v="SUD-OUEST"/>
    <n v="9530"/>
  </r>
  <r>
    <n v="53"/>
    <s v="35"/>
    <s v="Ille-et-Vilaine"/>
    <x v="1"/>
    <x v="3"/>
    <n v="3080"/>
    <n v="9524"/>
    <n v="3572"/>
    <n v="15232"/>
    <s v="BRETAGNE"/>
    <x v="1"/>
    <s v="OUEST"/>
    <n v="31408"/>
  </r>
  <r>
    <n v="74"/>
    <s v="87"/>
    <s v="Haute-Vienne"/>
    <x v="4"/>
    <x v="1"/>
    <n v="3330"/>
    <n v="34575"/>
    <n v="4225"/>
    <n v="42525"/>
    <s v="LIMOUSIN"/>
    <x v="0"/>
    <s v="SUD-OUEST"/>
    <n v="84655"/>
  </r>
  <r>
    <n v="83"/>
    <s v="15"/>
    <s v="Cantal"/>
    <x v="1"/>
    <x v="5"/>
    <n v="196"/>
    <n v="2520"/>
    <n v="296"/>
    <n v="2704"/>
    <s v="AUVERGNE"/>
    <x v="2"/>
    <s v="CENTRE-EST"/>
    <n v="5716"/>
  </r>
  <r>
    <n v="41"/>
    <s v="54"/>
    <s v="Meurthe-et-Moselle"/>
    <x v="3"/>
    <x v="1"/>
    <n v="118.65270626474337"/>
    <n v="18155.393834555092"/>
    <n v="55.126275990779448"/>
    <n v="35876.531280471354"/>
    <s v="LORRAINE"/>
    <x v="0"/>
    <s v="EST"/>
    <n v="54205.704097281967"/>
  </r>
  <r>
    <n v="54"/>
    <s v="16"/>
    <s v="Charente"/>
    <x v="3"/>
    <x v="1"/>
    <n v="30.356497623023838"/>
    <n v="12228.304448339042"/>
    <n v="11.995297925381848"/>
    <n v="21203.098842435367"/>
    <s v="POITOU-CHARENTES"/>
    <x v="0"/>
    <s v="OUEST"/>
    <n v="33473.755086322817"/>
  </r>
  <r>
    <n v="91"/>
    <s v="66"/>
    <s v="Pyrénées-Orientales"/>
    <x v="6"/>
    <x v="4"/>
    <n v="1878"/>
    <n v="15286"/>
    <n v="2067"/>
    <n v="18113"/>
    <s v="LANGUEDOC-ROUSSILLON"/>
    <x v="2"/>
    <s v="MEDITERRANEE"/>
    <n v="37344"/>
  </r>
  <r>
    <n v="54"/>
    <s v="17"/>
    <s v="Charente-Maritime"/>
    <x v="5"/>
    <x v="3"/>
    <n v="1626"/>
    <n v="9516"/>
    <n v="1645"/>
    <n v="15844"/>
    <s v="POITOU-CHARENTES"/>
    <x v="1"/>
    <s v="OUEST"/>
    <n v="28631"/>
  </r>
  <r>
    <n v="25"/>
    <s v="61"/>
    <s v="Orne"/>
    <x v="5"/>
    <x v="0"/>
    <n v="4086"/>
    <n v="31909"/>
    <n v="3140"/>
    <n v="36580"/>
    <s v="BASSE-NORMANDIE"/>
    <x v="0"/>
    <s v="BASSIN PARISIEN"/>
    <n v="75715"/>
  </r>
  <r>
    <n v="83"/>
    <s v="63"/>
    <s v="Puy-de-Dôme"/>
    <x v="4"/>
    <x v="3"/>
    <n v="2910"/>
    <n v="7035"/>
    <n v="4090"/>
    <n v="14025"/>
    <s v="AUVERGNE"/>
    <x v="1"/>
    <s v="CENTRE-EST"/>
    <n v="28060"/>
  </r>
  <r>
    <n v="72"/>
    <s v="64"/>
    <s v="Pyrénées-Atlantiques"/>
    <x v="0"/>
    <x v="5"/>
    <n v="496"/>
    <n v="7212"/>
    <n v="272"/>
    <n v="2832"/>
    <s v="AQUITAINE"/>
    <x v="2"/>
    <s v="SUD-OUEST"/>
    <n v="10812"/>
  </r>
  <r>
    <n v="26"/>
    <s v="58"/>
    <s v="Nièvre"/>
    <x v="3"/>
    <x v="2"/>
    <n v="2025.7811981672135"/>
    <n v="27507.19985998332"/>
    <n v="1341.8844668184713"/>
    <n v="19629.769094444586"/>
    <s v="BOURGOGNE"/>
    <x v="1"/>
    <s v="BASSIN PARISIEN"/>
    <n v="50504.634619413591"/>
  </r>
  <r>
    <n v="82"/>
    <s v="69"/>
    <s v="Rhône"/>
    <x v="3"/>
    <x v="0"/>
    <n v="9578.4404651168643"/>
    <n v="89790.321590641586"/>
    <n v="6476.2648883285601"/>
    <n v="103859.32968495022"/>
    <s v="RHONE-ALPES"/>
    <x v="0"/>
    <s v="CENTRE-EST"/>
    <n v="209704.35662903724"/>
  </r>
  <r>
    <n v="93"/>
    <s v="06"/>
    <s v="Alpes-Maritimes"/>
    <x v="5"/>
    <x v="1"/>
    <n v="1920"/>
    <n v="61802"/>
    <n v="1528"/>
    <n v="84792"/>
    <s v="PROVENCE-ALPES-COTE D'AZUR"/>
    <x v="0"/>
    <s v="MEDITERRANEE"/>
    <n v="150042"/>
  </r>
  <r>
    <n v="26"/>
    <s v="71"/>
    <s v="Saône-et-Loire"/>
    <x v="6"/>
    <x v="0"/>
    <n v="3153"/>
    <n v="40280"/>
    <n v="2134"/>
    <n v="48738"/>
    <s v="BOURGOGNE"/>
    <x v="0"/>
    <s v="BASSIN PARISIEN"/>
    <n v="94305"/>
  </r>
  <r>
    <n v="41"/>
    <s v="57"/>
    <s v="Moselle"/>
    <x v="1"/>
    <x v="0"/>
    <n v="23148"/>
    <n v="121160"/>
    <n v="21744"/>
    <n v="156596"/>
    <s v="LORRAINE"/>
    <x v="0"/>
    <s v="EST"/>
    <n v="322648"/>
  </r>
  <r>
    <n v="91"/>
    <s v="34"/>
    <s v="Hérault"/>
    <x v="2"/>
    <x v="2"/>
    <n v="8304.1935493743604"/>
    <n v="74848.464332971314"/>
    <n v="5760.6952575339255"/>
    <n v="61339.549782740418"/>
    <s v="LANGUEDOC-ROUSSILLON"/>
    <x v="1"/>
    <s v="MEDITERRANEE"/>
    <n v="150252.90292262001"/>
  </r>
  <r>
    <n v="74"/>
    <s v="19"/>
    <s v="Corrèze"/>
    <x v="5"/>
    <x v="5"/>
    <n v="474"/>
    <n v="6348"/>
    <n v="548"/>
    <n v="5884"/>
    <s v="LIMOUSIN"/>
    <x v="2"/>
    <s v="SUD-OUEST"/>
    <n v="13254"/>
  </r>
  <r>
    <n v="93"/>
    <s v="83"/>
    <s v="Var"/>
    <x v="0"/>
    <x v="3"/>
    <n v="2340"/>
    <n v="8576"/>
    <n v="2604"/>
    <n v="13644"/>
    <s v="PROVENCE-ALPES-COTE D'AZUR"/>
    <x v="1"/>
    <s v="MEDITERRANEE"/>
    <n v="27164"/>
  </r>
  <r>
    <n v="73"/>
    <s v="31"/>
    <s v="Haute-Garonne"/>
    <x v="5"/>
    <x v="5"/>
    <n v="3686"/>
    <n v="52203"/>
    <n v="5060"/>
    <n v="47332"/>
    <s v="MIDI-PYRENEES"/>
    <x v="2"/>
    <s v="SUD-OUEST"/>
    <n v="108281"/>
  </r>
  <r>
    <n v="26"/>
    <s v="89"/>
    <s v="Yonne"/>
    <x v="2"/>
    <x v="3"/>
    <n v="1118.1113416838971"/>
    <n v="5739.9952334203526"/>
    <n v="895.37315693370897"/>
    <n v="9933.7450978240577"/>
    <s v="BOURGOGNE"/>
    <x v="1"/>
    <s v="BASSIN PARISIEN"/>
    <n v="17687.224829862018"/>
  </r>
  <r>
    <n v="93"/>
    <s v="83"/>
    <s v="Var"/>
    <x v="5"/>
    <x v="1"/>
    <n v="1692"/>
    <n v="51264"/>
    <n v="1136"/>
    <n v="68340"/>
    <s v="PROVENCE-ALPES-COTE D'AZUR"/>
    <x v="0"/>
    <s v="MEDITERRANEE"/>
    <n v="122432"/>
  </r>
  <r>
    <n v="54"/>
    <s v="86"/>
    <s v="Vienne"/>
    <x v="4"/>
    <x v="5"/>
    <n v="860"/>
    <n v="5800"/>
    <n v="1300"/>
    <n v="4620"/>
    <s v="POITOU-CHARENTES"/>
    <x v="2"/>
    <s v="OUEST"/>
    <n v="12580"/>
  </r>
  <r>
    <n v="82"/>
    <s v="42"/>
    <s v="Loire"/>
    <x v="0"/>
    <x v="1"/>
    <n v="10964"/>
    <n v="56256"/>
    <n v="11100"/>
    <n v="72060"/>
    <s v="RHONE-ALPES"/>
    <x v="0"/>
    <s v="CENTRE-EST"/>
    <n v="150380"/>
  </r>
  <r>
    <n v="93"/>
    <s v="13"/>
    <s v="Bouches-du-Rhône"/>
    <x v="5"/>
    <x v="3"/>
    <n v="5226"/>
    <n v="38669"/>
    <n v="4813"/>
    <n v="59408"/>
    <s v="PROVENCE-ALPES-COTE D'AZUR"/>
    <x v="1"/>
    <s v="MEDITERRANEE"/>
    <n v="108116"/>
  </r>
  <r>
    <n v="21"/>
    <s v="08"/>
    <s v="Ardennes"/>
    <x v="3"/>
    <x v="2"/>
    <n v="3143.3562859046951"/>
    <n v="32022.290438045824"/>
    <n v="2079.7669114558066"/>
    <n v="20716.816415045305"/>
    <s v="CHAMPAGNE-ARDENNE"/>
    <x v="1"/>
    <s v="BASSIN PARISIEN"/>
    <n v="57962.230050451632"/>
  </r>
  <r>
    <n v="52"/>
    <s v="85"/>
    <s v="Vendée"/>
    <x v="0"/>
    <x v="2"/>
    <n v="5920"/>
    <n v="7996"/>
    <n v="3932"/>
    <n v="5088"/>
    <s v="PAYS DE LA LOIRE"/>
    <x v="1"/>
    <s v="OUEST"/>
    <n v="22936"/>
  </r>
  <r>
    <n v="91"/>
    <s v="11"/>
    <s v="Aude"/>
    <x v="1"/>
    <x v="5"/>
    <n v="436"/>
    <n v="5612"/>
    <n v="512"/>
    <n v="5504"/>
    <s v="LANGUEDOC-ROUSSILLON"/>
    <x v="2"/>
    <s v="MEDITERRANEE"/>
    <n v="12064"/>
  </r>
  <r>
    <n v="41"/>
    <s v="57"/>
    <s v="Moselle"/>
    <x v="0"/>
    <x v="5"/>
    <n v="968"/>
    <n v="10212"/>
    <n v="548"/>
    <n v="2664"/>
    <s v="LORRAINE"/>
    <x v="2"/>
    <s v="EST"/>
    <n v="14392"/>
  </r>
  <r>
    <n v="25"/>
    <s v="61"/>
    <s v="Orne"/>
    <x v="3"/>
    <x v="4"/>
    <n v="1932.846668632011"/>
    <n v="13066.306413885821"/>
    <n v="2046.2608008684276"/>
    <n v="14556.827075341926"/>
    <s v="BASSE-NORMANDIE"/>
    <x v="2"/>
    <s v="BASSIN PARISIEN"/>
    <n v="31602.240958728187"/>
  </r>
  <r>
    <n v="11"/>
    <s v="91"/>
    <s v="Essonne"/>
    <x v="1"/>
    <x v="1"/>
    <n v="3700"/>
    <n v="55076"/>
    <n v="2796"/>
    <n v="70440"/>
    <s v="ILE-DE-FRANCE"/>
    <x v="0"/>
    <s v="REGION PARISIENNE"/>
    <n v="132012"/>
  </r>
  <r>
    <n v="83"/>
    <s v="43"/>
    <s v="Haute-Loire"/>
    <x v="4"/>
    <x v="3"/>
    <n v="1165"/>
    <n v="2425"/>
    <n v="1425"/>
    <n v="4530"/>
    <s v="AUVERGNE"/>
    <x v="1"/>
    <s v="CENTRE-EST"/>
    <n v="9545"/>
  </r>
  <r>
    <n v="53"/>
    <s v="29"/>
    <s v="Finistère"/>
    <x v="6"/>
    <x v="3"/>
    <n v="2105"/>
    <n v="24067"/>
    <n v="1400"/>
    <n v="31236"/>
    <s v="BRETAGNE"/>
    <x v="1"/>
    <s v="OUEST"/>
    <n v="58808"/>
  </r>
  <r>
    <n v="24"/>
    <s v="18"/>
    <s v="Cher"/>
    <x v="2"/>
    <x v="4"/>
    <n v="1984.8932990347796"/>
    <n v="13451.510156773791"/>
    <n v="1832.3690362416423"/>
    <n v="15613.91729986447"/>
    <s v="CENTRE"/>
    <x v="2"/>
    <s v="BASSIN PARISIEN"/>
    <n v="32882.689791914687"/>
  </r>
  <r>
    <n v="73"/>
    <s v="65"/>
    <s v="Hautes-Pyrénées"/>
    <x v="5"/>
    <x v="0"/>
    <n v="2148"/>
    <n v="18368"/>
    <n v="1252"/>
    <n v="24264"/>
    <s v="MIDI-PYRENEES"/>
    <x v="0"/>
    <s v="SUD-OUEST"/>
    <n v="46032"/>
  </r>
  <r>
    <n v="72"/>
    <s v="64"/>
    <s v="Pyrénées-Atlantiques"/>
    <x v="5"/>
    <x v="4"/>
    <n v="1915"/>
    <n v="20313"/>
    <n v="2788"/>
    <n v="22160"/>
    <s v="AQUITAINE"/>
    <x v="2"/>
    <s v="SUD-OUEST"/>
    <n v="47176"/>
  </r>
  <r>
    <n v="53"/>
    <s v="35"/>
    <s v="Ille-et-Vilaine"/>
    <x v="6"/>
    <x v="2"/>
    <n v="8707"/>
    <n v="81991"/>
    <n v="5358"/>
    <n v="61229"/>
    <s v="BRETAGNE"/>
    <x v="1"/>
    <s v="OUEST"/>
    <n v="157285"/>
  </r>
  <r>
    <n v="72"/>
    <s v="24"/>
    <s v="Dordogne"/>
    <x v="0"/>
    <x v="1"/>
    <n v="6864"/>
    <n v="37184"/>
    <n v="6312"/>
    <n v="39524"/>
    <s v="AQUITAINE"/>
    <x v="0"/>
    <s v="SUD-OUEST"/>
    <n v="89884"/>
  </r>
  <r>
    <n v="52"/>
    <s v="44"/>
    <s v="Loire-Atlantique"/>
    <x v="6"/>
    <x v="2"/>
    <n v="12005"/>
    <n v="127208"/>
    <n v="7529"/>
    <n v="97948"/>
    <s v="PAYS DE LA LOIRE"/>
    <x v="1"/>
    <s v="OUEST"/>
    <n v="244690"/>
  </r>
  <r>
    <n v="21"/>
    <s v="08"/>
    <s v="Ardennes"/>
    <x v="4"/>
    <x v="4"/>
    <n v="1215"/>
    <n v="4995"/>
    <n v="1340"/>
    <n v="3840"/>
    <s v="CHAMPAGNE-ARDENNE"/>
    <x v="2"/>
    <s v="BASSIN PARISIEN"/>
    <n v="11390"/>
  </r>
  <r>
    <n v="52"/>
    <s v="53"/>
    <s v="Mayenne"/>
    <x v="5"/>
    <x v="4"/>
    <n v="1145"/>
    <n v="6840"/>
    <n v="1332"/>
    <n v="6436"/>
    <s v="PAYS DE LA LOIRE"/>
    <x v="2"/>
    <s v="OUEST"/>
    <n v="15753"/>
  </r>
  <r>
    <n v="43"/>
    <s v="70"/>
    <s v="Haute-Saône"/>
    <x v="1"/>
    <x v="1"/>
    <n v="1804"/>
    <n v="19248"/>
    <n v="1876"/>
    <n v="25504"/>
    <s v="FRANCHE-COMTE"/>
    <x v="0"/>
    <s v="EST"/>
    <n v="48432"/>
  </r>
  <r>
    <n v="82"/>
    <s v="38"/>
    <s v="Isère"/>
    <x v="2"/>
    <x v="5"/>
    <n v="7244.810164532294"/>
    <n v="100133.87131634263"/>
    <n v="9268.3243125483568"/>
    <n v="108125.1502490626"/>
    <s v="RHONE-ALPES"/>
    <x v="2"/>
    <s v="CENTRE-EST"/>
    <n v="224772.15604248588"/>
  </r>
  <r>
    <n v="41"/>
    <s v="57"/>
    <s v="Moselle"/>
    <x v="0"/>
    <x v="4"/>
    <n v="2592"/>
    <n v="17104"/>
    <n v="2660"/>
    <n v="8964"/>
    <s v="LORRAINE"/>
    <x v="2"/>
    <s v="EST"/>
    <n v="31320"/>
  </r>
  <r>
    <n v="24"/>
    <s v="28"/>
    <s v="Eure-et-Loir"/>
    <x v="3"/>
    <x v="4"/>
    <n v="3259.5133604547746"/>
    <n v="20814.933879141598"/>
    <n v="3252.0940742144489"/>
    <n v="24324.588252298803"/>
    <s v="CENTRE"/>
    <x v="2"/>
    <s v="BASSIN PARISIEN"/>
    <n v="51651.129566109623"/>
  </r>
  <r>
    <n v="41"/>
    <s v="54"/>
    <s v="Meurthe-et-Moselle"/>
    <x v="5"/>
    <x v="4"/>
    <n v="2628"/>
    <n v="20364"/>
    <n v="3424"/>
    <n v="21201"/>
    <s v="LORRAINE"/>
    <x v="2"/>
    <s v="EST"/>
    <n v="47617"/>
  </r>
  <r>
    <n v="72"/>
    <s v="64"/>
    <s v="Pyrénées-Atlantiques"/>
    <x v="6"/>
    <x v="1"/>
    <n v="177"/>
    <n v="30024"/>
    <n v="108"/>
    <n v="45160"/>
    <s v="AQUITAINE"/>
    <x v="0"/>
    <s v="SUD-OUEST"/>
    <n v="75469"/>
  </r>
  <r>
    <n v="24"/>
    <s v="28"/>
    <s v="Eure-et-Loir"/>
    <x v="2"/>
    <x v="1"/>
    <n v="115.80674019100749"/>
    <n v="17139.990448897479"/>
    <n v="51.092311399241581"/>
    <n v="28772.855388300279"/>
    <s v="CENTRE"/>
    <x v="0"/>
    <s v="BASSIN PARISIEN"/>
    <n v="46079.744888788009"/>
  </r>
  <r>
    <n v="11"/>
    <s v="77"/>
    <s v="Seine-et-Marne"/>
    <x v="1"/>
    <x v="4"/>
    <n v="3616"/>
    <n v="26016"/>
    <n v="5564"/>
    <n v="22504"/>
    <s v="ILE-DE-FRANCE"/>
    <x v="2"/>
    <s v="REGION PARISIENNE"/>
    <n v="57700"/>
  </r>
  <r>
    <n v="53"/>
    <s v="56"/>
    <s v="Morbihan"/>
    <x v="4"/>
    <x v="0"/>
    <n v="8425"/>
    <n v="68285"/>
    <n v="6115"/>
    <n v="90680"/>
    <s v="BRETAGNE"/>
    <x v="0"/>
    <s v="OUEST"/>
    <n v="173505"/>
  </r>
  <r>
    <n v="41"/>
    <s v="57"/>
    <s v="Moselle"/>
    <x v="5"/>
    <x v="5"/>
    <n v="2431"/>
    <n v="28994"/>
    <n v="3408"/>
    <n v="21856"/>
    <s v="LORRAINE"/>
    <x v="2"/>
    <s v="EST"/>
    <n v="56689"/>
  </r>
  <r>
    <n v="83"/>
    <s v="15"/>
    <s v="Cantal"/>
    <x v="3"/>
    <x v="5"/>
    <n v="512.02246688486468"/>
    <n v="7661.7644505054432"/>
    <n v="702.91558349593731"/>
    <n v="10929.917678776135"/>
    <s v="AUVERGNE"/>
    <x v="2"/>
    <s v="CENTRE-EST"/>
    <n v="19806.620179662379"/>
  </r>
  <r>
    <n v="53"/>
    <s v="29"/>
    <s v="Finistère"/>
    <x v="3"/>
    <x v="1"/>
    <n v="121.37814863914122"/>
    <n v="29134.367444053849"/>
    <n v="53.868420396357202"/>
    <n v="55110.298685918213"/>
    <s v="BRETAGNE"/>
    <x v="0"/>
    <s v="OUEST"/>
    <n v="84419.91269900756"/>
  </r>
  <r>
    <n v="83"/>
    <s v="03"/>
    <s v="Allier"/>
    <x v="2"/>
    <x v="1"/>
    <n v="106.15121746395789"/>
    <n v="18432.191889231235"/>
    <n v="56.965722466414142"/>
    <n v="30992.48261427728"/>
    <s v="AUVERGNE"/>
    <x v="0"/>
    <s v="CENTRE-EST"/>
    <n v="49587.791443438888"/>
  </r>
  <r>
    <n v="25"/>
    <s v="61"/>
    <s v="Orne"/>
    <x v="4"/>
    <x v="2"/>
    <n v="5270"/>
    <n v="10640"/>
    <n v="3330"/>
    <n v="5470"/>
    <s v="BASSE-NORMANDIE"/>
    <x v="1"/>
    <s v="BASSIN PARISIEN"/>
    <n v="24710"/>
  </r>
  <r>
    <n v="24"/>
    <s v="45"/>
    <s v="Loiret"/>
    <x v="2"/>
    <x v="3"/>
    <n v="2141.374618608168"/>
    <n v="9723.1305891423217"/>
    <n v="1563.6922541028171"/>
    <n v="16587.501259161032"/>
    <s v="CENTRE"/>
    <x v="1"/>
    <s v="BASSIN PARISIEN"/>
    <n v="30015.698721014338"/>
  </r>
  <r>
    <n v="72"/>
    <s v="33"/>
    <s v="Gironde"/>
    <x v="0"/>
    <x v="2"/>
    <n v="13224"/>
    <n v="29812"/>
    <n v="11892"/>
    <n v="24544"/>
    <s v="AQUITAINE"/>
    <x v="1"/>
    <s v="SUD-OUEST"/>
    <n v="79472"/>
  </r>
  <r>
    <n v="54"/>
    <s v="86"/>
    <s v="Vienne"/>
    <x v="1"/>
    <x v="3"/>
    <n v="1360"/>
    <n v="3812"/>
    <n v="1964"/>
    <n v="7396"/>
    <s v="POITOU-CHARENTES"/>
    <x v="1"/>
    <s v="OUEST"/>
    <n v="14532"/>
  </r>
  <r>
    <n v="94"/>
    <s v="2A"/>
    <s v="Corse-du-Sud"/>
    <x v="5"/>
    <x v="2"/>
    <n v="1175"/>
    <n v="4977"/>
    <n v="960"/>
    <n v="4092"/>
    <s v="CORSE"/>
    <x v="1"/>
    <s v="MEDITERRANEE"/>
    <n v="11204"/>
  </r>
  <r>
    <n v="91"/>
    <s v="30"/>
    <s v="Gard"/>
    <x v="6"/>
    <x v="1"/>
    <n v="358"/>
    <n v="35562"/>
    <n v="202"/>
    <n v="46681"/>
    <s v="LANGUEDOC-ROUSSILLON"/>
    <x v="0"/>
    <s v="MEDITERRANEE"/>
    <n v="82803"/>
  </r>
  <r>
    <n v="22"/>
    <s v="02"/>
    <s v="Aisne"/>
    <x v="2"/>
    <x v="1"/>
    <n v="197.05780529288842"/>
    <n v="23709.744832441469"/>
    <n v="117.08284897538189"/>
    <n v="38141.199840780748"/>
    <s v="PICARDIE"/>
    <x v="0"/>
    <s v="BASSIN PARISIEN"/>
    <n v="62165.08532749048"/>
  </r>
  <r>
    <n v="26"/>
    <s v="58"/>
    <s v="Nièvre"/>
    <x v="0"/>
    <x v="5"/>
    <n v="172"/>
    <n v="2240"/>
    <n v="116"/>
    <n v="768"/>
    <s v="BOURGOGNE"/>
    <x v="2"/>
    <s v="BASSIN PARISIEN"/>
    <n v="3296"/>
  </r>
  <r>
    <n v="53"/>
    <s v="29"/>
    <s v="Finistère"/>
    <x v="6"/>
    <x v="5"/>
    <n v="3782"/>
    <n v="45342"/>
    <n v="4338"/>
    <n v="47641"/>
    <s v="BRETAGNE"/>
    <x v="2"/>
    <s v="OUEST"/>
    <n v="101103"/>
  </r>
  <r>
    <n v="73"/>
    <s v="82"/>
    <s v="Tarn-et-Garonne"/>
    <x v="1"/>
    <x v="3"/>
    <n v="832"/>
    <n v="2720"/>
    <n v="1068"/>
    <n v="4180"/>
    <s v="MIDI-PYRENEES"/>
    <x v="1"/>
    <s v="SUD-OUEST"/>
    <n v="8800"/>
  </r>
  <r>
    <n v="22"/>
    <s v="02"/>
    <s v="Aisne"/>
    <x v="6"/>
    <x v="4"/>
    <n v="2875"/>
    <n v="15609"/>
    <n v="3074"/>
    <n v="16873"/>
    <s v="PICARDIE"/>
    <x v="2"/>
    <s v="BASSIN PARISIEN"/>
    <n v="38431"/>
  </r>
  <r>
    <n v="53"/>
    <s v="56"/>
    <s v="Morbihan"/>
    <x v="1"/>
    <x v="2"/>
    <n v="13104"/>
    <n v="30616"/>
    <n v="8528"/>
    <n v="18380"/>
    <s v="BRETAGNE"/>
    <x v="1"/>
    <s v="OUEST"/>
    <n v="70628"/>
  </r>
  <r>
    <n v="23"/>
    <s v="76"/>
    <s v="Seine-Maritime"/>
    <x v="4"/>
    <x v="1"/>
    <n v="13945"/>
    <n v="72455"/>
    <n v="19830"/>
    <n v="101860"/>
    <s v="HAUTE-NORMANDIE"/>
    <x v="0"/>
    <s v="BASSIN PARISIEN"/>
    <n v="208090"/>
  </r>
  <r>
    <n v="74"/>
    <s v="87"/>
    <s v="Haute-Vienne"/>
    <x v="4"/>
    <x v="4"/>
    <n v="1450"/>
    <n v="6710"/>
    <n v="1535"/>
    <n v="5795"/>
    <s v="LIMOUSIN"/>
    <x v="2"/>
    <s v="SUD-OUEST"/>
    <n v="15490"/>
  </r>
  <r>
    <n v="24"/>
    <s v="41"/>
    <s v="Loir-et-Cher"/>
    <x v="5"/>
    <x v="0"/>
    <n v="4107"/>
    <n v="30136"/>
    <n v="2908"/>
    <n v="35737"/>
    <s v="CENTRE"/>
    <x v="0"/>
    <s v="BASSIN PARISIEN"/>
    <n v="72888"/>
  </r>
  <r>
    <n v="83"/>
    <s v="15"/>
    <s v="Cantal"/>
    <x v="1"/>
    <x v="3"/>
    <n v="732"/>
    <n v="2528"/>
    <n v="1212"/>
    <n v="4360"/>
    <s v="AUVERGNE"/>
    <x v="1"/>
    <s v="CENTRE-EST"/>
    <n v="8832"/>
  </r>
  <r>
    <n v="21"/>
    <s v="52"/>
    <s v="Haute-Marne"/>
    <x v="1"/>
    <x v="1"/>
    <n v="728"/>
    <n v="14456"/>
    <n v="860"/>
    <n v="20744"/>
    <s v="CHAMPAGNE-ARDENNE"/>
    <x v="0"/>
    <s v="BASSIN PARISIEN"/>
    <n v="36788"/>
  </r>
  <r>
    <n v="52"/>
    <s v="85"/>
    <s v="Vendée"/>
    <x v="1"/>
    <x v="4"/>
    <n v="2120"/>
    <n v="9736"/>
    <n v="3048"/>
    <n v="7456"/>
    <s v="PAYS DE LA LOIRE"/>
    <x v="2"/>
    <s v="OUEST"/>
    <n v="22360"/>
  </r>
  <r>
    <n v="24"/>
    <s v="28"/>
    <s v="Eure-et-Loir"/>
    <x v="2"/>
    <x v="4"/>
    <n v="2760.8769853501744"/>
    <n v="17782.171429729126"/>
    <n v="3144.2722102736502"/>
    <n v="19689.388866999299"/>
    <s v="CENTRE"/>
    <x v="2"/>
    <s v="BASSIN PARISIEN"/>
    <n v="43376.709492352253"/>
  </r>
  <r>
    <n v="24"/>
    <s v="45"/>
    <s v="Loiret"/>
    <x v="3"/>
    <x v="5"/>
    <n v="3463.9655021292306"/>
    <n v="49706.893367657925"/>
    <n v="4367.0513094947646"/>
    <n v="57676.48069062116"/>
    <s v="CENTRE"/>
    <x v="2"/>
    <s v="BASSIN PARISIEN"/>
    <n v="115214.39086990309"/>
  </r>
  <r>
    <n v="83"/>
    <s v="43"/>
    <s v="Haute-Loire"/>
    <x v="6"/>
    <x v="4"/>
    <n v="1510"/>
    <n v="7300"/>
    <n v="1379"/>
    <n v="9325"/>
    <s v="AUVERGNE"/>
    <x v="2"/>
    <s v="CENTRE-EST"/>
    <n v="19514"/>
  </r>
  <r>
    <n v="91"/>
    <s v="11"/>
    <s v="Aude"/>
    <x v="0"/>
    <x v="0"/>
    <n v="5136"/>
    <n v="48320"/>
    <n v="4164"/>
    <n v="60116"/>
    <s v="LANGUEDOC-ROUSSILLON"/>
    <x v="0"/>
    <s v="MEDITERRANEE"/>
    <n v="117736"/>
  </r>
  <r>
    <n v="22"/>
    <s v="80"/>
    <s v="Somme"/>
    <x v="0"/>
    <x v="0"/>
    <n v="12372"/>
    <n v="66420"/>
    <n v="11592"/>
    <n v="78992"/>
    <s v="PICARDIE"/>
    <x v="0"/>
    <s v="BASSIN PARISIEN"/>
    <n v="169376"/>
  </r>
  <r>
    <n v="54"/>
    <s v="16"/>
    <s v="Charente"/>
    <x v="4"/>
    <x v="2"/>
    <n v="7540"/>
    <n v="13575"/>
    <n v="3840"/>
    <n v="7450"/>
    <s v="POITOU-CHARENTES"/>
    <x v="1"/>
    <s v="OUEST"/>
    <n v="32405"/>
  </r>
  <r>
    <n v="11"/>
    <s v="75"/>
    <s v="Paris"/>
    <x v="2"/>
    <x v="2"/>
    <n v="7557.1351938857761"/>
    <n v="67620.603609526283"/>
    <n v="5338.5649015735335"/>
    <n v="61724.038227629622"/>
    <s v="ILE-DE-FRANCE"/>
    <x v="1"/>
    <s v="REGION PARISIENNE"/>
    <n v="142240.34193261521"/>
  </r>
  <r>
    <n v="43"/>
    <s v="70"/>
    <s v="Haute-Saône"/>
    <x v="2"/>
    <x v="5"/>
    <n v="856.7451265396478"/>
    <n v="11841.347343212019"/>
    <n v="1244.7023489032213"/>
    <n v="13791.521921917329"/>
    <s v="FRANCHE-COMTE"/>
    <x v="2"/>
    <s v="EST"/>
    <n v="27734.31674057222"/>
  </r>
  <r>
    <n v="82"/>
    <s v="69"/>
    <s v="Rhône"/>
    <x v="4"/>
    <x v="4"/>
    <n v="6450"/>
    <n v="35670"/>
    <n v="8410"/>
    <n v="30140"/>
    <s v="RHONE-ALPES"/>
    <x v="2"/>
    <s v="CENTRE-EST"/>
    <n v="80670"/>
  </r>
  <r>
    <n v="52"/>
    <s v="53"/>
    <s v="Mayenne"/>
    <x v="0"/>
    <x v="0"/>
    <n v="5072"/>
    <n v="37768"/>
    <n v="4828"/>
    <n v="45236"/>
    <s v="PAYS DE LA LOIRE"/>
    <x v="0"/>
    <s v="OUEST"/>
    <n v="92904"/>
  </r>
  <r>
    <n v="73"/>
    <s v="09"/>
    <s v="Ariège"/>
    <x v="6"/>
    <x v="5"/>
    <n v="320"/>
    <n v="5988"/>
    <n v="356"/>
    <n v="6528"/>
    <s v="MIDI-PYRENEES"/>
    <x v="2"/>
    <s v="SUD-OUEST"/>
    <n v="13192"/>
  </r>
  <r>
    <n v="25"/>
    <s v="61"/>
    <s v="Orne"/>
    <x v="3"/>
    <x v="5"/>
    <n v="935.44971548219576"/>
    <n v="14992.144881968803"/>
    <n v="1282.6157135370725"/>
    <n v="19194.949026668502"/>
    <s v="BASSE-NORMANDIE"/>
    <x v="2"/>
    <s v="BASSIN PARISIEN"/>
    <n v="36405.159337656572"/>
  </r>
  <r>
    <n v="73"/>
    <s v="81"/>
    <s v="Tarn"/>
    <x v="0"/>
    <x v="4"/>
    <n v="1272"/>
    <n v="4780"/>
    <n v="1272"/>
    <n v="3688"/>
    <s v="MIDI-PYRENEES"/>
    <x v="2"/>
    <s v="SUD-OUEST"/>
    <n v="11012"/>
  </r>
  <r>
    <n v="93"/>
    <s v="04"/>
    <s v="Alpes-de-Haute-Provence"/>
    <x v="3"/>
    <x v="0"/>
    <n v="834.64188901729506"/>
    <n v="8622.3520254288542"/>
    <n v="611.89165436012274"/>
    <n v="10196.955112831532"/>
    <s v="PROVENCE-ALPES-COTE D'AZUR"/>
    <x v="0"/>
    <s v="MEDITERRANEE"/>
    <n v="20265.840681637805"/>
  </r>
  <r>
    <n v="82"/>
    <s v="26"/>
    <s v="Drôme"/>
    <x v="4"/>
    <x v="3"/>
    <n v="1380"/>
    <n v="4230"/>
    <n v="1655"/>
    <n v="7895"/>
    <s v="RHONE-ALPES"/>
    <x v="1"/>
    <s v="CENTRE-EST"/>
    <n v="15160"/>
  </r>
  <r>
    <n v="25"/>
    <s v="61"/>
    <s v="Orne"/>
    <x v="3"/>
    <x v="2"/>
    <n v="2886.2111783588521"/>
    <n v="33616.989267820965"/>
    <n v="2102.9396250712466"/>
    <n v="23600.690726078847"/>
    <s v="BASSE-NORMANDIE"/>
    <x v="1"/>
    <s v="BASSIN PARISIEN"/>
    <n v="62206.830797329909"/>
  </r>
  <r>
    <n v="73"/>
    <s v="81"/>
    <s v="Tarn"/>
    <x v="3"/>
    <x v="4"/>
    <n v="2723.9575810895362"/>
    <n v="20005.926050207589"/>
    <n v="2566.4222771084292"/>
    <n v="24938.626021175016"/>
    <s v="MIDI-PYRENEES"/>
    <x v="2"/>
    <s v="SUD-OUEST"/>
    <n v="50234.931929580569"/>
  </r>
  <r>
    <n v="11"/>
    <s v="77"/>
    <s v="Seine-et-Marne"/>
    <x v="6"/>
    <x v="5"/>
    <n v="4572"/>
    <n v="65655"/>
    <n v="6484"/>
    <n v="67000"/>
    <s v="ILE-DE-FRANCE"/>
    <x v="2"/>
    <s v="REGION PARISIENNE"/>
    <n v="143711"/>
  </r>
  <r>
    <n v="24"/>
    <s v="18"/>
    <s v="Cher"/>
    <x v="5"/>
    <x v="0"/>
    <n v="3356"/>
    <n v="31026"/>
    <n v="2894"/>
    <n v="37523"/>
    <s v="CENTRE"/>
    <x v="0"/>
    <s v="BASSIN PARISIEN"/>
    <n v="74799"/>
  </r>
  <r>
    <n v="52"/>
    <s v="49"/>
    <s v="Maine-et-Loire"/>
    <x v="1"/>
    <x v="4"/>
    <n v="3304"/>
    <n v="14300"/>
    <n v="4156"/>
    <n v="10732"/>
    <s v="PAYS DE LA LOIRE"/>
    <x v="2"/>
    <s v="OUEST"/>
    <n v="32492"/>
  </r>
  <r>
    <n v="24"/>
    <s v="36"/>
    <s v="Indre"/>
    <x v="6"/>
    <x v="0"/>
    <n v="1239"/>
    <n v="19353"/>
    <n v="936"/>
    <n v="22566"/>
    <s v="CENTRE"/>
    <x v="0"/>
    <s v="BASSIN PARISIEN"/>
    <n v="44094"/>
  </r>
  <r>
    <n v="93"/>
    <s v="83"/>
    <s v="Var"/>
    <x v="2"/>
    <x v="1"/>
    <n v="266.5617836103047"/>
    <n v="35969.150344760099"/>
    <n v="153.05205210543025"/>
    <n v="55175.54088600853"/>
    <s v="PROVENCE-ALPES-COTE D'AZUR"/>
    <x v="0"/>
    <s v="MEDITERRANEE"/>
    <n v="91564.305066484361"/>
  </r>
  <r>
    <n v="52"/>
    <s v="44"/>
    <s v="Loire-Atlantique"/>
    <x v="3"/>
    <x v="2"/>
    <n v="11488.56189262587"/>
    <n v="134244.46558997719"/>
    <n v="7456.1244725183224"/>
    <n v="104722.51313033683"/>
    <s v="PAYS DE LA LOIRE"/>
    <x v="1"/>
    <s v="OUEST"/>
    <n v="257911.66508545823"/>
  </r>
  <r>
    <n v="22"/>
    <s v="80"/>
    <s v="Somme"/>
    <x v="2"/>
    <x v="0"/>
    <n v="4785.5666323867908"/>
    <n v="42648.95746347274"/>
    <n v="2923.0614688646197"/>
    <n v="53775.603292541819"/>
    <s v="PICARDIE"/>
    <x v="0"/>
    <s v="BASSIN PARISIEN"/>
    <n v="104133.18885726597"/>
  </r>
  <r>
    <n v="22"/>
    <s v="60"/>
    <s v="Oise"/>
    <x v="5"/>
    <x v="1"/>
    <n v="1606"/>
    <n v="43998"/>
    <n v="1468"/>
    <n v="58480"/>
    <s v="PICARDIE"/>
    <x v="0"/>
    <s v="BASSIN PARISIEN"/>
    <n v="105552"/>
  </r>
  <r>
    <n v="53"/>
    <s v="22"/>
    <s v="Côtes-d'Armor"/>
    <x v="6"/>
    <x v="2"/>
    <n v="5053"/>
    <n v="56532"/>
    <n v="2930"/>
    <n v="41042"/>
    <s v="BRETAGNE"/>
    <x v="1"/>
    <s v="OUEST"/>
    <n v="105557"/>
  </r>
  <r>
    <n v="74"/>
    <s v="87"/>
    <s v="Haute-Vienne"/>
    <x v="1"/>
    <x v="3"/>
    <n v="1124"/>
    <n v="4524"/>
    <n v="1680"/>
    <n v="8344"/>
    <s v="LIMOUSIN"/>
    <x v="1"/>
    <s v="SUD-OUEST"/>
    <n v="15672"/>
  </r>
  <r>
    <n v="83"/>
    <s v="63"/>
    <s v="Puy-de-Dôme"/>
    <x v="6"/>
    <x v="2"/>
    <n v="5568"/>
    <n v="63586"/>
    <n v="3167"/>
    <n v="44783"/>
    <s v="AUVERGNE"/>
    <x v="1"/>
    <s v="CENTRE-EST"/>
    <n v="117104"/>
  </r>
  <r>
    <n v="11"/>
    <s v="77"/>
    <s v="Seine-et-Marne"/>
    <x v="5"/>
    <x v="2"/>
    <n v="17953"/>
    <n v="78914"/>
    <n v="14793"/>
    <n v="59057"/>
    <s v="ILE-DE-FRANCE"/>
    <x v="1"/>
    <s v="REGION PARISIENNE"/>
    <n v="170717"/>
  </r>
  <r>
    <n v="91"/>
    <s v="30"/>
    <s v="Gard"/>
    <x v="5"/>
    <x v="4"/>
    <n v="1834"/>
    <n v="19288"/>
    <n v="2445"/>
    <n v="21308"/>
    <s v="LANGUEDOC-ROUSSILLON"/>
    <x v="2"/>
    <s v="MEDITERRANEE"/>
    <n v="44875"/>
  </r>
  <r>
    <n v="82"/>
    <s v="73"/>
    <s v="Savoie"/>
    <x v="3"/>
    <x v="0"/>
    <n v="1867.3181766061623"/>
    <n v="18450.057844454484"/>
    <n v="1140.7824989357073"/>
    <n v="20844.242919863074"/>
    <s v="RHONE-ALPES"/>
    <x v="0"/>
    <s v="CENTRE-EST"/>
    <n v="42302.40143985943"/>
  </r>
  <r>
    <n v="43"/>
    <s v="70"/>
    <s v="Haute-Saône"/>
    <x v="3"/>
    <x v="4"/>
    <n v="1936.8160499747414"/>
    <n v="11747.993171561635"/>
    <n v="1599.8327157961182"/>
    <n v="12577.990820035197"/>
    <s v="FRANCHE-COMTE"/>
    <x v="2"/>
    <s v="EST"/>
    <n v="27862.63275736769"/>
  </r>
  <r>
    <n v="73"/>
    <s v="12"/>
    <s v="Aveyron"/>
    <x v="0"/>
    <x v="1"/>
    <n v="4516"/>
    <n v="26552"/>
    <n v="4080"/>
    <n v="30708"/>
    <s v="MIDI-PYRENEES"/>
    <x v="0"/>
    <s v="SUD-OUEST"/>
    <n v="65856"/>
  </r>
  <r>
    <n v="93"/>
    <s v="84"/>
    <s v="Vaucluse"/>
    <x v="5"/>
    <x v="1"/>
    <n v="986"/>
    <n v="28690"/>
    <n v="792"/>
    <n v="37296"/>
    <s v="PROVENCE-ALPES-COTE D'AZUR"/>
    <x v="0"/>
    <s v="MEDITERRANEE"/>
    <n v="67764"/>
  </r>
  <r>
    <n v="11"/>
    <s v="93"/>
    <s v="Seine-Saint-Denis"/>
    <x v="3"/>
    <x v="5"/>
    <n v="8507.8261919639699"/>
    <n v="105781.97922296541"/>
    <n v="11731.874147586925"/>
    <n v="120640.73657075499"/>
    <s v="ILE-DE-FRANCE"/>
    <x v="2"/>
    <s v="REGION PARISIENNE"/>
    <n v="246662.4161332713"/>
  </r>
  <r>
    <n v="26"/>
    <s v="21"/>
    <s v="Côte-d'Or"/>
    <x v="0"/>
    <x v="5"/>
    <n v="544"/>
    <n v="6000"/>
    <n v="516"/>
    <n v="2480"/>
    <s v="BOURGOGNE"/>
    <x v="2"/>
    <s v="BASSIN PARISIEN"/>
    <n v="9540"/>
  </r>
  <r>
    <n v="52"/>
    <s v="53"/>
    <s v="Mayenne"/>
    <x v="3"/>
    <x v="0"/>
    <n v="1189.4410522347068"/>
    <n v="21104.145627915896"/>
    <n v="816.48439573358735"/>
    <n v="24207.267828008811"/>
    <s v="PAYS DE LA LOIRE"/>
    <x v="0"/>
    <s v="OUEST"/>
    <n v="47317.338903893004"/>
  </r>
  <r>
    <n v="93"/>
    <s v="83"/>
    <s v="Var"/>
    <x v="6"/>
    <x v="5"/>
    <n v="2149"/>
    <n v="49567"/>
    <n v="2935"/>
    <n v="50350"/>
    <s v="PROVENCE-ALPES-COTE D'AZUR"/>
    <x v="2"/>
    <s v="MEDITERRANEE"/>
    <n v="105001"/>
  </r>
  <r>
    <n v="54"/>
    <s v="86"/>
    <s v="Vienne"/>
    <x v="3"/>
    <x v="1"/>
    <n v="59.024305651890273"/>
    <n v="15735.010368556263"/>
    <n v="17.188061409652047"/>
    <n v="25234.971542099374"/>
    <s v="POITOU-CHARENTES"/>
    <x v="0"/>
    <s v="OUEST"/>
    <n v="41046.194277717179"/>
  </r>
  <r>
    <n v="26"/>
    <s v="71"/>
    <s v="Saône-et-Loire"/>
    <x v="3"/>
    <x v="4"/>
    <n v="4114.8301752147763"/>
    <n v="26648.36271010571"/>
    <n v="3548.8994131975587"/>
    <n v="30598.544689207924"/>
    <s v="BOURGOGNE"/>
    <x v="2"/>
    <s v="BASSIN PARISIEN"/>
    <n v="64910.636987725971"/>
  </r>
  <r>
    <n v="73"/>
    <s v="81"/>
    <s v="Tarn"/>
    <x v="0"/>
    <x v="0"/>
    <n v="5004"/>
    <n v="55316"/>
    <n v="4196"/>
    <n v="67900"/>
    <s v="MIDI-PYRENEES"/>
    <x v="0"/>
    <s v="SUD-OUEST"/>
    <n v="132416"/>
  </r>
  <r>
    <n v="41"/>
    <s v="88"/>
    <s v="Vosges"/>
    <x v="1"/>
    <x v="4"/>
    <n v="1648"/>
    <n v="7408"/>
    <n v="2412"/>
    <n v="6016"/>
    <s v="LORRAINE"/>
    <x v="2"/>
    <s v="EST"/>
    <n v="17484"/>
  </r>
  <r>
    <n v="26"/>
    <s v="58"/>
    <s v="Nièvre"/>
    <x v="0"/>
    <x v="3"/>
    <n v="532"/>
    <n v="1828"/>
    <n v="752"/>
    <n v="3772"/>
    <s v="BOURGOGNE"/>
    <x v="1"/>
    <s v="BASSIN PARISIEN"/>
    <n v="6884"/>
  </r>
  <r>
    <n v="52"/>
    <s v="49"/>
    <s v="Maine-et-Loire"/>
    <x v="0"/>
    <x v="0"/>
    <n v="12028"/>
    <n v="76768"/>
    <n v="11756"/>
    <n v="96716"/>
    <s v="PAYS DE LA LOIRE"/>
    <x v="0"/>
    <s v="OUEST"/>
    <n v="197268"/>
  </r>
  <r>
    <n v="42"/>
    <s v="67"/>
    <s v="Bas-Rhin"/>
    <x v="6"/>
    <x v="4"/>
    <n v="6151"/>
    <n v="38283"/>
    <n v="6988"/>
    <n v="38824"/>
    <s v="ALSACE"/>
    <x v="2"/>
    <s v="EST"/>
    <n v="90246"/>
  </r>
  <r>
    <n v="11"/>
    <s v="93"/>
    <s v="Seine-Saint-Denis"/>
    <x v="2"/>
    <x v="0"/>
    <n v="15229.460436715201"/>
    <n v="139478.15045489479"/>
    <n v="10171.071101609419"/>
    <n v="143147.17087388985"/>
    <s v="ILE-DE-FRANCE"/>
    <x v="0"/>
    <s v="REGION PARISIENNE"/>
    <n v="308025.85286710924"/>
  </r>
  <r>
    <n v="31"/>
    <s v="59"/>
    <s v="Nord"/>
    <x v="1"/>
    <x v="2"/>
    <n v="43788"/>
    <n v="128680"/>
    <n v="29612"/>
    <n v="73340"/>
    <s v="NORD-PAS-DE-CALAIS"/>
    <x v="1"/>
    <s v=""/>
    <n v="275420"/>
  </r>
  <r>
    <n v="21"/>
    <s v="10"/>
    <s v="Aube"/>
    <x v="0"/>
    <x v="4"/>
    <n v="904"/>
    <n v="3332"/>
    <n v="952"/>
    <n v="2580"/>
    <s v="CHAMPAGNE-ARDENNE"/>
    <x v="2"/>
    <s v="BASSIN PARISIEN"/>
    <n v="7768"/>
  </r>
  <r>
    <n v="54"/>
    <s v="16"/>
    <s v="Charente"/>
    <x v="1"/>
    <x v="4"/>
    <n v="1416"/>
    <n v="7364"/>
    <n v="2052"/>
    <n v="7520"/>
    <s v="POITOU-CHARENTES"/>
    <x v="2"/>
    <s v="OUEST"/>
    <n v="18352"/>
  </r>
  <r>
    <n v="54"/>
    <s v="17"/>
    <s v="Charente-Maritime"/>
    <x v="2"/>
    <x v="0"/>
    <n v="3597.3033334548168"/>
    <n v="37931.608477497619"/>
    <n v="2143.2649343034368"/>
    <n v="46857.812721060021"/>
    <s v="POITOU-CHARENTES"/>
    <x v="0"/>
    <s v="OUEST"/>
    <n v="90529.989466315892"/>
  </r>
  <r>
    <n v="43"/>
    <s v="70"/>
    <s v="Haute-Saône"/>
    <x v="1"/>
    <x v="5"/>
    <n v="200"/>
    <n v="3656"/>
    <n v="516"/>
    <n v="3484"/>
    <s v="FRANCHE-COMTE"/>
    <x v="2"/>
    <s v="EST"/>
    <n v="7856"/>
  </r>
  <r>
    <n v="53"/>
    <s v="56"/>
    <s v="Morbihan"/>
    <x v="1"/>
    <x v="1"/>
    <n v="2256"/>
    <n v="39760"/>
    <n v="2212"/>
    <n v="50708"/>
    <s v="BRETAGNE"/>
    <x v="0"/>
    <s v="OUEST"/>
    <n v="94936"/>
  </r>
  <r>
    <n v="54"/>
    <s v="86"/>
    <s v="Vienne"/>
    <x v="0"/>
    <x v="4"/>
    <n v="1004"/>
    <n v="3624"/>
    <n v="1276"/>
    <n v="3428"/>
    <s v="POITOU-CHARENTES"/>
    <x v="2"/>
    <s v="OUEST"/>
    <n v="9332"/>
  </r>
  <r>
    <n v="22"/>
    <s v="02"/>
    <s v="Aisne"/>
    <x v="6"/>
    <x v="5"/>
    <n v="1514"/>
    <n v="18262"/>
    <n v="2156"/>
    <n v="19654"/>
    <s v="PICARDIE"/>
    <x v="2"/>
    <s v="BASSIN PARISIEN"/>
    <n v="41586"/>
  </r>
  <r>
    <n v="54"/>
    <s v="79"/>
    <s v="Deux-Sèvres"/>
    <x v="3"/>
    <x v="1"/>
    <n v="55.067029187234567"/>
    <n v="17007.390264245718"/>
    <n v="36.624625798064812"/>
    <n v="25489.916983012212"/>
    <s v="POITOU-CHARENTES"/>
    <x v="0"/>
    <s v="OUEST"/>
    <n v="42588.998902243227"/>
  </r>
  <r>
    <n v="54"/>
    <s v="16"/>
    <s v="Charente"/>
    <x v="4"/>
    <x v="3"/>
    <n v="1220"/>
    <n v="2995"/>
    <n v="1630"/>
    <n v="5160"/>
    <s v="POITOU-CHARENTES"/>
    <x v="1"/>
    <s v="OUEST"/>
    <n v="11005"/>
  </r>
  <r>
    <n v="31"/>
    <s v="59"/>
    <s v="Nord"/>
    <x v="2"/>
    <x v="4"/>
    <n v="20039.846601138066"/>
    <n v="104489.33206871986"/>
    <n v="20851.853047648965"/>
    <n v="115869.39517866106"/>
    <s v="NORD-PAS-DE-CALAIS"/>
    <x v="2"/>
    <s v=""/>
    <n v="261250.42689616792"/>
  </r>
  <r>
    <n v="54"/>
    <s v="16"/>
    <s v="Charente"/>
    <x v="0"/>
    <x v="4"/>
    <n v="1144"/>
    <n v="4192"/>
    <n v="1252"/>
    <n v="3856"/>
    <s v="POITOU-CHARENTES"/>
    <x v="2"/>
    <s v="OUEST"/>
    <n v="10444"/>
  </r>
  <r>
    <n v="43"/>
    <s v="70"/>
    <s v="Haute-Saône"/>
    <x v="2"/>
    <x v="4"/>
    <n v="1744.1910568327385"/>
    <n v="9801.2114746251409"/>
    <n v="1454.3426480093162"/>
    <n v="10400.165461846615"/>
    <s v="FRANCHE-COMTE"/>
    <x v="2"/>
    <s v="EST"/>
    <n v="23399.910641313811"/>
  </r>
  <r>
    <n v="72"/>
    <s v="33"/>
    <s v="Gironde"/>
    <x v="4"/>
    <x v="5"/>
    <n v="2375"/>
    <n v="24170"/>
    <n v="3740"/>
    <n v="18920"/>
    <s v="AQUITAINE"/>
    <x v="2"/>
    <s v="SUD-OUEST"/>
    <n v="49205"/>
  </r>
  <r>
    <n v="94"/>
    <s v="2A"/>
    <s v="Corse-du-Sud"/>
    <x v="3"/>
    <x v="3"/>
    <n v="502.83158717183329"/>
    <n v="4176.53607363835"/>
    <n v="361.39643601912059"/>
    <n v="5209.4200927583142"/>
    <s v="CORSE"/>
    <x v="1"/>
    <s v="MEDITERRANEE"/>
    <n v="10250.184189587617"/>
  </r>
  <r>
    <n v="23"/>
    <s v="27"/>
    <s v="Eure"/>
    <x v="4"/>
    <x v="0"/>
    <n v="9975"/>
    <n v="54435"/>
    <n v="8050"/>
    <n v="60765"/>
    <s v="HAUTE-NORMANDIE"/>
    <x v="0"/>
    <s v="BASSIN PARISIEN"/>
    <n v="133225"/>
  </r>
  <r>
    <n v="93"/>
    <s v="06"/>
    <s v="Alpes-Maritimes"/>
    <x v="0"/>
    <x v="1"/>
    <n v="9536"/>
    <n v="63648"/>
    <n v="8648"/>
    <n v="74656"/>
    <s v="PROVENCE-ALPES-COTE D'AZUR"/>
    <x v="0"/>
    <s v="MEDITERRANEE"/>
    <n v="156488"/>
  </r>
  <r>
    <n v="11"/>
    <s v="75"/>
    <s v="Paris"/>
    <x v="6"/>
    <x v="0"/>
    <n v="6566"/>
    <n v="91898"/>
    <n v="5215"/>
    <n v="105094"/>
    <s v="ILE-DE-FRANCE"/>
    <x v="0"/>
    <s v="REGION PARISIENNE"/>
    <n v="208773"/>
  </r>
  <r>
    <n v="26"/>
    <s v="71"/>
    <s v="Saône-et-Loire"/>
    <x v="2"/>
    <x v="1"/>
    <n v="136.11388732710694"/>
    <n v="24530.310545259748"/>
    <n v="58.210653424989538"/>
    <n v="44682.631001031375"/>
    <s v="BOURGOGNE"/>
    <x v="0"/>
    <s v="BASSIN PARISIEN"/>
    <n v="69407.266087043216"/>
  </r>
  <r>
    <n v="25"/>
    <s v="50"/>
    <s v="Manche"/>
    <x v="3"/>
    <x v="4"/>
    <n v="3683.7517424881535"/>
    <n v="24199.112742222133"/>
    <n v="3348.2450058320555"/>
    <n v="26522.648247257766"/>
    <s v="BASSE-NORMANDIE"/>
    <x v="2"/>
    <s v="BASSIN PARISIEN"/>
    <n v="57753.757737800101"/>
  </r>
  <r>
    <n v="26"/>
    <s v="89"/>
    <s v="Yonne"/>
    <x v="5"/>
    <x v="0"/>
    <n v="4528"/>
    <n v="29795"/>
    <n v="3415"/>
    <n v="35140"/>
    <s v="BOURGOGNE"/>
    <x v="0"/>
    <s v="BASSIN PARISIEN"/>
    <n v="72878"/>
  </r>
  <r>
    <n v="43"/>
    <s v="39"/>
    <s v="Jura"/>
    <x v="4"/>
    <x v="4"/>
    <n v="925"/>
    <n v="4485"/>
    <n v="1095"/>
    <n v="3975"/>
    <s v="FRANCHE-COMTE"/>
    <x v="2"/>
    <s v="EST"/>
    <n v="10480"/>
  </r>
  <r>
    <n v="93"/>
    <s v="83"/>
    <s v="Var"/>
    <x v="4"/>
    <x v="5"/>
    <n v="960"/>
    <n v="14955"/>
    <n v="1605"/>
    <n v="10280"/>
    <s v="PROVENCE-ALPES-COTE D'AZUR"/>
    <x v="2"/>
    <s v="MEDITERRANEE"/>
    <n v="27800"/>
  </r>
  <r>
    <n v="54"/>
    <s v="16"/>
    <s v="Charente"/>
    <x v="6"/>
    <x v="0"/>
    <n v="1920"/>
    <n v="25803"/>
    <n v="1215"/>
    <n v="31918"/>
    <s v="POITOU-CHARENTES"/>
    <x v="0"/>
    <s v="OUEST"/>
    <n v="60856"/>
  </r>
  <r>
    <n v="73"/>
    <s v="65"/>
    <s v="Hautes-Pyrénées"/>
    <x v="3"/>
    <x v="1"/>
    <n v="50.916704083527591"/>
    <n v="8163.4439406899801"/>
    <n v="31.811859304891897"/>
    <n v="12900.956111824937"/>
    <s v="MIDI-PYRENEES"/>
    <x v="0"/>
    <s v="SUD-OUEST"/>
    <n v="21147.128615903333"/>
  </r>
  <r>
    <n v="24"/>
    <s v="18"/>
    <s v="Cher"/>
    <x v="2"/>
    <x v="0"/>
    <n v="1694.9026882624021"/>
    <n v="19415.19473970919"/>
    <n v="1123.0222610199653"/>
    <n v="24021.517365481825"/>
    <s v="CENTRE"/>
    <x v="0"/>
    <s v="BASSIN PARISIEN"/>
    <n v="46254.63705447338"/>
  </r>
  <r>
    <n v="72"/>
    <s v="40"/>
    <s v="Landes"/>
    <x v="2"/>
    <x v="1"/>
    <n v="80.485369237979967"/>
    <n v="14726.407314733444"/>
    <n v="64.919262049246242"/>
    <n v="23568.715886288766"/>
    <s v="AQUITAINE"/>
    <x v="0"/>
    <s v="SUD-OUEST"/>
    <n v="38440.527832309439"/>
  </r>
  <r>
    <n v="94"/>
    <s v="2B"/>
    <s v="Haute-Corse"/>
    <x v="1"/>
    <x v="3"/>
    <n v="808"/>
    <n v="2616"/>
    <n v="668"/>
    <n v="3372"/>
    <s v="CORSE"/>
    <x v="1"/>
    <s v="MEDITERRANEE"/>
    <n v="7464"/>
  </r>
  <r>
    <n v="22"/>
    <s v="80"/>
    <s v="Somme"/>
    <x v="2"/>
    <x v="5"/>
    <n v="2652.169671365742"/>
    <n v="29629.029619831195"/>
    <n v="3830.0420576494716"/>
    <n v="34435.68398759987"/>
    <s v="PICARDIE"/>
    <x v="2"/>
    <s v="BASSIN PARISIEN"/>
    <n v="70546.925336446278"/>
  </r>
  <r>
    <n v="54"/>
    <s v="17"/>
    <s v="Charente-Maritime"/>
    <x v="3"/>
    <x v="5"/>
    <n v="2225.1698867095606"/>
    <n v="41679.567908775047"/>
    <n v="2545.1740240692293"/>
    <n v="51032.939386915867"/>
    <s v="POITOU-CHARENTES"/>
    <x v="2"/>
    <s v="OUEST"/>
    <n v="97482.851206469699"/>
  </r>
  <r>
    <n v="73"/>
    <s v="12"/>
    <s v="Aveyron"/>
    <x v="5"/>
    <x v="0"/>
    <n v="1753"/>
    <n v="27232"/>
    <n v="1232"/>
    <n v="32108"/>
    <s v="MIDI-PYRENEES"/>
    <x v="0"/>
    <s v="SUD-OUEST"/>
    <n v="62325"/>
  </r>
  <r>
    <n v="21"/>
    <s v="10"/>
    <s v="Aube"/>
    <x v="2"/>
    <x v="2"/>
    <n v="3597.1186740110725"/>
    <n v="32767.174917999368"/>
    <n v="2169.1386104393928"/>
    <n v="21222.870550389365"/>
    <s v="CHAMPAGNE-ARDENNE"/>
    <x v="1"/>
    <s v="BASSIN PARISIEN"/>
    <n v="59756.302752839198"/>
  </r>
  <r>
    <n v="11"/>
    <s v="94"/>
    <s v="Val-de-Marne"/>
    <x v="4"/>
    <x v="4"/>
    <n v="6365"/>
    <n v="32815"/>
    <n v="8275"/>
    <n v="31625"/>
    <s v="ILE-DE-FRANCE"/>
    <x v="2"/>
    <s v="REGION PARISIENNE"/>
    <n v="79080"/>
  </r>
  <r>
    <n v="91"/>
    <s v="11"/>
    <s v="Aude"/>
    <x v="4"/>
    <x v="4"/>
    <n v="940"/>
    <n v="4655"/>
    <n v="1220"/>
    <n v="4235"/>
    <s v="LANGUEDOC-ROUSSILLON"/>
    <x v="2"/>
    <s v="MEDITERRANEE"/>
    <n v="11050"/>
  </r>
  <r>
    <n v="73"/>
    <s v="81"/>
    <s v="Tarn"/>
    <x v="2"/>
    <x v="1"/>
    <n v="103.45758030767685"/>
    <n v="16207.847464073482"/>
    <n v="37.975519729448898"/>
    <n v="23458.247392260655"/>
    <s v="MIDI-PYRENEES"/>
    <x v="0"/>
    <s v="SUD-OUEST"/>
    <n v="39807.527956371261"/>
  </r>
  <r>
    <n v="11"/>
    <s v="95"/>
    <s v="Val-d'Oise"/>
    <x v="0"/>
    <x v="2"/>
    <n v="9304"/>
    <n v="26644"/>
    <n v="9328"/>
    <n v="21000"/>
    <s v="ILE-DE-FRANCE"/>
    <x v="1"/>
    <s v="REGION PARISIENNE"/>
    <n v="66276"/>
  </r>
  <r>
    <n v="21"/>
    <s v="52"/>
    <s v="Haute-Marne"/>
    <x v="4"/>
    <x v="2"/>
    <n v="4335"/>
    <n v="10500"/>
    <n v="2175"/>
    <n v="4095"/>
    <s v="CHAMPAGNE-ARDENNE"/>
    <x v="1"/>
    <s v="BASSIN PARISIEN"/>
    <n v="21105"/>
  </r>
  <r>
    <n v="41"/>
    <s v="54"/>
    <s v="Meurthe-et-Moselle"/>
    <x v="2"/>
    <x v="1"/>
    <n v="223.80584902167638"/>
    <n v="21638.995312471863"/>
    <n v="88.506170967953025"/>
    <n v="41108.733249725621"/>
    <s v="LORRAINE"/>
    <x v="0"/>
    <s v="EST"/>
    <n v="63060.04058218711"/>
  </r>
  <r>
    <n v="91"/>
    <s v="34"/>
    <s v="Hérault"/>
    <x v="5"/>
    <x v="5"/>
    <n v="1825"/>
    <n v="34863"/>
    <n v="2885"/>
    <n v="32701"/>
    <s v="LANGUEDOC-ROUSSILLON"/>
    <x v="2"/>
    <s v="MEDITERRANEE"/>
    <n v="72274"/>
  </r>
  <r>
    <n v="41"/>
    <s v="88"/>
    <s v="Vosges"/>
    <x v="5"/>
    <x v="1"/>
    <n v="817"/>
    <n v="29253"/>
    <n v="824"/>
    <n v="42181"/>
    <s v="LORRAINE"/>
    <x v="0"/>
    <s v="EST"/>
    <n v="73075"/>
  </r>
  <r>
    <n v="53"/>
    <s v="29"/>
    <s v="Finistère"/>
    <x v="4"/>
    <x v="3"/>
    <n v="4690"/>
    <n v="11260"/>
    <n v="5145"/>
    <n v="15030"/>
    <s v="BRETAGNE"/>
    <x v="1"/>
    <s v="OUEST"/>
    <n v="36125"/>
  </r>
  <r>
    <n v="91"/>
    <s v="11"/>
    <s v="Aude"/>
    <x v="1"/>
    <x v="3"/>
    <n v="1588"/>
    <n v="4620"/>
    <n v="1456"/>
    <n v="6572"/>
    <s v="LANGUEDOC-ROUSSILLON"/>
    <x v="1"/>
    <s v="MEDITERRANEE"/>
    <n v="14236"/>
  </r>
  <r>
    <n v="43"/>
    <s v="90"/>
    <s v="Territoire de Belfort"/>
    <x v="1"/>
    <x v="0"/>
    <n v="2612"/>
    <n v="13056"/>
    <n v="2148"/>
    <n v="16060"/>
    <s v="FRANCHE-COMTE"/>
    <x v="0"/>
    <s v="EST"/>
    <n v="33876"/>
  </r>
  <r>
    <n v="93"/>
    <s v="06"/>
    <s v="Alpes-Maritimes"/>
    <x v="4"/>
    <x v="2"/>
    <n v="7800"/>
    <n v="26150"/>
    <n v="7120"/>
    <n v="21545"/>
    <s v="PROVENCE-ALPES-COTE D'AZUR"/>
    <x v="1"/>
    <s v="MEDITERRANEE"/>
    <n v="62615"/>
  </r>
  <r>
    <n v="72"/>
    <s v="33"/>
    <s v="Gironde"/>
    <x v="2"/>
    <x v="3"/>
    <n v="4006.4590645151584"/>
    <n v="24862.284213190131"/>
    <n v="2865.6704436713112"/>
    <n v="39935.090049252598"/>
    <s v="AQUITAINE"/>
    <x v="1"/>
    <s v="SUD-OUEST"/>
    <n v="71669.503770629206"/>
  </r>
  <r>
    <n v="93"/>
    <s v="06"/>
    <s v="Alpes-Maritimes"/>
    <x v="6"/>
    <x v="0"/>
    <n v="5185"/>
    <n v="59445"/>
    <n v="3657"/>
    <n v="69640"/>
    <s v="PROVENCE-ALPES-COTE D'AZUR"/>
    <x v="0"/>
    <s v="MEDITERRANEE"/>
    <n v="137927"/>
  </r>
  <r>
    <n v="41"/>
    <s v="88"/>
    <s v="Vosges"/>
    <x v="0"/>
    <x v="1"/>
    <n v="7712"/>
    <n v="37040"/>
    <n v="8820"/>
    <n v="46296"/>
    <s v="LORRAINE"/>
    <x v="0"/>
    <s v="EST"/>
    <n v="99868"/>
  </r>
  <r>
    <n v="93"/>
    <s v="04"/>
    <s v="Alpes-de-Haute-Provence"/>
    <x v="5"/>
    <x v="3"/>
    <n v="325"/>
    <n v="3036"/>
    <n v="368"/>
    <n v="4988"/>
    <s v="PROVENCE-ALPES-COTE D'AZUR"/>
    <x v="1"/>
    <s v="MEDITERRANEE"/>
    <n v="8717"/>
  </r>
  <r>
    <n v="82"/>
    <s v="42"/>
    <s v="Loire"/>
    <x v="4"/>
    <x v="3"/>
    <n v="2705"/>
    <n v="5640"/>
    <n v="3765"/>
    <n v="12940"/>
    <s v="RHONE-ALPES"/>
    <x v="1"/>
    <s v="CENTRE-EST"/>
    <n v="25050"/>
  </r>
  <r>
    <n v="73"/>
    <s v="46"/>
    <s v="Lot"/>
    <x v="0"/>
    <x v="5"/>
    <n v="144"/>
    <n v="1352"/>
    <n v="128"/>
    <n v="588"/>
    <s v="MIDI-PYRENEES"/>
    <x v="2"/>
    <s v="SUD-OUEST"/>
    <n v="2212"/>
  </r>
  <r>
    <n v="73"/>
    <s v="32"/>
    <s v="Gers"/>
    <x v="1"/>
    <x v="5"/>
    <n v="280"/>
    <n v="3088"/>
    <n v="392"/>
    <n v="3116"/>
    <s v="MIDI-PYRENEES"/>
    <x v="2"/>
    <s v="SUD-OUEST"/>
    <n v="6876"/>
  </r>
  <r>
    <n v="93"/>
    <s v="83"/>
    <s v="Var"/>
    <x v="4"/>
    <x v="3"/>
    <n v="3635"/>
    <n v="12480"/>
    <n v="2960"/>
    <n v="19170"/>
    <s v="PROVENCE-ALPES-COTE D'AZUR"/>
    <x v="1"/>
    <s v="MEDITERRANEE"/>
    <n v="38245"/>
  </r>
  <r>
    <n v="91"/>
    <s v="66"/>
    <s v="Pyrénées-Orientales"/>
    <x v="3"/>
    <x v="4"/>
    <n v="3046.176690974979"/>
    <n v="25078.549078387812"/>
    <n v="3079.3113546832865"/>
    <n v="31184.777601540813"/>
    <s v="LANGUEDOC-ROUSSILLON"/>
    <x v="2"/>
    <s v="MEDITERRANEE"/>
    <n v="62388.81472558689"/>
  </r>
  <r>
    <n v="74"/>
    <s v="23"/>
    <s v="Creuse"/>
    <x v="3"/>
    <x v="5"/>
    <n v="353.14834922969186"/>
    <n v="6784.3195425679805"/>
    <n v="535.5538851392821"/>
    <n v="8819.9229419152853"/>
    <s v="LIMOUSIN"/>
    <x v="2"/>
    <s v="SUD-OUEST"/>
    <n v="16492.944718852239"/>
  </r>
  <r>
    <n v="31"/>
    <s v="59"/>
    <s v="Nord"/>
    <x v="3"/>
    <x v="4"/>
    <n v="22412.953652785382"/>
    <n v="120638.95825105053"/>
    <n v="23045.212944452851"/>
    <n v="129523.82619340184"/>
    <s v="NORD-PAS-DE-CALAIS"/>
    <x v="2"/>
    <s v=""/>
    <n v="295620.9510416906"/>
  </r>
  <r>
    <n v="52"/>
    <s v="72"/>
    <s v="Sarthe"/>
    <x v="6"/>
    <x v="3"/>
    <n v="1812"/>
    <n v="8973"/>
    <n v="1228"/>
    <n v="14684"/>
    <s v="PAYS DE LA LOIRE"/>
    <x v="1"/>
    <s v="OUEST"/>
    <n v="26697"/>
  </r>
  <r>
    <n v="73"/>
    <s v="46"/>
    <s v="Lot"/>
    <x v="3"/>
    <x v="4"/>
    <n v="1115.4978291430687"/>
    <n v="10908.656284161645"/>
    <n v="949.89319059421427"/>
    <n v="13049.145762527385"/>
    <s v="MIDI-PYRENEES"/>
    <x v="2"/>
    <s v="SUD-OUEST"/>
    <n v="26023.193066426313"/>
  </r>
  <r>
    <n v="91"/>
    <s v="48"/>
    <s v="Lozère"/>
    <x v="5"/>
    <x v="5"/>
    <n v="144"/>
    <n v="2060"/>
    <n v="188"/>
    <n v="2064"/>
    <s v="LANGUEDOC-ROUSSILLON"/>
    <x v="2"/>
    <s v="MEDITERRANEE"/>
    <n v="4456"/>
  </r>
  <r>
    <n v="53"/>
    <s v="35"/>
    <s v="Ille-et-Vilaine"/>
    <x v="2"/>
    <x v="5"/>
    <n v="6118.3766972978783"/>
    <n v="71954.271369179667"/>
    <n v="8397.5314234568577"/>
    <n v="81046.95409141625"/>
    <s v="BRETAGNE"/>
    <x v="2"/>
    <s v="OUEST"/>
    <n v="167517.13358135067"/>
  </r>
  <r>
    <n v="73"/>
    <s v="81"/>
    <s v="Tarn"/>
    <x v="1"/>
    <x v="0"/>
    <n v="5324"/>
    <n v="47620"/>
    <n v="3628"/>
    <n v="58944"/>
    <s v="MIDI-PYRENEES"/>
    <x v="0"/>
    <s v="SUD-OUEST"/>
    <n v="115516"/>
  </r>
  <r>
    <n v="11"/>
    <s v="95"/>
    <s v="Val-d'Oise"/>
    <x v="6"/>
    <x v="1"/>
    <n v="721"/>
    <n v="41443"/>
    <n v="502"/>
    <n v="59907"/>
    <s v="ILE-DE-FRANCE"/>
    <x v="0"/>
    <s v="REGION PARISIENNE"/>
    <n v="102573"/>
  </r>
  <r>
    <n v="73"/>
    <s v="12"/>
    <s v="Aveyron"/>
    <x v="2"/>
    <x v="1"/>
    <n v="37.289532421820866"/>
    <n v="15657.491897505397"/>
    <n v="30.088253985980749"/>
    <n v="22735.876515195738"/>
    <s v="MIDI-PYRENEES"/>
    <x v="0"/>
    <s v="SUD-OUEST"/>
    <n v="38460.746199108937"/>
  </r>
  <r>
    <n v="74"/>
    <s v="19"/>
    <s v="Corrèze"/>
    <x v="4"/>
    <x v="3"/>
    <n v="940"/>
    <n v="2660"/>
    <n v="1345"/>
    <n v="5130"/>
    <s v="LIMOUSIN"/>
    <x v="1"/>
    <s v="SUD-OUEST"/>
    <n v="10075"/>
  </r>
  <r>
    <n v="73"/>
    <s v="81"/>
    <s v="Tarn"/>
    <x v="5"/>
    <x v="4"/>
    <n v="1181"/>
    <n v="10396"/>
    <n v="1776"/>
    <n v="12488"/>
    <s v="MIDI-PYRENEES"/>
    <x v="2"/>
    <s v="SUD-OUEST"/>
    <n v="25841"/>
  </r>
  <r>
    <n v="41"/>
    <s v="55"/>
    <s v="Meuse"/>
    <x v="4"/>
    <x v="5"/>
    <n v="245"/>
    <n v="2235"/>
    <n v="495"/>
    <n v="1645"/>
    <s v="LORRAINE"/>
    <x v="2"/>
    <s v="EST"/>
    <n v="4620"/>
  </r>
  <r>
    <n v="94"/>
    <s v="2A"/>
    <s v="Corse-du-Sud"/>
    <x v="4"/>
    <x v="0"/>
    <n v="2890"/>
    <n v="19400"/>
    <n v="1565"/>
    <n v="18760"/>
    <s v="CORSE"/>
    <x v="0"/>
    <s v="MEDITERRANEE"/>
    <n v="42615"/>
  </r>
  <r>
    <n v="42"/>
    <s v="68"/>
    <s v="Haut-Rhin"/>
    <x v="4"/>
    <x v="0"/>
    <n v="10915"/>
    <n v="75480"/>
    <n v="9930"/>
    <n v="104725"/>
    <s v="ALSACE"/>
    <x v="0"/>
    <s v="EST"/>
    <n v="201050"/>
  </r>
  <r>
    <n v="42"/>
    <s v="67"/>
    <s v="Bas-Rhin"/>
    <x v="1"/>
    <x v="4"/>
    <n v="5048"/>
    <n v="29692"/>
    <n v="6776"/>
    <n v="18988"/>
    <s v="ALSACE"/>
    <x v="2"/>
    <s v="EST"/>
    <n v="60504"/>
  </r>
  <r>
    <n v="11"/>
    <s v="94"/>
    <s v="Val-de-Marne"/>
    <x v="3"/>
    <x v="0"/>
    <n v="7136.4710254359352"/>
    <n v="77909.225279145845"/>
    <n v="4056.8016675585523"/>
    <n v="82621.354381203433"/>
    <s v="ILE-DE-FRANCE"/>
    <x v="0"/>
    <s v="REGION PARISIENNE"/>
    <n v="171723.85235334377"/>
  </r>
  <r>
    <n v="24"/>
    <s v="36"/>
    <s v="Indre"/>
    <x v="0"/>
    <x v="5"/>
    <n v="124"/>
    <n v="1848"/>
    <n v="176"/>
    <n v="724"/>
    <s v="CENTRE"/>
    <x v="2"/>
    <s v="BASSIN PARISIEN"/>
    <n v="2872"/>
  </r>
  <r>
    <n v="74"/>
    <s v="87"/>
    <s v="Haute-Vienne"/>
    <x v="2"/>
    <x v="3"/>
    <n v="1007.1360620763361"/>
    <n v="6449.451179730404"/>
    <n v="682.81814957008294"/>
    <n v="11909.218817298322"/>
    <s v="LIMOUSIN"/>
    <x v="1"/>
    <s v="SUD-OUEST"/>
    <n v="20048.624208675144"/>
  </r>
  <r>
    <n v="26"/>
    <s v="21"/>
    <s v="Côte-d'Or"/>
    <x v="4"/>
    <x v="5"/>
    <n v="1190"/>
    <n v="9400"/>
    <n v="2060"/>
    <n v="7430"/>
    <s v="BOURGOGNE"/>
    <x v="2"/>
    <s v="BASSIN PARISIEN"/>
    <n v="20080"/>
  </r>
  <r>
    <n v="72"/>
    <s v="40"/>
    <s v="Landes"/>
    <x v="4"/>
    <x v="1"/>
    <n v="2120"/>
    <n v="20810"/>
    <n v="2590"/>
    <n v="26020"/>
    <s v="AQUITAINE"/>
    <x v="0"/>
    <s v="SUD-OUEST"/>
    <n v="51540"/>
  </r>
  <r>
    <n v="93"/>
    <s v="05"/>
    <s v="Hautes-Alpes"/>
    <x v="0"/>
    <x v="5"/>
    <n v="84"/>
    <n v="968"/>
    <n v="108"/>
    <n v="520"/>
    <s v="PROVENCE-ALPES-COTE D'AZUR"/>
    <x v="2"/>
    <s v="MEDITERRANEE"/>
    <n v="1680"/>
  </r>
  <r>
    <n v="11"/>
    <s v="78"/>
    <s v="Yvelines"/>
    <x v="1"/>
    <x v="2"/>
    <n v="16484"/>
    <n v="58232"/>
    <n v="13564"/>
    <n v="45756"/>
    <s v="ILE-DE-FRANCE"/>
    <x v="1"/>
    <s v="REGION PARISIENNE"/>
    <n v="134036"/>
  </r>
  <r>
    <n v="11"/>
    <s v="77"/>
    <s v="Seine-et-Marne"/>
    <x v="2"/>
    <x v="2"/>
    <n v="13783.12940502228"/>
    <n v="113722.13453485881"/>
    <n v="8029.7189358138703"/>
    <n v="87412.338600829491"/>
    <s v="ILE-DE-FRANCE"/>
    <x v="1"/>
    <s v="REGION PARISIENNE"/>
    <n v="222947.32147652446"/>
  </r>
  <r>
    <n v="43"/>
    <s v="90"/>
    <s v="Territoire de Belfort"/>
    <x v="2"/>
    <x v="0"/>
    <n v="1273.6857366028489"/>
    <n v="8242.0924911360289"/>
    <n v="890.16806398332039"/>
    <n v="10426.81663659462"/>
    <s v="FRANCHE-COMTE"/>
    <x v="0"/>
    <s v="EST"/>
    <n v="20832.762928316821"/>
  </r>
  <r>
    <n v="93"/>
    <s v="04"/>
    <s v="Alpes-de-Haute-Provence"/>
    <x v="4"/>
    <x v="2"/>
    <n v="1630"/>
    <n v="4345"/>
    <n v="955"/>
    <n v="2580"/>
    <s v="PROVENCE-ALPES-COTE D'AZUR"/>
    <x v="1"/>
    <s v="MEDITERRANEE"/>
    <n v="9510"/>
  </r>
  <r>
    <n v="54"/>
    <s v="16"/>
    <s v="Charente"/>
    <x v="3"/>
    <x v="4"/>
    <n v="2689.5243423686125"/>
    <n v="18902.650431683986"/>
    <n v="2415.4000079690632"/>
    <n v="21477.147635639809"/>
    <s v="POITOU-CHARENTES"/>
    <x v="2"/>
    <s v="OUEST"/>
    <n v="45484.722417661469"/>
  </r>
  <r>
    <n v="82"/>
    <s v="74"/>
    <s v="Haute-Savoie"/>
    <x v="4"/>
    <x v="5"/>
    <n v="915"/>
    <n v="8405"/>
    <n v="1695"/>
    <n v="7000"/>
    <s v="RHONE-ALPES"/>
    <x v="2"/>
    <s v="CENTRE-EST"/>
    <n v="18015"/>
  </r>
  <r>
    <n v="72"/>
    <s v="47"/>
    <s v="Lot-et-Garonne"/>
    <x v="6"/>
    <x v="5"/>
    <n v="709"/>
    <n v="11826"/>
    <n v="1010"/>
    <n v="13789"/>
    <s v="AQUITAINE"/>
    <x v="2"/>
    <s v="SUD-OUEST"/>
    <n v="27334"/>
  </r>
  <r>
    <n v="94"/>
    <s v="2B"/>
    <s v="Haute-Corse"/>
    <x v="0"/>
    <x v="1"/>
    <n v="2060"/>
    <n v="8060"/>
    <n v="1100"/>
    <n v="7460"/>
    <s v="CORSE"/>
    <x v="0"/>
    <s v="MEDITERRANEE"/>
    <n v="18680"/>
  </r>
  <r>
    <n v="72"/>
    <s v="33"/>
    <s v="Gironde"/>
    <x v="5"/>
    <x v="4"/>
    <n v="3921"/>
    <n v="42213"/>
    <n v="5680"/>
    <n v="45744"/>
    <s v="AQUITAINE"/>
    <x v="2"/>
    <s v="SUD-OUEST"/>
    <n v="97558"/>
  </r>
  <r>
    <n v="83"/>
    <s v="63"/>
    <s v="Puy-de-Dôme"/>
    <x v="1"/>
    <x v="5"/>
    <n v="1440"/>
    <n v="14692"/>
    <n v="1820"/>
    <n v="15092"/>
    <s v="AUVERGNE"/>
    <x v="2"/>
    <s v="CENTRE-EST"/>
    <n v="33044"/>
  </r>
  <r>
    <n v="54"/>
    <s v="17"/>
    <s v="Charente-Maritime"/>
    <x v="5"/>
    <x v="0"/>
    <n v="6925"/>
    <n v="52780"/>
    <n v="5004"/>
    <n v="66008"/>
    <s v="POITOU-CHARENTES"/>
    <x v="0"/>
    <s v="OUEST"/>
    <n v="130717"/>
  </r>
  <r>
    <n v="72"/>
    <s v="64"/>
    <s v="Pyrénées-Atlantiques"/>
    <x v="2"/>
    <x v="1"/>
    <n v="75.831892519217334"/>
    <n v="21747.934954809305"/>
    <n v="76.754405439473928"/>
    <n v="34260.560014219933"/>
    <s v="AQUITAINE"/>
    <x v="0"/>
    <s v="SUD-OUEST"/>
    <n v="56161.081266987931"/>
  </r>
  <r>
    <n v="82"/>
    <s v="74"/>
    <s v="Haute-Savoie"/>
    <x v="1"/>
    <x v="5"/>
    <n v="1104"/>
    <n v="12848"/>
    <n v="1760"/>
    <n v="12052"/>
    <s v="RHONE-ALPES"/>
    <x v="2"/>
    <s v="CENTRE-EST"/>
    <n v="27764"/>
  </r>
  <r>
    <n v="54"/>
    <s v="17"/>
    <s v="Charente-Maritime"/>
    <x v="0"/>
    <x v="1"/>
    <n v="8480"/>
    <n v="43476"/>
    <n v="8268"/>
    <n v="48112"/>
    <s v="POITOU-CHARENTES"/>
    <x v="0"/>
    <s v="OUEST"/>
    <n v="108336"/>
  </r>
  <r>
    <n v="83"/>
    <s v="15"/>
    <s v="Cantal"/>
    <x v="6"/>
    <x v="5"/>
    <n v="611"/>
    <n v="5203"/>
    <n v="662"/>
    <n v="6317"/>
    <s v="AUVERGNE"/>
    <x v="2"/>
    <s v="CENTRE-EST"/>
    <n v="12793"/>
  </r>
  <r>
    <n v="73"/>
    <s v="82"/>
    <s v="Tarn-et-Garonne"/>
    <x v="6"/>
    <x v="0"/>
    <n v="1458"/>
    <n v="15926"/>
    <n v="894"/>
    <n v="19074"/>
    <s v="MIDI-PYRENEES"/>
    <x v="0"/>
    <s v="SUD-OUEST"/>
    <n v="37352"/>
  </r>
  <r>
    <n v="43"/>
    <s v="25"/>
    <s v="Doubs"/>
    <x v="5"/>
    <x v="2"/>
    <n v="8869"/>
    <n v="38568"/>
    <n v="6800"/>
    <n v="24176"/>
    <s v="FRANCHE-COMTE"/>
    <x v="1"/>
    <s v="EST"/>
    <n v="78413"/>
  </r>
  <r>
    <n v="82"/>
    <s v="01"/>
    <s v="Ain"/>
    <x v="1"/>
    <x v="0"/>
    <n v="6036"/>
    <n v="47328"/>
    <n v="4880"/>
    <n v="52220"/>
    <s v="RHONE-ALPES"/>
    <x v="0"/>
    <s v="CENTRE-EST"/>
    <n v="110464"/>
  </r>
  <r>
    <n v="26"/>
    <s v="58"/>
    <s v="Nièvre"/>
    <x v="3"/>
    <x v="3"/>
    <n v="640.91059304708597"/>
    <n v="3821.616991511597"/>
    <n v="430.64440022820645"/>
    <n v="7114.058902078209"/>
    <s v="BOURGOGNE"/>
    <x v="1"/>
    <s v="BASSIN PARISIEN"/>
    <n v="12007.230886865098"/>
  </r>
  <r>
    <n v="11"/>
    <s v="92"/>
    <s v="Hauts-de-Seine"/>
    <x v="6"/>
    <x v="2"/>
    <n v="8201"/>
    <n v="85993"/>
    <n v="6237"/>
    <n v="81536"/>
    <s v="ILE-DE-FRANCE"/>
    <x v="1"/>
    <s v="REGION PARISIENNE"/>
    <n v="181967"/>
  </r>
  <r>
    <n v="42"/>
    <s v="67"/>
    <s v="Bas-Rhin"/>
    <x v="1"/>
    <x v="5"/>
    <n v="2384"/>
    <n v="26392"/>
    <n v="3596"/>
    <n v="21388"/>
    <s v="ALSACE"/>
    <x v="2"/>
    <s v="EST"/>
    <n v="53760"/>
  </r>
  <r>
    <n v="11"/>
    <s v="93"/>
    <s v="Seine-Saint-Denis"/>
    <x v="1"/>
    <x v="3"/>
    <n v="7364"/>
    <n v="19404"/>
    <n v="8268"/>
    <n v="30896"/>
    <s v="ILE-DE-FRANCE"/>
    <x v="1"/>
    <s v="REGION PARISIENNE"/>
    <n v="65932"/>
  </r>
  <r>
    <n v="11"/>
    <s v="91"/>
    <s v="Essonne"/>
    <x v="0"/>
    <x v="2"/>
    <n v="8292"/>
    <n v="26452"/>
    <n v="8468"/>
    <n v="21012"/>
    <s v="ILE-DE-FRANCE"/>
    <x v="1"/>
    <s v="REGION PARISIENNE"/>
    <n v="64224"/>
  </r>
  <r>
    <n v="22"/>
    <s v="80"/>
    <s v="Somme"/>
    <x v="0"/>
    <x v="5"/>
    <n v="468"/>
    <n v="4208"/>
    <n v="284"/>
    <n v="1400"/>
    <s v="PICARDIE"/>
    <x v="2"/>
    <s v="BASSIN PARISIEN"/>
    <n v="6360"/>
  </r>
  <r>
    <n v="93"/>
    <s v="13"/>
    <s v="Bouches-du-Rhône"/>
    <x v="5"/>
    <x v="1"/>
    <n v="3537"/>
    <n v="95739"/>
    <n v="2640"/>
    <n v="119893"/>
    <s v="PROVENCE-ALPES-COTE D'AZUR"/>
    <x v="0"/>
    <s v="MEDITERRANEE"/>
    <n v="221809"/>
  </r>
  <r>
    <n v="53"/>
    <s v="22"/>
    <s v="Côtes-d'Armor"/>
    <x v="1"/>
    <x v="3"/>
    <n v="2628"/>
    <n v="7568"/>
    <n v="2916"/>
    <n v="11908"/>
    <s v="BRETAGNE"/>
    <x v="1"/>
    <s v="OUEST"/>
    <n v="25020"/>
  </r>
  <r>
    <n v="11"/>
    <s v="91"/>
    <s v="Essonne"/>
    <x v="0"/>
    <x v="4"/>
    <n v="2140"/>
    <n v="13656"/>
    <n v="3580"/>
    <n v="13456"/>
    <s v="ILE-DE-FRANCE"/>
    <x v="2"/>
    <s v="REGION PARISIENNE"/>
    <n v="32832"/>
  </r>
  <r>
    <n v="82"/>
    <s v="38"/>
    <s v="Isère"/>
    <x v="6"/>
    <x v="4"/>
    <n v="6509"/>
    <n v="38716"/>
    <n v="6746"/>
    <n v="45752"/>
    <s v="RHONE-ALPES"/>
    <x v="2"/>
    <s v="CENTRE-EST"/>
    <n v="97723"/>
  </r>
  <r>
    <n v="54"/>
    <s v="16"/>
    <s v="Charente"/>
    <x v="0"/>
    <x v="5"/>
    <n v="232"/>
    <n v="2876"/>
    <n v="148"/>
    <n v="1120"/>
    <s v="POITOU-CHARENTES"/>
    <x v="2"/>
    <s v="OUEST"/>
    <n v="4376"/>
  </r>
  <r>
    <n v="83"/>
    <s v="43"/>
    <s v="Haute-Loire"/>
    <x v="5"/>
    <x v="5"/>
    <n v="444"/>
    <n v="4744"/>
    <n v="624"/>
    <n v="4592"/>
    <s v="AUVERGNE"/>
    <x v="2"/>
    <s v="CENTRE-EST"/>
    <n v="10404"/>
  </r>
  <r>
    <n v="25"/>
    <s v="50"/>
    <s v="Manche"/>
    <x v="5"/>
    <x v="5"/>
    <n v="1133"/>
    <n v="11512"/>
    <n v="1300"/>
    <n v="9376"/>
    <s v="BASSE-NORMANDIE"/>
    <x v="2"/>
    <s v="BASSIN PARISIEN"/>
    <n v="23321"/>
  </r>
  <r>
    <n v="22"/>
    <s v="60"/>
    <s v="Oise"/>
    <x v="0"/>
    <x v="0"/>
    <n v="12680"/>
    <n v="69708"/>
    <n v="10064"/>
    <n v="79204"/>
    <s v="PICARDIE"/>
    <x v="0"/>
    <s v="BASSIN PARISIEN"/>
    <n v="171656"/>
  </r>
  <r>
    <n v="54"/>
    <s v="17"/>
    <s v="Charente-Maritime"/>
    <x v="2"/>
    <x v="1"/>
    <n v="152.48003898194114"/>
    <n v="26647.425298213551"/>
    <n v="80.078019511467545"/>
    <n v="42755.640990775028"/>
    <s v="POITOU-CHARENTES"/>
    <x v="0"/>
    <s v="OUEST"/>
    <n v="69635.624347481993"/>
  </r>
  <r>
    <n v="26"/>
    <s v="58"/>
    <s v="Nièvre"/>
    <x v="4"/>
    <x v="0"/>
    <n v="4630"/>
    <n v="32225"/>
    <n v="3200"/>
    <n v="36380"/>
    <s v="BOURGOGNE"/>
    <x v="0"/>
    <s v="BASSIN PARISIEN"/>
    <n v="76435"/>
  </r>
  <r>
    <n v="91"/>
    <s v="66"/>
    <s v="Pyrénées-Orientales"/>
    <x v="0"/>
    <x v="1"/>
    <n v="3284"/>
    <n v="25456"/>
    <n v="3060"/>
    <n v="26332"/>
    <s v="LANGUEDOC-ROUSSILLON"/>
    <x v="0"/>
    <s v="MEDITERRANEE"/>
    <n v="58132"/>
  </r>
  <r>
    <n v="25"/>
    <s v="61"/>
    <s v="Orne"/>
    <x v="1"/>
    <x v="3"/>
    <n v="1056"/>
    <n v="2796"/>
    <n v="1764"/>
    <n v="5040"/>
    <s v="BASSE-NORMANDIE"/>
    <x v="1"/>
    <s v="BASSIN PARISIEN"/>
    <n v="10656"/>
  </r>
  <r>
    <n v="91"/>
    <s v="30"/>
    <s v="Gard"/>
    <x v="1"/>
    <x v="3"/>
    <n v="2496"/>
    <n v="9028"/>
    <n v="2644"/>
    <n v="14020"/>
    <s v="LANGUEDOC-ROUSSILLON"/>
    <x v="1"/>
    <s v="MEDITERRANEE"/>
    <n v="28188"/>
  </r>
  <r>
    <n v="42"/>
    <s v="68"/>
    <s v="Haut-Rhin"/>
    <x v="5"/>
    <x v="2"/>
    <n v="13544"/>
    <n v="67445"/>
    <n v="11493"/>
    <n v="46093"/>
    <s v="ALSACE"/>
    <x v="1"/>
    <s v="EST"/>
    <n v="138575"/>
  </r>
  <r>
    <n v="73"/>
    <s v="81"/>
    <s v="Tarn"/>
    <x v="2"/>
    <x v="2"/>
    <n v="3540.1021482394322"/>
    <n v="37631.560933056113"/>
    <n v="1949.9008963752174"/>
    <n v="26643.852143055243"/>
    <s v="MIDI-PYRENEES"/>
    <x v="1"/>
    <s v="SUD-OUEST"/>
    <n v="69765.416120726004"/>
  </r>
  <r>
    <n v="52"/>
    <s v="44"/>
    <s v="Loire-Atlantique"/>
    <x v="3"/>
    <x v="5"/>
    <n v="8575.0512750070266"/>
    <n v="117554.16229105659"/>
    <n v="10330.500233192501"/>
    <n v="131270.76633013264"/>
    <s v="PAYS DE LA LOIRE"/>
    <x v="2"/>
    <s v="OUEST"/>
    <n v="267730.48012938874"/>
  </r>
  <r>
    <n v="54"/>
    <s v="17"/>
    <s v="Charente-Maritime"/>
    <x v="1"/>
    <x v="1"/>
    <n v="1884"/>
    <n v="36240"/>
    <n v="1768"/>
    <n v="47012"/>
    <s v="POITOU-CHARENTES"/>
    <x v="0"/>
    <s v="OUEST"/>
    <n v="86904"/>
  </r>
  <r>
    <n v="73"/>
    <s v="82"/>
    <s v="Tarn-et-Garonne"/>
    <x v="2"/>
    <x v="2"/>
    <n v="2320.8591542519985"/>
    <n v="22840.045105098136"/>
    <n v="1495.4107725002516"/>
    <n v="16188.151671765876"/>
    <s v="MIDI-PYRENEES"/>
    <x v="1"/>
    <s v="SUD-OUEST"/>
    <n v="42844.466703616257"/>
  </r>
  <r>
    <n v="91"/>
    <s v="66"/>
    <s v="Pyrénées-Orientales"/>
    <x v="0"/>
    <x v="4"/>
    <n v="668"/>
    <n v="4092"/>
    <n v="880"/>
    <n v="3452"/>
    <s v="LANGUEDOC-ROUSSILLON"/>
    <x v="2"/>
    <s v="MEDITERRANEE"/>
    <n v="9092"/>
  </r>
  <r>
    <n v="25"/>
    <s v="61"/>
    <s v="Orne"/>
    <x v="5"/>
    <x v="1"/>
    <n v="464"/>
    <n v="21072"/>
    <n v="392"/>
    <n v="29712"/>
    <s v="BASSE-NORMANDIE"/>
    <x v="0"/>
    <s v="BASSIN PARISIEN"/>
    <n v="51640"/>
  </r>
  <r>
    <n v="72"/>
    <s v="40"/>
    <s v="Landes"/>
    <x v="6"/>
    <x v="2"/>
    <n v="3209"/>
    <n v="36963"/>
    <n v="2072"/>
    <n v="28387"/>
    <s v="AQUITAINE"/>
    <x v="1"/>
    <s v="SUD-OUEST"/>
    <n v="70631"/>
  </r>
  <r>
    <n v="52"/>
    <s v="53"/>
    <s v="Mayenne"/>
    <x v="3"/>
    <x v="4"/>
    <n v="2522.0561690140098"/>
    <n v="14704.930986609132"/>
    <n v="2314.8420514003005"/>
    <n v="15441.666960625704"/>
    <s v="PAYS DE LA LOIRE"/>
    <x v="2"/>
    <s v="OUEST"/>
    <n v="34983.496167649144"/>
  </r>
  <r>
    <n v="83"/>
    <s v="43"/>
    <s v="Haute-Loire"/>
    <x v="1"/>
    <x v="5"/>
    <n v="292"/>
    <n v="3328"/>
    <n v="524"/>
    <n v="3780"/>
    <s v="AUVERGNE"/>
    <x v="2"/>
    <s v="CENTRE-EST"/>
    <n v="7924"/>
  </r>
  <r>
    <n v="41"/>
    <s v="88"/>
    <s v="Vosges"/>
    <x v="0"/>
    <x v="3"/>
    <n v="1424"/>
    <n v="2404"/>
    <n v="1540"/>
    <n v="3904"/>
    <s v="LORRAINE"/>
    <x v="1"/>
    <s v="EST"/>
    <n v="9272"/>
  </r>
  <r>
    <n v="43"/>
    <s v="90"/>
    <s v="Territoire de Belfort"/>
    <x v="5"/>
    <x v="2"/>
    <n v="2657"/>
    <n v="11674"/>
    <n v="1784"/>
    <n v="7952"/>
    <s v="FRANCHE-COMTE"/>
    <x v="1"/>
    <s v="EST"/>
    <n v="24067"/>
  </r>
  <r>
    <n v="52"/>
    <s v="44"/>
    <s v="Loire-Atlantique"/>
    <x v="5"/>
    <x v="5"/>
    <n v="3087"/>
    <n v="37521"/>
    <n v="3680"/>
    <n v="31493"/>
    <s v="PAYS DE LA LOIRE"/>
    <x v="2"/>
    <s v="OUEST"/>
    <n v="75781"/>
  </r>
  <r>
    <n v="83"/>
    <s v="63"/>
    <s v="Puy-de-Dôme"/>
    <x v="0"/>
    <x v="1"/>
    <n v="9940"/>
    <n v="54736"/>
    <n v="9244"/>
    <n v="64288"/>
    <s v="AUVERGNE"/>
    <x v="0"/>
    <s v="CENTRE-EST"/>
    <n v="138208"/>
  </r>
  <r>
    <n v="53"/>
    <s v="35"/>
    <s v="Ille-et-Vilaine"/>
    <x v="3"/>
    <x v="1"/>
    <n v="185.89150712790587"/>
    <n v="27140.150013247621"/>
    <n v="78.630016400809609"/>
    <n v="46006.353634295127"/>
    <s v="BRETAGNE"/>
    <x v="0"/>
    <s v="OUEST"/>
    <n v="73411.025171071466"/>
  </r>
  <r>
    <n v="93"/>
    <s v="06"/>
    <s v="Alpes-Maritimes"/>
    <x v="0"/>
    <x v="4"/>
    <n v="2248"/>
    <n v="17508"/>
    <n v="3036"/>
    <n v="16524"/>
    <s v="PROVENCE-ALPES-COTE D'AZUR"/>
    <x v="2"/>
    <s v="MEDITERRANEE"/>
    <n v="39316"/>
  </r>
  <r>
    <n v="82"/>
    <s v="73"/>
    <s v="Savoie"/>
    <x v="2"/>
    <x v="3"/>
    <n v="1263.7117018629522"/>
    <n v="6953.5467103509036"/>
    <n v="886.56003696500295"/>
    <n v="11124.349735590897"/>
    <s v="RHONE-ALPES"/>
    <x v="1"/>
    <s v="CENTRE-EST"/>
    <n v="20228.168184769755"/>
  </r>
  <r>
    <n v="73"/>
    <s v="09"/>
    <s v="Ariège"/>
    <x v="3"/>
    <x v="0"/>
    <n v="821.40397213234235"/>
    <n v="9188.9809636475566"/>
    <n v="487.1096866877765"/>
    <n v="10680.574825873508"/>
    <s v="MIDI-PYRENEES"/>
    <x v="0"/>
    <s v="SUD-OUEST"/>
    <n v="21178.069448341183"/>
  </r>
  <r>
    <n v="82"/>
    <s v="38"/>
    <s v="Isère"/>
    <x v="3"/>
    <x v="2"/>
    <n v="10940.471624734739"/>
    <n v="104949.5132100925"/>
    <n v="7157.7880424075711"/>
    <n v="78520.708693606619"/>
    <s v="RHONE-ALPES"/>
    <x v="1"/>
    <s v="CENTRE-EST"/>
    <n v="201568.48157084142"/>
  </r>
  <r>
    <n v="24"/>
    <s v="45"/>
    <s v="Loiret"/>
    <x v="2"/>
    <x v="5"/>
    <n v="3225.684984160921"/>
    <n v="42850.593397766796"/>
    <n v="4406.6586400707274"/>
    <n v="47415.379326322989"/>
    <s v="CENTRE"/>
    <x v="2"/>
    <s v="BASSIN PARISIEN"/>
    <n v="97898.31634832143"/>
  </r>
  <r>
    <n v="73"/>
    <s v="46"/>
    <s v="Lot"/>
    <x v="3"/>
    <x v="5"/>
    <n v="588.29398768852798"/>
    <n v="12627.029825654166"/>
    <n v="555.76684389925833"/>
    <n v="16083.52932856894"/>
    <s v="MIDI-PYRENEES"/>
    <x v="2"/>
    <s v="SUD-OUEST"/>
    <n v="29854.619985810896"/>
  </r>
  <r>
    <n v="11"/>
    <s v="91"/>
    <s v="Essonne"/>
    <x v="3"/>
    <x v="3"/>
    <n v="3834.8743281356933"/>
    <n v="20419.258868254015"/>
    <n v="2971.6304670122668"/>
    <n v="30516.445094382798"/>
    <s v="ILE-DE-FRANCE"/>
    <x v="1"/>
    <s v="REGION PARISIENNE"/>
    <n v="57742.208757784771"/>
  </r>
  <r>
    <n v="52"/>
    <s v="53"/>
    <s v="Mayenne"/>
    <x v="6"/>
    <x v="5"/>
    <n v="1305"/>
    <n v="10109"/>
    <n v="1587"/>
    <n v="11152"/>
    <s v="PAYS DE LA LOIRE"/>
    <x v="2"/>
    <s v="OUEST"/>
    <n v="24153"/>
  </r>
  <r>
    <n v="11"/>
    <s v="92"/>
    <s v="Hauts-de-Seine"/>
    <x v="3"/>
    <x v="5"/>
    <n v="12265.925217892736"/>
    <n v="251356.53154476659"/>
    <n v="16320.121753438872"/>
    <n v="267219.9322966442"/>
    <s v="ILE-DE-FRANCE"/>
    <x v="2"/>
    <s v="REGION PARISIENNE"/>
    <n v="547162.5108127424"/>
  </r>
  <r>
    <n v="11"/>
    <s v="75"/>
    <s v="Paris"/>
    <x v="6"/>
    <x v="5"/>
    <n v="15272"/>
    <n v="327596"/>
    <n v="22640"/>
    <n v="339088"/>
    <s v="ILE-DE-FRANCE"/>
    <x v="2"/>
    <s v="REGION PARISIENNE"/>
    <n v="704596"/>
  </r>
  <r>
    <n v="82"/>
    <s v="69"/>
    <s v="Rhône"/>
    <x v="4"/>
    <x v="0"/>
    <n v="20035"/>
    <n v="150600"/>
    <n v="17140"/>
    <n v="169075"/>
    <s v="RHONE-ALPES"/>
    <x v="0"/>
    <s v="CENTRE-EST"/>
    <n v="356850"/>
  </r>
  <r>
    <n v="72"/>
    <s v="24"/>
    <s v="Dordogne"/>
    <x v="6"/>
    <x v="2"/>
    <n v="3627"/>
    <n v="39557"/>
    <n v="2391"/>
    <n v="30251"/>
    <s v="AQUITAINE"/>
    <x v="1"/>
    <s v="SUD-OUEST"/>
    <n v="75826"/>
  </r>
  <r>
    <n v="72"/>
    <s v="47"/>
    <s v="Lot-et-Garonne"/>
    <x v="4"/>
    <x v="4"/>
    <n v="1045"/>
    <n v="5085"/>
    <n v="1255"/>
    <n v="4460"/>
    <s v="AQUITAINE"/>
    <x v="2"/>
    <s v="SUD-OUEST"/>
    <n v="11845"/>
  </r>
  <r>
    <n v="83"/>
    <s v="63"/>
    <s v="Puy-de-Dôme"/>
    <x v="3"/>
    <x v="4"/>
    <n v="5207.5046666539592"/>
    <n v="33193.914862877231"/>
    <n v="5062.168892218353"/>
    <n v="38002.525796035545"/>
    <s v="AUVERGNE"/>
    <x v="2"/>
    <s v="CENTRE-EST"/>
    <n v="81466.114217785085"/>
  </r>
  <r>
    <n v="24"/>
    <s v="45"/>
    <s v="Loiret"/>
    <x v="0"/>
    <x v="4"/>
    <n v="1452"/>
    <n v="6280"/>
    <n v="1680"/>
    <n v="5264"/>
    <s v="CENTRE"/>
    <x v="2"/>
    <s v="BASSIN PARISIEN"/>
    <n v="14676"/>
  </r>
  <r>
    <n v="25"/>
    <s v="50"/>
    <s v="Manche"/>
    <x v="1"/>
    <x v="1"/>
    <n v="3276"/>
    <n v="28312"/>
    <n v="3688"/>
    <n v="39512"/>
    <s v="BASSE-NORMANDIE"/>
    <x v="0"/>
    <s v="BASSIN PARISIEN"/>
    <n v="74788"/>
  </r>
  <r>
    <n v="31"/>
    <s v="62"/>
    <s v="Pas-de-Calais"/>
    <x v="0"/>
    <x v="1"/>
    <n v="25500"/>
    <n v="112212"/>
    <n v="30164"/>
    <n v="127868"/>
    <s v="NORD-PAS-DE-CALAIS"/>
    <x v="0"/>
    <s v=""/>
    <n v="295744"/>
  </r>
  <r>
    <n v="73"/>
    <s v="31"/>
    <s v="Haute-Garonne"/>
    <x v="1"/>
    <x v="2"/>
    <n v="11636"/>
    <n v="38496"/>
    <n v="8428"/>
    <n v="26792"/>
    <s v="MIDI-PYRENEES"/>
    <x v="1"/>
    <s v="SUD-OUEST"/>
    <n v="85352"/>
  </r>
  <r>
    <n v="82"/>
    <s v="42"/>
    <s v="Loire"/>
    <x v="2"/>
    <x v="2"/>
    <n v="7474.2881371562917"/>
    <n v="79455.231114767361"/>
    <n v="4595.0464401211739"/>
    <n v="59258.203821702176"/>
    <s v="RHONE-ALPES"/>
    <x v="1"/>
    <s v="CENTRE-EST"/>
    <n v="150782.76951374701"/>
  </r>
  <r>
    <n v="11"/>
    <s v="78"/>
    <s v="Yvelines"/>
    <x v="3"/>
    <x v="5"/>
    <n v="9196.8646381986746"/>
    <n v="189966.13792026864"/>
    <n v="11702.818321639925"/>
    <n v="192242.76415601518"/>
    <s v="ILE-DE-FRANCE"/>
    <x v="2"/>
    <s v="REGION PARISIENNE"/>
    <n v="403108.58503612241"/>
  </r>
  <r>
    <n v="74"/>
    <s v="23"/>
    <s v="Creuse"/>
    <x v="5"/>
    <x v="3"/>
    <n v="365"/>
    <n v="2285"/>
    <n v="468"/>
    <n v="3992"/>
    <s v="LIMOUSIN"/>
    <x v="1"/>
    <s v="SUD-OUEST"/>
    <n v="7110"/>
  </r>
  <r>
    <n v="24"/>
    <s v="36"/>
    <s v="Indre"/>
    <x v="0"/>
    <x v="2"/>
    <n v="3424"/>
    <n v="4476"/>
    <n v="1968"/>
    <n v="2896"/>
    <s v="CENTRE"/>
    <x v="1"/>
    <s v="BASSIN PARISIEN"/>
    <n v="12764"/>
  </r>
  <r>
    <n v="73"/>
    <s v="82"/>
    <s v="Tarn-et-Garonne"/>
    <x v="5"/>
    <x v="5"/>
    <n v="332"/>
    <n v="5144"/>
    <n v="508"/>
    <n v="4832"/>
    <s v="MIDI-PYRENEES"/>
    <x v="2"/>
    <s v="SUD-OUEST"/>
    <n v="10816"/>
  </r>
  <r>
    <n v="82"/>
    <s v="42"/>
    <s v="Loire"/>
    <x v="6"/>
    <x v="5"/>
    <n v="3378"/>
    <n v="31076"/>
    <n v="3624"/>
    <n v="36082"/>
    <s v="RHONE-ALPES"/>
    <x v="2"/>
    <s v="CENTRE-EST"/>
    <n v="74160"/>
  </r>
  <r>
    <n v="82"/>
    <s v="38"/>
    <s v="Isère"/>
    <x v="4"/>
    <x v="3"/>
    <n v="3215"/>
    <n v="8195"/>
    <n v="4055"/>
    <n v="16475"/>
    <s v="RHONE-ALPES"/>
    <x v="1"/>
    <s v="CENTRE-EST"/>
    <n v="31940"/>
  </r>
  <r>
    <n v="43"/>
    <s v="70"/>
    <s v="Haute-Saône"/>
    <x v="1"/>
    <x v="3"/>
    <n v="1168"/>
    <n v="2764"/>
    <n v="1364"/>
    <n v="4388"/>
    <s v="FRANCHE-COMTE"/>
    <x v="1"/>
    <s v="EST"/>
    <n v="9684"/>
  </r>
  <r>
    <n v="24"/>
    <s v="37"/>
    <s v="Indre-et-Loire"/>
    <x v="4"/>
    <x v="5"/>
    <n v="985"/>
    <n v="8485"/>
    <n v="1750"/>
    <n v="7020"/>
    <s v="CENTRE"/>
    <x v="2"/>
    <s v="BASSIN PARISIEN"/>
    <n v="18240"/>
  </r>
  <r>
    <n v="52"/>
    <s v="49"/>
    <s v="Maine-et-Loire"/>
    <x v="1"/>
    <x v="3"/>
    <n v="3320"/>
    <n v="6520"/>
    <n v="4816"/>
    <n v="11144"/>
    <s v="PAYS DE LA LOIRE"/>
    <x v="1"/>
    <s v="OUEST"/>
    <n v="25800"/>
  </r>
  <r>
    <n v="25"/>
    <s v="50"/>
    <s v="Manche"/>
    <x v="3"/>
    <x v="5"/>
    <n v="2044.7470591426595"/>
    <n v="28047.20587983826"/>
    <n v="2579.489495411889"/>
    <n v="34260.199429842571"/>
    <s v="BASSE-NORMANDIE"/>
    <x v="2"/>
    <s v="BASSIN PARISIEN"/>
    <n v="66931.641864235382"/>
  </r>
  <r>
    <n v="83"/>
    <s v="63"/>
    <s v="Puy-de-Dôme"/>
    <x v="3"/>
    <x v="0"/>
    <n v="2762.8688945926433"/>
    <n v="28230.783913095456"/>
    <n v="2006.8332358466071"/>
    <n v="33239.343327227332"/>
    <s v="AUVERGNE"/>
    <x v="0"/>
    <s v="CENTRE-EST"/>
    <n v="66239.829370762047"/>
  </r>
  <r>
    <n v="25"/>
    <s v="61"/>
    <s v="Orne"/>
    <x v="0"/>
    <x v="1"/>
    <n v="5884"/>
    <n v="22916"/>
    <n v="6008"/>
    <n v="29668"/>
    <s v="BASSE-NORMANDIE"/>
    <x v="0"/>
    <s v="BASSIN PARISIEN"/>
    <n v="64476"/>
  </r>
  <r>
    <n v="11"/>
    <s v="94"/>
    <s v="Val-de-Marne"/>
    <x v="2"/>
    <x v="2"/>
    <n v="8487.3183588443426"/>
    <n v="81947.319298596558"/>
    <n v="6690.5482942887957"/>
    <n v="70501.377632409058"/>
    <s v="ILE-DE-FRANCE"/>
    <x v="1"/>
    <s v="REGION PARISIENNE"/>
    <n v="167626.56358413876"/>
  </r>
  <r>
    <n v="54"/>
    <s v="17"/>
    <s v="Charente-Maritime"/>
    <x v="4"/>
    <x v="5"/>
    <n v="615"/>
    <n v="6480"/>
    <n v="1025"/>
    <n v="5415"/>
    <s v="POITOU-CHARENTES"/>
    <x v="2"/>
    <s v="OUEST"/>
    <n v="13535"/>
  </r>
  <r>
    <n v="52"/>
    <s v="85"/>
    <s v="Vendée"/>
    <x v="1"/>
    <x v="5"/>
    <n v="652"/>
    <n v="6492"/>
    <n v="828"/>
    <n v="6028"/>
    <s v="PAYS DE LA LOIRE"/>
    <x v="2"/>
    <s v="OUEST"/>
    <n v="14000"/>
  </r>
  <r>
    <n v="11"/>
    <s v="94"/>
    <s v="Val-de-Marne"/>
    <x v="3"/>
    <x v="1"/>
    <n v="291.67099724401749"/>
    <n v="24141.654105828133"/>
    <n v="157.20860243978248"/>
    <n v="39177.644547519521"/>
    <s v="ILE-DE-FRANCE"/>
    <x v="0"/>
    <s v="REGION PARISIENNE"/>
    <n v="63768.178253031452"/>
  </r>
  <r>
    <n v="24"/>
    <s v="18"/>
    <s v="Cher"/>
    <x v="1"/>
    <x v="5"/>
    <n v="700"/>
    <n v="6016"/>
    <n v="720"/>
    <n v="5084"/>
    <s v="CENTRE"/>
    <x v="2"/>
    <s v="BASSIN PARISIEN"/>
    <n v="12520"/>
  </r>
  <r>
    <n v="31"/>
    <s v="62"/>
    <s v="Pas-de-Calais"/>
    <x v="1"/>
    <x v="0"/>
    <n v="27584"/>
    <n v="149500"/>
    <n v="26400"/>
    <n v="208844"/>
    <s v="NORD-PAS-DE-CALAIS"/>
    <x v="0"/>
    <s v=""/>
    <n v="412328"/>
  </r>
  <r>
    <n v="91"/>
    <s v="48"/>
    <s v="Lozère"/>
    <x v="1"/>
    <x v="1"/>
    <n v="340"/>
    <n v="5544"/>
    <n v="224"/>
    <n v="6348"/>
    <s v="LANGUEDOC-ROUSSILLON"/>
    <x v="0"/>
    <s v="MEDITERRANEE"/>
    <n v="12456"/>
  </r>
  <r>
    <n v="54"/>
    <s v="16"/>
    <s v="Charente"/>
    <x v="2"/>
    <x v="5"/>
    <n v="1163.8175553621554"/>
    <n v="18100.740190209173"/>
    <n v="1663.6982407077303"/>
    <n v="21817.41824003182"/>
    <s v="POITOU-CHARENTES"/>
    <x v="2"/>
    <s v="OUEST"/>
    <n v="42745.674226310875"/>
  </r>
  <r>
    <n v="82"/>
    <s v="74"/>
    <s v="Haute-Savoie"/>
    <x v="4"/>
    <x v="2"/>
    <n v="8585"/>
    <n v="23570"/>
    <n v="6290"/>
    <n v="15250"/>
    <s v="RHONE-ALPES"/>
    <x v="1"/>
    <s v="CENTRE-EST"/>
    <n v="53695"/>
  </r>
  <r>
    <n v="25"/>
    <s v="50"/>
    <s v="Manche"/>
    <x v="6"/>
    <x v="5"/>
    <n v="1409"/>
    <n v="16813"/>
    <n v="2112"/>
    <n v="17838"/>
    <s v="BASSE-NORMANDIE"/>
    <x v="2"/>
    <s v="BASSIN PARISIEN"/>
    <n v="38172"/>
  </r>
  <r>
    <n v="53"/>
    <s v="35"/>
    <s v="Ille-et-Vilaine"/>
    <x v="6"/>
    <x v="4"/>
    <n v="5947"/>
    <n v="30238"/>
    <n v="5599"/>
    <n v="32692"/>
    <s v="BRETAGNE"/>
    <x v="2"/>
    <s v="OUEST"/>
    <n v="74476"/>
  </r>
  <r>
    <n v="11"/>
    <s v="75"/>
    <s v="Paris"/>
    <x v="6"/>
    <x v="1"/>
    <n v="712"/>
    <n v="58751"/>
    <n v="721"/>
    <n v="95005"/>
    <s v="ILE-DE-FRANCE"/>
    <x v="0"/>
    <s v="REGION PARISIENNE"/>
    <n v="155189"/>
  </r>
  <r>
    <n v="82"/>
    <s v="69"/>
    <s v="Rhône"/>
    <x v="6"/>
    <x v="2"/>
    <n v="13573"/>
    <n v="127471"/>
    <n v="9037"/>
    <n v="105511"/>
    <s v="RHONE-ALPES"/>
    <x v="1"/>
    <s v="CENTRE-EST"/>
    <n v="255592"/>
  </r>
  <r>
    <n v="53"/>
    <s v="22"/>
    <s v="Côtes-d'Armor"/>
    <x v="3"/>
    <x v="0"/>
    <n v="2280.5793519111126"/>
    <n v="25076.45950013087"/>
    <n v="1203.7049903873703"/>
    <n v="33537.021716362273"/>
    <s v="BRETAGNE"/>
    <x v="0"/>
    <s v="OUEST"/>
    <n v="62097.765558791623"/>
  </r>
  <r>
    <n v="82"/>
    <s v="74"/>
    <s v="Haute-Savoie"/>
    <x v="1"/>
    <x v="2"/>
    <n v="9604"/>
    <n v="30820"/>
    <n v="6492"/>
    <n v="21032"/>
    <s v="RHONE-ALPES"/>
    <x v="1"/>
    <s v="CENTRE-EST"/>
    <n v="67948"/>
  </r>
  <r>
    <n v="73"/>
    <s v="81"/>
    <s v="Tarn"/>
    <x v="0"/>
    <x v="3"/>
    <n v="1188"/>
    <n v="2548"/>
    <n v="1212"/>
    <n v="4232"/>
    <s v="MIDI-PYRENEES"/>
    <x v="1"/>
    <s v="SUD-OUEST"/>
    <n v="9180"/>
  </r>
  <r>
    <n v="43"/>
    <s v="25"/>
    <s v="Doubs"/>
    <x v="0"/>
    <x v="4"/>
    <n v="1472"/>
    <n v="6328"/>
    <n v="1924"/>
    <n v="5400"/>
    <s v="FRANCHE-COMTE"/>
    <x v="2"/>
    <s v="EST"/>
    <n v="15124"/>
  </r>
  <r>
    <n v="21"/>
    <s v="10"/>
    <s v="Aube"/>
    <x v="6"/>
    <x v="0"/>
    <n v="2044"/>
    <n v="21220"/>
    <n v="1632"/>
    <n v="25606"/>
    <s v="CHAMPAGNE-ARDENNE"/>
    <x v="0"/>
    <s v="BASSIN PARISIEN"/>
    <n v="50502"/>
  </r>
  <r>
    <n v="24"/>
    <s v="37"/>
    <s v="Indre-et-Loire"/>
    <x v="1"/>
    <x v="2"/>
    <n v="9284"/>
    <n v="28156"/>
    <n v="5792"/>
    <n v="16672"/>
    <s v="CENTRE"/>
    <x v="1"/>
    <s v="BASSIN PARISIEN"/>
    <n v="59904"/>
  </r>
  <r>
    <n v="73"/>
    <s v="32"/>
    <s v="Gers"/>
    <x v="4"/>
    <x v="4"/>
    <n v="720"/>
    <n v="2760"/>
    <n v="895"/>
    <n v="2510"/>
    <s v="MIDI-PYRENEES"/>
    <x v="2"/>
    <s v="SUD-OUEST"/>
    <n v="6885"/>
  </r>
  <r>
    <n v="83"/>
    <s v="03"/>
    <s v="Allier"/>
    <x v="2"/>
    <x v="3"/>
    <n v="1147.3464976693394"/>
    <n v="6542.6842494274988"/>
    <n v="757.41334848631482"/>
    <n v="12181.3613447386"/>
    <s v="AUVERGNE"/>
    <x v="1"/>
    <s v="CENTRE-EST"/>
    <n v="20628.805440321754"/>
  </r>
  <r>
    <n v="41"/>
    <s v="55"/>
    <s v="Meuse"/>
    <x v="6"/>
    <x v="2"/>
    <n v="2180"/>
    <n v="21349"/>
    <n v="1155"/>
    <n v="14641"/>
    <s v="LORRAINE"/>
    <x v="1"/>
    <s v="EST"/>
    <n v="39325"/>
  </r>
  <r>
    <n v="82"/>
    <s v="26"/>
    <s v="Drôme"/>
    <x v="2"/>
    <x v="4"/>
    <n v="3078.8949192333685"/>
    <n v="22196.867318133369"/>
    <n v="3047.3107446029135"/>
    <n v="26680.70326738491"/>
    <s v="RHONE-ALPES"/>
    <x v="2"/>
    <s v="CENTRE-EST"/>
    <n v="55003.77624935456"/>
  </r>
  <r>
    <n v="11"/>
    <s v="91"/>
    <s v="Essonne"/>
    <x v="1"/>
    <x v="5"/>
    <n v="2888"/>
    <n v="39780"/>
    <n v="3848"/>
    <n v="30700"/>
    <s v="ILE-DE-FRANCE"/>
    <x v="2"/>
    <s v="REGION PARISIENNE"/>
    <n v="77216"/>
  </r>
  <r>
    <n v="72"/>
    <s v="24"/>
    <s v="Dordogne"/>
    <x v="4"/>
    <x v="1"/>
    <n v="4865"/>
    <n v="36175"/>
    <n v="5090"/>
    <n v="40880"/>
    <s v="AQUITAINE"/>
    <x v="0"/>
    <s v="SUD-OUEST"/>
    <n v="87010"/>
  </r>
  <r>
    <n v="82"/>
    <s v="01"/>
    <s v="Ain"/>
    <x v="5"/>
    <x v="2"/>
    <n v="8612"/>
    <n v="38706"/>
    <n v="5976"/>
    <n v="24208"/>
    <s v="RHONE-ALPES"/>
    <x v="1"/>
    <s v="CENTRE-EST"/>
    <n v="77502"/>
  </r>
  <r>
    <n v="72"/>
    <s v="33"/>
    <s v="Gironde"/>
    <x v="0"/>
    <x v="1"/>
    <n v="14112"/>
    <n v="78076"/>
    <n v="13900"/>
    <n v="93212"/>
    <s v="AQUITAINE"/>
    <x v="0"/>
    <s v="SUD-OUEST"/>
    <n v="199300"/>
  </r>
  <r>
    <n v="41"/>
    <s v="57"/>
    <s v="Moselle"/>
    <x v="2"/>
    <x v="3"/>
    <n v="3095.2926305529832"/>
    <n v="13396.785929477581"/>
    <n v="2124.7128814875628"/>
    <n v="18922.668831138115"/>
    <s v="LORRAINE"/>
    <x v="1"/>
    <s v="EST"/>
    <n v="37539.460272656244"/>
  </r>
  <r>
    <n v="72"/>
    <s v="64"/>
    <s v="Pyrénées-Atlantiques"/>
    <x v="0"/>
    <x v="3"/>
    <n v="1652"/>
    <n v="5188"/>
    <n v="1924"/>
    <n v="9548"/>
    <s v="AQUITAINE"/>
    <x v="1"/>
    <s v="SUD-OUEST"/>
    <n v="18312"/>
  </r>
  <r>
    <n v="25"/>
    <s v="14"/>
    <s v="Calvados"/>
    <x v="6"/>
    <x v="2"/>
    <n v="7040"/>
    <n v="60716"/>
    <n v="4452"/>
    <n v="45677"/>
    <s v="BASSE-NORMANDIE"/>
    <x v="1"/>
    <s v="BASSIN PARISIEN"/>
    <n v="117885"/>
  </r>
  <r>
    <n v="53"/>
    <s v="56"/>
    <s v="Morbihan"/>
    <x v="3"/>
    <x v="5"/>
    <n v="2900.1287638798276"/>
    <n v="52047.017599164225"/>
    <n v="3662.6708363260354"/>
    <n v="63648.501438672502"/>
    <s v="BRETAGNE"/>
    <x v="2"/>
    <s v="OUEST"/>
    <n v="122258.31863804259"/>
  </r>
  <r>
    <n v="82"/>
    <s v="69"/>
    <s v="Rhône"/>
    <x v="3"/>
    <x v="3"/>
    <n v="4599.9185245263097"/>
    <n v="22663.05386932172"/>
    <n v="3329.2727771757959"/>
    <n v="37672.126974263345"/>
    <s v="RHONE-ALPES"/>
    <x v="1"/>
    <s v="CENTRE-EST"/>
    <n v="68264.372145287169"/>
  </r>
  <r>
    <n v="52"/>
    <s v="85"/>
    <s v="Vendée"/>
    <x v="5"/>
    <x v="5"/>
    <n v="1101"/>
    <n v="10864"/>
    <n v="1412"/>
    <n v="9288"/>
    <s v="PAYS DE LA LOIRE"/>
    <x v="2"/>
    <s v="OUEST"/>
    <n v="22665"/>
  </r>
  <r>
    <n v="93"/>
    <s v="06"/>
    <s v="Alpes-Maritimes"/>
    <x v="0"/>
    <x v="5"/>
    <n v="768"/>
    <n v="16568"/>
    <n v="668"/>
    <n v="6396"/>
    <s v="PROVENCE-ALPES-COTE D'AZUR"/>
    <x v="2"/>
    <s v="MEDITERRANEE"/>
    <n v="24400"/>
  </r>
  <r>
    <n v="11"/>
    <s v="92"/>
    <s v="Hauts-de-Seine"/>
    <x v="4"/>
    <x v="0"/>
    <n v="14140"/>
    <n v="134065"/>
    <n v="13485"/>
    <n v="152020"/>
    <s v="ILE-DE-FRANCE"/>
    <x v="0"/>
    <s v="REGION PARISIENNE"/>
    <n v="313710"/>
  </r>
  <r>
    <n v="43"/>
    <s v="90"/>
    <s v="Territoire de Belfort"/>
    <x v="0"/>
    <x v="4"/>
    <n v="316"/>
    <n v="2232"/>
    <n v="544"/>
    <n v="1724"/>
    <s v="FRANCHE-COMTE"/>
    <x v="2"/>
    <s v="EST"/>
    <n v="4816"/>
  </r>
  <r>
    <n v="52"/>
    <s v="44"/>
    <s v="Loire-Atlantique"/>
    <x v="1"/>
    <x v="0"/>
    <n v="12772"/>
    <n v="86156"/>
    <n v="9860"/>
    <n v="121660"/>
    <s v="PAYS DE LA LOIRE"/>
    <x v="0"/>
    <s v="OUEST"/>
    <n v="230448"/>
  </r>
  <r>
    <n v="52"/>
    <s v="85"/>
    <s v="Vendée"/>
    <x v="3"/>
    <x v="3"/>
    <n v="2169.6468260578372"/>
    <n v="10346.851147115511"/>
    <n v="1204.0704587018236"/>
    <n v="16704.433580896457"/>
    <s v="PAYS DE LA LOIRE"/>
    <x v="1"/>
    <s v="OUEST"/>
    <n v="30425.002012771627"/>
  </r>
  <r>
    <n v="91"/>
    <s v="11"/>
    <s v="Aude"/>
    <x v="0"/>
    <x v="3"/>
    <n v="920"/>
    <n v="2544"/>
    <n v="1140"/>
    <n v="3884"/>
    <s v="LANGUEDOC-ROUSSILLON"/>
    <x v="1"/>
    <s v="MEDITERRANEE"/>
    <n v="8488"/>
  </r>
  <r>
    <n v="82"/>
    <s v="69"/>
    <s v="Rhône"/>
    <x v="4"/>
    <x v="5"/>
    <n v="4035"/>
    <n v="37705"/>
    <n v="6910"/>
    <n v="29620"/>
    <s v="RHONE-ALPES"/>
    <x v="2"/>
    <s v="CENTRE-EST"/>
    <n v="78270"/>
  </r>
  <r>
    <n v="73"/>
    <s v="65"/>
    <s v="Hautes-Pyrénées"/>
    <x v="1"/>
    <x v="5"/>
    <n v="448"/>
    <n v="5108"/>
    <n v="696"/>
    <n v="5244"/>
    <s v="MIDI-PYRENEES"/>
    <x v="2"/>
    <s v="SUD-OUEST"/>
    <n v="11496"/>
  </r>
  <r>
    <n v="94"/>
    <s v="2A"/>
    <s v="Corse-du-Sud"/>
    <x v="0"/>
    <x v="3"/>
    <n v="520"/>
    <n v="2000"/>
    <n v="580"/>
    <n v="2800"/>
    <s v="CORSE"/>
    <x v="1"/>
    <s v="MEDITERRANEE"/>
    <n v="5900"/>
  </r>
  <r>
    <n v="21"/>
    <s v="08"/>
    <s v="Ardennes"/>
    <x v="0"/>
    <x v="2"/>
    <n v="3736"/>
    <n v="7420"/>
    <n v="2232"/>
    <n v="3944"/>
    <s v="CHAMPAGNE-ARDENNE"/>
    <x v="1"/>
    <s v="BASSIN PARISIEN"/>
    <n v="17332"/>
  </r>
  <r>
    <n v="22"/>
    <s v="80"/>
    <s v="Somme"/>
    <x v="3"/>
    <x v="4"/>
    <n v="4534.435069258835"/>
    <n v="25166.714762317682"/>
    <n v="4805.6546905129826"/>
    <n v="27374.013359055891"/>
    <s v="PICARDIE"/>
    <x v="2"/>
    <s v="BASSIN PARISIEN"/>
    <n v="61880.817881145391"/>
  </r>
  <r>
    <n v="93"/>
    <s v="84"/>
    <s v="Vaucluse"/>
    <x v="3"/>
    <x v="4"/>
    <n v="4096.6502660761817"/>
    <n v="27319.764714022294"/>
    <n v="4230.9259881609742"/>
    <n v="33534.707420944658"/>
    <s v="PROVENCE-ALPES-COTE D'AZUR"/>
    <x v="2"/>
    <s v="MEDITERRANEE"/>
    <n v="69182.048389204108"/>
  </r>
  <r>
    <n v="53"/>
    <s v="22"/>
    <s v="Côtes-d'Armor"/>
    <x v="5"/>
    <x v="5"/>
    <n v="1277"/>
    <n v="14984"/>
    <n v="1420"/>
    <n v="13564"/>
    <s v="BRETAGNE"/>
    <x v="2"/>
    <s v="OUEST"/>
    <n v="31245"/>
  </r>
  <r>
    <n v="26"/>
    <s v="71"/>
    <s v="Saône-et-Loire"/>
    <x v="5"/>
    <x v="0"/>
    <n v="5869"/>
    <n v="51997"/>
    <n v="4759"/>
    <n v="64642"/>
    <s v="BOURGOGNE"/>
    <x v="0"/>
    <s v="BASSIN PARISIEN"/>
    <n v="127267"/>
  </r>
  <r>
    <n v="82"/>
    <s v="26"/>
    <s v="Drôme"/>
    <x v="2"/>
    <x v="1"/>
    <n v="150.58912388981491"/>
    <n v="18608.92872444808"/>
    <n v="70.797730561284894"/>
    <n v="28425.209360178986"/>
    <s v="RHONE-ALPES"/>
    <x v="0"/>
    <s v="CENTRE-EST"/>
    <n v="47255.524939078168"/>
  </r>
  <r>
    <n v="91"/>
    <s v="30"/>
    <s v="Gard"/>
    <x v="3"/>
    <x v="1"/>
    <n v="137.30117273928965"/>
    <n v="21814.047970746698"/>
    <n v="77.190314660142533"/>
    <n v="32308.415417618515"/>
    <s v="LANGUEDOC-ROUSSILLON"/>
    <x v="0"/>
    <s v="MEDITERRANEE"/>
    <n v="54336.954875764648"/>
  </r>
  <r>
    <n v="93"/>
    <s v="84"/>
    <s v="Vaucluse"/>
    <x v="4"/>
    <x v="3"/>
    <n v="1745"/>
    <n v="5385"/>
    <n v="1990"/>
    <n v="8135"/>
    <s v="PROVENCE-ALPES-COTE D'AZUR"/>
    <x v="1"/>
    <s v="MEDITERRANEE"/>
    <n v="17255"/>
  </r>
  <r>
    <n v="54"/>
    <s v="16"/>
    <s v="Charente"/>
    <x v="1"/>
    <x v="0"/>
    <n v="5820"/>
    <n v="43644"/>
    <n v="5132"/>
    <n v="53556"/>
    <s v="POITOU-CHARENTES"/>
    <x v="0"/>
    <s v="OUEST"/>
    <n v="108152"/>
  </r>
  <r>
    <n v="23"/>
    <s v="76"/>
    <s v="Seine-Maritime"/>
    <x v="5"/>
    <x v="0"/>
    <n v="16903"/>
    <n v="112583"/>
    <n v="14001"/>
    <n v="145016"/>
    <s v="HAUTE-NORMANDIE"/>
    <x v="0"/>
    <s v="BASSIN PARISIEN"/>
    <n v="288503"/>
  </r>
  <r>
    <n v="25"/>
    <s v="61"/>
    <s v="Orne"/>
    <x v="1"/>
    <x v="2"/>
    <n v="5724"/>
    <n v="14384"/>
    <n v="3584"/>
    <n v="8476"/>
    <s v="BASSE-NORMANDIE"/>
    <x v="1"/>
    <s v="BASSIN PARISIEN"/>
    <n v="32168"/>
  </r>
  <r>
    <n v="93"/>
    <s v="06"/>
    <s v="Alpes-Maritimes"/>
    <x v="5"/>
    <x v="4"/>
    <n v="3009"/>
    <n v="39940"/>
    <n v="4673"/>
    <n v="48178"/>
    <s v="PROVENCE-ALPES-COTE D'AZUR"/>
    <x v="2"/>
    <s v="MEDITERRANEE"/>
    <n v="95800"/>
  </r>
  <r>
    <n v="26"/>
    <s v="58"/>
    <s v="Nièvre"/>
    <x v="6"/>
    <x v="4"/>
    <n v="1356"/>
    <n v="7456"/>
    <n v="1344"/>
    <n v="8469"/>
    <s v="BOURGOGNE"/>
    <x v="2"/>
    <s v="BASSIN PARISIEN"/>
    <n v="18625"/>
  </r>
  <r>
    <n v="11"/>
    <s v="94"/>
    <s v="Val-de-Marne"/>
    <x v="2"/>
    <x v="4"/>
    <n v="9821.6294094164587"/>
    <n v="63084.926427691651"/>
    <n v="10979.97973180207"/>
    <n v="77926.831856331497"/>
    <s v="ILE-DE-FRANCE"/>
    <x v="2"/>
    <s v="REGION PARISIENNE"/>
    <n v="161813.36742524168"/>
  </r>
  <r>
    <n v="22"/>
    <s v="60"/>
    <s v="Oise"/>
    <x v="0"/>
    <x v="3"/>
    <n v="1592"/>
    <n v="4364"/>
    <n v="2156"/>
    <n v="6824"/>
    <s v="PICARDIE"/>
    <x v="1"/>
    <s v="BASSIN PARISIEN"/>
    <n v="14936"/>
  </r>
  <r>
    <n v="42"/>
    <s v="67"/>
    <s v="Bas-Rhin"/>
    <x v="5"/>
    <x v="3"/>
    <n v="2189"/>
    <n v="11422"/>
    <n v="2228"/>
    <n v="16533"/>
    <s v="ALSACE"/>
    <x v="1"/>
    <s v="EST"/>
    <n v="32372"/>
  </r>
  <r>
    <n v="53"/>
    <s v="22"/>
    <s v="Côtes-d'Armor"/>
    <x v="5"/>
    <x v="0"/>
    <n v="3726"/>
    <n v="41748"/>
    <n v="2544"/>
    <n v="60480"/>
    <s v="BRETAGNE"/>
    <x v="0"/>
    <s v="OUEST"/>
    <n v="108498"/>
  </r>
  <r>
    <n v="72"/>
    <s v="64"/>
    <s v="Pyrénées-Atlantiques"/>
    <x v="4"/>
    <x v="2"/>
    <n v="10280"/>
    <n v="24410"/>
    <n v="7340"/>
    <n v="15340"/>
    <s v="AQUITAINE"/>
    <x v="1"/>
    <s v="SUD-OUEST"/>
    <n v="57370"/>
  </r>
  <r>
    <n v="53"/>
    <s v="35"/>
    <s v="Ille-et-Vilaine"/>
    <x v="1"/>
    <x v="4"/>
    <n v="3672"/>
    <n v="17560"/>
    <n v="5352"/>
    <n v="14848"/>
    <s v="BRETAGNE"/>
    <x v="2"/>
    <s v="OUEST"/>
    <n v="41432"/>
  </r>
  <r>
    <n v="41"/>
    <s v="55"/>
    <s v="Meuse"/>
    <x v="0"/>
    <x v="0"/>
    <n v="4400"/>
    <n v="25392"/>
    <n v="3716"/>
    <n v="31236"/>
    <s v="LORRAINE"/>
    <x v="0"/>
    <s v="EST"/>
    <n v="64744"/>
  </r>
  <r>
    <n v="24"/>
    <s v="18"/>
    <s v="Cher"/>
    <x v="0"/>
    <x v="3"/>
    <n v="556"/>
    <n v="2220"/>
    <n v="980"/>
    <n v="4004"/>
    <s v="CENTRE"/>
    <x v="1"/>
    <s v="BASSIN PARISIEN"/>
    <n v="7760"/>
  </r>
  <r>
    <n v="31"/>
    <s v="62"/>
    <s v="Pas-de-Calais"/>
    <x v="1"/>
    <x v="4"/>
    <n v="5384"/>
    <n v="25912"/>
    <n v="7300"/>
    <n v="19424"/>
    <s v="NORD-PAS-DE-CALAIS"/>
    <x v="2"/>
    <s v=""/>
    <n v="58020"/>
  </r>
  <r>
    <n v="82"/>
    <s v="38"/>
    <s v="Isère"/>
    <x v="0"/>
    <x v="5"/>
    <n v="1144"/>
    <n v="13388"/>
    <n v="996"/>
    <n v="5400"/>
    <s v="RHONE-ALPES"/>
    <x v="2"/>
    <s v="CENTRE-EST"/>
    <n v="20928"/>
  </r>
  <r>
    <n v="25"/>
    <s v="50"/>
    <s v="Manche"/>
    <x v="3"/>
    <x v="1"/>
    <n v="100.58631793823562"/>
    <n v="18262.882183777027"/>
    <n v="73.160918040345905"/>
    <n v="31400.572917093727"/>
    <s v="BASSE-NORMANDIE"/>
    <x v="0"/>
    <s v="BASSIN PARISIEN"/>
    <n v="49837.202336849339"/>
  </r>
  <r>
    <n v="21"/>
    <s v="51"/>
    <s v="Marne"/>
    <x v="4"/>
    <x v="1"/>
    <n v="6595"/>
    <n v="41055"/>
    <n v="8410"/>
    <n v="52000"/>
    <s v="CHAMPAGNE-ARDENNE"/>
    <x v="0"/>
    <s v="BASSIN PARISIEN"/>
    <n v="108060"/>
  </r>
  <r>
    <n v="82"/>
    <s v="42"/>
    <s v="Loire"/>
    <x v="3"/>
    <x v="2"/>
    <n v="6938.559937975082"/>
    <n v="79927.51245610397"/>
    <n v="4521.2436280681404"/>
    <n v="60520.525291075959"/>
    <s v="RHONE-ALPES"/>
    <x v="1"/>
    <s v="CENTRE-EST"/>
    <n v="151907.84131322315"/>
  </r>
  <r>
    <n v="83"/>
    <s v="15"/>
    <s v="Cantal"/>
    <x v="6"/>
    <x v="4"/>
    <n v="1043"/>
    <n v="5272"/>
    <n v="910"/>
    <n v="6918"/>
    <s v="AUVERGNE"/>
    <x v="2"/>
    <s v="CENTRE-EST"/>
    <n v="14143"/>
  </r>
  <r>
    <n v="52"/>
    <s v="53"/>
    <s v="Mayenne"/>
    <x v="4"/>
    <x v="3"/>
    <n v="1140"/>
    <n v="1625"/>
    <n v="1620"/>
    <n v="3290"/>
    <s v="PAYS DE LA LOIRE"/>
    <x v="1"/>
    <s v="OUEST"/>
    <n v="7675"/>
  </r>
  <r>
    <n v="11"/>
    <s v="75"/>
    <s v="Paris"/>
    <x v="5"/>
    <x v="2"/>
    <n v="16620"/>
    <n v="72146"/>
    <n v="14762"/>
    <n v="67546"/>
    <s v="ILE-DE-FRANCE"/>
    <x v="1"/>
    <s v="REGION PARISIENNE"/>
    <n v="171074"/>
  </r>
  <r>
    <n v="72"/>
    <s v="64"/>
    <s v="Pyrénées-Atlantiques"/>
    <x v="6"/>
    <x v="3"/>
    <n v="1274"/>
    <n v="13662"/>
    <n v="879"/>
    <n v="21265"/>
    <s v="AQUITAINE"/>
    <x v="1"/>
    <s v="SUD-OUEST"/>
    <n v="37080"/>
  </r>
  <r>
    <n v="72"/>
    <s v="40"/>
    <s v="Landes"/>
    <x v="1"/>
    <x v="5"/>
    <n v="516"/>
    <n v="5812"/>
    <n v="576"/>
    <n v="5144"/>
    <s v="AQUITAINE"/>
    <x v="2"/>
    <s v="SUD-OUEST"/>
    <n v="12048"/>
  </r>
  <r>
    <n v="93"/>
    <s v="04"/>
    <s v="Alpes-de-Haute-Provence"/>
    <x v="4"/>
    <x v="1"/>
    <n v="780"/>
    <n v="9370"/>
    <n v="915"/>
    <n v="11530"/>
    <s v="PROVENCE-ALPES-COTE D'AZUR"/>
    <x v="0"/>
    <s v="MEDITERRANEE"/>
    <n v="22595"/>
  </r>
  <r>
    <n v="73"/>
    <s v="12"/>
    <s v="Aveyron"/>
    <x v="0"/>
    <x v="2"/>
    <n v="2808"/>
    <n v="4936"/>
    <n v="1464"/>
    <n v="3124"/>
    <s v="MIDI-PYRENEES"/>
    <x v="1"/>
    <s v="SUD-OUEST"/>
    <n v="12332"/>
  </r>
  <r>
    <n v="91"/>
    <s v="66"/>
    <s v="Pyrénées-Orientales"/>
    <x v="4"/>
    <x v="3"/>
    <n v="1300"/>
    <n v="4950"/>
    <n v="1390"/>
    <n v="7230"/>
    <s v="LANGUEDOC-ROUSSILLON"/>
    <x v="1"/>
    <s v="MEDITERRANEE"/>
    <n v="14870"/>
  </r>
  <r>
    <n v="24"/>
    <s v="41"/>
    <s v="Loir-et-Cher"/>
    <x v="1"/>
    <x v="3"/>
    <n v="1116"/>
    <n v="2988"/>
    <n v="1544"/>
    <n v="5636"/>
    <s v="CENTRE"/>
    <x v="1"/>
    <s v="BASSIN PARISIEN"/>
    <n v="11284"/>
  </r>
  <r>
    <n v="54"/>
    <s v="86"/>
    <s v="Vienne"/>
    <x v="5"/>
    <x v="2"/>
    <n v="6193"/>
    <n v="27644"/>
    <n v="4372"/>
    <n v="17740"/>
    <s v="POITOU-CHARENTES"/>
    <x v="1"/>
    <s v="OUEST"/>
    <n v="55949"/>
  </r>
  <r>
    <n v="43"/>
    <s v="39"/>
    <s v="Jura"/>
    <x v="6"/>
    <x v="3"/>
    <n v="700"/>
    <n v="4952"/>
    <n v="607"/>
    <n v="7892"/>
    <s v="FRANCHE-COMTE"/>
    <x v="1"/>
    <s v="EST"/>
    <n v="14151"/>
  </r>
  <r>
    <n v="82"/>
    <s v="01"/>
    <s v="Ain"/>
    <x v="3"/>
    <x v="0"/>
    <n v="3158.2101434932802"/>
    <n v="32658.151648955456"/>
    <n v="1955.19876717288"/>
    <n v="35283.529227508028"/>
    <s v="RHONE-ALPES"/>
    <x v="0"/>
    <s v="CENTRE-EST"/>
    <n v="73055.089787129633"/>
  </r>
  <r>
    <n v="83"/>
    <s v="63"/>
    <s v="Puy-de-Dôme"/>
    <x v="2"/>
    <x v="4"/>
    <n v="4769.1757984302531"/>
    <n v="28798.841303938108"/>
    <n v="4451.8572802793178"/>
    <n v="34835.055247887496"/>
    <s v="AUVERGNE"/>
    <x v="2"/>
    <s v="CENTRE-EST"/>
    <n v="72854.929630535189"/>
  </r>
  <r>
    <n v="23"/>
    <s v="76"/>
    <s v="Seine-Maritime"/>
    <x v="6"/>
    <x v="0"/>
    <n v="8639"/>
    <n v="90042"/>
    <n v="5856"/>
    <n v="112365"/>
    <s v="HAUTE-NORMANDIE"/>
    <x v="0"/>
    <s v="BASSIN PARISIEN"/>
    <n v="216902"/>
  </r>
  <r>
    <n v="73"/>
    <s v="12"/>
    <s v="Aveyron"/>
    <x v="4"/>
    <x v="2"/>
    <n v="4880"/>
    <n v="10135"/>
    <n v="2470"/>
    <n v="5145"/>
    <s v="MIDI-PYRENEES"/>
    <x v="1"/>
    <s v="SUD-OUEST"/>
    <n v="22630"/>
  </r>
  <r>
    <n v="82"/>
    <s v="69"/>
    <s v="Rhône"/>
    <x v="1"/>
    <x v="3"/>
    <n v="6672"/>
    <n v="17856"/>
    <n v="7608"/>
    <n v="36280"/>
    <s v="RHONE-ALPES"/>
    <x v="1"/>
    <s v="CENTRE-EST"/>
    <n v="68416"/>
  </r>
  <r>
    <n v="11"/>
    <s v="78"/>
    <s v="Yvelines"/>
    <x v="4"/>
    <x v="0"/>
    <n v="14530"/>
    <n v="90385"/>
    <n v="12225"/>
    <n v="101445"/>
    <s v="ILE-DE-FRANCE"/>
    <x v="0"/>
    <s v="REGION PARISIENNE"/>
    <n v="218585"/>
  </r>
  <r>
    <n v="26"/>
    <s v="71"/>
    <s v="Saône-et-Loire"/>
    <x v="5"/>
    <x v="3"/>
    <n v="1483"/>
    <n v="8056"/>
    <n v="1865"/>
    <n v="16073"/>
    <s v="BOURGOGNE"/>
    <x v="1"/>
    <s v="BASSIN PARISIEN"/>
    <n v="27477"/>
  </r>
  <r>
    <n v="11"/>
    <s v="94"/>
    <s v="Val-de-Marne"/>
    <x v="6"/>
    <x v="4"/>
    <n v="7162"/>
    <n v="49189"/>
    <n v="8607"/>
    <n v="59880"/>
    <s v="ILE-DE-FRANCE"/>
    <x v="2"/>
    <s v="REGION PARISIENNE"/>
    <n v="124838"/>
  </r>
  <r>
    <n v="22"/>
    <s v="60"/>
    <s v="Oise"/>
    <x v="1"/>
    <x v="1"/>
    <n v="3544"/>
    <n v="41284"/>
    <n v="3768"/>
    <n v="53552"/>
    <s v="PICARDIE"/>
    <x v="0"/>
    <s v="BASSIN PARISIEN"/>
    <n v="102148"/>
  </r>
  <r>
    <n v="93"/>
    <s v="84"/>
    <s v="Vaucluse"/>
    <x v="4"/>
    <x v="1"/>
    <n v="3710"/>
    <n v="28495"/>
    <n v="3975"/>
    <n v="35390"/>
    <s v="PROVENCE-ALPES-COTE D'AZUR"/>
    <x v="0"/>
    <s v="MEDITERRANEE"/>
    <n v="71570"/>
  </r>
  <r>
    <n v="93"/>
    <s v="06"/>
    <s v="Alpes-Maritimes"/>
    <x v="2"/>
    <x v="2"/>
    <n v="8534.9253142500093"/>
    <n v="81400.278732836872"/>
    <n v="5450.8704811690413"/>
    <n v="70980.787905234378"/>
    <s v="PROVENCE-ALPES-COTE D'AZUR"/>
    <x v="1"/>
    <s v="MEDITERRANEE"/>
    <n v="166366.86243349029"/>
  </r>
  <r>
    <n v="41"/>
    <s v="55"/>
    <s v="Meuse"/>
    <x v="0"/>
    <x v="5"/>
    <n v="180"/>
    <n v="1540"/>
    <n v="136"/>
    <n v="480"/>
    <s v="LORRAINE"/>
    <x v="2"/>
    <s v="EST"/>
    <n v="2336"/>
  </r>
  <r>
    <n v="91"/>
    <s v="34"/>
    <s v="Hérault"/>
    <x v="1"/>
    <x v="0"/>
    <n v="10372"/>
    <n v="84952"/>
    <n v="7724"/>
    <n v="107068"/>
    <s v="LANGUEDOC-ROUSSILLON"/>
    <x v="0"/>
    <s v="MEDITERRANEE"/>
    <n v="210116"/>
  </r>
  <r>
    <n v="41"/>
    <s v="88"/>
    <s v="Vosges"/>
    <x v="5"/>
    <x v="3"/>
    <n v="1059"/>
    <n v="6160"/>
    <n v="1148"/>
    <n v="9452"/>
    <s v="LORRAINE"/>
    <x v="1"/>
    <s v="EST"/>
    <n v="17819"/>
  </r>
  <r>
    <n v="82"/>
    <s v="42"/>
    <s v="Loire"/>
    <x v="5"/>
    <x v="0"/>
    <n v="7344"/>
    <n v="68520"/>
    <n v="5116"/>
    <n v="86652"/>
    <s v="RHONE-ALPES"/>
    <x v="0"/>
    <s v="CENTRE-EST"/>
    <n v="167632"/>
  </r>
  <r>
    <n v="21"/>
    <s v="52"/>
    <s v="Haute-Marne"/>
    <x v="3"/>
    <x v="2"/>
    <n v="2164.215747943862"/>
    <n v="23080.59465959865"/>
    <n v="1308.4103500942597"/>
    <n v="14630.310381884765"/>
    <s v="CHAMPAGNE-ARDENNE"/>
    <x v="1"/>
    <s v="BASSIN PARISIEN"/>
    <n v="41183.531139521532"/>
  </r>
  <r>
    <n v="24"/>
    <s v="37"/>
    <s v="Indre-et-Loire"/>
    <x v="4"/>
    <x v="0"/>
    <n v="7665"/>
    <n v="51695"/>
    <n v="6630"/>
    <n v="63885"/>
    <s v="CENTRE"/>
    <x v="0"/>
    <s v="BASSIN PARISIEN"/>
    <n v="129875"/>
  </r>
  <r>
    <n v="93"/>
    <s v="04"/>
    <s v="Alpes-de-Haute-Provence"/>
    <x v="6"/>
    <x v="3"/>
    <n v="387"/>
    <n v="3505"/>
    <n v="285"/>
    <n v="5659"/>
    <s v="PROVENCE-ALPES-COTE D'AZUR"/>
    <x v="1"/>
    <s v="MEDITERRANEE"/>
    <n v="9836"/>
  </r>
  <r>
    <n v="93"/>
    <s v="06"/>
    <s v="Alpes-Maritimes"/>
    <x v="3"/>
    <x v="3"/>
    <n v="3424.9889090232987"/>
    <n v="23696.34152235607"/>
    <n v="2235.5474413817474"/>
    <n v="35619.00388267175"/>
    <s v="PROVENCE-ALPES-COTE D'AZUR"/>
    <x v="1"/>
    <s v="MEDITERRANEE"/>
    <n v="64975.881755432863"/>
  </r>
  <r>
    <n v="26"/>
    <s v="58"/>
    <s v="Nièvre"/>
    <x v="3"/>
    <x v="4"/>
    <n v="1640.9597217558642"/>
    <n v="11126.78788656584"/>
    <n v="1395.8251823324385"/>
    <n v="12523.025344233842"/>
    <s v="BOURGOGNE"/>
    <x v="2"/>
    <s v="BASSIN PARISIEN"/>
    <n v="26686.598134887987"/>
  </r>
  <r>
    <n v="93"/>
    <s v="06"/>
    <s v="Alpes-Maritimes"/>
    <x v="4"/>
    <x v="3"/>
    <n v="3445"/>
    <n v="17980"/>
    <n v="3370"/>
    <n v="33375"/>
    <s v="PROVENCE-ALPES-COTE D'AZUR"/>
    <x v="1"/>
    <s v="MEDITERRANEE"/>
    <n v="58170"/>
  </r>
  <r>
    <n v="83"/>
    <s v="15"/>
    <s v="Cantal"/>
    <x v="3"/>
    <x v="3"/>
    <n v="382.48142842686934"/>
    <n v="3450.3498567714155"/>
    <n v="276.49014326710375"/>
    <n v="6003.0096778199131"/>
    <s v="AUVERGNE"/>
    <x v="1"/>
    <s v="CENTRE-EST"/>
    <n v="10112.331106285303"/>
  </r>
  <r>
    <n v="93"/>
    <s v="05"/>
    <s v="Hautes-Alpes"/>
    <x v="2"/>
    <x v="2"/>
    <n v="1319.8327401783506"/>
    <n v="13566.548335197591"/>
    <n v="716.69341379049126"/>
    <n v="9489.0055383490344"/>
    <s v="PROVENCE-ALPES-COTE D'AZUR"/>
    <x v="1"/>
    <s v="MEDITERRANEE"/>
    <n v="25092.080027515469"/>
  </r>
  <r>
    <n v="82"/>
    <s v="07"/>
    <s v="Ardèche"/>
    <x v="4"/>
    <x v="2"/>
    <n v="3605"/>
    <n v="8620"/>
    <n v="2450"/>
    <n v="5360"/>
    <s v="RHONE-ALPES"/>
    <x v="1"/>
    <s v="CENTRE-EST"/>
    <n v="20035"/>
  </r>
  <r>
    <n v="73"/>
    <s v="82"/>
    <s v="Tarn-et-Garonne"/>
    <x v="6"/>
    <x v="2"/>
    <n v="2181"/>
    <n v="20254"/>
    <n v="1191"/>
    <n v="14705"/>
    <s v="MIDI-PYRENEES"/>
    <x v="1"/>
    <s v="SUD-OUEST"/>
    <n v="38331"/>
  </r>
  <r>
    <n v="54"/>
    <s v="79"/>
    <s v="Deux-Sèvres"/>
    <x v="2"/>
    <x v="4"/>
    <n v="2987.5534479037497"/>
    <n v="15610.81562657456"/>
    <n v="2573.0163494210246"/>
    <n v="17248.411899746363"/>
    <s v="POITOU-CHARENTES"/>
    <x v="2"/>
    <s v="OUEST"/>
    <n v="38419.797323645696"/>
  </r>
  <r>
    <n v="11"/>
    <s v="75"/>
    <s v="Paris"/>
    <x v="5"/>
    <x v="0"/>
    <n v="13434"/>
    <n v="161333"/>
    <n v="12176"/>
    <n v="200962"/>
    <s v="ILE-DE-FRANCE"/>
    <x v="0"/>
    <s v="REGION PARISIENNE"/>
    <n v="387905"/>
  </r>
  <r>
    <n v="82"/>
    <s v="26"/>
    <s v="Drôme"/>
    <x v="2"/>
    <x v="3"/>
    <n v="1493.0540676010023"/>
    <n v="8951.486559143319"/>
    <n v="885.16592980961809"/>
    <n v="14145.59798308109"/>
    <s v="RHONE-ALPES"/>
    <x v="1"/>
    <s v="CENTRE-EST"/>
    <n v="25475.304539635028"/>
  </r>
  <r>
    <n v="11"/>
    <s v="94"/>
    <s v="Val-de-Marne"/>
    <x v="4"/>
    <x v="2"/>
    <n v="17320"/>
    <n v="56725"/>
    <n v="14550"/>
    <n v="40075"/>
    <s v="ILE-DE-FRANCE"/>
    <x v="1"/>
    <s v="REGION PARISIENNE"/>
    <n v="128670"/>
  </r>
  <r>
    <n v="72"/>
    <s v="47"/>
    <s v="Lot-et-Garonne"/>
    <x v="2"/>
    <x v="1"/>
    <n v="78.002192264727256"/>
    <n v="15159.614744399214"/>
    <n v="66.675501386338738"/>
    <n v="21554.446794120326"/>
    <s v="AQUITAINE"/>
    <x v="0"/>
    <s v="SUD-OUEST"/>
    <n v="36858.739232170607"/>
  </r>
  <r>
    <n v="94"/>
    <s v="2B"/>
    <s v="Haute-Corse"/>
    <x v="0"/>
    <x v="4"/>
    <n v="220"/>
    <n v="1640"/>
    <n v="220"/>
    <n v="1840"/>
    <s v="CORSE"/>
    <x v="2"/>
    <s v="MEDITERRANEE"/>
    <n v="3920"/>
  </r>
  <r>
    <n v="82"/>
    <s v="73"/>
    <s v="Savoie"/>
    <x v="5"/>
    <x v="5"/>
    <n v="1117"/>
    <n v="12968"/>
    <n v="1492"/>
    <n v="12156"/>
    <s v="RHONE-ALPES"/>
    <x v="2"/>
    <s v="CENTRE-EST"/>
    <n v="27733"/>
  </r>
  <r>
    <n v="91"/>
    <s v="66"/>
    <s v="Pyrénées-Orientales"/>
    <x v="5"/>
    <x v="1"/>
    <n v="890"/>
    <n v="24900"/>
    <n v="696"/>
    <n v="31584"/>
    <s v="LANGUEDOC-ROUSSILLON"/>
    <x v="0"/>
    <s v="MEDITERRANEE"/>
    <n v="58070"/>
  </r>
  <r>
    <n v="21"/>
    <s v="08"/>
    <s v="Ardennes"/>
    <x v="6"/>
    <x v="3"/>
    <n v="997"/>
    <n v="6135"/>
    <n v="811"/>
    <n v="9866"/>
    <s v="CHAMPAGNE-ARDENNE"/>
    <x v="1"/>
    <s v="BASSIN PARISIEN"/>
    <n v="17809"/>
  </r>
  <r>
    <n v="73"/>
    <s v="81"/>
    <s v="Tarn"/>
    <x v="6"/>
    <x v="2"/>
    <n v="2979"/>
    <n v="33669"/>
    <n v="1617"/>
    <n v="24915"/>
    <s v="MIDI-PYRENEES"/>
    <x v="1"/>
    <s v="SUD-OUEST"/>
    <n v="63180"/>
  </r>
  <r>
    <n v="73"/>
    <s v="65"/>
    <s v="Hautes-Pyrénées"/>
    <x v="2"/>
    <x v="4"/>
    <n v="1312.6169336958294"/>
    <n v="11130.500899612643"/>
    <n v="1347.661246923002"/>
    <n v="14166.418672512518"/>
    <s v="MIDI-PYRENEES"/>
    <x v="2"/>
    <s v="SUD-OUEST"/>
    <n v="27957.197752743996"/>
  </r>
  <r>
    <n v="53"/>
    <s v="35"/>
    <s v="Ille-et-Vilaine"/>
    <x v="1"/>
    <x v="1"/>
    <n v="2068"/>
    <n v="46356"/>
    <n v="2884"/>
    <n v="64280"/>
    <s v="BRETAGNE"/>
    <x v="0"/>
    <s v="OUEST"/>
    <n v="115588"/>
  </r>
  <r>
    <n v="91"/>
    <s v="30"/>
    <s v="Gard"/>
    <x v="3"/>
    <x v="4"/>
    <n v="4810.0248077750321"/>
    <n v="37825.804854049427"/>
    <n v="4771.6133783308369"/>
    <n v="45450.195722750716"/>
    <s v="LANGUEDOC-ROUSSILLON"/>
    <x v="2"/>
    <s v="MEDITERRANEE"/>
    <n v="92857.638762906019"/>
  </r>
  <r>
    <n v="82"/>
    <s v="73"/>
    <s v="Savoie"/>
    <x v="1"/>
    <x v="1"/>
    <n v="1008"/>
    <n v="23876"/>
    <n v="1072"/>
    <n v="31724"/>
    <s v="RHONE-ALPES"/>
    <x v="0"/>
    <s v="CENTRE-EST"/>
    <n v="57680"/>
  </r>
  <r>
    <n v="73"/>
    <s v="32"/>
    <s v="Gers"/>
    <x v="1"/>
    <x v="4"/>
    <n v="1000"/>
    <n v="3940"/>
    <n v="1208"/>
    <n v="3948"/>
    <s v="MIDI-PYRENEES"/>
    <x v="2"/>
    <s v="SUD-OUEST"/>
    <n v="10096"/>
  </r>
  <r>
    <n v="54"/>
    <s v="17"/>
    <s v="Charente-Maritime"/>
    <x v="1"/>
    <x v="0"/>
    <n v="9768"/>
    <n v="64740"/>
    <n v="7868"/>
    <n v="78744"/>
    <s v="POITOU-CHARENTES"/>
    <x v="0"/>
    <s v="OUEST"/>
    <n v="161120"/>
  </r>
  <r>
    <n v="53"/>
    <s v="29"/>
    <s v="Finistère"/>
    <x v="0"/>
    <x v="2"/>
    <n v="9668"/>
    <n v="19320"/>
    <n v="6804"/>
    <n v="11556"/>
    <s v="BRETAGNE"/>
    <x v="1"/>
    <s v="OUEST"/>
    <n v="47348"/>
  </r>
  <r>
    <n v="72"/>
    <s v="24"/>
    <s v="Dordogne"/>
    <x v="3"/>
    <x v="1"/>
    <n v="112.5944783764956"/>
    <n v="20250.975962805682"/>
    <n v="41.684175364689224"/>
    <n v="29269.893762752003"/>
    <s v="AQUITAINE"/>
    <x v="0"/>
    <s v="SUD-OUEST"/>
    <n v="49675.148379298873"/>
  </r>
  <r>
    <n v="21"/>
    <s v="52"/>
    <s v="Haute-Marne"/>
    <x v="4"/>
    <x v="0"/>
    <n v="4380"/>
    <n v="24690"/>
    <n v="3815"/>
    <n v="28970"/>
    <s v="CHAMPAGNE-ARDENNE"/>
    <x v="0"/>
    <s v="BASSIN PARISIEN"/>
    <n v="61855"/>
  </r>
  <r>
    <n v="82"/>
    <s v="42"/>
    <s v="Loire"/>
    <x v="5"/>
    <x v="1"/>
    <n v="829"/>
    <n v="44060"/>
    <n v="664"/>
    <n v="64032"/>
    <s v="RHONE-ALPES"/>
    <x v="0"/>
    <s v="CENTRE-EST"/>
    <n v="109585"/>
  </r>
  <r>
    <n v="52"/>
    <s v="72"/>
    <s v="Sarthe"/>
    <x v="3"/>
    <x v="3"/>
    <n v="2110.988460451129"/>
    <n v="8187.0986188228662"/>
    <n v="1397.7768324682559"/>
    <n v="13830.706754586212"/>
    <s v="PAYS DE LA LOIRE"/>
    <x v="1"/>
    <s v="OUEST"/>
    <n v="25526.570666328465"/>
  </r>
  <r>
    <n v="91"/>
    <s v="30"/>
    <s v="Gard"/>
    <x v="2"/>
    <x v="5"/>
    <n v="2629.6297384856703"/>
    <n v="44063.268735077647"/>
    <n v="3345.6822929666691"/>
    <n v="52781.530203831921"/>
    <s v="LANGUEDOC-ROUSSILLON"/>
    <x v="2"/>
    <s v="MEDITERRANEE"/>
    <n v="102820.11097036191"/>
  </r>
  <r>
    <n v="93"/>
    <s v="13"/>
    <s v="Bouches-du-Rhône"/>
    <x v="0"/>
    <x v="2"/>
    <n v="14036"/>
    <n v="36884"/>
    <n v="14576"/>
    <n v="34672"/>
    <s v="PROVENCE-ALPES-COTE D'AZUR"/>
    <x v="1"/>
    <s v="MEDITERRANEE"/>
    <n v="100168"/>
  </r>
  <r>
    <n v="53"/>
    <s v="35"/>
    <s v="Ille-et-Vilaine"/>
    <x v="5"/>
    <x v="5"/>
    <n v="2690"/>
    <n v="28238"/>
    <n v="3392"/>
    <n v="25640"/>
    <s v="BRETAGNE"/>
    <x v="2"/>
    <s v="OUEST"/>
    <n v="59960"/>
  </r>
  <r>
    <n v="11"/>
    <s v="78"/>
    <s v="Yvelines"/>
    <x v="6"/>
    <x v="1"/>
    <n v="556"/>
    <n v="43819"/>
    <n v="451"/>
    <n v="66164"/>
    <s v="ILE-DE-FRANCE"/>
    <x v="0"/>
    <s v="REGION PARISIENNE"/>
    <n v="110990"/>
  </r>
  <r>
    <n v="73"/>
    <s v="82"/>
    <s v="Tarn-et-Garonne"/>
    <x v="1"/>
    <x v="1"/>
    <n v="616"/>
    <n v="13656"/>
    <n v="616"/>
    <n v="16260"/>
    <s v="MIDI-PYRENEES"/>
    <x v="0"/>
    <s v="SUD-OUEST"/>
    <n v="31148"/>
  </r>
  <r>
    <n v="53"/>
    <s v="35"/>
    <s v="Ille-et-Vilaine"/>
    <x v="2"/>
    <x v="0"/>
    <n v="4206.2988812249996"/>
    <n v="45893.346571855298"/>
    <n v="2327.5760084867393"/>
    <n v="56014.255690163554"/>
    <s v="BRETAGNE"/>
    <x v="0"/>
    <s v="OUEST"/>
    <n v="108441.47715173059"/>
  </r>
  <r>
    <n v="24"/>
    <s v="37"/>
    <s v="Indre-et-Loire"/>
    <x v="3"/>
    <x v="1"/>
    <n v="80.419651352173403"/>
    <n v="18044.815090855791"/>
    <n v="46.930250928125808"/>
    <n v="32157.452331807759"/>
    <s v="CENTRE"/>
    <x v="0"/>
    <s v="BASSIN PARISIEN"/>
    <n v="50329.617324943851"/>
  </r>
  <r>
    <n v="24"/>
    <s v="18"/>
    <s v="Cher"/>
    <x v="4"/>
    <x v="3"/>
    <n v="1120"/>
    <n v="2690"/>
    <n v="1590"/>
    <n v="4770"/>
    <s v="CENTRE"/>
    <x v="1"/>
    <s v="BASSIN PARISIEN"/>
    <n v="10170"/>
  </r>
  <r>
    <n v="82"/>
    <s v="42"/>
    <s v="Loire"/>
    <x v="1"/>
    <x v="4"/>
    <n v="3092"/>
    <n v="18268"/>
    <n v="4304"/>
    <n v="15608"/>
    <s v="RHONE-ALPES"/>
    <x v="2"/>
    <s v="CENTRE-EST"/>
    <n v="41272"/>
  </r>
  <r>
    <n v="83"/>
    <s v="03"/>
    <s v="Allier"/>
    <x v="5"/>
    <x v="1"/>
    <n v="571"/>
    <n v="29228"/>
    <n v="452"/>
    <n v="41896"/>
    <s v="AUVERGNE"/>
    <x v="0"/>
    <s v="CENTRE-EST"/>
    <n v="72147"/>
  </r>
  <r>
    <n v="82"/>
    <s v="01"/>
    <s v="Ain"/>
    <x v="2"/>
    <x v="5"/>
    <n v="2452.9043143522017"/>
    <n v="37615.798636910338"/>
    <n v="3233.685494781158"/>
    <n v="43163.831552323805"/>
    <s v="RHONE-ALPES"/>
    <x v="2"/>
    <s v="CENTRE-EST"/>
    <n v="86466.219998367509"/>
  </r>
  <r>
    <n v="82"/>
    <s v="74"/>
    <s v="Haute-Savoie"/>
    <x v="3"/>
    <x v="3"/>
    <n v="2273.3609039546172"/>
    <n v="10744.971277674067"/>
    <n v="1375.339111201682"/>
    <n v="16780.083024292511"/>
    <s v="RHONE-ALPES"/>
    <x v="1"/>
    <s v="CENTRE-EST"/>
    <n v="31173.754317122875"/>
  </r>
  <r>
    <n v="24"/>
    <s v="36"/>
    <s v="Indre"/>
    <x v="4"/>
    <x v="0"/>
    <n v="4030"/>
    <n v="34485"/>
    <n v="3380"/>
    <n v="39305"/>
    <s v="CENTRE"/>
    <x v="0"/>
    <s v="BASSIN PARISIEN"/>
    <n v="81200"/>
  </r>
  <r>
    <n v="23"/>
    <s v="76"/>
    <s v="Seine-Maritime"/>
    <x v="1"/>
    <x v="4"/>
    <n v="4800"/>
    <n v="25144"/>
    <n v="7020"/>
    <n v="20476"/>
    <s v="HAUTE-NORMANDIE"/>
    <x v="2"/>
    <s v="BASSIN PARISIEN"/>
    <n v="57440"/>
  </r>
  <r>
    <n v="11"/>
    <s v="93"/>
    <s v="Seine-Saint-Denis"/>
    <x v="6"/>
    <x v="3"/>
    <n v="5177"/>
    <n v="33776"/>
    <n v="4710"/>
    <n v="47402"/>
    <s v="ILE-DE-FRANCE"/>
    <x v="1"/>
    <s v="REGION PARISIENNE"/>
    <n v="91065"/>
  </r>
  <r>
    <n v="82"/>
    <s v="74"/>
    <s v="Haute-Savoie"/>
    <x v="5"/>
    <x v="0"/>
    <n v="5673"/>
    <n v="41065"/>
    <n v="4396"/>
    <n v="44520"/>
    <s v="RHONE-ALPES"/>
    <x v="0"/>
    <s v="CENTRE-EST"/>
    <n v="95654"/>
  </r>
  <r>
    <n v="73"/>
    <s v="81"/>
    <s v="Tarn"/>
    <x v="6"/>
    <x v="0"/>
    <n v="1877"/>
    <n v="26621"/>
    <n v="1106"/>
    <n v="32656"/>
    <s v="MIDI-PYRENEES"/>
    <x v="0"/>
    <s v="SUD-OUEST"/>
    <n v="62260"/>
  </r>
  <r>
    <n v="82"/>
    <s v="07"/>
    <s v="Ardèche"/>
    <x v="4"/>
    <x v="4"/>
    <n v="705"/>
    <n v="4075"/>
    <n v="1010"/>
    <n v="3355"/>
    <s v="RHONE-ALPES"/>
    <x v="2"/>
    <s v="CENTRE-EST"/>
    <n v="9145"/>
  </r>
  <r>
    <n v="94"/>
    <s v="2A"/>
    <s v="Corse-du-Sud"/>
    <x v="1"/>
    <x v="5"/>
    <n v="108"/>
    <n v="2084"/>
    <n v="208"/>
    <n v="2032"/>
    <s v="CORSE"/>
    <x v="2"/>
    <s v="MEDITERRANEE"/>
    <n v="4432"/>
  </r>
  <r>
    <n v="82"/>
    <s v="38"/>
    <s v="Isère"/>
    <x v="4"/>
    <x v="4"/>
    <n v="3615"/>
    <n v="20105"/>
    <n v="4865"/>
    <n v="16090"/>
    <s v="RHONE-ALPES"/>
    <x v="2"/>
    <s v="CENTRE-EST"/>
    <n v="44675"/>
  </r>
  <r>
    <n v="52"/>
    <s v="49"/>
    <s v="Maine-et-Loire"/>
    <x v="3"/>
    <x v="4"/>
    <n v="7741.2265430152111"/>
    <n v="38671.739302802482"/>
    <n v="6831.0793989696804"/>
    <n v="39992.433548977999"/>
    <s v="PAYS DE LA LOIRE"/>
    <x v="2"/>
    <s v="OUEST"/>
    <n v="93236.478793765375"/>
  </r>
  <r>
    <n v="82"/>
    <s v="74"/>
    <s v="Haute-Savoie"/>
    <x v="6"/>
    <x v="2"/>
    <n v="6364"/>
    <n v="70342"/>
    <n v="3991"/>
    <n v="52134"/>
    <s v="RHONE-ALPES"/>
    <x v="1"/>
    <s v="CENTRE-EST"/>
    <n v="132831"/>
  </r>
  <r>
    <n v="24"/>
    <s v="36"/>
    <s v="Indre"/>
    <x v="5"/>
    <x v="2"/>
    <n v="4226"/>
    <n v="18828"/>
    <n v="3068"/>
    <n v="11204"/>
    <s v="CENTRE"/>
    <x v="1"/>
    <s v="BASSIN PARISIEN"/>
    <n v="37326"/>
  </r>
  <r>
    <n v="52"/>
    <s v="44"/>
    <s v="Loire-Atlantique"/>
    <x v="6"/>
    <x v="0"/>
    <n v="5282"/>
    <n v="49812"/>
    <n v="3137"/>
    <n v="67181"/>
    <s v="PAYS DE LA LOIRE"/>
    <x v="0"/>
    <s v="OUEST"/>
    <n v="125412"/>
  </r>
  <r>
    <n v="73"/>
    <s v="81"/>
    <s v="Tarn"/>
    <x v="5"/>
    <x v="3"/>
    <n v="916"/>
    <n v="6540"/>
    <n v="748"/>
    <n v="9604"/>
    <s v="MIDI-PYRENEES"/>
    <x v="1"/>
    <s v="SUD-OUEST"/>
    <n v="17808"/>
  </r>
  <r>
    <n v="54"/>
    <s v="16"/>
    <s v="Charente"/>
    <x v="3"/>
    <x v="2"/>
    <n v="3490.3774638040381"/>
    <n v="43291.780442832438"/>
    <n v="2109.9138777564353"/>
    <n v="30819.110641441181"/>
    <s v="POITOU-CHARENTES"/>
    <x v="1"/>
    <s v="OUEST"/>
    <n v="79711.182425834093"/>
  </r>
  <r>
    <n v="93"/>
    <s v="04"/>
    <s v="Alpes-de-Haute-Provence"/>
    <x v="0"/>
    <x v="5"/>
    <n v="100"/>
    <n v="1504"/>
    <n v="72"/>
    <n v="736"/>
    <s v="PROVENCE-ALPES-COTE D'AZUR"/>
    <x v="2"/>
    <s v="MEDITERRANEE"/>
    <n v="2412"/>
  </r>
  <r>
    <n v="54"/>
    <s v="79"/>
    <s v="Deux-Sèvres"/>
    <x v="1"/>
    <x v="1"/>
    <n v="1000"/>
    <n v="27476"/>
    <n v="976"/>
    <n v="34572"/>
    <s v="POITOU-CHARENTES"/>
    <x v="0"/>
    <s v="OUEST"/>
    <n v="64024"/>
  </r>
  <r>
    <n v="72"/>
    <s v="64"/>
    <s v="Pyrénées-Atlantiques"/>
    <x v="4"/>
    <x v="1"/>
    <n v="3265"/>
    <n v="40020"/>
    <n v="4115"/>
    <n v="50780"/>
    <s v="AQUITAINE"/>
    <x v="0"/>
    <s v="SUD-OUEST"/>
    <n v="98180"/>
  </r>
  <r>
    <n v="11"/>
    <s v="92"/>
    <s v="Hauts-de-Seine"/>
    <x v="1"/>
    <x v="1"/>
    <n v="5328"/>
    <n v="70660"/>
    <n v="5072"/>
    <n v="99156"/>
    <s v="ILE-DE-FRANCE"/>
    <x v="0"/>
    <s v="REGION PARISIENNE"/>
    <n v="180216"/>
  </r>
  <r>
    <n v="11"/>
    <s v="92"/>
    <s v="Hauts-de-Seine"/>
    <x v="2"/>
    <x v="5"/>
    <n v="11256.904055991195"/>
    <n v="224184.59855299868"/>
    <n v="15170.189477735536"/>
    <n v="228790.0485995787"/>
    <s v="ILE-DE-FRANCE"/>
    <x v="2"/>
    <s v="REGION PARISIENNE"/>
    <n v="479401.74068630417"/>
  </r>
  <r>
    <n v="93"/>
    <s v="05"/>
    <s v="Hautes-Alpes"/>
    <x v="4"/>
    <x v="1"/>
    <n v="675"/>
    <n v="8960"/>
    <n v="820"/>
    <n v="10755"/>
    <s v="PROVENCE-ALPES-COTE D'AZUR"/>
    <x v="0"/>
    <s v="MEDITERRANEE"/>
    <n v="21210"/>
  </r>
  <r>
    <n v="74"/>
    <s v="19"/>
    <s v="Corrèze"/>
    <x v="3"/>
    <x v="1"/>
    <n v="27.00557673893293"/>
    <n v="10229.27944801229"/>
    <n v="13.271395930696549"/>
    <n v="17068.750360106078"/>
    <s v="LIMOUSIN"/>
    <x v="0"/>
    <s v="SUD-OUEST"/>
    <n v="27338.306780788"/>
  </r>
  <r>
    <n v="83"/>
    <s v="43"/>
    <s v="Haute-Loire"/>
    <x v="0"/>
    <x v="4"/>
    <n v="788"/>
    <n v="2604"/>
    <n v="1024"/>
    <n v="2380"/>
    <s v="AUVERGNE"/>
    <x v="2"/>
    <s v="CENTRE-EST"/>
    <n v="6796"/>
  </r>
  <r>
    <n v="24"/>
    <s v="18"/>
    <s v="Cher"/>
    <x v="5"/>
    <x v="4"/>
    <n v="1005"/>
    <n v="9324"/>
    <n v="1368"/>
    <n v="9165"/>
    <s v="CENTRE"/>
    <x v="2"/>
    <s v="BASSIN PARISIEN"/>
    <n v="20862"/>
  </r>
  <r>
    <n v="11"/>
    <s v="95"/>
    <s v="Val-d'Oise"/>
    <x v="1"/>
    <x v="4"/>
    <n v="4704"/>
    <n v="29052"/>
    <n v="6004"/>
    <n v="24984"/>
    <s v="ILE-DE-FRANCE"/>
    <x v="2"/>
    <s v="REGION PARISIENNE"/>
    <n v="64744"/>
  </r>
  <r>
    <n v="74"/>
    <s v="23"/>
    <s v="Creuse"/>
    <x v="1"/>
    <x v="2"/>
    <n v="2760"/>
    <n v="7404"/>
    <n v="1588"/>
    <n v="3412"/>
    <s v="LIMOUSIN"/>
    <x v="1"/>
    <s v="SUD-OUEST"/>
    <n v="15164"/>
  </r>
  <r>
    <n v="74"/>
    <s v="23"/>
    <s v="Creuse"/>
    <x v="4"/>
    <x v="5"/>
    <n v="185"/>
    <n v="1395"/>
    <n v="285"/>
    <n v="1265"/>
    <s v="LIMOUSIN"/>
    <x v="2"/>
    <s v="SUD-OUEST"/>
    <n v="3130"/>
  </r>
  <r>
    <n v="52"/>
    <s v="49"/>
    <s v="Maine-et-Loire"/>
    <x v="3"/>
    <x v="3"/>
    <n v="2916.8747863632989"/>
    <n v="10916.049690106984"/>
    <n v="1864.805946964414"/>
    <n v="17430.163227246816"/>
    <s v="PAYS DE LA LOIRE"/>
    <x v="1"/>
    <s v="OUEST"/>
    <n v="33127.893650681508"/>
  </r>
  <r>
    <n v="31"/>
    <s v="59"/>
    <s v="Nord"/>
    <x v="4"/>
    <x v="4"/>
    <n v="11295"/>
    <n v="49545"/>
    <n v="12690"/>
    <n v="33695"/>
    <s v="NORD-PAS-DE-CALAIS"/>
    <x v="2"/>
    <s v=""/>
    <n v="107225"/>
  </r>
  <r>
    <n v="94"/>
    <s v="2A"/>
    <s v="Corse-du-Sud"/>
    <x v="6"/>
    <x v="4"/>
    <n v="484"/>
    <n v="5534"/>
    <n v="613"/>
    <n v="7253"/>
    <s v="CORSE"/>
    <x v="2"/>
    <s v="MEDITERRANEE"/>
    <n v="13884"/>
  </r>
  <r>
    <n v="72"/>
    <s v="33"/>
    <s v="Gironde"/>
    <x v="0"/>
    <x v="5"/>
    <n v="1188"/>
    <n v="15844"/>
    <n v="884"/>
    <n v="6452"/>
    <s v="AQUITAINE"/>
    <x v="2"/>
    <s v="SUD-OUEST"/>
    <n v="24368"/>
  </r>
  <r>
    <n v="82"/>
    <s v="74"/>
    <s v="Haute-Savoie"/>
    <x v="3"/>
    <x v="0"/>
    <n v="3904.582761645032"/>
    <n v="35180.322595411533"/>
    <n v="2389.5946934949711"/>
    <n v="40369.035203567561"/>
    <s v="RHONE-ALPES"/>
    <x v="0"/>
    <s v="CENTRE-EST"/>
    <n v="81843.535254119095"/>
  </r>
  <r>
    <n v="43"/>
    <s v="70"/>
    <s v="Haute-Saône"/>
    <x v="3"/>
    <x v="2"/>
    <n v="2559.7650369895146"/>
    <n v="28272.069161842159"/>
    <n v="1604.6393755401855"/>
    <n v="18974.307475300462"/>
    <s v="FRANCHE-COMTE"/>
    <x v="1"/>
    <s v="EST"/>
    <n v="51410.781049672325"/>
  </r>
  <r>
    <n v="25"/>
    <s v="14"/>
    <s v="Calvados"/>
    <x v="4"/>
    <x v="3"/>
    <n v="2400"/>
    <n v="5195"/>
    <n v="3185"/>
    <n v="9625"/>
    <s v="BASSE-NORMANDIE"/>
    <x v="1"/>
    <s v="BASSIN PARISIEN"/>
    <n v="20405"/>
  </r>
  <r>
    <n v="23"/>
    <s v="27"/>
    <s v="Eure"/>
    <x v="1"/>
    <x v="0"/>
    <n v="10540"/>
    <n v="57176"/>
    <n v="9400"/>
    <n v="64996"/>
    <s v="HAUTE-NORMANDIE"/>
    <x v="0"/>
    <s v="BASSIN PARISIEN"/>
    <n v="142112"/>
  </r>
  <r>
    <n v="93"/>
    <s v="04"/>
    <s v="Alpes-de-Haute-Provence"/>
    <x v="0"/>
    <x v="2"/>
    <n v="1300"/>
    <n v="2300"/>
    <n v="872"/>
    <n v="1780"/>
    <s v="PROVENCE-ALPES-COTE D'AZUR"/>
    <x v="1"/>
    <s v="MEDITERRANEE"/>
    <n v="6252"/>
  </r>
  <r>
    <n v="11"/>
    <s v="77"/>
    <s v="Seine-et-Marne"/>
    <x v="0"/>
    <x v="5"/>
    <n v="648"/>
    <n v="8024"/>
    <n v="460"/>
    <n v="2860"/>
    <s v="ILE-DE-FRANCE"/>
    <x v="2"/>
    <s v="REGION PARISIENNE"/>
    <n v="11992"/>
  </r>
  <r>
    <n v="22"/>
    <s v="02"/>
    <s v="Aisne"/>
    <x v="0"/>
    <x v="0"/>
    <n v="11328"/>
    <n v="69864"/>
    <n v="10364"/>
    <n v="82744"/>
    <s v="PICARDIE"/>
    <x v="0"/>
    <s v="BASSIN PARISIEN"/>
    <n v="174300"/>
  </r>
  <r>
    <n v="25"/>
    <s v="50"/>
    <s v="Manche"/>
    <x v="6"/>
    <x v="0"/>
    <n v="2661"/>
    <n v="41572"/>
    <n v="2025"/>
    <n v="49740"/>
    <s v="BASSE-NORMANDIE"/>
    <x v="0"/>
    <s v="BASSIN PARISIEN"/>
    <n v="95998"/>
  </r>
  <r>
    <n v="74"/>
    <s v="87"/>
    <s v="Haute-Vienne"/>
    <x v="5"/>
    <x v="0"/>
    <n v="2988"/>
    <n v="30568"/>
    <n v="2248"/>
    <n v="39796"/>
    <s v="LIMOUSIN"/>
    <x v="0"/>
    <s v="SUD-OUEST"/>
    <n v="75600"/>
  </r>
  <r>
    <n v="24"/>
    <s v="41"/>
    <s v="Loir-et-Cher"/>
    <x v="4"/>
    <x v="5"/>
    <n v="355"/>
    <n v="3325"/>
    <n v="655"/>
    <n v="2730"/>
    <s v="CENTRE"/>
    <x v="2"/>
    <s v="BASSIN PARISIEN"/>
    <n v="7065"/>
  </r>
  <r>
    <n v="72"/>
    <s v="64"/>
    <s v="Pyrénées-Atlantiques"/>
    <x v="0"/>
    <x v="2"/>
    <n v="6416"/>
    <n v="12940"/>
    <n v="6104"/>
    <n v="10480"/>
    <s v="AQUITAINE"/>
    <x v="1"/>
    <s v="SUD-OUEST"/>
    <n v="35940"/>
  </r>
  <r>
    <n v="26"/>
    <s v="89"/>
    <s v="Yonne"/>
    <x v="1"/>
    <x v="3"/>
    <n v="1160"/>
    <n v="3740"/>
    <n v="1636"/>
    <n v="6688"/>
    <s v="BOURGOGNE"/>
    <x v="1"/>
    <s v="BASSIN PARISIEN"/>
    <n v="13224"/>
  </r>
  <r>
    <n v="54"/>
    <s v="86"/>
    <s v="Vienne"/>
    <x v="2"/>
    <x v="2"/>
    <n v="4308.524200197151"/>
    <n v="41739.029107749331"/>
    <n v="2625.679978099346"/>
    <n v="29004.74846910909"/>
    <s v="POITOU-CHARENTES"/>
    <x v="1"/>
    <s v="OUEST"/>
    <n v="77677.98175515492"/>
  </r>
  <r>
    <n v="73"/>
    <s v="32"/>
    <s v="Gers"/>
    <x v="0"/>
    <x v="5"/>
    <n v="144"/>
    <n v="1440"/>
    <n v="100"/>
    <n v="572"/>
    <s v="MIDI-PYRENEES"/>
    <x v="2"/>
    <s v="SUD-OUEST"/>
    <n v="2256"/>
  </r>
  <r>
    <n v="73"/>
    <s v="65"/>
    <s v="Hautes-Pyrénées"/>
    <x v="0"/>
    <x v="4"/>
    <n v="700"/>
    <n v="3396"/>
    <n v="776"/>
    <n v="3560"/>
    <s v="MIDI-PYRENEES"/>
    <x v="2"/>
    <s v="SUD-OUEST"/>
    <n v="8432"/>
  </r>
  <r>
    <n v="21"/>
    <s v="10"/>
    <s v="Aube"/>
    <x v="3"/>
    <x v="0"/>
    <n v="2006.6265712595157"/>
    <n v="20452.318082525446"/>
    <n v="1331.6147539546635"/>
    <n v="24333.559801608615"/>
    <s v="CHAMPAGNE-ARDENNE"/>
    <x v="0"/>
    <s v="BASSIN PARISIEN"/>
    <n v="48124.119209348239"/>
  </r>
  <r>
    <n v="42"/>
    <s v="68"/>
    <s v="Haut-Rhin"/>
    <x v="6"/>
    <x v="3"/>
    <n v="2323"/>
    <n v="9832"/>
    <n v="1775"/>
    <n v="14426"/>
    <s v="ALSACE"/>
    <x v="1"/>
    <s v="EST"/>
    <n v="28356"/>
  </r>
  <r>
    <n v="54"/>
    <s v="16"/>
    <s v="Charente"/>
    <x v="6"/>
    <x v="1"/>
    <n v="102"/>
    <n v="19999"/>
    <n v="52"/>
    <n v="30366"/>
    <s v="POITOU-CHARENTES"/>
    <x v="0"/>
    <s v="OUEST"/>
    <n v="50519"/>
  </r>
  <r>
    <n v="52"/>
    <s v="72"/>
    <s v="Sarthe"/>
    <x v="0"/>
    <x v="5"/>
    <n v="404"/>
    <n v="3672"/>
    <n v="208"/>
    <n v="1176"/>
    <s v="PAYS DE LA LOIRE"/>
    <x v="2"/>
    <s v="OUEST"/>
    <n v="5460"/>
  </r>
  <r>
    <n v="11"/>
    <s v="91"/>
    <s v="Essonne"/>
    <x v="2"/>
    <x v="3"/>
    <n v="3718.4012670984662"/>
    <n v="21435.098409704849"/>
    <n v="2689.9574464021625"/>
    <n v="34098.27670661849"/>
    <s v="ILE-DE-FRANCE"/>
    <x v="1"/>
    <s v="REGION PARISIENNE"/>
    <n v="61941.73382982397"/>
  </r>
  <r>
    <n v="11"/>
    <s v="94"/>
    <s v="Val-de-Marne"/>
    <x v="0"/>
    <x v="2"/>
    <n v="14800"/>
    <n v="42400"/>
    <n v="13472"/>
    <n v="36972"/>
    <s v="ILE-DE-FRANCE"/>
    <x v="1"/>
    <s v="REGION PARISIENNE"/>
    <n v="107644"/>
  </r>
  <r>
    <n v="11"/>
    <s v="78"/>
    <s v="Yvelines"/>
    <x v="0"/>
    <x v="0"/>
    <n v="14992"/>
    <n v="81560"/>
    <n v="11120"/>
    <n v="94756"/>
    <s v="ILE-DE-FRANCE"/>
    <x v="0"/>
    <s v="REGION PARISIENNE"/>
    <n v="202428"/>
  </r>
  <r>
    <n v="91"/>
    <s v="48"/>
    <s v="Lozère"/>
    <x v="3"/>
    <x v="0"/>
    <n v="298.15957312354715"/>
    <n v="4743.010536906676"/>
    <n v="153.32112372530858"/>
    <n v="4646.4580916807954"/>
    <s v="LANGUEDOC-ROUSSILLON"/>
    <x v="0"/>
    <s v="MEDITERRANEE"/>
    <n v="9840.9493254363279"/>
  </r>
  <r>
    <n v="74"/>
    <s v="23"/>
    <s v="Creuse"/>
    <x v="6"/>
    <x v="5"/>
    <n v="321"/>
    <n v="4103"/>
    <n v="373"/>
    <n v="4719"/>
    <s v="LIMOUSIN"/>
    <x v="2"/>
    <s v="SUD-OUEST"/>
    <n v="9516"/>
  </r>
  <r>
    <n v="52"/>
    <s v="49"/>
    <s v="Maine-et-Loire"/>
    <x v="2"/>
    <x v="1"/>
    <n v="240.12596796823712"/>
    <n v="27927.383244282555"/>
    <n v="97.994403153887504"/>
    <n v="46475.158245481289"/>
    <s v="PAYS DE LA LOIRE"/>
    <x v="0"/>
    <s v="OUEST"/>
    <n v="74740.661860885972"/>
  </r>
  <r>
    <n v="41"/>
    <s v="55"/>
    <s v="Meuse"/>
    <x v="5"/>
    <x v="2"/>
    <n v="3314"/>
    <n v="16182"/>
    <n v="2544"/>
    <n v="9572"/>
    <s v="LORRAINE"/>
    <x v="1"/>
    <s v="EST"/>
    <n v="31612"/>
  </r>
  <r>
    <n v="93"/>
    <s v="13"/>
    <s v="Bouches-du-Rhône"/>
    <x v="1"/>
    <x v="1"/>
    <n v="5860"/>
    <n v="91536"/>
    <n v="4928"/>
    <n v="108472"/>
    <s v="PROVENCE-ALPES-COTE D'AZUR"/>
    <x v="0"/>
    <s v="MEDITERRANEE"/>
    <n v="210796"/>
  </r>
  <r>
    <n v="94"/>
    <s v="2A"/>
    <s v="Corse-du-Sud"/>
    <x v="4"/>
    <x v="1"/>
    <n v="605"/>
    <n v="8190"/>
    <n v="690"/>
    <n v="8395"/>
    <s v="CORSE"/>
    <x v="0"/>
    <s v="MEDITERRANEE"/>
    <n v="17880"/>
  </r>
  <r>
    <n v="24"/>
    <s v="36"/>
    <s v="Indre"/>
    <x v="3"/>
    <x v="1"/>
    <n v="25.440366794034919"/>
    <n v="10637.204196706032"/>
    <n v="6.9202593363871499"/>
    <n v="18377.45435645507"/>
    <s v="CENTRE"/>
    <x v="0"/>
    <s v="BASSIN PARISIEN"/>
    <n v="29047.019179291525"/>
  </r>
  <r>
    <n v="23"/>
    <s v="76"/>
    <s v="Seine-Maritime"/>
    <x v="2"/>
    <x v="2"/>
    <n v="14395.95024159362"/>
    <n v="128570.37323086866"/>
    <n v="9674.6576055568894"/>
    <n v="92635.338915713044"/>
    <s v="HAUTE-NORMANDIE"/>
    <x v="1"/>
    <s v="BASSIN PARISIEN"/>
    <n v="245276.31999373221"/>
  </r>
  <r>
    <n v="82"/>
    <s v="42"/>
    <s v="Loire"/>
    <x v="3"/>
    <x v="1"/>
    <n v="142.92473662259135"/>
    <n v="22787.638966985716"/>
    <n v="71.522362100095904"/>
    <n v="38794.778208838157"/>
    <s v="RHONE-ALPES"/>
    <x v="0"/>
    <s v="CENTRE-EST"/>
    <n v="61796.864274546562"/>
  </r>
  <r>
    <n v="94"/>
    <s v="2B"/>
    <s v="Haute-Corse"/>
    <x v="4"/>
    <x v="5"/>
    <n v="80"/>
    <n v="1940"/>
    <n v="140"/>
    <n v="1200"/>
    <s v="CORSE"/>
    <x v="2"/>
    <s v="MEDITERRANEE"/>
    <n v="3360"/>
  </r>
  <r>
    <n v="54"/>
    <s v="79"/>
    <s v="Deux-Sèvres"/>
    <x v="2"/>
    <x v="5"/>
    <n v="1538.4425120078099"/>
    <n v="18607.465901489257"/>
    <n v="2183.7432734817526"/>
    <n v="22695.614160686764"/>
    <s v="POITOU-CHARENTES"/>
    <x v="2"/>
    <s v="OUEST"/>
    <n v="45025.265847665578"/>
  </r>
  <r>
    <n v="11"/>
    <s v="94"/>
    <s v="Val-de-Marne"/>
    <x v="1"/>
    <x v="5"/>
    <n v="3320"/>
    <n v="40848"/>
    <n v="5092"/>
    <n v="35888"/>
    <s v="ILE-DE-FRANCE"/>
    <x v="2"/>
    <s v="REGION PARISIENNE"/>
    <n v="85148"/>
  </r>
  <r>
    <n v="83"/>
    <s v="63"/>
    <s v="Puy-de-Dôme"/>
    <x v="1"/>
    <x v="0"/>
    <n v="6928"/>
    <n v="61848"/>
    <n v="5580"/>
    <n v="70272"/>
    <s v="AUVERGNE"/>
    <x v="0"/>
    <s v="CENTRE-EST"/>
    <n v="144628"/>
  </r>
  <r>
    <n v="53"/>
    <s v="35"/>
    <s v="Ille-et-Vilaine"/>
    <x v="5"/>
    <x v="1"/>
    <n v="963"/>
    <n v="47614"/>
    <n v="924"/>
    <n v="69152"/>
    <s v="BRETAGNE"/>
    <x v="0"/>
    <s v="OUEST"/>
    <n v="118653"/>
  </r>
  <r>
    <n v="91"/>
    <s v="34"/>
    <s v="Hérault"/>
    <x v="5"/>
    <x v="4"/>
    <n v="2414"/>
    <n v="27965"/>
    <n v="3952"/>
    <n v="32049"/>
    <s v="LANGUEDOC-ROUSSILLON"/>
    <x v="2"/>
    <s v="MEDITERRANEE"/>
    <n v="66380"/>
  </r>
  <r>
    <n v="93"/>
    <s v="06"/>
    <s v="Alpes-Maritimes"/>
    <x v="0"/>
    <x v="3"/>
    <n v="2284"/>
    <n v="13324"/>
    <n v="2608"/>
    <n v="25240"/>
    <s v="PROVENCE-ALPES-COTE D'AZUR"/>
    <x v="1"/>
    <s v="MEDITERRANEE"/>
    <n v="43456"/>
  </r>
  <r>
    <n v="73"/>
    <s v="65"/>
    <s v="Hautes-Pyrénées"/>
    <x v="4"/>
    <x v="3"/>
    <n v="1100"/>
    <n v="3245"/>
    <n v="1335"/>
    <n v="5405"/>
    <s v="MIDI-PYRENEES"/>
    <x v="1"/>
    <s v="SUD-OUEST"/>
    <n v="11085"/>
  </r>
  <r>
    <n v="93"/>
    <s v="84"/>
    <s v="Vaucluse"/>
    <x v="3"/>
    <x v="2"/>
    <n v="5608.4998412273517"/>
    <n v="50084.805894133882"/>
    <n v="4035.0852748369562"/>
    <n v="38623.350689724553"/>
    <s v="PROVENCE-ALPES-COTE D'AZUR"/>
    <x v="1"/>
    <s v="MEDITERRANEE"/>
    <n v="98351.741699922743"/>
  </r>
  <r>
    <n v="73"/>
    <s v="31"/>
    <s v="Haute-Garonne"/>
    <x v="4"/>
    <x v="5"/>
    <n v="2365"/>
    <n v="22620"/>
    <n v="3650"/>
    <n v="18140"/>
    <s v="MIDI-PYRENEES"/>
    <x v="2"/>
    <s v="SUD-OUEST"/>
    <n v="46775"/>
  </r>
  <r>
    <n v="11"/>
    <s v="77"/>
    <s v="Seine-et-Marne"/>
    <x v="1"/>
    <x v="0"/>
    <n v="14692"/>
    <n v="89100"/>
    <n v="13100"/>
    <n v="104604"/>
    <s v="ILE-DE-FRANCE"/>
    <x v="0"/>
    <s v="REGION PARISIENNE"/>
    <n v="221496"/>
  </r>
  <r>
    <n v="94"/>
    <s v="2A"/>
    <s v="Corse-du-Sud"/>
    <x v="3"/>
    <x v="5"/>
    <n v="424.61187743140391"/>
    <n v="9807.5075664977012"/>
    <n v="633.86266215065939"/>
    <n v="13082.552904099179"/>
    <s v="CORSE"/>
    <x v="2"/>
    <s v="MEDITERRANEE"/>
    <n v="23948.535010178945"/>
  </r>
  <r>
    <n v="72"/>
    <s v="33"/>
    <s v="Gironde"/>
    <x v="4"/>
    <x v="1"/>
    <n v="11130"/>
    <n v="71700"/>
    <n v="12560"/>
    <n v="92950"/>
    <s v="AQUITAINE"/>
    <x v="0"/>
    <s v="SUD-OUEST"/>
    <n v="188340"/>
  </r>
  <r>
    <n v="73"/>
    <s v="12"/>
    <s v="Aveyron"/>
    <x v="2"/>
    <x v="0"/>
    <n v="979.38522923397034"/>
    <n v="16708.15976827556"/>
    <n v="560.71070010623487"/>
    <n v="18635.387932551956"/>
    <s v="MIDI-PYRENEES"/>
    <x v="0"/>
    <s v="SUD-OUEST"/>
    <n v="36883.643630167717"/>
  </r>
  <r>
    <n v="11"/>
    <s v="92"/>
    <s v="Hauts-de-Seine"/>
    <x v="5"/>
    <x v="2"/>
    <n v="15525"/>
    <n v="72429"/>
    <n v="14036"/>
    <n v="62680"/>
    <s v="ILE-DE-FRANCE"/>
    <x v="1"/>
    <s v="REGION PARISIENNE"/>
    <n v="164670"/>
  </r>
  <r>
    <n v="41"/>
    <s v="55"/>
    <s v="Meuse"/>
    <x v="2"/>
    <x v="4"/>
    <n v="1521.1050914512564"/>
    <n v="8527.9775221401123"/>
    <n v="1312.4827624393031"/>
    <n v="9130.0747671750487"/>
    <s v="LORRAINE"/>
    <x v="2"/>
    <s v="EST"/>
    <n v="20491.640143205721"/>
  </r>
  <r>
    <n v="82"/>
    <s v="69"/>
    <s v="Rhône"/>
    <x v="6"/>
    <x v="0"/>
    <n v="8455"/>
    <n v="90552"/>
    <n v="5718"/>
    <n v="103904"/>
    <s v="RHONE-ALPES"/>
    <x v="0"/>
    <s v="CENTRE-EST"/>
    <n v="208629"/>
  </r>
  <r>
    <n v="82"/>
    <s v="69"/>
    <s v="Rhône"/>
    <x v="0"/>
    <x v="3"/>
    <n v="3280"/>
    <n v="12908"/>
    <n v="6084"/>
    <n v="26532"/>
    <s v="RHONE-ALPES"/>
    <x v="1"/>
    <s v="CENTRE-EST"/>
    <n v="48804"/>
  </r>
  <r>
    <n v="24"/>
    <s v="45"/>
    <s v="Loiret"/>
    <x v="4"/>
    <x v="3"/>
    <n v="1990"/>
    <n v="5220"/>
    <n v="2710"/>
    <n v="9710"/>
    <s v="CENTRE"/>
    <x v="1"/>
    <s v="BASSIN PARISIEN"/>
    <n v="19630"/>
  </r>
  <r>
    <n v="82"/>
    <s v="42"/>
    <s v="Loire"/>
    <x v="4"/>
    <x v="0"/>
    <n v="10830"/>
    <n v="94750"/>
    <n v="9740"/>
    <n v="111205"/>
    <s v="RHONE-ALPES"/>
    <x v="0"/>
    <s v="CENTRE-EST"/>
    <n v="226525"/>
  </r>
  <r>
    <n v="93"/>
    <s v="05"/>
    <s v="Hautes-Alpes"/>
    <x v="6"/>
    <x v="0"/>
    <n v="579"/>
    <n v="6257"/>
    <n v="331"/>
    <n v="6633"/>
    <s v="PROVENCE-ALPES-COTE D'AZUR"/>
    <x v="0"/>
    <s v="MEDITERRANEE"/>
    <n v="13800"/>
  </r>
  <r>
    <n v="73"/>
    <s v="12"/>
    <s v="Aveyron"/>
    <x v="0"/>
    <x v="3"/>
    <n v="680"/>
    <n v="1960"/>
    <n v="1156"/>
    <n v="4356"/>
    <s v="MIDI-PYRENEES"/>
    <x v="1"/>
    <s v="SUD-OUEST"/>
    <n v="8152"/>
  </r>
  <r>
    <n v="41"/>
    <s v="57"/>
    <s v="Moselle"/>
    <x v="2"/>
    <x v="0"/>
    <n v="7593.7626321724038"/>
    <n v="71789.598495918326"/>
    <n v="4917.0371278495277"/>
    <n v="102048.61400108605"/>
    <s v="LORRAINE"/>
    <x v="0"/>
    <s v="EST"/>
    <n v="186349.01225702633"/>
  </r>
  <r>
    <n v="22"/>
    <s v="60"/>
    <s v="Oise"/>
    <x v="2"/>
    <x v="3"/>
    <n v="3155.9786045866072"/>
    <n v="13156.784780786238"/>
    <n v="2208.2872663605449"/>
    <n v="20372.762031092501"/>
    <s v="PICARDIE"/>
    <x v="1"/>
    <s v="BASSIN PARISIEN"/>
    <n v="38893.812682825897"/>
  </r>
  <r>
    <n v="25"/>
    <s v="14"/>
    <s v="Calvados"/>
    <x v="3"/>
    <x v="4"/>
    <n v="5524.0025545590534"/>
    <n v="31642.708345310708"/>
    <n v="5865.5053368537119"/>
    <n v="36596.472254256645"/>
    <s v="BASSE-NORMANDIE"/>
    <x v="2"/>
    <s v="BASSIN PARISIEN"/>
    <n v="79628.688490980116"/>
  </r>
  <r>
    <n v="53"/>
    <s v="22"/>
    <s v="Côtes-d'Armor"/>
    <x v="2"/>
    <x v="1"/>
    <n v="112.94144335848654"/>
    <n v="28122.240562771447"/>
    <n v="71.031555648681532"/>
    <n v="46381.831041802274"/>
    <s v="BRETAGNE"/>
    <x v="0"/>
    <s v="OUEST"/>
    <n v="74688.044603580885"/>
  </r>
  <r>
    <n v="52"/>
    <s v="72"/>
    <s v="Sarthe"/>
    <x v="1"/>
    <x v="4"/>
    <n v="1932"/>
    <n v="10576"/>
    <n v="2740"/>
    <n v="8364"/>
    <s v="PAYS DE LA LOIRE"/>
    <x v="2"/>
    <s v="OUEST"/>
    <n v="23612"/>
  </r>
  <r>
    <n v="26"/>
    <s v="21"/>
    <s v="Côte-d'Or"/>
    <x v="1"/>
    <x v="5"/>
    <n v="1088"/>
    <n v="13384"/>
    <n v="1712"/>
    <n v="12316"/>
    <s v="BOURGOGNE"/>
    <x v="2"/>
    <s v="BASSIN PARISIEN"/>
    <n v="28500"/>
  </r>
  <r>
    <n v="83"/>
    <s v="03"/>
    <s v="Allier"/>
    <x v="6"/>
    <x v="5"/>
    <n v="1038"/>
    <n v="13630"/>
    <n v="1377"/>
    <n v="14813"/>
    <s v="AUVERGNE"/>
    <x v="2"/>
    <s v="CENTRE-EST"/>
    <n v="30858"/>
  </r>
  <r>
    <n v="11"/>
    <s v="95"/>
    <s v="Val-d'Oise"/>
    <x v="0"/>
    <x v="0"/>
    <n v="11460"/>
    <n v="69536"/>
    <n v="8792"/>
    <n v="82368"/>
    <s v="ILE-DE-FRANCE"/>
    <x v="0"/>
    <s v="REGION PARISIENNE"/>
    <n v="172156"/>
  </r>
  <r>
    <n v="25"/>
    <s v="50"/>
    <s v="Manche"/>
    <x v="1"/>
    <x v="5"/>
    <n v="640"/>
    <n v="7612"/>
    <n v="972"/>
    <n v="7000"/>
    <s v="BASSE-NORMANDIE"/>
    <x v="2"/>
    <s v="BASSIN PARISIEN"/>
    <n v="16224"/>
  </r>
  <r>
    <n v="26"/>
    <s v="71"/>
    <s v="Saône-et-Loire"/>
    <x v="1"/>
    <x v="1"/>
    <n v="2848"/>
    <n v="41948"/>
    <n v="3324"/>
    <n v="61268"/>
    <s v="BOURGOGNE"/>
    <x v="0"/>
    <s v="BASSIN PARISIEN"/>
    <n v="109388"/>
  </r>
  <r>
    <n v="26"/>
    <s v="58"/>
    <s v="Nièvre"/>
    <x v="4"/>
    <x v="5"/>
    <n v="250"/>
    <n v="2940"/>
    <n v="485"/>
    <n v="2305"/>
    <s v="BOURGOGNE"/>
    <x v="2"/>
    <s v="BASSIN PARISIEN"/>
    <n v="5980"/>
  </r>
  <r>
    <n v="82"/>
    <s v="74"/>
    <s v="Haute-Savoie"/>
    <x v="3"/>
    <x v="5"/>
    <n v="4177.0484190825591"/>
    <n v="69225.502991631656"/>
    <n v="5545.6362125387859"/>
    <n v="82577.910747535148"/>
    <s v="RHONE-ALPES"/>
    <x v="2"/>
    <s v="CENTRE-EST"/>
    <n v="161526.09837078815"/>
  </r>
  <r>
    <n v="21"/>
    <s v="10"/>
    <s v="Aube"/>
    <x v="4"/>
    <x v="0"/>
    <n v="5620"/>
    <n v="34020"/>
    <n v="4795"/>
    <n v="40300"/>
    <s v="CHAMPAGNE-ARDENNE"/>
    <x v="0"/>
    <s v="BASSIN PARISIEN"/>
    <n v="84735"/>
  </r>
  <r>
    <n v="91"/>
    <s v="11"/>
    <s v="Aude"/>
    <x v="2"/>
    <x v="5"/>
    <n v="938.47915540623308"/>
    <n v="19738.955299451434"/>
    <n v="1368.5429537176558"/>
    <n v="23507.090265416155"/>
    <s v="LANGUEDOC-ROUSSILLON"/>
    <x v="2"/>
    <s v="MEDITERRANEE"/>
    <n v="45553.067673991478"/>
  </r>
  <r>
    <n v="52"/>
    <s v="72"/>
    <s v="Sarthe"/>
    <x v="0"/>
    <x v="0"/>
    <n v="8620"/>
    <n v="59924"/>
    <n v="7832"/>
    <n v="74148"/>
    <s v="PAYS DE LA LOIRE"/>
    <x v="0"/>
    <s v="OUEST"/>
    <n v="150524"/>
  </r>
  <r>
    <n v="72"/>
    <s v="24"/>
    <s v="Dordogne"/>
    <x v="6"/>
    <x v="5"/>
    <n v="907"/>
    <n v="15543"/>
    <n v="1128"/>
    <n v="16849"/>
    <s v="AQUITAINE"/>
    <x v="2"/>
    <s v="SUD-OUEST"/>
    <n v="34427"/>
  </r>
  <r>
    <n v="43"/>
    <s v="70"/>
    <s v="Haute-Saône"/>
    <x v="4"/>
    <x v="1"/>
    <n v="3350"/>
    <n v="19950"/>
    <n v="4105"/>
    <n v="25885"/>
    <s v="FRANCHE-COMTE"/>
    <x v="0"/>
    <s v="EST"/>
    <n v="53290"/>
  </r>
  <r>
    <n v="42"/>
    <s v="68"/>
    <s v="Haut-Rhin"/>
    <x v="3"/>
    <x v="4"/>
    <n v="6119.1915708508786"/>
    <n v="36627.597114506745"/>
    <n v="6208.1132593887287"/>
    <n v="38234.313059120424"/>
    <s v="ALSACE"/>
    <x v="2"/>
    <s v="EST"/>
    <n v="87189.215003866775"/>
  </r>
  <r>
    <n v="94"/>
    <s v="2B"/>
    <s v="Haute-Corse"/>
    <x v="0"/>
    <x v="3"/>
    <n v="740"/>
    <n v="1820"/>
    <n v="800"/>
    <n v="2500"/>
    <s v="CORSE"/>
    <x v="1"/>
    <s v="MEDITERRANEE"/>
    <n v="5860"/>
  </r>
  <r>
    <n v="54"/>
    <s v="79"/>
    <s v="Deux-Sèvres"/>
    <x v="2"/>
    <x v="1"/>
    <n v="75.498456486285363"/>
    <n v="19954.908613980122"/>
    <n v="60.569736511461301"/>
    <n v="28670.409732948778"/>
    <s v="POITOU-CHARENTES"/>
    <x v="0"/>
    <s v="OUEST"/>
    <n v="48761.386539926651"/>
  </r>
  <r>
    <n v="11"/>
    <s v="94"/>
    <s v="Val-de-Marne"/>
    <x v="3"/>
    <x v="2"/>
    <n v="7599.7094373412838"/>
    <n v="78364.838370267011"/>
    <n v="5793.8382746137004"/>
    <n v="69933.637387541545"/>
    <s v="ILE-DE-FRANCE"/>
    <x v="1"/>
    <s v="REGION PARISIENNE"/>
    <n v="161692.02346976355"/>
  </r>
  <r>
    <n v="24"/>
    <s v="28"/>
    <s v="Eure-et-Loir"/>
    <x v="3"/>
    <x v="0"/>
    <n v="2462.4086435686527"/>
    <n v="26216.168730401376"/>
    <n v="1521.0886680499248"/>
    <n v="29656.57279035907"/>
    <s v="CENTRE"/>
    <x v="0"/>
    <s v="BASSIN PARISIEN"/>
    <n v="59856.238832379022"/>
  </r>
  <r>
    <n v="72"/>
    <s v="47"/>
    <s v="Lot-et-Garonne"/>
    <x v="6"/>
    <x v="1"/>
    <n v="117"/>
    <n v="20301"/>
    <n v="59"/>
    <n v="27671"/>
    <s v="AQUITAINE"/>
    <x v="0"/>
    <s v="SUD-OUEST"/>
    <n v="48148"/>
  </r>
  <r>
    <n v="83"/>
    <s v="43"/>
    <s v="Haute-Loire"/>
    <x v="3"/>
    <x v="2"/>
    <n v="2148.4842322318614"/>
    <n v="26156.16677816473"/>
    <n v="1122.1393509474433"/>
    <n v="17110.371261016968"/>
    <s v="AUVERGNE"/>
    <x v="1"/>
    <s v="CENTRE-EST"/>
    <n v="46537.161622361004"/>
  </r>
  <r>
    <n v="42"/>
    <s v="68"/>
    <s v="Haut-Rhin"/>
    <x v="4"/>
    <x v="2"/>
    <n v="14850"/>
    <n v="43085"/>
    <n v="10650"/>
    <n v="22210"/>
    <s v="ALSACE"/>
    <x v="1"/>
    <s v="EST"/>
    <n v="90795"/>
  </r>
  <r>
    <n v="26"/>
    <s v="58"/>
    <s v="Nièvre"/>
    <x v="1"/>
    <x v="4"/>
    <n v="896"/>
    <n v="5236"/>
    <n v="1304"/>
    <n v="4544"/>
    <s v="BOURGOGNE"/>
    <x v="2"/>
    <s v="BASSIN PARISIEN"/>
    <n v="11980"/>
  </r>
  <r>
    <n v="11"/>
    <s v="91"/>
    <s v="Essonne"/>
    <x v="5"/>
    <x v="2"/>
    <n v="16554"/>
    <n v="74018"/>
    <n v="13596"/>
    <n v="58852"/>
    <s v="ILE-DE-FRANCE"/>
    <x v="1"/>
    <s v="REGION PARISIENNE"/>
    <n v="163020"/>
  </r>
  <r>
    <n v="21"/>
    <s v="51"/>
    <s v="Marne"/>
    <x v="2"/>
    <x v="3"/>
    <n v="2106.5542056821105"/>
    <n v="8662.7881935593468"/>
    <n v="1289.046144240875"/>
    <n v="14089.003609050891"/>
    <s v="CHAMPAGNE-ARDENNE"/>
    <x v="1"/>
    <s v="BASSIN PARISIEN"/>
    <n v="26147.392152533223"/>
  </r>
  <r>
    <n v="73"/>
    <s v="09"/>
    <s v="Ariège"/>
    <x v="4"/>
    <x v="0"/>
    <n v="1485"/>
    <n v="21830"/>
    <n v="1150"/>
    <n v="25235"/>
    <s v="MIDI-PYRENEES"/>
    <x v="0"/>
    <s v="SUD-OUEST"/>
    <n v="49700"/>
  </r>
  <r>
    <n v="83"/>
    <s v="15"/>
    <s v="Cantal"/>
    <x v="2"/>
    <x v="0"/>
    <n v="579.91746354547377"/>
    <n v="10974.522990687219"/>
    <n v="323.74654128926682"/>
    <n v="11833.449833290573"/>
    <s v="AUVERGNE"/>
    <x v="0"/>
    <s v="CENTRE-EST"/>
    <n v="23711.63682881253"/>
  </r>
  <r>
    <n v="54"/>
    <s v="16"/>
    <s v="Charente"/>
    <x v="6"/>
    <x v="4"/>
    <n v="1858"/>
    <n v="11296"/>
    <n v="1957"/>
    <n v="13858"/>
    <s v="POITOU-CHARENTES"/>
    <x v="2"/>
    <s v="OUEST"/>
    <n v="28969"/>
  </r>
  <r>
    <n v="24"/>
    <s v="45"/>
    <s v="Loiret"/>
    <x v="4"/>
    <x v="2"/>
    <n v="10475"/>
    <n v="23285"/>
    <n v="6595"/>
    <n v="13455"/>
    <s v="CENTRE"/>
    <x v="1"/>
    <s v="BASSIN PARISIEN"/>
    <n v="53810"/>
  </r>
  <r>
    <n v="21"/>
    <s v="08"/>
    <s v="Ardennes"/>
    <x v="6"/>
    <x v="4"/>
    <n v="1822"/>
    <n v="8777"/>
    <n v="1646"/>
    <n v="9108"/>
    <s v="CHAMPAGNE-ARDENNE"/>
    <x v="2"/>
    <s v="BASSIN PARISIEN"/>
    <n v="21353"/>
  </r>
  <r>
    <n v="25"/>
    <s v="14"/>
    <s v="Calvados"/>
    <x v="4"/>
    <x v="1"/>
    <n v="8225"/>
    <n v="34975"/>
    <n v="10850"/>
    <n v="49180"/>
    <s v="BASSE-NORMANDIE"/>
    <x v="0"/>
    <s v="BASSIN PARISIEN"/>
    <n v="103230"/>
  </r>
  <r>
    <n v="31"/>
    <s v="62"/>
    <s v="Pas-de-Calais"/>
    <x v="3"/>
    <x v="0"/>
    <n v="8948.7416085961995"/>
    <n v="81257.421578409732"/>
    <n v="6149.1212107992806"/>
    <n v="115883.10211840615"/>
    <s v="NORD-PAS-DE-CALAIS"/>
    <x v="0"/>
    <s v=""/>
    <n v="212238.38651621138"/>
  </r>
  <r>
    <n v="83"/>
    <s v="43"/>
    <s v="Haute-Loire"/>
    <x v="5"/>
    <x v="2"/>
    <n v="3826"/>
    <n v="14556"/>
    <n v="2404"/>
    <n v="8520"/>
    <s v="AUVERGNE"/>
    <x v="1"/>
    <s v="CENTRE-EST"/>
    <n v="29306"/>
  </r>
  <r>
    <n v="53"/>
    <s v="29"/>
    <s v="Finistère"/>
    <x v="2"/>
    <x v="4"/>
    <n v="7195.6266905238554"/>
    <n v="50523.708037587145"/>
    <n v="6116.7578157282987"/>
    <n v="50704.852921124795"/>
    <s v="BRETAGNE"/>
    <x v="2"/>
    <s v="OUEST"/>
    <n v="114540.9454649641"/>
  </r>
  <r>
    <n v="26"/>
    <s v="71"/>
    <s v="Saône-et-Loire"/>
    <x v="6"/>
    <x v="5"/>
    <n v="1933"/>
    <n v="20399"/>
    <n v="2240"/>
    <n v="22083"/>
    <s v="BOURGOGNE"/>
    <x v="2"/>
    <s v="BASSIN PARISIEN"/>
    <n v="46655"/>
  </r>
  <r>
    <n v="82"/>
    <s v="38"/>
    <s v="Isère"/>
    <x v="4"/>
    <x v="5"/>
    <n v="1970"/>
    <n v="20915"/>
    <n v="3270"/>
    <n v="16815"/>
    <s v="RHONE-ALPES"/>
    <x v="2"/>
    <s v="CENTRE-EST"/>
    <n v="42970"/>
  </r>
  <r>
    <n v="91"/>
    <s v="34"/>
    <s v="Hérault"/>
    <x v="4"/>
    <x v="1"/>
    <n v="5555"/>
    <n v="46820"/>
    <n v="5115"/>
    <n v="53880"/>
    <s v="LANGUEDOC-ROUSSILLON"/>
    <x v="0"/>
    <s v="MEDITERRANEE"/>
    <n v="111370"/>
  </r>
  <r>
    <n v="91"/>
    <s v="11"/>
    <s v="Aude"/>
    <x v="5"/>
    <x v="0"/>
    <n v="3832"/>
    <n v="35585"/>
    <n v="2684"/>
    <n v="44025"/>
    <s v="LANGUEDOC-ROUSSILLON"/>
    <x v="0"/>
    <s v="MEDITERRANEE"/>
    <n v="86126"/>
  </r>
  <r>
    <n v="11"/>
    <s v="77"/>
    <s v="Seine-et-Marne"/>
    <x v="4"/>
    <x v="2"/>
    <n v="11700"/>
    <n v="34345"/>
    <n v="8295"/>
    <n v="21640"/>
    <s v="ILE-DE-FRANCE"/>
    <x v="1"/>
    <s v="REGION PARISIENNE"/>
    <n v="75980"/>
  </r>
  <r>
    <n v="11"/>
    <s v="93"/>
    <s v="Seine-Saint-Denis"/>
    <x v="3"/>
    <x v="3"/>
    <n v="5331.4110190081974"/>
    <n v="24857.411052454281"/>
    <n v="4251.0527223024283"/>
    <n v="33677.482262901583"/>
    <s v="ILE-DE-FRANCE"/>
    <x v="1"/>
    <s v="REGION PARISIENNE"/>
    <n v="68117.357056666486"/>
  </r>
  <r>
    <n v="41"/>
    <s v="55"/>
    <s v="Meuse"/>
    <x v="0"/>
    <x v="1"/>
    <n v="3424"/>
    <n v="19284"/>
    <n v="4136"/>
    <n v="22272"/>
    <s v="LORRAINE"/>
    <x v="0"/>
    <s v="EST"/>
    <n v="49116"/>
  </r>
  <r>
    <n v="53"/>
    <s v="29"/>
    <s v="Finistère"/>
    <x v="3"/>
    <x v="4"/>
    <n v="7911.7847417116727"/>
    <n v="57449.8103700387"/>
    <n v="6610.8449648851274"/>
    <n v="57250.510675226746"/>
    <s v="BRETAGNE"/>
    <x v="2"/>
    <s v="OUEST"/>
    <n v="129222.95075186224"/>
  </r>
  <r>
    <n v="72"/>
    <s v="64"/>
    <s v="Pyrénées-Atlantiques"/>
    <x v="1"/>
    <x v="3"/>
    <n v="2460"/>
    <n v="7644"/>
    <n v="2652"/>
    <n v="12816"/>
    <s v="AQUITAINE"/>
    <x v="1"/>
    <s v="SUD-OUEST"/>
    <n v="25572"/>
  </r>
  <r>
    <n v="11"/>
    <s v="75"/>
    <s v="Paris"/>
    <x v="3"/>
    <x v="3"/>
    <n v="3341.9400861896975"/>
    <n v="26783.581124555541"/>
    <n v="2589.7972478558113"/>
    <n v="43838.48366840872"/>
    <s v="ILE-DE-FRANCE"/>
    <x v="1"/>
    <s v="REGION PARISIENNE"/>
    <n v="76553.802127009767"/>
  </r>
  <r>
    <n v="31"/>
    <s v="62"/>
    <s v="Pas-de-Calais"/>
    <x v="5"/>
    <x v="2"/>
    <n v="23150"/>
    <n v="103697"/>
    <n v="18765"/>
    <n v="57555"/>
    <s v="NORD-PAS-DE-CALAIS"/>
    <x v="1"/>
    <s v=""/>
    <n v="203167"/>
  </r>
  <r>
    <n v="31"/>
    <s v="62"/>
    <s v="Pas-de-Calais"/>
    <x v="4"/>
    <x v="4"/>
    <n v="5535"/>
    <n v="20185"/>
    <n v="5885"/>
    <n v="13525"/>
    <s v="NORD-PAS-DE-CALAIS"/>
    <x v="2"/>
    <s v=""/>
    <n v="45130"/>
  </r>
  <r>
    <n v="24"/>
    <s v="28"/>
    <s v="Eure-et-Loir"/>
    <x v="6"/>
    <x v="5"/>
    <n v="1526"/>
    <n v="17042"/>
    <n v="1888"/>
    <n v="17735"/>
    <s v="CENTRE"/>
    <x v="2"/>
    <s v="BASSIN PARISIEN"/>
    <n v="38191"/>
  </r>
  <r>
    <n v="53"/>
    <s v="35"/>
    <s v="Ille-et-Vilaine"/>
    <x v="3"/>
    <x v="3"/>
    <n v="3133.8801491958257"/>
    <n v="15172.035634530999"/>
    <n v="1951.2840180117626"/>
    <n v="23131.610170488602"/>
    <s v="BRETAGNE"/>
    <x v="1"/>
    <s v="OUEST"/>
    <n v="43388.809972227187"/>
  </r>
  <r>
    <n v="11"/>
    <s v="91"/>
    <s v="Essonne"/>
    <x v="1"/>
    <x v="4"/>
    <n v="4892"/>
    <n v="33748"/>
    <n v="7152"/>
    <n v="29676"/>
    <s v="ILE-DE-FRANCE"/>
    <x v="2"/>
    <s v="REGION PARISIENNE"/>
    <n v="75468"/>
  </r>
  <r>
    <n v="23"/>
    <s v="76"/>
    <s v="Seine-Maritime"/>
    <x v="5"/>
    <x v="3"/>
    <n v="3281"/>
    <n v="17080"/>
    <n v="3480"/>
    <n v="30361"/>
    <s v="HAUTE-NORMANDIE"/>
    <x v="1"/>
    <s v="BASSIN PARISIEN"/>
    <n v="54202"/>
  </r>
  <r>
    <n v="82"/>
    <s v="69"/>
    <s v="Rhône"/>
    <x v="0"/>
    <x v="2"/>
    <n v="16132"/>
    <n v="41168"/>
    <n v="14956"/>
    <n v="34168"/>
    <s v="RHONE-ALPES"/>
    <x v="1"/>
    <s v="CENTRE-EST"/>
    <n v="106424"/>
  </r>
  <r>
    <n v="43"/>
    <s v="39"/>
    <s v="Jura"/>
    <x v="5"/>
    <x v="5"/>
    <n v="669"/>
    <n v="6176"/>
    <n v="700"/>
    <n v="6372"/>
    <s v="FRANCHE-COMTE"/>
    <x v="2"/>
    <s v="EST"/>
    <n v="13917"/>
  </r>
  <r>
    <n v="82"/>
    <s v="01"/>
    <s v="Ain"/>
    <x v="6"/>
    <x v="3"/>
    <n v="1404"/>
    <n v="9943"/>
    <n v="1074"/>
    <n v="15434"/>
    <s v="RHONE-ALPES"/>
    <x v="1"/>
    <s v="CENTRE-EST"/>
    <n v="27855"/>
  </r>
  <r>
    <n v="53"/>
    <s v="29"/>
    <s v="Finistère"/>
    <x v="5"/>
    <x v="4"/>
    <n v="3767"/>
    <n v="32316"/>
    <n v="4252"/>
    <n v="29180"/>
    <s v="BRETAGNE"/>
    <x v="2"/>
    <s v="OUEST"/>
    <n v="69515"/>
  </r>
  <r>
    <n v="21"/>
    <s v="08"/>
    <s v="Ardennes"/>
    <x v="1"/>
    <x v="0"/>
    <n v="6792"/>
    <n v="33460"/>
    <n v="6092"/>
    <n v="39676"/>
    <s v="CHAMPAGNE-ARDENNE"/>
    <x v="0"/>
    <s v="BASSIN PARISIEN"/>
    <n v="86020"/>
  </r>
  <r>
    <n v="83"/>
    <s v="43"/>
    <s v="Haute-Loire"/>
    <x v="3"/>
    <x v="4"/>
    <n v="1716.988532486215"/>
    <n v="12715.744313918403"/>
    <n v="1323.5113900348681"/>
    <n v="14082.715446220407"/>
    <s v="AUVERGNE"/>
    <x v="2"/>
    <s v="CENTRE-EST"/>
    <n v="29838.959682659894"/>
  </r>
  <r>
    <n v="82"/>
    <s v="26"/>
    <s v="Drôme"/>
    <x v="0"/>
    <x v="5"/>
    <n v="376"/>
    <n v="3980"/>
    <n v="276"/>
    <n v="1472"/>
    <s v="RHONE-ALPES"/>
    <x v="2"/>
    <s v="CENTRE-EST"/>
    <n v="6104"/>
  </r>
  <r>
    <n v="43"/>
    <s v="90"/>
    <s v="Territoire de Belfort"/>
    <x v="1"/>
    <x v="5"/>
    <n v="268"/>
    <n v="3384"/>
    <n v="388"/>
    <n v="2844"/>
    <s v="FRANCHE-COMTE"/>
    <x v="2"/>
    <s v="EST"/>
    <n v="6884"/>
  </r>
  <r>
    <n v="91"/>
    <s v="11"/>
    <s v="Aude"/>
    <x v="2"/>
    <x v="0"/>
    <n v="2287.7518758450969"/>
    <n v="25003.938374644018"/>
    <n v="1698.8781154743745"/>
    <n v="31705.926325222725"/>
    <s v="LANGUEDOC-ROUSSILLON"/>
    <x v="0"/>
    <s v="MEDITERRANEE"/>
    <n v="60696.494691186213"/>
  </r>
  <r>
    <n v="26"/>
    <s v="89"/>
    <s v="Yonne"/>
    <x v="5"/>
    <x v="5"/>
    <n v="585"/>
    <n v="8137"/>
    <n v="724"/>
    <n v="7009"/>
    <s v="BOURGOGNE"/>
    <x v="2"/>
    <s v="BASSIN PARISIEN"/>
    <n v="16455"/>
  </r>
  <r>
    <n v="43"/>
    <s v="90"/>
    <s v="Territoire de Belfort"/>
    <x v="3"/>
    <x v="5"/>
    <n v="816.27716208281504"/>
    <n v="12169.092121828362"/>
    <n v="952.36817500980317"/>
    <n v="12093.250587837958"/>
    <s v="FRANCHE-COMTE"/>
    <x v="2"/>
    <s v="EST"/>
    <n v="26030.988046758939"/>
  </r>
  <r>
    <n v="23"/>
    <s v="76"/>
    <s v="Seine-Maritime"/>
    <x v="2"/>
    <x v="1"/>
    <n v="372.31086849383024"/>
    <n v="40679.246192784223"/>
    <n v="266.51596933320815"/>
    <n v="76434.363701482362"/>
    <s v="HAUTE-NORMANDIE"/>
    <x v="0"/>
    <s v="BASSIN PARISIEN"/>
    <n v="117752.43673209363"/>
  </r>
  <r>
    <n v="93"/>
    <s v="13"/>
    <s v="Bouches-du-Rhône"/>
    <x v="0"/>
    <x v="4"/>
    <n v="4448"/>
    <n v="25768"/>
    <n v="6132"/>
    <n v="24172"/>
    <s v="PROVENCE-ALPES-COTE D'AZUR"/>
    <x v="2"/>
    <s v="MEDITERRANEE"/>
    <n v="60520"/>
  </r>
  <r>
    <n v="41"/>
    <s v="88"/>
    <s v="Vosges"/>
    <x v="1"/>
    <x v="0"/>
    <n v="8568"/>
    <n v="42860"/>
    <n v="7440"/>
    <n v="54280"/>
    <s v="LORRAINE"/>
    <x v="0"/>
    <s v="EST"/>
    <n v="113148"/>
  </r>
  <r>
    <n v="24"/>
    <s v="45"/>
    <s v="Loiret"/>
    <x v="3"/>
    <x v="1"/>
    <n v="93.791408761386975"/>
    <n v="19811.577444699247"/>
    <n v="64.070407160704761"/>
    <n v="35261.965601592812"/>
    <s v="CENTRE"/>
    <x v="0"/>
    <s v="BASSIN PARISIEN"/>
    <n v="55231.404862214149"/>
  </r>
  <r>
    <n v="31"/>
    <s v="62"/>
    <s v="Pas-de-Calais"/>
    <x v="6"/>
    <x v="1"/>
    <n v="433"/>
    <n v="79324"/>
    <n v="301"/>
    <n v="126721"/>
    <s v="NORD-PAS-DE-CALAIS"/>
    <x v="0"/>
    <s v=""/>
    <n v="206779"/>
  </r>
  <r>
    <n v="54"/>
    <s v="17"/>
    <s v="Charente-Maritime"/>
    <x v="3"/>
    <x v="3"/>
    <n v="2064.1550793087049"/>
    <n v="11218.389130462338"/>
    <n v="1533.638376467228"/>
    <n v="18606.480361922779"/>
    <s v="POITOU-CHARENTES"/>
    <x v="1"/>
    <s v="OUEST"/>
    <n v="33422.662948161051"/>
  </r>
  <r>
    <n v="31"/>
    <s v="59"/>
    <s v="Nord"/>
    <x v="4"/>
    <x v="3"/>
    <n v="10870"/>
    <n v="28275"/>
    <n v="15005"/>
    <n v="43600"/>
    <s v="NORD-PAS-DE-CALAIS"/>
    <x v="1"/>
    <s v=""/>
    <n v="97750"/>
  </r>
  <r>
    <n v="53"/>
    <s v="56"/>
    <s v="Morbihan"/>
    <x v="4"/>
    <x v="1"/>
    <n v="5835"/>
    <n v="41725"/>
    <n v="6585"/>
    <n v="50580"/>
    <s v="BRETAGNE"/>
    <x v="0"/>
    <s v="OUEST"/>
    <n v="104725"/>
  </r>
  <r>
    <n v="93"/>
    <s v="83"/>
    <s v="Var"/>
    <x v="6"/>
    <x v="3"/>
    <n v="2994"/>
    <n v="27995"/>
    <n v="2208"/>
    <n v="40843"/>
    <s v="PROVENCE-ALPES-COTE D'AZUR"/>
    <x v="1"/>
    <s v="MEDITERRANEE"/>
    <n v="74040"/>
  </r>
  <r>
    <n v="73"/>
    <s v="32"/>
    <s v="Gers"/>
    <x v="2"/>
    <x v="2"/>
    <n v="1542.1527682354786"/>
    <n v="18790.45173999645"/>
    <n v="846.51990694283359"/>
    <n v="12552.892165331483"/>
    <s v="MIDI-PYRENEES"/>
    <x v="1"/>
    <s v="SUD-OUEST"/>
    <n v="33732.016580506242"/>
  </r>
  <r>
    <n v="53"/>
    <s v="35"/>
    <s v="Ille-et-Vilaine"/>
    <x v="3"/>
    <x v="4"/>
    <n v="9737.1725306618682"/>
    <n v="51161.771195244553"/>
    <n v="9550.9230697004787"/>
    <n v="55821.459835559377"/>
    <s v="BRETAGNE"/>
    <x v="2"/>
    <s v="OUEST"/>
    <n v="126271.32663116627"/>
  </r>
  <r>
    <n v="11"/>
    <s v="93"/>
    <s v="Seine-Saint-Denis"/>
    <x v="5"/>
    <x v="3"/>
    <n v="5740"/>
    <n v="28448"/>
    <n v="6064"/>
    <n v="42860"/>
    <s v="ILE-DE-FRANCE"/>
    <x v="1"/>
    <s v="REGION PARISIENNE"/>
    <n v="83112"/>
  </r>
  <r>
    <n v="11"/>
    <s v="93"/>
    <s v="Seine-Saint-Denis"/>
    <x v="3"/>
    <x v="2"/>
    <n v="11122.673154307386"/>
    <n v="95944.962557822248"/>
    <n v="8874.1671316979919"/>
    <n v="81521.226176133525"/>
    <s v="ILE-DE-FRANCE"/>
    <x v="1"/>
    <s v="REGION PARISIENNE"/>
    <n v="197463.02901996113"/>
  </r>
  <r>
    <n v="72"/>
    <s v="47"/>
    <s v="Lot-et-Garonne"/>
    <x v="6"/>
    <x v="3"/>
    <n v="732"/>
    <n v="6752"/>
    <n v="597"/>
    <n v="10086"/>
    <s v="AQUITAINE"/>
    <x v="1"/>
    <s v="SUD-OUEST"/>
    <n v="18167"/>
  </r>
  <r>
    <n v="53"/>
    <s v="56"/>
    <s v="Morbihan"/>
    <x v="4"/>
    <x v="2"/>
    <n v="10725"/>
    <n v="21755"/>
    <n v="6255"/>
    <n v="11710"/>
    <s v="BRETAGNE"/>
    <x v="1"/>
    <s v="OUEST"/>
    <n v="50445"/>
  </r>
  <r>
    <n v="25"/>
    <s v="14"/>
    <s v="Calvados"/>
    <x v="2"/>
    <x v="4"/>
    <n v="4876.80068821447"/>
    <n v="27182.759230751464"/>
    <n v="5057.2808227975011"/>
    <n v="31548.735773927954"/>
    <s v="BASSE-NORMANDIE"/>
    <x v="2"/>
    <s v="BASSIN PARISIEN"/>
    <n v="68665.576515691384"/>
  </r>
  <r>
    <n v="23"/>
    <s v="76"/>
    <s v="Seine-Maritime"/>
    <x v="5"/>
    <x v="4"/>
    <n v="3992"/>
    <n v="31917"/>
    <n v="5564"/>
    <n v="32308"/>
    <s v="HAUTE-NORMANDIE"/>
    <x v="2"/>
    <s v="BASSIN PARISIEN"/>
    <n v="73781"/>
  </r>
  <r>
    <n v="93"/>
    <s v="06"/>
    <s v="Alpes-Maritimes"/>
    <x v="5"/>
    <x v="5"/>
    <n v="2161"/>
    <n v="48364"/>
    <n v="3644"/>
    <n v="41353"/>
    <s v="PROVENCE-ALPES-COTE D'AZUR"/>
    <x v="2"/>
    <s v="MEDITERRANEE"/>
    <n v="95522"/>
  </r>
  <r>
    <n v="73"/>
    <s v="65"/>
    <s v="Hautes-Pyrénées"/>
    <x v="6"/>
    <x v="2"/>
    <n v="1877"/>
    <n v="26227"/>
    <n v="1312"/>
    <n v="19527"/>
    <s v="MIDI-PYRENEES"/>
    <x v="1"/>
    <s v="SUD-OUEST"/>
    <n v="48943"/>
  </r>
  <r>
    <n v="83"/>
    <s v="63"/>
    <s v="Puy-de-Dôme"/>
    <x v="6"/>
    <x v="1"/>
    <n v="404"/>
    <n v="37962"/>
    <n v="220"/>
    <n v="53557"/>
    <s v="AUVERGNE"/>
    <x v="0"/>
    <s v="CENTRE-EST"/>
    <n v="92143"/>
  </r>
  <r>
    <n v="82"/>
    <s v="69"/>
    <s v="Rhône"/>
    <x v="3"/>
    <x v="4"/>
    <n v="16884.447016476359"/>
    <n v="83004.662292142748"/>
    <n v="18125.943826491504"/>
    <n v="96419.190427527457"/>
    <s v="RHONE-ALPES"/>
    <x v="2"/>
    <s v="CENTRE-EST"/>
    <n v="214434.24356263806"/>
  </r>
  <r>
    <n v="21"/>
    <s v="10"/>
    <s v="Aube"/>
    <x v="6"/>
    <x v="1"/>
    <n v="121"/>
    <n v="17941"/>
    <n v="150"/>
    <n v="28911"/>
    <s v="CHAMPAGNE-ARDENNE"/>
    <x v="0"/>
    <s v="BASSIN PARISIEN"/>
    <n v="47123"/>
  </r>
  <r>
    <n v="83"/>
    <s v="43"/>
    <s v="Haute-Loire"/>
    <x v="0"/>
    <x v="0"/>
    <n v="3028"/>
    <n v="33992"/>
    <n v="2664"/>
    <n v="38860"/>
    <s v="AUVERGNE"/>
    <x v="0"/>
    <s v="CENTRE-EST"/>
    <n v="78544"/>
  </r>
  <r>
    <n v="41"/>
    <s v="54"/>
    <s v="Meurthe-et-Moselle"/>
    <x v="4"/>
    <x v="3"/>
    <n v="3225"/>
    <n v="6930"/>
    <n v="3275"/>
    <n v="10990"/>
    <s v="LORRAINE"/>
    <x v="1"/>
    <s v="EST"/>
    <n v="24420"/>
  </r>
  <r>
    <n v="82"/>
    <s v="01"/>
    <s v="Ain"/>
    <x v="0"/>
    <x v="0"/>
    <n v="5968"/>
    <n v="45300"/>
    <n v="4520"/>
    <n v="48616"/>
    <s v="RHONE-ALPES"/>
    <x v="0"/>
    <s v="CENTRE-EST"/>
    <n v="104404"/>
  </r>
  <r>
    <n v="26"/>
    <s v="71"/>
    <s v="Saône-et-Loire"/>
    <x v="4"/>
    <x v="3"/>
    <n v="2130"/>
    <n v="4680"/>
    <n v="3110"/>
    <n v="9670"/>
    <s v="BOURGOGNE"/>
    <x v="1"/>
    <s v="BASSIN PARISIEN"/>
    <n v="19590"/>
  </r>
  <r>
    <n v="91"/>
    <s v="30"/>
    <s v="Gard"/>
    <x v="1"/>
    <x v="2"/>
    <n v="7056"/>
    <n v="22448"/>
    <n v="4968"/>
    <n v="15292"/>
    <s v="LANGUEDOC-ROUSSILLON"/>
    <x v="1"/>
    <s v="MEDITERRANEE"/>
    <n v="49764"/>
  </r>
  <r>
    <n v="73"/>
    <s v="46"/>
    <s v="Lot"/>
    <x v="0"/>
    <x v="1"/>
    <n v="2284"/>
    <n v="16364"/>
    <n v="2088"/>
    <n v="19060"/>
    <s v="MIDI-PYRENEES"/>
    <x v="0"/>
    <s v="SUD-OUEST"/>
    <n v="39796"/>
  </r>
  <r>
    <n v="83"/>
    <s v="63"/>
    <s v="Puy-de-Dôme"/>
    <x v="2"/>
    <x v="3"/>
    <n v="1768.0094673025014"/>
    <n v="11125.535878863479"/>
    <n v="1257.7128507071184"/>
    <n v="21795.594562052334"/>
    <s v="AUVERGNE"/>
    <x v="1"/>
    <s v="CENTRE-EST"/>
    <n v="35946.852758925437"/>
  </r>
  <r>
    <n v="93"/>
    <s v="83"/>
    <s v="Var"/>
    <x v="3"/>
    <x v="2"/>
    <n v="9543.866084119989"/>
    <n v="94121.187282166167"/>
    <n v="6091.1207095890359"/>
    <n v="77046.375192788852"/>
    <s v="PROVENCE-ALPES-COTE D'AZUR"/>
    <x v="1"/>
    <s v="MEDITERRANEE"/>
    <n v="186802.54926866404"/>
  </r>
  <r>
    <n v="31"/>
    <s v="62"/>
    <s v="Pas-de-Calais"/>
    <x v="3"/>
    <x v="4"/>
    <n v="12396.268926394856"/>
    <n v="71626.443067516913"/>
    <n v="12399.694052975006"/>
    <n v="75756.139800721736"/>
    <s v="NORD-PAS-DE-CALAIS"/>
    <x v="2"/>
    <s v=""/>
    <n v="172178.54584760853"/>
  </r>
  <r>
    <n v="73"/>
    <s v="46"/>
    <s v="Lot"/>
    <x v="4"/>
    <x v="3"/>
    <n v="575"/>
    <n v="1635"/>
    <n v="815"/>
    <n v="3195"/>
    <s v="MIDI-PYRENEES"/>
    <x v="1"/>
    <s v="SUD-OUEST"/>
    <n v="6220"/>
  </r>
  <r>
    <n v="82"/>
    <s v="01"/>
    <s v="Ain"/>
    <x v="0"/>
    <x v="2"/>
    <n v="5268"/>
    <n v="9376"/>
    <n v="3300"/>
    <n v="6216"/>
    <s v="RHONE-ALPES"/>
    <x v="1"/>
    <s v="CENTRE-EST"/>
    <n v="24160"/>
  </r>
  <r>
    <n v="26"/>
    <s v="89"/>
    <s v="Yonne"/>
    <x v="2"/>
    <x v="0"/>
    <n v="2843.2247692984188"/>
    <n v="24117.906679714866"/>
    <n v="1671.4096604333629"/>
    <n v="27374.417620255175"/>
    <s v="BOURGOGNE"/>
    <x v="0"/>
    <s v="BASSIN PARISIEN"/>
    <n v="56006.95872970183"/>
  </r>
  <r>
    <n v="91"/>
    <s v="48"/>
    <s v="Lozère"/>
    <x v="6"/>
    <x v="3"/>
    <n v="148"/>
    <n v="1951"/>
    <n v="114"/>
    <n v="2900"/>
    <s v="LANGUEDOC-ROUSSILLON"/>
    <x v="1"/>
    <s v="MEDITERRANEE"/>
    <n v="5113"/>
  </r>
  <r>
    <n v="25"/>
    <s v="61"/>
    <s v="Orne"/>
    <x v="5"/>
    <x v="2"/>
    <n v="5267"/>
    <n v="20948"/>
    <n v="3792"/>
    <n v="13332"/>
    <s v="BASSE-NORMANDIE"/>
    <x v="1"/>
    <s v="BASSIN PARISIEN"/>
    <n v="43339"/>
  </r>
  <r>
    <n v="93"/>
    <s v="06"/>
    <s v="Alpes-Maritimes"/>
    <x v="5"/>
    <x v="2"/>
    <n v="11582"/>
    <n v="55757"/>
    <n v="9425"/>
    <n v="50592"/>
    <s v="PROVENCE-ALPES-COTE D'AZUR"/>
    <x v="1"/>
    <s v="MEDITERRANEE"/>
    <n v="127356"/>
  </r>
  <r>
    <n v="83"/>
    <s v="63"/>
    <s v="Puy-de-Dôme"/>
    <x v="0"/>
    <x v="0"/>
    <n v="8804"/>
    <n v="68912"/>
    <n v="5256"/>
    <n v="75668"/>
    <s v="AUVERGNE"/>
    <x v="0"/>
    <s v="CENTRE-EST"/>
    <n v="158640"/>
  </r>
  <r>
    <n v="42"/>
    <s v="67"/>
    <s v="Bas-Rhin"/>
    <x v="4"/>
    <x v="3"/>
    <n v="2895"/>
    <n v="6210"/>
    <n v="3480"/>
    <n v="9120"/>
    <s v="ALSACE"/>
    <x v="1"/>
    <s v="EST"/>
    <n v="21705"/>
  </r>
  <r>
    <n v="93"/>
    <s v="06"/>
    <s v="Alpes-Maritimes"/>
    <x v="5"/>
    <x v="3"/>
    <n v="3151"/>
    <n v="26067"/>
    <n v="3277"/>
    <n v="45076"/>
    <s v="PROVENCE-ALPES-COTE D'AZUR"/>
    <x v="1"/>
    <s v="MEDITERRANEE"/>
    <n v="77571"/>
  </r>
  <r>
    <n v="91"/>
    <s v="66"/>
    <s v="Pyrénées-Orientales"/>
    <x v="3"/>
    <x v="3"/>
    <n v="1467.7838286251827"/>
    <n v="10369.014896541574"/>
    <n v="1076.7478323284283"/>
    <n v="15641.975839867966"/>
    <s v="LANGUEDOC-ROUSSILLON"/>
    <x v="1"/>
    <s v="MEDITERRANEE"/>
    <n v="28555.522397363151"/>
  </r>
  <r>
    <n v="53"/>
    <s v="35"/>
    <s v="Ille-et-Vilaine"/>
    <x v="0"/>
    <x v="4"/>
    <n v="2428"/>
    <n v="7580"/>
    <n v="3344"/>
    <n v="6396"/>
    <s v="BRETAGNE"/>
    <x v="2"/>
    <s v="OUEST"/>
    <n v="19748"/>
  </r>
  <r>
    <n v="93"/>
    <s v="13"/>
    <s v="Bouches-du-Rhône"/>
    <x v="3"/>
    <x v="0"/>
    <n v="13369.203886986881"/>
    <n v="125567.81110453616"/>
    <n v="8427.8684107115751"/>
    <n v="149613.56278627159"/>
    <s v="PROVENCE-ALPES-COTE D'AZUR"/>
    <x v="0"/>
    <s v="MEDITERRANEE"/>
    <n v="296978.4461885062"/>
  </r>
  <r>
    <n v="73"/>
    <s v="81"/>
    <s v="Tarn"/>
    <x v="5"/>
    <x v="2"/>
    <n v="5982"/>
    <n v="23829"/>
    <n v="3904"/>
    <n v="16396"/>
    <s v="MIDI-PYRENEES"/>
    <x v="1"/>
    <s v="SUD-OUEST"/>
    <n v="50111"/>
  </r>
  <r>
    <n v="41"/>
    <s v="55"/>
    <s v="Meuse"/>
    <x v="3"/>
    <x v="4"/>
    <n v="1714.7475095649722"/>
    <n v="9924.6915199136547"/>
    <n v="1500.8361416518578"/>
    <n v="9881.8342917956488"/>
    <s v="LORRAINE"/>
    <x v="2"/>
    <s v="EST"/>
    <n v="23022.109462926135"/>
  </r>
  <r>
    <n v="73"/>
    <s v="81"/>
    <s v="Tarn"/>
    <x v="4"/>
    <x v="1"/>
    <n v="3170"/>
    <n v="25050"/>
    <n v="2880"/>
    <n v="30580"/>
    <s v="MIDI-PYRENEES"/>
    <x v="0"/>
    <s v="SUD-OUEST"/>
    <n v="61680"/>
  </r>
  <r>
    <n v="53"/>
    <s v="29"/>
    <s v="Finistère"/>
    <x v="6"/>
    <x v="4"/>
    <n v="6190"/>
    <n v="37733"/>
    <n v="5005"/>
    <n v="37149"/>
    <s v="BRETAGNE"/>
    <x v="2"/>
    <s v="OUEST"/>
    <n v="86077"/>
  </r>
  <r>
    <n v="52"/>
    <s v="49"/>
    <s v="Maine-et-Loire"/>
    <x v="3"/>
    <x v="0"/>
    <n v="3848.1099263446122"/>
    <n v="45370.030045678424"/>
    <n v="2349.7010199830142"/>
    <n v="56394.222037434869"/>
    <s v="PAYS DE LA LOIRE"/>
    <x v="0"/>
    <s v="OUEST"/>
    <n v="107962.06302944092"/>
  </r>
  <r>
    <n v="82"/>
    <s v="42"/>
    <s v="Loire"/>
    <x v="0"/>
    <x v="2"/>
    <n v="10992"/>
    <n v="21724"/>
    <n v="8244"/>
    <n v="15864"/>
    <s v="RHONE-ALPES"/>
    <x v="1"/>
    <s v="CENTRE-EST"/>
    <n v="56824"/>
  </r>
  <r>
    <n v="73"/>
    <s v="32"/>
    <s v="Gers"/>
    <x v="1"/>
    <x v="3"/>
    <n v="796"/>
    <n v="2492"/>
    <n v="936"/>
    <n v="3748"/>
    <s v="MIDI-PYRENEES"/>
    <x v="1"/>
    <s v="SUD-OUEST"/>
    <n v="7972"/>
  </r>
  <r>
    <n v="43"/>
    <s v="90"/>
    <s v="Territoire de Belfort"/>
    <x v="1"/>
    <x v="2"/>
    <n v="2576"/>
    <n v="8604"/>
    <n v="1880"/>
    <n v="5808"/>
    <s v="FRANCHE-COMTE"/>
    <x v="1"/>
    <s v="EST"/>
    <n v="18868"/>
  </r>
  <r>
    <n v="73"/>
    <s v="09"/>
    <s v="Ariège"/>
    <x v="6"/>
    <x v="1"/>
    <n v="44"/>
    <n v="9592"/>
    <n v="24"/>
    <n v="12120"/>
    <s v="MIDI-PYRENEES"/>
    <x v="0"/>
    <s v="SUD-OUEST"/>
    <n v="21780"/>
  </r>
  <r>
    <n v="43"/>
    <s v="90"/>
    <s v="Territoire de Belfort"/>
    <x v="6"/>
    <x v="4"/>
    <n v="731"/>
    <n v="4720"/>
    <n v="716"/>
    <n v="4975"/>
    <s v="FRANCHE-COMTE"/>
    <x v="2"/>
    <s v="EST"/>
    <n v="11142"/>
  </r>
  <r>
    <n v="52"/>
    <s v="49"/>
    <s v="Maine-et-Loire"/>
    <x v="0"/>
    <x v="1"/>
    <n v="10492"/>
    <n v="42388"/>
    <n v="12440"/>
    <n v="52544"/>
    <s v="PAYS DE LA LOIRE"/>
    <x v="0"/>
    <s v="OUEST"/>
    <n v="117864"/>
  </r>
  <r>
    <n v="26"/>
    <s v="58"/>
    <s v="Nièvre"/>
    <x v="5"/>
    <x v="1"/>
    <n v="309"/>
    <n v="18461"/>
    <n v="256"/>
    <n v="26264"/>
    <s v="BOURGOGNE"/>
    <x v="0"/>
    <s v="BASSIN PARISIEN"/>
    <n v="45290"/>
  </r>
  <r>
    <n v="91"/>
    <s v="34"/>
    <s v="Hérault"/>
    <x v="1"/>
    <x v="2"/>
    <n v="7936"/>
    <n v="26164"/>
    <n v="5560"/>
    <n v="19412"/>
    <s v="LANGUEDOC-ROUSSILLON"/>
    <x v="1"/>
    <s v="MEDITERRANEE"/>
    <n v="59072"/>
  </r>
  <r>
    <n v="91"/>
    <s v="34"/>
    <s v="Hérault"/>
    <x v="6"/>
    <x v="5"/>
    <n v="2698"/>
    <n v="57986"/>
    <n v="4064"/>
    <n v="63938"/>
    <s v="LANGUEDOC-ROUSSILLON"/>
    <x v="2"/>
    <s v="MEDITERRANEE"/>
    <n v="128686"/>
  </r>
  <r>
    <n v="26"/>
    <s v="58"/>
    <s v="Nièvre"/>
    <x v="2"/>
    <x v="4"/>
    <n v="1367.9254590628841"/>
    <n v="9669.8718994371884"/>
    <n v="1298.4128436440421"/>
    <n v="11221.310950893014"/>
    <s v="BOURGOGNE"/>
    <x v="2"/>
    <s v="BASSIN PARISIEN"/>
    <n v="23557.521153037131"/>
  </r>
  <r>
    <n v="54"/>
    <s v="16"/>
    <s v="Charente"/>
    <x v="4"/>
    <x v="5"/>
    <n v="420"/>
    <n v="3945"/>
    <n v="740"/>
    <n v="3245"/>
    <s v="POITOU-CHARENTES"/>
    <x v="2"/>
    <s v="OUEST"/>
    <n v="8350"/>
  </r>
  <r>
    <n v="74"/>
    <s v="87"/>
    <s v="Haute-Vienne"/>
    <x v="3"/>
    <x v="5"/>
    <n v="1817.3183992077772"/>
    <n v="27932.816581946914"/>
    <n v="2773.0253594425531"/>
    <n v="34603.565395999336"/>
    <s v="LIMOUSIN"/>
    <x v="2"/>
    <s v="SUD-OUEST"/>
    <n v="67126.725736596578"/>
  </r>
  <r>
    <n v="22"/>
    <s v="02"/>
    <s v="Aisne"/>
    <x v="5"/>
    <x v="0"/>
    <n v="8131"/>
    <n v="54180"/>
    <n v="6690"/>
    <n v="66930"/>
    <s v="PICARDIE"/>
    <x v="0"/>
    <s v="BASSIN PARISIEN"/>
    <n v="135931"/>
  </r>
  <r>
    <n v="73"/>
    <s v="81"/>
    <s v="Tarn"/>
    <x v="6"/>
    <x v="1"/>
    <n v="99"/>
    <n v="21528"/>
    <n v="75"/>
    <n v="29691"/>
    <s v="MIDI-PYRENEES"/>
    <x v="0"/>
    <s v="SUD-OUEST"/>
    <n v="51393"/>
  </r>
  <r>
    <n v="91"/>
    <s v="11"/>
    <s v="Aude"/>
    <x v="4"/>
    <x v="3"/>
    <n v="1235"/>
    <n v="3530"/>
    <n v="1290"/>
    <n v="5180"/>
    <s v="LANGUEDOC-ROUSSILLON"/>
    <x v="1"/>
    <s v="MEDITERRANEE"/>
    <n v="11235"/>
  </r>
  <r>
    <n v="21"/>
    <s v="08"/>
    <s v="Ardennes"/>
    <x v="5"/>
    <x v="2"/>
    <n v="5095"/>
    <n v="22118"/>
    <n v="3422"/>
    <n v="12045"/>
    <s v="CHAMPAGNE-ARDENNE"/>
    <x v="1"/>
    <s v="BASSIN PARISIEN"/>
    <n v="42680"/>
  </r>
  <r>
    <n v="54"/>
    <s v="79"/>
    <s v="Deux-Sèvres"/>
    <x v="6"/>
    <x v="4"/>
    <n v="2226"/>
    <n v="10910"/>
    <n v="2192"/>
    <n v="12320"/>
    <s v="POITOU-CHARENTES"/>
    <x v="2"/>
    <s v="OUEST"/>
    <n v="27648"/>
  </r>
  <r>
    <n v="93"/>
    <s v="13"/>
    <s v="Bouches-du-Rhône"/>
    <x v="1"/>
    <x v="0"/>
    <n v="31972"/>
    <n v="222664"/>
    <n v="24280"/>
    <n v="267540"/>
    <s v="PROVENCE-ALPES-COTE D'AZUR"/>
    <x v="0"/>
    <s v="MEDITERRANEE"/>
    <n v="546456"/>
  </r>
  <r>
    <n v="53"/>
    <s v="29"/>
    <s v="Finistère"/>
    <x v="0"/>
    <x v="1"/>
    <n v="12372"/>
    <n v="84276"/>
    <n v="12048"/>
    <n v="88160"/>
    <s v="BRETAGNE"/>
    <x v="0"/>
    <s v="OUEST"/>
    <n v="196856"/>
  </r>
  <r>
    <n v="21"/>
    <s v="10"/>
    <s v="Aube"/>
    <x v="6"/>
    <x v="2"/>
    <n v="3208"/>
    <n v="30978"/>
    <n v="2043"/>
    <n v="20427"/>
    <s v="CHAMPAGNE-ARDENNE"/>
    <x v="1"/>
    <s v="BASSIN PARISIEN"/>
    <n v="56656"/>
  </r>
  <r>
    <n v="93"/>
    <s v="05"/>
    <s v="Hautes-Alpes"/>
    <x v="6"/>
    <x v="5"/>
    <n v="392"/>
    <n v="6374"/>
    <n v="563"/>
    <n v="8005"/>
    <s v="PROVENCE-ALPES-COTE D'AZUR"/>
    <x v="2"/>
    <s v="MEDITERRANEE"/>
    <n v="15334"/>
  </r>
  <r>
    <n v="52"/>
    <s v="72"/>
    <s v="Sarthe"/>
    <x v="6"/>
    <x v="0"/>
    <n v="3210"/>
    <n v="39812"/>
    <n v="2060"/>
    <n v="47532"/>
    <s v="PAYS DE LA LOIRE"/>
    <x v="0"/>
    <s v="OUEST"/>
    <n v="92614"/>
  </r>
  <r>
    <n v="73"/>
    <s v="32"/>
    <s v="Gers"/>
    <x v="3"/>
    <x v="3"/>
    <n v="477.80874885787455"/>
    <n v="3961.7591546868889"/>
    <n v="321.74261938396864"/>
    <n v="5727.0007234058648"/>
    <s v="MIDI-PYRENEES"/>
    <x v="1"/>
    <s v="SUD-OUEST"/>
    <n v="10488.311246334597"/>
  </r>
  <r>
    <n v="21"/>
    <s v="10"/>
    <s v="Aube"/>
    <x v="6"/>
    <x v="5"/>
    <n v="955"/>
    <n v="10736"/>
    <n v="1154"/>
    <n v="11403"/>
    <s v="CHAMPAGNE-ARDENNE"/>
    <x v="2"/>
    <s v="BASSIN PARISIEN"/>
    <n v="24248"/>
  </r>
  <r>
    <n v="52"/>
    <s v="53"/>
    <s v="Mayenne"/>
    <x v="2"/>
    <x v="1"/>
    <n v="45.162396652025521"/>
    <n v="13264.173026247694"/>
    <n v="40.894428650989894"/>
    <n v="20459.44436879905"/>
    <s v="PAYS DE LA LOIRE"/>
    <x v="0"/>
    <s v="OUEST"/>
    <n v="33809.674220349756"/>
  </r>
  <r>
    <n v="43"/>
    <s v="39"/>
    <s v="Jura"/>
    <x v="1"/>
    <x v="5"/>
    <n v="448"/>
    <n v="4424"/>
    <n v="544"/>
    <n v="4900"/>
    <s v="FRANCHE-COMTE"/>
    <x v="2"/>
    <s v="EST"/>
    <n v="10316"/>
  </r>
  <r>
    <n v="83"/>
    <s v="43"/>
    <s v="Haute-Loire"/>
    <x v="2"/>
    <x v="1"/>
    <n v="53.719741905709931"/>
    <n v="10102.052331562038"/>
    <n v="22.888720731501259"/>
    <n v="14915.796214030324"/>
    <s v="AUVERGNE"/>
    <x v="0"/>
    <s v="CENTRE-EST"/>
    <n v="25094.457008229576"/>
  </r>
  <r>
    <n v="73"/>
    <s v="32"/>
    <s v="Gers"/>
    <x v="0"/>
    <x v="3"/>
    <n v="536"/>
    <n v="1376"/>
    <n v="836"/>
    <n v="2112"/>
    <s v="MIDI-PYRENEES"/>
    <x v="1"/>
    <s v="SUD-OUEST"/>
    <n v="4860"/>
  </r>
  <r>
    <n v="82"/>
    <s v="42"/>
    <s v="Loire"/>
    <x v="0"/>
    <x v="3"/>
    <n v="1476"/>
    <n v="4424"/>
    <n v="2508"/>
    <n v="9680"/>
    <s v="RHONE-ALPES"/>
    <x v="1"/>
    <s v="CENTRE-EST"/>
    <n v="18088"/>
  </r>
  <r>
    <n v="82"/>
    <s v="42"/>
    <s v="Loire"/>
    <x v="6"/>
    <x v="2"/>
    <n v="6773"/>
    <n v="77486"/>
    <n v="4452"/>
    <n v="58530"/>
    <s v="RHONE-ALPES"/>
    <x v="1"/>
    <s v="CENTRE-EST"/>
    <n v="147241"/>
  </r>
  <r>
    <n v="93"/>
    <s v="13"/>
    <s v="Bouches-du-Rhône"/>
    <x v="0"/>
    <x v="5"/>
    <n v="1840"/>
    <n v="26416"/>
    <n v="1648"/>
    <n v="10220"/>
    <s v="PROVENCE-ALPES-COTE D'AZUR"/>
    <x v="2"/>
    <s v="MEDITERRANEE"/>
    <n v="40124"/>
  </r>
  <r>
    <n v="94"/>
    <s v="2B"/>
    <s v="Haute-Corse"/>
    <x v="2"/>
    <x v="2"/>
    <n v="1481.1633174189869"/>
    <n v="10813.362459677634"/>
    <n v="782.77251924796997"/>
    <n v="8794.227338734765"/>
    <s v="CORSE"/>
    <x v="1"/>
    <s v="MEDITERRANEE"/>
    <n v="21871.525635079357"/>
  </r>
  <r>
    <n v="82"/>
    <s v="07"/>
    <s v="Ardèche"/>
    <x v="2"/>
    <x v="4"/>
    <n v="1995.2490251637234"/>
    <n v="14642.646282708096"/>
    <n v="1731.740646657988"/>
    <n v="16940.670677637296"/>
    <s v="RHONE-ALPES"/>
    <x v="2"/>
    <s v="CENTRE-EST"/>
    <n v="35310.306632167107"/>
  </r>
  <r>
    <n v="74"/>
    <s v="23"/>
    <s v="Creuse"/>
    <x v="6"/>
    <x v="0"/>
    <n v="458"/>
    <n v="8517"/>
    <n v="365"/>
    <n v="9625"/>
    <s v="LIMOUSIN"/>
    <x v="0"/>
    <s v="SUD-OUEST"/>
    <n v="18965"/>
  </r>
  <r>
    <n v="52"/>
    <s v="49"/>
    <s v="Maine-et-Loire"/>
    <x v="2"/>
    <x v="2"/>
    <n v="9299.585147116446"/>
    <n v="75038.585194877"/>
    <n v="5440.1244907522187"/>
    <n v="53964.713479161721"/>
    <s v="PAYS DE LA LOIRE"/>
    <x v="1"/>
    <s v="OUEST"/>
    <n v="143743.00831190738"/>
  </r>
  <r>
    <n v="74"/>
    <s v="23"/>
    <s v="Creuse"/>
    <x v="2"/>
    <x v="2"/>
    <n v="1157.2751539143189"/>
    <n v="15091.583577134566"/>
    <n v="666.97220774118966"/>
    <n v="9565.2607422342626"/>
    <s v="LIMOUSIN"/>
    <x v="1"/>
    <s v="SUD-OUEST"/>
    <n v="26481.091681024336"/>
  </r>
  <r>
    <n v="43"/>
    <s v="39"/>
    <s v="Jura"/>
    <x v="0"/>
    <x v="1"/>
    <n v="4064"/>
    <n v="22544"/>
    <n v="3856"/>
    <n v="27556"/>
    <s v="FRANCHE-COMTE"/>
    <x v="0"/>
    <s v="EST"/>
    <n v="58020"/>
  </r>
  <r>
    <n v="91"/>
    <s v="66"/>
    <s v="Pyrénées-Orientales"/>
    <x v="2"/>
    <x v="0"/>
    <n v="3333.5009045792317"/>
    <n v="27492.160457262416"/>
    <n v="2544.3077739661994"/>
    <n v="36384.878407230251"/>
    <s v="LANGUEDOC-ROUSSILLON"/>
    <x v="0"/>
    <s v="MEDITERRANEE"/>
    <n v="69754.847543038108"/>
  </r>
  <r>
    <n v="24"/>
    <s v="37"/>
    <s v="Indre-et-Loire"/>
    <x v="6"/>
    <x v="1"/>
    <n v="191"/>
    <n v="29134"/>
    <n v="68"/>
    <n v="46370"/>
    <s v="CENTRE"/>
    <x v="0"/>
    <s v="BASSIN PARISIEN"/>
    <n v="75763"/>
  </r>
  <r>
    <n v="93"/>
    <s v="83"/>
    <s v="Var"/>
    <x v="0"/>
    <x v="4"/>
    <n v="1676"/>
    <n v="11120"/>
    <n v="2300"/>
    <n v="10104"/>
    <s v="PROVENCE-ALPES-COTE D'AZUR"/>
    <x v="2"/>
    <s v="MEDITERRANEE"/>
    <n v="25200"/>
  </r>
  <r>
    <n v="26"/>
    <s v="89"/>
    <s v="Yonne"/>
    <x v="6"/>
    <x v="0"/>
    <n v="2600"/>
    <n v="22997"/>
    <n v="1877"/>
    <n v="25652"/>
    <s v="BOURGOGNE"/>
    <x v="0"/>
    <s v="BASSIN PARISIEN"/>
    <n v="53126"/>
  </r>
  <r>
    <n v="94"/>
    <s v="2B"/>
    <s v="Haute-Corse"/>
    <x v="3"/>
    <x v="5"/>
    <n v="586.95374296285263"/>
    <n v="11489.308422643298"/>
    <n v="729.81918653554578"/>
    <n v="14548.992499776354"/>
    <s v="CORSE"/>
    <x v="2"/>
    <s v="MEDITERRANEE"/>
    <n v="27355.073851918052"/>
  </r>
  <r>
    <n v="11"/>
    <s v="77"/>
    <s v="Seine-et-Marne"/>
    <x v="2"/>
    <x v="0"/>
    <n v="9796.4630342382061"/>
    <n v="72327.298116395876"/>
    <n v="5701.3340949108788"/>
    <n v="79992.170247545873"/>
    <s v="ILE-DE-FRANCE"/>
    <x v="0"/>
    <s v="REGION PARISIENNE"/>
    <n v="167817.26549309085"/>
  </r>
  <r>
    <n v="53"/>
    <s v="29"/>
    <s v="Finistère"/>
    <x v="0"/>
    <x v="3"/>
    <n v="3592"/>
    <n v="7496"/>
    <n v="3308"/>
    <n v="10864"/>
    <s v="BRETAGNE"/>
    <x v="1"/>
    <s v="OUEST"/>
    <n v="25260"/>
  </r>
  <r>
    <n v="52"/>
    <s v="44"/>
    <s v="Loire-Atlantique"/>
    <x v="2"/>
    <x v="2"/>
    <n v="13046.760779160857"/>
    <n v="132796.83472400339"/>
    <n v="7936.4320022601296"/>
    <n v="101779.78222005945"/>
    <s v="PAYS DE LA LOIRE"/>
    <x v="1"/>
    <s v="OUEST"/>
    <n v="255559.80972548382"/>
  </r>
  <r>
    <n v="93"/>
    <s v="83"/>
    <s v="Var"/>
    <x v="3"/>
    <x v="5"/>
    <n v="3514.3406221119044"/>
    <n v="80407.04518962669"/>
    <n v="4622.1593194629013"/>
    <n v="94827.917258578091"/>
    <s v="PROVENCE-ALPES-COTE D'AZUR"/>
    <x v="2"/>
    <s v="MEDITERRANEE"/>
    <n v="183371.46238977957"/>
  </r>
  <r>
    <n v="52"/>
    <s v="53"/>
    <s v="Mayenne"/>
    <x v="5"/>
    <x v="1"/>
    <n v="332"/>
    <n v="18236"/>
    <n v="280"/>
    <n v="24800"/>
    <s v="PAYS DE LA LOIRE"/>
    <x v="0"/>
    <s v="OUEST"/>
    <n v="43648"/>
  </r>
  <r>
    <n v="52"/>
    <s v="72"/>
    <s v="Sarthe"/>
    <x v="0"/>
    <x v="3"/>
    <n v="1468"/>
    <n v="2688"/>
    <n v="1364"/>
    <n v="4992"/>
    <s v="PAYS DE LA LOIRE"/>
    <x v="1"/>
    <s v="OUEST"/>
    <n v="10512"/>
  </r>
  <r>
    <n v="52"/>
    <s v="85"/>
    <s v="Vendée"/>
    <x v="5"/>
    <x v="3"/>
    <n v="1176"/>
    <n v="7433"/>
    <n v="1588"/>
    <n v="13360"/>
    <s v="PAYS DE LA LOIRE"/>
    <x v="1"/>
    <s v="OUEST"/>
    <n v="23557"/>
  </r>
  <r>
    <n v="26"/>
    <s v="71"/>
    <s v="Saône-et-Loire"/>
    <x v="0"/>
    <x v="1"/>
    <n v="7872"/>
    <n v="50284"/>
    <n v="9892"/>
    <n v="63292"/>
    <s v="BOURGOGNE"/>
    <x v="0"/>
    <s v="BASSIN PARISIEN"/>
    <n v="131340"/>
  </r>
  <r>
    <n v="53"/>
    <s v="56"/>
    <s v="Morbihan"/>
    <x v="2"/>
    <x v="1"/>
    <n v="136.44079342706095"/>
    <n v="29612.819860518772"/>
    <n v="45.631904434567915"/>
    <n v="48765.396732693254"/>
    <s v="BRETAGNE"/>
    <x v="0"/>
    <s v="OUEST"/>
    <n v="78560.289291073655"/>
  </r>
  <r>
    <n v="82"/>
    <s v="69"/>
    <s v="Rhône"/>
    <x v="2"/>
    <x v="2"/>
    <n v="14479.797921460022"/>
    <n v="124194.93660344678"/>
    <n v="9354.5694084789957"/>
    <n v="98711.572529758443"/>
    <s v="RHONE-ALPES"/>
    <x v="1"/>
    <s v="CENTRE-EST"/>
    <n v="246740.87646314426"/>
  </r>
  <r>
    <n v="25"/>
    <s v="14"/>
    <s v="Calvados"/>
    <x v="4"/>
    <x v="4"/>
    <n v="2060"/>
    <n v="9265"/>
    <n v="2950"/>
    <n v="8020"/>
    <s v="BASSE-NORMANDIE"/>
    <x v="2"/>
    <s v="BASSIN PARISIEN"/>
    <n v="22295"/>
  </r>
  <r>
    <n v="94"/>
    <s v="2B"/>
    <s v="Haute-Corse"/>
    <x v="6"/>
    <x v="3"/>
    <n v="571"/>
    <n v="5527"/>
    <n v="333"/>
    <n v="6773"/>
    <s v="CORSE"/>
    <x v="1"/>
    <s v="MEDITERRANEE"/>
    <n v="13204"/>
  </r>
  <r>
    <n v="53"/>
    <s v="56"/>
    <s v="Morbihan"/>
    <x v="6"/>
    <x v="2"/>
    <n v="6529"/>
    <n v="70113"/>
    <n v="4083"/>
    <n v="50571"/>
    <s v="BRETAGNE"/>
    <x v="1"/>
    <s v="OUEST"/>
    <n v="131296"/>
  </r>
  <r>
    <n v="24"/>
    <s v="36"/>
    <s v="Indre"/>
    <x v="0"/>
    <x v="1"/>
    <n v="3960"/>
    <n v="24104"/>
    <n v="4392"/>
    <n v="28372"/>
    <s v="CENTRE"/>
    <x v="0"/>
    <s v="BASSIN PARISIEN"/>
    <n v="60828"/>
  </r>
  <r>
    <n v="74"/>
    <s v="87"/>
    <s v="Haute-Vienne"/>
    <x v="5"/>
    <x v="3"/>
    <n v="954"/>
    <n v="6665"/>
    <n v="941"/>
    <n v="12204"/>
    <s v="LIMOUSIN"/>
    <x v="1"/>
    <s v="SUD-OUEST"/>
    <n v="20764"/>
  </r>
  <r>
    <n v="94"/>
    <s v="2B"/>
    <s v="Haute-Corse"/>
    <x v="0"/>
    <x v="5"/>
    <n v="60"/>
    <n v="900"/>
    <n v="120"/>
    <n v="380"/>
    <s v="CORSE"/>
    <x v="2"/>
    <s v="MEDITERRANEE"/>
    <n v="1460"/>
  </r>
  <r>
    <n v="74"/>
    <s v="19"/>
    <s v="Corrèze"/>
    <x v="1"/>
    <x v="0"/>
    <n v="2940"/>
    <n v="29800"/>
    <n v="2400"/>
    <n v="36348"/>
    <s v="LIMOUSIN"/>
    <x v="0"/>
    <s v="SUD-OUEST"/>
    <n v="71488"/>
  </r>
  <r>
    <n v="42"/>
    <s v="68"/>
    <s v="Haut-Rhin"/>
    <x v="3"/>
    <x v="0"/>
    <n v="4619.656305894764"/>
    <n v="46771.929338806462"/>
    <n v="3337.8979001534549"/>
    <n v="62068.953264988522"/>
    <s v="ALSACE"/>
    <x v="0"/>
    <s v="EST"/>
    <n v="116798.4368098432"/>
  </r>
  <r>
    <n v="41"/>
    <s v="88"/>
    <s v="Vosges"/>
    <x v="6"/>
    <x v="3"/>
    <n v="1338"/>
    <n v="7582"/>
    <n v="950"/>
    <n v="10337"/>
    <s v="LORRAINE"/>
    <x v="1"/>
    <s v="EST"/>
    <n v="20207"/>
  </r>
  <r>
    <n v="24"/>
    <s v="41"/>
    <s v="Loir-et-Cher"/>
    <x v="0"/>
    <x v="1"/>
    <n v="4528"/>
    <n v="25632"/>
    <n v="5348"/>
    <n v="29804"/>
    <s v="CENTRE"/>
    <x v="0"/>
    <s v="BASSIN PARISIEN"/>
    <n v="65312"/>
  </r>
  <r>
    <n v="73"/>
    <s v="81"/>
    <s v="Tarn"/>
    <x v="4"/>
    <x v="2"/>
    <n v="5475"/>
    <n v="11540"/>
    <n v="3600"/>
    <n v="7150"/>
    <s v="MIDI-PYRENEES"/>
    <x v="1"/>
    <s v="SUD-OUEST"/>
    <n v="27765"/>
  </r>
  <r>
    <n v="25"/>
    <s v="50"/>
    <s v="Manche"/>
    <x v="2"/>
    <x v="5"/>
    <n v="1662.2709307423627"/>
    <n v="22522.422427996211"/>
    <n v="2734.063568163785"/>
    <n v="27272.857844602539"/>
    <s v="BASSE-NORMANDIE"/>
    <x v="2"/>
    <s v="BASSIN PARISIEN"/>
    <n v="54191.614771504901"/>
  </r>
  <r>
    <n v="24"/>
    <s v="45"/>
    <s v="Loiret"/>
    <x v="5"/>
    <x v="0"/>
    <n v="6632"/>
    <n v="45556"/>
    <n v="5364"/>
    <n v="53561"/>
    <s v="CENTRE"/>
    <x v="0"/>
    <s v="BASSIN PARISIEN"/>
    <n v="111113"/>
  </r>
  <r>
    <n v="42"/>
    <s v="68"/>
    <s v="Haut-Rhin"/>
    <x v="6"/>
    <x v="0"/>
    <n v="5126"/>
    <n v="45676"/>
    <n v="3344"/>
    <n v="60792"/>
    <s v="ALSACE"/>
    <x v="0"/>
    <s v="EST"/>
    <n v="114938"/>
  </r>
  <r>
    <n v="22"/>
    <s v="80"/>
    <s v="Somme"/>
    <x v="5"/>
    <x v="2"/>
    <n v="8557"/>
    <n v="35902"/>
    <n v="6300"/>
    <n v="20204"/>
    <s v="PICARDIE"/>
    <x v="1"/>
    <s v="BASSIN PARISIEN"/>
    <n v="70963"/>
  </r>
  <r>
    <n v="31"/>
    <s v="62"/>
    <s v="Pas-de-Calais"/>
    <x v="0"/>
    <x v="0"/>
    <n v="27508"/>
    <n v="179528"/>
    <n v="28972"/>
    <n v="228848"/>
    <s v="NORD-PAS-DE-CALAIS"/>
    <x v="0"/>
    <s v=""/>
    <n v="464856"/>
  </r>
  <r>
    <n v="91"/>
    <s v="30"/>
    <s v="Gard"/>
    <x v="5"/>
    <x v="2"/>
    <n v="8105"/>
    <n v="37220"/>
    <n v="6377"/>
    <n v="27481"/>
    <s v="LANGUEDOC-ROUSSILLON"/>
    <x v="1"/>
    <s v="MEDITERRANEE"/>
    <n v="79183"/>
  </r>
  <r>
    <n v="41"/>
    <s v="55"/>
    <s v="Meuse"/>
    <x v="6"/>
    <x v="3"/>
    <n v="590"/>
    <n v="3418"/>
    <n v="426"/>
    <n v="4987"/>
    <s v="LORRAINE"/>
    <x v="1"/>
    <s v="EST"/>
    <n v="9421"/>
  </r>
  <r>
    <n v="54"/>
    <s v="17"/>
    <s v="Charente-Maritime"/>
    <x v="6"/>
    <x v="4"/>
    <n v="2837"/>
    <n v="19520"/>
    <n v="3018"/>
    <n v="23062"/>
    <s v="POITOU-CHARENTES"/>
    <x v="2"/>
    <s v="OUEST"/>
    <n v="48437"/>
  </r>
  <r>
    <n v="72"/>
    <s v="33"/>
    <s v="Gironde"/>
    <x v="1"/>
    <x v="0"/>
    <n v="16452"/>
    <n v="119076"/>
    <n v="13308"/>
    <n v="158912"/>
    <s v="AQUITAINE"/>
    <x v="0"/>
    <s v="SUD-OUEST"/>
    <n v="307748"/>
  </r>
  <r>
    <n v="93"/>
    <s v="04"/>
    <s v="Alpes-de-Haute-Provence"/>
    <x v="2"/>
    <x v="2"/>
    <n v="1749.3951632200396"/>
    <n v="15726.719083945078"/>
    <n v="1193.2417967090207"/>
    <n v="11518.600390976826"/>
    <s v="PROVENCE-ALPES-COTE D'AZUR"/>
    <x v="1"/>
    <s v="MEDITERRANEE"/>
    <n v="30187.956434850967"/>
  </r>
  <r>
    <n v="25"/>
    <s v="14"/>
    <s v="Calvados"/>
    <x v="5"/>
    <x v="1"/>
    <n v="1983"/>
    <n v="35828"/>
    <n v="1876"/>
    <n v="53248"/>
    <s v="BASSE-NORMANDIE"/>
    <x v="0"/>
    <s v="BASSIN PARISIEN"/>
    <n v="92935"/>
  </r>
  <r>
    <n v="93"/>
    <s v="06"/>
    <s v="Alpes-Maritimes"/>
    <x v="2"/>
    <x v="0"/>
    <n v="6477.7089093355671"/>
    <n v="65143.522733223828"/>
    <n v="4117.7649109232807"/>
    <n v="78110.675081131136"/>
    <s v="PROVENCE-ALPES-COTE D'AZUR"/>
    <x v="0"/>
    <s v="MEDITERRANEE"/>
    <n v="153849.6716346138"/>
  </r>
  <r>
    <n v="72"/>
    <s v="33"/>
    <s v="Gironde"/>
    <x v="5"/>
    <x v="3"/>
    <n v="3643"/>
    <n v="24465"/>
    <n v="3492"/>
    <n v="40172"/>
    <s v="AQUITAINE"/>
    <x v="1"/>
    <s v="SUD-OUEST"/>
    <n v="71772"/>
  </r>
  <r>
    <n v="91"/>
    <s v="30"/>
    <s v="Gard"/>
    <x v="0"/>
    <x v="4"/>
    <n v="1668"/>
    <n v="6960"/>
    <n v="1668"/>
    <n v="5996"/>
    <s v="LANGUEDOC-ROUSSILLON"/>
    <x v="2"/>
    <s v="MEDITERRANEE"/>
    <n v="16292"/>
  </r>
  <r>
    <n v="54"/>
    <s v="86"/>
    <s v="Vienne"/>
    <x v="6"/>
    <x v="5"/>
    <n v="1603"/>
    <n v="19491"/>
    <n v="1937"/>
    <n v="20961"/>
    <s v="POITOU-CHARENTES"/>
    <x v="2"/>
    <s v="OUEST"/>
    <n v="43992"/>
  </r>
  <r>
    <n v="31"/>
    <s v="59"/>
    <s v="Nord"/>
    <x v="3"/>
    <x v="5"/>
    <n v="15586.777273973135"/>
    <n v="194808.95101889878"/>
    <n v="20754.698917846847"/>
    <n v="215029.91426426693"/>
    <s v="NORD-PAS-DE-CALAIS"/>
    <x v="2"/>
    <s v=""/>
    <n v="446180.3414749857"/>
  </r>
  <r>
    <n v="53"/>
    <s v="35"/>
    <s v="Ille-et-Vilaine"/>
    <x v="0"/>
    <x v="3"/>
    <n v="1972"/>
    <n v="5116"/>
    <n v="2548"/>
    <n v="9704"/>
    <s v="BRETAGNE"/>
    <x v="1"/>
    <s v="OUEST"/>
    <n v="19340"/>
  </r>
  <r>
    <n v="83"/>
    <s v="03"/>
    <s v="Allier"/>
    <x v="0"/>
    <x v="2"/>
    <n v="4432"/>
    <n v="9480"/>
    <n v="3168"/>
    <n v="6356"/>
    <s v="AUVERGNE"/>
    <x v="1"/>
    <s v="CENTRE-EST"/>
    <n v="23436"/>
  </r>
  <r>
    <n v="72"/>
    <s v="64"/>
    <s v="Pyrénées-Atlantiques"/>
    <x v="2"/>
    <x v="4"/>
    <n v="4311.296246015304"/>
    <n v="32888.21887322946"/>
    <n v="4082.5520104774791"/>
    <n v="39021.412652783707"/>
    <s v="AQUITAINE"/>
    <x v="2"/>
    <s v="SUD-OUEST"/>
    <n v="80303.47978250595"/>
  </r>
  <r>
    <n v="52"/>
    <s v="53"/>
    <s v="Mayenne"/>
    <x v="1"/>
    <x v="3"/>
    <n v="1244"/>
    <n v="2368"/>
    <n v="1788"/>
    <n v="4212"/>
    <s v="PAYS DE LA LOIRE"/>
    <x v="1"/>
    <s v="OUEST"/>
    <n v="9612"/>
  </r>
  <r>
    <n v="72"/>
    <s v="47"/>
    <s v="Lot-et-Garonne"/>
    <x v="0"/>
    <x v="5"/>
    <n v="204"/>
    <n v="2756"/>
    <n v="156"/>
    <n v="964"/>
    <s v="AQUITAINE"/>
    <x v="2"/>
    <s v="SUD-OUEST"/>
    <n v="4080"/>
  </r>
  <r>
    <n v="91"/>
    <s v="48"/>
    <s v="Lozère"/>
    <x v="3"/>
    <x v="2"/>
    <n v="578.3632114762363"/>
    <n v="8125.4503705728466"/>
    <n v="344.05346877485329"/>
    <n v="5067.663271019429"/>
    <s v="LANGUEDOC-ROUSSILLON"/>
    <x v="1"/>
    <s v="MEDITERRANEE"/>
    <n v="14115.530321843366"/>
  </r>
  <r>
    <n v="83"/>
    <s v="63"/>
    <s v="Puy-de-Dôme"/>
    <x v="4"/>
    <x v="4"/>
    <n v="2495"/>
    <n v="12185"/>
    <n v="3165"/>
    <n v="11840"/>
    <s v="AUVERGNE"/>
    <x v="2"/>
    <s v="CENTRE-EST"/>
    <n v="29685"/>
  </r>
  <r>
    <n v="22"/>
    <s v="80"/>
    <s v="Somme"/>
    <x v="0"/>
    <x v="2"/>
    <n v="5856"/>
    <n v="11288"/>
    <n v="3960"/>
    <n v="7448"/>
    <s v="PICARDIE"/>
    <x v="1"/>
    <s v="BASSIN PARISIEN"/>
    <n v="28552"/>
  </r>
  <r>
    <n v="11"/>
    <s v="95"/>
    <s v="Val-d'Oise"/>
    <x v="0"/>
    <x v="1"/>
    <n v="10440"/>
    <n v="58020"/>
    <n v="10956"/>
    <n v="66176"/>
    <s v="ILE-DE-FRANCE"/>
    <x v="0"/>
    <s v="REGION PARISIENNE"/>
    <n v="145592"/>
  </r>
  <r>
    <n v="41"/>
    <s v="57"/>
    <s v="Moselle"/>
    <x v="4"/>
    <x v="5"/>
    <n v="1925"/>
    <n v="13980"/>
    <n v="3165"/>
    <n v="8875"/>
    <s v="LORRAINE"/>
    <x v="2"/>
    <s v="EST"/>
    <n v="27945"/>
  </r>
  <r>
    <n v="11"/>
    <s v="93"/>
    <s v="Seine-Saint-Denis"/>
    <x v="4"/>
    <x v="5"/>
    <n v="2875"/>
    <n v="20715"/>
    <n v="4520"/>
    <n v="16100"/>
    <s v="ILE-DE-FRANCE"/>
    <x v="2"/>
    <s v="REGION PARISIENNE"/>
    <n v="44210"/>
  </r>
  <r>
    <n v="24"/>
    <s v="37"/>
    <s v="Indre-et-Loire"/>
    <x v="5"/>
    <x v="2"/>
    <n v="9637"/>
    <n v="41329"/>
    <n v="7416"/>
    <n v="26416"/>
    <s v="CENTRE"/>
    <x v="1"/>
    <s v="BASSIN PARISIEN"/>
    <n v="84798"/>
  </r>
  <r>
    <n v="72"/>
    <s v="47"/>
    <s v="Lot-et-Garonne"/>
    <x v="2"/>
    <x v="0"/>
    <n v="2054.4937164301105"/>
    <n v="24300.267611052775"/>
    <n v="1348.0452914721798"/>
    <n v="29770.671574491193"/>
    <s v="AQUITAINE"/>
    <x v="0"/>
    <s v="SUD-OUEST"/>
    <n v="57473.478193446259"/>
  </r>
  <r>
    <n v="93"/>
    <s v="13"/>
    <s v="Bouches-du-Rhône"/>
    <x v="4"/>
    <x v="3"/>
    <n v="6845"/>
    <n v="27820"/>
    <n v="7450"/>
    <n v="42270"/>
    <s v="PROVENCE-ALPES-COTE D'AZUR"/>
    <x v="1"/>
    <s v="MEDITERRANEE"/>
    <n v="84385"/>
  </r>
  <r>
    <n v="73"/>
    <s v="46"/>
    <s v="Lot"/>
    <x v="1"/>
    <x v="4"/>
    <n v="732"/>
    <n v="4296"/>
    <n v="1196"/>
    <n v="3644"/>
    <s v="MIDI-PYRENEES"/>
    <x v="2"/>
    <s v="SUD-OUEST"/>
    <n v="9868"/>
  </r>
  <r>
    <n v="11"/>
    <s v="93"/>
    <s v="Seine-Saint-Denis"/>
    <x v="5"/>
    <x v="2"/>
    <n v="21049"/>
    <n v="89000"/>
    <n v="18807"/>
    <n v="70477"/>
    <s v="ILE-DE-FRANCE"/>
    <x v="1"/>
    <s v="REGION PARISIENNE"/>
    <n v="199333"/>
  </r>
  <r>
    <n v="74"/>
    <s v="19"/>
    <s v="Corrèze"/>
    <x v="5"/>
    <x v="4"/>
    <n v="861"/>
    <n v="7672"/>
    <n v="968"/>
    <n v="8100"/>
    <s v="LIMOUSIN"/>
    <x v="2"/>
    <s v="SUD-OUEST"/>
    <n v="17601"/>
  </r>
  <r>
    <n v="91"/>
    <s v="30"/>
    <s v="Gard"/>
    <x v="5"/>
    <x v="0"/>
    <n v="6896"/>
    <n v="56759"/>
    <n v="5148"/>
    <n v="69475"/>
    <s v="LANGUEDOC-ROUSSILLON"/>
    <x v="0"/>
    <s v="MEDITERRANEE"/>
    <n v="138278"/>
  </r>
  <r>
    <n v="82"/>
    <s v="74"/>
    <s v="Haute-Savoie"/>
    <x v="3"/>
    <x v="4"/>
    <n v="6468.3443787321157"/>
    <n v="40729.075669671307"/>
    <n v="6029.4950299308612"/>
    <n v="45935.171780552046"/>
    <s v="RHONE-ALPES"/>
    <x v="2"/>
    <s v="CENTRE-EST"/>
    <n v="99162.086858886323"/>
  </r>
  <r>
    <n v="24"/>
    <s v="45"/>
    <s v="Loiret"/>
    <x v="3"/>
    <x v="2"/>
    <n v="6148.6102132726164"/>
    <n v="67486.70346002467"/>
    <n v="4267.0635441328022"/>
    <n v="49187.121980456104"/>
    <s v="CENTRE"/>
    <x v="1"/>
    <s v="BASSIN PARISIEN"/>
    <n v="127089.49919788621"/>
  </r>
  <r>
    <n v="43"/>
    <s v="25"/>
    <s v="Doubs"/>
    <x v="1"/>
    <x v="2"/>
    <n v="9200"/>
    <n v="27484"/>
    <n v="6032"/>
    <n v="16068"/>
    <s v="FRANCHE-COMTE"/>
    <x v="1"/>
    <s v="EST"/>
    <n v="58784"/>
  </r>
  <r>
    <n v="11"/>
    <s v="92"/>
    <s v="Hauts-de-Seine"/>
    <x v="0"/>
    <x v="4"/>
    <n v="6516"/>
    <n v="36664"/>
    <n v="9976"/>
    <n v="41088"/>
    <s v="ILE-DE-FRANCE"/>
    <x v="2"/>
    <s v="REGION PARISIENNE"/>
    <n v="94244"/>
  </r>
  <r>
    <n v="82"/>
    <s v="26"/>
    <s v="Drôme"/>
    <x v="4"/>
    <x v="0"/>
    <n v="6320"/>
    <n v="41600"/>
    <n v="4625"/>
    <n v="46625"/>
    <s v="RHONE-ALPES"/>
    <x v="0"/>
    <s v="CENTRE-EST"/>
    <n v="99170"/>
  </r>
  <r>
    <n v="22"/>
    <s v="02"/>
    <s v="Aisne"/>
    <x v="4"/>
    <x v="3"/>
    <n v="2110"/>
    <n v="4760"/>
    <n v="3135"/>
    <n v="7920"/>
    <s v="PICARDIE"/>
    <x v="1"/>
    <s v="BASSIN PARISIEN"/>
    <n v="17925"/>
  </r>
  <r>
    <n v="25"/>
    <s v="14"/>
    <s v="Calvados"/>
    <x v="4"/>
    <x v="5"/>
    <n v="1115"/>
    <n v="8630"/>
    <n v="1920"/>
    <n v="7190"/>
    <s v="BASSE-NORMANDIE"/>
    <x v="2"/>
    <s v="BASSIN PARISIEN"/>
    <n v="18855"/>
  </r>
  <r>
    <n v="11"/>
    <s v="95"/>
    <s v="Val-d'Oise"/>
    <x v="5"/>
    <x v="1"/>
    <n v="2275"/>
    <n v="52092"/>
    <n v="1681"/>
    <n v="71672"/>
    <s v="ILE-DE-FRANCE"/>
    <x v="0"/>
    <s v="REGION PARISIENNE"/>
    <n v="127720"/>
  </r>
  <r>
    <n v="54"/>
    <s v="86"/>
    <s v="Vienne"/>
    <x v="4"/>
    <x v="2"/>
    <n v="5895"/>
    <n v="12490"/>
    <n v="3690"/>
    <n v="7155"/>
    <s v="POITOU-CHARENTES"/>
    <x v="1"/>
    <s v="OUEST"/>
    <n v="29230"/>
  </r>
  <r>
    <n v="82"/>
    <s v="74"/>
    <s v="Haute-Savoie"/>
    <x v="4"/>
    <x v="3"/>
    <n v="1850"/>
    <n v="5190"/>
    <n v="2655"/>
    <n v="9130"/>
    <s v="RHONE-ALPES"/>
    <x v="1"/>
    <s v="CENTRE-EST"/>
    <n v="18825"/>
  </r>
  <r>
    <n v="24"/>
    <s v="18"/>
    <s v="Cher"/>
    <x v="0"/>
    <x v="5"/>
    <n v="292"/>
    <n v="3060"/>
    <n v="176"/>
    <n v="1184"/>
    <s v="CENTRE"/>
    <x v="2"/>
    <s v="BASSIN PARISIEN"/>
    <n v="4712"/>
  </r>
  <r>
    <n v="11"/>
    <s v="75"/>
    <s v="Paris"/>
    <x v="3"/>
    <x v="0"/>
    <n v="7096.110833456305"/>
    <n v="94203.208386287733"/>
    <n v="4616.0705042939499"/>
    <n v="106834.14485439469"/>
    <s v="ILE-DE-FRANCE"/>
    <x v="0"/>
    <s v="REGION PARISIENNE"/>
    <n v="212749.53457843268"/>
  </r>
  <r>
    <n v="52"/>
    <s v="44"/>
    <s v="Loire-Atlantique"/>
    <x v="5"/>
    <x v="1"/>
    <n v="2433"/>
    <n v="56333"/>
    <n v="1688"/>
    <n v="92657"/>
    <s v="PAYS DE LA LOIRE"/>
    <x v="0"/>
    <s v="OUEST"/>
    <n v="153111"/>
  </r>
  <r>
    <n v="52"/>
    <s v="53"/>
    <s v="Mayenne"/>
    <x v="5"/>
    <x v="5"/>
    <n v="608"/>
    <n v="5740"/>
    <n v="916"/>
    <n v="5376"/>
    <s v="PAYS DE LA LOIRE"/>
    <x v="2"/>
    <s v="OUEST"/>
    <n v="12640"/>
  </r>
  <r>
    <n v="21"/>
    <s v="51"/>
    <s v="Marne"/>
    <x v="4"/>
    <x v="2"/>
    <n v="9375"/>
    <n v="23765"/>
    <n v="6210"/>
    <n v="13050"/>
    <s v="CHAMPAGNE-ARDENNE"/>
    <x v="1"/>
    <s v="BASSIN PARISIEN"/>
    <n v="52400"/>
  </r>
  <r>
    <n v="82"/>
    <s v="73"/>
    <s v="Savoie"/>
    <x v="2"/>
    <x v="2"/>
    <n v="4493.6429657243552"/>
    <n v="44594.272466693226"/>
    <n v="2403.1223975553694"/>
    <n v="30731.441213843136"/>
    <s v="RHONE-ALPES"/>
    <x v="1"/>
    <s v="CENTRE-EST"/>
    <n v="82222.479043816085"/>
  </r>
  <r>
    <n v="41"/>
    <s v="54"/>
    <s v="Meurthe-et-Moselle"/>
    <x v="0"/>
    <x v="4"/>
    <n v="1864"/>
    <n v="9516"/>
    <n v="2832"/>
    <n v="8004"/>
    <s v="LORRAINE"/>
    <x v="2"/>
    <s v="EST"/>
    <n v="22216"/>
  </r>
  <r>
    <n v="74"/>
    <s v="19"/>
    <s v="Corrèze"/>
    <x v="2"/>
    <x v="3"/>
    <n v="876.82636125364274"/>
    <n v="4856.4972037464922"/>
    <n v="543.24476480105534"/>
    <n v="8402.3977010291983"/>
    <s v="LIMOUSIN"/>
    <x v="1"/>
    <s v="SUD-OUEST"/>
    <n v="14678.96603083039"/>
  </r>
  <r>
    <n v="11"/>
    <s v="95"/>
    <s v="Val-d'Oise"/>
    <x v="1"/>
    <x v="0"/>
    <n v="16516"/>
    <n v="89112"/>
    <n v="13892"/>
    <n v="104828"/>
    <s v="ILE-DE-FRANCE"/>
    <x v="0"/>
    <s v="REGION PARISIENNE"/>
    <n v="224348"/>
  </r>
  <r>
    <n v="25"/>
    <s v="14"/>
    <s v="Calvados"/>
    <x v="2"/>
    <x v="5"/>
    <n v="2916.4012983587463"/>
    <n v="40323.591251618876"/>
    <n v="4379.0661624699451"/>
    <n v="48172.78174769516"/>
    <s v="BASSE-NORMANDIE"/>
    <x v="2"/>
    <s v="BASSIN PARISIEN"/>
    <n v="95791.840460142732"/>
  </r>
  <r>
    <n v="72"/>
    <s v="47"/>
    <s v="Lot-et-Garonne"/>
    <x v="6"/>
    <x v="2"/>
    <n v="3032"/>
    <n v="30626"/>
    <n v="1912"/>
    <n v="23394"/>
    <s v="AQUITAINE"/>
    <x v="1"/>
    <s v="SUD-OUEST"/>
    <n v="58964"/>
  </r>
  <r>
    <n v="11"/>
    <s v="91"/>
    <s v="Essonne"/>
    <x v="3"/>
    <x v="4"/>
    <n v="10727.248013382043"/>
    <n v="63516.326895844817"/>
    <n v="11194.041711558737"/>
    <n v="75617.570299694096"/>
    <s v="ILE-DE-FRANCE"/>
    <x v="2"/>
    <s v="REGION PARISIENNE"/>
    <n v="161055.1869204797"/>
  </r>
  <r>
    <n v="82"/>
    <s v="26"/>
    <s v="Drôme"/>
    <x v="5"/>
    <x v="0"/>
    <n v="4718"/>
    <n v="35597"/>
    <n v="3388"/>
    <n v="41836"/>
    <s v="RHONE-ALPES"/>
    <x v="0"/>
    <s v="CENTRE-EST"/>
    <n v="85539"/>
  </r>
  <r>
    <n v="26"/>
    <s v="89"/>
    <s v="Yonne"/>
    <x v="4"/>
    <x v="3"/>
    <n v="1205"/>
    <n v="3285"/>
    <n v="1485"/>
    <n v="5865"/>
    <s v="BOURGOGNE"/>
    <x v="1"/>
    <s v="BASSIN PARISIEN"/>
    <n v="11840"/>
  </r>
  <r>
    <n v="82"/>
    <s v="73"/>
    <s v="Savoie"/>
    <x v="4"/>
    <x v="5"/>
    <n v="765"/>
    <n v="5615"/>
    <n v="1105"/>
    <n v="5245"/>
    <s v="RHONE-ALPES"/>
    <x v="2"/>
    <s v="CENTRE-EST"/>
    <n v="12730"/>
  </r>
  <r>
    <n v="41"/>
    <s v="88"/>
    <s v="Vosges"/>
    <x v="5"/>
    <x v="4"/>
    <n v="1181"/>
    <n v="9345"/>
    <n v="1528"/>
    <n v="10020"/>
    <s v="LORRAINE"/>
    <x v="2"/>
    <s v="EST"/>
    <n v="22074"/>
  </r>
  <r>
    <n v="94"/>
    <s v="2B"/>
    <s v="Haute-Corse"/>
    <x v="5"/>
    <x v="5"/>
    <n v="192"/>
    <n v="3540"/>
    <n v="316"/>
    <n v="3512"/>
    <s v="CORSE"/>
    <x v="2"/>
    <s v="MEDITERRANEE"/>
    <n v="7560"/>
  </r>
  <r>
    <n v="93"/>
    <s v="83"/>
    <s v="Var"/>
    <x v="4"/>
    <x v="0"/>
    <n v="8600"/>
    <n v="74610"/>
    <n v="6295"/>
    <n v="91440"/>
    <s v="PROVENCE-ALPES-COTE D'AZUR"/>
    <x v="0"/>
    <s v="MEDITERRANEE"/>
    <n v="180945"/>
  </r>
  <r>
    <n v="41"/>
    <s v="88"/>
    <s v="Vosges"/>
    <x v="3"/>
    <x v="0"/>
    <n v="2055.1514322546159"/>
    <n v="24215.596987995588"/>
    <n v="1364.1928405841941"/>
    <n v="29393.976639064425"/>
    <s v="LORRAINE"/>
    <x v="0"/>
    <s v="EST"/>
    <n v="57028.917899898821"/>
  </r>
  <r>
    <n v="93"/>
    <s v="84"/>
    <s v="Vaucluse"/>
    <x v="2"/>
    <x v="1"/>
    <n v="215.02571267991476"/>
    <n v="17942.571759034905"/>
    <n v="72.520796171459722"/>
    <n v="27618.038969882637"/>
    <s v="PROVENCE-ALPES-COTE D'AZUR"/>
    <x v="0"/>
    <s v="MEDITERRANEE"/>
    <n v="45848.157237768915"/>
  </r>
  <r>
    <n v="73"/>
    <s v="32"/>
    <s v="Gers"/>
    <x v="0"/>
    <x v="1"/>
    <n v="2372"/>
    <n v="17468"/>
    <n v="2280"/>
    <n v="18492"/>
    <s v="MIDI-PYRENEES"/>
    <x v="0"/>
    <s v="SUD-OUEST"/>
    <n v="40612"/>
  </r>
  <r>
    <n v="91"/>
    <s v="30"/>
    <s v="Gard"/>
    <x v="4"/>
    <x v="2"/>
    <n v="7240"/>
    <n v="16415"/>
    <n v="4370"/>
    <n v="10755"/>
    <s v="LANGUEDOC-ROUSSILLON"/>
    <x v="1"/>
    <s v="MEDITERRANEE"/>
    <n v="38780"/>
  </r>
  <r>
    <n v="74"/>
    <s v="23"/>
    <s v="Creuse"/>
    <x v="1"/>
    <x v="4"/>
    <n v="556"/>
    <n v="2756"/>
    <n v="788"/>
    <n v="2608"/>
    <s v="LIMOUSIN"/>
    <x v="2"/>
    <s v="SUD-OUEST"/>
    <n v="6708"/>
  </r>
  <r>
    <n v="25"/>
    <s v="14"/>
    <s v="Calvados"/>
    <x v="5"/>
    <x v="2"/>
    <n v="9810"/>
    <n v="43491"/>
    <n v="7468"/>
    <n v="30296"/>
    <s v="BASSE-NORMANDIE"/>
    <x v="1"/>
    <s v="BASSIN PARISIEN"/>
    <n v="91065"/>
  </r>
  <r>
    <n v="83"/>
    <s v="63"/>
    <s v="Puy-de-Dôme"/>
    <x v="1"/>
    <x v="2"/>
    <n v="11300"/>
    <n v="33080"/>
    <n v="7236"/>
    <n v="19100"/>
    <s v="AUVERGNE"/>
    <x v="1"/>
    <s v="CENTRE-EST"/>
    <n v="70716"/>
  </r>
  <r>
    <n v="82"/>
    <s v="38"/>
    <s v="Isère"/>
    <x v="0"/>
    <x v="3"/>
    <n v="1932"/>
    <n v="5836"/>
    <n v="3124"/>
    <n v="12440"/>
    <s v="RHONE-ALPES"/>
    <x v="1"/>
    <s v="CENTRE-EST"/>
    <n v="23332"/>
  </r>
  <r>
    <n v="72"/>
    <s v="64"/>
    <s v="Pyrénées-Atlantiques"/>
    <x v="1"/>
    <x v="2"/>
    <n v="10884"/>
    <n v="31892"/>
    <n v="8012"/>
    <n v="22780"/>
    <s v="AQUITAINE"/>
    <x v="1"/>
    <s v="SUD-OUEST"/>
    <n v="73568"/>
  </r>
  <r>
    <n v="26"/>
    <s v="71"/>
    <s v="Saône-et-Loire"/>
    <x v="2"/>
    <x v="3"/>
    <n v="1443.3842843244336"/>
    <n v="8364.5376160367632"/>
    <n v="1130.591824599727"/>
    <n v="15987.89646215943"/>
    <s v="BOURGOGNE"/>
    <x v="1"/>
    <s v="BASSIN PARISIEN"/>
    <n v="26926.410187120353"/>
  </r>
  <r>
    <n v="26"/>
    <s v="21"/>
    <s v="Côte-d'Or"/>
    <x v="3"/>
    <x v="4"/>
    <n v="4920.7118114277828"/>
    <n v="26537.549834232905"/>
    <n v="4816.5737182687444"/>
    <n v="30018.520191129133"/>
    <s v="BOURGOGNE"/>
    <x v="2"/>
    <s v="BASSIN PARISIEN"/>
    <n v="66293.355555058573"/>
  </r>
  <r>
    <n v="21"/>
    <s v="08"/>
    <s v="Ardennes"/>
    <x v="1"/>
    <x v="3"/>
    <n v="1128"/>
    <n v="3784"/>
    <n v="1784"/>
    <n v="5700"/>
    <s v="CHAMPAGNE-ARDENNE"/>
    <x v="1"/>
    <s v="BASSIN PARISIEN"/>
    <n v="12396"/>
  </r>
  <r>
    <n v="43"/>
    <s v="39"/>
    <s v="Jura"/>
    <x v="6"/>
    <x v="0"/>
    <n v="1402"/>
    <n v="16789"/>
    <n v="923"/>
    <n v="18776"/>
    <s v="FRANCHE-COMTE"/>
    <x v="0"/>
    <s v="EST"/>
    <n v="37890"/>
  </r>
  <r>
    <n v="73"/>
    <s v="12"/>
    <s v="Aveyron"/>
    <x v="3"/>
    <x v="2"/>
    <n v="2130.4785387795819"/>
    <n v="31723.951333499113"/>
    <n v="1313.4564800661835"/>
    <n v="20070.558732111338"/>
    <s v="MIDI-PYRENEES"/>
    <x v="1"/>
    <s v="SUD-OUEST"/>
    <n v="55238.445084456209"/>
  </r>
  <r>
    <n v="54"/>
    <s v="16"/>
    <s v="Charente"/>
    <x v="0"/>
    <x v="3"/>
    <n v="776"/>
    <n v="2452"/>
    <n v="996"/>
    <n v="4712"/>
    <s v="POITOU-CHARENTES"/>
    <x v="1"/>
    <s v="OUEST"/>
    <n v="8936"/>
  </r>
  <r>
    <n v="21"/>
    <s v="08"/>
    <s v="Ardennes"/>
    <x v="5"/>
    <x v="4"/>
    <n v="867"/>
    <n v="7414"/>
    <n v="1412"/>
    <n v="7289"/>
    <s v="CHAMPAGNE-ARDENNE"/>
    <x v="2"/>
    <s v="BASSIN PARISIEN"/>
    <n v="16982"/>
  </r>
  <r>
    <n v="72"/>
    <s v="33"/>
    <s v="Gironde"/>
    <x v="6"/>
    <x v="3"/>
    <n v="3758"/>
    <n v="29135"/>
    <n v="2733"/>
    <n v="45410"/>
    <s v="AQUITAINE"/>
    <x v="1"/>
    <s v="SUD-OUEST"/>
    <n v="81036"/>
  </r>
  <r>
    <n v="21"/>
    <s v="52"/>
    <s v="Haute-Marne"/>
    <x v="2"/>
    <x v="2"/>
    <n v="2340.8976864931246"/>
    <n v="22654.758382747794"/>
    <n v="1467.0698576857228"/>
    <n v="14161.126993408498"/>
    <s v="CHAMPAGNE-ARDENNE"/>
    <x v="1"/>
    <s v="BASSIN PARISIEN"/>
    <n v="40623.852920335135"/>
  </r>
  <r>
    <n v="31"/>
    <s v="62"/>
    <s v="Pas-de-Calais"/>
    <x v="0"/>
    <x v="4"/>
    <n v="4672"/>
    <n v="14688"/>
    <n v="4612"/>
    <n v="9972"/>
    <s v="NORD-PAS-DE-CALAIS"/>
    <x v="2"/>
    <s v=""/>
    <n v="33944"/>
  </r>
  <r>
    <n v="72"/>
    <s v="64"/>
    <s v="Pyrénées-Atlantiques"/>
    <x v="5"/>
    <x v="2"/>
    <n v="10140"/>
    <n v="47588"/>
    <n v="8072"/>
    <n v="35880"/>
    <s v="AQUITAINE"/>
    <x v="1"/>
    <s v="SUD-OUEST"/>
    <n v="101680"/>
  </r>
  <r>
    <n v="82"/>
    <s v="38"/>
    <s v="Isère"/>
    <x v="3"/>
    <x v="4"/>
    <n v="10668.887185380367"/>
    <n v="58429.171399116123"/>
    <n v="10468.182142462627"/>
    <n v="67676.041215064892"/>
    <s v="RHONE-ALPES"/>
    <x v="2"/>
    <s v="CENTRE-EST"/>
    <n v="147242.28194202401"/>
  </r>
  <r>
    <n v="22"/>
    <s v="60"/>
    <s v="Oise"/>
    <x v="5"/>
    <x v="4"/>
    <n v="2339"/>
    <n v="19887"/>
    <n v="3240"/>
    <n v="20926"/>
    <s v="PICARDIE"/>
    <x v="2"/>
    <s v="BASSIN PARISIEN"/>
    <n v="46392"/>
  </r>
  <r>
    <n v="31"/>
    <s v="62"/>
    <s v="Pas-de-Calais"/>
    <x v="2"/>
    <x v="2"/>
    <n v="18014.525038266067"/>
    <n v="146464.54234078448"/>
    <n v="11813.215218442576"/>
    <n v="99498.600955276008"/>
    <s v="NORD-PAS-DE-CALAIS"/>
    <x v="1"/>
    <s v=""/>
    <n v="275790.88355276914"/>
  </r>
  <r>
    <n v="24"/>
    <s v="45"/>
    <s v="Loiret"/>
    <x v="1"/>
    <x v="5"/>
    <n v="1020"/>
    <n v="12800"/>
    <n v="1640"/>
    <n v="10912"/>
    <s v="CENTRE"/>
    <x v="2"/>
    <s v="BASSIN PARISIEN"/>
    <n v="26372"/>
  </r>
  <r>
    <n v="41"/>
    <s v="88"/>
    <s v="Vosges"/>
    <x v="2"/>
    <x v="0"/>
    <n v="2378.228461921748"/>
    <n v="26660.026623062331"/>
    <n v="1330.6472778792538"/>
    <n v="33194.691213941267"/>
    <s v="LORRAINE"/>
    <x v="0"/>
    <s v="EST"/>
    <n v="63563.593576804597"/>
  </r>
  <r>
    <n v="11"/>
    <s v="78"/>
    <s v="Yvelines"/>
    <x v="3"/>
    <x v="4"/>
    <n v="10936.083100745145"/>
    <n v="66958.040917696053"/>
    <n v="11823.234580225224"/>
    <n v="83860.369302045845"/>
    <s v="ILE-DE-FRANCE"/>
    <x v="2"/>
    <s v="REGION PARISIENNE"/>
    <n v="173577.72790071229"/>
  </r>
  <r>
    <n v="52"/>
    <s v="44"/>
    <s v="Loire-Atlantique"/>
    <x v="2"/>
    <x v="5"/>
    <n v="7251.4788544960456"/>
    <n v="94512.764244669335"/>
    <n v="9868.4401693797881"/>
    <n v="101649.86030804308"/>
    <s v="PAYS DE LA LOIRE"/>
    <x v="2"/>
    <s v="OUEST"/>
    <n v="213282.54357658824"/>
  </r>
  <r>
    <n v="74"/>
    <s v="19"/>
    <s v="Corrèze"/>
    <x v="6"/>
    <x v="2"/>
    <n v="1948"/>
    <n v="26200"/>
    <n v="1261"/>
    <n v="18148"/>
    <s v="LIMOUSIN"/>
    <x v="1"/>
    <s v="SUD-OUEST"/>
    <n v="47557"/>
  </r>
  <r>
    <n v="91"/>
    <s v="48"/>
    <s v="Lozère"/>
    <x v="4"/>
    <x v="3"/>
    <n v="385"/>
    <n v="905"/>
    <n v="535"/>
    <n v="1740"/>
    <s v="LANGUEDOC-ROUSSILLON"/>
    <x v="1"/>
    <s v="MEDITERRANEE"/>
    <n v="3565"/>
  </r>
  <r>
    <n v="54"/>
    <s v="79"/>
    <s v="Deux-Sèvres"/>
    <x v="0"/>
    <x v="5"/>
    <n v="200"/>
    <n v="2052"/>
    <n v="196"/>
    <n v="856"/>
    <s v="POITOU-CHARENTES"/>
    <x v="2"/>
    <s v="OUEST"/>
    <n v="3304"/>
  </r>
  <r>
    <n v="22"/>
    <s v="80"/>
    <s v="Somme"/>
    <x v="2"/>
    <x v="3"/>
    <n v="2067.5606868764457"/>
    <n v="9892.4013239997985"/>
    <n v="1618.910648162029"/>
    <n v="16781.26712714992"/>
    <s v="PICARDIE"/>
    <x v="1"/>
    <s v="BASSIN PARISIEN"/>
    <n v="30360.139786188192"/>
  </r>
  <r>
    <n v="73"/>
    <s v="32"/>
    <s v="Gers"/>
    <x v="6"/>
    <x v="0"/>
    <n v="704"/>
    <n v="13199"/>
    <n v="478"/>
    <n v="14795"/>
    <s v="MIDI-PYRENEES"/>
    <x v="0"/>
    <s v="SUD-OUEST"/>
    <n v="29176"/>
  </r>
  <r>
    <n v="42"/>
    <s v="67"/>
    <s v="Bas-Rhin"/>
    <x v="6"/>
    <x v="0"/>
    <n v="6686"/>
    <n v="55236"/>
    <n v="5447"/>
    <n v="77408"/>
    <s v="ALSACE"/>
    <x v="0"/>
    <s v="EST"/>
    <n v="144777"/>
  </r>
  <r>
    <n v="82"/>
    <s v="26"/>
    <s v="Drôme"/>
    <x v="5"/>
    <x v="2"/>
    <n v="6838"/>
    <n v="28380"/>
    <n v="5040"/>
    <n v="20420"/>
    <s v="RHONE-ALPES"/>
    <x v="1"/>
    <s v="CENTRE-EST"/>
    <n v="60678"/>
  </r>
  <r>
    <n v="42"/>
    <s v="67"/>
    <s v="Bas-Rhin"/>
    <x v="5"/>
    <x v="4"/>
    <n v="3917"/>
    <n v="33695"/>
    <n v="5429"/>
    <n v="29868"/>
    <s v="ALSACE"/>
    <x v="2"/>
    <s v="EST"/>
    <n v="72909"/>
  </r>
  <r>
    <n v="91"/>
    <s v="34"/>
    <s v="Hérault"/>
    <x v="2"/>
    <x v="5"/>
    <n v="4606.0426406278702"/>
    <n v="80982.277447500703"/>
    <n v="6565.9833431431598"/>
    <n v="94196.785390497345"/>
    <s v="LANGUEDOC-ROUSSILLON"/>
    <x v="2"/>
    <s v="MEDITERRANEE"/>
    <n v="186351.08882176908"/>
  </r>
  <r>
    <n v="26"/>
    <s v="89"/>
    <s v="Yonne"/>
    <x v="4"/>
    <x v="2"/>
    <n v="5535"/>
    <n v="12170"/>
    <n v="3245"/>
    <n v="6145"/>
    <s v="BOURGOGNE"/>
    <x v="1"/>
    <s v="BASSIN PARISIEN"/>
    <n v="27095"/>
  </r>
  <r>
    <n v="24"/>
    <s v="37"/>
    <s v="Indre-et-Loire"/>
    <x v="1"/>
    <x v="0"/>
    <n v="8816"/>
    <n v="53992"/>
    <n v="6916"/>
    <n v="66388"/>
    <s v="CENTRE"/>
    <x v="0"/>
    <s v="BASSIN PARISIEN"/>
    <n v="136112"/>
  </r>
  <r>
    <n v="11"/>
    <s v="77"/>
    <s v="Seine-et-Marne"/>
    <x v="0"/>
    <x v="1"/>
    <n v="10556"/>
    <n v="53592"/>
    <n v="11036"/>
    <n v="60004"/>
    <s v="ILE-DE-FRANCE"/>
    <x v="0"/>
    <s v="REGION PARISIENNE"/>
    <n v="135188"/>
  </r>
  <r>
    <n v="83"/>
    <s v="63"/>
    <s v="Puy-de-Dôme"/>
    <x v="4"/>
    <x v="2"/>
    <n v="10530"/>
    <n v="24405"/>
    <n v="6165"/>
    <n v="12870"/>
    <s v="AUVERGNE"/>
    <x v="1"/>
    <s v="CENTRE-EST"/>
    <n v="53970"/>
  </r>
  <r>
    <n v="22"/>
    <s v="80"/>
    <s v="Somme"/>
    <x v="4"/>
    <x v="5"/>
    <n v="1035"/>
    <n v="6600"/>
    <n v="1670"/>
    <n v="5360"/>
    <s v="PICARDIE"/>
    <x v="2"/>
    <s v="BASSIN PARISIEN"/>
    <n v="14665"/>
  </r>
  <r>
    <n v="54"/>
    <s v="16"/>
    <s v="Charente"/>
    <x v="4"/>
    <x v="0"/>
    <n v="5670"/>
    <n v="44870"/>
    <n v="4825"/>
    <n v="53670"/>
    <s v="POITOU-CHARENTES"/>
    <x v="0"/>
    <s v="OUEST"/>
    <n v="109035"/>
  </r>
  <r>
    <n v="24"/>
    <s v="41"/>
    <s v="Loir-et-Cher"/>
    <x v="2"/>
    <x v="5"/>
    <n v="1060.4735183287212"/>
    <n v="16795.642351289316"/>
    <n v="1608.6626464948613"/>
    <n v="19865.92718968838"/>
    <s v="CENTRE"/>
    <x v="2"/>
    <s v="BASSIN PARISIEN"/>
    <n v="39330.705705801272"/>
  </r>
  <r>
    <n v="41"/>
    <s v="57"/>
    <s v="Moselle"/>
    <x v="5"/>
    <x v="1"/>
    <n v="1846"/>
    <n v="44191"/>
    <n v="1508"/>
    <n v="72759"/>
    <s v="LORRAINE"/>
    <x v="0"/>
    <s v="EST"/>
    <n v="120304"/>
  </r>
  <r>
    <n v="21"/>
    <s v="52"/>
    <s v="Haute-Marne"/>
    <x v="6"/>
    <x v="2"/>
    <n v="2134"/>
    <n v="21475"/>
    <n v="1413"/>
    <n v="13550"/>
    <s v="CHAMPAGNE-ARDENNE"/>
    <x v="1"/>
    <s v="BASSIN PARISIEN"/>
    <n v="38572"/>
  </r>
  <r>
    <n v="22"/>
    <s v="60"/>
    <s v="Oise"/>
    <x v="4"/>
    <x v="4"/>
    <n v="2315"/>
    <n v="11030"/>
    <n v="2555"/>
    <n v="8555"/>
    <s v="PICARDIE"/>
    <x v="2"/>
    <s v="BASSIN PARISIEN"/>
    <n v="24455"/>
  </r>
  <r>
    <n v="73"/>
    <s v="65"/>
    <s v="Hautes-Pyrénées"/>
    <x v="5"/>
    <x v="3"/>
    <n v="681"/>
    <n v="4876"/>
    <n v="564"/>
    <n v="8152"/>
    <s v="MIDI-PYRENEES"/>
    <x v="1"/>
    <s v="SUD-OUEST"/>
    <n v="14273"/>
  </r>
  <r>
    <n v="26"/>
    <s v="71"/>
    <s v="Saône-et-Loire"/>
    <x v="0"/>
    <x v="4"/>
    <n v="1788"/>
    <n v="6028"/>
    <n v="1784"/>
    <n v="5452"/>
    <s v="BOURGOGNE"/>
    <x v="2"/>
    <s v="BASSIN PARISIEN"/>
    <n v="15052"/>
  </r>
  <r>
    <n v="21"/>
    <s v="08"/>
    <s v="Ardennes"/>
    <x v="0"/>
    <x v="5"/>
    <n v="264"/>
    <n v="2300"/>
    <n v="124"/>
    <n v="752"/>
    <s v="CHAMPAGNE-ARDENNE"/>
    <x v="2"/>
    <s v="BASSIN PARISIEN"/>
    <n v="3440"/>
  </r>
  <r>
    <n v="11"/>
    <s v="95"/>
    <s v="Val-d'Oise"/>
    <x v="5"/>
    <x v="3"/>
    <n v="3382"/>
    <n v="21176"/>
    <n v="3404"/>
    <n v="34480"/>
    <s v="ILE-DE-FRANCE"/>
    <x v="1"/>
    <s v="REGION PARISIENNE"/>
    <n v="62442"/>
  </r>
  <r>
    <n v="82"/>
    <s v="38"/>
    <s v="Isère"/>
    <x v="4"/>
    <x v="2"/>
    <n v="12985"/>
    <n v="36345"/>
    <n v="8950"/>
    <n v="24040"/>
    <s v="RHONE-ALPES"/>
    <x v="1"/>
    <s v="CENTRE-EST"/>
    <n v="82320"/>
  </r>
  <r>
    <n v="24"/>
    <s v="18"/>
    <s v="Cher"/>
    <x v="1"/>
    <x v="2"/>
    <n v="5576"/>
    <n v="19548"/>
    <n v="3788"/>
    <n v="9804"/>
    <s v="CENTRE"/>
    <x v="1"/>
    <s v="BASSIN PARISIEN"/>
    <n v="38716"/>
  </r>
  <r>
    <n v="11"/>
    <s v="93"/>
    <s v="Seine-Saint-Denis"/>
    <x v="6"/>
    <x v="4"/>
    <n v="8210"/>
    <n v="47644"/>
    <n v="10754"/>
    <n v="52587"/>
    <s v="ILE-DE-FRANCE"/>
    <x v="2"/>
    <s v="REGION PARISIENNE"/>
    <n v="119195"/>
  </r>
  <r>
    <n v="24"/>
    <s v="18"/>
    <s v="Cher"/>
    <x v="1"/>
    <x v="0"/>
    <n v="4828"/>
    <n v="39260"/>
    <n v="4052"/>
    <n v="47424"/>
    <s v="CENTRE"/>
    <x v="0"/>
    <s v="BASSIN PARISIEN"/>
    <n v="95564"/>
  </r>
  <r>
    <n v="41"/>
    <s v="57"/>
    <s v="Moselle"/>
    <x v="6"/>
    <x v="3"/>
    <n v="2763"/>
    <n v="16537"/>
    <n v="2260"/>
    <n v="22644"/>
    <s v="LORRAINE"/>
    <x v="1"/>
    <s v="EST"/>
    <n v="44204"/>
  </r>
  <r>
    <n v="24"/>
    <s v="41"/>
    <s v="Loir-et-Cher"/>
    <x v="4"/>
    <x v="3"/>
    <n v="1040"/>
    <n v="2140"/>
    <n v="1440"/>
    <n v="4325"/>
    <s v="CENTRE"/>
    <x v="1"/>
    <s v="BASSIN PARISIEN"/>
    <n v="8945"/>
  </r>
  <r>
    <n v="43"/>
    <s v="90"/>
    <s v="Territoire de Belfort"/>
    <x v="1"/>
    <x v="3"/>
    <n v="596"/>
    <n v="1556"/>
    <n v="692"/>
    <n v="2308"/>
    <s v="FRANCHE-COMTE"/>
    <x v="1"/>
    <s v="EST"/>
    <n v="5152"/>
  </r>
  <r>
    <n v="43"/>
    <s v="25"/>
    <s v="Doubs"/>
    <x v="4"/>
    <x v="1"/>
    <n v="6355"/>
    <n v="34390"/>
    <n v="8120"/>
    <n v="47405"/>
    <s v="FRANCHE-COMTE"/>
    <x v="0"/>
    <s v="EST"/>
    <n v="96270"/>
  </r>
  <r>
    <n v="41"/>
    <s v="57"/>
    <s v="Moselle"/>
    <x v="0"/>
    <x v="0"/>
    <n v="19508"/>
    <n v="133224"/>
    <n v="18476"/>
    <n v="165396"/>
    <s v="LORRAINE"/>
    <x v="0"/>
    <s v="EST"/>
    <n v="336604"/>
  </r>
  <r>
    <n v="72"/>
    <s v="24"/>
    <s v="Dordogne"/>
    <x v="1"/>
    <x v="5"/>
    <n v="516"/>
    <n v="6884"/>
    <n v="732"/>
    <n v="6356"/>
    <s v="AQUITAINE"/>
    <x v="2"/>
    <s v="SUD-OUEST"/>
    <n v="14488"/>
  </r>
  <r>
    <n v="53"/>
    <s v="22"/>
    <s v="Côtes-d'Armor"/>
    <x v="6"/>
    <x v="1"/>
    <n v="134"/>
    <n v="36558"/>
    <n v="63"/>
    <n v="56058"/>
    <s v="BRETAGNE"/>
    <x v="0"/>
    <s v="OUEST"/>
    <n v="92813"/>
  </r>
  <r>
    <n v="25"/>
    <s v="50"/>
    <s v="Manche"/>
    <x v="6"/>
    <x v="1"/>
    <n v="183"/>
    <n v="27170"/>
    <n v="119"/>
    <n v="41784"/>
    <s v="BASSE-NORMANDIE"/>
    <x v="0"/>
    <s v="BASSIN PARISIEN"/>
    <n v="69256"/>
  </r>
  <r>
    <n v="43"/>
    <s v="70"/>
    <s v="Haute-Saône"/>
    <x v="2"/>
    <x v="1"/>
    <n v="64.848639543727046"/>
    <n v="12209.269371232576"/>
    <n v="81.752521385041732"/>
    <n v="19416.796246410115"/>
    <s v="FRANCHE-COMTE"/>
    <x v="0"/>
    <s v="EST"/>
    <n v="31772.66677857146"/>
  </r>
  <r>
    <n v="24"/>
    <s v="36"/>
    <s v="Indre"/>
    <x v="6"/>
    <x v="5"/>
    <n v="668"/>
    <n v="7456"/>
    <n v="831"/>
    <n v="8533"/>
    <s v="CENTRE"/>
    <x v="2"/>
    <s v="BASSIN PARISIEN"/>
    <n v="17488"/>
  </r>
  <r>
    <n v="41"/>
    <s v="55"/>
    <s v="Meuse"/>
    <x v="6"/>
    <x v="5"/>
    <n v="782"/>
    <n v="6353"/>
    <n v="868"/>
    <n v="6847"/>
    <s v="LORRAINE"/>
    <x v="2"/>
    <s v="EST"/>
    <n v="14850"/>
  </r>
  <r>
    <n v="43"/>
    <s v="70"/>
    <s v="Haute-Saône"/>
    <x v="3"/>
    <x v="0"/>
    <n v="1454.5590809914265"/>
    <n v="14618.630118544907"/>
    <n v="922.33270131977247"/>
    <n v="17023.547862988809"/>
    <s v="FRANCHE-COMTE"/>
    <x v="0"/>
    <s v="EST"/>
    <n v="34019.06976384492"/>
  </r>
  <r>
    <n v="91"/>
    <s v="30"/>
    <s v="Gard"/>
    <x v="1"/>
    <x v="4"/>
    <n v="2480"/>
    <n v="14144"/>
    <n v="3472"/>
    <n v="12496"/>
    <s v="LANGUEDOC-ROUSSILLON"/>
    <x v="2"/>
    <s v="MEDITERRANEE"/>
    <n v="32592"/>
  </r>
  <r>
    <n v="41"/>
    <s v="57"/>
    <s v="Moselle"/>
    <x v="1"/>
    <x v="1"/>
    <n v="3464"/>
    <n v="43008"/>
    <n v="3924"/>
    <n v="65704"/>
    <s v="LORRAINE"/>
    <x v="0"/>
    <s v="EST"/>
    <n v="116100"/>
  </r>
  <r>
    <n v="54"/>
    <s v="86"/>
    <s v="Vienne"/>
    <x v="2"/>
    <x v="3"/>
    <n v="1352.7999393885266"/>
    <n v="6075.7349640787188"/>
    <n v="924.95315974713446"/>
    <n v="10443.913831219059"/>
    <s v="POITOU-CHARENTES"/>
    <x v="1"/>
    <s v="OUEST"/>
    <n v="18797.401894433438"/>
  </r>
  <r>
    <n v="21"/>
    <s v="52"/>
    <s v="Haute-Marne"/>
    <x v="1"/>
    <x v="4"/>
    <n v="988"/>
    <n v="4244"/>
    <n v="1328"/>
    <n v="3196"/>
    <s v="CHAMPAGNE-ARDENNE"/>
    <x v="2"/>
    <s v="BASSIN PARISIEN"/>
    <n v="9756"/>
  </r>
  <r>
    <n v="72"/>
    <s v="64"/>
    <s v="Pyrénées-Atlantiques"/>
    <x v="4"/>
    <x v="4"/>
    <n v="1890"/>
    <n v="11990"/>
    <n v="2470"/>
    <n v="10265"/>
    <s v="AQUITAINE"/>
    <x v="2"/>
    <s v="SUD-OUEST"/>
    <n v="26615"/>
  </r>
  <r>
    <n v="11"/>
    <s v="77"/>
    <s v="Seine-et-Marne"/>
    <x v="6"/>
    <x v="3"/>
    <n v="4290"/>
    <n v="27638"/>
    <n v="3083"/>
    <n v="39388"/>
    <s v="ILE-DE-FRANCE"/>
    <x v="1"/>
    <s v="REGION PARISIENNE"/>
    <n v="74399"/>
  </r>
  <r>
    <n v="52"/>
    <s v="53"/>
    <s v="Mayenne"/>
    <x v="2"/>
    <x v="2"/>
    <n v="3542.6868995826062"/>
    <n v="31713.960030118044"/>
    <n v="2460.7199612864638"/>
    <n v="21315.147164453621"/>
    <s v="PAYS DE LA LOIRE"/>
    <x v="1"/>
    <s v="OUEST"/>
    <n v="59032.514055440734"/>
  </r>
  <r>
    <n v="73"/>
    <s v="09"/>
    <s v="Ariège"/>
    <x v="5"/>
    <x v="4"/>
    <n v="500"/>
    <n v="4576"/>
    <n v="664"/>
    <n v="5168"/>
    <s v="MIDI-PYRENEES"/>
    <x v="2"/>
    <s v="SUD-OUEST"/>
    <n v="10908"/>
  </r>
  <r>
    <n v="54"/>
    <s v="79"/>
    <s v="Deux-Sèvres"/>
    <x v="6"/>
    <x v="3"/>
    <n v="935"/>
    <n v="6247"/>
    <n v="709"/>
    <n v="9557"/>
    <s v="POITOU-CHARENTES"/>
    <x v="1"/>
    <s v="OUEST"/>
    <n v="17448"/>
  </r>
  <r>
    <n v="73"/>
    <s v="46"/>
    <s v="Lot"/>
    <x v="4"/>
    <x v="2"/>
    <n v="2445"/>
    <n v="4680"/>
    <n v="1265"/>
    <n v="2495"/>
    <s v="MIDI-PYRENEES"/>
    <x v="1"/>
    <s v="SUD-OUEST"/>
    <n v="10885"/>
  </r>
  <r>
    <n v="24"/>
    <s v="28"/>
    <s v="Eure-et-Loir"/>
    <x v="6"/>
    <x v="0"/>
    <n v="3082"/>
    <n v="29112"/>
    <n v="1961"/>
    <n v="32908"/>
    <s v="CENTRE"/>
    <x v="0"/>
    <s v="BASSIN PARISIEN"/>
    <n v="67063"/>
  </r>
  <r>
    <n v="82"/>
    <s v="74"/>
    <s v="Haute-Savoie"/>
    <x v="2"/>
    <x v="1"/>
    <n v="117.05714208230468"/>
    <n v="19715.692288524482"/>
    <n v="100.70485320834347"/>
    <n v="32413.084850638959"/>
    <s v="RHONE-ALPES"/>
    <x v="0"/>
    <s v="CENTRE-EST"/>
    <n v="52346.539134454084"/>
  </r>
  <r>
    <n v="42"/>
    <s v="68"/>
    <s v="Haut-Rhin"/>
    <x v="3"/>
    <x v="2"/>
    <n v="8247.2028418210302"/>
    <n v="92164.045608335015"/>
    <n v="5608.546303258373"/>
    <n v="70826.255574317329"/>
    <s v="ALSACE"/>
    <x v="1"/>
    <s v="EST"/>
    <n v="176846.05032773176"/>
  </r>
  <r>
    <n v="52"/>
    <s v="72"/>
    <s v="Sarthe"/>
    <x v="2"/>
    <x v="3"/>
    <n v="2259.5089186684668"/>
    <n v="7873.942682762191"/>
    <n v="1372.8941953311469"/>
    <n v="13185.388577842979"/>
    <s v="PAYS DE LA LOIRE"/>
    <x v="1"/>
    <s v="OUEST"/>
    <n v="24691.734374604785"/>
  </r>
  <r>
    <n v="83"/>
    <s v="63"/>
    <s v="Puy-de-Dôme"/>
    <x v="5"/>
    <x v="5"/>
    <n v="1804"/>
    <n v="20875"/>
    <n v="2208"/>
    <n v="20184"/>
    <s v="AUVERGNE"/>
    <x v="2"/>
    <s v="CENTRE-EST"/>
    <n v="45071"/>
  </r>
  <r>
    <n v="24"/>
    <s v="28"/>
    <s v="Eure-et-Loir"/>
    <x v="4"/>
    <x v="5"/>
    <n v="395"/>
    <n v="4185"/>
    <n v="765"/>
    <n v="3270"/>
    <s v="CENTRE"/>
    <x v="2"/>
    <s v="BASSIN PARISIEN"/>
    <n v="8615"/>
  </r>
  <r>
    <n v="93"/>
    <s v="84"/>
    <s v="Vaucluse"/>
    <x v="1"/>
    <x v="0"/>
    <n v="8768"/>
    <n v="55820"/>
    <n v="7060"/>
    <n v="64360"/>
    <s v="PROVENCE-ALPES-COTE D'AZUR"/>
    <x v="0"/>
    <s v="MEDITERRANEE"/>
    <n v="136008"/>
  </r>
  <r>
    <n v="72"/>
    <s v="47"/>
    <s v="Lot-et-Garonne"/>
    <x v="2"/>
    <x v="5"/>
    <n v="991.9300054268449"/>
    <n v="16911.299501288406"/>
    <n v="1491.1710831513542"/>
    <n v="20859.935688937327"/>
    <s v="AQUITAINE"/>
    <x v="2"/>
    <s v="SUD-OUEST"/>
    <n v="40254.336278803938"/>
  </r>
  <r>
    <n v="72"/>
    <s v="40"/>
    <s v="Landes"/>
    <x v="2"/>
    <x v="3"/>
    <n v="911.64686949074951"/>
    <n v="6928.1236994802011"/>
    <n v="680.53745883213878"/>
    <n v="10739.802002031351"/>
    <s v="AQUITAINE"/>
    <x v="1"/>
    <s v="SUD-OUEST"/>
    <n v="19260.110029834439"/>
  </r>
  <r>
    <n v="31"/>
    <s v="59"/>
    <s v="Nord"/>
    <x v="0"/>
    <x v="4"/>
    <n v="8728"/>
    <n v="36012"/>
    <n v="9744"/>
    <n v="23844"/>
    <s v="NORD-PAS-DE-CALAIS"/>
    <x v="2"/>
    <s v=""/>
    <n v="78328"/>
  </r>
  <r>
    <n v="73"/>
    <s v="82"/>
    <s v="Tarn-et-Garonne"/>
    <x v="3"/>
    <x v="4"/>
    <n v="1735.698926607663"/>
    <n v="12864.255411724092"/>
    <n v="1638.1878539490267"/>
    <n v="14905.341506655883"/>
    <s v="MIDI-PYRENEES"/>
    <x v="2"/>
    <s v="SUD-OUEST"/>
    <n v="31143.483698936667"/>
  </r>
  <r>
    <n v="53"/>
    <s v="29"/>
    <s v="Finistère"/>
    <x v="1"/>
    <x v="5"/>
    <n v="2084"/>
    <n v="19892"/>
    <n v="2672"/>
    <n v="17572"/>
    <s v="BRETAGNE"/>
    <x v="2"/>
    <s v="OUEST"/>
    <n v="42220"/>
  </r>
  <r>
    <n v="23"/>
    <s v="76"/>
    <s v="Seine-Maritime"/>
    <x v="5"/>
    <x v="1"/>
    <n v="2343"/>
    <n v="65296"/>
    <n v="2344"/>
    <n v="103449"/>
    <s v="HAUTE-NORMANDIE"/>
    <x v="0"/>
    <s v="BASSIN PARISIEN"/>
    <n v="173432"/>
  </r>
  <r>
    <n v="73"/>
    <s v="12"/>
    <s v="Aveyron"/>
    <x v="0"/>
    <x v="5"/>
    <n v="252"/>
    <n v="2192"/>
    <n v="224"/>
    <n v="904"/>
    <s v="MIDI-PYRENEES"/>
    <x v="2"/>
    <s v="SUD-OUEST"/>
    <n v="3572"/>
  </r>
  <r>
    <n v="53"/>
    <s v="29"/>
    <s v="Finistère"/>
    <x v="4"/>
    <x v="0"/>
    <n v="6760"/>
    <n v="72560"/>
    <n v="5555"/>
    <n v="111405"/>
    <s v="BRETAGNE"/>
    <x v="0"/>
    <s v="OUEST"/>
    <n v="196280"/>
  </r>
  <r>
    <n v="73"/>
    <s v="12"/>
    <s v="Aveyron"/>
    <x v="4"/>
    <x v="5"/>
    <n v="470"/>
    <n v="3210"/>
    <n v="620"/>
    <n v="2980"/>
    <s v="MIDI-PYRENEES"/>
    <x v="2"/>
    <s v="SUD-OUEST"/>
    <n v="7280"/>
  </r>
  <r>
    <n v="21"/>
    <s v="51"/>
    <s v="Marne"/>
    <x v="1"/>
    <x v="0"/>
    <n v="12204"/>
    <n v="56884"/>
    <n v="10712"/>
    <n v="67832"/>
    <s v="CHAMPAGNE-ARDENNE"/>
    <x v="0"/>
    <s v="BASSIN PARISIEN"/>
    <n v="147632"/>
  </r>
  <r>
    <n v="82"/>
    <s v="69"/>
    <s v="Rhône"/>
    <x v="3"/>
    <x v="2"/>
    <n v="13506.461145743007"/>
    <n v="123457.38378783764"/>
    <n v="9118.3700977339631"/>
    <n v="100397.06589876377"/>
    <s v="RHONE-ALPES"/>
    <x v="1"/>
    <s v="CENTRE-EST"/>
    <n v="246479.28093007838"/>
  </r>
  <r>
    <n v="41"/>
    <s v="54"/>
    <s v="Meurthe-et-Moselle"/>
    <x v="2"/>
    <x v="0"/>
    <n v="4151.3144874221753"/>
    <n v="41626.163915144112"/>
    <n v="2864.1438599428238"/>
    <n v="53520.469935467649"/>
    <s v="LORRAINE"/>
    <x v="0"/>
    <s v="EST"/>
    <n v="102162.09219797676"/>
  </r>
  <r>
    <n v="72"/>
    <s v="47"/>
    <s v="Lot-et-Garonne"/>
    <x v="3"/>
    <x v="4"/>
    <n v="2280.5250139322857"/>
    <n v="17190.855777390359"/>
    <n v="2218.9371945932207"/>
    <n v="19851.099781248158"/>
    <s v="AQUITAINE"/>
    <x v="2"/>
    <s v="SUD-OUEST"/>
    <n v="41541.417767164021"/>
  </r>
  <r>
    <n v="94"/>
    <s v="2B"/>
    <s v="Haute-Corse"/>
    <x v="0"/>
    <x v="0"/>
    <n v="3200"/>
    <n v="25480"/>
    <n v="1960"/>
    <n v="26500"/>
    <s v="CORSE"/>
    <x v="0"/>
    <s v="MEDITERRANEE"/>
    <n v="57140"/>
  </r>
  <r>
    <n v="72"/>
    <s v="47"/>
    <s v="Lot-et-Garonne"/>
    <x v="5"/>
    <x v="2"/>
    <n v="4579"/>
    <n v="21505"/>
    <n v="3684"/>
    <n v="15280"/>
    <s v="AQUITAINE"/>
    <x v="1"/>
    <s v="SUD-OUEST"/>
    <n v="45048"/>
  </r>
  <r>
    <n v="73"/>
    <s v="82"/>
    <s v="Tarn-et-Garonne"/>
    <x v="0"/>
    <x v="4"/>
    <n v="668"/>
    <n v="2364"/>
    <n v="516"/>
    <n v="2036"/>
    <s v="MIDI-PYRENEES"/>
    <x v="2"/>
    <s v="SUD-OUEST"/>
    <n v="5584"/>
  </r>
  <r>
    <n v="41"/>
    <s v="88"/>
    <s v="Vosges"/>
    <x v="0"/>
    <x v="5"/>
    <n v="408"/>
    <n v="3508"/>
    <n v="236"/>
    <n v="1212"/>
    <s v="LORRAINE"/>
    <x v="2"/>
    <s v="EST"/>
    <n v="5364"/>
  </r>
  <r>
    <n v="24"/>
    <s v="18"/>
    <s v="Cher"/>
    <x v="6"/>
    <x v="5"/>
    <n v="1067"/>
    <n v="13497"/>
    <n v="1213"/>
    <n v="13215"/>
    <s v="CENTRE"/>
    <x v="2"/>
    <s v="BASSIN PARISIEN"/>
    <n v="28992"/>
  </r>
  <r>
    <n v="73"/>
    <s v="09"/>
    <s v="Ariège"/>
    <x v="1"/>
    <x v="0"/>
    <n v="1856"/>
    <n v="20452"/>
    <n v="1256"/>
    <n v="24324"/>
    <s v="MIDI-PYRENEES"/>
    <x v="0"/>
    <s v="SUD-OUEST"/>
    <n v="47888"/>
  </r>
  <r>
    <n v="23"/>
    <s v="27"/>
    <s v="Eure"/>
    <x v="4"/>
    <x v="4"/>
    <n v="1295"/>
    <n v="7270"/>
    <n v="1515"/>
    <n v="5445"/>
    <s v="HAUTE-NORMANDIE"/>
    <x v="2"/>
    <s v="BASSIN PARISIEN"/>
    <n v="15525"/>
  </r>
  <r>
    <n v="73"/>
    <s v="82"/>
    <s v="Tarn-et-Garonne"/>
    <x v="0"/>
    <x v="0"/>
    <n v="3012"/>
    <n v="28948"/>
    <n v="2484"/>
    <n v="34924"/>
    <s v="MIDI-PYRENEES"/>
    <x v="0"/>
    <s v="SUD-OUEST"/>
    <n v="69368"/>
  </r>
  <r>
    <n v="11"/>
    <s v="93"/>
    <s v="Seine-Saint-Denis"/>
    <x v="4"/>
    <x v="3"/>
    <n v="7015"/>
    <n v="18235"/>
    <n v="7975"/>
    <n v="28080"/>
    <s v="ILE-DE-FRANCE"/>
    <x v="1"/>
    <s v="REGION PARISIENNE"/>
    <n v="61305"/>
  </r>
  <r>
    <n v="72"/>
    <s v="33"/>
    <s v="Gironde"/>
    <x v="1"/>
    <x v="4"/>
    <n v="4912"/>
    <n v="34424"/>
    <n v="6892"/>
    <n v="29888"/>
    <s v="AQUITAINE"/>
    <x v="2"/>
    <s v="SUD-OUEST"/>
    <n v="76116"/>
  </r>
  <r>
    <n v="11"/>
    <s v="91"/>
    <s v="Essonne"/>
    <x v="5"/>
    <x v="4"/>
    <n v="4512"/>
    <n v="43166"/>
    <n v="6532"/>
    <n v="46588"/>
    <s v="ILE-DE-FRANCE"/>
    <x v="2"/>
    <s v="REGION PARISIENNE"/>
    <n v="100798"/>
  </r>
  <r>
    <n v="73"/>
    <s v="81"/>
    <s v="Tarn"/>
    <x v="2"/>
    <x v="0"/>
    <n v="1954.1277835250498"/>
    <n v="25443.376977034328"/>
    <n v="1183.6355723001127"/>
    <n v="31836.347966511734"/>
    <s v="MIDI-PYRENEES"/>
    <x v="0"/>
    <s v="SUD-OUEST"/>
    <n v="60417.488299371224"/>
  </r>
  <r>
    <n v="82"/>
    <s v="07"/>
    <s v="Ardèche"/>
    <x v="0"/>
    <x v="4"/>
    <n v="808"/>
    <n v="2948"/>
    <n v="900"/>
    <n v="2592"/>
    <s v="RHONE-ALPES"/>
    <x v="2"/>
    <s v="CENTRE-EST"/>
    <n v="7248"/>
  </r>
  <r>
    <n v="73"/>
    <s v="81"/>
    <s v="Tarn"/>
    <x v="4"/>
    <x v="3"/>
    <n v="1445"/>
    <n v="3585"/>
    <n v="1860"/>
    <n v="5400"/>
    <s v="MIDI-PYRENEES"/>
    <x v="1"/>
    <s v="SUD-OUEST"/>
    <n v="12290"/>
  </r>
  <r>
    <n v="42"/>
    <s v="67"/>
    <s v="Bas-Rhin"/>
    <x v="5"/>
    <x v="5"/>
    <n v="3171"/>
    <n v="38930"/>
    <n v="4548"/>
    <n v="31597"/>
    <s v="ALSACE"/>
    <x v="2"/>
    <s v="EST"/>
    <n v="78246"/>
  </r>
  <r>
    <n v="73"/>
    <s v="31"/>
    <s v="Haute-Garonne"/>
    <x v="3"/>
    <x v="1"/>
    <n v="220.68003372009775"/>
    <n v="24710.618599088149"/>
    <n v="115.2240903275887"/>
    <n v="39065.344230236879"/>
    <s v="MIDI-PYRENEES"/>
    <x v="0"/>
    <s v="SUD-OUEST"/>
    <n v="64111.866953372715"/>
  </r>
  <r>
    <n v="24"/>
    <s v="41"/>
    <s v="Loir-et-Cher"/>
    <x v="3"/>
    <x v="0"/>
    <n v="1766.2834341470714"/>
    <n v="20828.583883572464"/>
    <n v="1258.1791012775448"/>
    <n v="23974.958988159397"/>
    <s v="CENTRE"/>
    <x v="0"/>
    <s v="BASSIN PARISIEN"/>
    <n v="47828.005407156481"/>
  </r>
  <r>
    <n v="11"/>
    <s v="95"/>
    <s v="Val-d'Oise"/>
    <x v="3"/>
    <x v="0"/>
    <n v="8446.9400681456027"/>
    <n v="73706.000677127333"/>
    <n v="5361.8822051626867"/>
    <n v="79738.937206478018"/>
    <s v="ILE-DE-FRANCE"/>
    <x v="0"/>
    <s v="REGION PARISIENNE"/>
    <n v="167253.76015691366"/>
  </r>
  <r>
    <n v="94"/>
    <s v="2A"/>
    <s v="Corse-du-Sud"/>
    <x v="2"/>
    <x v="4"/>
    <n v="769.61897758722114"/>
    <n v="8801.3606534956889"/>
    <n v="990.73259801835798"/>
    <n v="11069.609023382693"/>
    <s v="CORSE"/>
    <x v="2"/>
    <s v="MEDITERRANEE"/>
    <n v="21631.321252483962"/>
  </r>
  <r>
    <n v="41"/>
    <s v="54"/>
    <s v="Meurthe-et-Moselle"/>
    <x v="5"/>
    <x v="0"/>
    <n v="7492"/>
    <n v="54208"/>
    <n v="6163"/>
    <n v="72815"/>
    <s v="LORRAINE"/>
    <x v="0"/>
    <s v="EST"/>
    <n v="140678"/>
  </r>
  <r>
    <n v="74"/>
    <s v="19"/>
    <s v="Corrèze"/>
    <x v="4"/>
    <x v="2"/>
    <n v="4760"/>
    <n v="9605"/>
    <n v="2415"/>
    <n v="5200"/>
    <s v="LIMOUSIN"/>
    <x v="1"/>
    <s v="SUD-OUEST"/>
    <n v="21980"/>
  </r>
  <r>
    <n v="93"/>
    <s v="04"/>
    <s v="Alpes-de-Haute-Provence"/>
    <x v="2"/>
    <x v="4"/>
    <n v="892.77531306012622"/>
    <n v="7836.3275518493037"/>
    <n v="910.33210571484472"/>
    <n v="9829.3274492828168"/>
    <s v="PROVENCE-ALPES-COTE D'AZUR"/>
    <x v="2"/>
    <s v="MEDITERRANEE"/>
    <n v="19468.762419907092"/>
  </r>
  <r>
    <n v="11"/>
    <s v="77"/>
    <s v="Seine-et-Marne"/>
    <x v="3"/>
    <x v="0"/>
    <n v="8591.8913995011626"/>
    <n v="72754.2047559192"/>
    <n v="5010.3525160511708"/>
    <n v="78872.459614513486"/>
    <s v="ILE-DE-FRANCE"/>
    <x v="0"/>
    <s v="REGION PARISIENNE"/>
    <n v="165228.908285985"/>
  </r>
  <r>
    <n v="26"/>
    <s v="71"/>
    <s v="Saône-et-Loire"/>
    <x v="2"/>
    <x v="2"/>
    <n v="6353.1544652165649"/>
    <n v="67988.878032036344"/>
    <n v="3518.3370750853255"/>
    <n v="43516.118676840837"/>
    <s v="BOURGOGNE"/>
    <x v="1"/>
    <s v="BASSIN PARISIEN"/>
    <n v="121376.48824917906"/>
  </r>
  <r>
    <n v="82"/>
    <s v="01"/>
    <s v="Ain"/>
    <x v="1"/>
    <x v="5"/>
    <n v="792"/>
    <n v="9508"/>
    <n v="1100"/>
    <n v="8352"/>
    <s v="RHONE-ALPES"/>
    <x v="2"/>
    <s v="CENTRE-EST"/>
    <n v="19752"/>
  </r>
  <r>
    <n v="83"/>
    <s v="43"/>
    <s v="Haute-Loire"/>
    <x v="5"/>
    <x v="1"/>
    <n v="285"/>
    <n v="15876"/>
    <n v="228"/>
    <n v="20140"/>
    <s v="AUVERGNE"/>
    <x v="0"/>
    <s v="CENTRE-EST"/>
    <n v="36529"/>
  </r>
  <r>
    <n v="23"/>
    <s v="27"/>
    <s v="Eure"/>
    <x v="1"/>
    <x v="3"/>
    <n v="1872"/>
    <n v="5152"/>
    <n v="2436"/>
    <n v="8956"/>
    <s v="HAUTE-NORMANDIE"/>
    <x v="1"/>
    <s v="BASSIN PARISIEN"/>
    <n v="18416"/>
  </r>
  <r>
    <n v="11"/>
    <s v="91"/>
    <s v="Essonne"/>
    <x v="6"/>
    <x v="5"/>
    <n v="4939"/>
    <n v="89072"/>
    <n v="7032"/>
    <n v="84145"/>
    <s v="ILE-DE-FRANCE"/>
    <x v="2"/>
    <s v="REGION PARISIENNE"/>
    <n v="185188"/>
  </r>
  <r>
    <n v="53"/>
    <s v="22"/>
    <s v="Côtes-d'Armor"/>
    <x v="1"/>
    <x v="0"/>
    <n v="6440"/>
    <n v="56396"/>
    <n v="4712"/>
    <n v="76664"/>
    <s v="BRETAGNE"/>
    <x v="0"/>
    <s v="OUEST"/>
    <n v="144212"/>
  </r>
  <r>
    <n v="72"/>
    <s v="33"/>
    <s v="Gironde"/>
    <x v="4"/>
    <x v="3"/>
    <n v="4610"/>
    <n v="15235"/>
    <n v="5660"/>
    <n v="24900"/>
    <s v="AQUITAINE"/>
    <x v="1"/>
    <s v="SUD-OUEST"/>
    <n v="50405"/>
  </r>
  <r>
    <n v="31"/>
    <s v="59"/>
    <s v="Nord"/>
    <x v="3"/>
    <x v="2"/>
    <n v="21897.984529195026"/>
    <n v="224720.88729968295"/>
    <n v="16609.907982500081"/>
    <n v="169341.89494783644"/>
    <s v="NORD-PAS-DE-CALAIS"/>
    <x v="1"/>
    <s v=""/>
    <n v="432570.67475921451"/>
  </r>
  <r>
    <n v="74"/>
    <s v="87"/>
    <s v="Haute-Vienne"/>
    <x v="1"/>
    <x v="5"/>
    <n v="624"/>
    <n v="7408"/>
    <n v="1084"/>
    <n v="7524"/>
    <s v="LIMOUSIN"/>
    <x v="2"/>
    <s v="SUD-OUEST"/>
    <n v="16640"/>
  </r>
  <r>
    <n v="83"/>
    <s v="43"/>
    <s v="Haute-Loire"/>
    <x v="3"/>
    <x v="3"/>
    <n v="699.13209333698387"/>
    <n v="4815.0122901013438"/>
    <n v="427.38501687617799"/>
    <n v="7131.1713457064834"/>
    <s v="AUVERGNE"/>
    <x v="1"/>
    <s v="CENTRE-EST"/>
    <n v="13072.70074602099"/>
  </r>
  <r>
    <n v="24"/>
    <s v="45"/>
    <s v="Loiret"/>
    <x v="4"/>
    <x v="5"/>
    <n v="1130"/>
    <n v="8605"/>
    <n v="1610"/>
    <n v="6415"/>
    <s v="CENTRE"/>
    <x v="2"/>
    <s v="BASSIN PARISIEN"/>
    <n v="17760"/>
  </r>
  <r>
    <n v="22"/>
    <s v="02"/>
    <s v="Aisne"/>
    <x v="6"/>
    <x v="0"/>
    <n v="4443"/>
    <n v="42734"/>
    <n v="3063"/>
    <n v="51082"/>
    <s v="PICARDIE"/>
    <x v="0"/>
    <s v="BASSIN PARISIEN"/>
    <n v="101322"/>
  </r>
  <r>
    <n v="52"/>
    <s v="85"/>
    <s v="Vendée"/>
    <x v="0"/>
    <x v="3"/>
    <n v="1132"/>
    <n v="2068"/>
    <n v="1560"/>
    <n v="4152"/>
    <s v="PAYS DE LA LOIRE"/>
    <x v="1"/>
    <s v="OUEST"/>
    <n v="8912"/>
  </r>
  <r>
    <n v="83"/>
    <s v="15"/>
    <s v="Cantal"/>
    <x v="4"/>
    <x v="5"/>
    <n v="195"/>
    <n v="1730"/>
    <n v="380"/>
    <n v="1640"/>
    <s v="AUVERGNE"/>
    <x v="2"/>
    <s v="CENTRE-EST"/>
    <n v="3945"/>
  </r>
  <r>
    <n v="22"/>
    <s v="60"/>
    <s v="Oise"/>
    <x v="0"/>
    <x v="5"/>
    <n v="632"/>
    <n v="5628"/>
    <n v="336"/>
    <n v="2008"/>
    <s v="PICARDIE"/>
    <x v="2"/>
    <s v="BASSIN PARISIEN"/>
    <n v="8604"/>
  </r>
  <r>
    <n v="93"/>
    <s v="06"/>
    <s v="Alpes-Maritimes"/>
    <x v="4"/>
    <x v="0"/>
    <n v="9390"/>
    <n v="96665"/>
    <n v="6635"/>
    <n v="124885"/>
    <s v="PROVENCE-ALPES-COTE D'AZUR"/>
    <x v="0"/>
    <s v="MEDITERRANEE"/>
    <n v="237575"/>
  </r>
  <r>
    <n v="43"/>
    <s v="39"/>
    <s v="Jura"/>
    <x v="6"/>
    <x v="1"/>
    <n v="91"/>
    <n v="16231"/>
    <n v="113"/>
    <n v="23013"/>
    <s v="FRANCHE-COMTE"/>
    <x v="0"/>
    <s v="EST"/>
    <n v="39448"/>
  </r>
  <r>
    <n v="21"/>
    <s v="08"/>
    <s v="Ardennes"/>
    <x v="3"/>
    <x v="0"/>
    <n v="2062.7826986193782"/>
    <n v="18989.023893258596"/>
    <n v="1392.7173083275632"/>
    <n v="24054.59191629112"/>
    <s v="CHAMPAGNE-ARDENNE"/>
    <x v="0"/>
    <s v="BASSIN PARISIEN"/>
    <n v="46499.115816496662"/>
  </r>
  <r>
    <n v="91"/>
    <s v="11"/>
    <s v="Aude"/>
    <x v="3"/>
    <x v="1"/>
    <n v="81.128740454410575"/>
    <n v="11450.649828360907"/>
    <n v="47.532980161688982"/>
    <n v="16218.661393762859"/>
    <s v="LANGUEDOC-ROUSSILLON"/>
    <x v="0"/>
    <s v="MEDITERRANEE"/>
    <n v="27797.972942739863"/>
  </r>
  <r>
    <n v="11"/>
    <s v="75"/>
    <s v="Paris"/>
    <x v="0"/>
    <x v="1"/>
    <n v="32188"/>
    <n v="195564"/>
    <n v="35400"/>
    <n v="257440"/>
    <s v="ILE-DE-FRANCE"/>
    <x v="0"/>
    <s v="REGION PARISIENNE"/>
    <n v="520592"/>
  </r>
  <r>
    <n v="52"/>
    <s v="53"/>
    <s v="Mayenne"/>
    <x v="2"/>
    <x v="0"/>
    <n v="1484.7163094165574"/>
    <n v="23035.294570874692"/>
    <n v="911.4330809080559"/>
    <n v="26851.54592056969"/>
    <s v="PAYS DE LA LOIRE"/>
    <x v="0"/>
    <s v="OUEST"/>
    <n v="52282.989881768997"/>
  </r>
  <r>
    <n v="21"/>
    <s v="51"/>
    <s v="Marne"/>
    <x v="0"/>
    <x v="2"/>
    <n v="7964"/>
    <n v="13528"/>
    <n v="5864"/>
    <n v="9620"/>
    <s v="CHAMPAGNE-ARDENNE"/>
    <x v="1"/>
    <s v="BASSIN PARISIEN"/>
    <n v="36976"/>
  </r>
  <r>
    <n v="43"/>
    <s v="25"/>
    <s v="Doubs"/>
    <x v="3"/>
    <x v="3"/>
    <n v="1655.3057052575411"/>
    <n v="7396.4526235761596"/>
    <n v="1108.3614287766843"/>
    <n v="12626.202413090155"/>
    <s v="FRANCHE-COMTE"/>
    <x v="1"/>
    <s v="EST"/>
    <n v="22786.322170700543"/>
  </r>
  <r>
    <n v="52"/>
    <s v="85"/>
    <s v="Vendée"/>
    <x v="3"/>
    <x v="5"/>
    <n v="2739.0003597726554"/>
    <n v="36962.726896301174"/>
    <n v="3498.965748026344"/>
    <n v="45001.300383535854"/>
    <s v="PAYS DE LA LOIRE"/>
    <x v="2"/>
    <s v="OUEST"/>
    <n v="88201.99338763603"/>
  </r>
  <r>
    <n v="82"/>
    <s v="38"/>
    <s v="Isère"/>
    <x v="4"/>
    <x v="0"/>
    <n v="12560"/>
    <n v="91355"/>
    <n v="10735"/>
    <n v="101510"/>
    <s v="RHONE-ALPES"/>
    <x v="0"/>
    <s v="CENTRE-EST"/>
    <n v="216160"/>
  </r>
  <r>
    <n v="91"/>
    <s v="66"/>
    <s v="Pyrénées-Orientales"/>
    <x v="3"/>
    <x v="2"/>
    <n v="3519.1943676125547"/>
    <n v="42563.240563768035"/>
    <n v="2702.9845280666646"/>
    <n v="33395.660095534702"/>
    <s v="LANGUEDOC-ROUSSILLON"/>
    <x v="1"/>
    <s v="MEDITERRANEE"/>
    <n v="82181.07955498196"/>
  </r>
  <r>
    <n v="24"/>
    <s v="45"/>
    <s v="Loiret"/>
    <x v="2"/>
    <x v="4"/>
    <n v="4825.7328564347426"/>
    <n v="27909.191001333405"/>
    <n v="5389.5317447142515"/>
    <n v="31789.410184450055"/>
    <s v="CENTRE"/>
    <x v="2"/>
    <s v="BASSIN PARISIEN"/>
    <n v="69913.865786932452"/>
  </r>
  <r>
    <n v="21"/>
    <s v="08"/>
    <s v="Ardennes"/>
    <x v="5"/>
    <x v="5"/>
    <n v="481"/>
    <n v="6100"/>
    <n v="648"/>
    <n v="5460"/>
    <s v="CHAMPAGNE-ARDENNE"/>
    <x v="2"/>
    <s v="BASSIN PARISIEN"/>
    <n v="12689"/>
  </r>
  <r>
    <n v="43"/>
    <s v="25"/>
    <s v="Doubs"/>
    <x v="4"/>
    <x v="4"/>
    <n v="2035"/>
    <n v="9125"/>
    <n v="2480"/>
    <n v="7665"/>
    <s v="FRANCHE-COMTE"/>
    <x v="2"/>
    <s v="EST"/>
    <n v="21305"/>
  </r>
  <r>
    <n v="25"/>
    <s v="61"/>
    <s v="Orne"/>
    <x v="6"/>
    <x v="1"/>
    <n v="109"/>
    <n v="19244"/>
    <n v="85"/>
    <n v="28839"/>
    <s v="BASSE-NORMANDIE"/>
    <x v="0"/>
    <s v="BASSIN PARISIEN"/>
    <n v="48277"/>
  </r>
  <r>
    <n v="31"/>
    <s v="59"/>
    <s v="Nord"/>
    <x v="2"/>
    <x v="5"/>
    <n v="14857.712908411093"/>
    <n v="165488.14942989437"/>
    <n v="20988.492269215392"/>
    <n v="172613.02582538521"/>
    <s v="NORD-PAS-DE-CALAIS"/>
    <x v="2"/>
    <s v=""/>
    <n v="373947.38043290609"/>
  </r>
  <r>
    <n v="94"/>
    <s v="2A"/>
    <s v="Corse-du-Sud"/>
    <x v="3"/>
    <x v="4"/>
    <n v="1053.1933803247223"/>
    <n v="10566.723197966157"/>
    <n v="1193.2496353395597"/>
    <n v="12845.035940572692"/>
    <s v="CORSE"/>
    <x v="2"/>
    <s v="MEDITERRANEE"/>
    <n v="25658.202154203133"/>
  </r>
  <r>
    <n v="73"/>
    <s v="81"/>
    <s v="Tarn"/>
    <x v="4"/>
    <x v="5"/>
    <n v="425"/>
    <n v="4635"/>
    <n v="880"/>
    <n v="4095"/>
    <s v="MIDI-PYRENEES"/>
    <x v="2"/>
    <s v="SUD-OUEST"/>
    <n v="10035"/>
  </r>
  <r>
    <n v="91"/>
    <s v="34"/>
    <s v="Hérault"/>
    <x v="6"/>
    <x v="1"/>
    <n v="647"/>
    <n v="43624"/>
    <n v="397"/>
    <n v="57276"/>
    <s v="LANGUEDOC-ROUSSILLON"/>
    <x v="0"/>
    <s v="MEDITERRANEE"/>
    <n v="101944"/>
  </r>
  <r>
    <n v="54"/>
    <s v="79"/>
    <s v="Deux-Sèvres"/>
    <x v="4"/>
    <x v="5"/>
    <n v="400"/>
    <n v="3650"/>
    <n v="765"/>
    <n v="2890"/>
    <s v="POITOU-CHARENTES"/>
    <x v="2"/>
    <s v="OUEST"/>
    <n v="7705"/>
  </r>
  <r>
    <n v="54"/>
    <s v="79"/>
    <s v="Deux-Sèvres"/>
    <x v="0"/>
    <x v="1"/>
    <n v="6384"/>
    <n v="31280"/>
    <n v="6672"/>
    <n v="35560"/>
    <s v="POITOU-CHARENTES"/>
    <x v="0"/>
    <s v="OUEST"/>
    <n v="79896"/>
  </r>
  <r>
    <n v="11"/>
    <s v="75"/>
    <s v="Paris"/>
    <x v="0"/>
    <x v="4"/>
    <n v="11688"/>
    <n v="65132"/>
    <n v="19692"/>
    <n v="81628"/>
    <s v="ILE-DE-FRANCE"/>
    <x v="2"/>
    <s v="REGION PARISIENNE"/>
    <n v="178140"/>
  </r>
  <r>
    <n v="24"/>
    <s v="41"/>
    <s v="Loir-et-Cher"/>
    <x v="2"/>
    <x v="4"/>
    <n v="1912.7283009683729"/>
    <n v="13537.373645506981"/>
    <n v="1952.823358904865"/>
    <n v="15705.464127629026"/>
    <s v="CENTRE"/>
    <x v="2"/>
    <s v="BASSIN PARISIEN"/>
    <n v="33108.389433009244"/>
  </r>
  <r>
    <n v="21"/>
    <s v="51"/>
    <s v="Marne"/>
    <x v="3"/>
    <x v="4"/>
    <n v="5450.8029245754315"/>
    <n v="27285.716814681771"/>
    <n v="5277.9246356820249"/>
    <n v="30150.299875414188"/>
    <s v="CHAMPAGNE-ARDENNE"/>
    <x v="2"/>
    <s v="BASSIN PARISIEN"/>
    <n v="68164.744250353411"/>
  </r>
  <r>
    <n v="82"/>
    <s v="73"/>
    <s v="Savoie"/>
    <x v="2"/>
    <x v="5"/>
    <n v="2060.0047251041451"/>
    <n v="28762.358640146253"/>
    <n v="3010.2298352043213"/>
    <n v="35434.005550928974"/>
    <s v="RHONE-ALPES"/>
    <x v="2"/>
    <s v="CENTRE-EST"/>
    <n v="69266.598751383688"/>
  </r>
  <r>
    <n v="73"/>
    <s v="81"/>
    <s v="Tarn"/>
    <x v="1"/>
    <x v="3"/>
    <n v="1428"/>
    <n v="4300"/>
    <n v="1684"/>
    <n v="6836"/>
    <s v="MIDI-PYRENEES"/>
    <x v="1"/>
    <s v="SUD-OUEST"/>
    <n v="14248"/>
  </r>
  <r>
    <n v="74"/>
    <s v="87"/>
    <s v="Haute-Vienne"/>
    <x v="5"/>
    <x v="4"/>
    <n v="1248"/>
    <n v="10976"/>
    <n v="1592"/>
    <n v="11516"/>
    <s v="LIMOUSIN"/>
    <x v="2"/>
    <s v="SUD-OUEST"/>
    <n v="25332"/>
  </r>
  <r>
    <n v="52"/>
    <s v="85"/>
    <s v="Vendée"/>
    <x v="0"/>
    <x v="1"/>
    <n v="8424"/>
    <n v="31024"/>
    <n v="9528"/>
    <n v="36904"/>
    <s v="PAYS DE LA LOIRE"/>
    <x v="0"/>
    <s v="OUEST"/>
    <n v="85880"/>
  </r>
  <r>
    <n v="41"/>
    <s v="54"/>
    <s v="Meurthe-et-Moselle"/>
    <x v="0"/>
    <x v="3"/>
    <n v="2164"/>
    <n v="5532"/>
    <n v="2652"/>
    <n v="9192"/>
    <s v="LORRAINE"/>
    <x v="1"/>
    <s v="EST"/>
    <n v="19540"/>
  </r>
  <r>
    <n v="22"/>
    <s v="02"/>
    <s v="Aisne"/>
    <x v="5"/>
    <x v="1"/>
    <n v="1127"/>
    <n v="35960"/>
    <n v="964"/>
    <n v="49675"/>
    <s v="PICARDIE"/>
    <x v="0"/>
    <s v="BASSIN PARISIEN"/>
    <n v="87726"/>
  </r>
  <r>
    <n v="11"/>
    <s v="92"/>
    <s v="Hauts-de-Seine"/>
    <x v="3"/>
    <x v="1"/>
    <n v="203.69347294050587"/>
    <n v="21150.044703374995"/>
    <n v="118.00975272489407"/>
    <n v="37147.590335442175"/>
    <s v="ILE-DE-FRANCE"/>
    <x v="0"/>
    <s v="REGION PARISIENNE"/>
    <n v="58619.338264482576"/>
  </r>
  <r>
    <n v="72"/>
    <s v="33"/>
    <s v="Gironde"/>
    <x v="2"/>
    <x v="5"/>
    <n v="7000.7232247995462"/>
    <n v="109857.9396702193"/>
    <n v="9692.5850205404222"/>
    <n v="123484.65041748695"/>
    <s v="AQUITAINE"/>
    <x v="2"/>
    <s v="SUD-OUEST"/>
    <n v="250035.89833304624"/>
  </r>
  <r>
    <n v="52"/>
    <s v="49"/>
    <s v="Maine-et-Loire"/>
    <x v="0"/>
    <x v="5"/>
    <n v="536"/>
    <n v="4976"/>
    <n v="380"/>
    <n v="1760"/>
    <s v="PAYS DE LA LOIRE"/>
    <x v="2"/>
    <s v="OUEST"/>
    <n v="7652"/>
  </r>
  <r>
    <n v="11"/>
    <s v="92"/>
    <s v="Hauts-de-Seine"/>
    <x v="5"/>
    <x v="5"/>
    <n v="6627"/>
    <n v="120799"/>
    <n v="10012"/>
    <n v="99844"/>
    <s v="ILE-DE-FRANCE"/>
    <x v="2"/>
    <s v="REGION PARISIENNE"/>
    <n v="237282"/>
  </r>
  <r>
    <n v="73"/>
    <s v="81"/>
    <s v="Tarn"/>
    <x v="3"/>
    <x v="5"/>
    <n v="1396.8859412235554"/>
    <n v="26264.81734124128"/>
    <n v="1718.5338537187436"/>
    <n v="33545.52042449922"/>
    <s v="MIDI-PYRENEES"/>
    <x v="2"/>
    <s v="SUD-OUEST"/>
    <n v="62925.757560682796"/>
  </r>
  <r>
    <n v="21"/>
    <s v="52"/>
    <s v="Haute-Marne"/>
    <x v="0"/>
    <x v="5"/>
    <n v="172"/>
    <n v="1716"/>
    <n v="148"/>
    <n v="500"/>
    <s v="CHAMPAGNE-ARDENNE"/>
    <x v="2"/>
    <s v="BASSIN PARISIEN"/>
    <n v="2536"/>
  </r>
  <r>
    <n v="83"/>
    <s v="03"/>
    <s v="Allier"/>
    <x v="5"/>
    <x v="5"/>
    <n v="769"/>
    <n v="9121"/>
    <n v="1064"/>
    <n v="8740"/>
    <s v="AUVERGNE"/>
    <x v="2"/>
    <s v="CENTRE-EST"/>
    <n v="19694"/>
  </r>
  <r>
    <n v="94"/>
    <s v="2A"/>
    <s v="Corse-du-Sud"/>
    <x v="1"/>
    <x v="1"/>
    <n v="324"/>
    <n v="5416"/>
    <n v="260"/>
    <n v="5572"/>
    <s v="CORSE"/>
    <x v="0"/>
    <s v="MEDITERRANEE"/>
    <n v="11572"/>
  </r>
  <r>
    <n v="43"/>
    <s v="39"/>
    <s v="Jura"/>
    <x v="5"/>
    <x v="1"/>
    <n v="365"/>
    <n v="19289"/>
    <n v="232"/>
    <n v="25392"/>
    <s v="FRANCHE-COMTE"/>
    <x v="0"/>
    <s v="EST"/>
    <n v="45278"/>
  </r>
  <r>
    <n v="73"/>
    <s v="46"/>
    <s v="Lot"/>
    <x v="6"/>
    <x v="2"/>
    <n v="1288"/>
    <n v="16339"/>
    <n v="687"/>
    <n v="11589"/>
    <s v="MIDI-PYRENEES"/>
    <x v="1"/>
    <s v="SUD-OUEST"/>
    <n v="29903"/>
  </r>
  <r>
    <n v="26"/>
    <s v="21"/>
    <s v="Côte-d'Or"/>
    <x v="2"/>
    <x v="1"/>
    <n v="96.684046870864123"/>
    <n v="18100.480834479131"/>
    <n v="61.885115801503076"/>
    <n v="29639.684815801989"/>
    <s v="BOURGOGNE"/>
    <x v="0"/>
    <s v="BASSIN PARISIEN"/>
    <n v="47898.734812953488"/>
  </r>
  <r>
    <n v="91"/>
    <s v="11"/>
    <s v="Aude"/>
    <x v="4"/>
    <x v="5"/>
    <n v="310"/>
    <n v="3965"/>
    <n v="505"/>
    <n v="3090"/>
    <s v="LANGUEDOC-ROUSSILLON"/>
    <x v="2"/>
    <s v="MEDITERRANEE"/>
    <n v="7870"/>
  </r>
  <r>
    <n v="11"/>
    <s v="92"/>
    <s v="Hauts-de-Seine"/>
    <x v="3"/>
    <x v="2"/>
    <n v="7003.5913055802857"/>
    <n v="69890.701531590574"/>
    <n v="4990.7682044667008"/>
    <n v="65399.8407577295"/>
    <s v="ILE-DE-FRANCE"/>
    <x v="1"/>
    <s v="REGION PARISIENNE"/>
    <n v="147284.90179936704"/>
  </r>
  <r>
    <n v="91"/>
    <s v="34"/>
    <s v="Hérault"/>
    <x v="1"/>
    <x v="1"/>
    <n v="3760"/>
    <n v="43240"/>
    <n v="2824"/>
    <n v="50824"/>
    <s v="LANGUEDOC-ROUSSILLON"/>
    <x v="0"/>
    <s v="MEDITERRANEE"/>
    <n v="100648"/>
  </r>
  <r>
    <n v="52"/>
    <s v="72"/>
    <s v="Sarthe"/>
    <x v="4"/>
    <x v="4"/>
    <n v="1775"/>
    <n v="6890"/>
    <n v="2140"/>
    <n v="6115"/>
    <s v="PAYS DE LA LOIRE"/>
    <x v="2"/>
    <s v="OUEST"/>
    <n v="16920"/>
  </r>
  <r>
    <n v="73"/>
    <s v="12"/>
    <s v="Aveyron"/>
    <x v="2"/>
    <x v="4"/>
    <n v="1939.475083658323"/>
    <n v="14257.235066981475"/>
    <n v="1629.6734937464312"/>
    <n v="16511.445149638188"/>
    <s v="MIDI-PYRENEES"/>
    <x v="2"/>
    <s v="SUD-OUEST"/>
    <n v="34337.828794024419"/>
  </r>
  <r>
    <n v="23"/>
    <s v="76"/>
    <s v="Seine-Maritime"/>
    <x v="1"/>
    <x v="5"/>
    <n v="2388"/>
    <n v="25616"/>
    <n v="3600"/>
    <n v="22188"/>
    <s v="HAUTE-NORMANDIE"/>
    <x v="2"/>
    <s v="BASSIN PARISIEN"/>
    <n v="53792"/>
  </r>
  <r>
    <n v="73"/>
    <s v="31"/>
    <s v="Haute-Garonne"/>
    <x v="6"/>
    <x v="5"/>
    <n v="5382"/>
    <n v="87938"/>
    <n v="6818"/>
    <n v="89572"/>
    <s v="MIDI-PYRENEES"/>
    <x v="2"/>
    <s v="SUD-OUEST"/>
    <n v="189710"/>
  </r>
  <r>
    <n v="94"/>
    <s v="2B"/>
    <s v="Haute-Corse"/>
    <x v="2"/>
    <x v="1"/>
    <n v="44.035629780123145"/>
    <n v="5178.6852038676579"/>
    <n v="36.192774700268956"/>
    <n v="6233.3080419402368"/>
    <s v="CORSE"/>
    <x v="0"/>
    <s v="MEDITERRANEE"/>
    <n v="11492.221650288287"/>
  </r>
  <r>
    <n v="11"/>
    <s v="93"/>
    <s v="Seine-Saint-Denis"/>
    <x v="0"/>
    <x v="2"/>
    <n v="17360"/>
    <n v="47428"/>
    <n v="16496"/>
    <n v="35100"/>
    <s v="ILE-DE-FRANCE"/>
    <x v="1"/>
    <s v="REGION PARISIENNE"/>
    <n v="116384"/>
  </r>
  <r>
    <n v="11"/>
    <s v="77"/>
    <s v="Seine-et-Marne"/>
    <x v="1"/>
    <x v="3"/>
    <n v="3652"/>
    <n v="12996"/>
    <n v="4260"/>
    <n v="20804"/>
    <s v="ILE-DE-FRANCE"/>
    <x v="1"/>
    <s v="REGION PARISIENNE"/>
    <n v="41712"/>
  </r>
  <r>
    <n v="42"/>
    <s v="67"/>
    <s v="Bas-Rhin"/>
    <x v="4"/>
    <x v="4"/>
    <n v="4155"/>
    <n v="24105"/>
    <n v="4915"/>
    <n v="14745"/>
    <s v="ALSACE"/>
    <x v="2"/>
    <s v="EST"/>
    <n v="47920"/>
  </r>
  <r>
    <n v="26"/>
    <s v="89"/>
    <s v="Yonne"/>
    <x v="1"/>
    <x v="5"/>
    <n v="524"/>
    <n v="5520"/>
    <n v="708"/>
    <n v="5308"/>
    <s v="BOURGOGNE"/>
    <x v="2"/>
    <s v="BASSIN PARISIEN"/>
    <n v="12060"/>
  </r>
  <r>
    <n v="21"/>
    <s v="08"/>
    <s v="Ardennes"/>
    <x v="5"/>
    <x v="0"/>
    <n v="4291"/>
    <n v="26519"/>
    <n v="3938"/>
    <n v="33645"/>
    <s v="CHAMPAGNE-ARDENNE"/>
    <x v="0"/>
    <s v="BASSIN PARISIEN"/>
    <n v="68393"/>
  </r>
  <r>
    <n v="54"/>
    <s v="16"/>
    <s v="Charente"/>
    <x v="5"/>
    <x v="3"/>
    <n v="840"/>
    <n v="5340"/>
    <n v="1108"/>
    <n v="9172"/>
    <s v="POITOU-CHARENTES"/>
    <x v="1"/>
    <s v="OUEST"/>
    <n v="16460"/>
  </r>
  <r>
    <n v="72"/>
    <s v="64"/>
    <s v="Pyrénées-Atlantiques"/>
    <x v="5"/>
    <x v="3"/>
    <n v="1616"/>
    <n v="11444"/>
    <n v="1408"/>
    <n v="19009"/>
    <s v="AQUITAINE"/>
    <x v="1"/>
    <s v="SUD-OUEST"/>
    <n v="33477"/>
  </r>
  <r>
    <n v="41"/>
    <s v="57"/>
    <s v="Moselle"/>
    <x v="0"/>
    <x v="2"/>
    <n v="16144"/>
    <n v="40716"/>
    <n v="11516"/>
    <n v="19024"/>
    <s v="LORRAINE"/>
    <x v="1"/>
    <s v="EST"/>
    <n v="87400"/>
  </r>
  <r>
    <n v="93"/>
    <s v="84"/>
    <s v="Vaucluse"/>
    <x v="1"/>
    <x v="1"/>
    <n v="1848"/>
    <n v="26588"/>
    <n v="1416"/>
    <n v="33868"/>
    <s v="PROVENCE-ALPES-COTE D'AZUR"/>
    <x v="0"/>
    <s v="MEDITERRANEE"/>
    <n v="63720"/>
  </r>
  <r>
    <n v="94"/>
    <s v="2B"/>
    <s v="Haute-Corse"/>
    <x v="5"/>
    <x v="1"/>
    <n v="288"/>
    <n v="7272"/>
    <n v="168"/>
    <n v="7644"/>
    <s v="CORSE"/>
    <x v="0"/>
    <s v="MEDITERRANEE"/>
    <n v="15372"/>
  </r>
  <r>
    <n v="54"/>
    <s v="17"/>
    <s v="Charente-Maritime"/>
    <x v="4"/>
    <x v="4"/>
    <n v="1850"/>
    <n v="8990"/>
    <n v="2205"/>
    <n v="7380"/>
    <s v="POITOU-CHARENTES"/>
    <x v="2"/>
    <s v="OUEST"/>
    <n v="20425"/>
  </r>
  <r>
    <n v="82"/>
    <s v="01"/>
    <s v="Ain"/>
    <x v="5"/>
    <x v="5"/>
    <n v="1242"/>
    <n v="15568"/>
    <n v="1540"/>
    <n v="13392"/>
    <s v="RHONE-ALPES"/>
    <x v="2"/>
    <s v="CENTRE-EST"/>
    <n v="31742"/>
  </r>
  <r>
    <n v="82"/>
    <s v="69"/>
    <s v="Rhône"/>
    <x v="6"/>
    <x v="1"/>
    <n v="713"/>
    <n v="62654"/>
    <n v="499"/>
    <n v="97179"/>
    <s v="RHONE-ALPES"/>
    <x v="0"/>
    <s v="CENTRE-EST"/>
    <n v="161045"/>
  </r>
  <r>
    <n v="26"/>
    <s v="58"/>
    <s v="Nièvre"/>
    <x v="4"/>
    <x v="1"/>
    <n v="2235"/>
    <n v="22615"/>
    <n v="2610"/>
    <n v="30145"/>
    <s v="BOURGOGNE"/>
    <x v="0"/>
    <s v="BASSIN PARISIEN"/>
    <n v="57605"/>
  </r>
  <r>
    <n v="73"/>
    <s v="32"/>
    <s v="Gers"/>
    <x v="5"/>
    <x v="1"/>
    <n v="210"/>
    <n v="15100"/>
    <n v="184"/>
    <n v="17604"/>
    <s v="MIDI-PYRENEES"/>
    <x v="0"/>
    <s v="SUD-OUEST"/>
    <n v="33098"/>
  </r>
  <r>
    <n v="11"/>
    <s v="94"/>
    <s v="Val-de-Marne"/>
    <x v="0"/>
    <x v="3"/>
    <n v="3884"/>
    <n v="17408"/>
    <n v="5152"/>
    <n v="28204"/>
    <s v="ILE-DE-FRANCE"/>
    <x v="1"/>
    <s v="REGION PARISIENNE"/>
    <n v="54648"/>
  </r>
  <r>
    <n v="26"/>
    <s v="89"/>
    <s v="Yonne"/>
    <x v="1"/>
    <x v="0"/>
    <n v="5724"/>
    <n v="36168"/>
    <n v="4792"/>
    <n v="41204"/>
    <s v="BOURGOGNE"/>
    <x v="0"/>
    <s v="BASSIN PARISIEN"/>
    <n v="87888"/>
  </r>
  <r>
    <n v="53"/>
    <s v="56"/>
    <s v="Morbihan"/>
    <x v="2"/>
    <x v="2"/>
    <n v="7226.161193865908"/>
    <n v="76441.150697282952"/>
    <n v="4117.1534765105825"/>
    <n v="54464.765557143139"/>
    <s v="BRETAGNE"/>
    <x v="1"/>
    <s v="OUEST"/>
    <n v="142249.23092480257"/>
  </r>
  <r>
    <n v="93"/>
    <s v="06"/>
    <s v="Alpes-Maritimes"/>
    <x v="3"/>
    <x v="5"/>
    <n v="4953.1523196853741"/>
    <n v="101513.50979687351"/>
    <n v="6552.2497102116167"/>
    <n v="119556.28396199475"/>
    <s v="PROVENCE-ALPES-COTE D'AZUR"/>
    <x v="2"/>
    <s v="MEDITERRANEE"/>
    <n v="232575.19578876524"/>
  </r>
  <r>
    <n v="82"/>
    <s v="69"/>
    <s v="Rhône"/>
    <x v="5"/>
    <x v="0"/>
    <n v="14849"/>
    <n v="109944"/>
    <n v="10360"/>
    <n v="132793"/>
    <s v="RHONE-ALPES"/>
    <x v="0"/>
    <s v="CENTRE-EST"/>
    <n v="267946"/>
  </r>
  <r>
    <n v="73"/>
    <s v="12"/>
    <s v="Aveyron"/>
    <x v="3"/>
    <x v="0"/>
    <n v="831.67408100230148"/>
    <n v="14348.652138514612"/>
    <n v="743.45546086050865"/>
    <n v="15798.617681011137"/>
    <s v="MIDI-PYRENEES"/>
    <x v="0"/>
    <s v="SUD-OUEST"/>
    <n v="31722.399361388561"/>
  </r>
  <r>
    <n v="11"/>
    <s v="75"/>
    <s v="Paris"/>
    <x v="3"/>
    <x v="1"/>
    <n v="241.42331099640802"/>
    <n v="25142.573381860024"/>
    <n v="198.42273951239562"/>
    <n v="43592.108219206537"/>
    <s v="ILE-DE-FRANCE"/>
    <x v="0"/>
    <s v="REGION PARISIENNE"/>
    <n v="69174.527651575365"/>
  </r>
  <r>
    <n v="41"/>
    <s v="88"/>
    <s v="Vosges"/>
    <x v="0"/>
    <x v="2"/>
    <n v="5092"/>
    <n v="9152"/>
    <n v="3208"/>
    <n v="5960"/>
    <s v="LORRAINE"/>
    <x v="1"/>
    <s v="EST"/>
    <n v="23412"/>
  </r>
  <r>
    <n v="25"/>
    <s v="61"/>
    <s v="Orne"/>
    <x v="3"/>
    <x v="1"/>
    <n v="47.685354385340887"/>
    <n v="12412.209815186792"/>
    <n v="48.067948562599867"/>
    <n v="20463.126441211039"/>
    <s v="BASSE-NORMANDIE"/>
    <x v="0"/>
    <s v="BASSIN PARISIEN"/>
    <n v="32971.089559345775"/>
  </r>
  <r>
    <n v="53"/>
    <s v="29"/>
    <s v="Finistère"/>
    <x v="1"/>
    <x v="0"/>
    <n v="8408"/>
    <n v="67348"/>
    <n v="6328"/>
    <n v="104064"/>
    <s v="BRETAGNE"/>
    <x v="0"/>
    <s v="OUEST"/>
    <n v="186148"/>
  </r>
  <r>
    <n v="26"/>
    <s v="71"/>
    <s v="Saône-et-Loire"/>
    <x v="3"/>
    <x v="2"/>
    <n v="5810.1660129251795"/>
    <n v="69612.946018673974"/>
    <n v="3451.1412184492519"/>
    <n v="46471.509512956385"/>
    <s v="BOURGOGNE"/>
    <x v="1"/>
    <s v="BASSIN PARISIEN"/>
    <n v="125345.76276300479"/>
  </r>
  <r>
    <n v="83"/>
    <s v="63"/>
    <s v="Puy-de-Dôme"/>
    <x v="3"/>
    <x v="5"/>
    <n v="3819.3039213447723"/>
    <n v="51073.314977034781"/>
    <n v="4418.3218003941438"/>
    <n v="62072.627198417591"/>
    <s v="AUVERGNE"/>
    <x v="2"/>
    <s v="CENTRE-EST"/>
    <n v="121383.56789719129"/>
  </r>
  <r>
    <n v="41"/>
    <s v="55"/>
    <s v="Meuse"/>
    <x v="5"/>
    <x v="0"/>
    <n v="2449"/>
    <n v="18215"/>
    <n v="1880"/>
    <n v="22869"/>
    <s v="LORRAINE"/>
    <x v="0"/>
    <s v="EST"/>
    <n v="45413"/>
  </r>
  <r>
    <n v="54"/>
    <s v="86"/>
    <s v="Vienne"/>
    <x v="5"/>
    <x v="0"/>
    <n v="3601"/>
    <n v="35913"/>
    <n v="2824"/>
    <n v="42520"/>
    <s v="POITOU-CHARENTES"/>
    <x v="0"/>
    <s v="OUEST"/>
    <n v="84858"/>
  </r>
  <r>
    <n v="72"/>
    <s v="40"/>
    <s v="Landes"/>
    <x v="4"/>
    <x v="4"/>
    <n v="1195"/>
    <n v="5410"/>
    <n v="1315"/>
    <n v="4515"/>
    <s v="AQUITAINE"/>
    <x v="2"/>
    <s v="SUD-OUEST"/>
    <n v="12435"/>
  </r>
  <r>
    <n v="82"/>
    <s v="74"/>
    <s v="Haute-Savoie"/>
    <x v="2"/>
    <x v="2"/>
    <n v="7293.3201994292958"/>
    <n v="73419.854983647761"/>
    <n v="4365.8130480740529"/>
    <n v="51803.821735795886"/>
    <s v="RHONE-ALPES"/>
    <x v="1"/>
    <s v="CENTRE-EST"/>
    <n v="136882.80996694698"/>
  </r>
  <r>
    <n v="82"/>
    <s v="42"/>
    <s v="Loire"/>
    <x v="1"/>
    <x v="1"/>
    <n v="2108"/>
    <n v="43480"/>
    <n v="1928"/>
    <n v="63072"/>
    <s v="RHONE-ALPES"/>
    <x v="0"/>
    <s v="CENTRE-EST"/>
    <n v="110588"/>
  </r>
  <r>
    <n v="72"/>
    <s v="64"/>
    <s v="Pyrénées-Atlantiques"/>
    <x v="6"/>
    <x v="0"/>
    <n v="2231"/>
    <n v="31475"/>
    <n v="1505"/>
    <n v="41315"/>
    <s v="AQUITAINE"/>
    <x v="0"/>
    <s v="SUD-OUEST"/>
    <n v="76526"/>
  </r>
  <r>
    <n v="52"/>
    <s v="72"/>
    <s v="Sarthe"/>
    <x v="3"/>
    <x v="1"/>
    <n v="70.145007061409785"/>
    <n v="19289.832684592184"/>
    <n v="34.612720504428907"/>
    <n v="35842.698248669629"/>
    <s v="PAYS DE LA LOIRE"/>
    <x v="0"/>
    <s v="OUEST"/>
    <n v="55237.288660827646"/>
  </r>
  <r>
    <n v="91"/>
    <s v="11"/>
    <s v="Aude"/>
    <x v="3"/>
    <x v="3"/>
    <n v="1202.1665384671232"/>
    <n v="7994.3114803676517"/>
    <n v="886.02908213002729"/>
    <n v="11400.920433813801"/>
    <s v="LANGUEDOC-ROUSSILLON"/>
    <x v="1"/>
    <s v="MEDITERRANEE"/>
    <n v="21483.427534778602"/>
  </r>
  <r>
    <n v="82"/>
    <s v="73"/>
    <s v="Savoie"/>
    <x v="6"/>
    <x v="2"/>
    <n v="3842"/>
    <n v="42285"/>
    <n v="2265"/>
    <n v="30101"/>
    <s v="RHONE-ALPES"/>
    <x v="1"/>
    <s v="CENTRE-EST"/>
    <n v="78493"/>
  </r>
  <r>
    <n v="43"/>
    <s v="25"/>
    <s v="Doubs"/>
    <x v="4"/>
    <x v="0"/>
    <n v="7220"/>
    <n v="48135"/>
    <n v="6080"/>
    <n v="49880"/>
    <s v="FRANCHE-COMTE"/>
    <x v="0"/>
    <s v="EST"/>
    <n v="111315"/>
  </r>
  <r>
    <n v="24"/>
    <s v="37"/>
    <s v="Indre-et-Loire"/>
    <x v="0"/>
    <x v="3"/>
    <n v="1240"/>
    <n v="3680"/>
    <n v="1568"/>
    <n v="6624"/>
    <s v="CENTRE"/>
    <x v="1"/>
    <s v="BASSIN PARISIEN"/>
    <n v="13112"/>
  </r>
  <r>
    <n v="52"/>
    <s v="53"/>
    <s v="Mayenne"/>
    <x v="2"/>
    <x v="5"/>
    <n v="1310.8465277167186"/>
    <n v="14341.038732860992"/>
    <n v="1840.1235166686681"/>
    <n v="17758.784012283519"/>
    <s v="PAYS DE LA LOIRE"/>
    <x v="2"/>
    <s v="OUEST"/>
    <n v="35250.792789529893"/>
  </r>
  <r>
    <n v="52"/>
    <s v="72"/>
    <s v="Sarthe"/>
    <x v="6"/>
    <x v="1"/>
    <n v="192"/>
    <n v="28800"/>
    <n v="140"/>
    <n v="47044"/>
    <s v="PAYS DE LA LOIRE"/>
    <x v="0"/>
    <s v="OUEST"/>
    <n v="76176"/>
  </r>
  <r>
    <n v="83"/>
    <s v="15"/>
    <s v="Cantal"/>
    <x v="3"/>
    <x v="1"/>
    <n v="15.356114117040359"/>
    <n v="7313.7603449167782"/>
    <n v="2.85565293249529"/>
    <n v="10941.861010723516"/>
    <s v="AUVERGNE"/>
    <x v="0"/>
    <s v="CENTRE-EST"/>
    <n v="18273.83312268983"/>
  </r>
  <r>
    <n v="72"/>
    <s v="24"/>
    <s v="Dordogne"/>
    <x v="2"/>
    <x v="3"/>
    <n v="1403.5011932024322"/>
    <n v="8071.0756353556962"/>
    <n v="940.11401979347545"/>
    <n v="13640.948310539728"/>
    <s v="AQUITAINE"/>
    <x v="1"/>
    <s v="SUD-OUEST"/>
    <n v="24055.639158891332"/>
  </r>
  <r>
    <n v="43"/>
    <s v="90"/>
    <s v="Territoire de Belfort"/>
    <x v="0"/>
    <x v="5"/>
    <n v="144"/>
    <n v="1732"/>
    <n v="88"/>
    <n v="500"/>
    <s v="FRANCHE-COMTE"/>
    <x v="2"/>
    <s v="EST"/>
    <n v="2464"/>
  </r>
  <r>
    <n v="21"/>
    <s v="10"/>
    <s v="Aube"/>
    <x v="4"/>
    <x v="5"/>
    <n v="315"/>
    <n v="3410"/>
    <n v="700"/>
    <n v="2705"/>
    <s v="CHAMPAGNE-ARDENNE"/>
    <x v="2"/>
    <s v="BASSIN PARISIEN"/>
    <n v="7130"/>
  </r>
  <r>
    <n v="54"/>
    <s v="17"/>
    <s v="Charente-Maritime"/>
    <x v="4"/>
    <x v="3"/>
    <n v="2265"/>
    <n v="5095"/>
    <n v="2650"/>
    <n v="8555"/>
    <s v="POITOU-CHARENTES"/>
    <x v="1"/>
    <s v="OUEST"/>
    <n v="18565"/>
  </r>
  <r>
    <n v="11"/>
    <s v="93"/>
    <s v="Seine-Saint-Denis"/>
    <x v="0"/>
    <x v="4"/>
    <n v="4536"/>
    <n v="19016"/>
    <n v="6948"/>
    <n v="18924"/>
    <s v="ILE-DE-FRANCE"/>
    <x v="2"/>
    <s v="REGION PARISIENNE"/>
    <n v="49424"/>
  </r>
  <r>
    <n v="73"/>
    <s v="32"/>
    <s v="Gers"/>
    <x v="1"/>
    <x v="1"/>
    <n v="908"/>
    <n v="14180"/>
    <n v="728"/>
    <n v="16604"/>
    <s v="MIDI-PYRENEES"/>
    <x v="0"/>
    <s v="SUD-OUEST"/>
    <n v="32420"/>
  </r>
  <r>
    <n v="31"/>
    <s v="62"/>
    <s v="Pas-de-Calais"/>
    <x v="2"/>
    <x v="3"/>
    <n v="5356.6937831201512"/>
    <n v="27085.044415629745"/>
    <n v="4584.1043870764597"/>
    <n v="41490.534238260581"/>
    <s v="NORD-PAS-DE-CALAIS"/>
    <x v="1"/>
    <s v=""/>
    <n v="78516.376824086939"/>
  </r>
  <r>
    <n v="83"/>
    <s v="43"/>
    <s v="Haute-Loire"/>
    <x v="0"/>
    <x v="3"/>
    <n v="772"/>
    <n v="1672"/>
    <n v="1208"/>
    <n v="3400"/>
    <s v="AUVERGNE"/>
    <x v="1"/>
    <s v="CENTRE-EST"/>
    <n v="7052"/>
  </r>
  <r>
    <n v="54"/>
    <s v="17"/>
    <s v="Charente-Maritime"/>
    <x v="2"/>
    <x v="3"/>
    <n v="1788.4240550352301"/>
    <n v="10692.128235458491"/>
    <n v="1374.7872738811893"/>
    <n v="18131.995100845477"/>
    <s v="POITOU-CHARENTES"/>
    <x v="1"/>
    <s v="OUEST"/>
    <n v="31987.334665220387"/>
  </r>
  <r>
    <n v="73"/>
    <s v="46"/>
    <s v="Lot"/>
    <x v="1"/>
    <x v="2"/>
    <n v="2528"/>
    <n v="7300"/>
    <n v="1752"/>
    <n v="4232"/>
    <s v="MIDI-PYRENEES"/>
    <x v="1"/>
    <s v="SUD-OUEST"/>
    <n v="15812"/>
  </r>
  <r>
    <n v="24"/>
    <s v="36"/>
    <s v="Indre"/>
    <x v="5"/>
    <x v="5"/>
    <n v="412"/>
    <n v="4892"/>
    <n v="556"/>
    <n v="4420"/>
    <s v="CENTRE"/>
    <x v="2"/>
    <s v="BASSIN PARISIEN"/>
    <n v="10280"/>
  </r>
  <r>
    <n v="43"/>
    <s v="39"/>
    <s v="Jura"/>
    <x v="5"/>
    <x v="0"/>
    <n v="3005"/>
    <n v="21270"/>
    <n v="2347"/>
    <n v="25120"/>
    <s v="FRANCHE-COMTE"/>
    <x v="0"/>
    <s v="EST"/>
    <n v="51742"/>
  </r>
  <r>
    <n v="73"/>
    <s v="31"/>
    <s v="Haute-Garonne"/>
    <x v="0"/>
    <x v="0"/>
    <n v="9280"/>
    <n v="83304"/>
    <n v="8116"/>
    <n v="109908"/>
    <s v="MIDI-PYRENEES"/>
    <x v="0"/>
    <s v="SUD-OUEST"/>
    <n v="210608"/>
  </r>
  <r>
    <n v="82"/>
    <s v="38"/>
    <s v="Isère"/>
    <x v="2"/>
    <x v="0"/>
    <n v="7310.066072844128"/>
    <n v="67318.139382013513"/>
    <n v="4232.7031566932337"/>
    <n v="75617.081240807907"/>
    <s v="RHONE-ALPES"/>
    <x v="0"/>
    <s v="CENTRE-EST"/>
    <n v="154477.98985235876"/>
  </r>
  <r>
    <n v="21"/>
    <s v="51"/>
    <s v="Marne"/>
    <x v="1"/>
    <x v="3"/>
    <n v="2384"/>
    <n v="5844"/>
    <n v="2772"/>
    <n v="10260"/>
    <s v="CHAMPAGNE-ARDENNE"/>
    <x v="1"/>
    <s v="BASSIN PARISIEN"/>
    <n v="21260"/>
  </r>
  <r>
    <n v="25"/>
    <s v="14"/>
    <s v="Calvados"/>
    <x v="6"/>
    <x v="0"/>
    <n v="4064"/>
    <n v="43590"/>
    <n v="2940"/>
    <n v="51085"/>
    <s v="BASSE-NORMANDIE"/>
    <x v="0"/>
    <s v="BASSIN PARISIEN"/>
    <n v="101679"/>
  </r>
  <r>
    <n v="94"/>
    <s v="2B"/>
    <s v="Haute-Corse"/>
    <x v="0"/>
    <x v="2"/>
    <n v="260"/>
    <n v="980"/>
    <n v="220"/>
    <n v="680"/>
    <s v="CORSE"/>
    <x v="1"/>
    <s v="MEDITERRANEE"/>
    <n v="2140"/>
  </r>
  <r>
    <n v="73"/>
    <s v="32"/>
    <s v="Gers"/>
    <x v="3"/>
    <x v="4"/>
    <n v="1227.8425469514268"/>
    <n v="10869.983022352002"/>
    <n v="1130.3449766983304"/>
    <n v="12682.870572077927"/>
    <s v="MIDI-PYRENEES"/>
    <x v="2"/>
    <s v="SUD-OUEST"/>
    <n v="25911.041118079687"/>
  </r>
  <r>
    <n v="53"/>
    <s v="29"/>
    <s v="Finistère"/>
    <x v="5"/>
    <x v="0"/>
    <n v="5174"/>
    <n v="47007"/>
    <n v="3356"/>
    <n v="76020"/>
    <s v="BRETAGNE"/>
    <x v="0"/>
    <s v="OUEST"/>
    <n v="131557"/>
  </r>
  <r>
    <n v="43"/>
    <s v="39"/>
    <s v="Jura"/>
    <x v="3"/>
    <x v="0"/>
    <n v="1331.7039543566177"/>
    <n v="15204.158429725496"/>
    <n v="884.45928182464149"/>
    <n v="17128.96129304952"/>
    <s v="FRANCHE-COMTE"/>
    <x v="0"/>
    <s v="EST"/>
    <n v="34549.282958956275"/>
  </r>
  <r>
    <n v="73"/>
    <s v="31"/>
    <s v="Haute-Garonne"/>
    <x v="4"/>
    <x v="0"/>
    <n v="8675"/>
    <n v="81225"/>
    <n v="7340"/>
    <n v="105770"/>
    <s v="MIDI-PYRENEES"/>
    <x v="0"/>
    <s v="SUD-OUEST"/>
    <n v="203010"/>
  </r>
  <r>
    <n v="26"/>
    <s v="21"/>
    <s v="Côte-d'Or"/>
    <x v="6"/>
    <x v="3"/>
    <n v="1230"/>
    <n v="9436"/>
    <n v="906"/>
    <n v="15129"/>
    <s v="BOURGOGNE"/>
    <x v="1"/>
    <s v="BASSIN PARISIEN"/>
    <n v="26701"/>
  </r>
  <r>
    <n v="26"/>
    <s v="58"/>
    <s v="Nièvre"/>
    <x v="0"/>
    <x v="0"/>
    <n v="4604"/>
    <n v="34736"/>
    <n v="3248"/>
    <n v="39060"/>
    <s v="BOURGOGNE"/>
    <x v="0"/>
    <s v="BASSIN PARISIEN"/>
    <n v="81648"/>
  </r>
  <r>
    <n v="21"/>
    <s v="52"/>
    <s v="Haute-Marne"/>
    <x v="6"/>
    <x v="0"/>
    <n v="1189"/>
    <n v="14978"/>
    <n v="890"/>
    <n v="18713"/>
    <s v="CHAMPAGNE-ARDENNE"/>
    <x v="0"/>
    <s v="BASSIN PARISIEN"/>
    <n v="35770"/>
  </r>
  <r>
    <n v="11"/>
    <s v="95"/>
    <s v="Val-d'Oise"/>
    <x v="2"/>
    <x v="3"/>
    <n v="3762.4403769759488"/>
    <n v="19316.10793874396"/>
    <n v="2864.122795208581"/>
    <n v="30365.003687461573"/>
    <s v="ILE-DE-FRANCE"/>
    <x v="1"/>
    <s v="REGION PARISIENNE"/>
    <n v="56307.674798390057"/>
  </r>
  <r>
    <n v="31"/>
    <s v="59"/>
    <s v="Nord"/>
    <x v="6"/>
    <x v="4"/>
    <n v="15769"/>
    <n v="78516"/>
    <n v="17335"/>
    <n v="84735"/>
    <s v="NORD-PAS-DE-CALAIS"/>
    <x v="2"/>
    <s v=""/>
    <n v="196355"/>
  </r>
  <r>
    <n v="91"/>
    <s v="11"/>
    <s v="Aude"/>
    <x v="2"/>
    <x v="3"/>
    <n v="1064.6759975635462"/>
    <n v="7819.1437281657272"/>
    <n v="765.34836242910649"/>
    <n v="11336.546838888238"/>
    <s v="LANGUEDOC-ROUSSILLON"/>
    <x v="1"/>
    <s v="MEDITERRANEE"/>
    <n v="20985.714927046618"/>
  </r>
  <r>
    <n v="73"/>
    <s v="65"/>
    <s v="Hautes-Pyrénées"/>
    <x v="0"/>
    <x v="5"/>
    <n v="276"/>
    <n v="3048"/>
    <n v="156"/>
    <n v="1184"/>
    <s v="MIDI-PYRENEES"/>
    <x v="2"/>
    <s v="SUD-OUEST"/>
    <n v="4664"/>
  </r>
  <r>
    <n v="72"/>
    <s v="64"/>
    <s v="Pyrénées-Atlantiques"/>
    <x v="5"/>
    <x v="0"/>
    <n v="5144"/>
    <n v="46621"/>
    <n v="3240"/>
    <n v="63952"/>
    <s v="AQUITAINE"/>
    <x v="0"/>
    <s v="SUD-OUEST"/>
    <n v="118957"/>
  </r>
  <r>
    <n v="21"/>
    <s v="10"/>
    <s v="Aube"/>
    <x v="3"/>
    <x v="2"/>
    <n v="3244.8927956635075"/>
    <n v="33626.453419020603"/>
    <n v="2126.8454372982897"/>
    <n v="22856.976139122424"/>
    <s v="CHAMPAGNE-ARDENNE"/>
    <x v="1"/>
    <s v="BASSIN PARISIEN"/>
    <n v="61855.167791104825"/>
  </r>
  <r>
    <n v="73"/>
    <s v="46"/>
    <s v="Lot"/>
    <x v="6"/>
    <x v="4"/>
    <n v="832"/>
    <n v="6267"/>
    <n v="791"/>
    <n v="7881"/>
    <s v="MIDI-PYRENEES"/>
    <x v="2"/>
    <s v="SUD-OUEST"/>
    <n v="15771"/>
  </r>
  <r>
    <n v="23"/>
    <s v="27"/>
    <s v="Eure"/>
    <x v="4"/>
    <x v="1"/>
    <n v="5140"/>
    <n v="28405"/>
    <n v="6850"/>
    <n v="37515"/>
    <s v="HAUTE-NORMANDIE"/>
    <x v="0"/>
    <s v="BASSIN PARISIEN"/>
    <n v="77910"/>
  </r>
  <r>
    <n v="91"/>
    <s v="34"/>
    <s v="Hérault"/>
    <x v="0"/>
    <x v="2"/>
    <n v="4584"/>
    <n v="10208"/>
    <n v="4900"/>
    <n v="9708"/>
    <s v="LANGUEDOC-ROUSSILLON"/>
    <x v="1"/>
    <s v="MEDITERRANEE"/>
    <n v="29400"/>
  </r>
  <r>
    <n v="73"/>
    <s v="12"/>
    <s v="Aveyron"/>
    <x v="2"/>
    <x v="5"/>
    <n v="1167.5548357458708"/>
    <n v="15335.325968398805"/>
    <n v="1672.8465898386853"/>
    <n v="20120.856582198514"/>
    <s v="MIDI-PYRENEES"/>
    <x v="2"/>
    <s v="SUD-OUEST"/>
    <n v="38296.583976181879"/>
  </r>
  <r>
    <n v="41"/>
    <s v="55"/>
    <s v="Meuse"/>
    <x v="1"/>
    <x v="2"/>
    <n v="4256"/>
    <n v="11352"/>
    <n v="2520"/>
    <n v="6056"/>
    <s v="LORRAINE"/>
    <x v="1"/>
    <s v="EST"/>
    <n v="24184"/>
  </r>
  <r>
    <n v="41"/>
    <s v="57"/>
    <s v="Moselle"/>
    <x v="5"/>
    <x v="3"/>
    <n v="2546"/>
    <n v="13342"/>
    <n v="2720"/>
    <n v="18720"/>
    <s v="LORRAINE"/>
    <x v="1"/>
    <s v="EST"/>
    <n v="37328"/>
  </r>
  <r>
    <n v="53"/>
    <s v="29"/>
    <s v="Finistère"/>
    <x v="4"/>
    <x v="1"/>
    <n v="6950"/>
    <n v="77065"/>
    <n v="8935"/>
    <n v="91270"/>
    <s v="BRETAGNE"/>
    <x v="0"/>
    <s v="OUEST"/>
    <n v="184220"/>
  </r>
  <r>
    <n v="21"/>
    <s v="08"/>
    <s v="Ardennes"/>
    <x v="6"/>
    <x v="5"/>
    <n v="863"/>
    <n v="9423"/>
    <n v="1084"/>
    <n v="10066"/>
    <s v="CHAMPAGNE-ARDENNE"/>
    <x v="2"/>
    <s v="BASSIN PARISIEN"/>
    <n v="21436"/>
  </r>
  <r>
    <n v="72"/>
    <s v="40"/>
    <s v="Landes"/>
    <x v="1"/>
    <x v="3"/>
    <n v="1308"/>
    <n v="3568"/>
    <n v="1572"/>
    <n v="5504"/>
    <s v="AQUITAINE"/>
    <x v="1"/>
    <s v="SUD-OUEST"/>
    <n v="11952"/>
  </r>
  <r>
    <n v="94"/>
    <s v="2A"/>
    <s v="Corse-du-Sud"/>
    <x v="5"/>
    <x v="4"/>
    <n v="495"/>
    <n v="4689"/>
    <n v="652"/>
    <n v="5532"/>
    <s v="CORSE"/>
    <x v="2"/>
    <s v="MEDITERRANEE"/>
    <n v="11368"/>
  </r>
  <r>
    <n v="73"/>
    <s v="09"/>
    <s v="Ariège"/>
    <x v="5"/>
    <x v="5"/>
    <n v="276"/>
    <n v="4037"/>
    <n v="296"/>
    <n v="3460"/>
    <s v="MIDI-PYRENEES"/>
    <x v="2"/>
    <s v="SUD-OUEST"/>
    <n v="8069"/>
  </r>
  <r>
    <n v="26"/>
    <s v="21"/>
    <s v="Côte-d'Or"/>
    <x v="3"/>
    <x v="0"/>
    <n v="2497.1897672383225"/>
    <n v="26494.852650110275"/>
    <n v="1617.2410317134711"/>
    <n v="31886.47942445429"/>
    <s v="BOURGOGNE"/>
    <x v="0"/>
    <s v="BASSIN PARISIEN"/>
    <n v="62495.76287351636"/>
  </r>
  <r>
    <n v="73"/>
    <s v="65"/>
    <s v="Hautes-Pyrénées"/>
    <x v="0"/>
    <x v="1"/>
    <n v="3400"/>
    <n v="22912"/>
    <n v="3032"/>
    <n v="25828"/>
    <s v="MIDI-PYRENEES"/>
    <x v="0"/>
    <s v="SUD-OUEST"/>
    <n v="55172"/>
  </r>
  <r>
    <n v="53"/>
    <s v="22"/>
    <s v="Côtes-d'Armor"/>
    <x v="2"/>
    <x v="5"/>
    <n v="2192.7453311926365"/>
    <n v="35280.195625101915"/>
    <n v="2984.6483433406629"/>
    <n v="40824.653718779256"/>
    <s v="BRETAGNE"/>
    <x v="2"/>
    <s v="OUEST"/>
    <n v="81282.243018414476"/>
  </r>
  <r>
    <n v="21"/>
    <s v="52"/>
    <s v="Haute-Marne"/>
    <x v="1"/>
    <x v="3"/>
    <n v="892"/>
    <n v="2300"/>
    <n v="1212"/>
    <n v="3616"/>
    <s v="CHAMPAGNE-ARDENNE"/>
    <x v="1"/>
    <s v="BASSIN PARISIEN"/>
    <n v="8020"/>
  </r>
  <r>
    <n v="72"/>
    <s v="40"/>
    <s v="Landes"/>
    <x v="3"/>
    <x v="3"/>
    <n v="1005.332053240566"/>
    <n v="7109.5539060280043"/>
    <n v="789.77278269660076"/>
    <n v="10800.011210943909"/>
    <s v="AQUITAINE"/>
    <x v="1"/>
    <s v="SUD-OUEST"/>
    <n v="19704.66995290908"/>
  </r>
  <r>
    <n v="21"/>
    <s v="10"/>
    <s v="Aube"/>
    <x v="0"/>
    <x v="1"/>
    <n v="5080"/>
    <n v="25940"/>
    <n v="6448"/>
    <n v="31700"/>
    <s v="CHAMPAGNE-ARDENNE"/>
    <x v="0"/>
    <s v="BASSIN PARISIEN"/>
    <n v="69168"/>
  </r>
  <r>
    <n v="31"/>
    <s v="59"/>
    <s v="Nord"/>
    <x v="6"/>
    <x v="3"/>
    <n v="7849"/>
    <n v="48326"/>
    <n v="6399"/>
    <n v="78234"/>
    <s v="NORD-PAS-DE-CALAIS"/>
    <x v="1"/>
    <s v=""/>
    <n v="140808"/>
  </r>
  <r>
    <n v="31"/>
    <s v="59"/>
    <s v="Nord"/>
    <x v="2"/>
    <x v="3"/>
    <n v="8530.8131395187665"/>
    <n v="40256.738195893493"/>
    <n v="7181.1914676040997"/>
    <n v="66844.357104684488"/>
    <s v="NORD-PAS-DE-CALAIS"/>
    <x v="1"/>
    <s v=""/>
    <n v="122813.09990770085"/>
  </r>
  <r>
    <n v="94"/>
    <s v="2A"/>
    <s v="Corse-du-Sud"/>
    <x v="3"/>
    <x v="0"/>
    <n v="991.98090004130029"/>
    <n v="11756.705963370625"/>
    <n v="641.16331539045348"/>
    <n v="11981.70908139261"/>
    <s v="CORSE"/>
    <x v="0"/>
    <s v="MEDITERRANEE"/>
    <n v="25371.55926019499"/>
  </r>
  <r>
    <n v="73"/>
    <s v="09"/>
    <s v="Ariège"/>
    <x v="4"/>
    <x v="1"/>
    <n v="1105"/>
    <n v="12435"/>
    <n v="975"/>
    <n v="13645"/>
    <s v="MIDI-PYRENEES"/>
    <x v="0"/>
    <s v="SUD-OUEST"/>
    <n v="28160"/>
  </r>
  <r>
    <n v="73"/>
    <s v="31"/>
    <s v="Haute-Garonne"/>
    <x v="0"/>
    <x v="1"/>
    <n v="9300"/>
    <n v="57012"/>
    <n v="8696"/>
    <n v="63556"/>
    <s v="MIDI-PYRENEES"/>
    <x v="0"/>
    <s v="SUD-OUEST"/>
    <n v="138564"/>
  </r>
  <r>
    <n v="24"/>
    <s v="37"/>
    <s v="Indre-et-Loire"/>
    <x v="2"/>
    <x v="4"/>
    <n v="4599.445858380167"/>
    <n v="26533.579691302784"/>
    <n v="4817.8919212085366"/>
    <n v="30236.832182784885"/>
    <s v="CENTRE"/>
    <x v="2"/>
    <s v="BASSIN PARISIEN"/>
    <n v="66187.749653676379"/>
  </r>
  <r>
    <n v="11"/>
    <s v="92"/>
    <s v="Hauts-de-Seine"/>
    <x v="2"/>
    <x v="1"/>
    <n v="306.21199175577806"/>
    <n v="26627.724444464853"/>
    <n v="264.90114149953428"/>
    <n v="47275.719738142754"/>
    <s v="ILE-DE-FRANCE"/>
    <x v="0"/>
    <s v="REGION PARISIENNE"/>
    <n v="74474.557315862912"/>
  </r>
  <r>
    <n v="23"/>
    <s v="76"/>
    <s v="Seine-Maritime"/>
    <x v="0"/>
    <x v="4"/>
    <n v="3304"/>
    <n v="15788"/>
    <n v="3948"/>
    <n v="13176"/>
    <s v="HAUTE-NORMANDIE"/>
    <x v="2"/>
    <s v="BASSIN PARISIEN"/>
    <n v="36216"/>
  </r>
  <r>
    <n v="25"/>
    <s v="50"/>
    <s v="Manche"/>
    <x v="2"/>
    <x v="0"/>
    <n v="2750.5390025096808"/>
    <n v="38575.345819785522"/>
    <n v="1752.2098982494258"/>
    <n v="46820.470836054803"/>
    <s v="BASSE-NORMANDIE"/>
    <x v="0"/>
    <s v="BASSIN PARISIEN"/>
    <n v="89898.565556599438"/>
  </r>
  <r>
    <n v="24"/>
    <s v="36"/>
    <s v="Indre"/>
    <x v="5"/>
    <x v="0"/>
    <n v="2780"/>
    <n v="26128"/>
    <n v="2260"/>
    <n v="31464"/>
    <s v="CENTRE"/>
    <x v="0"/>
    <s v="BASSIN PARISIEN"/>
    <n v="62632"/>
  </r>
  <r>
    <n v="26"/>
    <s v="89"/>
    <s v="Yonne"/>
    <x v="1"/>
    <x v="4"/>
    <n v="1156"/>
    <n v="7628"/>
    <n v="1584"/>
    <n v="6200"/>
    <s v="BOURGOGNE"/>
    <x v="2"/>
    <s v="BASSIN PARISIEN"/>
    <n v="16568"/>
  </r>
  <r>
    <n v="72"/>
    <s v="40"/>
    <s v="Landes"/>
    <x v="3"/>
    <x v="5"/>
    <n v="1373.9898818552547"/>
    <n v="27150.329336834318"/>
    <n v="1671.6376795436383"/>
    <n v="32563.582419547598"/>
    <s v="AQUITAINE"/>
    <x v="2"/>
    <s v="SUD-OUEST"/>
    <n v="62759.539317780807"/>
  </r>
  <r>
    <n v="31"/>
    <s v="62"/>
    <s v="Pas-de-Calais"/>
    <x v="4"/>
    <x v="1"/>
    <n v="20335"/>
    <n v="105510"/>
    <n v="25600"/>
    <n v="132110"/>
    <s v="NORD-PAS-DE-CALAIS"/>
    <x v="0"/>
    <s v=""/>
    <n v="283555"/>
  </r>
  <r>
    <n v="54"/>
    <s v="86"/>
    <s v="Vienne"/>
    <x v="6"/>
    <x v="3"/>
    <n v="1053"/>
    <n v="6708"/>
    <n v="791"/>
    <n v="11698"/>
    <s v="POITOU-CHARENTES"/>
    <x v="1"/>
    <s v="OUEST"/>
    <n v="20250"/>
  </r>
  <r>
    <n v="52"/>
    <s v="72"/>
    <s v="Sarthe"/>
    <x v="5"/>
    <x v="3"/>
    <n v="1490"/>
    <n v="7388"/>
    <n v="1640"/>
    <n v="12700"/>
    <s v="PAYS DE LA LOIRE"/>
    <x v="1"/>
    <s v="OUEST"/>
    <n v="23218"/>
  </r>
  <r>
    <n v="22"/>
    <s v="80"/>
    <s v="Somme"/>
    <x v="6"/>
    <x v="4"/>
    <n v="3301"/>
    <n v="16081"/>
    <n v="3457"/>
    <n v="16922"/>
    <s v="PICARDIE"/>
    <x v="2"/>
    <s v="BASSIN PARISIEN"/>
    <n v="39761"/>
  </r>
  <r>
    <n v="73"/>
    <s v="65"/>
    <s v="Hautes-Pyrénées"/>
    <x v="1"/>
    <x v="0"/>
    <n v="2520"/>
    <n v="25076"/>
    <n v="1900"/>
    <n v="31560"/>
    <s v="MIDI-PYRENEES"/>
    <x v="0"/>
    <s v="SUD-OUEST"/>
    <n v="61056"/>
  </r>
  <r>
    <n v="52"/>
    <s v="72"/>
    <s v="Sarthe"/>
    <x v="1"/>
    <x v="1"/>
    <n v="2436"/>
    <n v="30876"/>
    <n v="3220"/>
    <n v="46192"/>
    <s v="PAYS DE LA LOIRE"/>
    <x v="0"/>
    <s v="OUEST"/>
    <n v="82724"/>
  </r>
  <r>
    <n v="73"/>
    <s v="12"/>
    <s v="Aveyron"/>
    <x v="2"/>
    <x v="3"/>
    <n v="649.50550187122292"/>
    <n v="5425.4168950025232"/>
    <n v="430.10954861991814"/>
    <n v="9354.6741178984266"/>
    <s v="MIDI-PYRENEES"/>
    <x v="1"/>
    <s v="SUD-OUEST"/>
    <n v="15859.706063392092"/>
  </r>
  <r>
    <n v="93"/>
    <s v="83"/>
    <s v="Var"/>
    <x v="1"/>
    <x v="5"/>
    <n v="1328"/>
    <n v="20656"/>
    <n v="1732"/>
    <n v="16940"/>
    <s v="PROVENCE-ALPES-COTE D'AZUR"/>
    <x v="2"/>
    <s v="MEDITERRANEE"/>
    <n v="40656"/>
  </r>
  <r>
    <n v="91"/>
    <s v="11"/>
    <s v="Aude"/>
    <x v="3"/>
    <x v="5"/>
    <n v="1024.5996842462803"/>
    <n v="23756.781277956848"/>
    <n v="1328.8744588790955"/>
    <n v="30226.726988845188"/>
    <s v="LANGUEDOC-ROUSSILLON"/>
    <x v="2"/>
    <s v="MEDITERRANEE"/>
    <n v="56336.982409927412"/>
  </r>
  <r>
    <n v="53"/>
    <s v="35"/>
    <s v="Ille-et-Vilaine"/>
    <x v="1"/>
    <x v="2"/>
    <n v="13660"/>
    <n v="38748"/>
    <n v="9788"/>
    <n v="25080"/>
    <s v="BRETAGNE"/>
    <x v="1"/>
    <s v="OUEST"/>
    <n v="87276"/>
  </r>
  <r>
    <n v="72"/>
    <s v="40"/>
    <s v="Landes"/>
    <x v="3"/>
    <x v="2"/>
    <n v="3553.5114088041719"/>
    <n v="45367.865811918884"/>
    <n v="2271.2676816897729"/>
    <n v="34893.589348379734"/>
    <s v="AQUITAINE"/>
    <x v="1"/>
    <s v="SUD-OUEST"/>
    <n v="86086.234250792564"/>
  </r>
  <r>
    <n v="53"/>
    <s v="56"/>
    <s v="Morbihan"/>
    <x v="0"/>
    <x v="3"/>
    <n v="1932"/>
    <n v="4336"/>
    <n v="2152"/>
    <n v="6140"/>
    <s v="BRETAGNE"/>
    <x v="1"/>
    <s v="OUEST"/>
    <n v="14560"/>
  </r>
  <r>
    <n v="26"/>
    <s v="21"/>
    <s v="Côte-d'Or"/>
    <x v="4"/>
    <x v="4"/>
    <n v="2065"/>
    <n v="9410"/>
    <n v="2465"/>
    <n v="8285"/>
    <s v="BOURGOGNE"/>
    <x v="2"/>
    <s v="BASSIN PARISIEN"/>
    <n v="22225"/>
  </r>
  <r>
    <n v="73"/>
    <s v="12"/>
    <s v="Aveyron"/>
    <x v="1"/>
    <x v="3"/>
    <n v="1172"/>
    <n v="3468"/>
    <n v="1756"/>
    <n v="6508"/>
    <s v="MIDI-PYRENEES"/>
    <x v="1"/>
    <s v="SUD-OUEST"/>
    <n v="12904"/>
  </r>
  <r>
    <n v="93"/>
    <s v="06"/>
    <s v="Alpes-Maritimes"/>
    <x v="1"/>
    <x v="4"/>
    <n v="3472"/>
    <n v="32476"/>
    <n v="5704"/>
    <n v="32028"/>
    <s v="PROVENCE-ALPES-COTE D'AZUR"/>
    <x v="2"/>
    <s v="MEDITERRANEE"/>
    <n v="73680"/>
  </r>
  <r>
    <n v="82"/>
    <s v="42"/>
    <s v="Loire"/>
    <x v="2"/>
    <x v="0"/>
    <n v="4143.9435505390984"/>
    <n v="50242.255788535789"/>
    <n v="2656.856051807275"/>
    <n v="61733.162047979124"/>
    <s v="RHONE-ALPES"/>
    <x v="0"/>
    <s v="CENTRE-EST"/>
    <n v="118776.21743886129"/>
  </r>
  <r>
    <n v="41"/>
    <s v="55"/>
    <s v="Meuse"/>
    <x v="1"/>
    <x v="4"/>
    <n v="904"/>
    <n v="4200"/>
    <n v="1152"/>
    <n v="3036"/>
    <s v="LORRAINE"/>
    <x v="2"/>
    <s v="EST"/>
    <n v="9292"/>
  </r>
  <r>
    <n v="43"/>
    <s v="90"/>
    <s v="Territoire de Belfort"/>
    <x v="5"/>
    <x v="0"/>
    <n v="1856"/>
    <n v="10197"/>
    <n v="1388"/>
    <n v="13073"/>
    <s v="FRANCHE-COMTE"/>
    <x v="0"/>
    <s v="EST"/>
    <n v="26514"/>
  </r>
  <r>
    <n v="26"/>
    <s v="71"/>
    <s v="Saône-et-Loire"/>
    <x v="1"/>
    <x v="3"/>
    <n v="2044"/>
    <n v="5700"/>
    <n v="3364"/>
    <n v="11580"/>
    <s v="BOURGOGNE"/>
    <x v="1"/>
    <s v="BASSIN PARISIEN"/>
    <n v="22688"/>
  </r>
  <r>
    <n v="21"/>
    <s v="10"/>
    <s v="Aube"/>
    <x v="2"/>
    <x v="4"/>
    <n v="2091.1968445891921"/>
    <n v="11982.167280841371"/>
    <n v="2169.9519712863016"/>
    <n v="12915.203623177747"/>
    <s v="CHAMPAGNE-ARDENNE"/>
    <x v="2"/>
    <s v="BASSIN PARISIEN"/>
    <n v="29158.519719894612"/>
  </r>
  <r>
    <n v="74"/>
    <s v="23"/>
    <s v="Creuse"/>
    <x v="4"/>
    <x v="1"/>
    <n v="1040"/>
    <n v="18735"/>
    <n v="1415"/>
    <n v="23510"/>
    <s v="LIMOUSIN"/>
    <x v="0"/>
    <s v="SUD-OUEST"/>
    <n v="44700"/>
  </r>
  <r>
    <n v="25"/>
    <s v="14"/>
    <s v="Calvados"/>
    <x v="1"/>
    <x v="4"/>
    <n v="2344"/>
    <n v="12680"/>
    <n v="3560"/>
    <n v="10688"/>
    <s v="BASSE-NORMANDIE"/>
    <x v="2"/>
    <s v="BASSIN PARISIEN"/>
    <n v="29272"/>
  </r>
  <r>
    <n v="82"/>
    <s v="74"/>
    <s v="Haute-Savoie"/>
    <x v="6"/>
    <x v="0"/>
    <n v="3020"/>
    <n v="33318"/>
    <n v="2111"/>
    <n v="35470"/>
    <s v="RHONE-ALPES"/>
    <x v="0"/>
    <s v="CENTRE-EST"/>
    <n v="73919"/>
  </r>
  <r>
    <n v="72"/>
    <s v="64"/>
    <s v="Pyrénées-Atlantiques"/>
    <x v="3"/>
    <x v="2"/>
    <n v="5651.6888139117482"/>
    <n v="72173.79821394282"/>
    <n v="3666.6127895046088"/>
    <n v="55957.597224602447"/>
    <s v="AQUITAINE"/>
    <x v="1"/>
    <s v="SUD-OUEST"/>
    <n v="137449.69704196163"/>
  </r>
  <r>
    <n v="73"/>
    <s v="65"/>
    <s v="Hautes-Pyrénées"/>
    <x v="6"/>
    <x v="5"/>
    <n v="668"/>
    <n v="10215"/>
    <n v="948"/>
    <n v="12393"/>
    <s v="MIDI-PYRENEES"/>
    <x v="2"/>
    <s v="SUD-OUEST"/>
    <n v="24224"/>
  </r>
  <r>
    <n v="52"/>
    <s v="85"/>
    <s v="Vendée"/>
    <x v="6"/>
    <x v="3"/>
    <n v="1787"/>
    <n v="10092"/>
    <n v="1163"/>
    <n v="16406"/>
    <s v="PAYS DE LA LOIRE"/>
    <x v="1"/>
    <s v="OUEST"/>
    <n v="29448"/>
  </r>
  <r>
    <n v="91"/>
    <s v="34"/>
    <s v="Hérault"/>
    <x v="6"/>
    <x v="3"/>
    <n v="2201"/>
    <n v="24070"/>
    <n v="1755"/>
    <n v="36834"/>
    <s v="LANGUEDOC-ROUSSILLON"/>
    <x v="1"/>
    <s v="MEDITERRANEE"/>
    <n v="64860"/>
  </r>
  <r>
    <n v="21"/>
    <s v="51"/>
    <s v="Marne"/>
    <x v="2"/>
    <x v="0"/>
    <n v="4239.3786755881192"/>
    <n v="36537.017717210816"/>
    <n v="2695.2458581023748"/>
    <n v="44490.674368211723"/>
    <s v="CHAMPAGNE-ARDENNE"/>
    <x v="0"/>
    <s v="BASSIN PARISIEN"/>
    <n v="87962.316619113029"/>
  </r>
  <r>
    <n v="73"/>
    <s v="46"/>
    <s v="Lot"/>
    <x v="3"/>
    <x v="2"/>
    <n v="1347.3650832577439"/>
    <n v="18710.878265390143"/>
    <n v="867.54557177704328"/>
    <n v="12828.346877084876"/>
    <s v="MIDI-PYRENEES"/>
    <x v="1"/>
    <s v="SUD-OUEST"/>
    <n v="33754.135797509807"/>
  </r>
  <r>
    <n v="73"/>
    <s v="65"/>
    <s v="Hautes-Pyrénées"/>
    <x v="1"/>
    <x v="4"/>
    <n v="1112"/>
    <n v="6444"/>
    <n v="1624"/>
    <n v="6128"/>
    <s v="MIDI-PYRENEES"/>
    <x v="2"/>
    <s v="SUD-OUEST"/>
    <n v="15308"/>
  </r>
  <r>
    <n v="74"/>
    <s v="87"/>
    <s v="Haute-Vienne"/>
    <x v="3"/>
    <x v="4"/>
    <n v="2766.758998107779"/>
    <n v="19740.028719327409"/>
    <n v="2936.7386498517267"/>
    <n v="22600.168934280613"/>
    <s v="LIMOUSIN"/>
    <x v="2"/>
    <s v="SUD-OUEST"/>
    <n v="48043.695301567524"/>
  </r>
  <r>
    <n v="11"/>
    <s v="93"/>
    <s v="Seine-Saint-Denis"/>
    <x v="3"/>
    <x v="4"/>
    <n v="13479.367963399516"/>
    <n v="75169.049568042261"/>
    <n v="15441.1427561889"/>
    <n v="83356.413902167362"/>
    <s v="ILE-DE-FRANCE"/>
    <x v="2"/>
    <s v="REGION PARISIENNE"/>
    <n v="187445.97418979806"/>
  </r>
  <r>
    <n v="82"/>
    <s v="01"/>
    <s v="Ain"/>
    <x v="1"/>
    <x v="2"/>
    <n v="7376"/>
    <n v="25292"/>
    <n v="4840"/>
    <n v="14524"/>
    <s v="RHONE-ALPES"/>
    <x v="1"/>
    <s v="CENTRE-EST"/>
    <n v="52032"/>
  </r>
  <r>
    <n v="24"/>
    <s v="41"/>
    <s v="Loir-et-Cher"/>
    <x v="1"/>
    <x v="5"/>
    <n v="416"/>
    <n v="4988"/>
    <n v="584"/>
    <n v="4516"/>
    <s v="CENTRE"/>
    <x v="2"/>
    <s v="BASSIN PARISIEN"/>
    <n v="10504"/>
  </r>
  <r>
    <n v="82"/>
    <s v="74"/>
    <s v="Haute-Savoie"/>
    <x v="0"/>
    <x v="5"/>
    <n v="524"/>
    <n v="5384"/>
    <n v="468"/>
    <n v="2040"/>
    <s v="RHONE-ALPES"/>
    <x v="2"/>
    <s v="CENTRE-EST"/>
    <n v="8416"/>
  </r>
  <r>
    <n v="11"/>
    <s v="77"/>
    <s v="Seine-et-Marne"/>
    <x v="0"/>
    <x v="0"/>
    <n v="12376"/>
    <n v="75340"/>
    <n v="9744"/>
    <n v="84092"/>
    <s v="ILE-DE-FRANCE"/>
    <x v="0"/>
    <s v="REGION PARISIENNE"/>
    <n v="181552"/>
  </r>
  <r>
    <n v="41"/>
    <s v="57"/>
    <s v="Moselle"/>
    <x v="5"/>
    <x v="2"/>
    <n v="18528"/>
    <n v="95438"/>
    <n v="15068"/>
    <n v="60720"/>
    <s v="LORRAINE"/>
    <x v="1"/>
    <s v="EST"/>
    <n v="189754"/>
  </r>
  <r>
    <n v="11"/>
    <s v="91"/>
    <s v="Essonne"/>
    <x v="6"/>
    <x v="1"/>
    <n v="672"/>
    <n v="44021"/>
    <n v="405"/>
    <n v="63632"/>
    <s v="ILE-DE-FRANCE"/>
    <x v="0"/>
    <s v="REGION PARISIENNE"/>
    <n v="108730"/>
  </r>
  <r>
    <n v="43"/>
    <s v="25"/>
    <s v="Doubs"/>
    <x v="2"/>
    <x v="3"/>
    <n v="1617.3572787673131"/>
    <n v="7159.138436744397"/>
    <n v="1276.8189340347137"/>
    <n v="12728.120264571509"/>
    <s v="FRANCHE-COMTE"/>
    <x v="1"/>
    <s v="EST"/>
    <n v="22781.434914117934"/>
  </r>
  <r>
    <n v="43"/>
    <s v="39"/>
    <s v="Jura"/>
    <x v="3"/>
    <x v="4"/>
    <n v="2064.626308140414"/>
    <n v="13165.961097085414"/>
    <n v="1763.0678243810917"/>
    <n v="14625.912430358956"/>
    <s v="FRANCHE-COMTE"/>
    <x v="2"/>
    <s v="EST"/>
    <n v="31619.567659965876"/>
  </r>
  <r>
    <n v="93"/>
    <s v="84"/>
    <s v="Vaucluse"/>
    <x v="2"/>
    <x v="0"/>
    <n v="4674.2057213101607"/>
    <n v="40614.601315512817"/>
    <n v="3015.0990855533923"/>
    <n v="48474.633382866348"/>
    <s v="PROVENCE-ALPES-COTE D'AZUR"/>
    <x v="0"/>
    <s v="MEDITERRANEE"/>
    <n v="96778.539505242719"/>
  </r>
  <r>
    <n v="82"/>
    <s v="38"/>
    <s v="Isère"/>
    <x v="3"/>
    <x v="0"/>
    <n v="7239.2136792648598"/>
    <n v="64206.586160460589"/>
    <n v="4142.8280596538771"/>
    <n v="71490.859505331857"/>
    <s v="RHONE-ALPES"/>
    <x v="0"/>
    <s v="CENTRE-EST"/>
    <n v="147079.4874047112"/>
  </r>
  <r>
    <n v="72"/>
    <s v="64"/>
    <s v="Pyrénées-Atlantiques"/>
    <x v="2"/>
    <x v="0"/>
    <n v="2573.7212098614054"/>
    <n v="30559.796945275404"/>
    <n v="1558.2784059951766"/>
    <n v="41458.242529022791"/>
    <s v="AQUITAINE"/>
    <x v="0"/>
    <s v="SUD-OUEST"/>
    <n v="76150.03909015478"/>
  </r>
  <r>
    <n v="24"/>
    <s v="28"/>
    <s v="Eure-et-Loir"/>
    <x v="0"/>
    <x v="4"/>
    <n v="924"/>
    <n v="3372"/>
    <n v="1072"/>
    <n v="3276"/>
    <s v="CENTRE"/>
    <x v="2"/>
    <s v="BASSIN PARISIEN"/>
    <n v="8644"/>
  </r>
  <r>
    <n v="11"/>
    <s v="78"/>
    <s v="Yvelines"/>
    <x v="4"/>
    <x v="2"/>
    <n v="15475"/>
    <n v="47925"/>
    <n v="12060"/>
    <n v="33655"/>
    <s v="ILE-DE-FRANCE"/>
    <x v="1"/>
    <s v="REGION PARISIENNE"/>
    <n v="109115"/>
  </r>
  <r>
    <n v="11"/>
    <s v="78"/>
    <s v="Yvelines"/>
    <x v="3"/>
    <x v="2"/>
    <n v="9989.9673691467942"/>
    <n v="90798.233779262198"/>
    <n v="6484.8312145226628"/>
    <n v="76943.622072360784"/>
    <s v="ILE-DE-FRANCE"/>
    <x v="1"/>
    <s v="REGION PARISIENNE"/>
    <n v="184216.65443529244"/>
  </r>
  <r>
    <n v="41"/>
    <s v="57"/>
    <s v="Moselle"/>
    <x v="6"/>
    <x v="0"/>
    <n v="6257"/>
    <n v="73316"/>
    <n v="4775"/>
    <n v="101240"/>
    <s v="LORRAINE"/>
    <x v="0"/>
    <s v="EST"/>
    <n v="185588"/>
  </r>
  <r>
    <n v="72"/>
    <s v="47"/>
    <s v="Lot-et-Garonne"/>
    <x v="2"/>
    <x v="3"/>
    <n v="957.46473608613701"/>
    <n v="6165.848140746516"/>
    <n v="834.35728785827507"/>
    <n v="9393.678105773246"/>
    <s v="AQUITAINE"/>
    <x v="1"/>
    <s v="SUD-OUEST"/>
    <n v="17351.348270464176"/>
  </r>
  <r>
    <n v="73"/>
    <s v="31"/>
    <s v="Haute-Garonne"/>
    <x v="1"/>
    <x v="1"/>
    <n v="2596"/>
    <n v="45296"/>
    <n v="2244"/>
    <n v="57676"/>
    <s v="MIDI-PYRENEES"/>
    <x v="0"/>
    <s v="SUD-OUEST"/>
    <n v="107812"/>
  </r>
  <r>
    <n v="82"/>
    <s v="01"/>
    <s v="Ain"/>
    <x v="4"/>
    <x v="1"/>
    <n v="4610"/>
    <n v="31370"/>
    <n v="4590"/>
    <n v="41210"/>
    <s v="RHONE-ALPES"/>
    <x v="0"/>
    <s v="CENTRE-EST"/>
    <n v="81780"/>
  </r>
  <r>
    <n v="82"/>
    <s v="01"/>
    <s v="Ain"/>
    <x v="2"/>
    <x v="4"/>
    <n v="4217.055619188337"/>
    <n v="26815.448952563944"/>
    <n v="4223.7767029052875"/>
    <n v="30479.068456332945"/>
    <s v="RHONE-ALPES"/>
    <x v="2"/>
    <s v="CENTRE-EST"/>
    <n v="65735.349730990507"/>
  </r>
  <r>
    <n v="41"/>
    <s v="57"/>
    <s v="Moselle"/>
    <x v="3"/>
    <x v="4"/>
    <n v="9501.2077798483278"/>
    <n v="53226.929896265996"/>
    <n v="9119.6958023196621"/>
    <n v="54176.776853532785"/>
    <s v="LORRAINE"/>
    <x v="2"/>
    <s v="EST"/>
    <n v="126024.61033196677"/>
  </r>
  <r>
    <n v="11"/>
    <s v="78"/>
    <s v="Yvelines"/>
    <x v="0"/>
    <x v="3"/>
    <n v="2540"/>
    <n v="10256"/>
    <n v="3572"/>
    <n v="19488"/>
    <s v="ILE-DE-FRANCE"/>
    <x v="1"/>
    <s v="REGION PARISIENNE"/>
    <n v="35856"/>
  </r>
  <r>
    <n v="53"/>
    <s v="22"/>
    <s v="Côtes-d'Armor"/>
    <x v="5"/>
    <x v="3"/>
    <n v="1425"/>
    <n v="11372"/>
    <n v="1376"/>
    <n v="17412"/>
    <s v="BRETAGNE"/>
    <x v="1"/>
    <s v="OUEST"/>
    <n v="31585"/>
  </r>
  <r>
    <n v="53"/>
    <s v="29"/>
    <s v="Finistère"/>
    <x v="4"/>
    <x v="2"/>
    <n v="15075"/>
    <n v="38110"/>
    <n v="9475"/>
    <n v="20060"/>
    <s v="BRETAGNE"/>
    <x v="1"/>
    <s v="OUEST"/>
    <n v="82720"/>
  </r>
  <r>
    <n v="52"/>
    <s v="85"/>
    <s v="Vendée"/>
    <x v="0"/>
    <x v="5"/>
    <n v="192"/>
    <n v="2260"/>
    <n v="168"/>
    <n v="784"/>
    <s v="PAYS DE LA LOIRE"/>
    <x v="2"/>
    <s v="OUEST"/>
    <n v="3404"/>
  </r>
  <r>
    <n v="93"/>
    <s v="13"/>
    <s v="Bouches-du-Rhône"/>
    <x v="4"/>
    <x v="5"/>
    <n v="3300"/>
    <n v="41600"/>
    <n v="5965"/>
    <n v="31925"/>
    <s v="PROVENCE-ALPES-COTE D'AZUR"/>
    <x v="2"/>
    <s v="MEDITERRANEE"/>
    <n v="82790"/>
  </r>
  <r>
    <n v="54"/>
    <s v="79"/>
    <s v="Deux-Sèvres"/>
    <x v="5"/>
    <x v="1"/>
    <n v="356"/>
    <n v="28456"/>
    <n v="312"/>
    <n v="36372"/>
    <s v="POITOU-CHARENTES"/>
    <x v="0"/>
    <s v="OUEST"/>
    <n v="65496"/>
  </r>
  <r>
    <n v="54"/>
    <s v="86"/>
    <s v="Vienne"/>
    <x v="2"/>
    <x v="4"/>
    <n v="3486.4629818113103"/>
    <n v="17893.22246211996"/>
    <n v="3261.3449187331776"/>
    <n v="21254.395659625283"/>
    <s v="POITOU-CHARENTES"/>
    <x v="2"/>
    <s v="OUEST"/>
    <n v="45895.426022289728"/>
  </r>
  <r>
    <n v="24"/>
    <s v="28"/>
    <s v="Eure-et-Loir"/>
    <x v="5"/>
    <x v="2"/>
    <n v="7253"/>
    <n v="30872"/>
    <n v="5364"/>
    <n v="18932"/>
    <s v="CENTRE"/>
    <x v="1"/>
    <s v="BASSIN PARISIEN"/>
    <n v="62421"/>
  </r>
  <r>
    <n v="53"/>
    <s v="35"/>
    <s v="Ille-et-Vilaine"/>
    <x v="5"/>
    <x v="4"/>
    <n v="3285"/>
    <n v="23884"/>
    <n v="4205"/>
    <n v="24140"/>
    <s v="BRETAGNE"/>
    <x v="2"/>
    <s v="OUEST"/>
    <n v="55514"/>
  </r>
  <r>
    <n v="73"/>
    <s v="31"/>
    <s v="Haute-Garonne"/>
    <x v="4"/>
    <x v="1"/>
    <n v="5725"/>
    <n v="52750"/>
    <n v="6165"/>
    <n v="66170"/>
    <s v="MIDI-PYRENEES"/>
    <x v="0"/>
    <s v="SUD-OUEST"/>
    <n v="130810"/>
  </r>
  <r>
    <n v="54"/>
    <s v="79"/>
    <s v="Deux-Sèvres"/>
    <x v="5"/>
    <x v="3"/>
    <n v="951"/>
    <n v="5292"/>
    <n v="920"/>
    <n v="8600"/>
    <s v="POITOU-CHARENTES"/>
    <x v="1"/>
    <s v="OUEST"/>
    <n v="15763"/>
  </r>
  <r>
    <n v="91"/>
    <s v="34"/>
    <s v="Hérault"/>
    <x v="3"/>
    <x v="3"/>
    <n v="2994.6511638423804"/>
    <n v="20894.070739681174"/>
    <n v="2029.3385346723164"/>
    <n v="31862.792743236336"/>
    <s v="LANGUEDOC-ROUSSILLON"/>
    <x v="1"/>
    <s v="MEDITERRANEE"/>
    <n v="57780.853181432205"/>
  </r>
  <r>
    <n v="25"/>
    <s v="50"/>
    <s v="Manche"/>
    <x v="3"/>
    <x v="2"/>
    <n v="5714.7823086393873"/>
    <n v="58780.920093708359"/>
    <n v="3576.3390426383771"/>
    <n v="40030.02281663633"/>
    <s v="BASSE-NORMANDIE"/>
    <x v="1"/>
    <s v="BASSIN PARISIEN"/>
    <n v="108102.06426162244"/>
  </r>
  <r>
    <n v="11"/>
    <s v="92"/>
    <s v="Hauts-de-Seine"/>
    <x v="3"/>
    <x v="4"/>
    <n v="10614.930197082327"/>
    <n v="70851.615917035801"/>
    <n v="11727.767008219285"/>
    <n v="93936.009913726812"/>
    <s v="ILE-DE-FRANCE"/>
    <x v="2"/>
    <s v="REGION PARISIENNE"/>
    <n v="187130.32303606422"/>
  </r>
  <r>
    <n v="91"/>
    <s v="48"/>
    <s v="Lozère"/>
    <x v="2"/>
    <x v="5"/>
    <n v="317.46307851134662"/>
    <n v="4536.2527874087991"/>
    <n v="483.06472391017149"/>
    <n v="6156.8813996847612"/>
    <s v="LANGUEDOC-ROUSSILLON"/>
    <x v="2"/>
    <s v="MEDITERRANEE"/>
    <n v="11493.66198951508"/>
  </r>
  <r>
    <n v="82"/>
    <s v="26"/>
    <s v="Drôme"/>
    <x v="6"/>
    <x v="0"/>
    <n v="2833"/>
    <n v="29701"/>
    <n v="1898"/>
    <n v="32264"/>
    <s v="RHONE-ALPES"/>
    <x v="0"/>
    <s v="CENTRE-EST"/>
    <n v="66696"/>
  </r>
  <r>
    <n v="82"/>
    <s v="01"/>
    <s v="Ain"/>
    <x v="0"/>
    <x v="5"/>
    <n v="364"/>
    <n v="3164"/>
    <n v="224"/>
    <n v="1120"/>
    <s v="RHONE-ALPES"/>
    <x v="2"/>
    <s v="CENTRE-EST"/>
    <n v="4872"/>
  </r>
  <r>
    <n v="82"/>
    <s v="69"/>
    <s v="Rhône"/>
    <x v="3"/>
    <x v="5"/>
    <n v="14323.714207756137"/>
    <n v="187434.24224832768"/>
    <n v="18924.307274136158"/>
    <n v="209063.62302486436"/>
    <s v="RHONE-ALPES"/>
    <x v="2"/>
    <s v="CENTRE-EST"/>
    <n v="429745.88675508433"/>
  </r>
  <r>
    <n v="53"/>
    <s v="29"/>
    <s v="Finistère"/>
    <x v="3"/>
    <x v="3"/>
    <n v="2256.3265670826881"/>
    <n v="18916.535739211624"/>
    <n v="1557.5085636401595"/>
    <n v="26888.770965307984"/>
    <s v="BRETAGNE"/>
    <x v="1"/>
    <s v="OUEST"/>
    <n v="49619.141835242452"/>
  </r>
  <r>
    <n v="72"/>
    <s v="24"/>
    <s v="Dordogne"/>
    <x v="0"/>
    <x v="2"/>
    <n v="3740"/>
    <n v="6028"/>
    <n v="2884"/>
    <n v="4896"/>
    <s v="AQUITAINE"/>
    <x v="1"/>
    <s v="SUD-OUEST"/>
    <n v="17548"/>
  </r>
  <r>
    <n v="25"/>
    <s v="50"/>
    <s v="Manche"/>
    <x v="5"/>
    <x v="3"/>
    <n v="1250"/>
    <n v="6701"/>
    <n v="1476"/>
    <n v="12584"/>
    <s v="BASSE-NORMANDIE"/>
    <x v="1"/>
    <s v="BASSIN PARISIEN"/>
    <n v="22011"/>
  </r>
  <r>
    <n v="82"/>
    <s v="26"/>
    <s v="Drôme"/>
    <x v="6"/>
    <x v="2"/>
    <n v="3888"/>
    <n v="41184"/>
    <n v="2567"/>
    <n v="31017"/>
    <s v="RHONE-ALPES"/>
    <x v="1"/>
    <s v="CENTRE-EST"/>
    <n v="78656"/>
  </r>
  <r>
    <n v="74"/>
    <s v="19"/>
    <s v="Corrèze"/>
    <x v="3"/>
    <x v="4"/>
    <n v="1973.4077438638865"/>
    <n v="14270.555433502008"/>
    <n v="1573.5115900340531"/>
    <n v="16270.881026359848"/>
    <s v="LIMOUSIN"/>
    <x v="2"/>
    <s v="SUD-OUEST"/>
    <n v="34088.355793759794"/>
  </r>
  <r>
    <n v="82"/>
    <s v="26"/>
    <s v="Drôme"/>
    <x v="4"/>
    <x v="5"/>
    <n v="575"/>
    <n v="5400"/>
    <n v="875"/>
    <n v="4845"/>
    <s v="RHONE-ALPES"/>
    <x v="2"/>
    <s v="CENTRE-EST"/>
    <n v="11695"/>
  </r>
  <r>
    <n v="11"/>
    <s v="93"/>
    <s v="Seine-Saint-Denis"/>
    <x v="5"/>
    <x v="1"/>
    <n v="3811"/>
    <n v="78352"/>
    <n v="3148"/>
    <n v="104250"/>
    <s v="ILE-DE-FRANCE"/>
    <x v="0"/>
    <s v="REGION PARISIENNE"/>
    <n v="189561"/>
  </r>
  <r>
    <n v="94"/>
    <s v="2B"/>
    <s v="Haute-Corse"/>
    <x v="5"/>
    <x v="0"/>
    <n v="2048"/>
    <n v="20192"/>
    <n v="1492"/>
    <n v="20336"/>
    <s v="CORSE"/>
    <x v="0"/>
    <s v="MEDITERRANEE"/>
    <n v="44068"/>
  </r>
  <r>
    <n v="21"/>
    <s v="51"/>
    <s v="Marne"/>
    <x v="2"/>
    <x v="2"/>
    <n v="6780.712171648197"/>
    <n v="54706.24451386962"/>
    <n v="3969.5555713411163"/>
    <n v="38600.291201876054"/>
    <s v="CHAMPAGNE-ARDENNE"/>
    <x v="1"/>
    <s v="BASSIN PARISIEN"/>
    <n v="104056.803458735"/>
  </r>
  <r>
    <n v="53"/>
    <s v="22"/>
    <s v="Côtes-d'Armor"/>
    <x v="3"/>
    <x v="4"/>
    <n v="4405.2312032403179"/>
    <n v="34754.424496013511"/>
    <n v="3754.9907365815307"/>
    <n v="35930.613562479164"/>
    <s v="BRETAGNE"/>
    <x v="2"/>
    <s v="OUEST"/>
    <n v="78845.259998314519"/>
  </r>
  <r>
    <n v="72"/>
    <s v="24"/>
    <s v="Dordogne"/>
    <x v="3"/>
    <x v="2"/>
    <n v="4036.7661234530278"/>
    <n v="47393.267308339571"/>
    <n v="2629.4061566703276"/>
    <n v="35128.761913501083"/>
    <s v="AQUITAINE"/>
    <x v="1"/>
    <s v="SUD-OUEST"/>
    <n v="89188.201501964009"/>
  </r>
  <r>
    <n v="43"/>
    <s v="25"/>
    <s v="Doubs"/>
    <x v="0"/>
    <x v="0"/>
    <n v="7260"/>
    <n v="46032"/>
    <n v="5508"/>
    <n v="50012"/>
    <s v="FRANCHE-COMTE"/>
    <x v="0"/>
    <s v="EST"/>
    <n v="108812"/>
  </r>
  <r>
    <n v="43"/>
    <s v="25"/>
    <s v="Doubs"/>
    <x v="0"/>
    <x v="2"/>
    <n v="7168"/>
    <n v="14156"/>
    <n v="5288"/>
    <n v="9080"/>
    <s v="FRANCHE-COMTE"/>
    <x v="1"/>
    <s v="EST"/>
    <n v="35692"/>
  </r>
  <r>
    <n v="26"/>
    <s v="89"/>
    <s v="Yonne"/>
    <x v="3"/>
    <x v="2"/>
    <n v="3358.2906858004703"/>
    <n v="40330.678331348383"/>
    <n v="2454.7342118645875"/>
    <n v="28612.583115332287"/>
    <s v="BOURGOGNE"/>
    <x v="1"/>
    <s v="BASSIN PARISIEN"/>
    <n v="74756.286344345732"/>
  </r>
  <r>
    <n v="41"/>
    <s v="88"/>
    <s v="Vosges"/>
    <x v="5"/>
    <x v="0"/>
    <n v="5534"/>
    <n v="35241"/>
    <n v="4224"/>
    <n v="44885"/>
    <s v="LORRAINE"/>
    <x v="0"/>
    <s v="EST"/>
    <n v="89884"/>
  </r>
  <r>
    <n v="25"/>
    <s v="50"/>
    <s v="Manche"/>
    <x v="6"/>
    <x v="4"/>
    <n v="2802"/>
    <n v="14578"/>
    <n v="2710"/>
    <n v="16076"/>
    <s v="BASSE-NORMANDIE"/>
    <x v="2"/>
    <s v="BASSIN PARISIEN"/>
    <n v="36166"/>
  </r>
  <r>
    <n v="91"/>
    <s v="34"/>
    <s v="Hérault"/>
    <x v="4"/>
    <x v="0"/>
    <n v="9275"/>
    <n v="80980"/>
    <n v="7295"/>
    <n v="104520"/>
    <s v="LANGUEDOC-ROUSSILLON"/>
    <x v="0"/>
    <s v="MEDITERRANEE"/>
    <n v="202070"/>
  </r>
  <r>
    <n v="42"/>
    <s v="68"/>
    <s v="Haut-Rhin"/>
    <x v="0"/>
    <x v="5"/>
    <n v="588"/>
    <n v="7224"/>
    <n v="372"/>
    <n v="2216"/>
    <s v="ALSACE"/>
    <x v="2"/>
    <s v="EST"/>
    <n v="10400"/>
  </r>
  <r>
    <n v="93"/>
    <s v="04"/>
    <s v="Alpes-de-Haute-Provence"/>
    <x v="5"/>
    <x v="1"/>
    <n v="157"/>
    <n v="9044"/>
    <n v="144"/>
    <n v="11484"/>
    <s v="PROVENCE-ALPES-COTE D'AZUR"/>
    <x v="0"/>
    <s v="MEDITERRANEE"/>
    <n v="20829"/>
  </r>
  <r>
    <n v="41"/>
    <s v="88"/>
    <s v="Vosges"/>
    <x v="2"/>
    <x v="1"/>
    <n v="141.63342160619027"/>
    <n v="17923.028965494432"/>
    <n v="69.29405160131914"/>
    <n v="31199.382631732788"/>
    <s v="LORRAINE"/>
    <x v="0"/>
    <s v="EST"/>
    <n v="49333.339070434726"/>
  </r>
  <r>
    <n v="24"/>
    <s v="37"/>
    <s v="Indre-et-Loire"/>
    <x v="1"/>
    <x v="4"/>
    <n v="2152"/>
    <n v="13008"/>
    <n v="2836"/>
    <n v="10684"/>
    <s v="CENTRE"/>
    <x v="2"/>
    <s v="BASSIN PARISIEN"/>
    <n v="28680"/>
  </r>
  <r>
    <n v="72"/>
    <s v="64"/>
    <s v="Pyrénées-Atlantiques"/>
    <x v="3"/>
    <x v="3"/>
    <n v="1743.7733734024905"/>
    <n v="11362.180590607097"/>
    <n v="1028.964445259403"/>
    <n v="18191.963247022952"/>
    <s v="AQUITAINE"/>
    <x v="1"/>
    <s v="SUD-OUEST"/>
    <n v="32326.881656291942"/>
  </r>
  <r>
    <n v="91"/>
    <s v="34"/>
    <s v="Hérault"/>
    <x v="6"/>
    <x v="4"/>
    <n v="4006"/>
    <n v="34246"/>
    <n v="5131"/>
    <n v="42156"/>
    <s v="LANGUEDOC-ROUSSILLON"/>
    <x v="2"/>
    <s v="MEDITERRANEE"/>
    <n v="85539"/>
  </r>
  <r>
    <n v="74"/>
    <s v="19"/>
    <s v="Corrèze"/>
    <x v="1"/>
    <x v="5"/>
    <n v="428"/>
    <n v="4280"/>
    <n v="540"/>
    <n v="4232"/>
    <s v="LIMOUSIN"/>
    <x v="2"/>
    <s v="SUD-OUEST"/>
    <n v="9480"/>
  </r>
  <r>
    <n v="26"/>
    <s v="58"/>
    <s v="Nièvre"/>
    <x v="0"/>
    <x v="1"/>
    <n v="3540"/>
    <n v="24364"/>
    <n v="3764"/>
    <n v="30220"/>
    <s v="BOURGOGNE"/>
    <x v="0"/>
    <s v="BASSIN PARISIEN"/>
    <n v="61888"/>
  </r>
  <r>
    <n v="42"/>
    <s v="68"/>
    <s v="Haut-Rhin"/>
    <x v="0"/>
    <x v="0"/>
    <n v="11112"/>
    <n v="78076"/>
    <n v="11492"/>
    <n v="114216"/>
    <s v="ALSACE"/>
    <x v="0"/>
    <s v="EST"/>
    <n v="214896"/>
  </r>
  <r>
    <n v="54"/>
    <s v="86"/>
    <s v="Vienne"/>
    <x v="1"/>
    <x v="1"/>
    <n v="1044"/>
    <n v="26584"/>
    <n v="1036"/>
    <n v="33956"/>
    <s v="POITOU-CHARENTES"/>
    <x v="0"/>
    <s v="OUEST"/>
    <n v="62620"/>
  </r>
  <r>
    <n v="73"/>
    <s v="12"/>
    <s v="Aveyron"/>
    <x v="0"/>
    <x v="0"/>
    <n v="3692"/>
    <n v="45492"/>
    <n v="2628"/>
    <n v="52232"/>
    <s v="MIDI-PYRENEES"/>
    <x v="0"/>
    <s v="SUD-OUEST"/>
    <n v="104044"/>
  </r>
  <r>
    <n v="52"/>
    <s v="44"/>
    <s v="Loire-Atlantique"/>
    <x v="5"/>
    <x v="4"/>
    <n v="3749"/>
    <n v="36374"/>
    <n v="4937"/>
    <n v="35040"/>
    <s v="PAYS DE LA LOIRE"/>
    <x v="2"/>
    <s v="OUEST"/>
    <n v="80100"/>
  </r>
  <r>
    <n v="22"/>
    <s v="60"/>
    <s v="Oise"/>
    <x v="0"/>
    <x v="2"/>
    <n v="7720"/>
    <n v="14052"/>
    <n v="6068"/>
    <n v="9180"/>
    <s v="PICARDIE"/>
    <x v="1"/>
    <s v="BASSIN PARISIEN"/>
    <n v="37020"/>
  </r>
  <r>
    <n v="42"/>
    <s v="67"/>
    <s v="Bas-Rhin"/>
    <x v="5"/>
    <x v="0"/>
    <n v="11274"/>
    <n v="70910"/>
    <n v="8861"/>
    <n v="107648"/>
    <s v="ALSACE"/>
    <x v="0"/>
    <s v="EST"/>
    <n v="198693"/>
  </r>
  <r>
    <n v="25"/>
    <s v="61"/>
    <s v="Orne"/>
    <x v="4"/>
    <x v="3"/>
    <n v="1105"/>
    <n v="2255"/>
    <n v="1550"/>
    <n v="4165"/>
    <s v="BASSE-NORMANDIE"/>
    <x v="1"/>
    <s v="BASSIN PARISIEN"/>
    <n v="9075"/>
  </r>
  <r>
    <n v="11"/>
    <s v="95"/>
    <s v="Val-d'Oise"/>
    <x v="6"/>
    <x v="3"/>
    <n v="3667"/>
    <n v="24886"/>
    <n v="2699"/>
    <n v="36843"/>
    <s v="ILE-DE-FRANCE"/>
    <x v="1"/>
    <s v="REGION PARISIENNE"/>
    <n v="68095"/>
  </r>
  <r>
    <n v="11"/>
    <s v="92"/>
    <s v="Hauts-de-Seine"/>
    <x v="0"/>
    <x v="1"/>
    <n v="19564"/>
    <n v="119792"/>
    <n v="21064"/>
    <n v="146608"/>
    <s v="ILE-DE-FRANCE"/>
    <x v="0"/>
    <s v="REGION PARISIENNE"/>
    <n v="307028"/>
  </r>
  <r>
    <n v="23"/>
    <s v="76"/>
    <s v="Seine-Maritime"/>
    <x v="2"/>
    <x v="3"/>
    <n v="4310.5805326020154"/>
    <n v="16539.422686266447"/>
    <n v="3334.7706415527477"/>
    <n v="28234.184814585067"/>
    <s v="HAUTE-NORMANDIE"/>
    <x v="1"/>
    <s v="BASSIN PARISIEN"/>
    <n v="52418.958675006274"/>
  </r>
  <r>
    <n v="91"/>
    <s v="11"/>
    <s v="Aude"/>
    <x v="1"/>
    <x v="4"/>
    <n v="1420"/>
    <n v="7384"/>
    <n v="2060"/>
    <n v="6868"/>
    <s v="LANGUEDOC-ROUSSILLON"/>
    <x v="2"/>
    <s v="MEDITERRANEE"/>
    <n v="17732"/>
  </r>
  <r>
    <n v="94"/>
    <s v="2A"/>
    <s v="Corse-du-Sud"/>
    <x v="2"/>
    <x v="3"/>
    <n v="370.87283983132249"/>
    <n v="4210.6782218430053"/>
    <n v="295.07522424930642"/>
    <n v="5821.8703725841806"/>
    <s v="CORSE"/>
    <x v="1"/>
    <s v="MEDITERRANEE"/>
    <n v="10698.496658507815"/>
  </r>
  <r>
    <n v="73"/>
    <s v="82"/>
    <s v="Tarn-et-Garonne"/>
    <x v="5"/>
    <x v="2"/>
    <n v="3513"/>
    <n v="13356"/>
    <n v="2484"/>
    <n v="9084"/>
    <s v="MIDI-PYRENEES"/>
    <x v="1"/>
    <s v="SUD-OUEST"/>
    <n v="28437"/>
  </r>
  <r>
    <n v="83"/>
    <s v="43"/>
    <s v="Haute-Loire"/>
    <x v="2"/>
    <x v="0"/>
    <n v="910.87189316911031"/>
    <n v="14055.309856651602"/>
    <n v="579.51306918685088"/>
    <n v="15953.269031311878"/>
    <s v="AUVERGNE"/>
    <x v="0"/>
    <s v="CENTRE-EST"/>
    <n v="31498.963850319444"/>
  </r>
  <r>
    <n v="82"/>
    <s v="74"/>
    <s v="Haute-Savoie"/>
    <x v="4"/>
    <x v="1"/>
    <n v="4055"/>
    <n v="36015"/>
    <n v="4825"/>
    <n v="46890"/>
    <s v="RHONE-ALPES"/>
    <x v="0"/>
    <s v="CENTRE-EST"/>
    <n v="91785"/>
  </r>
  <r>
    <n v="11"/>
    <s v="91"/>
    <s v="Essonne"/>
    <x v="1"/>
    <x v="0"/>
    <n v="15904"/>
    <n v="85516"/>
    <n v="12132"/>
    <n v="100916"/>
    <s v="ILE-DE-FRANCE"/>
    <x v="0"/>
    <s v="REGION PARISIENNE"/>
    <n v="214468"/>
  </r>
  <r>
    <n v="11"/>
    <s v="94"/>
    <s v="Val-de-Marne"/>
    <x v="5"/>
    <x v="0"/>
    <n v="11615"/>
    <n v="92217"/>
    <n v="8168"/>
    <n v="105514"/>
    <s v="ILE-DE-FRANCE"/>
    <x v="0"/>
    <s v="REGION PARISIENNE"/>
    <n v="217514"/>
  </r>
  <r>
    <n v="22"/>
    <s v="60"/>
    <s v="Oise"/>
    <x v="1"/>
    <x v="0"/>
    <n v="15140"/>
    <n v="76736"/>
    <n v="13020"/>
    <n v="85500"/>
    <s v="PICARDIE"/>
    <x v="0"/>
    <s v="BASSIN PARISIEN"/>
    <n v="190396"/>
  </r>
  <r>
    <n v="83"/>
    <s v="63"/>
    <s v="Puy-de-Dôme"/>
    <x v="1"/>
    <x v="1"/>
    <n v="3660"/>
    <n v="44936"/>
    <n v="3248"/>
    <n v="58888"/>
    <s v="AUVERGNE"/>
    <x v="0"/>
    <s v="CENTRE-EST"/>
    <n v="110732"/>
  </r>
  <r>
    <n v="11"/>
    <s v="75"/>
    <s v="Paris"/>
    <x v="3"/>
    <x v="5"/>
    <n v="24449.50525473159"/>
    <n v="435888.15531560295"/>
    <n v="35805.892311459691"/>
    <n v="475902.80989618431"/>
    <s v="ILE-DE-FRANCE"/>
    <x v="2"/>
    <s v="REGION PARISIENNE"/>
    <n v="972046.36277797853"/>
  </r>
  <r>
    <n v="82"/>
    <s v="69"/>
    <s v="Rhône"/>
    <x v="5"/>
    <x v="3"/>
    <n v="4494"/>
    <n v="26210"/>
    <n v="4644"/>
    <n v="49295"/>
    <s v="RHONE-ALPES"/>
    <x v="1"/>
    <s v="CENTRE-EST"/>
    <n v="84643"/>
  </r>
  <r>
    <n v="94"/>
    <s v="2A"/>
    <s v="Corse-du-Sud"/>
    <x v="4"/>
    <x v="2"/>
    <n v="380"/>
    <n v="1525"/>
    <n v="460"/>
    <n v="1300"/>
    <s v="CORSE"/>
    <x v="1"/>
    <s v="MEDITERRANEE"/>
    <n v="3665"/>
  </r>
  <r>
    <n v="31"/>
    <s v="62"/>
    <s v="Pas-de-Calais"/>
    <x v="0"/>
    <x v="3"/>
    <n v="5044"/>
    <n v="9924"/>
    <n v="5748"/>
    <n v="14332"/>
    <s v="NORD-PAS-DE-CALAIS"/>
    <x v="1"/>
    <s v=""/>
    <n v="35048"/>
  </r>
  <r>
    <n v="93"/>
    <s v="06"/>
    <s v="Alpes-Maritimes"/>
    <x v="6"/>
    <x v="2"/>
    <n v="7744"/>
    <n v="79063"/>
    <n v="4851"/>
    <n v="75606"/>
    <s v="PROVENCE-ALPES-COTE D'AZUR"/>
    <x v="1"/>
    <s v="MEDITERRANEE"/>
    <n v="167264"/>
  </r>
  <r>
    <n v="73"/>
    <s v="65"/>
    <s v="Hautes-Pyrénées"/>
    <x v="3"/>
    <x v="2"/>
    <n v="2081.0200367202369"/>
    <n v="27670.408372450245"/>
    <n v="1379.9067140516113"/>
    <n v="20369.605985059323"/>
    <s v="MIDI-PYRENEES"/>
    <x v="1"/>
    <s v="SUD-OUEST"/>
    <n v="51500.941108281419"/>
  </r>
  <r>
    <n v="52"/>
    <s v="72"/>
    <s v="Sarthe"/>
    <x v="4"/>
    <x v="0"/>
    <n v="8265"/>
    <n v="58375"/>
    <n v="6795"/>
    <n v="71100"/>
    <s v="PAYS DE LA LOIRE"/>
    <x v="0"/>
    <s v="OUEST"/>
    <n v="144535"/>
  </r>
  <r>
    <n v="11"/>
    <s v="92"/>
    <s v="Hauts-de-Seine"/>
    <x v="6"/>
    <x v="5"/>
    <n v="8148"/>
    <n v="175587"/>
    <n v="11500"/>
    <n v="170091"/>
    <s v="ILE-DE-FRANCE"/>
    <x v="2"/>
    <s v="REGION PARISIENNE"/>
    <n v="365326"/>
  </r>
  <r>
    <n v="83"/>
    <s v="03"/>
    <s v="Allier"/>
    <x v="3"/>
    <x v="2"/>
    <n v="3198.4377620610626"/>
    <n v="41149.447905828536"/>
    <n v="2037.4912307635741"/>
    <n v="29444.25795581676"/>
    <s v="AUVERGNE"/>
    <x v="1"/>
    <s v="CENTRE-EST"/>
    <n v="75829.634854469929"/>
  </r>
  <r>
    <n v="72"/>
    <s v="33"/>
    <s v="Gironde"/>
    <x v="5"/>
    <x v="1"/>
    <n v="2691"/>
    <n v="66571"/>
    <n v="2364"/>
    <n v="92230"/>
    <s v="AQUITAINE"/>
    <x v="0"/>
    <s v="SUD-OUEST"/>
    <n v="163856"/>
  </r>
  <r>
    <n v="52"/>
    <s v="49"/>
    <s v="Maine-et-Loire"/>
    <x v="0"/>
    <x v="4"/>
    <n v="2288"/>
    <n v="6232"/>
    <n v="2252"/>
    <n v="4960"/>
    <s v="PAYS DE LA LOIRE"/>
    <x v="2"/>
    <s v="OUEST"/>
    <n v="15732"/>
  </r>
  <r>
    <n v="54"/>
    <s v="79"/>
    <s v="Deux-Sèvres"/>
    <x v="1"/>
    <x v="0"/>
    <n v="6308"/>
    <n v="42792"/>
    <n v="5048"/>
    <n v="48372"/>
    <s v="POITOU-CHARENTES"/>
    <x v="0"/>
    <s v="OUEST"/>
    <n v="102520"/>
  </r>
  <r>
    <n v="24"/>
    <s v="18"/>
    <s v="Cher"/>
    <x v="5"/>
    <x v="1"/>
    <n v="772"/>
    <n v="22977"/>
    <n v="716"/>
    <n v="34642"/>
    <s v="CENTRE"/>
    <x v="0"/>
    <s v="BASSIN PARISIEN"/>
    <n v="59107"/>
  </r>
  <r>
    <n v="25"/>
    <s v="61"/>
    <s v="Orne"/>
    <x v="0"/>
    <x v="4"/>
    <n v="992"/>
    <n v="3176"/>
    <n v="1264"/>
    <n v="2776"/>
    <s v="BASSE-NORMANDIE"/>
    <x v="2"/>
    <s v="BASSIN PARISIEN"/>
    <n v="8208"/>
  </r>
  <r>
    <n v="52"/>
    <s v="53"/>
    <s v="Mayenne"/>
    <x v="1"/>
    <x v="4"/>
    <n v="1216"/>
    <n v="4664"/>
    <n v="1680"/>
    <n v="3880"/>
    <s v="PAYS DE LA LOIRE"/>
    <x v="2"/>
    <s v="OUEST"/>
    <n v="11440"/>
  </r>
  <r>
    <n v="24"/>
    <s v="28"/>
    <s v="Eure-et-Loir"/>
    <x v="0"/>
    <x v="0"/>
    <n v="5708"/>
    <n v="39936"/>
    <n v="4556"/>
    <n v="42556"/>
    <s v="CENTRE"/>
    <x v="0"/>
    <s v="BASSIN PARISIEN"/>
    <n v="92756"/>
  </r>
  <r>
    <n v="94"/>
    <s v="2B"/>
    <s v="Haute-Corse"/>
    <x v="1"/>
    <x v="2"/>
    <n v="1036"/>
    <n v="2796"/>
    <n v="792"/>
    <n v="2000"/>
    <s v="CORSE"/>
    <x v="1"/>
    <s v="MEDITERRANEE"/>
    <n v="6624"/>
  </r>
  <r>
    <n v="54"/>
    <s v="86"/>
    <s v="Vienne"/>
    <x v="5"/>
    <x v="5"/>
    <n v="1028"/>
    <n v="11802"/>
    <n v="1292"/>
    <n v="11092"/>
    <s v="POITOU-CHARENTES"/>
    <x v="2"/>
    <s v="OUEST"/>
    <n v="25214"/>
  </r>
  <r>
    <n v="24"/>
    <s v="37"/>
    <s v="Indre-et-Loire"/>
    <x v="5"/>
    <x v="1"/>
    <n v="858"/>
    <n v="33776"/>
    <n v="852"/>
    <n v="49748"/>
    <s v="CENTRE"/>
    <x v="0"/>
    <s v="BASSIN PARISIEN"/>
    <n v="85234"/>
  </r>
  <r>
    <n v="41"/>
    <s v="57"/>
    <s v="Moselle"/>
    <x v="4"/>
    <x v="3"/>
    <n v="4850"/>
    <n v="6990"/>
    <n v="4430"/>
    <n v="8490"/>
    <s v="LORRAINE"/>
    <x v="1"/>
    <s v="EST"/>
    <n v="24760"/>
  </r>
  <r>
    <n v="23"/>
    <s v="27"/>
    <s v="Eure"/>
    <x v="5"/>
    <x v="1"/>
    <n v="1142"/>
    <n v="30385"/>
    <n v="1028"/>
    <n v="43438"/>
    <s v="HAUTE-NORMANDIE"/>
    <x v="0"/>
    <s v="BASSIN PARISIEN"/>
    <n v="75993"/>
  </r>
  <r>
    <n v="22"/>
    <s v="02"/>
    <s v="Aisne"/>
    <x v="5"/>
    <x v="3"/>
    <n v="1665"/>
    <n v="8184"/>
    <n v="1916"/>
    <n v="13548"/>
    <s v="PICARDIE"/>
    <x v="1"/>
    <s v="BASSIN PARISIEN"/>
    <n v="25313"/>
  </r>
  <r>
    <n v="73"/>
    <s v="46"/>
    <s v="Lot"/>
    <x v="6"/>
    <x v="5"/>
    <n v="522"/>
    <n v="7650"/>
    <n v="597"/>
    <n v="8292"/>
    <s v="MIDI-PYRENEES"/>
    <x v="2"/>
    <s v="SUD-OUEST"/>
    <n v="17061"/>
  </r>
  <r>
    <n v="41"/>
    <s v="57"/>
    <s v="Moselle"/>
    <x v="4"/>
    <x v="4"/>
    <n v="4775"/>
    <n v="22300"/>
    <n v="4875"/>
    <n v="11625"/>
    <s v="LORRAINE"/>
    <x v="2"/>
    <s v="EST"/>
    <n v="43575"/>
  </r>
  <r>
    <n v="72"/>
    <s v="40"/>
    <s v="Landes"/>
    <x v="4"/>
    <x v="0"/>
    <n v="3675"/>
    <n v="39975"/>
    <n v="3250"/>
    <n v="50245"/>
    <s v="AQUITAINE"/>
    <x v="0"/>
    <s v="SUD-OUEST"/>
    <n v="97145"/>
  </r>
  <r>
    <n v="41"/>
    <s v="88"/>
    <s v="Vosges"/>
    <x v="2"/>
    <x v="2"/>
    <n v="4705.6935852199604"/>
    <n v="41455.631722627222"/>
    <n v="2907.7895858076536"/>
    <n v="28462.619856670739"/>
    <s v="LORRAINE"/>
    <x v="1"/>
    <s v="EST"/>
    <n v="77531.734750325573"/>
  </r>
  <r>
    <n v="43"/>
    <s v="90"/>
    <s v="Territoire de Belfort"/>
    <x v="6"/>
    <x v="1"/>
    <n v="66"/>
    <n v="6131"/>
    <n v="43"/>
    <n v="10572"/>
    <s v="FRANCHE-COMTE"/>
    <x v="0"/>
    <s v="EST"/>
    <n v="16812"/>
  </r>
  <r>
    <n v="24"/>
    <s v="36"/>
    <s v="Indre"/>
    <x v="2"/>
    <x v="3"/>
    <n v="794.28230452248738"/>
    <n v="3908.1577152891696"/>
    <n v="512.58051041061663"/>
    <n v="6755.8242801030146"/>
    <s v="CENTRE"/>
    <x v="1"/>
    <s v="BASSIN PARISIEN"/>
    <n v="11970.844810325289"/>
  </r>
  <r>
    <n v="11"/>
    <s v="95"/>
    <s v="Val-d'Oise"/>
    <x v="2"/>
    <x v="1"/>
    <n v="416.66180594133988"/>
    <n v="26664.694087274482"/>
    <n v="302.9274156083718"/>
    <n v="42872.974456316319"/>
    <s v="ILE-DE-FRANCE"/>
    <x v="0"/>
    <s v="REGION PARISIENNE"/>
    <n v="70257.257765140515"/>
  </r>
  <r>
    <n v="24"/>
    <s v="36"/>
    <s v="Indre"/>
    <x v="0"/>
    <x v="3"/>
    <n v="568"/>
    <n v="1536"/>
    <n v="852"/>
    <n v="2844"/>
    <s v="CENTRE"/>
    <x v="1"/>
    <s v="BASSIN PARISIEN"/>
    <n v="5800"/>
  </r>
  <r>
    <n v="82"/>
    <s v="07"/>
    <s v="Ardèche"/>
    <x v="3"/>
    <x v="1"/>
    <n v="46.59886348737372"/>
    <n v="12090.956538452705"/>
    <n v="31.60709572341818"/>
    <n v="18075.028909109609"/>
    <s v="RHONE-ALPES"/>
    <x v="0"/>
    <s v="CENTRE-EST"/>
    <n v="30244.191406773105"/>
  </r>
  <r>
    <n v="22"/>
    <s v="60"/>
    <s v="Oise"/>
    <x v="2"/>
    <x v="5"/>
    <n v="3590.0589522015475"/>
    <n v="46751.679986644071"/>
    <n v="4942.7779913313452"/>
    <n v="52037.324041843975"/>
    <s v="PICARDIE"/>
    <x v="2"/>
    <s v="BASSIN PARISIEN"/>
    <n v="107321.84097202093"/>
  </r>
  <r>
    <n v="11"/>
    <s v="94"/>
    <s v="Val-de-Marne"/>
    <x v="2"/>
    <x v="1"/>
    <n v="395.38015749852337"/>
    <n v="32046.608360940125"/>
    <n v="274.79581112256699"/>
    <n v="50234.986590861692"/>
    <s v="ILE-DE-FRANCE"/>
    <x v="0"/>
    <s v="REGION PARISIENNE"/>
    <n v="82951.770920422903"/>
  </r>
  <r>
    <n v="41"/>
    <s v="88"/>
    <s v="Vosges"/>
    <x v="3"/>
    <x v="1"/>
    <n v="48.408980303260208"/>
    <n v="15012.217453149648"/>
    <n v="36.151314480810683"/>
    <n v="27103.07948666986"/>
    <s v="LORRAINE"/>
    <x v="0"/>
    <s v="EST"/>
    <n v="42199.85723460358"/>
  </r>
  <r>
    <n v="25"/>
    <s v="14"/>
    <s v="Calvados"/>
    <x v="3"/>
    <x v="0"/>
    <n v="3466.2696397436312"/>
    <n v="39714.324862398993"/>
    <n v="2143.1740453715229"/>
    <n v="44731.766519304168"/>
    <s v="BASSE-NORMANDIE"/>
    <x v="0"/>
    <s v="BASSIN PARISIEN"/>
    <n v="90055.535066818324"/>
  </r>
  <r>
    <n v="11"/>
    <s v="95"/>
    <s v="Val-d'Oise"/>
    <x v="1"/>
    <x v="1"/>
    <n v="2824"/>
    <n v="50912"/>
    <n v="3060"/>
    <n v="65820"/>
    <s v="ILE-DE-FRANCE"/>
    <x v="0"/>
    <s v="REGION PARISIENNE"/>
    <n v="122616"/>
  </r>
  <r>
    <n v="11"/>
    <s v="91"/>
    <s v="Essonne"/>
    <x v="3"/>
    <x v="2"/>
    <n v="9182.8287350080809"/>
    <n v="90099.027557412963"/>
    <n v="6589.8458360115328"/>
    <n v="75356.707783761813"/>
    <s v="ILE-DE-FRANCE"/>
    <x v="1"/>
    <s v="REGION PARISIENNE"/>
    <n v="181228.40991219439"/>
  </r>
  <r>
    <n v="11"/>
    <s v="91"/>
    <s v="Essonne"/>
    <x v="3"/>
    <x v="5"/>
    <n v="8713.3343990130179"/>
    <n v="127552.74552299756"/>
    <n v="10066.600033175046"/>
    <n v="135699.05629645084"/>
    <s v="ILE-DE-FRANCE"/>
    <x v="2"/>
    <s v="REGION PARISIENNE"/>
    <n v="282031.73625163647"/>
  </r>
  <r>
    <n v="82"/>
    <s v="42"/>
    <s v="Loire"/>
    <x v="4"/>
    <x v="2"/>
    <n v="13985"/>
    <n v="35225"/>
    <n v="9390"/>
    <n v="20745"/>
    <s v="RHONE-ALPES"/>
    <x v="1"/>
    <s v="CENTRE-EST"/>
    <n v="79345"/>
  </r>
  <r>
    <n v="93"/>
    <s v="05"/>
    <s v="Hautes-Alpes"/>
    <x v="1"/>
    <x v="4"/>
    <n v="684"/>
    <n v="3164"/>
    <n v="1132"/>
    <n v="3232"/>
    <s v="PROVENCE-ALPES-COTE D'AZUR"/>
    <x v="2"/>
    <s v="MEDITERRANEE"/>
    <n v="8212"/>
  </r>
  <r>
    <n v="83"/>
    <s v="43"/>
    <s v="Haute-Loire"/>
    <x v="2"/>
    <x v="2"/>
    <n v="2236.323232780368"/>
    <n v="24770.641993838442"/>
    <n v="1170.6269717863415"/>
    <n v="15424.233470397781"/>
    <s v="AUVERGNE"/>
    <x v="1"/>
    <s v="CENTRE-EST"/>
    <n v="43601.825668802936"/>
  </r>
  <r>
    <n v="72"/>
    <s v="40"/>
    <s v="Landes"/>
    <x v="1"/>
    <x v="4"/>
    <n v="1344"/>
    <n v="7620"/>
    <n v="1832"/>
    <n v="6312"/>
    <s v="AQUITAINE"/>
    <x v="2"/>
    <s v="SUD-OUEST"/>
    <n v="17108"/>
  </r>
  <r>
    <n v="26"/>
    <s v="58"/>
    <s v="Nièvre"/>
    <x v="4"/>
    <x v="3"/>
    <n v="825"/>
    <n v="2420"/>
    <n v="1145"/>
    <n v="4540"/>
    <s v="BOURGOGNE"/>
    <x v="1"/>
    <s v="BASSIN PARISIEN"/>
    <n v="8930"/>
  </r>
  <r>
    <n v="53"/>
    <s v="56"/>
    <s v="Morbihan"/>
    <x v="3"/>
    <x v="2"/>
    <n v="6579.8972407568754"/>
    <n v="81069.566123339842"/>
    <n v="4030.682992634363"/>
    <n v="59810.854214711166"/>
    <s v="BRETAGNE"/>
    <x v="1"/>
    <s v="OUEST"/>
    <n v="151491.00057144224"/>
  </r>
  <r>
    <n v="91"/>
    <s v="66"/>
    <s v="Pyrénées-Orientales"/>
    <x v="5"/>
    <x v="4"/>
    <n v="1100"/>
    <n v="12388"/>
    <n v="1396"/>
    <n v="13824"/>
    <s v="LANGUEDOC-ROUSSILLON"/>
    <x v="2"/>
    <s v="MEDITERRANEE"/>
    <n v="28708"/>
  </r>
  <r>
    <n v="91"/>
    <s v="48"/>
    <s v="Lozère"/>
    <x v="3"/>
    <x v="4"/>
    <n v="542.71858013660244"/>
    <n v="4774.798535258471"/>
    <n v="403.27093029895701"/>
    <n v="5085.7472514657893"/>
    <s v="LANGUEDOC-ROUSSILLON"/>
    <x v="2"/>
    <s v="MEDITERRANEE"/>
    <n v="10806.535297159819"/>
  </r>
  <r>
    <n v="54"/>
    <s v="17"/>
    <s v="Charente-Maritime"/>
    <x v="3"/>
    <x v="1"/>
    <n v="113.27526971702149"/>
    <n v="23054.045753206072"/>
    <n v="47.813596200656036"/>
    <n v="37773.737278868131"/>
    <s v="POITOU-CHARENTES"/>
    <x v="0"/>
    <s v="OUEST"/>
    <n v="60988.871897991878"/>
  </r>
  <r>
    <n v="82"/>
    <s v="73"/>
    <s v="Savoie"/>
    <x v="2"/>
    <x v="4"/>
    <n v="3484.7488125661707"/>
    <n v="20158.619084114118"/>
    <n v="2880.1261644119754"/>
    <n v="22785.061240558214"/>
    <s v="RHONE-ALPES"/>
    <x v="2"/>
    <s v="CENTRE-EST"/>
    <n v="49308.555301650478"/>
  </r>
  <r>
    <n v="72"/>
    <s v="64"/>
    <s v="Pyrénées-Atlantiques"/>
    <x v="4"/>
    <x v="5"/>
    <n v="935"/>
    <n v="10660"/>
    <n v="1485"/>
    <n v="8605"/>
    <s v="AQUITAINE"/>
    <x v="2"/>
    <s v="SUD-OUEST"/>
    <n v="21685"/>
  </r>
  <r>
    <n v="94"/>
    <s v="2B"/>
    <s v="Haute-Corse"/>
    <x v="1"/>
    <x v="0"/>
    <n v="3528"/>
    <n v="27576"/>
    <n v="2228"/>
    <n v="25916"/>
    <s v="CORSE"/>
    <x v="0"/>
    <s v="MEDITERRANEE"/>
    <n v="59248"/>
  </r>
  <r>
    <n v="91"/>
    <s v="34"/>
    <s v="Hérault"/>
    <x v="4"/>
    <x v="5"/>
    <n v="1330"/>
    <n v="15605"/>
    <n v="2335"/>
    <n v="12955"/>
    <s v="LANGUEDOC-ROUSSILLON"/>
    <x v="2"/>
    <s v="MEDITERRANEE"/>
    <n v="32225"/>
  </r>
  <r>
    <n v="93"/>
    <s v="04"/>
    <s v="Alpes-de-Haute-Provence"/>
    <x v="2"/>
    <x v="5"/>
    <n v="494.37156696085157"/>
    <n v="10331.408092404683"/>
    <n v="709.05710880581546"/>
    <n v="12234.778277096535"/>
    <s v="PROVENCE-ALPES-COTE D'AZUR"/>
    <x v="2"/>
    <s v="MEDITERRANEE"/>
    <n v="23769.615045267885"/>
  </r>
  <r>
    <n v="22"/>
    <s v="02"/>
    <s v="Aisne"/>
    <x v="4"/>
    <x v="1"/>
    <n v="7740"/>
    <n v="39880"/>
    <n v="8705"/>
    <n v="49685"/>
    <s v="PICARDIE"/>
    <x v="0"/>
    <s v="BASSIN PARISIEN"/>
    <n v="106010"/>
  </r>
  <r>
    <n v="73"/>
    <s v="46"/>
    <s v="Lot"/>
    <x v="5"/>
    <x v="3"/>
    <n v="305"/>
    <n v="3292"/>
    <n v="412"/>
    <n v="5572"/>
    <s v="MIDI-PYRENEES"/>
    <x v="1"/>
    <s v="SUD-OUEST"/>
    <n v="9581"/>
  </r>
  <r>
    <n v="83"/>
    <s v="43"/>
    <s v="Haute-Loire"/>
    <x v="6"/>
    <x v="3"/>
    <n v="584"/>
    <n v="5439"/>
    <n v="490"/>
    <n v="8374"/>
    <s v="AUVERGNE"/>
    <x v="1"/>
    <s v="CENTRE-EST"/>
    <n v="14887"/>
  </r>
  <r>
    <n v="82"/>
    <s v="07"/>
    <s v="Ardèche"/>
    <x v="6"/>
    <x v="5"/>
    <n v="1044"/>
    <n v="12898"/>
    <n v="1294"/>
    <n v="14359"/>
    <s v="RHONE-ALPES"/>
    <x v="2"/>
    <s v="CENTRE-EST"/>
    <n v="29595"/>
  </r>
  <r>
    <n v="41"/>
    <s v="88"/>
    <s v="Vosges"/>
    <x v="2"/>
    <x v="5"/>
    <n v="1561.9115877459462"/>
    <n v="18667.361039033654"/>
    <n v="2009.4710188053896"/>
    <n v="21384.521824855608"/>
    <s v="LORRAINE"/>
    <x v="2"/>
    <s v="EST"/>
    <n v="43623.265470440601"/>
  </r>
  <r>
    <n v="73"/>
    <s v="81"/>
    <s v="Tarn"/>
    <x v="2"/>
    <x v="3"/>
    <n v="1065.1442052567443"/>
    <n v="6794.5385294073212"/>
    <n v="674.27351797240328"/>
    <n v="10291.301562262079"/>
    <s v="MIDI-PYRENEES"/>
    <x v="1"/>
    <s v="SUD-OUEST"/>
    <n v="18825.257814898549"/>
  </r>
  <r>
    <n v="91"/>
    <s v="66"/>
    <s v="Pyrénées-Orientales"/>
    <x v="6"/>
    <x v="2"/>
    <n v="3264"/>
    <n v="35113"/>
    <n v="2046"/>
    <n v="29286"/>
    <s v="LANGUEDOC-ROUSSILLON"/>
    <x v="1"/>
    <s v="MEDITERRANEE"/>
    <n v="69709"/>
  </r>
  <r>
    <n v="72"/>
    <s v="40"/>
    <s v="Landes"/>
    <x v="5"/>
    <x v="2"/>
    <n v="5732"/>
    <n v="25141"/>
    <n v="4296"/>
    <n v="18188"/>
    <s v="AQUITAINE"/>
    <x v="1"/>
    <s v="SUD-OUEST"/>
    <n v="53357"/>
  </r>
  <r>
    <n v="82"/>
    <s v="74"/>
    <s v="Haute-Savoie"/>
    <x v="4"/>
    <x v="4"/>
    <n v="1995"/>
    <n v="10960"/>
    <n v="2930"/>
    <n v="10155"/>
    <s v="RHONE-ALPES"/>
    <x v="2"/>
    <s v="CENTRE-EST"/>
    <n v="26040"/>
  </r>
  <r>
    <n v="43"/>
    <s v="90"/>
    <s v="Territoire de Belfort"/>
    <x v="4"/>
    <x v="0"/>
    <n v="1950"/>
    <n v="12565"/>
    <n v="1870"/>
    <n v="14420"/>
    <s v="FRANCHE-COMTE"/>
    <x v="0"/>
    <s v="EST"/>
    <n v="30805"/>
  </r>
  <r>
    <n v="91"/>
    <s v="66"/>
    <s v="Pyrénées-Orientales"/>
    <x v="2"/>
    <x v="5"/>
    <n v="1366.7745918650594"/>
    <n v="26367.043749736367"/>
    <n v="1828.043314524479"/>
    <n v="31900.722487160809"/>
    <s v="LANGUEDOC-ROUSSILLON"/>
    <x v="2"/>
    <s v="MEDITERRANEE"/>
    <n v="61462.584143286716"/>
  </r>
  <r>
    <n v="82"/>
    <s v="01"/>
    <s v="Ain"/>
    <x v="5"/>
    <x v="1"/>
    <n v="1469"/>
    <n v="30621"/>
    <n v="1117"/>
    <n v="41653"/>
    <s v="RHONE-ALPES"/>
    <x v="0"/>
    <s v="CENTRE-EST"/>
    <n v="74860"/>
  </r>
  <r>
    <n v="73"/>
    <s v="65"/>
    <s v="Hautes-Pyrénées"/>
    <x v="2"/>
    <x v="3"/>
    <n v="477.71140211705847"/>
    <n v="4977.4617597010692"/>
    <n v="367.97039511818491"/>
    <n v="8176.2402979802282"/>
    <s v="MIDI-PYRENEES"/>
    <x v="1"/>
    <s v="SUD-OUEST"/>
    <n v="13999.383854916541"/>
  </r>
  <r>
    <n v="11"/>
    <s v="78"/>
    <s v="Yvelines"/>
    <x v="2"/>
    <x v="2"/>
    <n v="11213.032660961439"/>
    <n v="93318.736889200518"/>
    <n v="7278.4616129059832"/>
    <n v="79373.400092784956"/>
    <s v="ILE-DE-FRANCE"/>
    <x v="1"/>
    <s v="REGION PARISIENNE"/>
    <n v="191183.6312558529"/>
  </r>
  <r>
    <n v="24"/>
    <s v="18"/>
    <s v="Cher"/>
    <x v="3"/>
    <x v="0"/>
    <n v="1801.8920331040197"/>
    <n v="17782.06239236215"/>
    <n v="965.68158197818366"/>
    <n v="21502.910124872622"/>
    <s v="CENTRE"/>
    <x v="0"/>
    <s v="BASSIN PARISIEN"/>
    <n v="42052.546132316973"/>
  </r>
  <r>
    <n v="82"/>
    <s v="42"/>
    <s v="Loire"/>
    <x v="3"/>
    <x v="5"/>
    <n v="3801.5114987697066"/>
    <n v="48971.497181503495"/>
    <n v="5031.0400964819555"/>
    <n v="61761.265114425863"/>
    <s v="RHONE-ALPES"/>
    <x v="2"/>
    <s v="CENTRE-EST"/>
    <n v="119565.31389118102"/>
  </r>
  <r>
    <n v="31"/>
    <s v="62"/>
    <s v="Pas-de-Calais"/>
    <x v="3"/>
    <x v="1"/>
    <n v="207.85866313726416"/>
    <n v="49419.20354212739"/>
    <n v="120.22068042323362"/>
    <n v="90707.94334241352"/>
    <s v="NORD-PAS-DE-CALAIS"/>
    <x v="0"/>
    <s v=""/>
    <n v="140455.22622810141"/>
  </r>
  <r>
    <n v="41"/>
    <s v="55"/>
    <s v="Meuse"/>
    <x v="1"/>
    <x v="1"/>
    <n v="976"/>
    <n v="14176"/>
    <n v="1036"/>
    <n v="19912"/>
    <s v="LORRAINE"/>
    <x v="0"/>
    <s v="EST"/>
    <n v="36100"/>
  </r>
  <r>
    <n v="74"/>
    <s v="87"/>
    <s v="Haute-Vienne"/>
    <x v="4"/>
    <x v="0"/>
    <n v="4330"/>
    <n v="42635"/>
    <n v="3345"/>
    <n v="52665"/>
    <s v="LIMOUSIN"/>
    <x v="0"/>
    <s v="SUD-OUEST"/>
    <n v="102975"/>
  </r>
  <r>
    <n v="54"/>
    <s v="17"/>
    <s v="Charente-Maritime"/>
    <x v="4"/>
    <x v="1"/>
    <n v="5700"/>
    <n v="39580"/>
    <n v="6570"/>
    <n v="49070"/>
    <s v="POITOU-CHARENTES"/>
    <x v="0"/>
    <s v="OUEST"/>
    <n v="100920"/>
  </r>
  <r>
    <n v="43"/>
    <s v="70"/>
    <s v="Haute-Saône"/>
    <x v="4"/>
    <x v="3"/>
    <n v="1125"/>
    <n v="2135"/>
    <n v="1295"/>
    <n v="3400"/>
    <s v="FRANCHE-COMTE"/>
    <x v="1"/>
    <s v="EST"/>
    <n v="7955"/>
  </r>
  <r>
    <n v="24"/>
    <s v="18"/>
    <s v="Cher"/>
    <x v="0"/>
    <x v="4"/>
    <n v="996"/>
    <n v="4004"/>
    <n v="1028"/>
    <n v="3040"/>
    <s v="CENTRE"/>
    <x v="2"/>
    <s v="BASSIN PARISIEN"/>
    <n v="9068"/>
  </r>
  <r>
    <n v="73"/>
    <s v="65"/>
    <s v="Hautes-Pyrénées"/>
    <x v="5"/>
    <x v="2"/>
    <n v="4114"/>
    <n v="19717"/>
    <n v="2968"/>
    <n v="13176"/>
    <s v="MIDI-PYRENEES"/>
    <x v="1"/>
    <s v="SUD-OUEST"/>
    <n v="39975"/>
  </r>
  <r>
    <n v="93"/>
    <s v="06"/>
    <s v="Alpes-Maritimes"/>
    <x v="6"/>
    <x v="5"/>
    <n v="2818"/>
    <n v="67689"/>
    <n v="4458"/>
    <n v="72873"/>
    <s v="PROVENCE-ALPES-COTE D'AZUR"/>
    <x v="2"/>
    <s v="MEDITERRANEE"/>
    <n v="147838"/>
  </r>
  <r>
    <n v="52"/>
    <s v="44"/>
    <s v="Loire-Atlantique"/>
    <x v="2"/>
    <x v="0"/>
    <n v="5727.0051128826899"/>
    <n v="49277.348121234216"/>
    <n v="3214.4021009161461"/>
    <n v="66719.62661675147"/>
    <s v="PAYS DE LA LOIRE"/>
    <x v="0"/>
    <s v="OUEST"/>
    <n v="124938.38195178451"/>
  </r>
  <r>
    <n v="53"/>
    <s v="56"/>
    <s v="Morbihan"/>
    <x v="2"/>
    <x v="0"/>
    <n v="2826.4410206822317"/>
    <n v="33182.293573734074"/>
    <n v="1635.8085794018907"/>
    <n v="45999.794226841579"/>
    <s v="BRETAGNE"/>
    <x v="0"/>
    <s v="OUEST"/>
    <n v="83644.337400659773"/>
  </r>
  <r>
    <n v="23"/>
    <s v="76"/>
    <s v="Seine-Maritime"/>
    <x v="1"/>
    <x v="3"/>
    <n v="4408"/>
    <n v="11812"/>
    <n v="6220"/>
    <n v="21008"/>
    <s v="HAUTE-NORMANDIE"/>
    <x v="1"/>
    <s v="BASSIN PARISIEN"/>
    <n v="43448"/>
  </r>
  <r>
    <n v="24"/>
    <s v="18"/>
    <s v="Cher"/>
    <x v="0"/>
    <x v="0"/>
    <n v="5340"/>
    <n v="42908"/>
    <n v="4296"/>
    <n v="49920"/>
    <s v="CENTRE"/>
    <x v="0"/>
    <s v="BASSIN PARISIEN"/>
    <n v="102464"/>
  </r>
  <r>
    <n v="91"/>
    <s v="66"/>
    <s v="Pyrénées-Orientales"/>
    <x v="1"/>
    <x v="1"/>
    <n v="1320"/>
    <n v="21576"/>
    <n v="1128"/>
    <n v="25592"/>
    <s v="LANGUEDOC-ROUSSILLON"/>
    <x v="0"/>
    <s v="MEDITERRANEE"/>
    <n v="49616"/>
  </r>
  <r>
    <n v="94"/>
    <s v="2B"/>
    <s v="Haute-Corse"/>
    <x v="4"/>
    <x v="2"/>
    <n v="480"/>
    <n v="1920"/>
    <n v="380"/>
    <n v="1120"/>
    <s v="CORSE"/>
    <x v="1"/>
    <s v="MEDITERRANEE"/>
    <n v="3900"/>
  </r>
  <r>
    <n v="11"/>
    <s v="92"/>
    <s v="Hauts-de-Seine"/>
    <x v="1"/>
    <x v="2"/>
    <n v="16852"/>
    <n v="58556"/>
    <n v="14504"/>
    <n v="46896"/>
    <s v="ILE-DE-FRANCE"/>
    <x v="1"/>
    <s v="REGION PARISIENNE"/>
    <n v="136808"/>
  </r>
  <r>
    <n v="21"/>
    <s v="10"/>
    <s v="Aube"/>
    <x v="5"/>
    <x v="1"/>
    <n v="551"/>
    <n v="20377"/>
    <n v="589"/>
    <n v="31049"/>
    <s v="CHAMPAGNE-ARDENNE"/>
    <x v="0"/>
    <s v="BASSIN PARISIEN"/>
    <n v="52566"/>
  </r>
  <r>
    <n v="52"/>
    <s v="85"/>
    <s v="Vendée"/>
    <x v="4"/>
    <x v="3"/>
    <n v="2025"/>
    <n v="2945"/>
    <n v="2360"/>
    <n v="5405"/>
    <s v="PAYS DE LA LOIRE"/>
    <x v="1"/>
    <s v="OUEST"/>
    <n v="12735"/>
  </r>
  <r>
    <n v="72"/>
    <s v="24"/>
    <s v="Dordogne"/>
    <x v="5"/>
    <x v="5"/>
    <n v="598"/>
    <n v="9772"/>
    <n v="676"/>
    <n v="8788"/>
    <s v="AQUITAINE"/>
    <x v="2"/>
    <s v="SUD-OUEST"/>
    <n v="19834"/>
  </r>
  <r>
    <n v="94"/>
    <s v="2A"/>
    <s v="Corse-du-Sud"/>
    <x v="3"/>
    <x v="1"/>
    <n v="18.162583460438704"/>
    <n v="3656.5896525241183"/>
    <n v="14.621336291599407"/>
    <n v="4773.2646166952964"/>
    <s v="CORSE"/>
    <x v="0"/>
    <s v="MEDITERRANEE"/>
    <n v="8462.6381889714539"/>
  </r>
  <r>
    <n v="93"/>
    <s v="13"/>
    <s v="Bouches-du-Rhône"/>
    <x v="5"/>
    <x v="5"/>
    <n v="4328"/>
    <n v="73910"/>
    <n v="6149"/>
    <n v="68434"/>
    <s v="PROVENCE-ALPES-COTE D'AZUR"/>
    <x v="2"/>
    <s v="MEDITERRANEE"/>
    <n v="152821"/>
  </r>
  <r>
    <n v="22"/>
    <s v="02"/>
    <s v="Aisne"/>
    <x v="3"/>
    <x v="5"/>
    <n v="1885.1733137078063"/>
    <n v="26345.640339648191"/>
    <n v="2838.1311318492103"/>
    <n v="34192.329951027539"/>
    <s v="PICARDIE"/>
    <x v="2"/>
    <s v="BASSIN PARISIEN"/>
    <n v="65261.27473623275"/>
  </r>
  <r>
    <n v="25"/>
    <s v="50"/>
    <s v="Manche"/>
    <x v="5"/>
    <x v="2"/>
    <n v="9115"/>
    <n v="34877"/>
    <n v="6500"/>
    <n v="20996"/>
    <s v="BASSE-NORMANDIE"/>
    <x v="1"/>
    <s v="BASSIN PARISIEN"/>
    <n v="71488"/>
  </r>
  <r>
    <n v="25"/>
    <s v="14"/>
    <s v="Calvados"/>
    <x v="2"/>
    <x v="2"/>
    <n v="7987.922941541392"/>
    <n v="65654.647451550481"/>
    <n v="5036.1040420427425"/>
    <n v="48360.254684215593"/>
    <s v="BASSE-NORMANDIE"/>
    <x v="1"/>
    <s v="BASSIN PARISIEN"/>
    <n v="127038.92911935021"/>
  </r>
  <r>
    <n v="82"/>
    <s v="07"/>
    <s v="Ardèche"/>
    <x v="0"/>
    <x v="3"/>
    <n v="812"/>
    <n v="2148"/>
    <n v="1208"/>
    <n v="4208"/>
    <s v="RHONE-ALPES"/>
    <x v="1"/>
    <s v="CENTRE-EST"/>
    <n v="8376"/>
  </r>
  <r>
    <n v="22"/>
    <s v="02"/>
    <s v="Aisne"/>
    <x v="2"/>
    <x v="4"/>
    <n v="3479.3854100631029"/>
    <n v="20820.170280611579"/>
    <n v="3631.5455814471647"/>
    <n v="23439.065261578777"/>
    <s v="PICARDIE"/>
    <x v="2"/>
    <s v="BASSIN PARISIEN"/>
    <n v="51370.166533700627"/>
  </r>
  <r>
    <n v="26"/>
    <s v="58"/>
    <s v="Nièvre"/>
    <x v="1"/>
    <x v="1"/>
    <n v="932"/>
    <n v="19492"/>
    <n v="1140"/>
    <n v="27336"/>
    <s v="BOURGOGNE"/>
    <x v="0"/>
    <s v="BASSIN PARISIEN"/>
    <n v="48900"/>
  </r>
  <r>
    <n v="53"/>
    <s v="29"/>
    <s v="Finistère"/>
    <x v="2"/>
    <x v="2"/>
    <n v="8379.7753093098199"/>
    <n v="93899.62230787905"/>
    <n v="4820.2756168856959"/>
    <n v="68398.104086181833"/>
    <s v="BRETAGNE"/>
    <x v="1"/>
    <s v="OUEST"/>
    <n v="175497.7773202564"/>
  </r>
  <r>
    <n v="11"/>
    <s v="95"/>
    <s v="Val-d'Oise"/>
    <x v="1"/>
    <x v="2"/>
    <n v="14604"/>
    <n v="49968"/>
    <n v="11776"/>
    <n v="38408"/>
    <s v="ILE-DE-FRANCE"/>
    <x v="1"/>
    <s v="REGION PARISIENNE"/>
    <n v="114756"/>
  </r>
  <r>
    <n v="54"/>
    <s v="16"/>
    <s v="Charente"/>
    <x v="5"/>
    <x v="2"/>
    <n v="6311"/>
    <n v="28845"/>
    <n v="4492"/>
    <n v="17768"/>
    <s v="POITOU-CHARENTES"/>
    <x v="1"/>
    <s v="OUEST"/>
    <n v="57416"/>
  </r>
  <r>
    <n v="72"/>
    <s v="40"/>
    <s v="Landes"/>
    <x v="3"/>
    <x v="4"/>
    <n v="2831.5316131400373"/>
    <n v="23114.046111178319"/>
    <n v="2467.244295018796"/>
    <n v="25670.511166246968"/>
    <s v="AQUITAINE"/>
    <x v="2"/>
    <s v="SUD-OUEST"/>
    <n v="54083.333185584124"/>
  </r>
  <r>
    <n v="73"/>
    <s v="81"/>
    <s v="Tarn"/>
    <x v="1"/>
    <x v="2"/>
    <n v="5732"/>
    <n v="16184"/>
    <n v="3852"/>
    <n v="10044"/>
    <s v="MIDI-PYRENEES"/>
    <x v="1"/>
    <s v="SUD-OUEST"/>
    <n v="35812"/>
  </r>
  <r>
    <n v="23"/>
    <s v="27"/>
    <s v="Eure"/>
    <x v="5"/>
    <x v="2"/>
    <n v="8793"/>
    <n v="38090"/>
    <n v="6616"/>
    <n v="23634"/>
    <s v="HAUTE-NORMANDIE"/>
    <x v="1"/>
    <s v="BASSIN PARISIEN"/>
    <n v="77133"/>
  </r>
  <r>
    <n v="83"/>
    <s v="03"/>
    <s v="Allier"/>
    <x v="2"/>
    <x v="5"/>
    <n v="1104.703002941219"/>
    <n v="17551.132571634909"/>
    <n v="1679.9693992383777"/>
    <n v="20674.995377797095"/>
    <s v="AUVERGNE"/>
    <x v="2"/>
    <s v="CENTRE-EST"/>
    <n v="41010.8003516116"/>
  </r>
  <r>
    <n v="73"/>
    <s v="46"/>
    <s v="Lot"/>
    <x v="0"/>
    <x v="0"/>
    <n v="1928"/>
    <n v="21684"/>
    <n v="1420"/>
    <n v="25216"/>
    <s v="MIDI-PYRENEES"/>
    <x v="0"/>
    <s v="SUD-OUEST"/>
    <n v="50248"/>
  </r>
  <r>
    <n v="24"/>
    <s v="37"/>
    <s v="Indre-et-Loire"/>
    <x v="6"/>
    <x v="2"/>
    <n v="5560"/>
    <n v="56510"/>
    <n v="3219"/>
    <n v="40624"/>
    <s v="CENTRE"/>
    <x v="1"/>
    <s v="BASSIN PARISIEN"/>
    <n v="105913"/>
  </r>
  <r>
    <n v="82"/>
    <s v="07"/>
    <s v="Ardèche"/>
    <x v="2"/>
    <x v="0"/>
    <n v="1616.9470852306702"/>
    <n v="20374.081922982201"/>
    <n v="925.98650999990048"/>
    <n v="23307.923689377352"/>
    <s v="RHONE-ALPES"/>
    <x v="0"/>
    <s v="CENTRE-EST"/>
    <n v="46224.939207590127"/>
  </r>
  <r>
    <n v="73"/>
    <s v="65"/>
    <s v="Hautes-Pyrénées"/>
    <x v="2"/>
    <x v="0"/>
    <n v="1006.6764511620383"/>
    <n v="10994.456483256976"/>
    <n v="652.12283953211806"/>
    <n v="14655.330933915326"/>
    <s v="MIDI-PYRENEES"/>
    <x v="0"/>
    <s v="SUD-OUEST"/>
    <n v="27308.58670786646"/>
  </r>
  <r>
    <n v="93"/>
    <s v="13"/>
    <s v="Bouches-du-Rhône"/>
    <x v="3"/>
    <x v="1"/>
    <n v="483.13728897617847"/>
    <n v="46276.727267925584"/>
    <n v="236.6627071910527"/>
    <n v="68717.356478331611"/>
    <s v="PROVENCE-ALPES-COTE D'AZUR"/>
    <x v="0"/>
    <s v="MEDITERRANEE"/>
    <n v="115713.88374242443"/>
  </r>
  <r>
    <n v="72"/>
    <s v="24"/>
    <s v="Dordogne"/>
    <x v="5"/>
    <x v="1"/>
    <n v="1064"/>
    <n v="33808"/>
    <n v="1020"/>
    <n v="41584"/>
    <s v="AQUITAINE"/>
    <x v="0"/>
    <s v="SUD-OUEST"/>
    <n v="77476"/>
  </r>
  <r>
    <n v="83"/>
    <s v="03"/>
    <s v="Allier"/>
    <x v="3"/>
    <x v="5"/>
    <n v="1153.7796235118894"/>
    <n v="19825.716368472145"/>
    <n v="1460.6238579374417"/>
    <n v="24652.274273431281"/>
    <s v="AUVERGNE"/>
    <x v="2"/>
    <s v="CENTRE-EST"/>
    <n v="47092.394123352758"/>
  </r>
  <r>
    <n v="26"/>
    <s v="58"/>
    <s v="Nièvre"/>
    <x v="2"/>
    <x v="1"/>
    <n v="76.219815559635308"/>
    <n v="11874.284140343399"/>
    <n v="52.164965165583745"/>
    <n v="20193.983470419626"/>
    <s v="BOURGOGNE"/>
    <x v="0"/>
    <s v="BASSIN PARISIEN"/>
    <n v="32196.652391488245"/>
  </r>
  <r>
    <n v="83"/>
    <s v="63"/>
    <s v="Puy-de-Dôme"/>
    <x v="3"/>
    <x v="3"/>
    <n v="1741.7904804423661"/>
    <n v="11096.180150817238"/>
    <n v="1233.1510672022371"/>
    <n v="20239.564946295835"/>
    <s v="AUVERGNE"/>
    <x v="1"/>
    <s v="CENTRE-EST"/>
    <n v="34310.686644757676"/>
  </r>
  <r>
    <n v="43"/>
    <s v="90"/>
    <s v="Territoire de Belfort"/>
    <x v="0"/>
    <x v="3"/>
    <n v="296"/>
    <n v="1084"/>
    <n v="392"/>
    <n v="1604"/>
    <s v="FRANCHE-COMTE"/>
    <x v="1"/>
    <s v="EST"/>
    <n v="3376"/>
  </r>
  <r>
    <n v="73"/>
    <s v="12"/>
    <s v="Aveyron"/>
    <x v="1"/>
    <x v="0"/>
    <n v="3000"/>
    <n v="37880"/>
    <n v="2128"/>
    <n v="43360"/>
    <s v="MIDI-PYRENEES"/>
    <x v="0"/>
    <s v="SUD-OUEST"/>
    <n v="86368"/>
  </r>
  <r>
    <n v="11"/>
    <s v="75"/>
    <s v="Paris"/>
    <x v="1"/>
    <x v="1"/>
    <n v="5728"/>
    <n v="96824"/>
    <n v="5864"/>
    <n v="140956"/>
    <s v="ILE-DE-FRANCE"/>
    <x v="0"/>
    <s v="REGION PARISIENNE"/>
    <n v="249372"/>
  </r>
  <r>
    <n v="74"/>
    <s v="23"/>
    <s v="Creuse"/>
    <x v="0"/>
    <x v="4"/>
    <n v="528"/>
    <n v="1748"/>
    <n v="512"/>
    <n v="1532"/>
    <s v="LIMOUSIN"/>
    <x v="2"/>
    <s v="SUD-OUEST"/>
    <n v="4320"/>
  </r>
  <r>
    <n v="82"/>
    <s v="69"/>
    <s v="Rhône"/>
    <x v="2"/>
    <x v="3"/>
    <n v="4479.1040183312107"/>
    <n v="22481.927106193169"/>
    <n v="3180.0621002532048"/>
    <n v="40734.97495224671"/>
    <s v="RHONE-ALPES"/>
    <x v="1"/>
    <s v="CENTRE-EST"/>
    <n v="70876.068177024295"/>
  </r>
  <r>
    <n v="72"/>
    <s v="24"/>
    <s v="Dordogne"/>
    <x v="4"/>
    <x v="2"/>
    <n v="5810"/>
    <n v="11700"/>
    <n v="3490"/>
    <n v="7190"/>
    <s v="AQUITAINE"/>
    <x v="1"/>
    <s v="SUD-OUEST"/>
    <n v="28190"/>
  </r>
  <r>
    <n v="21"/>
    <s v="52"/>
    <s v="Haute-Marne"/>
    <x v="5"/>
    <x v="0"/>
    <n v="2662"/>
    <n v="19524"/>
    <n v="2296"/>
    <n v="24431"/>
    <s v="CHAMPAGNE-ARDENNE"/>
    <x v="0"/>
    <s v="BASSIN PARISIEN"/>
    <n v="48913"/>
  </r>
  <r>
    <n v="41"/>
    <s v="54"/>
    <s v="Meurthe-et-Moselle"/>
    <x v="1"/>
    <x v="2"/>
    <n v="13332"/>
    <n v="45588"/>
    <n v="10036"/>
    <n v="28312"/>
    <s v="LORRAINE"/>
    <x v="1"/>
    <s v="EST"/>
    <n v="97268"/>
  </r>
  <r>
    <n v="83"/>
    <s v="03"/>
    <s v="Allier"/>
    <x v="3"/>
    <x v="4"/>
    <n v="2288.3288945578261"/>
    <n v="17456.20833495475"/>
    <n v="2253.5135312880179"/>
    <n v="20270.95919745804"/>
    <s v="AUVERGNE"/>
    <x v="2"/>
    <s v="CENTRE-EST"/>
    <n v="42269.009958258641"/>
  </r>
  <r>
    <n v="21"/>
    <s v="10"/>
    <s v="Aube"/>
    <x v="4"/>
    <x v="2"/>
    <n v="5250"/>
    <n v="13170"/>
    <n v="3180"/>
    <n v="5900"/>
    <s v="CHAMPAGNE-ARDENNE"/>
    <x v="1"/>
    <s v="BASSIN PARISIEN"/>
    <n v="27500"/>
  </r>
  <r>
    <n v="82"/>
    <s v="73"/>
    <s v="Savoie"/>
    <x v="5"/>
    <x v="1"/>
    <n v="570"/>
    <n v="23340"/>
    <n v="400"/>
    <n v="32324"/>
    <s v="RHONE-ALPES"/>
    <x v="0"/>
    <s v="CENTRE-EST"/>
    <n v="56634"/>
  </r>
  <r>
    <n v="41"/>
    <s v="54"/>
    <s v="Meurthe-et-Moselle"/>
    <x v="4"/>
    <x v="1"/>
    <n v="7290"/>
    <n v="47360"/>
    <n v="9060"/>
    <n v="66185"/>
    <s v="LORRAINE"/>
    <x v="0"/>
    <s v="EST"/>
    <n v="129895"/>
  </r>
  <r>
    <n v="72"/>
    <s v="33"/>
    <s v="Gironde"/>
    <x v="0"/>
    <x v="3"/>
    <n v="3556"/>
    <n v="12128"/>
    <n v="4692"/>
    <n v="20736"/>
    <s v="AQUITAINE"/>
    <x v="1"/>
    <s v="SUD-OUEST"/>
    <n v="41112"/>
  </r>
  <r>
    <n v="91"/>
    <s v="11"/>
    <s v="Aude"/>
    <x v="1"/>
    <x v="2"/>
    <n v="3776"/>
    <n v="11500"/>
    <n v="2380"/>
    <n v="7672"/>
    <s v="LANGUEDOC-ROUSSILLON"/>
    <x v="1"/>
    <s v="MEDITERRANEE"/>
    <n v="25328"/>
  </r>
  <r>
    <n v="11"/>
    <s v="78"/>
    <s v="Yvelines"/>
    <x v="0"/>
    <x v="1"/>
    <n v="11948"/>
    <n v="65168"/>
    <n v="12648"/>
    <n v="76992"/>
    <s v="ILE-DE-FRANCE"/>
    <x v="0"/>
    <s v="REGION PARISIENNE"/>
    <n v="166756"/>
  </r>
  <r>
    <n v="82"/>
    <s v="42"/>
    <s v="Loire"/>
    <x v="6"/>
    <x v="1"/>
    <n v="239"/>
    <n v="36645"/>
    <n v="163"/>
    <n v="59045"/>
    <s v="RHONE-ALPES"/>
    <x v="0"/>
    <s v="CENTRE-EST"/>
    <n v="96092"/>
  </r>
  <r>
    <n v="73"/>
    <s v="09"/>
    <s v="Ariège"/>
    <x v="0"/>
    <x v="0"/>
    <n v="1660"/>
    <n v="23784"/>
    <n v="1316"/>
    <n v="28740"/>
    <s v="MIDI-PYRENEES"/>
    <x v="0"/>
    <s v="SUD-OUEST"/>
    <n v="55500"/>
  </r>
  <r>
    <n v="11"/>
    <s v="75"/>
    <s v="Paris"/>
    <x v="1"/>
    <x v="0"/>
    <n v="21992"/>
    <n v="233808"/>
    <n v="23860"/>
    <n v="314060"/>
    <s v="ILE-DE-FRANCE"/>
    <x v="0"/>
    <s v="REGION PARISIENNE"/>
    <n v="593720"/>
  </r>
  <r>
    <n v="26"/>
    <s v="21"/>
    <s v="Côte-d'Or"/>
    <x v="3"/>
    <x v="3"/>
    <n v="1623.0050637840163"/>
    <n v="7918.4011570060356"/>
    <n v="950.88508301678985"/>
    <n v="12961.107930391827"/>
    <s v="BOURGOGNE"/>
    <x v="1"/>
    <s v="BASSIN PARISIEN"/>
    <n v="23453.399234198667"/>
  </r>
  <r>
    <n v="41"/>
    <s v="88"/>
    <s v="Vosges"/>
    <x v="1"/>
    <x v="5"/>
    <n v="652"/>
    <n v="6492"/>
    <n v="812"/>
    <n v="6080"/>
    <s v="LORRAINE"/>
    <x v="2"/>
    <s v="EST"/>
    <n v="14036"/>
  </r>
  <r>
    <n v="31"/>
    <s v="59"/>
    <s v="Nord"/>
    <x v="1"/>
    <x v="0"/>
    <n v="49272"/>
    <n v="247920"/>
    <n v="48004"/>
    <n v="335728"/>
    <s v="NORD-PAS-DE-CALAIS"/>
    <x v="0"/>
    <s v=""/>
    <n v="680924"/>
  </r>
  <r>
    <n v="42"/>
    <s v="67"/>
    <s v="Bas-Rhin"/>
    <x v="6"/>
    <x v="1"/>
    <n v="579"/>
    <n v="34234"/>
    <n v="433"/>
    <n v="66175"/>
    <s v="ALSACE"/>
    <x v="0"/>
    <s v="EST"/>
    <n v="101421"/>
  </r>
  <r>
    <n v="25"/>
    <s v="61"/>
    <s v="Orne"/>
    <x v="0"/>
    <x v="2"/>
    <n v="3656"/>
    <n v="5452"/>
    <n v="2972"/>
    <n v="3920"/>
    <s v="BASSE-NORMANDIE"/>
    <x v="1"/>
    <s v="BASSIN PARISIEN"/>
    <n v="16000"/>
  </r>
  <r>
    <n v="22"/>
    <s v="02"/>
    <s v="Aisne"/>
    <x v="1"/>
    <x v="2"/>
    <n v="9076"/>
    <n v="26064"/>
    <n v="5588"/>
    <n v="13696"/>
    <s v="PICARDIE"/>
    <x v="1"/>
    <s v="BASSIN PARISIEN"/>
    <n v="54424"/>
  </r>
  <r>
    <n v="93"/>
    <s v="83"/>
    <s v="Var"/>
    <x v="2"/>
    <x v="2"/>
    <n v="9806.1715260433375"/>
    <n v="88997.967519750062"/>
    <n v="6161.5017850400072"/>
    <n v="72229.803521013804"/>
    <s v="PROVENCE-ALPES-COTE D'AZUR"/>
    <x v="1"/>
    <s v="MEDITERRANEE"/>
    <n v="177195.44435184723"/>
  </r>
  <r>
    <n v="42"/>
    <s v="68"/>
    <s v="Haut-Rhin"/>
    <x v="4"/>
    <x v="4"/>
    <n v="3270"/>
    <n v="18340"/>
    <n v="3250"/>
    <n v="10025"/>
    <s v="ALSACE"/>
    <x v="2"/>
    <s v="EST"/>
    <n v="34885"/>
  </r>
  <r>
    <n v="11"/>
    <s v="92"/>
    <s v="Hauts-de-Seine"/>
    <x v="4"/>
    <x v="5"/>
    <n v="5390"/>
    <n v="73360"/>
    <n v="8070"/>
    <n v="47655"/>
    <s v="ILE-DE-FRANCE"/>
    <x v="2"/>
    <s v="REGION PARISIENNE"/>
    <n v="134475"/>
  </r>
  <r>
    <n v="93"/>
    <s v="84"/>
    <s v="Vaucluse"/>
    <x v="6"/>
    <x v="5"/>
    <n v="1427"/>
    <n v="25119"/>
    <n v="1873"/>
    <n v="27792"/>
    <s v="PROVENCE-ALPES-COTE D'AZUR"/>
    <x v="2"/>
    <s v="MEDITERRANEE"/>
    <n v="56211"/>
  </r>
  <r>
    <n v="73"/>
    <s v="12"/>
    <s v="Aveyron"/>
    <x v="3"/>
    <x v="1"/>
    <n v="43.549870892981581"/>
    <n v="12880.024652083912"/>
    <n v="31.26764931428551"/>
    <n v="19126.696231454694"/>
    <s v="MIDI-PYRENEES"/>
    <x v="0"/>
    <s v="SUD-OUEST"/>
    <n v="32081.538403745872"/>
  </r>
  <r>
    <n v="25"/>
    <s v="14"/>
    <s v="Calvados"/>
    <x v="3"/>
    <x v="3"/>
    <n v="2338.7487323378741"/>
    <n v="10406.328335649432"/>
    <n v="1571.6011908837438"/>
    <n v="17977.536464806806"/>
    <s v="BASSE-NORMANDIE"/>
    <x v="1"/>
    <s v="BASSIN PARISIEN"/>
    <n v="32294.214723677855"/>
  </r>
  <r>
    <n v="24"/>
    <s v="45"/>
    <s v="Loiret"/>
    <x v="5"/>
    <x v="5"/>
    <n v="1709"/>
    <n v="20597"/>
    <n v="2216"/>
    <n v="17332"/>
    <s v="CENTRE"/>
    <x v="2"/>
    <s v="BASSIN PARISIEN"/>
    <n v="41854"/>
  </r>
  <r>
    <n v="25"/>
    <s v="61"/>
    <s v="Orne"/>
    <x v="1"/>
    <x v="1"/>
    <n v="1328"/>
    <n v="20572"/>
    <n v="1364"/>
    <n v="28544"/>
    <s v="BASSE-NORMANDIE"/>
    <x v="0"/>
    <s v="BASSIN PARISIEN"/>
    <n v="51808"/>
  </r>
  <r>
    <n v="82"/>
    <s v="26"/>
    <s v="Drôme"/>
    <x v="1"/>
    <x v="2"/>
    <n v="6092"/>
    <n v="18964"/>
    <n v="4152"/>
    <n v="13292"/>
    <s v="RHONE-ALPES"/>
    <x v="1"/>
    <s v="CENTRE-EST"/>
    <n v="42500"/>
  </r>
  <r>
    <n v="42"/>
    <s v="67"/>
    <s v="Bas-Rhin"/>
    <x v="1"/>
    <x v="1"/>
    <n v="5060"/>
    <n v="34688"/>
    <n v="5716"/>
    <n v="61892"/>
    <s v="ALSACE"/>
    <x v="0"/>
    <s v="EST"/>
    <n v="107356"/>
  </r>
  <r>
    <n v="43"/>
    <s v="70"/>
    <s v="Haute-Saône"/>
    <x v="2"/>
    <x v="2"/>
    <n v="2916.8137499270074"/>
    <n v="25781.12512812058"/>
    <n v="1692.4401070516897"/>
    <n v="17023.459590144081"/>
    <s v="FRANCHE-COMTE"/>
    <x v="1"/>
    <s v="EST"/>
    <n v="47413.838575243361"/>
  </r>
  <r>
    <n v="93"/>
    <s v="06"/>
    <s v="Alpes-Maritimes"/>
    <x v="6"/>
    <x v="4"/>
    <n v="4341"/>
    <n v="42645"/>
    <n v="5201"/>
    <n v="56441"/>
    <s v="PROVENCE-ALPES-COTE D'AZUR"/>
    <x v="2"/>
    <s v="MEDITERRANEE"/>
    <n v="108628"/>
  </r>
  <r>
    <n v="22"/>
    <s v="60"/>
    <s v="Oise"/>
    <x v="5"/>
    <x v="5"/>
    <n v="1840"/>
    <n v="22029"/>
    <n v="2464"/>
    <n v="17944"/>
    <s v="PICARDIE"/>
    <x v="2"/>
    <s v="BASSIN PARISIEN"/>
    <n v="44277"/>
  </r>
  <r>
    <n v="42"/>
    <s v="68"/>
    <s v="Haut-Rhin"/>
    <x v="2"/>
    <x v="3"/>
    <n v="2085.5719619645197"/>
    <n v="8186.7846143123388"/>
    <n v="1570.0562089004095"/>
    <n v="12504.080425705119"/>
    <s v="ALSACE"/>
    <x v="1"/>
    <s v="EST"/>
    <n v="24346.493210882385"/>
  </r>
  <r>
    <n v="82"/>
    <s v="69"/>
    <s v="Rhône"/>
    <x v="1"/>
    <x v="1"/>
    <n v="4996"/>
    <n v="81720"/>
    <n v="4200"/>
    <n v="114424"/>
    <s v="RHONE-ALPES"/>
    <x v="0"/>
    <s v="CENTRE-EST"/>
    <n v="205340"/>
  </r>
  <r>
    <n v="52"/>
    <s v="44"/>
    <s v="Loire-Atlantique"/>
    <x v="2"/>
    <x v="4"/>
    <n v="10306.252483904145"/>
    <n v="60194.109643202035"/>
    <n v="10446.506710442207"/>
    <n v="65914.626157978681"/>
    <s v="PAYS DE LA LOIRE"/>
    <x v="2"/>
    <s v="OUEST"/>
    <n v="146861.49499552709"/>
  </r>
  <r>
    <n v="52"/>
    <s v="44"/>
    <s v="Loire-Atlantique"/>
    <x v="4"/>
    <x v="2"/>
    <n v="19770"/>
    <n v="52160"/>
    <n v="13880"/>
    <n v="28905"/>
    <s v="PAYS DE LA LOIRE"/>
    <x v="1"/>
    <s v="OUEST"/>
    <n v="114715"/>
  </r>
  <r>
    <n v="72"/>
    <s v="64"/>
    <s v="Pyrénées-Atlantiques"/>
    <x v="4"/>
    <x v="0"/>
    <n v="5940"/>
    <n v="61545"/>
    <n v="5500"/>
    <n v="78830"/>
    <s v="AQUITAINE"/>
    <x v="0"/>
    <s v="SUD-OUEST"/>
    <n v="151815"/>
  </r>
  <r>
    <n v="74"/>
    <s v="19"/>
    <s v="Corrèze"/>
    <x v="2"/>
    <x v="0"/>
    <n v="1031.4045775529942"/>
    <n v="13343.407703763551"/>
    <n v="728.19651096005566"/>
    <n v="16925.917927355888"/>
    <s v="LIMOUSIN"/>
    <x v="0"/>
    <s v="SUD-OUEST"/>
    <n v="32028.926719632487"/>
  </r>
  <r>
    <n v="11"/>
    <s v="93"/>
    <s v="Seine-Saint-Denis"/>
    <x v="0"/>
    <x v="0"/>
    <n v="23036"/>
    <n v="145268"/>
    <n v="16028"/>
    <n v="164952"/>
    <s v="ILE-DE-FRANCE"/>
    <x v="0"/>
    <s v="REGION PARISIENNE"/>
    <n v="349284"/>
  </r>
  <r>
    <n v="26"/>
    <s v="21"/>
    <s v="Côte-d'Or"/>
    <x v="0"/>
    <x v="2"/>
    <n v="5968"/>
    <n v="11552"/>
    <n v="4492"/>
    <n v="9396"/>
    <s v="BOURGOGNE"/>
    <x v="1"/>
    <s v="BASSIN PARISIEN"/>
    <n v="31408"/>
  </r>
  <r>
    <n v="22"/>
    <s v="02"/>
    <s v="Aisne"/>
    <x v="4"/>
    <x v="2"/>
    <n v="8845"/>
    <n v="19560"/>
    <n v="4995"/>
    <n v="9645"/>
    <s v="PICARDIE"/>
    <x v="1"/>
    <s v="BASSIN PARISIEN"/>
    <n v="43045"/>
  </r>
  <r>
    <n v="53"/>
    <s v="56"/>
    <s v="Morbihan"/>
    <x v="6"/>
    <x v="5"/>
    <n v="2364"/>
    <n v="28887"/>
    <n v="2981"/>
    <n v="31192"/>
    <s v="BRETAGNE"/>
    <x v="2"/>
    <s v="OUEST"/>
    <n v="65424"/>
  </r>
  <r>
    <n v="72"/>
    <s v="47"/>
    <s v="Lot-et-Garonne"/>
    <x v="6"/>
    <x v="0"/>
    <n v="1867"/>
    <n v="24153"/>
    <n v="1386"/>
    <n v="28929"/>
    <s v="AQUITAINE"/>
    <x v="0"/>
    <s v="SUD-OUEST"/>
    <n v="56335"/>
  </r>
  <r>
    <n v="42"/>
    <s v="68"/>
    <s v="Haut-Rhin"/>
    <x v="3"/>
    <x v="5"/>
    <n v="3648.919846225213"/>
    <n v="55854.423602133618"/>
    <n v="4834.8450705189325"/>
    <n v="62155.241563478827"/>
    <s v="ALSACE"/>
    <x v="2"/>
    <s v="EST"/>
    <n v="126493.43008235659"/>
  </r>
  <r>
    <n v="72"/>
    <s v="24"/>
    <s v="Dordogne"/>
    <x v="2"/>
    <x v="4"/>
    <n v="2176.1740493499351"/>
    <n v="18868.11328697197"/>
    <n v="2258.9580577880088"/>
    <n v="22699.126095483778"/>
    <s v="AQUITAINE"/>
    <x v="2"/>
    <s v="SUD-OUEST"/>
    <n v="46002.371489593686"/>
  </r>
  <r>
    <n v="93"/>
    <s v="05"/>
    <s v="Hautes-Alpes"/>
    <x v="4"/>
    <x v="4"/>
    <n v="490"/>
    <n v="2120"/>
    <n v="565"/>
    <n v="2105"/>
    <s v="PROVENCE-ALPES-COTE D'AZUR"/>
    <x v="2"/>
    <s v="MEDITERRANEE"/>
    <n v="5280"/>
  </r>
  <r>
    <n v="94"/>
    <s v="2A"/>
    <s v="Corse-du-Sud"/>
    <x v="4"/>
    <x v="5"/>
    <n v="80"/>
    <n v="1665"/>
    <n v="225"/>
    <n v="1085"/>
    <s v="CORSE"/>
    <x v="2"/>
    <s v="MEDITERRANEE"/>
    <n v="3055"/>
  </r>
  <r>
    <n v="24"/>
    <s v="37"/>
    <s v="Indre-et-Loire"/>
    <x v="4"/>
    <x v="3"/>
    <n v="2020"/>
    <n v="4845"/>
    <n v="2365"/>
    <n v="8515"/>
    <s v="CENTRE"/>
    <x v="1"/>
    <s v="BASSIN PARISIEN"/>
    <n v="17745"/>
  </r>
  <r>
    <n v="54"/>
    <s v="79"/>
    <s v="Deux-Sèvres"/>
    <x v="3"/>
    <x v="3"/>
    <n v="1186.9018473023482"/>
    <n v="5890.9026033171958"/>
    <n v="817.71978053004409"/>
    <n v="8897.9802636250442"/>
    <s v="POITOU-CHARENTES"/>
    <x v="1"/>
    <s v="OUEST"/>
    <n v="16793.504494774632"/>
  </r>
  <r>
    <n v="11"/>
    <s v="93"/>
    <s v="Seine-Saint-Denis"/>
    <x v="2"/>
    <x v="4"/>
    <n v="10861.141515054947"/>
    <n v="66473.28972158648"/>
    <n v="14085.28691731371"/>
    <n v="74226.464536877829"/>
    <s v="ILE-DE-FRANCE"/>
    <x v="2"/>
    <s v="REGION PARISIENNE"/>
    <n v="165646.18269083297"/>
  </r>
  <r>
    <n v="82"/>
    <s v="42"/>
    <s v="Loire"/>
    <x v="6"/>
    <x v="3"/>
    <n v="1929"/>
    <n v="11537"/>
    <n v="1438"/>
    <n v="21120"/>
    <s v="RHONE-ALPES"/>
    <x v="1"/>
    <s v="CENTRE-EST"/>
    <n v="36024"/>
  </r>
  <r>
    <n v="52"/>
    <s v="53"/>
    <s v="Mayenne"/>
    <x v="0"/>
    <x v="5"/>
    <n v="164"/>
    <n v="1572"/>
    <n v="88"/>
    <n v="472"/>
    <s v="PAYS DE LA LOIRE"/>
    <x v="2"/>
    <s v="OUEST"/>
    <n v="2296"/>
  </r>
  <r>
    <n v="82"/>
    <s v="73"/>
    <s v="Savoie"/>
    <x v="6"/>
    <x v="0"/>
    <n v="1578"/>
    <n v="18218"/>
    <n v="1093"/>
    <n v="19748"/>
    <s v="RHONE-ALPES"/>
    <x v="0"/>
    <s v="CENTRE-EST"/>
    <n v="40637"/>
  </r>
  <r>
    <n v="72"/>
    <s v="40"/>
    <s v="Landes"/>
    <x v="0"/>
    <x v="1"/>
    <n v="3824"/>
    <n v="22092"/>
    <n v="3920"/>
    <n v="23912"/>
    <s v="AQUITAINE"/>
    <x v="0"/>
    <s v="SUD-OUEST"/>
    <n v="53748"/>
  </r>
  <r>
    <n v="23"/>
    <s v="27"/>
    <s v="Eure"/>
    <x v="0"/>
    <x v="5"/>
    <n v="316"/>
    <n v="3496"/>
    <n v="200"/>
    <n v="1116"/>
    <s v="HAUTE-NORMANDIE"/>
    <x v="2"/>
    <s v="BASSIN PARISIEN"/>
    <n v="5128"/>
  </r>
  <r>
    <n v="73"/>
    <s v="32"/>
    <s v="Gers"/>
    <x v="3"/>
    <x v="5"/>
    <n v="682.31938735386393"/>
    <n v="13125.136874296932"/>
    <n v="708.14339068971231"/>
    <n v="16931.841238368954"/>
    <s v="MIDI-PYRENEES"/>
    <x v="2"/>
    <s v="SUD-OUEST"/>
    <n v="31447.440890709462"/>
  </r>
  <r>
    <n v="73"/>
    <s v="81"/>
    <s v="Tarn"/>
    <x v="5"/>
    <x v="1"/>
    <n v="534"/>
    <n v="23777"/>
    <n v="324"/>
    <n v="29932"/>
    <s v="MIDI-PYRENEES"/>
    <x v="0"/>
    <s v="SUD-OUEST"/>
    <n v="54567"/>
  </r>
  <r>
    <n v="73"/>
    <s v="82"/>
    <s v="Tarn-et-Garonne"/>
    <x v="3"/>
    <x v="3"/>
    <n v="722.5896158369344"/>
    <n v="5003.8338920291335"/>
    <n v="578.56787728815186"/>
    <n v="6873.7852089173603"/>
    <s v="MIDI-PYRENEES"/>
    <x v="1"/>
    <s v="SUD-OUEST"/>
    <n v="13178.77659407158"/>
  </r>
  <r>
    <n v="11"/>
    <s v="91"/>
    <s v="Essonne"/>
    <x v="1"/>
    <x v="2"/>
    <n v="14836"/>
    <n v="52572"/>
    <n v="11756"/>
    <n v="39976"/>
    <s v="ILE-DE-FRANCE"/>
    <x v="1"/>
    <s v="REGION PARISIENNE"/>
    <n v="119140"/>
  </r>
  <r>
    <n v="82"/>
    <s v="26"/>
    <s v="Drôme"/>
    <x v="1"/>
    <x v="1"/>
    <n v="1348"/>
    <n v="28396"/>
    <n v="1164"/>
    <n v="36736"/>
    <s v="RHONE-ALPES"/>
    <x v="0"/>
    <s v="CENTRE-EST"/>
    <n v="67644"/>
  </r>
  <r>
    <n v="21"/>
    <s v="10"/>
    <s v="Aube"/>
    <x v="4"/>
    <x v="3"/>
    <n v="1060"/>
    <n v="2505"/>
    <n v="1500"/>
    <n v="3820"/>
    <s v="CHAMPAGNE-ARDENNE"/>
    <x v="1"/>
    <s v="BASSIN PARISIEN"/>
    <n v="8885"/>
  </r>
  <r>
    <n v="72"/>
    <s v="33"/>
    <s v="Gironde"/>
    <x v="3"/>
    <x v="5"/>
    <n v="7944.4277818860965"/>
    <n v="133522.14357787522"/>
    <n v="10786.374464441978"/>
    <n v="156079.23658401927"/>
    <s v="AQUITAINE"/>
    <x v="2"/>
    <s v="SUD-OUEST"/>
    <n v="308332.18240822258"/>
  </r>
  <r>
    <n v="22"/>
    <s v="60"/>
    <s v="Oise"/>
    <x v="4"/>
    <x v="3"/>
    <n v="2520"/>
    <n v="5695"/>
    <n v="3015"/>
    <n v="9375"/>
    <s v="PICARDIE"/>
    <x v="1"/>
    <s v="BASSIN PARISIEN"/>
    <n v="20605"/>
  </r>
  <r>
    <n v="24"/>
    <s v="36"/>
    <s v="Indre"/>
    <x v="1"/>
    <x v="3"/>
    <n v="952"/>
    <n v="2608"/>
    <n v="1244"/>
    <n v="4548"/>
    <s v="CENTRE"/>
    <x v="1"/>
    <s v="BASSIN PARISIEN"/>
    <n v="9352"/>
  </r>
  <r>
    <n v="93"/>
    <s v="05"/>
    <s v="Hautes-Alpes"/>
    <x v="0"/>
    <x v="3"/>
    <n v="320"/>
    <n v="1012"/>
    <n v="580"/>
    <n v="1624"/>
    <s v="PROVENCE-ALPES-COTE D'AZUR"/>
    <x v="1"/>
    <s v="MEDITERRANEE"/>
    <n v="3536"/>
  </r>
  <r>
    <n v="23"/>
    <s v="76"/>
    <s v="Seine-Maritime"/>
    <x v="3"/>
    <x v="3"/>
    <n v="4178.8314170809417"/>
    <n v="16846.408223980259"/>
    <n v="3197.0343289696971"/>
    <n v="28257.686678231243"/>
    <s v="HAUTE-NORMANDIE"/>
    <x v="1"/>
    <s v="BASSIN PARISIEN"/>
    <n v="52479.960648262146"/>
  </r>
  <r>
    <n v="72"/>
    <s v="40"/>
    <s v="Landes"/>
    <x v="2"/>
    <x v="5"/>
    <n v="1292.3867869661856"/>
    <n v="21261.009597859735"/>
    <n v="1519.3571811493498"/>
    <n v="24807.943045999429"/>
    <s v="AQUITAINE"/>
    <x v="2"/>
    <s v="SUD-OUEST"/>
    <n v="48880.696611974694"/>
  </r>
  <r>
    <n v="11"/>
    <s v="77"/>
    <s v="Seine-et-Marne"/>
    <x v="2"/>
    <x v="1"/>
    <n v="365.7879010792808"/>
    <n v="34536.964108795481"/>
    <n v="253.86141715010777"/>
    <n v="54494.069071387574"/>
    <s v="ILE-DE-FRANCE"/>
    <x v="0"/>
    <s v="REGION PARISIENNE"/>
    <n v="89650.68249841244"/>
  </r>
  <r>
    <n v="24"/>
    <s v="37"/>
    <s v="Indre-et-Loire"/>
    <x v="1"/>
    <x v="5"/>
    <n v="1004"/>
    <n v="11476"/>
    <n v="1728"/>
    <n v="11016"/>
    <s v="CENTRE"/>
    <x v="2"/>
    <s v="BASSIN PARISIEN"/>
    <n v="25224"/>
  </r>
  <r>
    <n v="91"/>
    <s v="11"/>
    <s v="Aude"/>
    <x v="6"/>
    <x v="1"/>
    <n v="182"/>
    <n v="18425"/>
    <n v="130"/>
    <n v="24115"/>
    <s v="LANGUEDOC-ROUSSILLON"/>
    <x v="0"/>
    <s v="MEDITERRANEE"/>
    <n v="42852"/>
  </r>
  <r>
    <n v="94"/>
    <s v="2A"/>
    <s v="Corse-du-Sud"/>
    <x v="5"/>
    <x v="3"/>
    <n v="446"/>
    <n v="4180"/>
    <n v="444"/>
    <n v="5204"/>
    <s v="CORSE"/>
    <x v="1"/>
    <s v="MEDITERRANEE"/>
    <n v="10274"/>
  </r>
  <r>
    <n v="72"/>
    <s v="40"/>
    <s v="Landes"/>
    <x v="2"/>
    <x v="2"/>
    <n v="3636.6422726710152"/>
    <n v="42189.224137914636"/>
    <n v="2301.3716402933114"/>
    <n v="32220.762900531005"/>
    <s v="AQUITAINE"/>
    <x v="1"/>
    <s v="SUD-OUEST"/>
    <n v="80348.000951409966"/>
  </r>
  <r>
    <n v="52"/>
    <s v="44"/>
    <s v="Loire-Atlantique"/>
    <x v="3"/>
    <x v="4"/>
    <n v="11372.432418593602"/>
    <n v="68725.173406672271"/>
    <n v="11261.615222816661"/>
    <n v="76021.049085954321"/>
    <s v="PAYS DE LA LOIRE"/>
    <x v="2"/>
    <s v="OUEST"/>
    <n v="167380.27013403684"/>
  </r>
  <r>
    <n v="54"/>
    <s v="17"/>
    <s v="Charente-Maritime"/>
    <x v="6"/>
    <x v="0"/>
    <n v="3453"/>
    <n v="40826"/>
    <n v="2419"/>
    <n v="49169"/>
    <s v="POITOU-CHARENTES"/>
    <x v="0"/>
    <s v="OUEST"/>
    <n v="95867"/>
  </r>
  <r>
    <n v="91"/>
    <s v="34"/>
    <s v="Hérault"/>
    <x v="3"/>
    <x v="5"/>
    <n v="5424.9129532042498"/>
    <n v="96951.918039624434"/>
    <n v="7673.5573043439454"/>
    <n v="115486.91783915748"/>
    <s v="LANGUEDOC-ROUSSILLON"/>
    <x v="2"/>
    <s v="MEDITERRANEE"/>
    <n v="225537.30613633012"/>
  </r>
  <r>
    <n v="25"/>
    <s v="50"/>
    <s v="Manche"/>
    <x v="3"/>
    <x v="0"/>
    <n v="2154.7109545068492"/>
    <n v="34691.834682721194"/>
    <n v="1350.4700746688616"/>
    <n v="42450.19535127881"/>
    <s v="BASSE-NORMANDIE"/>
    <x v="0"/>
    <s v="BASSIN PARISIEN"/>
    <n v="80647.211063175724"/>
  </r>
  <r>
    <n v="82"/>
    <s v="74"/>
    <s v="Haute-Savoie"/>
    <x v="2"/>
    <x v="5"/>
    <n v="3730.7516111843761"/>
    <n v="55398.932060372928"/>
    <n v="4878.8120762683266"/>
    <n v="63274.427834935021"/>
    <s v="RHONE-ALPES"/>
    <x v="2"/>
    <s v="CENTRE-EST"/>
    <n v="127282.92358276065"/>
  </r>
  <r>
    <n v="93"/>
    <s v="13"/>
    <s v="Bouches-du-Rhône"/>
    <x v="0"/>
    <x v="3"/>
    <n v="3956"/>
    <n v="19796"/>
    <n v="4980"/>
    <n v="31680"/>
    <s v="PROVENCE-ALPES-COTE D'AZUR"/>
    <x v="1"/>
    <s v="MEDITERRANEE"/>
    <n v="60412"/>
  </r>
  <r>
    <n v="25"/>
    <s v="14"/>
    <s v="Calvados"/>
    <x v="6"/>
    <x v="4"/>
    <n v="3724"/>
    <n v="19575"/>
    <n v="4022"/>
    <n v="22807"/>
    <s v="BASSE-NORMANDIE"/>
    <x v="2"/>
    <s v="BASSIN PARISIEN"/>
    <n v="50128"/>
  </r>
  <r>
    <n v="31"/>
    <s v="59"/>
    <s v="Nord"/>
    <x v="1"/>
    <x v="1"/>
    <n v="13464"/>
    <n v="158616"/>
    <n v="15256"/>
    <n v="218836"/>
    <s v="NORD-PAS-DE-CALAIS"/>
    <x v="0"/>
    <s v=""/>
    <n v="406172"/>
  </r>
  <r>
    <n v="82"/>
    <s v="38"/>
    <s v="Isère"/>
    <x v="5"/>
    <x v="3"/>
    <n v="3058"/>
    <n v="16828"/>
    <n v="3028"/>
    <n v="29256"/>
    <s v="RHONE-ALPES"/>
    <x v="1"/>
    <s v="CENTRE-EST"/>
    <n v="52170"/>
  </r>
  <r>
    <n v="23"/>
    <s v="27"/>
    <s v="Eure"/>
    <x v="3"/>
    <x v="4"/>
    <n v="4271.1956339171575"/>
    <n v="28060.939365403628"/>
    <n v="4643.4118389539735"/>
    <n v="31778.262329733876"/>
    <s v="HAUTE-NORMANDIE"/>
    <x v="2"/>
    <s v="BASSIN PARISIEN"/>
    <n v="68753.809168008636"/>
  </r>
  <r>
    <n v="41"/>
    <s v="54"/>
    <s v="Meurthe-et-Moselle"/>
    <x v="1"/>
    <x v="5"/>
    <n v="1632"/>
    <n v="18760"/>
    <n v="2708"/>
    <n v="16516"/>
    <s v="LORRAINE"/>
    <x v="2"/>
    <s v="EST"/>
    <n v="39616"/>
  </r>
  <r>
    <n v="72"/>
    <s v="24"/>
    <s v="Dordogne"/>
    <x v="1"/>
    <x v="2"/>
    <n v="6640"/>
    <n v="17364"/>
    <n v="4504"/>
    <n v="11884"/>
    <s v="AQUITAINE"/>
    <x v="1"/>
    <s v="SUD-OUEST"/>
    <n v="40392"/>
  </r>
  <r>
    <n v="11"/>
    <s v="95"/>
    <s v="Val-d'Oise"/>
    <x v="5"/>
    <x v="2"/>
    <n v="15608"/>
    <n v="74686"/>
    <n v="14110"/>
    <n v="60135"/>
    <s v="ILE-DE-FRANCE"/>
    <x v="1"/>
    <s v="REGION PARISIENNE"/>
    <n v="164539"/>
  </r>
  <r>
    <n v="26"/>
    <s v="89"/>
    <s v="Yonne"/>
    <x v="6"/>
    <x v="2"/>
    <n v="3740"/>
    <n v="36375"/>
    <n v="2354"/>
    <n v="25818"/>
    <s v="BOURGOGNE"/>
    <x v="1"/>
    <s v="BASSIN PARISIEN"/>
    <n v="68287"/>
  </r>
  <r>
    <n v="23"/>
    <s v="76"/>
    <s v="Seine-Maritime"/>
    <x v="2"/>
    <x v="4"/>
    <n v="10007.693281980381"/>
    <n v="48179.430844677241"/>
    <n v="10681.358232642608"/>
    <n v="54757.277902921371"/>
    <s v="HAUTE-NORMANDIE"/>
    <x v="2"/>
    <s v="BASSIN PARISIEN"/>
    <n v="123625.76026222161"/>
  </r>
  <r>
    <n v="72"/>
    <s v="24"/>
    <s v="Dordogne"/>
    <x v="2"/>
    <x v="5"/>
    <n v="1012.9024184572812"/>
    <n v="21545.9539887709"/>
    <n v="1555.2887927644965"/>
    <n v="25746.487833787683"/>
    <s v="AQUITAINE"/>
    <x v="2"/>
    <s v="SUD-OUEST"/>
    <n v="49860.633033780359"/>
  </r>
  <r>
    <n v="93"/>
    <s v="04"/>
    <s v="Alpes-de-Haute-Provence"/>
    <x v="3"/>
    <x v="1"/>
    <n v="27.465851542135084"/>
    <n v="5185.4961814585022"/>
    <n v="27.028697830808621"/>
    <n v="7827.1736037526589"/>
    <s v="PROVENCE-ALPES-COTE D'AZUR"/>
    <x v="0"/>
    <s v="MEDITERRANEE"/>
    <n v="13067.164334584104"/>
  </r>
  <r>
    <n v="31"/>
    <s v="59"/>
    <s v="Nord"/>
    <x v="6"/>
    <x v="5"/>
    <n v="10915"/>
    <n v="124548"/>
    <n v="14502"/>
    <n v="120693"/>
    <s v="NORD-PAS-DE-CALAIS"/>
    <x v="2"/>
    <s v=""/>
    <n v="270658"/>
  </r>
  <r>
    <n v="91"/>
    <s v="11"/>
    <s v="Aude"/>
    <x v="2"/>
    <x v="1"/>
    <n v="88.860254225254565"/>
    <n v="13688.085441556264"/>
    <n v="69.546432536909307"/>
    <n v="18639.87746819976"/>
    <s v="LANGUEDOC-ROUSSILLON"/>
    <x v="0"/>
    <s v="MEDITERRANEE"/>
    <n v="32486.369596518187"/>
  </r>
  <r>
    <n v="41"/>
    <s v="54"/>
    <s v="Meurthe-et-Moselle"/>
    <x v="4"/>
    <x v="5"/>
    <n v="1770"/>
    <n v="13995"/>
    <n v="3045"/>
    <n v="10705"/>
    <s v="LORRAINE"/>
    <x v="2"/>
    <s v="EST"/>
    <n v="29515"/>
  </r>
  <r>
    <n v="11"/>
    <s v="77"/>
    <s v="Seine-et-Marne"/>
    <x v="4"/>
    <x v="3"/>
    <n v="3130"/>
    <n v="9365"/>
    <n v="3940"/>
    <n v="15800"/>
    <s v="ILE-DE-FRANCE"/>
    <x v="1"/>
    <s v="REGION PARISIENNE"/>
    <n v="32235"/>
  </r>
  <r>
    <n v="54"/>
    <s v="79"/>
    <s v="Deux-Sèvres"/>
    <x v="4"/>
    <x v="4"/>
    <n v="1235"/>
    <n v="4435"/>
    <n v="1595"/>
    <n v="3955"/>
    <s v="POITOU-CHARENTES"/>
    <x v="2"/>
    <s v="OUEST"/>
    <n v="11220"/>
  </r>
  <r>
    <n v="24"/>
    <s v="41"/>
    <s v="Loir-et-Cher"/>
    <x v="5"/>
    <x v="1"/>
    <n v="568"/>
    <n v="23857"/>
    <n v="480"/>
    <n v="33496"/>
    <s v="CENTRE"/>
    <x v="0"/>
    <s v="BASSIN PARISIEN"/>
    <n v="58401"/>
  </r>
  <r>
    <n v="93"/>
    <s v="13"/>
    <s v="Bouches-du-Rhône"/>
    <x v="2"/>
    <x v="3"/>
    <n v="5586.0859640156868"/>
    <n v="36046.326169399174"/>
    <n v="3714.7724756921361"/>
    <n v="54151.964617997786"/>
    <s v="PROVENCE-ALPES-COTE D'AZUR"/>
    <x v="1"/>
    <s v="MEDITERRANEE"/>
    <n v="99499.14922710479"/>
  </r>
  <r>
    <n v="82"/>
    <s v="38"/>
    <s v="Isère"/>
    <x v="1"/>
    <x v="2"/>
    <n v="14856"/>
    <n v="46004"/>
    <n v="9816"/>
    <n v="33336"/>
    <s v="RHONE-ALPES"/>
    <x v="1"/>
    <s v="CENTRE-EST"/>
    <n v="104012"/>
  </r>
  <r>
    <n v="53"/>
    <s v="35"/>
    <s v="Ille-et-Vilaine"/>
    <x v="3"/>
    <x v="5"/>
    <n v="6901.052783851349"/>
    <n v="87918.012056210864"/>
    <n v="8608.7415817125348"/>
    <n v="100851.95892237822"/>
    <s v="BRETAGNE"/>
    <x v="2"/>
    <s v="OUEST"/>
    <n v="204279.76534415298"/>
  </r>
  <r>
    <n v="93"/>
    <s v="06"/>
    <s v="Alpes-Maritimes"/>
    <x v="3"/>
    <x v="4"/>
    <n v="8117.7408318143507"/>
    <n v="60757.432459317701"/>
    <n v="7968.5856041379648"/>
    <n v="78916.663376816839"/>
    <s v="PROVENCE-ALPES-COTE D'AZUR"/>
    <x v="2"/>
    <s v="MEDITERRANEE"/>
    <n v="155760.42227208684"/>
  </r>
  <r>
    <n v="91"/>
    <s v="11"/>
    <s v="Aude"/>
    <x v="4"/>
    <x v="2"/>
    <n v="3210"/>
    <n v="8265"/>
    <n v="2215"/>
    <n v="5060"/>
    <s v="LANGUEDOC-ROUSSILLON"/>
    <x v="1"/>
    <s v="MEDITERRANEE"/>
    <n v="18750"/>
  </r>
  <r>
    <n v="94"/>
    <s v="2B"/>
    <s v="Haute-Corse"/>
    <x v="2"/>
    <x v="4"/>
    <n v="980.42266324522279"/>
    <n v="9393.3479551945475"/>
    <n v="1029.0828252593762"/>
    <n v="11418.2516032517"/>
    <s v="CORSE"/>
    <x v="2"/>
    <s v="MEDITERRANEE"/>
    <n v="22821.105046950848"/>
  </r>
  <r>
    <n v="82"/>
    <s v="38"/>
    <s v="Isère"/>
    <x v="1"/>
    <x v="0"/>
    <n v="15996"/>
    <n v="99728"/>
    <n v="12968"/>
    <n v="113256"/>
    <s v="RHONE-ALPES"/>
    <x v="0"/>
    <s v="CENTRE-EST"/>
    <n v="241948"/>
  </r>
  <r>
    <n v="52"/>
    <s v="72"/>
    <s v="Sarthe"/>
    <x v="5"/>
    <x v="2"/>
    <n v="10103"/>
    <n v="43630"/>
    <n v="7176"/>
    <n v="26108"/>
    <s v="PAYS DE LA LOIRE"/>
    <x v="1"/>
    <s v="OUEST"/>
    <n v="87017"/>
  </r>
  <r>
    <n v="74"/>
    <s v="19"/>
    <s v="Corrèze"/>
    <x v="6"/>
    <x v="1"/>
    <n v="55"/>
    <n v="17459"/>
    <n v="24"/>
    <n v="25606"/>
    <s v="LIMOUSIN"/>
    <x v="0"/>
    <s v="SUD-OUEST"/>
    <n v="43144"/>
  </r>
  <r>
    <n v="72"/>
    <s v="33"/>
    <s v="Gironde"/>
    <x v="5"/>
    <x v="0"/>
    <n v="14299"/>
    <n v="94636"/>
    <n v="10909"/>
    <n v="125184"/>
    <s v="AQUITAINE"/>
    <x v="0"/>
    <s v="SUD-OUEST"/>
    <n v="245028"/>
  </r>
  <r>
    <n v="42"/>
    <s v="67"/>
    <s v="Bas-Rhin"/>
    <x v="2"/>
    <x v="1"/>
    <n v="370.6582165764051"/>
    <n v="22933.68730285289"/>
    <n v="188.89513006120683"/>
    <n v="48373.405768077551"/>
    <s v="ALSACE"/>
    <x v="0"/>
    <s v="EST"/>
    <n v="71866.646417568059"/>
  </r>
  <r>
    <n v="73"/>
    <s v="46"/>
    <s v="Lot"/>
    <x v="4"/>
    <x v="4"/>
    <n v="665"/>
    <n v="2920"/>
    <n v="695"/>
    <n v="2655"/>
    <s v="MIDI-PYRENEES"/>
    <x v="2"/>
    <s v="SUD-OUEST"/>
    <n v="6935"/>
  </r>
  <r>
    <n v="74"/>
    <s v="87"/>
    <s v="Haute-Vienne"/>
    <x v="3"/>
    <x v="0"/>
    <n v="1621.5727011639603"/>
    <n v="18398.447690700035"/>
    <n v="1144.4483534008343"/>
    <n v="23257.670332199847"/>
    <s v="LIMOUSIN"/>
    <x v="0"/>
    <s v="SUD-OUEST"/>
    <n v="44422.139077464679"/>
  </r>
  <r>
    <n v="82"/>
    <s v="69"/>
    <s v="Rhône"/>
    <x v="1"/>
    <x v="4"/>
    <n v="7420"/>
    <n v="44620"/>
    <n v="10144"/>
    <n v="39980"/>
    <s v="RHONE-ALPES"/>
    <x v="2"/>
    <s v="CENTRE-EST"/>
    <n v="102164"/>
  </r>
  <r>
    <n v="73"/>
    <s v="32"/>
    <s v="Gers"/>
    <x v="6"/>
    <x v="4"/>
    <n v="863"/>
    <n v="6913"/>
    <n v="748"/>
    <n v="8481"/>
    <s v="MIDI-PYRENEES"/>
    <x v="2"/>
    <s v="SUD-OUEST"/>
    <n v="17005"/>
  </r>
  <r>
    <n v="93"/>
    <s v="06"/>
    <s v="Alpes-Maritimes"/>
    <x v="6"/>
    <x v="1"/>
    <n v="536"/>
    <n v="52180"/>
    <n v="366"/>
    <n v="76157"/>
    <s v="PROVENCE-ALPES-COTE D'AZUR"/>
    <x v="0"/>
    <s v="MEDITERRANEE"/>
    <n v="129239"/>
  </r>
  <r>
    <n v="26"/>
    <s v="21"/>
    <s v="Côte-d'Or"/>
    <x v="1"/>
    <x v="3"/>
    <n v="1656"/>
    <n v="5956"/>
    <n v="2120"/>
    <n v="10604"/>
    <s v="BOURGOGNE"/>
    <x v="1"/>
    <s v="BASSIN PARISIEN"/>
    <n v="20336"/>
  </r>
  <r>
    <n v="73"/>
    <s v="82"/>
    <s v="Tarn-et-Garonne"/>
    <x v="4"/>
    <x v="0"/>
    <n v="2685"/>
    <n v="24360"/>
    <n v="2015"/>
    <n v="30300"/>
    <s v="MIDI-PYRENEES"/>
    <x v="0"/>
    <s v="SUD-OUEST"/>
    <n v="59360"/>
  </r>
  <r>
    <n v="93"/>
    <s v="04"/>
    <s v="Alpes-de-Haute-Provence"/>
    <x v="3"/>
    <x v="4"/>
    <n v="1015.6436870201443"/>
    <n v="8901.0851167494311"/>
    <n v="1046.6404390306891"/>
    <n v="10769.24877810412"/>
    <s v="PROVENCE-ALPES-COTE D'AZUR"/>
    <x v="2"/>
    <s v="MEDITERRANEE"/>
    <n v="21732.618020904385"/>
  </r>
  <r>
    <n v="93"/>
    <s v="04"/>
    <s v="Alpes-de-Haute-Provence"/>
    <x v="3"/>
    <x v="5"/>
    <n v="490.24971024915612"/>
    <n v="12433.038304553107"/>
    <n v="709.46013601059155"/>
    <n v="15322.862298873264"/>
    <s v="PROVENCE-ALPES-COTE D'AZUR"/>
    <x v="2"/>
    <s v="MEDITERRANEE"/>
    <n v="28955.610449686119"/>
  </r>
  <r>
    <n v="42"/>
    <s v="68"/>
    <s v="Haut-Rhin"/>
    <x v="0"/>
    <x v="2"/>
    <n v="10364"/>
    <n v="30180"/>
    <n v="7560"/>
    <n v="15420"/>
    <s v="ALSACE"/>
    <x v="1"/>
    <s v="EST"/>
    <n v="63524"/>
  </r>
  <r>
    <n v="54"/>
    <s v="16"/>
    <s v="Charente"/>
    <x v="2"/>
    <x v="0"/>
    <n v="2126.4563524187179"/>
    <n v="23610.39226519017"/>
    <n v="1210.8682614587588"/>
    <n v="29680.480276951435"/>
    <s v="POITOU-CHARENTES"/>
    <x v="0"/>
    <s v="OUEST"/>
    <n v="56628.197156019087"/>
  </r>
  <r>
    <n v="52"/>
    <s v="49"/>
    <s v="Maine-et-Loire"/>
    <x v="4"/>
    <x v="1"/>
    <n v="6205"/>
    <n v="41215"/>
    <n v="8765"/>
    <n v="56465"/>
    <s v="PAYS DE LA LOIRE"/>
    <x v="0"/>
    <s v="OUEST"/>
    <n v="112650"/>
  </r>
  <r>
    <n v="31"/>
    <s v="62"/>
    <s v="Pas-de-Calais"/>
    <x v="6"/>
    <x v="4"/>
    <n v="9917"/>
    <n v="42679"/>
    <n v="10337"/>
    <n v="43940"/>
    <s v="NORD-PAS-DE-CALAIS"/>
    <x v="2"/>
    <s v=""/>
    <n v="106873"/>
  </r>
  <r>
    <n v="73"/>
    <s v="46"/>
    <s v="Lot"/>
    <x v="5"/>
    <x v="4"/>
    <n v="616"/>
    <n v="5548"/>
    <n v="812"/>
    <n v="6156"/>
    <s v="MIDI-PYRENEES"/>
    <x v="2"/>
    <s v="SUD-OUEST"/>
    <n v="13132"/>
  </r>
  <r>
    <n v="93"/>
    <s v="84"/>
    <s v="Vaucluse"/>
    <x v="5"/>
    <x v="5"/>
    <n v="1001"/>
    <n v="15926"/>
    <n v="1448"/>
    <n v="14718"/>
    <s v="PROVENCE-ALPES-COTE D'AZUR"/>
    <x v="2"/>
    <s v="MEDITERRANEE"/>
    <n v="33093"/>
  </r>
  <r>
    <n v="25"/>
    <s v="50"/>
    <s v="Manche"/>
    <x v="4"/>
    <x v="1"/>
    <n v="5160"/>
    <n v="29885"/>
    <n v="6835"/>
    <n v="40845"/>
    <s v="BASSE-NORMANDIE"/>
    <x v="0"/>
    <s v="BASSIN PARISIEN"/>
    <n v="82725"/>
  </r>
  <r>
    <n v="83"/>
    <s v="15"/>
    <s v="Cantal"/>
    <x v="0"/>
    <x v="3"/>
    <n v="672"/>
    <n v="1564"/>
    <n v="916"/>
    <n v="2856"/>
    <s v="AUVERGNE"/>
    <x v="1"/>
    <s v="CENTRE-EST"/>
    <n v="6008"/>
  </r>
  <r>
    <n v="74"/>
    <s v="87"/>
    <s v="Haute-Vienne"/>
    <x v="2"/>
    <x v="1"/>
    <n v="62.893040172779585"/>
    <n v="17778.41570544905"/>
    <n v="46.709287395278224"/>
    <n v="27746.333996143298"/>
    <s v="LIMOUSIN"/>
    <x v="0"/>
    <s v="SUD-OUEST"/>
    <n v="45634.352029160407"/>
  </r>
  <r>
    <n v="72"/>
    <s v="47"/>
    <s v="Lot-et-Garonne"/>
    <x v="3"/>
    <x v="1"/>
    <n v="56.99554084259379"/>
    <n v="12772.543676391188"/>
    <n v="40.552359415165405"/>
    <n v="18738.899917976087"/>
    <s v="AQUITAINE"/>
    <x v="0"/>
    <s v="SUD-OUEST"/>
    <n v="31608.991494625036"/>
  </r>
  <r>
    <n v="26"/>
    <s v="71"/>
    <s v="Saône-et-Loire"/>
    <x v="1"/>
    <x v="2"/>
    <n v="12036"/>
    <n v="35488"/>
    <n v="6692"/>
    <n v="17912"/>
    <s v="BOURGOGNE"/>
    <x v="1"/>
    <s v="BASSIN PARISIEN"/>
    <n v="72128"/>
  </r>
  <r>
    <n v="52"/>
    <s v="49"/>
    <s v="Maine-et-Loire"/>
    <x v="4"/>
    <x v="0"/>
    <n v="12935"/>
    <n v="74095"/>
    <n v="12380"/>
    <n v="91980"/>
    <s v="PAYS DE LA LOIRE"/>
    <x v="0"/>
    <s v="OUEST"/>
    <n v="191390"/>
  </r>
  <r>
    <n v="24"/>
    <s v="36"/>
    <s v="Indre"/>
    <x v="0"/>
    <x v="0"/>
    <n v="4248"/>
    <n v="37516"/>
    <n v="3488"/>
    <n v="43584"/>
    <s v="CENTRE"/>
    <x v="0"/>
    <s v="BASSIN PARISIEN"/>
    <n v="88836"/>
  </r>
  <r>
    <n v="43"/>
    <s v="70"/>
    <s v="Haute-Saône"/>
    <x v="0"/>
    <x v="0"/>
    <n v="3648"/>
    <n v="26960"/>
    <n v="2992"/>
    <n v="32800"/>
    <s v="FRANCHE-COMTE"/>
    <x v="0"/>
    <s v="EST"/>
    <n v="66400"/>
  </r>
  <r>
    <n v="25"/>
    <s v="14"/>
    <s v="Calvados"/>
    <x v="3"/>
    <x v="1"/>
    <n v="173.55901440564256"/>
    <n v="21516.625522173606"/>
    <n v="95.200859158705228"/>
    <n v="39311.114852407656"/>
    <s v="BASSE-NORMANDIE"/>
    <x v="0"/>
    <s v="BASSIN PARISIEN"/>
    <n v="61096.50024814561"/>
  </r>
  <r>
    <n v="24"/>
    <s v="36"/>
    <s v="Indre"/>
    <x v="4"/>
    <x v="3"/>
    <n v="1050"/>
    <n v="2100"/>
    <n v="1105"/>
    <n v="3950"/>
    <s v="CENTRE"/>
    <x v="1"/>
    <s v="BASSIN PARISIEN"/>
    <n v="8205"/>
  </r>
  <r>
    <n v="11"/>
    <s v="91"/>
    <s v="Essonne"/>
    <x v="4"/>
    <x v="0"/>
    <n v="12320"/>
    <n v="75975"/>
    <n v="10160"/>
    <n v="86855"/>
    <s v="ILE-DE-FRANCE"/>
    <x v="0"/>
    <s v="REGION PARISIENNE"/>
    <n v="185310"/>
  </r>
  <r>
    <n v="23"/>
    <s v="76"/>
    <s v="Seine-Maritime"/>
    <x v="3"/>
    <x v="1"/>
    <n v="167.66359745794114"/>
    <n v="34287.398632739169"/>
    <n v="134.97199500962981"/>
    <n v="68362.787613852241"/>
    <s v="HAUTE-NORMANDIE"/>
    <x v="0"/>
    <s v="BASSIN PARISIEN"/>
    <n v="102952.82183905898"/>
  </r>
  <r>
    <n v="72"/>
    <s v="40"/>
    <s v="Landes"/>
    <x v="0"/>
    <x v="3"/>
    <n v="636"/>
    <n v="2092"/>
    <n v="768"/>
    <n v="3452"/>
    <s v="AQUITAINE"/>
    <x v="1"/>
    <s v="SUD-OUEST"/>
    <n v="6948"/>
  </r>
  <r>
    <n v="11"/>
    <s v="78"/>
    <s v="Yvelines"/>
    <x v="4"/>
    <x v="1"/>
    <n v="9235"/>
    <n v="65755"/>
    <n v="10930"/>
    <n v="86165"/>
    <s v="ILE-DE-FRANCE"/>
    <x v="0"/>
    <s v="REGION PARISIENNE"/>
    <n v="172085"/>
  </r>
  <r>
    <n v="26"/>
    <s v="21"/>
    <s v="Côte-d'Or"/>
    <x v="4"/>
    <x v="3"/>
    <n v="1935"/>
    <n v="4820"/>
    <n v="2250"/>
    <n v="9475"/>
    <s v="BOURGOGNE"/>
    <x v="1"/>
    <s v="BASSIN PARISIEN"/>
    <n v="18480"/>
  </r>
  <r>
    <n v="11"/>
    <s v="93"/>
    <s v="Seine-Saint-Denis"/>
    <x v="3"/>
    <x v="1"/>
    <n v="589.11854588374388"/>
    <n v="28322.639382187786"/>
    <n v="335.12321134083214"/>
    <n v="44842.750126914936"/>
    <s v="ILE-DE-FRANCE"/>
    <x v="0"/>
    <s v="REGION PARISIENNE"/>
    <n v="74089.631266327298"/>
  </r>
  <r>
    <n v="83"/>
    <s v="63"/>
    <s v="Puy-de-Dôme"/>
    <x v="0"/>
    <x v="4"/>
    <n v="1904"/>
    <n v="8688"/>
    <n v="2540"/>
    <n v="8456"/>
    <s v="AUVERGNE"/>
    <x v="2"/>
    <s v="CENTRE-EST"/>
    <n v="21588"/>
  </r>
  <r>
    <n v="91"/>
    <s v="34"/>
    <s v="Hérault"/>
    <x v="2"/>
    <x v="0"/>
    <n v="7438.6778685561412"/>
    <n v="58099.963160922882"/>
    <n v="4650.980724747651"/>
    <n v="70720.050699606407"/>
    <s v="LANGUEDOC-ROUSSILLON"/>
    <x v="0"/>
    <s v="MEDITERRANEE"/>
    <n v="140909.6724538331"/>
  </r>
  <r>
    <n v="72"/>
    <s v="40"/>
    <s v="Landes"/>
    <x v="4"/>
    <x v="2"/>
    <n v="5740"/>
    <n v="12340"/>
    <n v="3505"/>
    <n v="7140"/>
    <s v="AQUITAINE"/>
    <x v="1"/>
    <s v="SUD-OUEST"/>
    <n v="28725"/>
  </r>
  <r>
    <n v="93"/>
    <s v="05"/>
    <s v="Hautes-Alpes"/>
    <x v="0"/>
    <x v="1"/>
    <n v="1428"/>
    <n v="9568"/>
    <n v="1416"/>
    <n v="10792"/>
    <s v="PROVENCE-ALPES-COTE D'AZUR"/>
    <x v="0"/>
    <s v="MEDITERRANEE"/>
    <n v="23204"/>
  </r>
  <r>
    <n v="41"/>
    <s v="55"/>
    <s v="Meuse"/>
    <x v="4"/>
    <x v="1"/>
    <n v="2735"/>
    <n v="16470"/>
    <n v="3590"/>
    <n v="21500"/>
    <s v="LORRAINE"/>
    <x v="0"/>
    <s v="EST"/>
    <n v="44295"/>
  </r>
  <r>
    <n v="73"/>
    <s v="46"/>
    <s v="Lot"/>
    <x v="4"/>
    <x v="5"/>
    <n v="295"/>
    <n v="2025"/>
    <n v="375"/>
    <n v="1880"/>
    <s v="MIDI-PYRENEES"/>
    <x v="2"/>
    <s v="SUD-OUEST"/>
    <n v="4575"/>
  </r>
  <r>
    <n v="25"/>
    <s v="14"/>
    <s v="Calvados"/>
    <x v="0"/>
    <x v="2"/>
    <n v="6660"/>
    <n v="12064"/>
    <n v="5508"/>
    <n v="8728"/>
    <s v="BASSE-NORMANDIE"/>
    <x v="1"/>
    <s v="BASSIN PARISIEN"/>
    <n v="32960"/>
  </r>
  <r>
    <n v="43"/>
    <s v="90"/>
    <s v="Territoire de Belfort"/>
    <x v="4"/>
    <x v="4"/>
    <n v="625"/>
    <n v="3235"/>
    <n v="790"/>
    <n v="2350"/>
    <s v="FRANCHE-COMTE"/>
    <x v="2"/>
    <s v="EST"/>
    <n v="7000"/>
  </r>
  <r>
    <n v="74"/>
    <s v="23"/>
    <s v="Creuse"/>
    <x v="1"/>
    <x v="5"/>
    <n v="232"/>
    <n v="1956"/>
    <n v="272"/>
    <n v="2000"/>
    <s v="LIMOUSIN"/>
    <x v="2"/>
    <s v="SUD-OUEST"/>
    <n v="4460"/>
  </r>
  <r>
    <n v="21"/>
    <s v="51"/>
    <s v="Marne"/>
    <x v="2"/>
    <x v="5"/>
    <n v="3124.8972050393177"/>
    <n v="33581.119627928951"/>
    <n v="4585.1267569170368"/>
    <n v="39847.175347851917"/>
    <s v="CHAMPAGNE-ARDENNE"/>
    <x v="2"/>
    <s v="BASSIN PARISIEN"/>
    <n v="81138.318937737233"/>
  </r>
  <r>
    <n v="74"/>
    <s v="23"/>
    <s v="Creuse"/>
    <x v="1"/>
    <x v="0"/>
    <n v="1528"/>
    <n v="17644"/>
    <n v="1240"/>
    <n v="19932"/>
    <s v="LIMOUSIN"/>
    <x v="0"/>
    <s v="SUD-OUEST"/>
    <n v="40344"/>
  </r>
  <r>
    <n v="22"/>
    <s v="60"/>
    <s v="Oise"/>
    <x v="0"/>
    <x v="4"/>
    <n v="1632"/>
    <n v="6880"/>
    <n v="1888"/>
    <n v="5236"/>
    <s v="PICARDIE"/>
    <x v="2"/>
    <s v="BASSIN PARISIEN"/>
    <n v="15636"/>
  </r>
  <r>
    <n v="53"/>
    <s v="29"/>
    <s v="Finistère"/>
    <x v="5"/>
    <x v="5"/>
    <n v="2303"/>
    <n v="27548"/>
    <n v="3044"/>
    <n v="24524"/>
    <s v="BRETAGNE"/>
    <x v="2"/>
    <s v="OUEST"/>
    <n v="57419"/>
  </r>
  <r>
    <n v="22"/>
    <s v="02"/>
    <s v="Aisne"/>
    <x v="1"/>
    <x v="0"/>
    <n v="12548"/>
    <n v="64352"/>
    <n v="11756"/>
    <n v="78060"/>
    <s v="PICARDIE"/>
    <x v="0"/>
    <s v="BASSIN PARISIEN"/>
    <n v="166716"/>
  </r>
  <r>
    <n v="43"/>
    <s v="25"/>
    <s v="Doubs"/>
    <x v="1"/>
    <x v="0"/>
    <n v="9064"/>
    <n v="46324"/>
    <n v="7892"/>
    <n v="52352"/>
    <s v="FRANCHE-COMTE"/>
    <x v="0"/>
    <s v="EST"/>
    <n v="115632"/>
  </r>
  <r>
    <n v="11"/>
    <s v="94"/>
    <s v="Val-de-Marne"/>
    <x v="2"/>
    <x v="0"/>
    <n v="7302.9331190036355"/>
    <n v="79402.710230153258"/>
    <n v="4815.8813022361264"/>
    <n v="85335.546508769956"/>
    <s v="ILE-DE-FRANCE"/>
    <x v="0"/>
    <s v="REGION PARISIENNE"/>
    <n v="176857.07116016297"/>
  </r>
  <r>
    <n v="82"/>
    <s v="07"/>
    <s v="Ardèche"/>
    <x v="4"/>
    <x v="3"/>
    <n v="985"/>
    <n v="2805"/>
    <n v="1185"/>
    <n v="5060"/>
    <s v="RHONE-ALPES"/>
    <x v="1"/>
    <s v="CENTRE-EST"/>
    <n v="10035"/>
  </r>
  <r>
    <n v="83"/>
    <s v="43"/>
    <s v="Haute-Loire"/>
    <x v="1"/>
    <x v="3"/>
    <n v="968"/>
    <n v="2948"/>
    <n v="1356"/>
    <n v="5252"/>
    <s v="AUVERGNE"/>
    <x v="1"/>
    <s v="CENTRE-EST"/>
    <n v="10524"/>
  </r>
  <r>
    <n v="83"/>
    <s v="03"/>
    <s v="Allier"/>
    <x v="2"/>
    <x v="2"/>
    <n v="3562.5646530139202"/>
    <n v="39792.698190769239"/>
    <n v="2030.8476101312292"/>
    <n v="28313.573894432284"/>
    <s v="AUVERGNE"/>
    <x v="1"/>
    <s v="CENTRE-EST"/>
    <n v="73699.684348346666"/>
  </r>
  <r>
    <n v="91"/>
    <s v="30"/>
    <s v="Gard"/>
    <x v="2"/>
    <x v="4"/>
    <n v="4055.2017457803058"/>
    <n v="32869.018634790649"/>
    <n v="4285.7821469910987"/>
    <n v="38963.018154313017"/>
    <s v="LANGUEDOC-ROUSSILLON"/>
    <x v="2"/>
    <s v="MEDITERRANEE"/>
    <n v="80173.020681875074"/>
  </r>
  <r>
    <n v="73"/>
    <s v="09"/>
    <s v="Ariège"/>
    <x v="5"/>
    <x v="3"/>
    <n v="359"/>
    <n v="3264"/>
    <n v="380"/>
    <n v="4416"/>
    <s v="MIDI-PYRENEES"/>
    <x v="1"/>
    <s v="SUD-OUEST"/>
    <n v="8419"/>
  </r>
  <r>
    <n v="24"/>
    <s v="36"/>
    <s v="Indre"/>
    <x v="2"/>
    <x v="4"/>
    <n v="1230.1338971422588"/>
    <n v="9575.3409035934674"/>
    <n v="1481.8134694571477"/>
    <n v="11054.347794529484"/>
    <s v="CENTRE"/>
    <x v="2"/>
    <s v="BASSIN PARISIEN"/>
    <n v="23341.636064722356"/>
  </r>
  <r>
    <n v="53"/>
    <s v="35"/>
    <s v="Ille-et-Vilaine"/>
    <x v="3"/>
    <x v="0"/>
    <n v="3773.3710467786577"/>
    <n v="43028.964632898824"/>
    <n v="2330.6220793781331"/>
    <n v="51205.717192254502"/>
    <s v="BRETAGNE"/>
    <x v="0"/>
    <s v="OUEST"/>
    <n v="100338.67495131012"/>
  </r>
  <r>
    <n v="72"/>
    <s v="64"/>
    <s v="Pyrénées-Atlantiques"/>
    <x v="2"/>
    <x v="2"/>
    <n v="5763.6498482760344"/>
    <n v="69942.457987890346"/>
    <n v="3426.3615638665224"/>
    <n v="54289.295557037309"/>
    <s v="AQUITAINE"/>
    <x v="1"/>
    <s v="SUD-OUEST"/>
    <n v="133421.76495707021"/>
  </r>
  <r>
    <n v="91"/>
    <s v="48"/>
    <s v="Lozère"/>
    <x v="1"/>
    <x v="5"/>
    <n v="84"/>
    <n v="1416"/>
    <n v="168"/>
    <n v="1560"/>
    <s v="LANGUEDOC-ROUSSILLON"/>
    <x v="2"/>
    <s v="MEDITERRANEE"/>
    <n v="3228"/>
  </r>
  <r>
    <n v="25"/>
    <s v="61"/>
    <s v="Orne"/>
    <x v="4"/>
    <x v="0"/>
    <n v="5980"/>
    <n v="37600"/>
    <n v="4845"/>
    <n v="43430"/>
    <s v="BASSE-NORMANDIE"/>
    <x v="0"/>
    <s v="BASSIN PARISIEN"/>
    <n v="91855"/>
  </r>
  <r>
    <n v="11"/>
    <s v="75"/>
    <s v="Paris"/>
    <x v="6"/>
    <x v="3"/>
    <n v="3881"/>
    <n v="46238"/>
    <n v="3526"/>
    <n v="74108"/>
    <s v="ILE-DE-FRANCE"/>
    <x v="1"/>
    <s v="REGION PARISIENNE"/>
    <n v="127753"/>
  </r>
  <r>
    <n v="24"/>
    <s v="45"/>
    <s v="Loiret"/>
    <x v="5"/>
    <x v="2"/>
    <n v="10050"/>
    <n v="46967"/>
    <n v="7725"/>
    <n v="31306"/>
    <s v="CENTRE"/>
    <x v="1"/>
    <s v="BASSIN PARISIEN"/>
    <n v="96048"/>
  </r>
  <r>
    <n v="24"/>
    <s v="41"/>
    <s v="Loir-et-Cher"/>
    <x v="5"/>
    <x v="5"/>
    <n v="716"/>
    <n v="7768"/>
    <n v="828"/>
    <n v="6564"/>
    <s v="CENTRE"/>
    <x v="2"/>
    <s v="BASSIN PARISIEN"/>
    <n v="15876"/>
  </r>
  <r>
    <n v="73"/>
    <s v="82"/>
    <s v="Tarn-et-Garonne"/>
    <x v="0"/>
    <x v="1"/>
    <n v="2964"/>
    <n v="15928"/>
    <n v="2956"/>
    <n v="16776"/>
    <s v="MIDI-PYRENEES"/>
    <x v="0"/>
    <s v="SUD-OUEST"/>
    <n v="38624"/>
  </r>
  <r>
    <n v="21"/>
    <s v="08"/>
    <s v="Ardennes"/>
    <x v="1"/>
    <x v="4"/>
    <n v="1224"/>
    <n v="6072"/>
    <n v="1628"/>
    <n v="4484"/>
    <s v="CHAMPAGNE-ARDENNE"/>
    <x v="2"/>
    <s v="BASSIN PARISIEN"/>
    <n v="13408"/>
  </r>
  <r>
    <n v="83"/>
    <s v="15"/>
    <s v="Cantal"/>
    <x v="1"/>
    <x v="0"/>
    <n v="2476"/>
    <n v="22340"/>
    <n v="1576"/>
    <n v="23276"/>
    <s v="AUVERGNE"/>
    <x v="0"/>
    <s v="CENTRE-EST"/>
    <n v="49668"/>
  </r>
  <r>
    <n v="54"/>
    <s v="86"/>
    <s v="Vienne"/>
    <x v="0"/>
    <x v="2"/>
    <n v="3292"/>
    <n v="6160"/>
    <n v="2460"/>
    <n v="4088"/>
    <s v="POITOU-CHARENTES"/>
    <x v="1"/>
    <s v="OUEST"/>
    <n v="16000"/>
  </r>
  <r>
    <n v="93"/>
    <s v="04"/>
    <s v="Alpes-de-Haute-Provence"/>
    <x v="0"/>
    <x v="1"/>
    <n v="1220"/>
    <n v="10016"/>
    <n v="1292"/>
    <n v="11456"/>
    <s v="PROVENCE-ALPES-COTE D'AZUR"/>
    <x v="0"/>
    <s v="MEDITERRANEE"/>
    <n v="23984"/>
  </r>
  <r>
    <n v="11"/>
    <s v="94"/>
    <s v="Val-de-Marne"/>
    <x v="5"/>
    <x v="2"/>
    <n v="16389"/>
    <n v="74700"/>
    <n v="14746"/>
    <n v="61632"/>
    <s v="ILE-DE-FRANCE"/>
    <x v="1"/>
    <s v="REGION PARISIENNE"/>
    <n v="167467"/>
  </r>
  <r>
    <n v="42"/>
    <s v="68"/>
    <s v="Haut-Rhin"/>
    <x v="2"/>
    <x v="1"/>
    <n v="354.9503235803208"/>
    <n v="15734.593927422196"/>
    <n v="179.178123445441"/>
    <n v="33144.829796353602"/>
    <s v="ALSACE"/>
    <x v="0"/>
    <s v="EST"/>
    <n v="49413.552170801559"/>
  </r>
  <r>
    <n v="54"/>
    <s v="86"/>
    <s v="Vienne"/>
    <x v="3"/>
    <x v="2"/>
    <n v="3954.1010334485641"/>
    <n v="43332.035626876961"/>
    <n v="2758.4262297942309"/>
    <n v="31434.567347326803"/>
    <s v="POITOU-CHARENTES"/>
    <x v="1"/>
    <s v="OUEST"/>
    <n v="81479.130237446559"/>
  </r>
  <r>
    <n v="43"/>
    <s v="25"/>
    <s v="Doubs"/>
    <x v="5"/>
    <x v="3"/>
    <n v="1246"/>
    <n v="7489"/>
    <n v="1468"/>
    <n v="13272"/>
    <s v="FRANCHE-COMTE"/>
    <x v="1"/>
    <s v="EST"/>
    <n v="23475"/>
  </r>
  <r>
    <n v="31"/>
    <s v="62"/>
    <s v="Pas-de-Calais"/>
    <x v="5"/>
    <x v="1"/>
    <n v="2043"/>
    <n v="92920"/>
    <n v="1900"/>
    <n v="134009"/>
    <s v="NORD-PAS-DE-CALAIS"/>
    <x v="0"/>
    <s v=""/>
    <n v="230872"/>
  </r>
  <r>
    <n v="11"/>
    <s v="78"/>
    <s v="Yvelines"/>
    <x v="2"/>
    <x v="4"/>
    <n v="9822.7561159137422"/>
    <n v="63185.480721066335"/>
    <n v="10671.048089449299"/>
    <n v="80152.630595525901"/>
    <s v="ILE-DE-FRANCE"/>
    <x v="2"/>
    <s v="REGION PARISIENNE"/>
    <n v="163831.91552195529"/>
  </r>
  <r>
    <n v="91"/>
    <s v="30"/>
    <s v="Gard"/>
    <x v="0"/>
    <x v="1"/>
    <n v="7660"/>
    <n v="40840"/>
    <n v="6976"/>
    <n v="46172"/>
    <s v="LANGUEDOC-ROUSSILLON"/>
    <x v="0"/>
    <s v="MEDITERRANEE"/>
    <n v="101648"/>
  </r>
  <r>
    <n v="11"/>
    <s v="91"/>
    <s v="Essonne"/>
    <x v="4"/>
    <x v="2"/>
    <n v="12595"/>
    <n v="45845"/>
    <n v="10630"/>
    <n v="30980"/>
    <s v="ILE-DE-FRANCE"/>
    <x v="1"/>
    <s v="REGION PARISIENNE"/>
    <n v="100050"/>
  </r>
  <r>
    <n v="91"/>
    <s v="66"/>
    <s v="Pyrénées-Orientales"/>
    <x v="1"/>
    <x v="2"/>
    <n v="4268"/>
    <n v="12588"/>
    <n v="2960"/>
    <n v="9064"/>
    <s v="LANGUEDOC-ROUSSILLON"/>
    <x v="1"/>
    <s v="MEDITERRANEE"/>
    <n v="28880"/>
  </r>
  <r>
    <n v="53"/>
    <s v="22"/>
    <s v="Côtes-d'Armor"/>
    <x v="4"/>
    <x v="1"/>
    <n v="4055"/>
    <n v="46845"/>
    <n v="4875"/>
    <n v="57985"/>
    <s v="BRETAGNE"/>
    <x v="0"/>
    <s v="OUEST"/>
    <n v="113760"/>
  </r>
  <r>
    <n v="52"/>
    <s v="53"/>
    <s v="Mayenne"/>
    <x v="1"/>
    <x v="5"/>
    <n v="404"/>
    <n v="3864"/>
    <n v="632"/>
    <n v="3796"/>
    <s v="PAYS DE LA LOIRE"/>
    <x v="2"/>
    <s v="OUEST"/>
    <n v="8696"/>
  </r>
  <r>
    <n v="25"/>
    <s v="50"/>
    <s v="Manche"/>
    <x v="0"/>
    <x v="0"/>
    <n v="9796"/>
    <n v="67032"/>
    <n v="7884"/>
    <n v="81644"/>
    <s v="BASSE-NORMANDIE"/>
    <x v="0"/>
    <s v="BASSIN PARISIEN"/>
    <n v="166356"/>
  </r>
  <r>
    <n v="73"/>
    <s v="09"/>
    <s v="Ariège"/>
    <x v="0"/>
    <x v="3"/>
    <n v="488"/>
    <n v="1456"/>
    <n v="608"/>
    <n v="2092"/>
    <s v="MIDI-PYRENEES"/>
    <x v="1"/>
    <s v="SUD-OUEST"/>
    <n v="4644"/>
  </r>
  <r>
    <n v="43"/>
    <s v="70"/>
    <s v="Haute-Saône"/>
    <x v="5"/>
    <x v="4"/>
    <n v="665"/>
    <n v="5928"/>
    <n v="912"/>
    <n v="5960"/>
    <s v="FRANCHE-COMTE"/>
    <x v="2"/>
    <s v="EST"/>
    <n v="13465"/>
  </r>
  <r>
    <n v="11"/>
    <s v="91"/>
    <s v="Essonne"/>
    <x v="2"/>
    <x v="1"/>
    <n v="380.12219041228656"/>
    <n v="29757.760511663921"/>
    <n v="187.29068042420099"/>
    <n v="47282.855192626506"/>
    <s v="ILE-DE-FRANCE"/>
    <x v="0"/>
    <s v="REGION PARISIENNE"/>
    <n v="77608.028575126911"/>
  </r>
  <r>
    <n v="11"/>
    <s v="77"/>
    <s v="Seine-et-Marne"/>
    <x v="0"/>
    <x v="3"/>
    <n v="1816"/>
    <n v="5980"/>
    <n v="2444"/>
    <n v="10272"/>
    <s v="ILE-DE-FRANCE"/>
    <x v="1"/>
    <s v="REGION PARISIENNE"/>
    <n v="20512"/>
  </r>
  <r>
    <n v="74"/>
    <s v="23"/>
    <s v="Creuse"/>
    <x v="1"/>
    <x v="3"/>
    <n v="476"/>
    <n v="1652"/>
    <n v="760"/>
    <n v="3004"/>
    <s v="LIMOUSIN"/>
    <x v="1"/>
    <s v="SUD-OUEST"/>
    <n v="5892"/>
  </r>
  <r>
    <n v="91"/>
    <s v="11"/>
    <s v="Aude"/>
    <x v="2"/>
    <x v="4"/>
    <n v="1898.1588903059369"/>
    <n v="18350.219532661413"/>
    <n v="2046.7687286497182"/>
    <n v="21390.641861709377"/>
    <s v="LANGUEDOC-ROUSSILLON"/>
    <x v="2"/>
    <s v="MEDITERRANEE"/>
    <n v="43685.789013326445"/>
  </r>
  <r>
    <n v="43"/>
    <s v="90"/>
    <s v="Territoire de Belfort"/>
    <x v="4"/>
    <x v="1"/>
    <n v="1675"/>
    <n v="9165"/>
    <n v="1920"/>
    <n v="12810"/>
    <s v="FRANCHE-COMTE"/>
    <x v="0"/>
    <s v="EST"/>
    <n v="25570"/>
  </r>
  <r>
    <n v="93"/>
    <s v="06"/>
    <s v="Alpes-Maritimes"/>
    <x v="2"/>
    <x v="5"/>
    <n v="4498.9698861749048"/>
    <n v="89284.101009789971"/>
    <n v="6499.2095597361904"/>
    <n v="100421.00660578463"/>
    <s v="PROVENCE-ALPES-COTE D'AZUR"/>
    <x v="2"/>
    <s v="MEDITERRANEE"/>
    <n v="200703.28706148569"/>
  </r>
  <r>
    <n v="25"/>
    <s v="61"/>
    <s v="Orne"/>
    <x v="6"/>
    <x v="2"/>
    <n v="3289"/>
    <n v="29807"/>
    <n v="2063"/>
    <n v="20160"/>
    <s v="BASSE-NORMANDIE"/>
    <x v="1"/>
    <s v="BASSIN PARISIEN"/>
    <n v="55319"/>
  </r>
  <r>
    <n v="74"/>
    <s v="19"/>
    <s v="Corrèze"/>
    <x v="0"/>
    <x v="4"/>
    <n v="872"/>
    <n v="3660"/>
    <n v="828"/>
    <n v="2784"/>
    <s v="LIMOUSIN"/>
    <x v="2"/>
    <s v="SUD-OUEST"/>
    <n v="8144"/>
  </r>
  <r>
    <n v="74"/>
    <s v="87"/>
    <s v="Haute-Vienne"/>
    <x v="6"/>
    <x v="5"/>
    <n v="1481"/>
    <n v="17319"/>
    <n v="1716"/>
    <n v="19698"/>
    <s v="LIMOUSIN"/>
    <x v="2"/>
    <s v="SUD-OUEST"/>
    <n v="40214"/>
  </r>
  <r>
    <n v="83"/>
    <s v="43"/>
    <s v="Haute-Loire"/>
    <x v="1"/>
    <x v="1"/>
    <n v="1048"/>
    <n v="15480"/>
    <n v="796"/>
    <n v="20488"/>
    <s v="AUVERGNE"/>
    <x v="0"/>
    <s v="CENTRE-EST"/>
    <n v="37812"/>
  </r>
  <r>
    <n v="26"/>
    <s v="89"/>
    <s v="Yonne"/>
    <x v="1"/>
    <x v="2"/>
    <n v="5184"/>
    <n v="17000"/>
    <n v="3184"/>
    <n v="9712"/>
    <s v="BOURGOGNE"/>
    <x v="1"/>
    <s v="BASSIN PARISIEN"/>
    <n v="35080"/>
  </r>
  <r>
    <n v="54"/>
    <s v="79"/>
    <s v="Deux-Sèvres"/>
    <x v="2"/>
    <x v="2"/>
    <n v="4237.1192821522372"/>
    <n v="39405.197637464073"/>
    <n v="2561.4365606421356"/>
    <n v="27926.85560571339"/>
    <s v="POITOU-CHARENTES"/>
    <x v="1"/>
    <s v="OUEST"/>
    <n v="74130.609085971839"/>
  </r>
  <r>
    <n v="25"/>
    <s v="50"/>
    <s v="Manche"/>
    <x v="5"/>
    <x v="0"/>
    <n v="5564"/>
    <n v="52856"/>
    <n v="4056"/>
    <n v="64732"/>
    <s v="BASSE-NORMANDIE"/>
    <x v="0"/>
    <s v="BASSIN PARISIEN"/>
    <n v="127208"/>
  </r>
  <r>
    <n v="94"/>
    <s v="2B"/>
    <s v="Haute-Corse"/>
    <x v="6"/>
    <x v="2"/>
    <n v="1150"/>
    <n v="9635"/>
    <n v="659"/>
    <n v="8003"/>
    <s v="CORSE"/>
    <x v="1"/>
    <s v="MEDITERRANEE"/>
    <n v="19447"/>
  </r>
  <r>
    <n v="93"/>
    <s v="13"/>
    <s v="Bouches-du-Rhône"/>
    <x v="3"/>
    <x v="2"/>
    <n v="16353.186489931282"/>
    <n v="148951.18260996032"/>
    <n v="11207.588429025516"/>
    <n v="130121.54813091396"/>
    <s v="PROVENCE-ALPES-COTE D'AZUR"/>
    <x v="1"/>
    <s v="MEDITERRANEE"/>
    <n v="306633.50565983111"/>
  </r>
  <r>
    <n v="73"/>
    <s v="65"/>
    <s v="Hautes-Pyrénées"/>
    <x v="6"/>
    <x v="4"/>
    <n v="1023"/>
    <n v="8638"/>
    <n v="986"/>
    <n v="10801"/>
    <s v="MIDI-PYRENEES"/>
    <x v="2"/>
    <s v="SUD-OUEST"/>
    <n v="21448"/>
  </r>
  <r>
    <n v="72"/>
    <s v="40"/>
    <s v="Landes"/>
    <x v="0"/>
    <x v="0"/>
    <n v="4552"/>
    <n v="45104"/>
    <n v="3436"/>
    <n v="56064"/>
    <s v="AQUITAINE"/>
    <x v="0"/>
    <s v="SUD-OUEST"/>
    <n v="109156"/>
  </r>
  <r>
    <n v="41"/>
    <s v="57"/>
    <s v="Moselle"/>
    <x v="5"/>
    <x v="0"/>
    <n v="12804"/>
    <n v="93818"/>
    <n v="10984"/>
    <n v="131534"/>
    <s v="LORRAINE"/>
    <x v="0"/>
    <s v="EST"/>
    <n v="249140"/>
  </r>
  <r>
    <n v="24"/>
    <s v="41"/>
    <s v="Loir-et-Cher"/>
    <x v="6"/>
    <x v="1"/>
    <n v="164"/>
    <n v="20812"/>
    <n v="117"/>
    <n v="31854"/>
    <s v="CENTRE"/>
    <x v="0"/>
    <s v="BASSIN PARISIEN"/>
    <n v="52947"/>
  </r>
  <r>
    <n v="82"/>
    <s v="01"/>
    <s v="Ain"/>
    <x v="4"/>
    <x v="2"/>
    <n v="7005"/>
    <n v="18340"/>
    <n v="4650"/>
    <n v="9775"/>
    <s v="RHONE-ALPES"/>
    <x v="1"/>
    <s v="CENTRE-EST"/>
    <n v="39770"/>
  </r>
  <r>
    <n v="26"/>
    <s v="21"/>
    <s v="Côte-d'Or"/>
    <x v="6"/>
    <x v="2"/>
    <n v="4946"/>
    <n v="49863"/>
    <n v="3325"/>
    <n v="36864"/>
    <s v="BOURGOGNE"/>
    <x v="1"/>
    <s v="BASSIN PARISIEN"/>
    <n v="94998"/>
  </r>
  <r>
    <n v="21"/>
    <s v="10"/>
    <s v="Aube"/>
    <x v="2"/>
    <x v="3"/>
    <n v="1092.2307228738243"/>
    <n v="4775.7892784087735"/>
    <n v="790.0072403433478"/>
    <n v="7927.616153457644"/>
    <s v="CHAMPAGNE-ARDENNE"/>
    <x v="1"/>
    <s v="BASSIN PARISIEN"/>
    <n v="14585.643395083589"/>
  </r>
  <r>
    <n v="26"/>
    <s v="58"/>
    <s v="Nièvre"/>
    <x v="5"/>
    <x v="2"/>
    <n v="4161"/>
    <n v="19389"/>
    <n v="2832"/>
    <n v="11916"/>
    <s v="BOURGOGNE"/>
    <x v="1"/>
    <s v="BASSIN PARISIEN"/>
    <n v="38298"/>
  </r>
  <r>
    <n v="82"/>
    <s v="42"/>
    <s v="Loire"/>
    <x v="3"/>
    <x v="3"/>
    <n v="2130.4637152060545"/>
    <n v="9629.342696387168"/>
    <n v="1562.8717431826519"/>
    <n v="17577.534582607535"/>
    <s v="RHONE-ALPES"/>
    <x v="1"/>
    <s v="CENTRE-EST"/>
    <n v="30900.212737383408"/>
  </r>
  <r>
    <n v="25"/>
    <s v="14"/>
    <s v="Calvados"/>
    <x v="0"/>
    <x v="4"/>
    <n v="1644"/>
    <n v="6596"/>
    <n v="1892"/>
    <n v="6072"/>
    <s v="BASSE-NORMANDIE"/>
    <x v="2"/>
    <s v="BASSIN PARISIEN"/>
    <n v="16204"/>
  </r>
  <r>
    <n v="73"/>
    <s v="31"/>
    <s v="Haute-Garonne"/>
    <x v="0"/>
    <x v="2"/>
    <n v="7616"/>
    <n v="18216"/>
    <n v="7092"/>
    <n v="15212"/>
    <s v="MIDI-PYRENEES"/>
    <x v="1"/>
    <s v="SUD-OUEST"/>
    <n v="48136"/>
  </r>
  <r>
    <n v="52"/>
    <s v="85"/>
    <s v="Vendée"/>
    <x v="3"/>
    <x v="1"/>
    <n v="115.49543105536652"/>
    <n v="24696.784120956294"/>
    <n v="46.883301129591977"/>
    <n v="41755.802887884456"/>
    <s v="PAYS DE LA LOIRE"/>
    <x v="0"/>
    <s v="OUEST"/>
    <n v="66614.965741025706"/>
  </r>
  <r>
    <n v="53"/>
    <s v="22"/>
    <s v="Côtes-d'Armor"/>
    <x v="1"/>
    <x v="4"/>
    <n v="2728"/>
    <n v="12780"/>
    <n v="3620"/>
    <n v="9884"/>
    <s v="BRETAGNE"/>
    <x v="2"/>
    <s v="OUEST"/>
    <n v="29012"/>
  </r>
  <r>
    <n v="43"/>
    <s v="25"/>
    <s v="Doubs"/>
    <x v="6"/>
    <x v="1"/>
    <n v="167"/>
    <n v="25525"/>
    <n v="164"/>
    <n v="41105"/>
    <s v="FRANCHE-COMTE"/>
    <x v="0"/>
    <s v="EST"/>
    <n v="66961"/>
  </r>
  <r>
    <n v="73"/>
    <s v="12"/>
    <s v="Aveyron"/>
    <x v="6"/>
    <x v="1"/>
    <n v="71"/>
    <n v="20510"/>
    <n v="37"/>
    <n v="28822"/>
    <s v="MIDI-PYRENEES"/>
    <x v="0"/>
    <s v="SUD-OUEST"/>
    <n v="49440"/>
  </r>
  <r>
    <n v="21"/>
    <s v="51"/>
    <s v="Marne"/>
    <x v="0"/>
    <x v="5"/>
    <n v="592"/>
    <n v="5124"/>
    <n v="432"/>
    <n v="1684"/>
    <s v="CHAMPAGNE-ARDENNE"/>
    <x v="2"/>
    <s v="BASSIN PARISIEN"/>
    <n v="7832"/>
  </r>
  <r>
    <n v="91"/>
    <s v="30"/>
    <s v="Gard"/>
    <x v="0"/>
    <x v="3"/>
    <n v="1976"/>
    <n v="5388"/>
    <n v="2028"/>
    <n v="8600"/>
    <s v="LANGUEDOC-ROUSSILLON"/>
    <x v="1"/>
    <s v="MEDITERRANEE"/>
    <n v="17992"/>
  </r>
  <r>
    <n v="54"/>
    <s v="79"/>
    <s v="Deux-Sèvres"/>
    <x v="0"/>
    <x v="3"/>
    <n v="840"/>
    <n v="2044"/>
    <n v="1052"/>
    <n v="3556"/>
    <s v="POITOU-CHARENTES"/>
    <x v="1"/>
    <s v="OUEST"/>
    <n v="7492"/>
  </r>
  <r>
    <n v="53"/>
    <s v="35"/>
    <s v="Ille-et-Vilaine"/>
    <x v="6"/>
    <x v="5"/>
    <n v="4192"/>
    <n v="49126"/>
    <n v="5291"/>
    <n v="51390"/>
    <s v="BRETAGNE"/>
    <x v="2"/>
    <s v="OUEST"/>
    <n v="109999"/>
  </r>
  <r>
    <n v="53"/>
    <s v="35"/>
    <s v="Ille-et-Vilaine"/>
    <x v="4"/>
    <x v="3"/>
    <n v="3135"/>
    <n v="7560"/>
    <n v="3725"/>
    <n v="12480"/>
    <s v="BRETAGNE"/>
    <x v="1"/>
    <s v="OUEST"/>
    <n v="26900"/>
  </r>
  <r>
    <n v="82"/>
    <s v="26"/>
    <s v="Drôme"/>
    <x v="1"/>
    <x v="4"/>
    <n v="1560"/>
    <n v="10544"/>
    <n v="2640"/>
    <n v="9284"/>
    <s v="RHONE-ALPES"/>
    <x v="2"/>
    <s v="CENTRE-EST"/>
    <n v="24028"/>
  </r>
  <r>
    <n v="22"/>
    <s v="80"/>
    <s v="Somme"/>
    <x v="6"/>
    <x v="0"/>
    <n v="4579"/>
    <n v="45409"/>
    <n v="3324"/>
    <n v="54690"/>
    <s v="PICARDIE"/>
    <x v="0"/>
    <s v="BASSIN PARISIEN"/>
    <n v="108002"/>
  </r>
  <r>
    <n v="24"/>
    <s v="45"/>
    <s v="Loiret"/>
    <x v="0"/>
    <x v="3"/>
    <n v="1204"/>
    <n v="3440"/>
    <n v="1660"/>
    <n v="6756"/>
    <s v="CENTRE"/>
    <x v="1"/>
    <s v="BASSIN PARISIEN"/>
    <n v="13060"/>
  </r>
  <r>
    <n v="11"/>
    <s v="91"/>
    <s v="Essonne"/>
    <x v="6"/>
    <x v="3"/>
    <n v="3398"/>
    <n v="26830"/>
    <n v="2340"/>
    <n v="41017"/>
    <s v="ILE-DE-FRANCE"/>
    <x v="1"/>
    <s v="REGION PARISIENNE"/>
    <n v="73585"/>
  </r>
  <r>
    <n v="41"/>
    <s v="55"/>
    <s v="Meuse"/>
    <x v="1"/>
    <x v="5"/>
    <n v="260"/>
    <n v="3344"/>
    <n v="516"/>
    <n v="3004"/>
    <s v="LORRAINE"/>
    <x v="2"/>
    <s v="EST"/>
    <n v="7124"/>
  </r>
  <r>
    <n v="24"/>
    <s v="28"/>
    <s v="Eure-et-Loir"/>
    <x v="2"/>
    <x v="5"/>
    <n v="1872.2621571480679"/>
    <n v="23245.410035155397"/>
    <n v="2497.2219360434419"/>
    <n v="26725.002901090778"/>
    <s v="CENTRE"/>
    <x v="2"/>
    <s v="BASSIN PARISIEN"/>
    <n v="54339.897029437685"/>
  </r>
  <r>
    <n v="26"/>
    <s v="71"/>
    <s v="Saône-et-Loire"/>
    <x v="0"/>
    <x v="5"/>
    <n v="528"/>
    <n v="4984"/>
    <n v="296"/>
    <n v="1652"/>
    <s v="BOURGOGNE"/>
    <x v="2"/>
    <s v="BASSIN PARISIEN"/>
    <n v="7460"/>
  </r>
  <r>
    <n v="72"/>
    <s v="40"/>
    <s v="Landes"/>
    <x v="6"/>
    <x v="5"/>
    <n v="1018"/>
    <n v="14127"/>
    <n v="1268"/>
    <n v="14971"/>
    <s v="AQUITAINE"/>
    <x v="2"/>
    <s v="SUD-OUEST"/>
    <n v="31384"/>
  </r>
  <r>
    <n v="11"/>
    <s v="92"/>
    <s v="Hauts-de-Seine"/>
    <x v="1"/>
    <x v="5"/>
    <n v="5892"/>
    <n v="82188"/>
    <n v="7632"/>
    <n v="60528"/>
    <s v="ILE-DE-FRANCE"/>
    <x v="2"/>
    <s v="REGION PARISIENNE"/>
    <n v="156240"/>
  </r>
  <r>
    <n v="21"/>
    <s v="52"/>
    <s v="Haute-Marne"/>
    <x v="4"/>
    <x v="1"/>
    <n v="1895"/>
    <n v="16115"/>
    <n v="3170"/>
    <n v="21200"/>
    <s v="CHAMPAGNE-ARDENNE"/>
    <x v="0"/>
    <s v="BASSIN PARISIEN"/>
    <n v="42380"/>
  </r>
  <r>
    <n v="74"/>
    <s v="23"/>
    <s v="Creuse"/>
    <x v="6"/>
    <x v="4"/>
    <n v="691"/>
    <n v="4042"/>
    <n v="586"/>
    <n v="4781"/>
    <s v="LIMOUSIN"/>
    <x v="2"/>
    <s v="SUD-OUEST"/>
    <n v="10100"/>
  </r>
  <r>
    <n v="43"/>
    <s v="90"/>
    <s v="Territoire de Belfort"/>
    <x v="0"/>
    <x v="0"/>
    <n v="2128"/>
    <n v="12732"/>
    <n v="1620"/>
    <n v="16104"/>
    <s v="FRANCHE-COMTE"/>
    <x v="0"/>
    <s v="EST"/>
    <n v="32584"/>
  </r>
  <r>
    <n v="11"/>
    <s v="91"/>
    <s v="Essonne"/>
    <x v="4"/>
    <x v="4"/>
    <n v="3980"/>
    <n v="27165"/>
    <n v="5905"/>
    <n v="24740"/>
    <s v="ILE-DE-FRANCE"/>
    <x v="2"/>
    <s v="REGION PARISIENNE"/>
    <n v="61790"/>
  </r>
  <r>
    <n v="11"/>
    <s v="93"/>
    <s v="Seine-Saint-Denis"/>
    <x v="6"/>
    <x v="0"/>
    <n v="11418"/>
    <n v="106193"/>
    <n v="8196"/>
    <n v="109340"/>
    <s v="ILE-DE-FRANCE"/>
    <x v="0"/>
    <s v="REGION PARISIENNE"/>
    <n v="235147"/>
  </r>
  <r>
    <n v="74"/>
    <s v="87"/>
    <s v="Haute-Vienne"/>
    <x v="0"/>
    <x v="2"/>
    <n v="4188"/>
    <n v="8004"/>
    <n v="2924"/>
    <n v="5844"/>
    <s v="LIMOUSIN"/>
    <x v="1"/>
    <s v="SUD-OUEST"/>
    <n v="20960"/>
  </r>
  <r>
    <n v="52"/>
    <s v="44"/>
    <s v="Loire-Atlantique"/>
    <x v="0"/>
    <x v="2"/>
    <n v="14456"/>
    <n v="29944"/>
    <n v="9988"/>
    <n v="19580"/>
    <s v="PAYS DE LA LOIRE"/>
    <x v="1"/>
    <s v="OUEST"/>
    <n v="73968"/>
  </r>
  <r>
    <n v="73"/>
    <s v="31"/>
    <s v="Haute-Garonne"/>
    <x v="4"/>
    <x v="3"/>
    <n v="3750"/>
    <n v="12255"/>
    <n v="4290"/>
    <n v="19100"/>
    <s v="MIDI-PYRENEES"/>
    <x v="1"/>
    <s v="SUD-OUEST"/>
    <n v="39395"/>
  </r>
  <r>
    <n v="26"/>
    <s v="71"/>
    <s v="Saône-et-Loire"/>
    <x v="4"/>
    <x v="4"/>
    <n v="2205"/>
    <n v="8840"/>
    <n v="2730"/>
    <n v="7520"/>
    <s v="BOURGOGNE"/>
    <x v="2"/>
    <s v="BASSIN PARISIEN"/>
    <n v="21295"/>
  </r>
  <r>
    <n v="74"/>
    <s v="87"/>
    <s v="Haute-Vienne"/>
    <x v="4"/>
    <x v="3"/>
    <n v="1530"/>
    <n v="3865"/>
    <n v="1910"/>
    <n v="7600"/>
    <s v="LIMOUSIN"/>
    <x v="1"/>
    <s v="SUD-OUEST"/>
    <n v="14905"/>
  </r>
  <r>
    <n v="72"/>
    <s v="33"/>
    <s v="Gironde"/>
    <x v="6"/>
    <x v="4"/>
    <n v="6863"/>
    <n v="48504"/>
    <n v="7314"/>
    <n v="56853"/>
    <s v="AQUITAINE"/>
    <x v="2"/>
    <s v="SUD-OUEST"/>
    <n v="119534"/>
  </r>
  <r>
    <n v="52"/>
    <s v="72"/>
    <s v="Sarthe"/>
    <x v="2"/>
    <x v="1"/>
    <n v="122.66196318600751"/>
    <n v="22830.077195931775"/>
    <n v="70.642035979924231"/>
    <n v="40163.160298708615"/>
    <s v="PAYS DE LA LOIRE"/>
    <x v="0"/>
    <s v="OUEST"/>
    <n v="63186.541493806319"/>
  </r>
  <r>
    <n v="91"/>
    <s v="48"/>
    <s v="Lozère"/>
    <x v="0"/>
    <x v="3"/>
    <n v="344"/>
    <n v="648"/>
    <n v="412"/>
    <n v="1296"/>
    <s v="LANGUEDOC-ROUSSILLON"/>
    <x v="1"/>
    <s v="MEDITERRANEE"/>
    <n v="2700"/>
  </r>
  <r>
    <n v="72"/>
    <s v="33"/>
    <s v="Gironde"/>
    <x v="4"/>
    <x v="4"/>
    <n v="4735"/>
    <n v="25365"/>
    <n v="5260"/>
    <n v="21490"/>
    <s v="AQUITAINE"/>
    <x v="2"/>
    <s v="SUD-OUEST"/>
    <n v="56850"/>
  </r>
  <r>
    <n v="24"/>
    <s v="36"/>
    <s v="Indre"/>
    <x v="1"/>
    <x v="0"/>
    <n v="3980"/>
    <n v="31724"/>
    <n v="3420"/>
    <n v="37568"/>
    <s v="CENTRE"/>
    <x v="0"/>
    <s v="BASSIN PARISIEN"/>
    <n v="76692"/>
  </r>
  <r>
    <n v="93"/>
    <s v="83"/>
    <s v="Var"/>
    <x v="4"/>
    <x v="1"/>
    <n v="6410"/>
    <n v="50500"/>
    <n v="5965"/>
    <n v="61310"/>
    <s v="PROVENCE-ALPES-COTE D'AZUR"/>
    <x v="0"/>
    <s v="MEDITERRANEE"/>
    <n v="124185"/>
  </r>
  <r>
    <n v="42"/>
    <s v="67"/>
    <s v="Bas-Rhin"/>
    <x v="0"/>
    <x v="3"/>
    <n v="1608"/>
    <n v="4508"/>
    <n v="2060"/>
    <n v="6724"/>
    <s v="ALSACE"/>
    <x v="1"/>
    <s v="EST"/>
    <n v="14900"/>
  </r>
  <r>
    <n v="43"/>
    <s v="90"/>
    <s v="Territoire de Belfort"/>
    <x v="2"/>
    <x v="3"/>
    <n v="477.28323650274206"/>
    <n v="1897.0379075344472"/>
    <n v="315.52901925855986"/>
    <n v="3538.9908545633175"/>
    <s v="FRANCHE-COMTE"/>
    <x v="1"/>
    <s v="EST"/>
    <n v="6228.8410178590666"/>
  </r>
  <r>
    <n v="82"/>
    <s v="38"/>
    <s v="Isère"/>
    <x v="3"/>
    <x v="3"/>
    <n v="3683.6361790835604"/>
    <n v="16674.534135736303"/>
    <n v="2247.2687807062071"/>
    <n v="25780.397761656135"/>
    <s v="RHONE-ALPES"/>
    <x v="1"/>
    <s v="CENTRE-EST"/>
    <n v="48385.836857182207"/>
  </r>
  <r>
    <n v="42"/>
    <s v="68"/>
    <s v="Haut-Rhin"/>
    <x v="5"/>
    <x v="5"/>
    <n v="1964"/>
    <n v="23695"/>
    <n v="2612"/>
    <n v="17988"/>
    <s v="ALSACE"/>
    <x v="2"/>
    <s v="EST"/>
    <n v="46259"/>
  </r>
  <r>
    <n v="26"/>
    <s v="58"/>
    <s v="Nièvre"/>
    <x v="6"/>
    <x v="5"/>
    <n v="590"/>
    <n v="7901"/>
    <n v="856"/>
    <n v="8902"/>
    <s v="BOURGOGNE"/>
    <x v="2"/>
    <s v="BASSIN PARISIEN"/>
    <n v="18249"/>
  </r>
  <r>
    <n v="93"/>
    <s v="05"/>
    <s v="Hautes-Alpes"/>
    <x v="3"/>
    <x v="1"/>
    <n v="12.322580726674788"/>
    <n v="4634.3127449425374"/>
    <n v="2.1337438732220901"/>
    <n v="6823.8853134881501"/>
    <s v="PROVENCE-ALPES-COTE D'AZUR"/>
    <x v="0"/>
    <s v="MEDITERRANEE"/>
    <n v="11472.654383030584"/>
  </r>
  <r>
    <n v="82"/>
    <s v="74"/>
    <s v="Haute-Savoie"/>
    <x v="0"/>
    <x v="2"/>
    <n v="5760"/>
    <n v="11856"/>
    <n v="4808"/>
    <n v="9488"/>
    <s v="RHONE-ALPES"/>
    <x v="1"/>
    <s v="CENTRE-EST"/>
    <n v="31912"/>
  </r>
  <r>
    <n v="52"/>
    <s v="85"/>
    <s v="Vendée"/>
    <x v="1"/>
    <x v="2"/>
    <n v="11256"/>
    <n v="27064"/>
    <n v="7268"/>
    <n v="15340"/>
    <s v="PAYS DE LA LOIRE"/>
    <x v="1"/>
    <s v="OUEST"/>
    <n v="60928"/>
  </r>
  <r>
    <n v="91"/>
    <s v="11"/>
    <s v="Aude"/>
    <x v="5"/>
    <x v="1"/>
    <n v="608"/>
    <n v="20044"/>
    <n v="404"/>
    <n v="23852"/>
    <s v="LANGUEDOC-ROUSSILLON"/>
    <x v="0"/>
    <s v="MEDITERRANEE"/>
    <n v="44908"/>
  </r>
  <r>
    <n v="43"/>
    <s v="70"/>
    <s v="Haute-Saône"/>
    <x v="3"/>
    <x v="5"/>
    <n v="820.69690818745619"/>
    <n v="12840.403989496717"/>
    <n v="1102.7590590879163"/>
    <n v="16333.40944009439"/>
    <s v="FRANCHE-COMTE"/>
    <x v="2"/>
    <s v="EST"/>
    <n v="31097.269396866479"/>
  </r>
  <r>
    <n v="25"/>
    <s v="61"/>
    <s v="Orne"/>
    <x v="1"/>
    <x v="0"/>
    <n v="6064"/>
    <n v="37860"/>
    <n v="5084"/>
    <n v="43344"/>
    <s v="BASSE-NORMANDIE"/>
    <x v="0"/>
    <s v="BASSIN PARISIEN"/>
    <n v="92352"/>
  </r>
  <r>
    <n v="21"/>
    <s v="51"/>
    <s v="Marne"/>
    <x v="1"/>
    <x v="5"/>
    <n v="1204"/>
    <n v="10708"/>
    <n v="1808"/>
    <n v="10180"/>
    <s v="CHAMPAGNE-ARDENNE"/>
    <x v="2"/>
    <s v="BASSIN PARISIEN"/>
    <n v="23900"/>
  </r>
  <r>
    <n v="21"/>
    <s v="51"/>
    <s v="Marne"/>
    <x v="5"/>
    <x v="0"/>
    <n v="6896"/>
    <n v="44416"/>
    <n v="5826"/>
    <n v="55152"/>
    <s v="CHAMPAGNE-ARDENNE"/>
    <x v="0"/>
    <s v="BASSIN PARISIEN"/>
    <n v="112290"/>
  </r>
  <r>
    <n v="42"/>
    <s v="67"/>
    <s v="Bas-Rhin"/>
    <x v="2"/>
    <x v="0"/>
    <n v="7940.2201854495988"/>
    <n v="60395.48225185601"/>
    <n v="5502.3781610440574"/>
    <n v="84223.461814518625"/>
    <s v="ALSACE"/>
    <x v="0"/>
    <s v="EST"/>
    <n v="158061.54241286829"/>
  </r>
  <r>
    <n v="91"/>
    <s v="30"/>
    <s v="Gard"/>
    <x v="4"/>
    <x v="3"/>
    <n v="2415"/>
    <n v="7035"/>
    <n v="2320"/>
    <n v="10830"/>
    <s v="LANGUEDOC-ROUSSILLON"/>
    <x v="1"/>
    <s v="MEDITERRANEE"/>
    <n v="22600"/>
  </r>
  <r>
    <n v="24"/>
    <s v="18"/>
    <s v="Cher"/>
    <x v="4"/>
    <x v="2"/>
    <n v="6050"/>
    <n v="15765"/>
    <n v="3470"/>
    <n v="7235"/>
    <s v="CENTRE"/>
    <x v="1"/>
    <s v="BASSIN PARISIEN"/>
    <n v="32520"/>
  </r>
  <r>
    <n v="74"/>
    <s v="19"/>
    <s v="Corrèze"/>
    <x v="3"/>
    <x v="5"/>
    <n v="1013.0985032575359"/>
    <n v="15853.513096150722"/>
    <n v="1093.360805393497"/>
    <n v="20078.817953998299"/>
    <s v="LIMOUSIN"/>
    <x v="2"/>
    <s v="SUD-OUEST"/>
    <n v="38038.790358800055"/>
  </r>
  <r>
    <n v="93"/>
    <s v="04"/>
    <s v="Alpes-de-Haute-Provence"/>
    <x v="0"/>
    <x v="0"/>
    <n v="1532"/>
    <n v="15808"/>
    <n v="1104"/>
    <n v="15440"/>
    <s v="PROVENCE-ALPES-COTE D'AZUR"/>
    <x v="0"/>
    <s v="MEDITERRANEE"/>
    <n v="33884"/>
  </r>
  <r>
    <n v="82"/>
    <s v="26"/>
    <s v="Drôme"/>
    <x v="4"/>
    <x v="2"/>
    <n v="5085"/>
    <n v="13830"/>
    <n v="3615"/>
    <n v="8820"/>
    <s v="RHONE-ALPES"/>
    <x v="1"/>
    <s v="CENTRE-EST"/>
    <n v="31350"/>
  </r>
  <r>
    <n v="11"/>
    <s v="93"/>
    <s v="Seine-Saint-Denis"/>
    <x v="4"/>
    <x v="1"/>
    <n v="16350"/>
    <n v="102605"/>
    <n v="17480"/>
    <n v="123485"/>
    <s v="ILE-DE-FRANCE"/>
    <x v="0"/>
    <s v="REGION PARISIENNE"/>
    <n v="259920"/>
  </r>
  <r>
    <n v="42"/>
    <s v="68"/>
    <s v="Haut-Rhin"/>
    <x v="1"/>
    <x v="4"/>
    <n v="3444"/>
    <n v="22272"/>
    <n v="4544"/>
    <n v="12376"/>
    <s v="ALSACE"/>
    <x v="2"/>
    <s v="EST"/>
    <n v="42636"/>
  </r>
  <r>
    <n v="41"/>
    <s v="88"/>
    <s v="Vosges"/>
    <x v="0"/>
    <x v="4"/>
    <n v="1288"/>
    <n v="4332"/>
    <n v="1348"/>
    <n v="3868"/>
    <s v="LORRAINE"/>
    <x v="2"/>
    <s v="EST"/>
    <n v="10836"/>
  </r>
  <r>
    <n v="73"/>
    <s v="32"/>
    <s v="Gers"/>
    <x v="5"/>
    <x v="4"/>
    <n v="752"/>
    <n v="6081"/>
    <n v="928"/>
    <n v="6805"/>
    <s v="MIDI-PYRENEES"/>
    <x v="2"/>
    <s v="SUD-OUEST"/>
    <n v="14566"/>
  </r>
  <r>
    <n v="72"/>
    <s v="24"/>
    <s v="Dordogne"/>
    <x v="3"/>
    <x v="5"/>
    <n v="1006.5952300009262"/>
    <n v="25231.215020937398"/>
    <n v="1563.7590188195716"/>
    <n v="32522.938907342166"/>
    <s v="AQUITAINE"/>
    <x v="2"/>
    <s v="SUD-OUEST"/>
    <n v="60324.508177100062"/>
  </r>
  <r>
    <n v="53"/>
    <s v="35"/>
    <s v="Ille-et-Vilaine"/>
    <x v="4"/>
    <x v="1"/>
    <n v="6025"/>
    <n v="51135"/>
    <n v="8185"/>
    <n v="67910"/>
    <s v="BRETAGNE"/>
    <x v="0"/>
    <s v="OUEST"/>
    <n v="133255"/>
  </r>
  <r>
    <n v="91"/>
    <s v="66"/>
    <s v="Pyrénées-Orientales"/>
    <x v="2"/>
    <x v="2"/>
    <n v="3572.2590448940764"/>
    <n v="39772.450112954059"/>
    <n v="2483.0967055663314"/>
    <n v="30910.850496186889"/>
    <s v="LANGUEDOC-ROUSSILLON"/>
    <x v="1"/>
    <s v="MEDITERRANEE"/>
    <n v="76738.656359601358"/>
  </r>
  <r>
    <n v="11"/>
    <s v="94"/>
    <s v="Val-de-Marne"/>
    <x v="0"/>
    <x v="5"/>
    <n v="2212"/>
    <n v="24364"/>
    <n v="1600"/>
    <n v="9032"/>
    <s v="ILE-DE-FRANCE"/>
    <x v="2"/>
    <s v="REGION PARISIENNE"/>
    <n v="37208"/>
  </r>
  <r>
    <n v="82"/>
    <s v="01"/>
    <s v="Ain"/>
    <x v="4"/>
    <x v="4"/>
    <n v="1675"/>
    <n v="7635"/>
    <n v="2265"/>
    <n v="5985"/>
    <s v="RHONE-ALPES"/>
    <x v="2"/>
    <s v="CENTRE-EST"/>
    <n v="17560"/>
  </r>
  <r>
    <n v="24"/>
    <s v="36"/>
    <s v="Indre"/>
    <x v="5"/>
    <x v="3"/>
    <n v="716"/>
    <n v="3921"/>
    <n v="800"/>
    <n v="6668"/>
    <s v="CENTRE"/>
    <x v="1"/>
    <s v="BASSIN PARISIEN"/>
    <n v="12105"/>
  </r>
  <r>
    <n v="53"/>
    <s v="22"/>
    <s v="Côtes-d'Armor"/>
    <x v="2"/>
    <x v="2"/>
    <n v="5593.5182175615819"/>
    <n v="61235.005873490925"/>
    <n v="3385.9199068212838"/>
    <n v="44626.556834727897"/>
    <s v="BRETAGNE"/>
    <x v="1"/>
    <s v="OUEST"/>
    <n v="114841.00083260168"/>
  </r>
  <r>
    <n v="83"/>
    <s v="03"/>
    <s v="Allier"/>
    <x v="1"/>
    <x v="5"/>
    <n v="636"/>
    <n v="6864"/>
    <n v="864"/>
    <n v="6920"/>
    <s v="AUVERGNE"/>
    <x v="2"/>
    <s v="CENTRE-EST"/>
    <n v="15284"/>
  </r>
  <r>
    <n v="24"/>
    <s v="28"/>
    <s v="Eure-et-Loir"/>
    <x v="0"/>
    <x v="2"/>
    <n v="4824"/>
    <n v="7992"/>
    <n v="2964"/>
    <n v="4620"/>
    <s v="CENTRE"/>
    <x v="1"/>
    <s v="BASSIN PARISIEN"/>
    <n v="20400"/>
  </r>
  <r>
    <n v="74"/>
    <s v="23"/>
    <s v="Creuse"/>
    <x v="3"/>
    <x v="2"/>
    <n v="1078.8961040945992"/>
    <n v="15523.963636398214"/>
    <n v="627.84964081312683"/>
    <n v="10371.205989032509"/>
    <s v="LIMOUSIN"/>
    <x v="1"/>
    <s v="SUD-OUEST"/>
    <n v="27601.915370338451"/>
  </r>
  <r>
    <n v="72"/>
    <s v="47"/>
    <s v="Lot-et-Garonne"/>
    <x v="2"/>
    <x v="2"/>
    <n v="3383.3809160995725"/>
    <n v="33313.896676690558"/>
    <n v="2151.4123800229468"/>
    <n v="25403.782030679595"/>
    <s v="AQUITAINE"/>
    <x v="1"/>
    <s v="SUD-OUEST"/>
    <n v="64252.472003492672"/>
  </r>
  <r>
    <n v="21"/>
    <s v="52"/>
    <s v="Haute-Marne"/>
    <x v="3"/>
    <x v="0"/>
    <n v="925.9855117222296"/>
    <n v="12129.391426213469"/>
    <n v="563.74880342126073"/>
    <n v="15486.008938194811"/>
    <s v="CHAMPAGNE-ARDENNE"/>
    <x v="0"/>
    <s v="BASSIN PARISIEN"/>
    <n v="29105.134679551771"/>
  </r>
  <r>
    <n v="72"/>
    <s v="64"/>
    <s v="Pyrénées-Atlantiques"/>
    <x v="6"/>
    <x v="2"/>
    <n v="5696"/>
    <n v="66020"/>
    <n v="3448"/>
    <n v="52677"/>
    <s v="AQUITAINE"/>
    <x v="1"/>
    <s v="SUD-OUEST"/>
    <n v="127841"/>
  </r>
  <r>
    <n v="23"/>
    <s v="76"/>
    <s v="Seine-Maritime"/>
    <x v="2"/>
    <x v="0"/>
    <n v="9270.7658535030841"/>
    <n v="85556.034340492712"/>
    <n v="5742.8468699272962"/>
    <n v="110495.2102125344"/>
    <s v="HAUTE-NORMANDIE"/>
    <x v="0"/>
    <s v="BASSIN PARISIEN"/>
    <n v="211064.85727645748"/>
  </r>
  <r>
    <n v="41"/>
    <s v="54"/>
    <s v="Meurthe-et-Moselle"/>
    <x v="0"/>
    <x v="1"/>
    <n v="11972"/>
    <n v="54792"/>
    <n v="13160"/>
    <n v="67780"/>
    <s v="LORRAINE"/>
    <x v="0"/>
    <s v="EST"/>
    <n v="147704"/>
  </r>
  <r>
    <n v="21"/>
    <s v="10"/>
    <s v="Aube"/>
    <x v="1"/>
    <x v="1"/>
    <n v="1420"/>
    <n v="21100"/>
    <n v="1408"/>
    <n v="30012"/>
    <s v="CHAMPAGNE-ARDENNE"/>
    <x v="0"/>
    <s v="BASSIN PARISIEN"/>
    <n v="53940"/>
  </r>
  <r>
    <n v="82"/>
    <s v="38"/>
    <s v="Isère"/>
    <x v="3"/>
    <x v="5"/>
    <n v="7742.5137979914289"/>
    <n v="117420.25795019731"/>
    <n v="9322.9791961720894"/>
    <n v="131407.56134155134"/>
    <s v="RHONE-ALPES"/>
    <x v="2"/>
    <s v="CENTRE-EST"/>
    <n v="265893.31228591216"/>
  </r>
  <r>
    <n v="43"/>
    <s v="70"/>
    <s v="Haute-Saône"/>
    <x v="6"/>
    <x v="1"/>
    <n v="123"/>
    <n v="16513"/>
    <n v="91"/>
    <n v="23983"/>
    <s v="FRANCHE-COMTE"/>
    <x v="0"/>
    <s v="EST"/>
    <n v="40710"/>
  </r>
  <r>
    <n v="11"/>
    <s v="95"/>
    <s v="Val-d'Oise"/>
    <x v="5"/>
    <x v="0"/>
    <n v="11367"/>
    <n v="72953"/>
    <n v="8525"/>
    <n v="84751"/>
    <s v="ILE-DE-FRANCE"/>
    <x v="0"/>
    <s v="REGION PARISIENNE"/>
    <n v="177596"/>
  </r>
  <r>
    <n v="82"/>
    <s v="01"/>
    <s v="Ain"/>
    <x v="0"/>
    <x v="3"/>
    <n v="1008"/>
    <n v="2576"/>
    <n v="1364"/>
    <n v="4772"/>
    <s v="RHONE-ALPES"/>
    <x v="1"/>
    <s v="CENTRE-EST"/>
    <n v="9720"/>
  </r>
  <r>
    <n v="23"/>
    <s v="76"/>
    <s v="Seine-Maritime"/>
    <x v="3"/>
    <x v="4"/>
    <n v="11209.049629225179"/>
    <n v="55842.001831014291"/>
    <n v="11794.626770506493"/>
    <n v="63393.940587976431"/>
    <s v="HAUTE-NORMANDIE"/>
    <x v="2"/>
    <s v="BASSIN PARISIEN"/>
    <n v="142239.6188187224"/>
  </r>
  <r>
    <n v="21"/>
    <s v="10"/>
    <s v="Aube"/>
    <x v="1"/>
    <x v="0"/>
    <n v="5664"/>
    <n v="34532"/>
    <n v="5112"/>
    <n v="40708"/>
    <s v="CHAMPAGNE-ARDENNE"/>
    <x v="0"/>
    <s v="BASSIN PARISIEN"/>
    <n v="86016"/>
  </r>
  <r>
    <n v="52"/>
    <s v="49"/>
    <s v="Maine-et-Loire"/>
    <x v="6"/>
    <x v="1"/>
    <n v="263"/>
    <n v="35989"/>
    <n v="129"/>
    <n v="57563"/>
    <s v="PAYS DE LA LOIRE"/>
    <x v="0"/>
    <s v="OUEST"/>
    <n v="93944"/>
  </r>
  <r>
    <n v="73"/>
    <s v="65"/>
    <s v="Hautes-Pyrénées"/>
    <x v="3"/>
    <x v="3"/>
    <n v="599.58458239055312"/>
    <n v="4712.4159003192308"/>
    <n v="341.07337665991525"/>
    <n v="7818.5329695635819"/>
    <s v="MIDI-PYRENEES"/>
    <x v="1"/>
    <s v="SUD-OUEST"/>
    <n v="13471.60682893328"/>
  </r>
  <r>
    <n v="91"/>
    <s v="34"/>
    <s v="Hérault"/>
    <x v="3"/>
    <x v="2"/>
    <n v="8750.0595240122439"/>
    <n v="82480.953688685244"/>
    <n v="6028.0626947000201"/>
    <n v="67130.608735524132"/>
    <s v="LANGUEDOC-ROUSSILLON"/>
    <x v="1"/>
    <s v="MEDITERRANEE"/>
    <n v="164389.68464292167"/>
  </r>
  <r>
    <n v="73"/>
    <s v="12"/>
    <s v="Aveyron"/>
    <x v="3"/>
    <x v="5"/>
    <n v="1306.2312408844839"/>
    <n v="18134.849286423705"/>
    <n v="1477.8987307085699"/>
    <n v="24662.059987667773"/>
    <s v="MIDI-PYRENEES"/>
    <x v="2"/>
    <s v="SUD-OUEST"/>
    <n v="45581.039245684529"/>
  </r>
  <r>
    <n v="22"/>
    <s v="60"/>
    <s v="Oise"/>
    <x v="6"/>
    <x v="1"/>
    <n v="277"/>
    <n v="38573"/>
    <n v="238"/>
    <n v="54681"/>
    <s v="PICARDIE"/>
    <x v="0"/>
    <s v="BASSIN PARISIEN"/>
    <n v="93769"/>
  </r>
  <r>
    <n v="73"/>
    <s v="32"/>
    <s v="Gers"/>
    <x v="0"/>
    <x v="2"/>
    <n v="1496"/>
    <n v="2196"/>
    <n v="952"/>
    <n v="1732"/>
    <s v="MIDI-PYRENEES"/>
    <x v="1"/>
    <s v="SUD-OUEST"/>
    <n v="6376"/>
  </r>
  <r>
    <n v="26"/>
    <s v="21"/>
    <s v="Côte-d'Or"/>
    <x v="6"/>
    <x v="0"/>
    <n v="3050"/>
    <n v="29960"/>
    <n v="1924"/>
    <n v="35208"/>
    <s v="BOURGOGNE"/>
    <x v="0"/>
    <s v="BASSIN PARISIEN"/>
    <n v="70142"/>
  </r>
  <r>
    <n v="11"/>
    <s v="92"/>
    <s v="Hauts-de-Seine"/>
    <x v="4"/>
    <x v="4"/>
    <n v="7810"/>
    <n v="46225"/>
    <n v="9930"/>
    <n v="49905"/>
    <s v="ILE-DE-FRANCE"/>
    <x v="2"/>
    <s v="REGION PARISIENNE"/>
    <n v="113870"/>
  </r>
  <r>
    <n v="21"/>
    <s v="10"/>
    <s v="Aube"/>
    <x v="0"/>
    <x v="2"/>
    <n v="4160"/>
    <n v="7624"/>
    <n v="2876"/>
    <n v="4620"/>
    <s v="CHAMPAGNE-ARDENNE"/>
    <x v="1"/>
    <s v="BASSIN PARISIEN"/>
    <n v="19280"/>
  </r>
  <r>
    <n v="41"/>
    <s v="88"/>
    <s v="Vosges"/>
    <x v="6"/>
    <x v="4"/>
    <n v="2417"/>
    <n v="10956"/>
    <n v="2441"/>
    <n v="12636"/>
    <s v="LORRAINE"/>
    <x v="2"/>
    <s v="EST"/>
    <n v="28450"/>
  </r>
  <r>
    <n v="82"/>
    <s v="42"/>
    <s v="Loire"/>
    <x v="5"/>
    <x v="4"/>
    <n v="2532"/>
    <n v="21697"/>
    <n v="3376"/>
    <n v="23280"/>
    <s v="RHONE-ALPES"/>
    <x v="2"/>
    <s v="CENTRE-EST"/>
    <n v="50885"/>
  </r>
  <r>
    <n v="11"/>
    <s v="77"/>
    <s v="Seine-et-Marne"/>
    <x v="1"/>
    <x v="2"/>
    <n v="13556"/>
    <n v="48276"/>
    <n v="10016"/>
    <n v="34644"/>
    <s v="ILE-DE-FRANCE"/>
    <x v="1"/>
    <s v="REGION PARISIENNE"/>
    <n v="106492"/>
  </r>
  <r>
    <n v="22"/>
    <s v="02"/>
    <s v="Aisne"/>
    <x v="5"/>
    <x v="2"/>
    <n v="8909"/>
    <n v="38067"/>
    <n v="6538"/>
    <n v="21725"/>
    <s v="PICARDIE"/>
    <x v="1"/>
    <s v="BASSIN PARISIEN"/>
    <n v="75239"/>
  </r>
  <r>
    <n v="52"/>
    <s v="85"/>
    <s v="Vendée"/>
    <x v="4"/>
    <x v="5"/>
    <n v="550"/>
    <n v="4230"/>
    <n v="865"/>
    <n v="3540"/>
    <s v="PAYS DE LA LOIRE"/>
    <x v="2"/>
    <s v="OUEST"/>
    <n v="9185"/>
  </r>
  <r>
    <n v="31"/>
    <s v="62"/>
    <s v="Pas-de-Calais"/>
    <x v="3"/>
    <x v="2"/>
    <n v="15415.118635299386"/>
    <n v="152058.0523185913"/>
    <n v="11387.465142804149"/>
    <n v="106203.09945955001"/>
    <s v="NORD-PAS-DE-CALAIS"/>
    <x v="1"/>
    <s v=""/>
    <n v="285063.73555624485"/>
  </r>
  <r>
    <n v="24"/>
    <s v="45"/>
    <s v="Loiret"/>
    <x v="0"/>
    <x v="5"/>
    <n v="444"/>
    <n v="4884"/>
    <n v="332"/>
    <n v="1832"/>
    <s v="CENTRE"/>
    <x v="2"/>
    <s v="BASSIN PARISIEN"/>
    <n v="7492"/>
  </r>
  <r>
    <n v="11"/>
    <s v="95"/>
    <s v="Val-d'Oise"/>
    <x v="0"/>
    <x v="5"/>
    <n v="1088"/>
    <n v="12736"/>
    <n v="952"/>
    <n v="4132"/>
    <s v="ILE-DE-FRANCE"/>
    <x v="2"/>
    <s v="REGION PARISIENNE"/>
    <n v="18908"/>
  </r>
  <r>
    <n v="82"/>
    <s v="42"/>
    <s v="Loire"/>
    <x v="2"/>
    <x v="4"/>
    <n v="6272.9619517792335"/>
    <n v="32472.142449930223"/>
    <n v="5612.6366197545185"/>
    <n v="37410.115803404893"/>
    <s v="RHONE-ALPES"/>
    <x v="2"/>
    <s v="CENTRE-EST"/>
    <n v="81767.856824868868"/>
  </r>
  <r>
    <n v="21"/>
    <s v="10"/>
    <s v="Aube"/>
    <x v="4"/>
    <x v="4"/>
    <n v="910"/>
    <n v="4695"/>
    <n v="985"/>
    <n v="3315"/>
    <s v="CHAMPAGNE-ARDENNE"/>
    <x v="2"/>
    <s v="BASSIN PARISIEN"/>
    <n v="9905"/>
  </r>
  <r>
    <n v="25"/>
    <s v="14"/>
    <s v="Calvados"/>
    <x v="4"/>
    <x v="0"/>
    <n v="11060"/>
    <n v="62815"/>
    <n v="8100"/>
    <n v="76140"/>
    <s v="BASSE-NORMANDIE"/>
    <x v="0"/>
    <s v="BASSIN PARISIEN"/>
    <n v="158115"/>
  </r>
  <r>
    <n v="25"/>
    <s v="50"/>
    <s v="Manche"/>
    <x v="0"/>
    <x v="4"/>
    <n v="1416"/>
    <n v="4420"/>
    <n v="1860"/>
    <n v="4340"/>
    <s v="BASSE-NORMANDIE"/>
    <x v="2"/>
    <s v="BASSIN PARISIEN"/>
    <n v="12036"/>
  </r>
  <r>
    <n v="23"/>
    <s v="27"/>
    <s v="Eure"/>
    <x v="4"/>
    <x v="5"/>
    <n v="550"/>
    <n v="5340"/>
    <n v="825"/>
    <n v="4155"/>
    <s v="HAUTE-NORMANDIE"/>
    <x v="2"/>
    <s v="BASSIN PARISIEN"/>
    <n v="10870"/>
  </r>
  <r>
    <n v="82"/>
    <s v="74"/>
    <s v="Haute-Savoie"/>
    <x v="5"/>
    <x v="2"/>
    <n v="11808"/>
    <n v="50032"/>
    <n v="8220"/>
    <n v="34240"/>
    <s v="RHONE-ALPES"/>
    <x v="1"/>
    <s v="CENTRE-EST"/>
    <n v="104300"/>
  </r>
  <r>
    <n v="41"/>
    <s v="55"/>
    <s v="Meuse"/>
    <x v="4"/>
    <x v="3"/>
    <n v="835"/>
    <n v="1895"/>
    <n v="900"/>
    <n v="2795"/>
    <s v="LORRAINE"/>
    <x v="1"/>
    <s v="EST"/>
    <n v="6425"/>
  </r>
  <r>
    <n v="93"/>
    <s v="84"/>
    <s v="Vaucluse"/>
    <x v="1"/>
    <x v="3"/>
    <n v="2240"/>
    <n v="6976"/>
    <n v="2288"/>
    <n v="10356"/>
    <s v="PROVENCE-ALPES-COTE D'AZUR"/>
    <x v="1"/>
    <s v="MEDITERRANEE"/>
    <n v="21860"/>
  </r>
  <r>
    <n v="52"/>
    <s v="53"/>
    <s v="Mayenne"/>
    <x v="6"/>
    <x v="4"/>
    <n v="2091"/>
    <n v="8443"/>
    <n v="2022"/>
    <n v="9160"/>
    <s v="PAYS DE LA LOIRE"/>
    <x v="2"/>
    <s v="OUEST"/>
    <n v="21716"/>
  </r>
  <r>
    <n v="11"/>
    <s v="77"/>
    <s v="Seine-et-Marne"/>
    <x v="2"/>
    <x v="3"/>
    <n v="4710.9528016057739"/>
    <n v="22884.034831088429"/>
    <n v="3720.003237503714"/>
    <n v="33838.326173293717"/>
    <s v="ILE-DE-FRANCE"/>
    <x v="1"/>
    <s v="REGION PARISIENNE"/>
    <n v="65153.317043491639"/>
  </r>
  <r>
    <n v="24"/>
    <s v="37"/>
    <s v="Indre-et-Loire"/>
    <x v="3"/>
    <x v="0"/>
    <n v="2851.1171201333555"/>
    <n v="28523.573657422156"/>
    <n v="1657.3018747350714"/>
    <n v="35285.579910947708"/>
    <s v="CENTRE"/>
    <x v="0"/>
    <s v="BASSIN PARISIEN"/>
    <n v="68317.572563238296"/>
  </r>
  <r>
    <n v="24"/>
    <s v="18"/>
    <s v="Cher"/>
    <x v="4"/>
    <x v="1"/>
    <n v="3205"/>
    <n v="26200"/>
    <n v="4365"/>
    <n v="36205"/>
    <s v="CENTRE"/>
    <x v="0"/>
    <s v="BASSIN PARISIEN"/>
    <n v="69975"/>
  </r>
  <r>
    <n v="54"/>
    <s v="79"/>
    <s v="Deux-Sèvres"/>
    <x v="1"/>
    <x v="3"/>
    <n v="1512"/>
    <n v="3372"/>
    <n v="2240"/>
    <n v="5620"/>
    <s v="POITOU-CHARENTES"/>
    <x v="1"/>
    <s v="OUEST"/>
    <n v="12744"/>
  </r>
  <r>
    <n v="82"/>
    <s v="38"/>
    <s v="Isère"/>
    <x v="0"/>
    <x v="1"/>
    <n v="12184"/>
    <n v="66968"/>
    <n v="12356"/>
    <n v="80672"/>
    <s v="RHONE-ALPES"/>
    <x v="0"/>
    <s v="CENTRE-EST"/>
    <n v="172180"/>
  </r>
  <r>
    <n v="93"/>
    <s v="83"/>
    <s v="Var"/>
    <x v="1"/>
    <x v="0"/>
    <n v="13032"/>
    <n v="87748"/>
    <n v="10056"/>
    <n v="108032"/>
    <s v="PROVENCE-ALPES-COTE D'AZUR"/>
    <x v="0"/>
    <s v="MEDITERRANEE"/>
    <n v="218868"/>
  </r>
  <r>
    <n v="43"/>
    <s v="90"/>
    <s v="Territoire de Belfort"/>
    <x v="5"/>
    <x v="1"/>
    <n v="207"/>
    <n v="7428"/>
    <n v="216"/>
    <n v="11576"/>
    <s v="FRANCHE-COMTE"/>
    <x v="0"/>
    <s v="EST"/>
    <n v="19427"/>
  </r>
  <r>
    <n v="93"/>
    <s v="84"/>
    <s v="Vaucluse"/>
    <x v="4"/>
    <x v="4"/>
    <n v="1375"/>
    <n v="8480"/>
    <n v="1690"/>
    <n v="6605"/>
    <s v="PROVENCE-ALPES-COTE D'AZUR"/>
    <x v="2"/>
    <s v="MEDITERRANEE"/>
    <n v="18150"/>
  </r>
  <r>
    <n v="82"/>
    <s v="01"/>
    <s v="Ain"/>
    <x v="5"/>
    <x v="0"/>
    <n v="4779"/>
    <n v="38480"/>
    <n v="3669"/>
    <n v="44168"/>
    <s v="RHONE-ALPES"/>
    <x v="0"/>
    <s v="CENTRE-EST"/>
    <n v="91096"/>
  </r>
  <r>
    <n v="41"/>
    <s v="88"/>
    <s v="Vosges"/>
    <x v="4"/>
    <x v="3"/>
    <n v="1905"/>
    <n v="3420"/>
    <n v="2330"/>
    <n v="5230"/>
    <s v="LORRAINE"/>
    <x v="1"/>
    <s v="EST"/>
    <n v="12885"/>
  </r>
  <r>
    <n v="91"/>
    <s v="48"/>
    <s v="Lozère"/>
    <x v="2"/>
    <x v="3"/>
    <n v="188.37403789660456"/>
    <n v="1689.9094803833505"/>
    <n v="124.22911713418449"/>
    <n v="2503.2371458456141"/>
    <s v="LANGUEDOC-ROUSSILLON"/>
    <x v="1"/>
    <s v="MEDITERRANEE"/>
    <n v="4505.7497812597539"/>
  </r>
  <r>
    <n v="91"/>
    <s v="34"/>
    <s v="Hérault"/>
    <x v="3"/>
    <x v="1"/>
    <n v="226.32142689140886"/>
    <n v="27905.119842716733"/>
    <n v="186.68458850541643"/>
    <n v="39188.569881541298"/>
    <s v="LANGUEDOC-ROUSSILLON"/>
    <x v="0"/>
    <s v="MEDITERRANEE"/>
    <n v="67506.695739654853"/>
  </r>
  <r>
    <n v="83"/>
    <s v="15"/>
    <s v="Cantal"/>
    <x v="2"/>
    <x v="3"/>
    <n v="372.43462378418241"/>
    <n v="3860.6058113365793"/>
    <n v="270.61294129104567"/>
    <n v="6087.7154578151894"/>
    <s v="AUVERGNE"/>
    <x v="1"/>
    <s v="CENTRE-EST"/>
    <n v="10591.368834226996"/>
  </r>
  <r>
    <n v="25"/>
    <s v="14"/>
    <s v="Calvados"/>
    <x v="5"/>
    <x v="5"/>
    <n v="1651"/>
    <n v="19146"/>
    <n v="2112"/>
    <n v="17456"/>
    <s v="BASSE-NORMANDIE"/>
    <x v="2"/>
    <s v="BASSIN PARISIEN"/>
    <n v="40365"/>
  </r>
  <r>
    <n v="41"/>
    <s v="57"/>
    <s v="Moselle"/>
    <x v="1"/>
    <x v="2"/>
    <n v="22444"/>
    <n v="68316"/>
    <n v="15724"/>
    <n v="37616"/>
    <s v="LORRAINE"/>
    <x v="1"/>
    <s v="EST"/>
    <n v="144100"/>
  </r>
  <r>
    <n v="21"/>
    <s v="52"/>
    <s v="Haute-Marne"/>
    <x v="0"/>
    <x v="2"/>
    <n v="3440"/>
    <n v="6416"/>
    <n v="1796"/>
    <n v="3188"/>
    <s v="CHAMPAGNE-ARDENNE"/>
    <x v="1"/>
    <s v="BASSIN PARISIEN"/>
    <n v="14840"/>
  </r>
  <r>
    <n v="52"/>
    <s v="49"/>
    <s v="Maine-et-Loire"/>
    <x v="5"/>
    <x v="2"/>
    <n v="13804"/>
    <n v="49077"/>
    <n v="10545"/>
    <n v="32456"/>
    <s v="PAYS DE LA LOIRE"/>
    <x v="1"/>
    <s v="OUEST"/>
    <n v="105882"/>
  </r>
  <r>
    <n v="91"/>
    <s v="66"/>
    <s v="Pyrénées-Orientales"/>
    <x v="3"/>
    <x v="1"/>
    <n v="79.359324758575369"/>
    <n v="14015.18845819224"/>
    <n v="58.508147841778182"/>
    <n v="21269.79050494761"/>
    <s v="LANGUEDOC-ROUSSILLON"/>
    <x v="0"/>
    <s v="MEDITERRANEE"/>
    <n v="35422.846435740204"/>
  </r>
  <r>
    <n v="24"/>
    <s v="37"/>
    <s v="Indre-et-Loire"/>
    <x v="2"/>
    <x v="5"/>
    <n v="3248.2105871274948"/>
    <n v="39035.234036038986"/>
    <n v="4404.7479851543712"/>
    <n v="46709.794462626291"/>
    <s v="CENTRE"/>
    <x v="2"/>
    <s v="BASSIN PARISIEN"/>
    <n v="93397.987070947143"/>
  </r>
  <r>
    <n v="52"/>
    <s v="53"/>
    <s v="Mayenne"/>
    <x v="6"/>
    <x v="3"/>
    <n v="1097"/>
    <n v="4853"/>
    <n v="709"/>
    <n v="7231"/>
    <s v="PAYS DE LA LOIRE"/>
    <x v="1"/>
    <s v="OUEST"/>
    <n v="13890"/>
  </r>
  <r>
    <n v="53"/>
    <s v="29"/>
    <s v="Finistère"/>
    <x v="5"/>
    <x v="1"/>
    <n v="916"/>
    <n v="61512"/>
    <n v="868"/>
    <n v="89404"/>
    <s v="BRETAGNE"/>
    <x v="0"/>
    <s v="OUEST"/>
    <n v="152700"/>
  </r>
  <r>
    <n v="24"/>
    <s v="36"/>
    <s v="Indre"/>
    <x v="3"/>
    <x v="3"/>
    <n v="762.41252913794472"/>
    <n v="3993.5555941533571"/>
    <n v="607.06391395289575"/>
    <n v="6784.991218769952"/>
    <s v="CENTRE"/>
    <x v="1"/>
    <s v="BASSIN PARISIEN"/>
    <n v="12148.023256014149"/>
  </r>
  <r>
    <n v="53"/>
    <s v="29"/>
    <s v="Finistère"/>
    <x v="6"/>
    <x v="0"/>
    <n v="2439"/>
    <n v="28975"/>
    <n v="1510"/>
    <n v="47723"/>
    <s v="BRETAGNE"/>
    <x v="0"/>
    <s v="OUEST"/>
    <n v="80647"/>
  </r>
  <r>
    <n v="91"/>
    <s v="48"/>
    <s v="Lozère"/>
    <x v="1"/>
    <x v="3"/>
    <n v="288"/>
    <n v="1068"/>
    <n v="432"/>
    <n v="2060"/>
    <s v="LANGUEDOC-ROUSSILLON"/>
    <x v="1"/>
    <s v="MEDITERRANEE"/>
    <n v="3848"/>
  </r>
  <r>
    <n v="43"/>
    <s v="25"/>
    <s v="Doubs"/>
    <x v="2"/>
    <x v="4"/>
    <n v="4610.3688263169461"/>
    <n v="22330.409054976983"/>
    <n v="4119.2927264594027"/>
    <n v="23421.040147799256"/>
    <s v="FRANCHE-COMTE"/>
    <x v="2"/>
    <s v="EST"/>
    <n v="54481.110755552589"/>
  </r>
  <r>
    <n v="93"/>
    <s v="06"/>
    <s v="Alpes-Maritimes"/>
    <x v="1"/>
    <x v="3"/>
    <n v="4068"/>
    <n v="18868"/>
    <n v="4100"/>
    <n v="32964"/>
    <s v="PROVENCE-ALPES-COTE D'AZUR"/>
    <x v="1"/>
    <s v="MEDITERRANEE"/>
    <n v="60000"/>
  </r>
  <r>
    <n v="73"/>
    <s v="46"/>
    <s v="Lot"/>
    <x v="2"/>
    <x v="3"/>
    <n v="397.72447630286052"/>
    <n v="3632.794021528136"/>
    <n v="359.36954276190602"/>
    <n v="6510.4508927519573"/>
    <s v="MIDI-PYRENEES"/>
    <x v="1"/>
    <s v="SUD-OUEST"/>
    <n v="10900.338933344861"/>
  </r>
  <r>
    <n v="91"/>
    <s v="30"/>
    <s v="Gard"/>
    <x v="1"/>
    <x v="5"/>
    <n v="856"/>
    <n v="12336"/>
    <n v="1444"/>
    <n v="12016"/>
    <s v="LANGUEDOC-ROUSSILLON"/>
    <x v="2"/>
    <s v="MEDITERRANEE"/>
    <n v="26652"/>
  </r>
  <r>
    <n v="24"/>
    <s v="18"/>
    <s v="Cher"/>
    <x v="3"/>
    <x v="1"/>
    <n v="75.876868790582648"/>
    <n v="11975.040286894582"/>
    <n v="45.943179478235272"/>
    <n v="22363.111383268508"/>
    <s v="CENTRE"/>
    <x v="0"/>
    <s v="BASSIN PARISIEN"/>
    <n v="34459.971718431909"/>
  </r>
  <r>
    <n v="43"/>
    <s v="25"/>
    <s v="Doubs"/>
    <x v="3"/>
    <x v="0"/>
    <n v="2999.804299453544"/>
    <n v="28546.309863643433"/>
    <n v="1998.7932914152009"/>
    <n v="33403.841414141527"/>
    <s v="FRANCHE-COMTE"/>
    <x v="0"/>
    <s v="EST"/>
    <n v="66948.748868653696"/>
  </r>
  <r>
    <n v="11"/>
    <s v="93"/>
    <s v="Seine-Saint-Denis"/>
    <x v="6"/>
    <x v="2"/>
    <n v="12016"/>
    <n v="109783"/>
    <n v="8581"/>
    <n v="95208"/>
    <s v="ILE-DE-FRANCE"/>
    <x v="1"/>
    <s v="REGION PARISIENNE"/>
    <n v="225588"/>
  </r>
  <r>
    <n v="23"/>
    <s v="27"/>
    <s v="Eure"/>
    <x v="3"/>
    <x v="2"/>
    <n v="6286.7096810946532"/>
    <n v="62499.566730651379"/>
    <n v="4400.4703296871758"/>
    <n v="45015.950007671701"/>
    <s v="HAUTE-NORMANDIE"/>
    <x v="1"/>
    <s v="BASSIN PARISIEN"/>
    <n v="118202.6967491049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032">
  <r>
    <n v="74"/>
    <x v="0"/>
    <s v="Creuse"/>
    <x v="0"/>
    <x v="0"/>
    <n v="1864"/>
    <n v="24020"/>
    <n v="1312"/>
    <n v="25944"/>
    <s v="LIMOUSIN"/>
    <x v="0"/>
    <s v="SUD-OUEST"/>
    <n v="53140"/>
    <n v="3176"/>
  </r>
  <r>
    <n v="54"/>
    <x v="1"/>
    <s v="Vienne"/>
    <x v="0"/>
    <x v="1"/>
    <n v="6320"/>
    <n v="29872"/>
    <n v="6276"/>
    <n v="33428"/>
    <s v="POITOU-CHARENTES"/>
    <x v="0"/>
    <s v="OUEST"/>
    <n v="75896"/>
    <n v="12596"/>
  </r>
  <r>
    <n v="73"/>
    <x v="2"/>
    <s v="Tarn"/>
    <x v="0"/>
    <x v="1"/>
    <n v="4904"/>
    <n v="26228"/>
    <n v="4460"/>
    <n v="29068"/>
    <s v="MIDI-PYRENEES"/>
    <x v="0"/>
    <s v="SUD-OUEST"/>
    <n v="64660"/>
    <n v="9364"/>
  </r>
  <r>
    <n v="42"/>
    <x v="3"/>
    <s v="Bas-Rhin"/>
    <x v="1"/>
    <x v="2"/>
    <n v="20828"/>
    <n v="71316"/>
    <n v="15760"/>
    <n v="42484"/>
    <s v="ALSACE"/>
    <x v="1"/>
    <s v="EST"/>
    <n v="150388"/>
    <n v="36588"/>
  </r>
  <r>
    <n v="72"/>
    <x v="4"/>
    <s v="Dordogne"/>
    <x v="1"/>
    <x v="1"/>
    <n v="2696"/>
    <n v="33920"/>
    <n v="2504"/>
    <n v="39908"/>
    <s v="AQUITAINE"/>
    <x v="0"/>
    <s v="SUD-OUEST"/>
    <n v="79028"/>
    <n v="5200"/>
  </r>
  <r>
    <n v="21"/>
    <x v="5"/>
    <s v="Haute-Marne"/>
    <x v="2"/>
    <x v="1"/>
    <n v="47.34941456310937"/>
    <n v="8497.0700014586582"/>
    <n v="23.632915321553579"/>
    <n v="15184.159741175052"/>
    <s v="CHAMPAGNE-ARDENNE"/>
    <x v="0"/>
    <s v="BASSIN PARISIEN"/>
    <n v="23752.212072518374"/>
    <n v="70.982329884662946"/>
  </r>
  <r>
    <n v="93"/>
    <x v="6"/>
    <s v="Var"/>
    <x v="3"/>
    <x v="3"/>
    <n v="3520.3743924377713"/>
    <n v="23650.995944886185"/>
    <n v="2440.873400145214"/>
    <n v="35784.401919684009"/>
    <s v="PROVENCE-ALPES-COTE D'AZUR"/>
    <x v="1"/>
    <s v="MEDITERRANEE"/>
    <n v="65396.645657153174"/>
    <n v="5961.2477925829853"/>
  </r>
  <r>
    <n v="53"/>
    <x v="7"/>
    <s v="Morbihan"/>
    <x v="3"/>
    <x v="3"/>
    <n v="1975.2513035583811"/>
    <n v="13971.064940383394"/>
    <n v="1246.3219250115264"/>
    <n v="21595.306886174156"/>
    <s v="BRETAGNE"/>
    <x v="1"/>
    <s v="OUEST"/>
    <n v="38787.945055127457"/>
    <n v="3221.5732285699078"/>
  </r>
  <r>
    <n v="24"/>
    <x v="8"/>
    <s v="Loir-et-Cher"/>
    <x v="1"/>
    <x v="2"/>
    <n v="5600"/>
    <n v="16040"/>
    <n v="3572"/>
    <n v="8396"/>
    <s v="CENTRE"/>
    <x v="1"/>
    <s v="BASSIN PARISIEN"/>
    <n v="33608"/>
    <n v="9172"/>
  </r>
  <r>
    <n v="26"/>
    <x v="9"/>
    <s v="Nièvre"/>
    <x v="4"/>
    <x v="4"/>
    <n v="795"/>
    <n v="4085"/>
    <n v="1005"/>
    <n v="3695"/>
    <s v="BOURGOGNE"/>
    <x v="2"/>
    <s v="BASSIN PARISIEN"/>
    <n v="9580"/>
    <n v="1800"/>
  </r>
  <r>
    <n v="24"/>
    <x v="10"/>
    <s v="Cher"/>
    <x v="3"/>
    <x v="2"/>
    <n v="3035.6658297511667"/>
    <n v="38199.30893693243"/>
    <n v="2127.8970039134024"/>
    <n v="27415.121651917751"/>
    <s v="CENTRE"/>
    <x v="1"/>
    <s v="BASSIN PARISIEN"/>
    <n v="70777.993422514744"/>
    <n v="5163.5628336645696"/>
  </r>
  <r>
    <n v="72"/>
    <x v="11"/>
    <s v="Pyrénées-Atlantiques"/>
    <x v="0"/>
    <x v="1"/>
    <n v="8164"/>
    <n v="41772"/>
    <n v="6788"/>
    <n v="48284"/>
    <s v="AQUITAINE"/>
    <x v="0"/>
    <s v="SUD-OUEST"/>
    <n v="105008"/>
    <n v="14952"/>
  </r>
  <r>
    <n v="91"/>
    <x v="12"/>
    <s v="Aude"/>
    <x v="5"/>
    <x v="4"/>
    <n v="1022"/>
    <n v="10008"/>
    <n v="1432"/>
    <n v="10836"/>
    <s v="LANGUEDOC-ROUSSILLON"/>
    <x v="2"/>
    <s v="MEDITERRANEE"/>
    <n v="23298"/>
    <n v="2454"/>
  </r>
  <r>
    <n v="94"/>
    <x v="13"/>
    <s v="Corse-du-Sud"/>
    <x v="6"/>
    <x v="2"/>
    <n v="919"/>
    <n v="7878"/>
    <n v="570"/>
    <n v="6871"/>
    <s v="CORSE"/>
    <x v="1"/>
    <s v="MEDITERRANEE"/>
    <n v="16238"/>
    <n v="1489"/>
  </r>
  <r>
    <n v="43"/>
    <x v="14"/>
    <s v="Doubs"/>
    <x v="6"/>
    <x v="4"/>
    <n v="2891"/>
    <n v="16586"/>
    <n v="2815"/>
    <n v="17513"/>
    <s v="FRANCHE-COMTE"/>
    <x v="2"/>
    <s v="EST"/>
    <n v="39805"/>
    <n v="5706"/>
  </r>
  <r>
    <n v="82"/>
    <x v="15"/>
    <s v="Loire"/>
    <x v="5"/>
    <x v="3"/>
    <n v="1799"/>
    <n v="9480"/>
    <n v="1756"/>
    <n v="20328"/>
    <s v="RHONE-ALPES"/>
    <x v="1"/>
    <s v="CENTRE-EST"/>
    <n v="33363"/>
    <n v="3555"/>
  </r>
  <r>
    <n v="23"/>
    <x v="16"/>
    <s v="Seine-Maritime"/>
    <x v="4"/>
    <x v="2"/>
    <n v="23010"/>
    <n v="56250"/>
    <n v="13550"/>
    <n v="27935"/>
    <s v="HAUTE-NORMANDIE"/>
    <x v="1"/>
    <s v="BASSIN PARISIEN"/>
    <n v="120745"/>
    <n v="36560"/>
  </r>
  <r>
    <n v="82"/>
    <x v="17"/>
    <s v="Rhône"/>
    <x v="1"/>
    <x v="5"/>
    <n v="4284"/>
    <n v="48372"/>
    <n v="6644"/>
    <n v="43360"/>
    <s v="RHONE-ALPES"/>
    <x v="2"/>
    <s v="CENTRE-EST"/>
    <n v="102660"/>
    <n v="10928"/>
  </r>
  <r>
    <n v="43"/>
    <x v="18"/>
    <s v="Haute-Saône"/>
    <x v="4"/>
    <x v="0"/>
    <n v="3440"/>
    <n v="25290"/>
    <n v="2645"/>
    <n v="28930"/>
    <s v="FRANCHE-COMTE"/>
    <x v="0"/>
    <s v="EST"/>
    <n v="60305"/>
    <n v="6085"/>
  </r>
  <r>
    <n v="82"/>
    <x v="19"/>
    <s v="Isère"/>
    <x v="5"/>
    <x v="0"/>
    <n v="9711"/>
    <n v="75480"/>
    <n v="6948"/>
    <n v="88484"/>
    <s v="RHONE-ALPES"/>
    <x v="0"/>
    <s v="CENTRE-EST"/>
    <n v="180623"/>
    <n v="16659"/>
  </r>
  <r>
    <n v="52"/>
    <x v="20"/>
    <s v="Loire-Atlantique"/>
    <x v="4"/>
    <x v="4"/>
    <n v="4500"/>
    <n v="21480"/>
    <n v="5185"/>
    <n v="15450"/>
    <s v="PAYS DE LA LOIRE"/>
    <x v="2"/>
    <s v="OUEST"/>
    <n v="46615"/>
    <n v="9685"/>
  </r>
  <r>
    <n v="24"/>
    <x v="21"/>
    <s v="Eure-et-Loir"/>
    <x v="6"/>
    <x v="4"/>
    <n v="2317"/>
    <n v="12522"/>
    <n v="2522"/>
    <n v="14488"/>
    <s v="CENTRE"/>
    <x v="2"/>
    <s v="BASSIN PARISIEN"/>
    <n v="31849"/>
    <n v="4839"/>
  </r>
  <r>
    <n v="74"/>
    <x v="0"/>
    <s v="Creuse"/>
    <x v="5"/>
    <x v="1"/>
    <n v="100"/>
    <n v="14024"/>
    <n v="76"/>
    <n v="18512"/>
    <s v="LIMOUSIN"/>
    <x v="0"/>
    <s v="SUD-OUEST"/>
    <n v="32712"/>
    <n v="176"/>
  </r>
  <r>
    <n v="21"/>
    <x v="5"/>
    <s v="Haute-Marne"/>
    <x v="3"/>
    <x v="4"/>
    <n v="1785.1372017272313"/>
    <n v="8947.2863061507633"/>
    <n v="1300.4681975436104"/>
    <n v="9086.9961163617299"/>
    <s v="CHAMPAGNE-ARDENNE"/>
    <x v="2"/>
    <s v="BASSIN PARISIEN"/>
    <n v="21119.887821783333"/>
    <n v="3085.6053992708416"/>
  </r>
  <r>
    <n v="83"/>
    <x v="22"/>
    <s v="Allier"/>
    <x v="2"/>
    <x v="0"/>
    <n v="1826.7588932815843"/>
    <n v="21201.814736934924"/>
    <n v="1074.1514758528244"/>
    <n v="25085.745624091156"/>
    <s v="AUVERGNE"/>
    <x v="0"/>
    <s v="CENTRE-EST"/>
    <n v="49188.470730160494"/>
    <n v="2900.9103691344089"/>
  </r>
  <r>
    <n v="82"/>
    <x v="15"/>
    <s v="Loire"/>
    <x v="0"/>
    <x v="4"/>
    <n v="2640"/>
    <n v="10372"/>
    <n v="3624"/>
    <n v="9736"/>
    <s v="RHONE-ALPES"/>
    <x v="2"/>
    <s v="CENTRE-EST"/>
    <n v="26372"/>
    <n v="6264"/>
  </r>
  <r>
    <n v="43"/>
    <x v="23"/>
    <s v="Territoire de Belfort"/>
    <x v="3"/>
    <x v="1"/>
    <n v="16.693457795785207"/>
    <n v="3730.7902525049822"/>
    <n v="8.861851746642051"/>
    <n v="7161.7835593569698"/>
    <s v="FRANCHE-COMTE"/>
    <x v="0"/>
    <s v="EST"/>
    <n v="10918.129121404379"/>
    <n v="25.55530954242726"/>
  </r>
  <r>
    <n v="41"/>
    <x v="24"/>
    <s v="Vosges"/>
    <x v="5"/>
    <x v="5"/>
    <n v="864"/>
    <n v="8664"/>
    <n v="1092"/>
    <n v="7520"/>
    <s v="LORRAINE"/>
    <x v="2"/>
    <s v="EST"/>
    <n v="18140"/>
    <n v="1956"/>
  </r>
  <r>
    <n v="82"/>
    <x v="19"/>
    <s v="Isère"/>
    <x v="1"/>
    <x v="1"/>
    <n v="2812"/>
    <n v="55636"/>
    <n v="2504"/>
    <n v="75356"/>
    <s v="RHONE-ALPES"/>
    <x v="0"/>
    <s v="CENTRE-EST"/>
    <n v="136308"/>
    <n v="5316"/>
  </r>
  <r>
    <n v="72"/>
    <x v="25"/>
    <s v="Lot-et-Garonne"/>
    <x v="1"/>
    <x v="2"/>
    <n v="5248"/>
    <n v="14568"/>
    <n v="3564"/>
    <n v="9296"/>
    <s v="AQUITAINE"/>
    <x v="1"/>
    <s v="SUD-OUEST"/>
    <n v="32676"/>
    <n v="8812"/>
  </r>
  <r>
    <n v="52"/>
    <x v="20"/>
    <s v="Loire-Atlantique"/>
    <x v="5"/>
    <x v="3"/>
    <n v="2705"/>
    <n v="15420"/>
    <n v="2436"/>
    <n v="28917"/>
    <s v="PAYS DE LA LOIRE"/>
    <x v="1"/>
    <s v="OUEST"/>
    <n v="49478"/>
    <n v="5141"/>
  </r>
  <r>
    <n v="83"/>
    <x v="26"/>
    <s v="Haute-Loire"/>
    <x v="4"/>
    <x v="4"/>
    <n v="765"/>
    <n v="3250"/>
    <n v="990"/>
    <n v="3110"/>
    <s v="AUVERGNE"/>
    <x v="2"/>
    <s v="CENTRE-EST"/>
    <n v="8115"/>
    <n v="1755"/>
  </r>
  <r>
    <n v="53"/>
    <x v="27"/>
    <s v="Ille-et-Vilaine"/>
    <x v="3"/>
    <x v="2"/>
    <n v="8713.8413421145888"/>
    <n v="92711.904131606701"/>
    <n v="5441.4501558098445"/>
    <n v="68240.075823414896"/>
    <s v="BRETAGNE"/>
    <x v="1"/>
    <s v="OUEST"/>
    <n v="175107.27145294604"/>
    <n v="14155.291497924434"/>
  </r>
  <r>
    <n v="26"/>
    <x v="28"/>
    <s v="Yonne"/>
    <x v="2"/>
    <x v="5"/>
    <n v="1153.8891987273325"/>
    <n v="15976.461969470589"/>
    <n v="1660.3804898817543"/>
    <n v="19802.052679253276"/>
    <s v="BOURGOGNE"/>
    <x v="2"/>
    <s v="BASSIN PARISIEN"/>
    <n v="38592.784337332952"/>
    <n v="2814.2696886090871"/>
  </r>
  <r>
    <n v="83"/>
    <x v="26"/>
    <s v="Haute-Loire"/>
    <x v="3"/>
    <x v="1"/>
    <n v="41.894516068741808"/>
    <n v="8917.7995887042616"/>
    <n v="10.747436171963241"/>
    <n v="13271.169464749742"/>
    <s v="AUVERGNE"/>
    <x v="0"/>
    <s v="CENTRE-EST"/>
    <n v="22241.611005694707"/>
    <n v="52.641952240705052"/>
  </r>
  <r>
    <n v="82"/>
    <x v="29"/>
    <s v="Savoie"/>
    <x v="5"/>
    <x v="3"/>
    <n v="984"/>
    <n v="7009"/>
    <n v="920"/>
    <n v="10856"/>
    <s v="RHONE-ALPES"/>
    <x v="1"/>
    <s v="CENTRE-EST"/>
    <n v="19769"/>
    <n v="1904"/>
  </r>
  <r>
    <n v="53"/>
    <x v="27"/>
    <s v="Ille-et-Vilaine"/>
    <x v="2"/>
    <x v="3"/>
    <n v="2798.8422103422949"/>
    <n v="15306.175750643883"/>
    <n v="1868.8106363148097"/>
    <n v="22658.111345673326"/>
    <s v="BRETAGNE"/>
    <x v="1"/>
    <s v="OUEST"/>
    <n v="42631.939942974313"/>
    <n v="4667.6528466571044"/>
  </r>
  <r>
    <n v="72"/>
    <x v="11"/>
    <s v="Pyrénées-Atlantiques"/>
    <x v="0"/>
    <x v="4"/>
    <n v="1896"/>
    <n v="8952"/>
    <n v="1936"/>
    <n v="7720"/>
    <s v="AQUITAINE"/>
    <x v="2"/>
    <s v="SUD-OUEST"/>
    <n v="20504"/>
    <n v="3832"/>
  </r>
  <r>
    <n v="26"/>
    <x v="30"/>
    <s v="Côte-d'Or"/>
    <x v="5"/>
    <x v="2"/>
    <n v="8181"/>
    <n v="37600"/>
    <n v="6292"/>
    <n v="25125"/>
    <s v="BOURGOGNE"/>
    <x v="1"/>
    <s v="BASSIN PARISIEN"/>
    <n v="77198"/>
    <n v="14473"/>
  </r>
  <r>
    <n v="41"/>
    <x v="31"/>
    <s v="Meurthe-et-Moselle"/>
    <x v="3"/>
    <x v="0"/>
    <n v="4164.3464240522644"/>
    <n v="39382.949667823341"/>
    <n v="2737.2253476034625"/>
    <n v="49321.64965307618"/>
    <s v="LORRAINE"/>
    <x v="0"/>
    <s v="EST"/>
    <n v="95606.171092555247"/>
    <n v="6901.5717716557265"/>
  </r>
  <r>
    <n v="53"/>
    <x v="7"/>
    <s v="Morbihan"/>
    <x v="1"/>
    <x v="5"/>
    <n v="1060"/>
    <n v="10500"/>
    <n v="1488"/>
    <n v="10084"/>
    <s v="BRETAGNE"/>
    <x v="2"/>
    <s v="OUEST"/>
    <n v="23132"/>
    <n v="2548"/>
  </r>
  <r>
    <n v="82"/>
    <x v="32"/>
    <s v="Ain"/>
    <x v="5"/>
    <x v="3"/>
    <n v="1364"/>
    <n v="8033"/>
    <n v="1360"/>
    <n v="13024"/>
    <s v="RHONE-ALPES"/>
    <x v="1"/>
    <s v="CENTRE-EST"/>
    <n v="23781"/>
    <n v="2724"/>
  </r>
  <r>
    <n v="73"/>
    <x v="33"/>
    <s v="Gers"/>
    <x v="4"/>
    <x v="5"/>
    <n v="205"/>
    <n v="2195"/>
    <n v="400"/>
    <n v="1905"/>
    <s v="MIDI-PYRENEES"/>
    <x v="2"/>
    <s v="SUD-OUEST"/>
    <n v="4705"/>
    <n v="605"/>
  </r>
  <r>
    <n v="53"/>
    <x v="34"/>
    <s v="Finistère"/>
    <x v="6"/>
    <x v="1"/>
    <n v="271"/>
    <n v="50197"/>
    <n v="140"/>
    <n v="81913"/>
    <s v="BRETAGNE"/>
    <x v="0"/>
    <s v="OUEST"/>
    <n v="132521"/>
    <n v="411"/>
  </r>
  <r>
    <n v="21"/>
    <x v="35"/>
    <s v="Marne"/>
    <x v="3"/>
    <x v="0"/>
    <n v="3885.9853907084262"/>
    <n v="33611.547994747671"/>
    <n v="2269.4440560918833"/>
    <n v="40776.060906896797"/>
    <s v="CHAMPAGNE-ARDENNE"/>
    <x v="0"/>
    <s v="BASSIN PARISIEN"/>
    <n v="80543.038348444767"/>
    <n v="6155.42944680031"/>
  </r>
  <r>
    <n v="93"/>
    <x v="36"/>
    <s v="Alpes-de-Haute-Provence"/>
    <x v="6"/>
    <x v="2"/>
    <n v="1279"/>
    <n v="14507"/>
    <n v="802"/>
    <n v="10638"/>
    <s v="PROVENCE-ALPES-COTE D'AZUR"/>
    <x v="1"/>
    <s v="MEDITERRANEE"/>
    <n v="27226"/>
    <n v="2081"/>
  </r>
  <r>
    <n v="73"/>
    <x v="37"/>
    <s v="Lot"/>
    <x v="1"/>
    <x v="1"/>
    <n v="720"/>
    <n v="14008"/>
    <n v="660"/>
    <n v="17484"/>
    <s v="MIDI-PYRENEES"/>
    <x v="0"/>
    <s v="SUD-OUEST"/>
    <n v="32872"/>
    <n v="1380"/>
  </r>
  <r>
    <n v="23"/>
    <x v="38"/>
    <s v="Eure"/>
    <x v="2"/>
    <x v="2"/>
    <n v="6863.8813934082636"/>
    <n v="59304.316172997969"/>
    <n v="4398.8699425352524"/>
    <n v="42267.570775031279"/>
    <s v="HAUTE-NORMANDIE"/>
    <x v="1"/>
    <s v="BASSIN PARISIEN"/>
    <n v="112834.63828397277"/>
    <n v="11262.751335943516"/>
  </r>
  <r>
    <n v="23"/>
    <x v="38"/>
    <s v="Eure"/>
    <x v="5"/>
    <x v="4"/>
    <n v="1540"/>
    <n v="14044"/>
    <n v="2252"/>
    <n v="14149"/>
    <s v="HAUTE-NORMANDIE"/>
    <x v="2"/>
    <s v="BASSIN PARISIEN"/>
    <n v="31985"/>
    <n v="3792"/>
  </r>
  <r>
    <n v="11"/>
    <x v="39"/>
    <s v="Seine-Saint-Denis"/>
    <x v="2"/>
    <x v="1"/>
    <n v="504.64105728741998"/>
    <n v="36343.063639185879"/>
    <n v="494.42889627245063"/>
    <n v="55218.956635493538"/>
    <s v="ILE-DE-FRANCE"/>
    <x v="0"/>
    <s v="REGION PARISIENNE"/>
    <n v="92561.090228239293"/>
    <n v="999.06995355987056"/>
  </r>
  <r>
    <n v="42"/>
    <x v="40"/>
    <s v="Haut-Rhin"/>
    <x v="1"/>
    <x v="2"/>
    <n v="14420"/>
    <n v="49412"/>
    <n v="11320"/>
    <n v="29308"/>
    <s v="ALSACE"/>
    <x v="1"/>
    <s v="EST"/>
    <n v="104460"/>
    <n v="25740"/>
  </r>
  <r>
    <n v="26"/>
    <x v="41"/>
    <s v="Saône-et-Loire"/>
    <x v="1"/>
    <x v="0"/>
    <n v="8736"/>
    <n v="66380"/>
    <n v="7380"/>
    <n v="79200"/>
    <s v="BOURGOGNE"/>
    <x v="0"/>
    <s v="BASSIN PARISIEN"/>
    <n v="161696"/>
    <n v="16116"/>
  </r>
  <r>
    <n v="11"/>
    <x v="42"/>
    <s v="Hauts-de-Seine"/>
    <x v="4"/>
    <x v="3"/>
    <n v="6820"/>
    <n v="23535"/>
    <n v="8070"/>
    <n v="49970"/>
    <s v="ILE-DE-FRANCE"/>
    <x v="1"/>
    <s v="REGION PARISIENNE"/>
    <n v="88395"/>
    <n v="14890"/>
  </r>
  <r>
    <n v="31"/>
    <x v="43"/>
    <s v="Pas-de-Calais"/>
    <x v="6"/>
    <x v="3"/>
    <n v="4820"/>
    <n v="29011"/>
    <n v="4696"/>
    <n v="45425"/>
    <s v="NORD-PAS-DE-CALAIS"/>
    <x v="1"/>
    <s v=""/>
    <n v="83952"/>
    <n v="9516"/>
  </r>
  <r>
    <n v="31"/>
    <x v="44"/>
    <s v="Nord"/>
    <x v="4"/>
    <x v="1"/>
    <n v="37380"/>
    <n v="189720"/>
    <n v="46855"/>
    <n v="246035"/>
    <s v="NORD-PAS-DE-CALAIS"/>
    <x v="0"/>
    <s v=""/>
    <n v="519990"/>
    <n v="84235"/>
  </r>
  <r>
    <n v="24"/>
    <x v="45"/>
    <s v="Indre-et-Loire"/>
    <x v="0"/>
    <x v="0"/>
    <n v="7916"/>
    <n v="54180"/>
    <n v="6868"/>
    <n v="65188"/>
    <s v="CENTRE"/>
    <x v="0"/>
    <s v="BASSIN PARISIEN"/>
    <n v="134152"/>
    <n v="14784"/>
  </r>
  <r>
    <n v="43"/>
    <x v="18"/>
    <s v="Haute-Saône"/>
    <x v="1"/>
    <x v="2"/>
    <n v="4152"/>
    <n v="12032"/>
    <n v="2640"/>
    <n v="6636"/>
    <s v="FRANCHE-COMTE"/>
    <x v="1"/>
    <s v="EST"/>
    <n v="25460"/>
    <n v="6792"/>
  </r>
  <r>
    <n v="73"/>
    <x v="37"/>
    <s v="Lot"/>
    <x v="5"/>
    <x v="1"/>
    <n v="196"/>
    <n v="14048"/>
    <n v="100"/>
    <n v="17064"/>
    <s v="MIDI-PYRENEES"/>
    <x v="0"/>
    <s v="SUD-OUEST"/>
    <n v="31408"/>
    <n v="296"/>
  </r>
  <r>
    <n v="21"/>
    <x v="5"/>
    <s v="Haute-Marne"/>
    <x v="5"/>
    <x v="3"/>
    <n v="598"/>
    <n v="2908"/>
    <n v="700"/>
    <n v="5076"/>
    <s v="CHAMPAGNE-ARDENNE"/>
    <x v="1"/>
    <s v="BASSIN PARISIEN"/>
    <n v="9282"/>
    <n v="1298"/>
  </r>
  <r>
    <n v="24"/>
    <x v="46"/>
    <s v="Indre"/>
    <x v="2"/>
    <x v="5"/>
    <n v="701.64455729774363"/>
    <n v="9937.8222666810034"/>
    <n v="946.00866344157623"/>
    <n v="12158.879480338655"/>
    <s v="CENTRE"/>
    <x v="2"/>
    <s v="BASSIN PARISIEN"/>
    <n v="23744.354967758976"/>
    <n v="1647.6532207393197"/>
  </r>
  <r>
    <n v="21"/>
    <x v="5"/>
    <s v="Haute-Marne"/>
    <x v="4"/>
    <x v="3"/>
    <n v="915"/>
    <n v="1745"/>
    <n v="1070"/>
    <n v="2850"/>
    <s v="CHAMPAGNE-ARDENNE"/>
    <x v="1"/>
    <s v="BASSIN PARISIEN"/>
    <n v="6580"/>
    <n v="1985"/>
  </r>
  <r>
    <n v="72"/>
    <x v="47"/>
    <s v="Landes"/>
    <x v="3"/>
    <x v="0"/>
    <n v="1777.4056231324471"/>
    <n v="20586.855859510204"/>
    <n v="1062.4047247343547"/>
    <n v="25747.387246323058"/>
    <s v="AQUITAINE"/>
    <x v="0"/>
    <s v="SUD-OUEST"/>
    <n v="49174.053453700064"/>
    <n v="2839.8103478668017"/>
  </r>
  <r>
    <n v="54"/>
    <x v="1"/>
    <s v="Vienne"/>
    <x v="4"/>
    <x v="1"/>
    <n v="4215"/>
    <n v="28405"/>
    <n v="5090"/>
    <n v="34720"/>
    <s v="POITOU-CHARENTES"/>
    <x v="0"/>
    <s v="OUEST"/>
    <n v="72430"/>
    <n v="9305"/>
  </r>
  <r>
    <n v="93"/>
    <x v="6"/>
    <s v="Var"/>
    <x v="1"/>
    <x v="2"/>
    <n v="8936"/>
    <n v="31804"/>
    <n v="6356"/>
    <n v="23592"/>
    <s v="PROVENCE-ALPES-COTE D'AZUR"/>
    <x v="1"/>
    <s v="MEDITERRANEE"/>
    <n v="70688"/>
    <n v="15292"/>
  </r>
  <r>
    <n v="53"/>
    <x v="34"/>
    <s v="Finistère"/>
    <x v="6"/>
    <x v="2"/>
    <n v="7987"/>
    <n v="91107"/>
    <n v="4565"/>
    <n v="66120"/>
    <s v="BRETAGNE"/>
    <x v="1"/>
    <s v="OUEST"/>
    <n v="169779"/>
    <n v="12552"/>
  </r>
  <r>
    <n v="73"/>
    <x v="48"/>
    <s v="Tarn-et-Garonne"/>
    <x v="4"/>
    <x v="3"/>
    <n v="745"/>
    <n v="2315"/>
    <n v="1080"/>
    <n v="3640"/>
    <s v="MIDI-PYRENEES"/>
    <x v="1"/>
    <s v="SUD-OUEST"/>
    <n v="7780"/>
    <n v="1825"/>
  </r>
  <r>
    <n v="94"/>
    <x v="13"/>
    <s v="Corse-du-Sud"/>
    <x v="0"/>
    <x v="2"/>
    <n v="280"/>
    <n v="900"/>
    <n v="200"/>
    <n v="700"/>
    <s v="CORSE"/>
    <x v="1"/>
    <s v="MEDITERRANEE"/>
    <n v="2080"/>
    <n v="480"/>
  </r>
  <r>
    <n v="42"/>
    <x v="3"/>
    <s v="Bas-Rhin"/>
    <x v="6"/>
    <x v="2"/>
    <n v="11706"/>
    <n v="121974"/>
    <n v="7698"/>
    <n v="92463"/>
    <s v="ALSACE"/>
    <x v="1"/>
    <s v="EST"/>
    <n v="233841"/>
    <n v="19404"/>
  </r>
  <r>
    <n v="26"/>
    <x v="30"/>
    <s v="Côte-d'Or"/>
    <x v="2"/>
    <x v="5"/>
    <n v="2903.1349897191972"/>
    <n v="37021.119946959618"/>
    <n v="4259.3085540515212"/>
    <n v="43080.191063937506"/>
    <s v="BOURGOGNE"/>
    <x v="2"/>
    <s v="BASSIN PARISIEN"/>
    <n v="87263.754554667845"/>
    <n v="7162.443543770718"/>
  </r>
  <r>
    <n v="23"/>
    <x v="38"/>
    <s v="Eure"/>
    <x v="2"/>
    <x v="0"/>
    <n v="4658.2822835699571"/>
    <n v="40906.989935456557"/>
    <n v="2712.8952180061797"/>
    <n v="47297.913387251865"/>
    <s v="HAUTE-NORMANDIE"/>
    <x v="0"/>
    <s v="BASSIN PARISIEN"/>
    <n v="95576.080824284552"/>
    <n v="7371.1775015761368"/>
  </r>
  <r>
    <n v="31"/>
    <x v="43"/>
    <s v="Pas-de-Calais"/>
    <x v="2"/>
    <x v="4"/>
    <n v="11769.354472952655"/>
    <n v="61144.889855052024"/>
    <n v="12280.525922447963"/>
    <n v="64906.920961945732"/>
    <s v="NORD-PAS-DE-CALAIS"/>
    <x v="2"/>
    <s v=""/>
    <n v="150101.69121239838"/>
    <n v="24049.880395400618"/>
  </r>
  <r>
    <n v="11"/>
    <x v="49"/>
    <s v="Yvelines"/>
    <x v="4"/>
    <x v="3"/>
    <n v="4880"/>
    <n v="15635"/>
    <n v="5605"/>
    <n v="29860"/>
    <s v="ILE-DE-FRANCE"/>
    <x v="1"/>
    <s v="REGION PARISIENNE"/>
    <n v="55980"/>
    <n v="10485"/>
  </r>
  <r>
    <n v="43"/>
    <x v="50"/>
    <s v="Jura"/>
    <x v="5"/>
    <x v="3"/>
    <n v="692"/>
    <n v="4380"/>
    <n v="760"/>
    <n v="6768"/>
    <s v="FRANCHE-COMTE"/>
    <x v="1"/>
    <s v="EST"/>
    <n v="12600"/>
    <n v="1452"/>
  </r>
  <r>
    <n v="91"/>
    <x v="51"/>
    <s v="Hérault"/>
    <x v="1"/>
    <x v="4"/>
    <n v="3236"/>
    <n v="21140"/>
    <n v="4688"/>
    <n v="19784"/>
    <s v="LANGUEDOC-ROUSSILLON"/>
    <x v="2"/>
    <s v="MEDITERRANEE"/>
    <n v="48848"/>
    <n v="7924"/>
  </r>
  <r>
    <n v="74"/>
    <x v="52"/>
    <s v="Corrèze"/>
    <x v="5"/>
    <x v="0"/>
    <n v="1907"/>
    <n v="22212"/>
    <n v="1512"/>
    <n v="28116"/>
    <s v="LIMOUSIN"/>
    <x v="0"/>
    <s v="SUD-OUEST"/>
    <n v="53747"/>
    <n v="3419"/>
  </r>
  <r>
    <n v="73"/>
    <x v="2"/>
    <s v="Tarn"/>
    <x v="4"/>
    <x v="4"/>
    <n v="1315"/>
    <n v="6325"/>
    <n v="1650"/>
    <n v="5245"/>
    <s v="MIDI-PYRENEES"/>
    <x v="2"/>
    <s v="SUD-OUEST"/>
    <n v="14535"/>
    <n v="2965"/>
  </r>
  <r>
    <n v="93"/>
    <x v="53"/>
    <s v="Bouches-du-Rhône"/>
    <x v="1"/>
    <x v="5"/>
    <n v="3340"/>
    <n v="48296"/>
    <n v="5308"/>
    <n v="45296"/>
    <s v="PROVENCE-ALPES-COTE D'AZUR"/>
    <x v="2"/>
    <s v="MEDITERRANEE"/>
    <n v="102240"/>
    <n v="8648"/>
  </r>
  <r>
    <n v="93"/>
    <x v="54"/>
    <s v="Vaucluse"/>
    <x v="0"/>
    <x v="1"/>
    <n v="5500"/>
    <n v="28944"/>
    <n v="5576"/>
    <n v="32204"/>
    <s v="PROVENCE-ALPES-COTE D'AZUR"/>
    <x v="0"/>
    <s v="MEDITERRANEE"/>
    <n v="72224"/>
    <n v="11076"/>
  </r>
  <r>
    <n v="31"/>
    <x v="43"/>
    <s v="Pas-de-Calais"/>
    <x v="0"/>
    <x v="5"/>
    <n v="1096"/>
    <n v="8592"/>
    <n v="692"/>
    <n v="2372"/>
    <s v="NORD-PAS-DE-CALAIS"/>
    <x v="2"/>
    <s v=""/>
    <n v="12752"/>
    <n v="1788"/>
  </r>
  <r>
    <n v="42"/>
    <x v="40"/>
    <s v="Haut-Rhin"/>
    <x v="5"/>
    <x v="3"/>
    <n v="1909"/>
    <n v="7761"/>
    <n v="1940"/>
    <n v="11384"/>
    <s v="ALSACE"/>
    <x v="1"/>
    <s v="EST"/>
    <n v="22994"/>
    <n v="3849"/>
  </r>
  <r>
    <n v="43"/>
    <x v="18"/>
    <s v="Haute-Saône"/>
    <x v="5"/>
    <x v="3"/>
    <n v="666"/>
    <n v="3946"/>
    <n v="804"/>
    <n v="6489"/>
    <s v="FRANCHE-COMTE"/>
    <x v="1"/>
    <s v="EST"/>
    <n v="11905"/>
    <n v="1470"/>
  </r>
  <r>
    <n v="74"/>
    <x v="52"/>
    <s v="Corrèze"/>
    <x v="3"/>
    <x v="3"/>
    <n v="833.79554571342669"/>
    <n v="4596.1587636920194"/>
    <n v="496.31112791752986"/>
    <n v="8565.5543459964683"/>
    <s v="LIMOUSIN"/>
    <x v="1"/>
    <s v="SUD-OUEST"/>
    <n v="14491.819783319444"/>
    <n v="1330.1066736309565"/>
  </r>
  <r>
    <n v="25"/>
    <x v="55"/>
    <s v="Manche"/>
    <x v="2"/>
    <x v="4"/>
    <n v="3261.372200847029"/>
    <n v="20275.067147165078"/>
    <n v="3162.8151711039204"/>
    <n v="22867.902388417009"/>
    <s v="BASSE-NORMANDIE"/>
    <x v="2"/>
    <s v="BASSIN PARISIEN"/>
    <n v="49567.156907533034"/>
    <n v="6424.1873719509495"/>
  </r>
  <r>
    <n v="82"/>
    <x v="56"/>
    <s v="Drôme"/>
    <x v="3"/>
    <x v="4"/>
    <n v="3497.6548181136818"/>
    <n v="24788.678330851919"/>
    <n v="3382.2757059670744"/>
    <n v="29159.267160377432"/>
    <s v="RHONE-ALPES"/>
    <x v="2"/>
    <s v="CENTRE-EST"/>
    <n v="60827.876015310103"/>
    <n v="6879.9305240807562"/>
  </r>
  <r>
    <n v="53"/>
    <x v="57"/>
    <s v="Côtes-d'Armor"/>
    <x v="5"/>
    <x v="1"/>
    <n v="539"/>
    <n v="42792"/>
    <n v="380"/>
    <n v="57880"/>
    <s v="BRETAGNE"/>
    <x v="0"/>
    <s v="OUEST"/>
    <n v="101591"/>
    <n v="919"/>
  </r>
  <r>
    <n v="53"/>
    <x v="57"/>
    <s v="Côtes-d'Armor"/>
    <x v="0"/>
    <x v="4"/>
    <n v="1880"/>
    <n v="5920"/>
    <n v="1772"/>
    <n v="4972"/>
    <s v="BRETAGNE"/>
    <x v="2"/>
    <s v="OUEST"/>
    <n v="14544"/>
    <n v="3652"/>
  </r>
  <r>
    <n v="41"/>
    <x v="58"/>
    <s v="Meuse"/>
    <x v="4"/>
    <x v="4"/>
    <n v="755"/>
    <n v="3225"/>
    <n v="935"/>
    <n v="2310"/>
    <s v="LORRAINE"/>
    <x v="2"/>
    <s v="EST"/>
    <n v="7225"/>
    <n v="1690"/>
  </r>
  <r>
    <n v="26"/>
    <x v="9"/>
    <s v="Nièvre"/>
    <x v="1"/>
    <x v="3"/>
    <n v="840"/>
    <n v="2708"/>
    <n v="1064"/>
    <n v="5248"/>
    <s v="BOURGOGNE"/>
    <x v="1"/>
    <s v="BASSIN PARISIEN"/>
    <n v="9860"/>
    <n v="1904"/>
  </r>
  <r>
    <n v="52"/>
    <x v="59"/>
    <s v="Mayenne"/>
    <x v="4"/>
    <x v="4"/>
    <n v="955"/>
    <n v="3035"/>
    <n v="875"/>
    <n v="2655"/>
    <s v="PAYS DE LA LOIRE"/>
    <x v="2"/>
    <s v="OUEST"/>
    <n v="7520"/>
    <n v="1830"/>
  </r>
  <r>
    <n v="26"/>
    <x v="30"/>
    <s v="Côte-d'Or"/>
    <x v="0"/>
    <x v="1"/>
    <n v="6820"/>
    <n v="36336"/>
    <n v="7256"/>
    <n v="43632"/>
    <s v="BOURGOGNE"/>
    <x v="0"/>
    <s v="BASSIN PARISIEN"/>
    <n v="94044"/>
    <n v="14076"/>
  </r>
  <r>
    <n v="53"/>
    <x v="57"/>
    <s v="Côtes-d'Armor"/>
    <x v="4"/>
    <x v="3"/>
    <n v="2550"/>
    <n v="5925"/>
    <n v="3625"/>
    <n v="8885"/>
    <s v="BRETAGNE"/>
    <x v="1"/>
    <s v="OUEST"/>
    <n v="20985"/>
    <n v="6175"/>
  </r>
  <r>
    <n v="53"/>
    <x v="34"/>
    <s v="Finistère"/>
    <x v="4"/>
    <x v="4"/>
    <n v="3970"/>
    <n v="14515"/>
    <n v="4075"/>
    <n v="11600"/>
    <s v="BRETAGNE"/>
    <x v="2"/>
    <s v="OUEST"/>
    <n v="34160"/>
    <n v="8045"/>
  </r>
  <r>
    <n v="52"/>
    <x v="59"/>
    <s v="Mayenne"/>
    <x v="1"/>
    <x v="0"/>
    <n v="5012"/>
    <n v="34292"/>
    <n v="3964"/>
    <n v="42276"/>
    <s v="PAYS DE LA LOIRE"/>
    <x v="0"/>
    <s v="OUEST"/>
    <n v="85544"/>
    <n v="8976"/>
  </r>
  <r>
    <n v="23"/>
    <x v="38"/>
    <s v="Eure"/>
    <x v="2"/>
    <x v="5"/>
    <n v="2170.9738804137501"/>
    <n v="30220.234052475393"/>
    <n v="3052.920890544432"/>
    <n v="33414.612075803801"/>
    <s v="HAUTE-NORMANDIE"/>
    <x v="2"/>
    <s v="BASSIN PARISIEN"/>
    <n v="68858.740899237368"/>
    <n v="5223.8947709581826"/>
  </r>
  <r>
    <n v="82"/>
    <x v="60"/>
    <s v="Ardèche"/>
    <x v="5"/>
    <x v="2"/>
    <n v="4633"/>
    <n v="19072"/>
    <n v="3304"/>
    <n v="12804"/>
    <s v="RHONE-ALPES"/>
    <x v="1"/>
    <s v="CENTRE-EST"/>
    <n v="39813"/>
    <n v="7937"/>
  </r>
  <r>
    <n v="74"/>
    <x v="0"/>
    <s v="Creuse"/>
    <x v="0"/>
    <x v="3"/>
    <n v="428"/>
    <n v="1068"/>
    <n v="620"/>
    <n v="1872"/>
    <s v="LIMOUSIN"/>
    <x v="1"/>
    <s v="SUD-OUEST"/>
    <n v="3988"/>
    <n v="1048"/>
  </r>
  <r>
    <n v="82"/>
    <x v="61"/>
    <s v="Haute-Savoie"/>
    <x v="3"/>
    <x v="1"/>
    <n v="138.61196982590488"/>
    <n v="16236.564644456192"/>
    <n v="74.355295076817896"/>
    <n v="28143.836592262272"/>
    <s v="RHONE-ALPES"/>
    <x v="0"/>
    <s v="CENTRE-EST"/>
    <n v="44593.368501621182"/>
    <n v="212.96726490272277"/>
  </r>
  <r>
    <n v="54"/>
    <x v="1"/>
    <s v="Vienne"/>
    <x v="6"/>
    <x v="1"/>
    <n v="125"/>
    <n v="23849"/>
    <n v="97"/>
    <n v="34677"/>
    <s v="POITOU-CHARENTES"/>
    <x v="0"/>
    <s v="OUEST"/>
    <n v="58748"/>
    <n v="222"/>
  </r>
  <r>
    <n v="24"/>
    <x v="10"/>
    <s v="Cher"/>
    <x v="2"/>
    <x v="3"/>
    <n v="885.83099501665038"/>
    <n v="5271.5650661246527"/>
    <n v="694.01070439199941"/>
    <n v="8538.5563426097669"/>
    <s v="CENTRE"/>
    <x v="1"/>
    <s v="BASSIN PARISIEN"/>
    <n v="15389.963108143071"/>
    <n v="1579.8416994086497"/>
  </r>
  <r>
    <n v="11"/>
    <x v="62"/>
    <s v="Paris"/>
    <x v="5"/>
    <x v="1"/>
    <n v="3329"/>
    <n v="85519"/>
    <n v="2902"/>
    <n v="132371"/>
    <s v="ILE-DE-FRANCE"/>
    <x v="0"/>
    <s v="REGION PARISIENNE"/>
    <n v="224121"/>
    <n v="6231"/>
  </r>
  <r>
    <n v="43"/>
    <x v="23"/>
    <s v="Territoire de Belfort"/>
    <x v="5"/>
    <x v="4"/>
    <n v="413"/>
    <n v="4416"/>
    <n v="504"/>
    <n v="4116"/>
    <s v="FRANCHE-COMTE"/>
    <x v="2"/>
    <s v="EST"/>
    <n v="9449"/>
    <n v="917"/>
  </r>
  <r>
    <n v="52"/>
    <x v="63"/>
    <s v="Vendée"/>
    <x v="6"/>
    <x v="1"/>
    <n v="233"/>
    <n v="33313"/>
    <n v="99"/>
    <n v="51660"/>
    <s v="PAYS DE LA LOIRE"/>
    <x v="0"/>
    <s v="OUEST"/>
    <n v="85305"/>
    <n v="332"/>
  </r>
  <r>
    <n v="82"/>
    <x v="60"/>
    <s v="Ardèche"/>
    <x v="5"/>
    <x v="3"/>
    <n v="769"/>
    <n v="5668"/>
    <n v="648"/>
    <n v="8936"/>
    <s v="RHONE-ALPES"/>
    <x v="1"/>
    <s v="CENTRE-EST"/>
    <n v="16021"/>
    <n v="1417"/>
  </r>
  <r>
    <n v="23"/>
    <x v="38"/>
    <s v="Eure"/>
    <x v="6"/>
    <x v="0"/>
    <n v="3806"/>
    <n v="41392"/>
    <n v="2516"/>
    <n v="46623"/>
    <s v="HAUTE-NORMANDIE"/>
    <x v="0"/>
    <s v="BASSIN PARISIEN"/>
    <n v="94337"/>
    <n v="6322"/>
  </r>
  <r>
    <n v="23"/>
    <x v="16"/>
    <s v="Seine-Maritime"/>
    <x v="3"/>
    <x v="5"/>
    <n v="6940.2662766301237"/>
    <n v="80316.649076910282"/>
    <n v="8973.4745444027885"/>
    <n v="96862.836048441764"/>
    <s v="HAUTE-NORMANDIE"/>
    <x v="2"/>
    <s v="BASSIN PARISIEN"/>
    <n v="193093.22594638495"/>
    <n v="15913.740821032912"/>
  </r>
  <r>
    <n v="94"/>
    <x v="13"/>
    <s v="Corse-du-Sud"/>
    <x v="2"/>
    <x v="0"/>
    <n v="1113.433932082625"/>
    <n v="11956.484798990103"/>
    <n v="732.84942627205123"/>
    <n v="12646.617569288286"/>
    <s v="CORSE"/>
    <x v="0"/>
    <s v="MEDITERRANEE"/>
    <n v="26449.385726633067"/>
    <n v="1846.2833583546762"/>
  </r>
  <r>
    <n v="91"/>
    <x v="64"/>
    <s v="Pyrénées-Orientales"/>
    <x v="6"/>
    <x v="1"/>
    <n v="265"/>
    <n v="23015"/>
    <n v="183"/>
    <n v="32125"/>
    <s v="LANGUEDOC-ROUSSILLON"/>
    <x v="0"/>
    <s v="MEDITERRANEE"/>
    <n v="55588"/>
    <n v="448"/>
  </r>
  <r>
    <n v="73"/>
    <x v="33"/>
    <s v="Gers"/>
    <x v="3"/>
    <x v="1"/>
    <n v="34.587950911004249"/>
    <n v="8893.5010715253102"/>
    <n v="37.368913798212773"/>
    <n v="12258.714715214497"/>
    <s v="MIDI-PYRENEES"/>
    <x v="0"/>
    <s v="SUD-OUEST"/>
    <n v="21224.172651449022"/>
    <n v="71.956864709217029"/>
  </r>
  <r>
    <n v="41"/>
    <x v="58"/>
    <s v="Meuse"/>
    <x v="3"/>
    <x v="3"/>
    <n v="767.49403259552469"/>
    <n v="2939.7283521610202"/>
    <n v="384.74677691427638"/>
    <n v="4384.6832481998654"/>
    <s v="LORRAINE"/>
    <x v="1"/>
    <s v="EST"/>
    <n v="8476.6524098706868"/>
    <n v="1152.240809509801"/>
  </r>
  <r>
    <n v="73"/>
    <x v="65"/>
    <s v="Hautes-Pyrénées"/>
    <x v="1"/>
    <x v="3"/>
    <n v="1108"/>
    <n v="3628"/>
    <n v="1220"/>
    <n v="6104"/>
    <s v="MIDI-PYRENEES"/>
    <x v="1"/>
    <s v="SUD-OUEST"/>
    <n v="12060"/>
    <n v="2328"/>
  </r>
  <r>
    <n v="23"/>
    <x v="16"/>
    <s v="Seine-Maritime"/>
    <x v="1"/>
    <x v="1"/>
    <n v="5720"/>
    <n v="65244"/>
    <n v="6296"/>
    <n v="96656"/>
    <s v="HAUTE-NORMANDIE"/>
    <x v="0"/>
    <s v="BASSIN PARISIEN"/>
    <n v="173916"/>
    <n v="12016"/>
  </r>
  <r>
    <n v="11"/>
    <x v="66"/>
    <s v="Val-d'Oise"/>
    <x v="4"/>
    <x v="0"/>
    <n v="13095"/>
    <n v="76725"/>
    <n v="11410"/>
    <n v="87025"/>
    <s v="ILE-DE-FRANCE"/>
    <x v="0"/>
    <s v="REGION PARISIENNE"/>
    <n v="188255"/>
    <n v="24505"/>
  </r>
  <r>
    <n v="91"/>
    <x v="64"/>
    <s v="Pyrénées-Orientales"/>
    <x v="6"/>
    <x v="0"/>
    <n v="2943"/>
    <n v="26075"/>
    <n v="1896"/>
    <n v="33511"/>
    <s v="LANGUEDOC-ROUSSILLON"/>
    <x v="0"/>
    <s v="MEDITERRANEE"/>
    <n v="64425"/>
    <n v="4839"/>
  </r>
  <r>
    <n v="93"/>
    <x v="53"/>
    <s v="Bouches-du-Rhône"/>
    <x v="4"/>
    <x v="0"/>
    <n v="26155"/>
    <n v="199635"/>
    <n v="19995"/>
    <n v="243815"/>
    <s v="PROVENCE-ALPES-COTE D'AZUR"/>
    <x v="0"/>
    <s v="MEDITERRANEE"/>
    <n v="489600"/>
    <n v="46150"/>
  </r>
  <r>
    <n v="41"/>
    <x v="67"/>
    <s v="Moselle"/>
    <x v="4"/>
    <x v="2"/>
    <n v="23025"/>
    <n v="59890"/>
    <n v="14625"/>
    <n v="27015"/>
    <s v="LORRAINE"/>
    <x v="1"/>
    <s v="EST"/>
    <n v="124555"/>
    <n v="37650"/>
  </r>
  <r>
    <n v="82"/>
    <x v="19"/>
    <s v="Isère"/>
    <x v="1"/>
    <x v="4"/>
    <n v="4244"/>
    <n v="27300"/>
    <n v="6212"/>
    <n v="22908"/>
    <s v="RHONE-ALPES"/>
    <x v="2"/>
    <s v="CENTRE-EST"/>
    <n v="60664"/>
    <n v="10456"/>
  </r>
  <r>
    <n v="93"/>
    <x v="68"/>
    <s v="Alpes-Maritimes"/>
    <x v="4"/>
    <x v="5"/>
    <n v="1515"/>
    <n v="25025"/>
    <n v="2945"/>
    <n v="18835"/>
    <s v="PROVENCE-ALPES-COTE D'AZUR"/>
    <x v="2"/>
    <s v="MEDITERRANEE"/>
    <n v="48320"/>
    <n v="4460"/>
  </r>
  <r>
    <n v="53"/>
    <x v="57"/>
    <s v="Côtes-d'Armor"/>
    <x v="4"/>
    <x v="5"/>
    <n v="845"/>
    <n v="6690"/>
    <n v="1350"/>
    <n v="5230"/>
    <s v="BRETAGNE"/>
    <x v="2"/>
    <s v="OUEST"/>
    <n v="14115"/>
    <n v="2195"/>
  </r>
  <r>
    <n v="73"/>
    <x v="69"/>
    <s v="Haute-Garonne"/>
    <x v="5"/>
    <x v="1"/>
    <n v="1244"/>
    <n v="48506"/>
    <n v="968"/>
    <n v="63433"/>
    <s v="MIDI-PYRENEES"/>
    <x v="0"/>
    <s v="SUD-OUEST"/>
    <n v="114151"/>
    <n v="2212"/>
  </r>
  <r>
    <n v="11"/>
    <x v="70"/>
    <s v="Essonne"/>
    <x v="0"/>
    <x v="3"/>
    <n v="2368"/>
    <n v="8792"/>
    <n v="3200"/>
    <n v="14412"/>
    <s v="ILE-DE-FRANCE"/>
    <x v="1"/>
    <s v="REGION PARISIENNE"/>
    <n v="28772"/>
    <n v="5568"/>
  </r>
  <r>
    <n v="11"/>
    <x v="66"/>
    <s v="Val-d'Oise"/>
    <x v="4"/>
    <x v="4"/>
    <n v="3820"/>
    <n v="22790"/>
    <n v="5250"/>
    <n v="19695"/>
    <s v="ILE-DE-FRANCE"/>
    <x v="2"/>
    <s v="REGION PARISIENNE"/>
    <n v="51555"/>
    <n v="9070"/>
  </r>
  <r>
    <n v="24"/>
    <x v="71"/>
    <s v="Loiret"/>
    <x v="4"/>
    <x v="0"/>
    <n v="7230"/>
    <n v="56420"/>
    <n v="6080"/>
    <n v="61950"/>
    <s v="CENTRE"/>
    <x v="0"/>
    <s v="BASSIN PARISIEN"/>
    <n v="131680"/>
    <n v="13310"/>
  </r>
  <r>
    <n v="41"/>
    <x v="31"/>
    <s v="Meurthe-et-Moselle"/>
    <x v="2"/>
    <x v="3"/>
    <n v="2290.3715912015314"/>
    <n v="9782.3724728204415"/>
    <n v="1544.1883396517655"/>
    <n v="15235.335409619644"/>
    <s v="LORRAINE"/>
    <x v="1"/>
    <s v="EST"/>
    <n v="28852.26781329338"/>
    <n v="3834.5599308532969"/>
  </r>
  <r>
    <n v="26"/>
    <x v="9"/>
    <s v="Nièvre"/>
    <x v="1"/>
    <x v="0"/>
    <n v="4072"/>
    <n v="29564"/>
    <n v="3120"/>
    <n v="34820"/>
    <s v="BOURGOGNE"/>
    <x v="0"/>
    <s v="BASSIN PARISIEN"/>
    <n v="71576"/>
    <n v="7192"/>
  </r>
  <r>
    <n v="41"/>
    <x v="31"/>
    <s v="Meurthe-et-Moselle"/>
    <x v="5"/>
    <x v="3"/>
    <n v="1577"/>
    <n v="10574"/>
    <n v="1656"/>
    <n v="17051"/>
    <s v="LORRAINE"/>
    <x v="1"/>
    <s v="EST"/>
    <n v="30858"/>
    <n v="3233"/>
  </r>
  <r>
    <n v="43"/>
    <x v="23"/>
    <s v="Territoire de Belfort"/>
    <x v="3"/>
    <x v="0"/>
    <n v="1108.6866835315614"/>
    <n v="8186.5282508861228"/>
    <n v="692.39858743900447"/>
    <n v="9943.0384781449211"/>
    <s v="FRANCHE-COMTE"/>
    <x v="0"/>
    <s v="EST"/>
    <n v="19930.65200000161"/>
    <n v="1801.0852709705659"/>
  </r>
  <r>
    <n v="94"/>
    <x v="13"/>
    <s v="Corse-du-Sud"/>
    <x v="2"/>
    <x v="5"/>
    <n v="333.44497430795172"/>
    <n v="8070.1472617062982"/>
    <n v="549.70971080148115"/>
    <n v="9852.0822263887312"/>
    <s v="CORSE"/>
    <x v="2"/>
    <s v="MEDITERRANEE"/>
    <n v="18805.38417320446"/>
    <n v="883.15468510943288"/>
  </r>
  <r>
    <n v="23"/>
    <x v="38"/>
    <s v="Eure"/>
    <x v="3"/>
    <x v="0"/>
    <n v="4022.7709330618263"/>
    <n v="39547.754501949887"/>
    <n v="2457.8649079104412"/>
    <n v="43738.6104526528"/>
    <s v="HAUTE-NORMANDIE"/>
    <x v="0"/>
    <s v="BASSIN PARISIEN"/>
    <n v="89767.000795574946"/>
    <n v="6480.635840972267"/>
  </r>
  <r>
    <n v="82"/>
    <x v="19"/>
    <s v="Isère"/>
    <x v="6"/>
    <x v="3"/>
    <n v="3173"/>
    <n v="19776"/>
    <n v="2219"/>
    <n v="31662"/>
    <s v="RHONE-ALPES"/>
    <x v="1"/>
    <s v="CENTRE-EST"/>
    <n v="56830"/>
    <n v="5392"/>
  </r>
  <r>
    <n v="82"/>
    <x v="32"/>
    <s v="Ain"/>
    <x v="6"/>
    <x v="5"/>
    <n v="2069"/>
    <n v="26882"/>
    <n v="2431"/>
    <n v="27660"/>
    <s v="RHONE-ALPES"/>
    <x v="2"/>
    <s v="CENTRE-EST"/>
    <n v="59042"/>
    <n v="4500"/>
  </r>
  <r>
    <n v="91"/>
    <x v="64"/>
    <s v="Pyrénées-Orientales"/>
    <x v="2"/>
    <x v="3"/>
    <n v="1372.8598553184977"/>
    <n v="10843.064816208076"/>
    <n v="953.29346636106732"/>
    <n v="15833.685440684427"/>
    <s v="LANGUEDOC-ROUSSILLON"/>
    <x v="1"/>
    <s v="MEDITERRANEE"/>
    <n v="29002.90357857207"/>
    <n v="2326.1533216795651"/>
  </r>
  <r>
    <n v="23"/>
    <x v="38"/>
    <s v="Eure"/>
    <x v="0"/>
    <x v="1"/>
    <n v="6672"/>
    <n v="28204"/>
    <n v="7520"/>
    <n v="33668"/>
    <s v="HAUTE-NORMANDIE"/>
    <x v="0"/>
    <s v="BASSIN PARISIEN"/>
    <n v="76064"/>
    <n v="14192"/>
  </r>
  <r>
    <n v="52"/>
    <x v="72"/>
    <s v="Sarthe"/>
    <x v="5"/>
    <x v="5"/>
    <n v="1299"/>
    <n v="12201"/>
    <n v="1548"/>
    <n v="11597"/>
    <s v="PAYS DE LA LOIRE"/>
    <x v="2"/>
    <s v="OUEST"/>
    <n v="26645"/>
    <n v="2847"/>
  </r>
  <r>
    <n v="74"/>
    <x v="52"/>
    <s v="Corrèze"/>
    <x v="6"/>
    <x v="3"/>
    <n v="537"/>
    <n v="5456"/>
    <n v="547"/>
    <n v="9643"/>
    <s v="LIMOUSIN"/>
    <x v="1"/>
    <s v="SUD-OUEST"/>
    <n v="16183"/>
    <n v="1084"/>
  </r>
  <r>
    <n v="72"/>
    <x v="47"/>
    <s v="Landes"/>
    <x v="4"/>
    <x v="5"/>
    <n v="380"/>
    <n v="4160"/>
    <n v="590"/>
    <n v="3000"/>
    <s v="AQUITAINE"/>
    <x v="2"/>
    <s v="SUD-OUEST"/>
    <n v="8130"/>
    <n v="970"/>
  </r>
  <r>
    <n v="52"/>
    <x v="73"/>
    <s v="Maine-et-Loire"/>
    <x v="2"/>
    <x v="4"/>
    <n v="6811.2597512269149"/>
    <n v="33652.175917980552"/>
    <n v="6478.016667654264"/>
    <n v="34669.588035520195"/>
    <s v="PAYS DE LA LOIRE"/>
    <x v="2"/>
    <s v="OUEST"/>
    <n v="81611.040372381918"/>
    <n v="13289.276418881178"/>
  </r>
  <r>
    <n v="43"/>
    <x v="23"/>
    <s v="Territoire de Belfort"/>
    <x v="3"/>
    <x v="2"/>
    <n v="1615.7801796266535"/>
    <n v="14508.987925479567"/>
    <n v="1059.3821165204433"/>
    <n v="11171.782256156379"/>
    <s v="FRANCHE-COMTE"/>
    <x v="1"/>
    <s v="EST"/>
    <n v="28355.932477783041"/>
    <n v="2675.1622961470966"/>
  </r>
  <r>
    <n v="54"/>
    <x v="74"/>
    <s v="Charente-Maritime"/>
    <x v="5"/>
    <x v="4"/>
    <n v="1513"/>
    <n v="16392"/>
    <n v="2140"/>
    <n v="16848"/>
    <s v="POITOU-CHARENTES"/>
    <x v="2"/>
    <s v="OUEST"/>
    <n v="36893"/>
    <n v="3653"/>
  </r>
  <r>
    <n v="54"/>
    <x v="1"/>
    <s v="Vienne"/>
    <x v="2"/>
    <x v="0"/>
    <n v="2077.1558905615275"/>
    <n v="24896.263405813632"/>
    <n v="1282.7502698192654"/>
    <n v="29493.728495187555"/>
    <s v="POITOU-CHARENTES"/>
    <x v="0"/>
    <s v="OUEST"/>
    <n v="57749.89806138198"/>
    <n v="3359.9061603807932"/>
  </r>
  <r>
    <n v="91"/>
    <x v="64"/>
    <s v="Pyrénées-Orientales"/>
    <x v="1"/>
    <x v="3"/>
    <n v="1640"/>
    <n v="6556"/>
    <n v="1748"/>
    <n v="9140"/>
    <s v="LANGUEDOC-ROUSSILLON"/>
    <x v="1"/>
    <s v="MEDITERRANEE"/>
    <n v="19084"/>
    <n v="3388"/>
  </r>
  <r>
    <n v="43"/>
    <x v="23"/>
    <s v="Territoire de Belfort"/>
    <x v="3"/>
    <x v="3"/>
    <n v="523.09979234220714"/>
    <n v="1886.7081834451169"/>
    <n v="357.43198818304677"/>
    <n v="2995.3775185524883"/>
    <s v="FRANCHE-COMTE"/>
    <x v="1"/>
    <s v="EST"/>
    <n v="5762.6174825228591"/>
    <n v="880.53178052525391"/>
  </r>
  <r>
    <n v="93"/>
    <x v="6"/>
    <s v="Var"/>
    <x v="0"/>
    <x v="2"/>
    <n v="6516"/>
    <n v="15584"/>
    <n v="5408"/>
    <n v="11688"/>
    <s v="PROVENCE-ALPES-COTE D'AZUR"/>
    <x v="1"/>
    <s v="MEDITERRANEE"/>
    <n v="39196"/>
    <n v="11924"/>
  </r>
  <r>
    <n v="91"/>
    <x v="12"/>
    <s v="Aude"/>
    <x v="0"/>
    <x v="2"/>
    <n v="2308"/>
    <n v="3696"/>
    <n v="2000"/>
    <n v="3276"/>
    <s v="LANGUEDOC-ROUSSILLON"/>
    <x v="1"/>
    <s v="MEDITERRANEE"/>
    <n v="11280"/>
    <n v="4308"/>
  </r>
  <r>
    <n v="11"/>
    <x v="75"/>
    <s v="Val-de-Marne"/>
    <x v="3"/>
    <x v="5"/>
    <n v="9161.5041666339475"/>
    <n v="146672.42758830942"/>
    <n v="12669.32708796427"/>
    <n v="167259.0354882793"/>
    <s v="ILE-DE-FRANCE"/>
    <x v="2"/>
    <s v="REGION PARISIENNE"/>
    <n v="335762.29433118692"/>
    <n v="21830.831254598219"/>
  </r>
  <r>
    <n v="82"/>
    <x v="56"/>
    <s v="Drôme"/>
    <x v="5"/>
    <x v="1"/>
    <n v="631"/>
    <n v="29012"/>
    <n v="460"/>
    <n v="38352"/>
    <s v="RHONE-ALPES"/>
    <x v="0"/>
    <s v="CENTRE-EST"/>
    <n v="68455"/>
    <n v="1091"/>
  </r>
  <r>
    <n v="22"/>
    <x v="76"/>
    <s v="Somme"/>
    <x v="2"/>
    <x v="2"/>
    <n v="6507.1138588492613"/>
    <n v="53135.92297899651"/>
    <n v="3840.0617903428047"/>
    <n v="34117.843163128869"/>
    <s v="PICARDIE"/>
    <x v="1"/>
    <s v="BASSIN PARISIEN"/>
    <n v="97600.941791317455"/>
    <n v="10347.175649192066"/>
  </r>
  <r>
    <n v="21"/>
    <x v="77"/>
    <s v="Aube"/>
    <x v="5"/>
    <x v="4"/>
    <n v="937"/>
    <n v="7604"/>
    <n v="1092"/>
    <n v="7344"/>
    <s v="CHAMPAGNE-ARDENNE"/>
    <x v="2"/>
    <s v="BASSIN PARISIEN"/>
    <n v="16977"/>
    <n v="2029"/>
  </r>
  <r>
    <n v="43"/>
    <x v="18"/>
    <s v="Haute-Saône"/>
    <x v="1"/>
    <x v="0"/>
    <n v="4564"/>
    <n v="24904"/>
    <n v="3568"/>
    <n v="28968"/>
    <s v="FRANCHE-COMTE"/>
    <x v="0"/>
    <s v="EST"/>
    <n v="62004"/>
    <n v="8132"/>
  </r>
  <r>
    <n v="26"/>
    <x v="30"/>
    <s v="Côte-d'Or"/>
    <x v="5"/>
    <x v="3"/>
    <n v="1232"/>
    <n v="8032"/>
    <n v="1328"/>
    <n v="14761"/>
    <s v="BOURGOGNE"/>
    <x v="1"/>
    <s v="BASSIN PARISIEN"/>
    <n v="25353"/>
    <n v="2560"/>
  </r>
  <r>
    <n v="41"/>
    <x v="67"/>
    <s v="Moselle"/>
    <x v="3"/>
    <x v="0"/>
    <n v="6703.0886630690311"/>
    <n v="66124.797168282297"/>
    <n v="4200.8051641112424"/>
    <n v="91626.201838660665"/>
    <s v="LORRAINE"/>
    <x v="0"/>
    <s v="EST"/>
    <n v="168654.89283412322"/>
    <n v="10903.893827180273"/>
  </r>
  <r>
    <n v="24"/>
    <x v="10"/>
    <s v="Cher"/>
    <x v="1"/>
    <x v="1"/>
    <n v="1988"/>
    <n v="23636"/>
    <n v="2192"/>
    <n v="33028"/>
    <s v="CENTRE"/>
    <x v="0"/>
    <s v="BASSIN PARISIEN"/>
    <n v="60844"/>
    <n v="4180"/>
  </r>
  <r>
    <n v="26"/>
    <x v="41"/>
    <s v="Saône-et-Loire"/>
    <x v="3"/>
    <x v="3"/>
    <n v="1666.526866993393"/>
    <n v="8260.86339195654"/>
    <n v="1174.1234338973247"/>
    <n v="16059.034228922172"/>
    <s v="BOURGOGNE"/>
    <x v="1"/>
    <s v="BASSIN PARISIEN"/>
    <n v="27160.54792176943"/>
    <n v="2840.6503008907175"/>
  </r>
  <r>
    <n v="31"/>
    <x v="43"/>
    <s v="Pas-de-Calais"/>
    <x v="1"/>
    <x v="1"/>
    <n v="7492"/>
    <n v="95688"/>
    <n v="8120"/>
    <n v="129048"/>
    <s v="NORD-PAS-DE-CALAIS"/>
    <x v="0"/>
    <s v=""/>
    <n v="240348"/>
    <n v="15612"/>
  </r>
  <r>
    <n v="74"/>
    <x v="52"/>
    <s v="Corrèze"/>
    <x v="4"/>
    <x v="0"/>
    <n v="2390"/>
    <n v="32945"/>
    <n v="1945"/>
    <n v="38265"/>
    <s v="LIMOUSIN"/>
    <x v="0"/>
    <s v="SUD-OUEST"/>
    <n v="75545"/>
    <n v="4335"/>
  </r>
  <r>
    <n v="82"/>
    <x v="32"/>
    <s v="Ain"/>
    <x v="1"/>
    <x v="1"/>
    <n v="2480"/>
    <n v="28496"/>
    <n v="2240"/>
    <n v="39176"/>
    <s v="RHONE-ALPES"/>
    <x v="0"/>
    <s v="CENTRE-EST"/>
    <n v="72392"/>
    <n v="4720"/>
  </r>
  <r>
    <n v="54"/>
    <x v="74"/>
    <s v="Charente-Maritime"/>
    <x v="0"/>
    <x v="3"/>
    <n v="1284"/>
    <n v="3892"/>
    <n v="1692"/>
    <n v="6812"/>
    <s v="POITOU-CHARENTES"/>
    <x v="1"/>
    <s v="OUEST"/>
    <n v="13680"/>
    <n v="2976"/>
  </r>
  <r>
    <n v="82"/>
    <x v="61"/>
    <s v="Haute-Savoie"/>
    <x v="0"/>
    <x v="0"/>
    <n v="5948"/>
    <n v="41768"/>
    <n v="4244"/>
    <n v="43360"/>
    <s v="RHONE-ALPES"/>
    <x v="0"/>
    <s v="CENTRE-EST"/>
    <n v="95320"/>
    <n v="10192"/>
  </r>
  <r>
    <n v="11"/>
    <x v="75"/>
    <s v="Val-de-Marne"/>
    <x v="0"/>
    <x v="4"/>
    <n v="4220"/>
    <n v="23452"/>
    <n v="6816"/>
    <n v="23720"/>
    <s v="ILE-DE-FRANCE"/>
    <x v="2"/>
    <s v="REGION PARISIENNE"/>
    <n v="58208"/>
    <n v="11036"/>
  </r>
  <r>
    <n v="82"/>
    <x v="60"/>
    <s v="Ardèche"/>
    <x v="6"/>
    <x v="4"/>
    <n v="1736"/>
    <n v="10047"/>
    <n v="1667"/>
    <n v="12538"/>
    <s v="RHONE-ALPES"/>
    <x v="2"/>
    <s v="CENTRE-EST"/>
    <n v="25988"/>
    <n v="3403"/>
  </r>
  <r>
    <n v="11"/>
    <x v="42"/>
    <s v="Hauts-de-Seine"/>
    <x v="6"/>
    <x v="4"/>
    <n v="7151"/>
    <n v="56764"/>
    <n v="8600"/>
    <n v="74695"/>
    <s v="ILE-DE-FRANCE"/>
    <x v="2"/>
    <s v="REGION PARISIENNE"/>
    <n v="147210"/>
    <n v="15751"/>
  </r>
  <r>
    <n v="93"/>
    <x v="36"/>
    <s v="Alpes-de-Haute-Provence"/>
    <x v="4"/>
    <x v="0"/>
    <n v="1315"/>
    <n v="15220"/>
    <n v="1020"/>
    <n v="15365"/>
    <s v="PROVENCE-ALPES-COTE D'AZUR"/>
    <x v="0"/>
    <s v="MEDITERRANEE"/>
    <n v="32920"/>
    <n v="2335"/>
  </r>
  <r>
    <n v="24"/>
    <x v="21"/>
    <s v="Eure-et-Loir"/>
    <x v="2"/>
    <x v="3"/>
    <n v="1587.0818418324443"/>
    <n v="6724.9064943913781"/>
    <n v="1211.9324422311727"/>
    <n v="11119.040434458419"/>
    <s v="CENTRE"/>
    <x v="1"/>
    <s v="BASSIN PARISIEN"/>
    <n v="20642.961212913411"/>
    <n v="2799.0142840636172"/>
  </r>
  <r>
    <n v="25"/>
    <x v="78"/>
    <s v="Orne"/>
    <x v="2"/>
    <x v="1"/>
    <n v="116.14669596635893"/>
    <n v="14765.87989788652"/>
    <n v="28.909591403954927"/>
    <n v="23907.177814558952"/>
    <s v="BASSE-NORMANDIE"/>
    <x v="0"/>
    <s v="BASSIN PARISIEN"/>
    <n v="38818.113999815789"/>
    <n v="145.05628737031387"/>
  </r>
  <r>
    <n v="23"/>
    <x v="16"/>
    <s v="Seine-Maritime"/>
    <x v="2"/>
    <x v="5"/>
    <n v="6219.2163432718962"/>
    <n v="69086.6414811086"/>
    <n v="8838.1373789987101"/>
    <n v="80262.403219838234"/>
    <s v="HAUTE-NORMANDIE"/>
    <x v="2"/>
    <s v="BASSIN PARISIEN"/>
    <n v="164406.39842321744"/>
    <n v="15057.353722270607"/>
  </r>
  <r>
    <n v="11"/>
    <x v="42"/>
    <s v="Hauts-de-Seine"/>
    <x v="5"/>
    <x v="1"/>
    <n v="2348"/>
    <n v="62056"/>
    <n v="2088"/>
    <n v="92881"/>
    <s v="ILE-DE-FRANCE"/>
    <x v="0"/>
    <s v="REGION PARISIENNE"/>
    <n v="159373"/>
    <n v="4436"/>
  </r>
  <r>
    <n v="93"/>
    <x v="79"/>
    <s v="Hautes-Alpes"/>
    <x v="5"/>
    <x v="3"/>
    <n v="353"/>
    <n v="2644"/>
    <n v="388"/>
    <n v="4124"/>
    <s v="PROVENCE-ALPES-COTE D'AZUR"/>
    <x v="1"/>
    <s v="MEDITERRANEE"/>
    <n v="7509"/>
    <n v="741"/>
  </r>
  <r>
    <n v="91"/>
    <x v="51"/>
    <s v="Hérault"/>
    <x v="0"/>
    <x v="3"/>
    <n v="2292"/>
    <n v="7436"/>
    <n v="3168"/>
    <n v="12708"/>
    <s v="LANGUEDOC-ROUSSILLON"/>
    <x v="1"/>
    <s v="MEDITERRANEE"/>
    <n v="25604"/>
    <n v="5460"/>
  </r>
  <r>
    <n v="21"/>
    <x v="35"/>
    <s v="Marne"/>
    <x v="6"/>
    <x v="3"/>
    <n v="1893"/>
    <n v="10476"/>
    <n v="1319"/>
    <n v="15841"/>
    <s v="CHAMPAGNE-ARDENNE"/>
    <x v="1"/>
    <s v="BASSIN PARISIEN"/>
    <n v="29529"/>
    <n v="3212"/>
  </r>
  <r>
    <n v="25"/>
    <x v="55"/>
    <s v="Manche"/>
    <x v="1"/>
    <x v="0"/>
    <n v="8248"/>
    <n v="62544"/>
    <n v="6284"/>
    <n v="75120"/>
    <s v="BASSE-NORMANDIE"/>
    <x v="0"/>
    <s v="BASSIN PARISIEN"/>
    <n v="152196"/>
    <n v="14532"/>
  </r>
  <r>
    <n v="73"/>
    <x v="65"/>
    <s v="Hautes-Pyrénées"/>
    <x v="6"/>
    <x v="0"/>
    <n v="937"/>
    <n v="11789"/>
    <n v="579"/>
    <n v="15172"/>
    <s v="MIDI-PYRENEES"/>
    <x v="0"/>
    <s v="SUD-OUEST"/>
    <n v="28477"/>
    <n v="1516"/>
  </r>
  <r>
    <n v="73"/>
    <x v="80"/>
    <s v="Aveyron"/>
    <x v="1"/>
    <x v="4"/>
    <n v="1468"/>
    <n v="6168"/>
    <n v="2044"/>
    <n v="5924"/>
    <s v="MIDI-PYRENEES"/>
    <x v="2"/>
    <s v="SUD-OUEST"/>
    <n v="15604"/>
    <n v="3512"/>
  </r>
  <r>
    <n v="21"/>
    <x v="35"/>
    <s v="Marne"/>
    <x v="1"/>
    <x v="4"/>
    <n v="2264"/>
    <n v="12492"/>
    <n v="3428"/>
    <n v="10588"/>
    <s v="CHAMPAGNE-ARDENNE"/>
    <x v="2"/>
    <s v="BASSIN PARISIEN"/>
    <n v="28772"/>
    <n v="5692"/>
  </r>
  <r>
    <n v="22"/>
    <x v="76"/>
    <s v="Somme"/>
    <x v="1"/>
    <x v="4"/>
    <n v="2108"/>
    <n v="10980"/>
    <n v="2924"/>
    <n v="8328"/>
    <s v="PICARDIE"/>
    <x v="2"/>
    <s v="BASSIN PARISIEN"/>
    <n v="24340"/>
    <n v="5032"/>
  </r>
  <r>
    <n v="22"/>
    <x v="81"/>
    <s v="Oise"/>
    <x v="2"/>
    <x v="4"/>
    <n v="5742.71864635773"/>
    <n v="33344.473901687692"/>
    <n v="6204.5999044581749"/>
    <n v="37505.324698766912"/>
    <s v="PICARDIE"/>
    <x v="2"/>
    <s v="BASSIN PARISIEN"/>
    <n v="82797.117151270504"/>
    <n v="11947.318550815904"/>
  </r>
  <r>
    <n v="21"/>
    <x v="77"/>
    <s v="Aube"/>
    <x v="1"/>
    <x v="2"/>
    <n v="5460"/>
    <n v="16248"/>
    <n v="3664"/>
    <n v="8548"/>
    <s v="CHAMPAGNE-ARDENNE"/>
    <x v="1"/>
    <s v="BASSIN PARISIEN"/>
    <n v="33920"/>
    <n v="9124"/>
  </r>
  <r>
    <n v="52"/>
    <x v="20"/>
    <s v="Loire-Atlantique"/>
    <x v="4"/>
    <x v="5"/>
    <n v="1915"/>
    <n v="15650"/>
    <n v="3040"/>
    <n v="11695"/>
    <s v="PAYS DE LA LOIRE"/>
    <x v="2"/>
    <s v="OUEST"/>
    <n v="32300"/>
    <n v="4955"/>
  </r>
  <r>
    <n v="91"/>
    <x v="12"/>
    <s v="Aude"/>
    <x v="1"/>
    <x v="0"/>
    <n v="4952"/>
    <n v="41108"/>
    <n v="3048"/>
    <n v="51152"/>
    <s v="LANGUEDOC-ROUSSILLON"/>
    <x v="0"/>
    <s v="MEDITERRANEE"/>
    <n v="100260"/>
    <n v="8000"/>
  </r>
  <r>
    <n v="42"/>
    <x v="3"/>
    <s v="Bas-Rhin"/>
    <x v="3"/>
    <x v="2"/>
    <n v="10600.713837250452"/>
    <n v="124529.67325290367"/>
    <n v="7228.2878613112516"/>
    <n v="95443.316746090961"/>
    <s v="ALSACE"/>
    <x v="1"/>
    <s v="EST"/>
    <n v="237801.99169755634"/>
    <n v="17829.001698561704"/>
  </r>
  <r>
    <n v="93"/>
    <x v="68"/>
    <s v="Alpes-Maritimes"/>
    <x v="1"/>
    <x v="1"/>
    <n v="3604"/>
    <n v="54984"/>
    <n v="2696"/>
    <n v="73396"/>
    <s v="PROVENCE-ALPES-COTE D'AZUR"/>
    <x v="0"/>
    <s v="MEDITERRANEE"/>
    <n v="134680"/>
    <n v="6300"/>
  </r>
  <r>
    <n v="21"/>
    <x v="35"/>
    <s v="Marne"/>
    <x v="5"/>
    <x v="4"/>
    <n v="2280"/>
    <n v="16268"/>
    <n v="2877"/>
    <n v="16256"/>
    <s v="CHAMPAGNE-ARDENNE"/>
    <x v="2"/>
    <s v="BASSIN PARISIEN"/>
    <n v="37681"/>
    <n v="5157"/>
  </r>
  <r>
    <n v="91"/>
    <x v="51"/>
    <s v="Hérault"/>
    <x v="5"/>
    <x v="0"/>
    <n v="8350"/>
    <n v="68504"/>
    <n v="6057"/>
    <n v="88228"/>
    <s v="LANGUEDOC-ROUSSILLON"/>
    <x v="0"/>
    <s v="MEDITERRANEE"/>
    <n v="171139"/>
    <n v="14407"/>
  </r>
  <r>
    <n v="11"/>
    <x v="66"/>
    <s v="Val-d'Oise"/>
    <x v="2"/>
    <x v="2"/>
    <n v="11319.918634258078"/>
    <n v="90313.955238031762"/>
    <n v="7220.5111106570166"/>
    <n v="76394.962855640566"/>
    <s v="ILE-DE-FRANCE"/>
    <x v="1"/>
    <s v="REGION PARISIENNE"/>
    <n v="185249.34783858742"/>
    <n v="18540.429744915094"/>
  </r>
  <r>
    <n v="41"/>
    <x v="31"/>
    <s v="Meurthe-et-Moselle"/>
    <x v="0"/>
    <x v="5"/>
    <n v="1080"/>
    <n v="10108"/>
    <n v="780"/>
    <n v="3728"/>
    <s v="LORRAINE"/>
    <x v="2"/>
    <s v="EST"/>
    <n v="15696"/>
    <n v="1860"/>
  </r>
  <r>
    <n v="43"/>
    <x v="50"/>
    <s v="Jura"/>
    <x v="4"/>
    <x v="0"/>
    <n v="3095"/>
    <n v="27835"/>
    <n v="2615"/>
    <n v="30245"/>
    <s v="FRANCHE-COMTE"/>
    <x v="0"/>
    <s v="EST"/>
    <n v="63790"/>
    <n v="5710"/>
  </r>
  <r>
    <n v="72"/>
    <x v="25"/>
    <s v="Lot-et-Garonne"/>
    <x v="2"/>
    <x v="4"/>
    <n v="1765.7040852943121"/>
    <n v="14755.744327896939"/>
    <n v="1947.3582477354807"/>
    <n v="17326.954686790734"/>
    <s v="AQUITAINE"/>
    <x v="2"/>
    <s v="SUD-OUEST"/>
    <n v="35795.76134771746"/>
    <n v="3713.0623330297931"/>
  </r>
  <r>
    <n v="53"/>
    <x v="7"/>
    <s v="Morbihan"/>
    <x v="6"/>
    <x v="0"/>
    <n v="2404"/>
    <n v="35230"/>
    <n v="1405"/>
    <n v="49647"/>
    <s v="BRETAGNE"/>
    <x v="0"/>
    <s v="OUEST"/>
    <n v="88686"/>
    <n v="3809"/>
  </r>
  <r>
    <n v="72"/>
    <x v="82"/>
    <s v="Gironde"/>
    <x v="2"/>
    <x v="1"/>
    <n v="431.76665322584341"/>
    <n v="41936.139793318493"/>
    <n v="236.0772019018047"/>
    <n v="66540.732164634697"/>
    <s v="AQUITAINE"/>
    <x v="0"/>
    <s v="SUD-OUEST"/>
    <n v="109144.71581308084"/>
    <n v="667.84385512764811"/>
  </r>
  <r>
    <n v="93"/>
    <x v="79"/>
    <s v="Hautes-Alpes"/>
    <x v="6"/>
    <x v="1"/>
    <n v="52"/>
    <n v="7423"/>
    <n v="24"/>
    <n v="9621"/>
    <s v="PROVENCE-ALPES-COTE D'AZUR"/>
    <x v="0"/>
    <s v="MEDITERRANEE"/>
    <n v="17120"/>
    <n v="76"/>
  </r>
  <r>
    <n v="73"/>
    <x v="65"/>
    <s v="Hautes-Pyrénées"/>
    <x v="2"/>
    <x v="1"/>
    <n v="71.879755881936816"/>
    <n v="10501.864019387209"/>
    <n v="19.67039375738965"/>
    <n v="15707.218274914962"/>
    <s v="MIDI-PYRENEES"/>
    <x v="0"/>
    <s v="SUD-OUEST"/>
    <n v="26300.632443941497"/>
    <n v="91.550149639326463"/>
  </r>
  <r>
    <n v="91"/>
    <x v="83"/>
    <s v="Lozère"/>
    <x v="0"/>
    <x v="5"/>
    <n v="100"/>
    <n v="632"/>
    <n v="64"/>
    <n v="220"/>
    <s v="LANGUEDOC-ROUSSILLON"/>
    <x v="2"/>
    <s v="MEDITERRANEE"/>
    <n v="1016"/>
    <n v="164"/>
  </r>
  <r>
    <n v="72"/>
    <x v="11"/>
    <s v="Pyrénées-Atlantiques"/>
    <x v="3"/>
    <x v="1"/>
    <n v="94.596287069579205"/>
    <n v="18363.402923267982"/>
    <n v="33.324907643421035"/>
    <n v="30298.501675257794"/>
    <s v="AQUITAINE"/>
    <x v="0"/>
    <s v="SUD-OUEST"/>
    <n v="48789.825793238779"/>
    <n v="127.92119471300023"/>
  </r>
  <r>
    <n v="26"/>
    <x v="28"/>
    <s v="Yonne"/>
    <x v="3"/>
    <x v="1"/>
    <n v="50.188082764799084"/>
    <n v="13684.152470976584"/>
    <n v="51.640365827918956"/>
    <n v="22701.55159158503"/>
    <s v="BOURGOGNE"/>
    <x v="0"/>
    <s v="BASSIN PARISIEN"/>
    <n v="36487.532511154335"/>
    <n v="101.82844859271805"/>
  </r>
  <r>
    <n v="22"/>
    <x v="81"/>
    <s v="Oise"/>
    <x v="2"/>
    <x v="1"/>
    <n v="204.0593035716862"/>
    <n v="26993.626261196496"/>
    <n v="130.27445688974601"/>
    <n v="42399.181479977211"/>
    <s v="PICARDIE"/>
    <x v="0"/>
    <s v="BASSIN PARISIEN"/>
    <n v="69727.141501635138"/>
    <n v="334.33376046143223"/>
  </r>
  <r>
    <n v="82"/>
    <x v="29"/>
    <s v="Savoie"/>
    <x v="4"/>
    <x v="1"/>
    <n v="3090"/>
    <n v="26655"/>
    <n v="3440"/>
    <n v="35665"/>
    <s v="RHONE-ALPES"/>
    <x v="0"/>
    <s v="CENTRE-EST"/>
    <n v="68850"/>
    <n v="6530"/>
  </r>
  <r>
    <n v="93"/>
    <x v="53"/>
    <s v="Bouches-du-Rhône"/>
    <x v="1"/>
    <x v="4"/>
    <n v="7632"/>
    <n v="50572"/>
    <n v="11056"/>
    <n v="46376"/>
    <s v="PROVENCE-ALPES-COTE D'AZUR"/>
    <x v="2"/>
    <s v="MEDITERRANEE"/>
    <n v="115636"/>
    <n v="18688"/>
  </r>
  <r>
    <n v="21"/>
    <x v="35"/>
    <s v="Marne"/>
    <x v="0"/>
    <x v="4"/>
    <n v="1876"/>
    <n v="6816"/>
    <n v="1880"/>
    <n v="5836"/>
    <s v="CHAMPAGNE-ARDENNE"/>
    <x v="2"/>
    <s v="BASSIN PARISIEN"/>
    <n v="16408"/>
    <n v="3756"/>
  </r>
  <r>
    <n v="41"/>
    <x v="31"/>
    <s v="Meurthe-et-Moselle"/>
    <x v="2"/>
    <x v="2"/>
    <n v="7921.1822787765659"/>
    <n v="74564.851891286031"/>
    <n v="4830.8651943837285"/>
    <n v="56576.810529487382"/>
    <s v="LORRAINE"/>
    <x v="1"/>
    <s v="EST"/>
    <n v="143893.70989393373"/>
    <n v="12752.047473160295"/>
  </r>
  <r>
    <n v="11"/>
    <x v="49"/>
    <s v="Yvelines"/>
    <x v="2"/>
    <x v="0"/>
    <n v="7779.452950245487"/>
    <n v="64372.66477028386"/>
    <n v="4604.5701912150516"/>
    <n v="74583.957596907581"/>
    <s v="ILE-DE-FRANCE"/>
    <x v="0"/>
    <s v="REGION PARISIENNE"/>
    <n v="151340.64550865197"/>
    <n v="12384.023141460539"/>
  </r>
  <r>
    <n v="21"/>
    <x v="84"/>
    <s v="Ardennes"/>
    <x v="5"/>
    <x v="3"/>
    <n v="1105"/>
    <n v="5202"/>
    <n v="1120"/>
    <n v="8153"/>
    <s v="CHAMPAGNE-ARDENNE"/>
    <x v="1"/>
    <s v="BASSIN PARISIEN"/>
    <n v="15580"/>
    <n v="2225"/>
  </r>
  <r>
    <n v="25"/>
    <x v="85"/>
    <s v="Calvados"/>
    <x v="0"/>
    <x v="5"/>
    <n v="576"/>
    <n v="5572"/>
    <n v="400"/>
    <n v="2144"/>
    <s v="BASSE-NORMANDIE"/>
    <x v="2"/>
    <s v="BASSIN PARISIEN"/>
    <n v="8692"/>
    <n v="976"/>
  </r>
  <r>
    <n v="93"/>
    <x v="79"/>
    <s v="Hautes-Alpes"/>
    <x v="5"/>
    <x v="1"/>
    <n v="132"/>
    <n v="8208"/>
    <n v="96"/>
    <n v="9812"/>
    <s v="PROVENCE-ALPES-COTE D'AZUR"/>
    <x v="0"/>
    <s v="MEDITERRANEE"/>
    <n v="18248"/>
    <n v="228"/>
  </r>
  <r>
    <n v="21"/>
    <x v="5"/>
    <s v="Haute-Marne"/>
    <x v="6"/>
    <x v="4"/>
    <n v="1209"/>
    <n v="6146"/>
    <n v="1256"/>
    <n v="6182"/>
    <s v="CHAMPAGNE-ARDENNE"/>
    <x v="2"/>
    <s v="BASSIN PARISIEN"/>
    <n v="14793"/>
    <n v="2465"/>
  </r>
  <r>
    <n v="11"/>
    <x v="75"/>
    <s v="Val-de-Marne"/>
    <x v="2"/>
    <x v="5"/>
    <n v="7922.0266497746361"/>
    <n v="128455.23366141156"/>
    <n v="11385.684249902404"/>
    <n v="139545.14326435342"/>
    <s v="ILE-DE-FRANCE"/>
    <x v="2"/>
    <s v="REGION PARISIENNE"/>
    <n v="287308.08782544202"/>
    <n v="19307.71089967704"/>
  </r>
  <r>
    <n v="22"/>
    <x v="76"/>
    <s v="Somme"/>
    <x v="4"/>
    <x v="0"/>
    <n v="13115"/>
    <n v="64270"/>
    <n v="12260"/>
    <n v="76960"/>
    <s v="PICARDIE"/>
    <x v="0"/>
    <s v="BASSIN PARISIEN"/>
    <n v="166605"/>
    <n v="25375"/>
  </r>
  <r>
    <n v="93"/>
    <x v="36"/>
    <s v="Alpes-de-Haute-Provence"/>
    <x v="2"/>
    <x v="3"/>
    <n v="425.36161021735882"/>
    <n v="3271.0837513080905"/>
    <n v="337.98313564706729"/>
    <n v="5704.3749444180503"/>
    <s v="PROVENCE-ALPES-COTE D'AZUR"/>
    <x v="1"/>
    <s v="MEDITERRANEE"/>
    <n v="9738.8034415905677"/>
    <n v="763.34474586442616"/>
  </r>
  <r>
    <n v="11"/>
    <x v="70"/>
    <s v="Essonne"/>
    <x v="3"/>
    <x v="0"/>
    <n v="7321.7370421249152"/>
    <n v="61589.589948607638"/>
    <n v="4419.5368053823522"/>
    <n v="65336.538189115323"/>
    <s v="ILE-DE-FRANCE"/>
    <x v="0"/>
    <s v="REGION PARISIENNE"/>
    <n v="138667.40198523022"/>
    <n v="11741.273847507267"/>
  </r>
  <r>
    <n v="91"/>
    <x v="12"/>
    <s v="Aude"/>
    <x v="1"/>
    <x v="1"/>
    <n v="1172"/>
    <n v="19696"/>
    <n v="864"/>
    <n v="22592"/>
    <s v="LANGUEDOC-ROUSSILLON"/>
    <x v="0"/>
    <s v="MEDITERRANEE"/>
    <n v="44324"/>
    <n v="2036"/>
  </r>
  <r>
    <n v="52"/>
    <x v="72"/>
    <s v="Sarthe"/>
    <x v="6"/>
    <x v="2"/>
    <n v="5999"/>
    <n v="58409"/>
    <n v="4124"/>
    <n v="39148"/>
    <s v="PAYS DE LA LOIRE"/>
    <x v="1"/>
    <s v="OUEST"/>
    <n v="107680"/>
    <n v="10123"/>
  </r>
  <r>
    <n v="73"/>
    <x v="86"/>
    <s v="Ariège"/>
    <x v="4"/>
    <x v="3"/>
    <n v="750"/>
    <n v="1875"/>
    <n v="765"/>
    <n v="2695"/>
    <s v="MIDI-PYRENEES"/>
    <x v="1"/>
    <s v="SUD-OUEST"/>
    <n v="6085"/>
    <n v="1515"/>
  </r>
  <r>
    <n v="52"/>
    <x v="72"/>
    <s v="Sarthe"/>
    <x v="3"/>
    <x v="0"/>
    <n v="2874.1133103177299"/>
    <n v="34099.392881085281"/>
    <n v="1786.4076919797867"/>
    <n v="39456.077857614422"/>
    <s v="PAYS DE LA LOIRE"/>
    <x v="0"/>
    <s v="OUEST"/>
    <n v="78215.991740997211"/>
    <n v="4660.521002297517"/>
  </r>
  <r>
    <n v="73"/>
    <x v="37"/>
    <s v="Lot"/>
    <x v="2"/>
    <x v="0"/>
    <n v="705.27142111829107"/>
    <n v="9830.8215659817088"/>
    <n v="528.24698263303571"/>
    <n v="11103.464528878467"/>
    <s v="MIDI-PYRENEES"/>
    <x v="0"/>
    <s v="SUD-OUEST"/>
    <n v="22167.804498611506"/>
    <n v="1233.5184037513268"/>
  </r>
  <r>
    <n v="54"/>
    <x v="74"/>
    <s v="Charente-Maritime"/>
    <x v="0"/>
    <x v="5"/>
    <n v="340"/>
    <n v="4256"/>
    <n v="296"/>
    <n v="1664"/>
    <s v="POITOU-CHARENTES"/>
    <x v="2"/>
    <s v="OUEST"/>
    <n v="6556"/>
    <n v="636"/>
  </r>
  <r>
    <n v="54"/>
    <x v="1"/>
    <s v="Vienne"/>
    <x v="3"/>
    <x v="0"/>
    <n v="1906.9293647204677"/>
    <n v="22680.411396879321"/>
    <n v="1178.1994712984761"/>
    <n v="27044.299875913101"/>
    <s v="POITOU-CHARENTES"/>
    <x v="0"/>
    <s v="OUEST"/>
    <n v="52809.840108811368"/>
    <n v="3085.1288360189437"/>
  </r>
  <r>
    <n v="23"/>
    <x v="38"/>
    <s v="Eure"/>
    <x v="3"/>
    <x v="3"/>
    <n v="2224.1227516118097"/>
    <n v="9149.2941066514522"/>
    <n v="1719.122210234136"/>
    <n v="14571.522779500359"/>
    <s v="HAUTE-NORMANDIE"/>
    <x v="1"/>
    <s v="BASSIN PARISIEN"/>
    <n v="27664.061847997757"/>
    <n v="3943.2449618459459"/>
  </r>
  <r>
    <n v="91"/>
    <x v="51"/>
    <s v="Hérault"/>
    <x v="4"/>
    <x v="4"/>
    <n v="2560"/>
    <n v="13820"/>
    <n v="3235"/>
    <n v="12550"/>
    <s v="LANGUEDOC-ROUSSILLON"/>
    <x v="2"/>
    <s v="MEDITERRANEE"/>
    <n v="32165"/>
    <n v="5795"/>
  </r>
  <r>
    <n v="53"/>
    <x v="7"/>
    <s v="Morbihan"/>
    <x v="4"/>
    <x v="4"/>
    <n v="2235"/>
    <n v="8665"/>
    <n v="2775"/>
    <n v="6570"/>
    <s v="BRETAGNE"/>
    <x v="2"/>
    <s v="OUEST"/>
    <n v="20245"/>
    <n v="5010"/>
  </r>
  <r>
    <n v="24"/>
    <x v="10"/>
    <s v="Cher"/>
    <x v="3"/>
    <x v="5"/>
    <n v="1313.4722061517293"/>
    <n v="19375.016877993683"/>
    <n v="1488.973343410705"/>
    <n v="22747.540014126116"/>
    <s v="CENTRE"/>
    <x v="2"/>
    <s v="BASSIN PARISIEN"/>
    <n v="44925.002441682227"/>
    <n v="2802.4455495624343"/>
  </r>
  <r>
    <n v="22"/>
    <x v="81"/>
    <s v="Oise"/>
    <x v="4"/>
    <x v="1"/>
    <n v="7910"/>
    <n v="42145"/>
    <n v="9760"/>
    <n v="52830"/>
    <s v="PICARDIE"/>
    <x v="0"/>
    <s v="BASSIN PARISIEN"/>
    <n v="112645"/>
    <n v="17670"/>
  </r>
  <r>
    <n v="43"/>
    <x v="50"/>
    <s v="Jura"/>
    <x v="3"/>
    <x v="1"/>
    <n v="39.380506636076049"/>
    <n v="9760.8377337488164"/>
    <n v="33.039848431682707"/>
    <n v="16169.230908908623"/>
    <s v="FRANCHE-COMTE"/>
    <x v="0"/>
    <s v="EST"/>
    <n v="26002.488997725199"/>
    <n v="72.420355067758749"/>
  </r>
  <r>
    <n v="83"/>
    <x v="26"/>
    <s v="Haute-Loire"/>
    <x v="2"/>
    <x v="5"/>
    <n v="870.64330834545206"/>
    <n v="11497.735592465635"/>
    <n v="1215.057303178856"/>
    <n v="14750.237597126823"/>
    <s v="AUVERGNE"/>
    <x v="2"/>
    <s v="CENTRE-EST"/>
    <n v="28333.673801116765"/>
    <n v="2085.700611524308"/>
  </r>
  <r>
    <n v="74"/>
    <x v="87"/>
    <s v="Haute-Vienne"/>
    <x v="1"/>
    <x v="1"/>
    <n v="1236"/>
    <n v="29280"/>
    <n v="1564"/>
    <n v="37984"/>
    <s v="LIMOUSIN"/>
    <x v="0"/>
    <s v="SUD-OUEST"/>
    <n v="70064"/>
    <n v="2800"/>
  </r>
  <r>
    <n v="43"/>
    <x v="50"/>
    <s v="Jura"/>
    <x v="0"/>
    <x v="3"/>
    <n v="716"/>
    <n v="1640"/>
    <n v="1000"/>
    <n v="3188"/>
    <s v="FRANCHE-COMTE"/>
    <x v="1"/>
    <s v="EST"/>
    <n v="6544"/>
    <n v="1716"/>
  </r>
  <r>
    <n v="54"/>
    <x v="74"/>
    <s v="Charente-Maritime"/>
    <x v="1"/>
    <x v="2"/>
    <n v="9100"/>
    <n v="27036"/>
    <n v="5972"/>
    <n v="17388"/>
    <s v="POITOU-CHARENTES"/>
    <x v="1"/>
    <s v="OUEST"/>
    <n v="59496"/>
    <n v="15072"/>
  </r>
  <r>
    <n v="72"/>
    <x v="25"/>
    <s v="Lot-et-Garonne"/>
    <x v="0"/>
    <x v="0"/>
    <n v="4288"/>
    <n v="44440"/>
    <n v="3600"/>
    <n v="53424"/>
    <s v="AQUITAINE"/>
    <x v="0"/>
    <s v="SUD-OUEST"/>
    <n v="105752"/>
    <n v="7888"/>
  </r>
  <r>
    <n v="11"/>
    <x v="62"/>
    <s v="Paris"/>
    <x v="0"/>
    <x v="3"/>
    <n v="10880"/>
    <n v="43352"/>
    <n v="14220"/>
    <n v="96956"/>
    <s v="ILE-DE-FRANCE"/>
    <x v="1"/>
    <s v="REGION PARISIENNE"/>
    <n v="165408"/>
    <n v="25100"/>
  </r>
  <r>
    <n v="74"/>
    <x v="52"/>
    <s v="Corrèze"/>
    <x v="2"/>
    <x v="2"/>
    <n v="2432.2461361179126"/>
    <n v="28299.264128853527"/>
    <n v="1349.0021926617967"/>
    <n v="18777.624118731947"/>
    <s v="LIMOUSIN"/>
    <x v="1"/>
    <s v="SUD-OUEST"/>
    <n v="50858.136576365185"/>
    <n v="3781.2483287797095"/>
  </r>
  <r>
    <n v="52"/>
    <x v="73"/>
    <s v="Maine-et-Loire"/>
    <x v="3"/>
    <x v="5"/>
    <n v="4621.8878402523969"/>
    <n v="54955.385939363194"/>
    <n v="5706.0072624848317"/>
    <n v="66599.996905226129"/>
    <s v="PAYS DE LA LOIRE"/>
    <x v="2"/>
    <s v="OUEST"/>
    <n v="131883.27794732654"/>
    <n v="10327.895102737228"/>
  </r>
  <r>
    <n v="43"/>
    <x v="23"/>
    <s v="Territoire de Belfort"/>
    <x v="1"/>
    <x v="4"/>
    <n v="596"/>
    <n v="3648"/>
    <n v="824"/>
    <n v="2812"/>
    <s v="FRANCHE-COMTE"/>
    <x v="2"/>
    <s v="EST"/>
    <n v="7880"/>
    <n v="1420"/>
  </r>
  <r>
    <n v="54"/>
    <x v="1"/>
    <s v="Vienne"/>
    <x v="6"/>
    <x v="4"/>
    <n v="2632"/>
    <n v="12828"/>
    <n v="2662"/>
    <n v="15434"/>
    <s v="POITOU-CHARENTES"/>
    <x v="2"/>
    <s v="OUEST"/>
    <n v="33556"/>
    <n v="5294"/>
  </r>
  <r>
    <n v="93"/>
    <x v="68"/>
    <s v="Alpes-Maritimes"/>
    <x v="5"/>
    <x v="0"/>
    <n v="8998"/>
    <n v="82356"/>
    <n v="6796"/>
    <n v="107124"/>
    <s v="PROVENCE-ALPES-COTE D'AZUR"/>
    <x v="0"/>
    <s v="MEDITERRANEE"/>
    <n v="205274"/>
    <n v="15794"/>
  </r>
  <r>
    <n v="94"/>
    <x v="13"/>
    <s v="Corse-du-Sud"/>
    <x v="0"/>
    <x v="1"/>
    <n v="1340"/>
    <n v="7560"/>
    <n v="940"/>
    <n v="7580"/>
    <s v="CORSE"/>
    <x v="0"/>
    <s v="MEDITERRANEE"/>
    <n v="17420"/>
    <n v="2280"/>
  </r>
  <r>
    <n v="24"/>
    <x v="8"/>
    <s v="Loir-et-Cher"/>
    <x v="5"/>
    <x v="2"/>
    <n v="5710"/>
    <n v="24364"/>
    <n v="4280"/>
    <n v="14260"/>
    <s v="CENTRE"/>
    <x v="1"/>
    <s v="BASSIN PARISIEN"/>
    <n v="48614"/>
    <n v="9990"/>
  </r>
  <r>
    <n v="11"/>
    <x v="62"/>
    <s v="Paris"/>
    <x v="0"/>
    <x v="5"/>
    <n v="6776"/>
    <n v="115612"/>
    <n v="6500"/>
    <n v="53376"/>
    <s v="ILE-DE-FRANCE"/>
    <x v="2"/>
    <s v="REGION PARISIENNE"/>
    <n v="182264"/>
    <n v="13276"/>
  </r>
  <r>
    <n v="21"/>
    <x v="77"/>
    <s v="Aube"/>
    <x v="2"/>
    <x v="0"/>
    <n v="2101.1974124739868"/>
    <n v="20962.186583511859"/>
    <n v="1405.7139403748354"/>
    <n v="26024.539544290878"/>
    <s v="CHAMPAGNE-ARDENNE"/>
    <x v="0"/>
    <s v="BASSIN PARISIEN"/>
    <n v="50493.63748065156"/>
    <n v="3506.9113528488224"/>
  </r>
  <r>
    <n v="82"/>
    <x v="17"/>
    <s v="Rhône"/>
    <x v="5"/>
    <x v="1"/>
    <n v="2844"/>
    <n v="81881"/>
    <n v="2176"/>
    <n v="117922"/>
    <s v="RHONE-ALPES"/>
    <x v="0"/>
    <s v="CENTRE-EST"/>
    <n v="204823"/>
    <n v="5020"/>
  </r>
  <r>
    <n v="31"/>
    <x v="44"/>
    <s v="Nord"/>
    <x v="0"/>
    <x v="0"/>
    <n v="43704"/>
    <n v="278564"/>
    <n v="42600"/>
    <n v="367164"/>
    <s v="NORD-PAS-DE-CALAIS"/>
    <x v="0"/>
    <s v=""/>
    <n v="732032"/>
    <n v="86304"/>
  </r>
  <r>
    <n v="52"/>
    <x v="72"/>
    <s v="Sarthe"/>
    <x v="2"/>
    <x v="5"/>
    <n v="2498.8720546739187"/>
    <n v="29064.214849656924"/>
    <n v="3362.60591805579"/>
    <n v="33742.691500595873"/>
    <s v="PAYS DE LA LOIRE"/>
    <x v="2"/>
    <s v="OUEST"/>
    <n v="68668.384322982514"/>
    <n v="5861.4779727297082"/>
  </r>
  <r>
    <n v="25"/>
    <x v="85"/>
    <s v="Calvados"/>
    <x v="3"/>
    <x v="5"/>
    <n v="3387.5888351056965"/>
    <n v="48852.508617892971"/>
    <n v="4398.6942074576955"/>
    <n v="59680.287231099006"/>
    <s v="BASSE-NORMANDIE"/>
    <x v="2"/>
    <s v="BASSIN PARISIEN"/>
    <n v="116319.07889155537"/>
    <n v="7786.283042563392"/>
  </r>
  <r>
    <n v="72"/>
    <x v="25"/>
    <s v="Lot-et-Garonne"/>
    <x v="1"/>
    <x v="0"/>
    <n v="5096"/>
    <n v="41076"/>
    <n v="4084"/>
    <n v="50192"/>
    <s v="AQUITAINE"/>
    <x v="0"/>
    <s v="SUD-OUEST"/>
    <n v="100448"/>
    <n v="9180"/>
  </r>
  <r>
    <n v="93"/>
    <x v="53"/>
    <s v="Bouches-du-Rhône"/>
    <x v="0"/>
    <x v="0"/>
    <n v="27928"/>
    <n v="203972"/>
    <n v="22228"/>
    <n v="256256"/>
    <s v="PROVENCE-ALPES-COTE D'AZUR"/>
    <x v="0"/>
    <s v="MEDITERRANEE"/>
    <n v="510384"/>
    <n v="50156"/>
  </r>
  <r>
    <n v="23"/>
    <x v="38"/>
    <s v="Eure"/>
    <x v="0"/>
    <x v="0"/>
    <n v="9948"/>
    <n v="54468"/>
    <n v="7928"/>
    <n v="60944"/>
    <s v="HAUTE-NORMANDIE"/>
    <x v="0"/>
    <s v="BASSIN PARISIEN"/>
    <n v="133288"/>
    <n v="17876"/>
  </r>
  <r>
    <n v="93"/>
    <x v="6"/>
    <s v="Var"/>
    <x v="5"/>
    <x v="3"/>
    <n v="3175"/>
    <n v="22179"/>
    <n v="3033"/>
    <n v="34909"/>
    <s v="PROVENCE-ALPES-COTE D'AZUR"/>
    <x v="1"/>
    <s v="MEDITERRANEE"/>
    <n v="63296"/>
    <n v="6208"/>
  </r>
  <r>
    <n v="24"/>
    <x v="8"/>
    <s v="Loir-et-Cher"/>
    <x v="4"/>
    <x v="2"/>
    <n v="5675"/>
    <n v="11690"/>
    <n v="2940"/>
    <n v="5515"/>
    <s v="CENTRE"/>
    <x v="1"/>
    <s v="BASSIN PARISIEN"/>
    <n v="25820"/>
    <n v="8615"/>
  </r>
  <r>
    <n v="54"/>
    <x v="1"/>
    <s v="Vienne"/>
    <x v="4"/>
    <x v="4"/>
    <n v="1405"/>
    <n v="5340"/>
    <n v="1840"/>
    <n v="4750"/>
    <s v="POITOU-CHARENTES"/>
    <x v="2"/>
    <s v="OUEST"/>
    <n v="13335"/>
    <n v="3245"/>
  </r>
  <r>
    <n v="73"/>
    <x v="69"/>
    <s v="Haute-Garonne"/>
    <x v="6"/>
    <x v="2"/>
    <n v="8388"/>
    <n v="87756"/>
    <n v="4831"/>
    <n v="69678"/>
    <s v="MIDI-PYRENEES"/>
    <x v="1"/>
    <s v="SUD-OUEST"/>
    <n v="170653"/>
    <n v="13219"/>
  </r>
  <r>
    <n v="72"/>
    <x v="4"/>
    <s v="Dordogne"/>
    <x v="6"/>
    <x v="4"/>
    <n v="1945"/>
    <n v="13548"/>
    <n v="2069"/>
    <n v="16580"/>
    <s v="AQUITAINE"/>
    <x v="2"/>
    <s v="SUD-OUEST"/>
    <n v="34142"/>
    <n v="4014"/>
  </r>
  <r>
    <n v="22"/>
    <x v="76"/>
    <s v="Somme"/>
    <x v="6"/>
    <x v="5"/>
    <n v="1963"/>
    <n v="22076"/>
    <n v="2677"/>
    <n v="23298"/>
    <s v="PICARDIE"/>
    <x v="2"/>
    <s v="BASSIN PARISIEN"/>
    <n v="50014"/>
    <n v="4640"/>
  </r>
  <r>
    <n v="91"/>
    <x v="12"/>
    <s v="Aude"/>
    <x v="4"/>
    <x v="1"/>
    <n v="1760"/>
    <n v="20295"/>
    <n v="1720"/>
    <n v="23530"/>
    <s v="LANGUEDOC-ROUSSILLON"/>
    <x v="0"/>
    <s v="MEDITERRANEE"/>
    <n v="47305"/>
    <n v="3480"/>
  </r>
  <r>
    <n v="11"/>
    <x v="49"/>
    <s v="Yvelines"/>
    <x v="5"/>
    <x v="3"/>
    <n v="3739"/>
    <n v="24105"/>
    <n v="3476"/>
    <n v="43761"/>
    <s v="ILE-DE-FRANCE"/>
    <x v="1"/>
    <s v="REGION PARISIENNE"/>
    <n v="75081"/>
    <n v="7215"/>
  </r>
  <r>
    <n v="73"/>
    <x v="80"/>
    <s v="Aveyron"/>
    <x v="4"/>
    <x v="4"/>
    <n v="1140"/>
    <n v="4310"/>
    <n v="1480"/>
    <n v="4080"/>
    <s v="MIDI-PYRENEES"/>
    <x v="2"/>
    <s v="SUD-OUEST"/>
    <n v="11010"/>
    <n v="2620"/>
  </r>
  <r>
    <n v="54"/>
    <x v="88"/>
    <s v="Charente"/>
    <x v="2"/>
    <x v="4"/>
    <n v="2292.5109326637003"/>
    <n v="16253.934758962159"/>
    <n v="2127.298356927186"/>
    <n v="19168.491348281146"/>
    <s v="POITOU-CHARENTES"/>
    <x v="2"/>
    <s v="OUEST"/>
    <n v="39842.235396834192"/>
    <n v="4419.8092895908867"/>
  </r>
  <r>
    <n v="94"/>
    <x v="89"/>
    <s v="Haute-Corse"/>
    <x v="3"/>
    <x v="2"/>
    <n v="1624.5624783048186"/>
    <n v="12233.330376705835"/>
    <n v="799.0080989453005"/>
    <n v="9729.890248386746"/>
    <s v="CORSE"/>
    <x v="1"/>
    <s v="MEDITERRANEE"/>
    <n v="24386.791202342698"/>
    <n v="2423.5705772501192"/>
  </r>
  <r>
    <n v="82"/>
    <x v="56"/>
    <s v="Drôme"/>
    <x v="6"/>
    <x v="5"/>
    <n v="1464"/>
    <n v="21444"/>
    <n v="1838"/>
    <n v="24473"/>
    <s v="RHONE-ALPES"/>
    <x v="2"/>
    <s v="CENTRE-EST"/>
    <n v="49219"/>
    <n v="3302"/>
  </r>
  <r>
    <n v="42"/>
    <x v="3"/>
    <s v="Bas-Rhin"/>
    <x v="3"/>
    <x v="5"/>
    <n v="7124.7272262122497"/>
    <n v="95538.393653996842"/>
    <n v="9649.2148542008963"/>
    <n v="105499.13369892524"/>
    <s v="ALSACE"/>
    <x v="2"/>
    <s v="EST"/>
    <n v="217811.46943333524"/>
    <n v="16773.942080413144"/>
  </r>
  <r>
    <n v="72"/>
    <x v="4"/>
    <s v="Dordogne"/>
    <x v="0"/>
    <x v="0"/>
    <n v="5760"/>
    <n v="59248"/>
    <n v="4212"/>
    <n v="71644"/>
    <s v="AQUITAINE"/>
    <x v="0"/>
    <s v="SUD-OUEST"/>
    <n v="140864"/>
    <n v="9972"/>
  </r>
  <r>
    <n v="54"/>
    <x v="88"/>
    <s v="Charente"/>
    <x v="5"/>
    <x v="0"/>
    <n v="3888"/>
    <n v="34353"/>
    <n v="2980"/>
    <n v="43988"/>
    <s v="POITOU-CHARENTES"/>
    <x v="0"/>
    <s v="OUEST"/>
    <n v="85209"/>
    <n v="6868"/>
  </r>
  <r>
    <n v="93"/>
    <x v="36"/>
    <s v="Alpes-de-Haute-Provence"/>
    <x v="5"/>
    <x v="4"/>
    <n v="473"/>
    <n v="5012"/>
    <n v="628"/>
    <n v="5748"/>
    <s v="PROVENCE-ALPES-COTE D'AZUR"/>
    <x v="2"/>
    <s v="MEDITERRANEE"/>
    <n v="11861"/>
    <n v="1101"/>
  </r>
  <r>
    <n v="93"/>
    <x v="6"/>
    <s v="Var"/>
    <x v="3"/>
    <x v="4"/>
    <n v="8068.4441943424845"/>
    <n v="62731.356744404155"/>
    <n v="7215.5188661792554"/>
    <n v="74123.512804166268"/>
    <s v="PROVENCE-ALPES-COTE D'AZUR"/>
    <x v="2"/>
    <s v="MEDITERRANEE"/>
    <n v="152138.83260909218"/>
    <n v="15283.963060521739"/>
  </r>
  <r>
    <n v="82"/>
    <x v="60"/>
    <s v="Ardèche"/>
    <x v="4"/>
    <x v="1"/>
    <n v="2400"/>
    <n v="21790"/>
    <n v="2560"/>
    <n v="26760"/>
    <s v="RHONE-ALPES"/>
    <x v="0"/>
    <s v="CENTRE-EST"/>
    <n v="53510"/>
    <n v="4960"/>
  </r>
  <r>
    <n v="52"/>
    <x v="63"/>
    <s v="Vendée"/>
    <x v="2"/>
    <x v="2"/>
    <n v="8149.7771348277092"/>
    <n v="72983.679868307983"/>
    <n v="4390.6850085740052"/>
    <n v="48557.342166859155"/>
    <s v="PAYS DE LA LOIRE"/>
    <x v="1"/>
    <s v="OUEST"/>
    <n v="134081.48417856885"/>
    <n v="12540.462143401714"/>
  </r>
  <r>
    <n v="21"/>
    <x v="5"/>
    <s v="Haute-Marne"/>
    <x v="1"/>
    <x v="0"/>
    <n v="4768"/>
    <n v="23528"/>
    <n v="4228"/>
    <n v="28244"/>
    <s v="CHAMPAGNE-ARDENNE"/>
    <x v="0"/>
    <s v="BASSIN PARISIEN"/>
    <n v="60768"/>
    <n v="8996"/>
  </r>
  <r>
    <n v="11"/>
    <x v="42"/>
    <s v="Hauts-de-Seine"/>
    <x v="6"/>
    <x v="1"/>
    <n v="579"/>
    <n v="45391"/>
    <n v="647"/>
    <n v="72298"/>
    <s v="ILE-DE-FRANCE"/>
    <x v="0"/>
    <s v="REGION PARISIENNE"/>
    <n v="118915"/>
    <n v="1226"/>
  </r>
  <r>
    <n v="53"/>
    <x v="27"/>
    <s v="Ille-et-Vilaine"/>
    <x v="6"/>
    <x v="1"/>
    <n v="312"/>
    <n v="41860"/>
    <n v="177"/>
    <n v="64624"/>
    <s v="BRETAGNE"/>
    <x v="0"/>
    <s v="OUEST"/>
    <n v="106973"/>
    <n v="489"/>
  </r>
  <r>
    <n v="25"/>
    <x v="78"/>
    <s v="Orne"/>
    <x v="3"/>
    <x v="3"/>
    <n v="1049.7170977366584"/>
    <n v="4296.4042388209873"/>
    <n v="677.96259861120711"/>
    <n v="7634.5780164201906"/>
    <s v="BASSE-NORMANDIE"/>
    <x v="1"/>
    <s v="BASSIN PARISIEN"/>
    <n v="13658.661951589043"/>
    <n v="1727.6796963478655"/>
  </r>
  <r>
    <n v="21"/>
    <x v="84"/>
    <s v="Ardennes"/>
    <x v="4"/>
    <x v="3"/>
    <n v="1485"/>
    <n v="3440"/>
    <n v="1610"/>
    <n v="4730"/>
    <s v="CHAMPAGNE-ARDENNE"/>
    <x v="1"/>
    <s v="BASSIN PARISIEN"/>
    <n v="11265"/>
    <n v="3095"/>
  </r>
  <r>
    <n v="11"/>
    <x v="66"/>
    <s v="Val-d'Oise"/>
    <x v="3"/>
    <x v="4"/>
    <n v="11388.519360539174"/>
    <n v="60112.377889014402"/>
    <n v="11789.880576937434"/>
    <n v="70336.855011246429"/>
    <s v="ILE-DE-FRANCE"/>
    <x v="2"/>
    <s v="REGION PARISIENNE"/>
    <n v="153627.63283773744"/>
    <n v="23178.399937476606"/>
  </r>
  <r>
    <n v="91"/>
    <x v="51"/>
    <s v="Hérault"/>
    <x v="0"/>
    <x v="1"/>
    <n v="8128"/>
    <n v="47904"/>
    <n v="6292"/>
    <n v="52508"/>
    <s v="LANGUEDOC-ROUSSILLON"/>
    <x v="0"/>
    <s v="MEDITERRANEE"/>
    <n v="114832"/>
    <n v="14420"/>
  </r>
  <r>
    <n v="11"/>
    <x v="62"/>
    <s v="Paris"/>
    <x v="2"/>
    <x v="4"/>
    <n v="12887.304135641567"/>
    <n v="98960.059150559508"/>
    <n v="14107.217042944252"/>
    <n v="130045.7857848511"/>
    <s v="ILE-DE-FRANCE"/>
    <x v="2"/>
    <s v="REGION PARISIENNE"/>
    <n v="256000.36611399642"/>
    <n v="26994.521178585819"/>
  </r>
  <r>
    <n v="11"/>
    <x v="90"/>
    <s v="Seine-et-Marne"/>
    <x v="5"/>
    <x v="5"/>
    <n v="2549"/>
    <n v="40687"/>
    <n v="3949"/>
    <n v="33945"/>
    <s v="ILE-DE-FRANCE"/>
    <x v="2"/>
    <s v="REGION PARISIENNE"/>
    <n v="81130"/>
    <n v="6498"/>
  </r>
  <r>
    <n v="73"/>
    <x v="33"/>
    <s v="Gers"/>
    <x v="3"/>
    <x v="0"/>
    <n v="726.67759199657269"/>
    <n v="10965.77127832426"/>
    <n v="495.37514775223099"/>
    <n v="12464.023518361022"/>
    <s v="MIDI-PYRENEES"/>
    <x v="0"/>
    <s v="SUD-OUEST"/>
    <n v="24651.847536434085"/>
    <n v="1222.0527397488036"/>
  </r>
  <r>
    <n v="53"/>
    <x v="7"/>
    <s v="Morbihan"/>
    <x v="5"/>
    <x v="4"/>
    <n v="2380"/>
    <n v="19616"/>
    <n v="2748"/>
    <n v="18852"/>
    <s v="BRETAGNE"/>
    <x v="2"/>
    <s v="OUEST"/>
    <n v="43596"/>
    <n v="5128"/>
  </r>
  <r>
    <n v="73"/>
    <x v="37"/>
    <s v="Lot"/>
    <x v="1"/>
    <x v="5"/>
    <n v="280"/>
    <n v="3004"/>
    <n v="352"/>
    <n v="3284"/>
    <s v="MIDI-PYRENEES"/>
    <x v="2"/>
    <s v="SUD-OUEST"/>
    <n v="6920"/>
    <n v="632"/>
  </r>
  <r>
    <n v="82"/>
    <x v="17"/>
    <s v="Rhône"/>
    <x v="0"/>
    <x v="0"/>
    <n v="21656"/>
    <n v="151420"/>
    <n v="18324"/>
    <n v="183604"/>
    <s v="RHONE-ALPES"/>
    <x v="0"/>
    <s v="CENTRE-EST"/>
    <n v="375004"/>
    <n v="39980"/>
  </r>
  <r>
    <n v="73"/>
    <x v="48"/>
    <s v="Tarn-et-Garonne"/>
    <x v="6"/>
    <x v="3"/>
    <n v="623"/>
    <n v="4912"/>
    <n v="542"/>
    <n v="7298"/>
    <s v="MIDI-PYRENEES"/>
    <x v="1"/>
    <s v="SUD-OUEST"/>
    <n v="13375"/>
    <n v="1165"/>
  </r>
  <r>
    <n v="24"/>
    <x v="45"/>
    <s v="Indre-et-Loire"/>
    <x v="6"/>
    <x v="5"/>
    <n v="2202"/>
    <n v="28771"/>
    <n v="3100"/>
    <n v="30948"/>
    <s v="CENTRE"/>
    <x v="2"/>
    <s v="BASSIN PARISIEN"/>
    <n v="65021"/>
    <n v="5302"/>
  </r>
  <r>
    <n v="74"/>
    <x v="0"/>
    <s v="Creuse"/>
    <x v="5"/>
    <x v="4"/>
    <n v="409"/>
    <n v="3672"/>
    <n v="560"/>
    <n v="3820"/>
    <s v="LIMOUSIN"/>
    <x v="2"/>
    <s v="SUD-OUEST"/>
    <n v="8461"/>
    <n v="969"/>
  </r>
  <r>
    <n v="73"/>
    <x v="2"/>
    <s v="Tarn"/>
    <x v="6"/>
    <x v="5"/>
    <n v="1054"/>
    <n v="15433"/>
    <n v="1314"/>
    <n v="17441"/>
    <s v="MIDI-PYRENEES"/>
    <x v="2"/>
    <s v="SUD-OUEST"/>
    <n v="35242"/>
    <n v="2368"/>
  </r>
  <r>
    <n v="82"/>
    <x v="32"/>
    <s v="Ain"/>
    <x v="5"/>
    <x v="4"/>
    <n v="1626"/>
    <n v="14784"/>
    <n v="2452"/>
    <n v="16300"/>
    <s v="RHONE-ALPES"/>
    <x v="2"/>
    <s v="CENTRE-EST"/>
    <n v="35162"/>
    <n v="4078"/>
  </r>
  <r>
    <n v="42"/>
    <x v="3"/>
    <s v="Bas-Rhin"/>
    <x v="1"/>
    <x v="0"/>
    <n v="15676"/>
    <n v="90572"/>
    <n v="13984"/>
    <n v="133472"/>
    <s v="ALSACE"/>
    <x v="0"/>
    <s v="EST"/>
    <n v="253704"/>
    <n v="29660"/>
  </r>
  <r>
    <n v="22"/>
    <x v="76"/>
    <s v="Somme"/>
    <x v="3"/>
    <x v="0"/>
    <n v="4231.787659526517"/>
    <n v="41117.37072249224"/>
    <n v="2862.8557814276123"/>
    <n v="49405.056930027647"/>
    <s v="PICARDIE"/>
    <x v="0"/>
    <s v="BASSIN PARISIEN"/>
    <n v="97617.07109347402"/>
    <n v="7094.6434409541289"/>
  </r>
  <r>
    <n v="72"/>
    <x v="11"/>
    <s v="Pyrénées-Atlantiques"/>
    <x v="3"/>
    <x v="4"/>
    <n v="5011.8162186673098"/>
    <n v="37072.563139853875"/>
    <n v="4523.6781665238723"/>
    <n v="43657.99211727747"/>
    <s v="AQUITAINE"/>
    <x v="2"/>
    <s v="SUD-OUEST"/>
    <n v="90266.049642322527"/>
    <n v="9535.4943851911812"/>
  </r>
  <r>
    <n v="11"/>
    <x v="90"/>
    <s v="Seine-et-Marne"/>
    <x v="3"/>
    <x v="5"/>
    <n v="7590.5806958045914"/>
    <n v="107407.02973126384"/>
    <n v="10756.539439016342"/>
    <n v="124442.35056868492"/>
    <s v="ILE-DE-FRANCE"/>
    <x v="2"/>
    <s v="REGION PARISIENNE"/>
    <n v="250196.5004347697"/>
    <n v="18347.120134820932"/>
  </r>
  <r>
    <n v="53"/>
    <x v="7"/>
    <s v="Morbihan"/>
    <x v="1"/>
    <x v="3"/>
    <n v="3384"/>
    <n v="8500"/>
    <n v="3856"/>
    <n v="11812"/>
    <s v="BRETAGNE"/>
    <x v="1"/>
    <s v="OUEST"/>
    <n v="27552"/>
    <n v="7240"/>
  </r>
  <r>
    <n v="91"/>
    <x v="51"/>
    <s v="Hérault"/>
    <x v="0"/>
    <x v="0"/>
    <n v="9984"/>
    <n v="82340"/>
    <n v="8028"/>
    <n v="108196"/>
    <s v="LANGUEDOC-ROUSSILLON"/>
    <x v="0"/>
    <s v="MEDITERRANEE"/>
    <n v="208548"/>
    <n v="18012"/>
  </r>
  <r>
    <n v="53"/>
    <x v="27"/>
    <s v="Ille-et-Vilaine"/>
    <x v="5"/>
    <x v="0"/>
    <n v="7137"/>
    <n v="60137"/>
    <n v="4564"/>
    <n v="78856"/>
    <s v="BRETAGNE"/>
    <x v="0"/>
    <s v="OUEST"/>
    <n v="150694"/>
    <n v="11701"/>
  </r>
  <r>
    <n v="54"/>
    <x v="1"/>
    <s v="Vienne"/>
    <x v="2"/>
    <x v="1"/>
    <n v="93.90433421889901"/>
    <n v="18409.404266297766"/>
    <n v="93.820642726216889"/>
    <n v="28213.352164677694"/>
    <s v="POITOU-CHARENTES"/>
    <x v="0"/>
    <s v="OUEST"/>
    <n v="46810.481407920575"/>
    <n v="187.72497694511588"/>
  </r>
  <r>
    <n v="24"/>
    <x v="8"/>
    <s v="Loir-et-Cher"/>
    <x v="2"/>
    <x v="0"/>
    <n v="2106.5610640697587"/>
    <n v="21995.786569518837"/>
    <n v="1442.7591300030458"/>
    <n v="25484.286605019472"/>
    <s v="CENTRE"/>
    <x v="0"/>
    <s v="BASSIN PARISIEN"/>
    <n v="51029.393368611112"/>
    <n v="3549.3201940728045"/>
  </r>
  <r>
    <n v="74"/>
    <x v="0"/>
    <s v="Creuse"/>
    <x v="4"/>
    <x v="0"/>
    <n v="1385"/>
    <n v="19695"/>
    <n v="1075"/>
    <n v="22215"/>
    <s v="LIMOUSIN"/>
    <x v="0"/>
    <s v="SUD-OUEST"/>
    <n v="44370"/>
    <n v="2460"/>
  </r>
  <r>
    <n v="21"/>
    <x v="35"/>
    <s v="Marne"/>
    <x v="0"/>
    <x v="1"/>
    <n v="9636"/>
    <n v="44432"/>
    <n v="10416"/>
    <n v="50680"/>
    <s v="CHAMPAGNE-ARDENNE"/>
    <x v="0"/>
    <s v="BASSIN PARISIEN"/>
    <n v="115164"/>
    <n v="20052"/>
  </r>
  <r>
    <n v="24"/>
    <x v="10"/>
    <s v="Cher"/>
    <x v="6"/>
    <x v="0"/>
    <n v="1574"/>
    <n v="21238"/>
    <n v="1047"/>
    <n v="25277"/>
    <s v="CENTRE"/>
    <x v="0"/>
    <s v="BASSIN PARISIEN"/>
    <n v="49136"/>
    <n v="2621"/>
  </r>
  <r>
    <n v="24"/>
    <x v="45"/>
    <s v="Indre-et-Loire"/>
    <x v="3"/>
    <x v="2"/>
    <n v="5719.7435245317301"/>
    <n v="61809.673032062638"/>
    <n v="3773.7389794903042"/>
    <n v="43739.959061965659"/>
    <s v="CENTRE"/>
    <x v="1"/>
    <s v="BASSIN PARISIEN"/>
    <n v="115043.11459805034"/>
    <n v="9493.4825040220348"/>
  </r>
  <r>
    <n v="52"/>
    <x v="72"/>
    <s v="Sarthe"/>
    <x v="5"/>
    <x v="0"/>
    <n v="6205"/>
    <n v="47834"/>
    <n v="4996"/>
    <n v="60080"/>
    <s v="PAYS DE LA LOIRE"/>
    <x v="0"/>
    <s v="OUEST"/>
    <n v="119115"/>
    <n v="11201"/>
  </r>
  <r>
    <n v="31"/>
    <x v="43"/>
    <s v="Pas-de-Calais"/>
    <x v="6"/>
    <x v="0"/>
    <n v="9013"/>
    <n v="96385"/>
    <n v="7301"/>
    <n v="137531"/>
    <s v="NORD-PAS-DE-CALAIS"/>
    <x v="0"/>
    <s v=""/>
    <n v="250230"/>
    <n v="16314"/>
  </r>
  <r>
    <n v="74"/>
    <x v="52"/>
    <s v="Corrèze"/>
    <x v="5"/>
    <x v="2"/>
    <n v="3965"/>
    <n v="19672"/>
    <n v="2756"/>
    <n v="12080"/>
    <s v="LIMOUSIN"/>
    <x v="1"/>
    <s v="SUD-OUEST"/>
    <n v="38473"/>
    <n v="6721"/>
  </r>
  <r>
    <n v="24"/>
    <x v="71"/>
    <s v="Loiret"/>
    <x v="6"/>
    <x v="3"/>
    <n v="1665"/>
    <n v="12037"/>
    <n v="1405"/>
    <n v="19232"/>
    <s v="CENTRE"/>
    <x v="1"/>
    <s v="BASSIN PARISIEN"/>
    <n v="34339"/>
    <n v="3070"/>
  </r>
  <r>
    <n v="26"/>
    <x v="30"/>
    <s v="Côte-d'Or"/>
    <x v="5"/>
    <x v="4"/>
    <n v="1986"/>
    <n v="16130"/>
    <n v="2572"/>
    <n v="17077"/>
    <s v="BOURGOGNE"/>
    <x v="2"/>
    <s v="BASSIN PARISIEN"/>
    <n v="37765"/>
    <n v="4558"/>
  </r>
  <r>
    <n v="74"/>
    <x v="0"/>
    <s v="Creuse"/>
    <x v="3"/>
    <x v="4"/>
    <n v="855.33352851092116"/>
    <n v="6764.6944185073535"/>
    <n v="692.87958676748019"/>
    <n v="7729.038155328034"/>
    <s v="LIMOUSIN"/>
    <x v="2"/>
    <s v="SUD-OUEST"/>
    <n v="16041.945689113789"/>
    <n v="1548.2131152784013"/>
  </r>
  <r>
    <n v="53"/>
    <x v="7"/>
    <s v="Morbihan"/>
    <x v="0"/>
    <x v="0"/>
    <n v="8768"/>
    <n v="75156"/>
    <n v="7496"/>
    <n v="99424"/>
    <s v="BRETAGNE"/>
    <x v="0"/>
    <s v="OUEST"/>
    <n v="190844"/>
    <n v="16264"/>
  </r>
  <r>
    <n v="91"/>
    <x v="64"/>
    <s v="Pyrénées-Orientales"/>
    <x v="3"/>
    <x v="0"/>
    <n v="3552.5674478673041"/>
    <n v="27155.372318924354"/>
    <n v="2294.9401732754745"/>
    <n v="35592.50424832834"/>
    <s v="LANGUEDOC-ROUSSILLON"/>
    <x v="0"/>
    <s v="MEDITERRANEE"/>
    <n v="68595.384188395474"/>
    <n v="5847.5076211427786"/>
  </r>
  <r>
    <n v="74"/>
    <x v="52"/>
    <s v="Corrèze"/>
    <x v="2"/>
    <x v="4"/>
    <n v="1752.3986287784037"/>
    <n v="12500.294064286072"/>
    <n v="1627.6162128847948"/>
    <n v="14499.353553872415"/>
    <s v="LIMOUSIN"/>
    <x v="2"/>
    <s v="SUD-OUEST"/>
    <n v="30379.662459821688"/>
    <n v="3380.0148416631982"/>
  </r>
  <r>
    <n v="73"/>
    <x v="37"/>
    <s v="Lot"/>
    <x v="4"/>
    <x v="0"/>
    <n v="1485"/>
    <n v="19760"/>
    <n v="1035"/>
    <n v="21875"/>
    <s v="MIDI-PYRENEES"/>
    <x v="0"/>
    <s v="SUD-OUEST"/>
    <n v="44155"/>
    <n v="2520"/>
  </r>
  <r>
    <n v="52"/>
    <x v="20"/>
    <s v="Loire-Atlantique"/>
    <x v="6"/>
    <x v="5"/>
    <n v="4912"/>
    <n v="64411"/>
    <n v="6219"/>
    <n v="64517"/>
    <s v="PAYS DE LA LOIRE"/>
    <x v="2"/>
    <s v="OUEST"/>
    <n v="140059"/>
    <n v="11131"/>
  </r>
  <r>
    <n v="26"/>
    <x v="41"/>
    <s v="Saône-et-Loire"/>
    <x v="4"/>
    <x v="1"/>
    <n v="5775"/>
    <n v="45855"/>
    <n v="8020"/>
    <n v="63535"/>
    <s v="BOURGOGNE"/>
    <x v="0"/>
    <s v="BASSIN PARISIEN"/>
    <n v="123185"/>
    <n v="13795"/>
  </r>
  <r>
    <n v="74"/>
    <x v="52"/>
    <s v="Corrèze"/>
    <x v="5"/>
    <x v="1"/>
    <n v="272"/>
    <n v="19604"/>
    <n v="288"/>
    <n v="26908"/>
    <s v="LIMOUSIN"/>
    <x v="0"/>
    <s v="SUD-OUEST"/>
    <n v="47072"/>
    <n v="560"/>
  </r>
  <r>
    <n v="52"/>
    <x v="20"/>
    <s v="Loire-Atlantique"/>
    <x v="5"/>
    <x v="0"/>
    <n v="8258"/>
    <n v="64404"/>
    <n v="5233"/>
    <n v="92032"/>
    <s v="PAYS DE LA LOIRE"/>
    <x v="0"/>
    <s v="OUEST"/>
    <n v="169927"/>
    <n v="13491"/>
  </r>
  <r>
    <n v="25"/>
    <x v="55"/>
    <s v="Manche"/>
    <x v="6"/>
    <x v="3"/>
    <n v="1362"/>
    <n v="8422"/>
    <n v="1006"/>
    <n v="14521"/>
    <s v="BASSE-NORMANDIE"/>
    <x v="1"/>
    <s v="BASSIN PARISIEN"/>
    <n v="25311"/>
    <n v="2368"/>
  </r>
  <r>
    <n v="73"/>
    <x v="69"/>
    <s v="Haute-Garonne"/>
    <x v="3"/>
    <x v="0"/>
    <n v="5553.9231563195826"/>
    <n v="48377.806753045705"/>
    <n v="3492.0845739174301"/>
    <n v="58748.711444338864"/>
    <s v="MIDI-PYRENEES"/>
    <x v="0"/>
    <s v="SUD-OUEST"/>
    <n v="116172.52592762158"/>
    <n v="9046.0077302370119"/>
  </r>
  <r>
    <n v="93"/>
    <x v="79"/>
    <s v="Hautes-Alpes"/>
    <x v="3"/>
    <x v="2"/>
    <n v="1313.2939788709446"/>
    <n v="14840.66895091552"/>
    <n v="761.74754593235627"/>
    <n v="9515.2452266087348"/>
    <s v="PROVENCE-ALPES-COTE D'AZUR"/>
    <x v="1"/>
    <s v="MEDITERRANEE"/>
    <n v="26430.955702327556"/>
    <n v="2075.0415248033009"/>
  </r>
  <r>
    <n v="52"/>
    <x v="20"/>
    <s v="Loire-Atlantique"/>
    <x v="0"/>
    <x v="5"/>
    <n v="1084"/>
    <n v="10276"/>
    <n v="576"/>
    <n v="3240"/>
    <s v="PAYS DE LA LOIRE"/>
    <x v="2"/>
    <s v="OUEST"/>
    <n v="15176"/>
    <n v="1660"/>
  </r>
  <r>
    <n v="54"/>
    <x v="74"/>
    <s v="Charente-Maritime"/>
    <x v="2"/>
    <x v="4"/>
    <n v="4361.557850875758"/>
    <n v="28880.979628573343"/>
    <n v="4010.7499143505211"/>
    <n v="33902.743171274844"/>
    <s v="POITOU-CHARENTES"/>
    <x v="2"/>
    <s v="OUEST"/>
    <n v="71156.03056507447"/>
    <n v="8372.30776522628"/>
  </r>
  <r>
    <n v="41"/>
    <x v="67"/>
    <s v="Moselle"/>
    <x v="2"/>
    <x v="2"/>
    <n v="12364.169603085074"/>
    <n v="122676.08322574165"/>
    <n v="7951.0675661589094"/>
    <n v="89306.528826953494"/>
    <s v="LORRAINE"/>
    <x v="1"/>
    <s v="EST"/>
    <n v="232297.84922193913"/>
    <n v="20315.237169243985"/>
  </r>
  <r>
    <n v="91"/>
    <x v="83"/>
    <s v="Lozère"/>
    <x v="6"/>
    <x v="5"/>
    <n v="252"/>
    <n v="3493"/>
    <n v="371"/>
    <n v="3945"/>
    <s v="LANGUEDOC-ROUSSILLON"/>
    <x v="2"/>
    <s v="MEDITERRANEE"/>
    <n v="8061"/>
    <n v="623"/>
  </r>
  <r>
    <n v="43"/>
    <x v="23"/>
    <s v="Territoire de Belfort"/>
    <x v="0"/>
    <x v="2"/>
    <n v="1996"/>
    <n v="4624"/>
    <n v="1456"/>
    <n v="3572"/>
    <s v="FRANCHE-COMTE"/>
    <x v="1"/>
    <s v="EST"/>
    <n v="11648"/>
    <n v="3452"/>
  </r>
  <r>
    <n v="91"/>
    <x v="12"/>
    <s v="Aude"/>
    <x v="5"/>
    <x v="2"/>
    <n v="4859"/>
    <n v="18512"/>
    <n v="3244"/>
    <n v="13212"/>
    <s v="LANGUEDOC-ROUSSILLON"/>
    <x v="1"/>
    <s v="MEDITERRANEE"/>
    <n v="39827"/>
    <n v="8103"/>
  </r>
  <r>
    <n v="41"/>
    <x v="58"/>
    <s v="Meuse"/>
    <x v="4"/>
    <x v="0"/>
    <n v="4210"/>
    <n v="23320"/>
    <n v="3310"/>
    <n v="27840"/>
    <s v="LORRAINE"/>
    <x v="0"/>
    <s v="EST"/>
    <n v="58680"/>
    <n v="7520"/>
  </r>
  <r>
    <n v="54"/>
    <x v="88"/>
    <s v="Charente"/>
    <x v="1"/>
    <x v="5"/>
    <n v="476"/>
    <n v="5976"/>
    <n v="800"/>
    <n v="5556"/>
    <s v="POITOU-CHARENTES"/>
    <x v="2"/>
    <s v="OUEST"/>
    <n v="12808"/>
    <n v="1276"/>
  </r>
  <r>
    <n v="52"/>
    <x v="63"/>
    <s v="Vendée"/>
    <x v="3"/>
    <x v="0"/>
    <n v="2500.088950412824"/>
    <n v="34211.194595118577"/>
    <n v="1394.8249194286282"/>
    <n v="41901.681732498531"/>
    <s v="PAYS DE LA LOIRE"/>
    <x v="0"/>
    <s v="OUEST"/>
    <n v="80007.790197458555"/>
    <n v="3894.9138698414522"/>
  </r>
  <r>
    <n v="93"/>
    <x v="79"/>
    <s v="Hautes-Alpes"/>
    <x v="4"/>
    <x v="2"/>
    <n v="1530"/>
    <n v="3985"/>
    <n v="985"/>
    <n v="2205"/>
    <s v="PROVENCE-ALPES-COTE D'AZUR"/>
    <x v="1"/>
    <s v="MEDITERRANEE"/>
    <n v="8705"/>
    <n v="2515"/>
  </r>
  <r>
    <n v="25"/>
    <x v="78"/>
    <s v="Orne"/>
    <x v="5"/>
    <x v="5"/>
    <n v="580"/>
    <n v="6100"/>
    <n v="720"/>
    <n v="5740"/>
    <s v="BASSE-NORMANDIE"/>
    <x v="2"/>
    <s v="BASSIN PARISIEN"/>
    <n v="13140"/>
    <n v="1300"/>
  </r>
  <r>
    <n v="54"/>
    <x v="88"/>
    <s v="Charente"/>
    <x v="5"/>
    <x v="4"/>
    <n v="970"/>
    <n v="9852"/>
    <n v="1572"/>
    <n v="11544"/>
    <s v="POITOU-CHARENTES"/>
    <x v="2"/>
    <s v="OUEST"/>
    <n v="23938"/>
    <n v="2542"/>
  </r>
  <r>
    <n v="54"/>
    <x v="88"/>
    <s v="Charente"/>
    <x v="5"/>
    <x v="1"/>
    <n v="348"/>
    <n v="22888"/>
    <n v="356"/>
    <n v="31148"/>
    <s v="POITOU-CHARENTES"/>
    <x v="0"/>
    <s v="OUEST"/>
    <n v="54740"/>
    <n v="704"/>
  </r>
  <r>
    <n v="41"/>
    <x v="31"/>
    <s v="Meurthe-et-Moselle"/>
    <x v="0"/>
    <x v="2"/>
    <n v="11744"/>
    <n v="26572"/>
    <n v="8512"/>
    <n v="16608"/>
    <s v="LORRAINE"/>
    <x v="1"/>
    <s v="EST"/>
    <n v="63436"/>
    <n v="20256"/>
  </r>
  <r>
    <n v="83"/>
    <x v="26"/>
    <s v="Haute-Loire"/>
    <x v="0"/>
    <x v="1"/>
    <n v="3432"/>
    <n v="17164"/>
    <n v="3228"/>
    <n v="20788"/>
    <s v="AUVERGNE"/>
    <x v="0"/>
    <s v="CENTRE-EST"/>
    <n v="44612"/>
    <n v="6660"/>
  </r>
  <r>
    <n v="22"/>
    <x v="76"/>
    <s v="Somme"/>
    <x v="2"/>
    <x v="1"/>
    <n v="116.68672499117187"/>
    <n v="21967.182701426533"/>
    <n v="113.80146271189857"/>
    <n v="36364.23208869146"/>
    <s v="PICARDIE"/>
    <x v="0"/>
    <s v="BASSIN PARISIEN"/>
    <n v="58561.902977821061"/>
    <n v="230.48818770307042"/>
  </r>
  <r>
    <n v="73"/>
    <x v="37"/>
    <s v="Lot"/>
    <x v="3"/>
    <x v="1"/>
    <n v="39.588236153817242"/>
    <n v="8259.1518970986308"/>
    <n v="0.81010053611530808"/>
    <n v="11548.669381970754"/>
    <s v="MIDI-PYRENEES"/>
    <x v="0"/>
    <s v="SUD-OUEST"/>
    <n v="19848.219615759317"/>
    <n v="40.398336689932549"/>
  </r>
  <r>
    <n v="82"/>
    <x v="29"/>
    <s v="Savoie"/>
    <x v="5"/>
    <x v="2"/>
    <n v="7114"/>
    <n v="30524"/>
    <n v="4740"/>
    <n v="20640"/>
    <s v="RHONE-ALPES"/>
    <x v="1"/>
    <s v="CENTRE-EST"/>
    <n v="63018"/>
    <n v="11854"/>
  </r>
  <r>
    <n v="82"/>
    <x v="15"/>
    <s v="Loire"/>
    <x v="1"/>
    <x v="2"/>
    <n v="13320"/>
    <n v="42836"/>
    <n v="9240"/>
    <n v="27528"/>
    <s v="RHONE-ALPES"/>
    <x v="1"/>
    <s v="CENTRE-EST"/>
    <n v="92924"/>
    <n v="22560"/>
  </r>
  <r>
    <n v="54"/>
    <x v="88"/>
    <s v="Charente"/>
    <x v="4"/>
    <x v="1"/>
    <n v="2995"/>
    <n v="26195"/>
    <n v="4290"/>
    <n v="33480"/>
    <s v="POITOU-CHARENTES"/>
    <x v="0"/>
    <s v="OUEST"/>
    <n v="66960"/>
    <n v="7285"/>
  </r>
  <r>
    <n v="93"/>
    <x v="54"/>
    <s v="Vaucluse"/>
    <x v="3"/>
    <x v="1"/>
    <n v="134.33606826238426"/>
    <n v="14604.274121200042"/>
    <n v="83.560520472241819"/>
    <n v="23621.284286944036"/>
    <s v="PROVENCE-ALPES-COTE D'AZUR"/>
    <x v="0"/>
    <s v="MEDITERRANEE"/>
    <n v="38443.454996878703"/>
    <n v="217.89658873462608"/>
  </r>
  <r>
    <n v="73"/>
    <x v="86"/>
    <s v="Ariège"/>
    <x v="2"/>
    <x v="3"/>
    <n v="500.0428117028228"/>
    <n v="3380.1089210856185"/>
    <n v="310.96332157496278"/>
    <n v="5101.8261577719277"/>
    <s v="MIDI-PYRENEES"/>
    <x v="1"/>
    <s v="SUD-OUEST"/>
    <n v="9292.9412121353307"/>
    <n v="811.00613327778558"/>
  </r>
  <r>
    <n v="93"/>
    <x v="6"/>
    <s v="Var"/>
    <x v="0"/>
    <x v="1"/>
    <n v="9232"/>
    <n v="50836"/>
    <n v="7792"/>
    <n v="57292"/>
    <s v="PROVENCE-ALPES-COTE D'AZUR"/>
    <x v="0"/>
    <s v="MEDITERRANEE"/>
    <n v="125152"/>
    <n v="17024"/>
  </r>
  <r>
    <n v="91"/>
    <x v="64"/>
    <s v="Pyrénées-Orientales"/>
    <x v="2"/>
    <x v="1"/>
    <n v="224.55197665389372"/>
    <n v="17043.317537587372"/>
    <n v="133.22918691730951"/>
    <n v="25158.48694194296"/>
    <s v="LANGUEDOC-ROUSSILLON"/>
    <x v="0"/>
    <s v="MEDITERRANEE"/>
    <n v="42559.585643101535"/>
    <n v="357.78116357120325"/>
  </r>
  <r>
    <n v="31"/>
    <x v="44"/>
    <s v="Nord"/>
    <x v="3"/>
    <x v="3"/>
    <n v="8959.2042409832338"/>
    <n v="39196.701585163246"/>
    <n v="6884.4247555620004"/>
    <n v="63406.763398848649"/>
    <s v="NORD-PAS-DE-CALAIS"/>
    <x v="1"/>
    <s v=""/>
    <n v="118447.09398055714"/>
    <n v="15843.628996545234"/>
  </r>
  <r>
    <n v="83"/>
    <x v="22"/>
    <s v="Allier"/>
    <x v="5"/>
    <x v="2"/>
    <n v="5871"/>
    <n v="28386"/>
    <n v="4672"/>
    <n v="18180"/>
    <s v="AUVERGNE"/>
    <x v="1"/>
    <s v="CENTRE-EST"/>
    <n v="57109"/>
    <n v="10543"/>
  </r>
  <r>
    <n v="82"/>
    <x v="19"/>
    <s v="Isère"/>
    <x v="2"/>
    <x v="4"/>
    <n v="9339.4641100788631"/>
    <n v="51651.805918281811"/>
    <n v="9034.2959404886133"/>
    <n v="60013.389996046804"/>
    <s v="RHONE-ALPES"/>
    <x v="2"/>
    <s v="CENTRE-EST"/>
    <n v="130038.9559648961"/>
    <n v="18373.760050567478"/>
  </r>
  <r>
    <n v="31"/>
    <x v="44"/>
    <s v="Nord"/>
    <x v="2"/>
    <x v="0"/>
    <n v="19339.018555086408"/>
    <n v="149287.36683186443"/>
    <n v="13256.377837570699"/>
    <n v="208610.30497716545"/>
    <s v="NORD-PAS-DE-CALAIS"/>
    <x v="0"/>
    <s v=""/>
    <n v="390493.06820168695"/>
    <n v="32595.396392657109"/>
  </r>
  <r>
    <n v="73"/>
    <x v="69"/>
    <s v="Haute-Garonne"/>
    <x v="6"/>
    <x v="1"/>
    <n v="325"/>
    <n v="41771"/>
    <n v="185"/>
    <n v="58888"/>
    <s v="MIDI-PYRENEES"/>
    <x v="0"/>
    <s v="SUD-OUEST"/>
    <n v="101169"/>
    <n v="510"/>
  </r>
  <r>
    <n v="25"/>
    <x v="55"/>
    <s v="Manche"/>
    <x v="2"/>
    <x v="1"/>
    <n v="156.17366990895076"/>
    <n v="21434.106119542048"/>
    <n v="76.827098724143184"/>
    <n v="34889.819020047027"/>
    <s v="BASSE-NORMANDIE"/>
    <x v="0"/>
    <s v="BASSIN PARISIEN"/>
    <n v="56556.925908222169"/>
    <n v="233.00076863309394"/>
  </r>
  <r>
    <n v="53"/>
    <x v="34"/>
    <s v="Finistère"/>
    <x v="2"/>
    <x v="3"/>
    <n v="2227.8431431632498"/>
    <n v="19711.953951832289"/>
    <n v="1550.7538609847381"/>
    <n v="27746.695788131605"/>
    <s v="BRETAGNE"/>
    <x v="1"/>
    <s v="OUEST"/>
    <n v="51237.246744111879"/>
    <n v="3778.5970041479877"/>
  </r>
  <r>
    <n v="26"/>
    <x v="9"/>
    <s v="Nièvre"/>
    <x v="1"/>
    <x v="2"/>
    <n v="4492"/>
    <n v="13472"/>
    <n v="2656"/>
    <n v="7616"/>
    <s v="BOURGOGNE"/>
    <x v="1"/>
    <s v="BASSIN PARISIEN"/>
    <n v="28236"/>
    <n v="7148"/>
  </r>
  <r>
    <n v="72"/>
    <x v="4"/>
    <s v="Dordogne"/>
    <x v="6"/>
    <x v="3"/>
    <n v="1116"/>
    <n v="9102"/>
    <n v="903"/>
    <n v="14998"/>
    <s v="AQUITAINE"/>
    <x v="1"/>
    <s v="SUD-OUEST"/>
    <n v="26119"/>
    <n v="2019"/>
  </r>
  <r>
    <n v="52"/>
    <x v="59"/>
    <s v="Mayenne"/>
    <x v="0"/>
    <x v="2"/>
    <n v="3508"/>
    <n v="4376"/>
    <n v="2624"/>
    <n v="3196"/>
    <s v="PAYS DE LA LOIRE"/>
    <x v="1"/>
    <s v="OUEST"/>
    <n v="13704"/>
    <n v="6132"/>
  </r>
  <r>
    <n v="93"/>
    <x v="53"/>
    <s v="Bouches-du-Rhône"/>
    <x v="2"/>
    <x v="2"/>
    <n v="17208.455782580313"/>
    <n v="146289.3161072878"/>
    <n v="11226.127390939098"/>
    <n v="126610.72516427448"/>
    <s v="PROVENCE-ALPES-COTE D'AZUR"/>
    <x v="1"/>
    <s v="MEDITERRANEE"/>
    <n v="301334.62444508169"/>
    <n v="28434.583173519412"/>
  </r>
  <r>
    <n v="72"/>
    <x v="11"/>
    <s v="Pyrénées-Atlantiques"/>
    <x v="2"/>
    <x v="5"/>
    <n v="3098.7202675719604"/>
    <n v="48411.008124048589"/>
    <n v="3708.3925177356818"/>
    <n v="56625.983455335248"/>
    <s v="AQUITAINE"/>
    <x v="2"/>
    <s v="SUD-OUEST"/>
    <n v="111844.10436469148"/>
    <n v="6807.1127853076423"/>
  </r>
  <r>
    <n v="83"/>
    <x v="22"/>
    <s v="Allier"/>
    <x v="2"/>
    <x v="4"/>
    <n v="2223.859883125197"/>
    <n v="15564.798628153541"/>
    <n v="2190.3481414944204"/>
    <n v="18103.848257257192"/>
    <s v="AUVERGNE"/>
    <x v="2"/>
    <s v="CENTRE-EST"/>
    <n v="38082.85491003035"/>
    <n v="4414.2080246196174"/>
  </r>
  <r>
    <n v="91"/>
    <x v="91"/>
    <s v="Gard"/>
    <x v="1"/>
    <x v="0"/>
    <n v="8936"/>
    <n v="68324"/>
    <n v="6924"/>
    <n v="82824"/>
    <s v="LANGUEDOC-ROUSSILLON"/>
    <x v="0"/>
    <s v="MEDITERRANEE"/>
    <n v="167008"/>
    <n v="15860"/>
  </r>
  <r>
    <n v="53"/>
    <x v="27"/>
    <s v="Ille-et-Vilaine"/>
    <x v="5"/>
    <x v="2"/>
    <n v="14048"/>
    <n v="57542"/>
    <n v="11116"/>
    <n v="39328"/>
    <s v="BRETAGNE"/>
    <x v="1"/>
    <s v="OUEST"/>
    <n v="122034"/>
    <n v="25164"/>
  </r>
  <r>
    <n v="93"/>
    <x v="54"/>
    <s v="Vaucluse"/>
    <x v="2"/>
    <x v="2"/>
    <n v="5683.5215274593565"/>
    <n v="47185.758459522302"/>
    <n v="3782.4055149004953"/>
    <n v="35541.162291421912"/>
    <s v="PROVENCE-ALPES-COTE D'AZUR"/>
    <x v="1"/>
    <s v="MEDITERRANEE"/>
    <n v="92192.84779330407"/>
    <n v="9465.9270423598518"/>
  </r>
  <r>
    <n v="21"/>
    <x v="77"/>
    <s v="Aube"/>
    <x v="2"/>
    <x v="5"/>
    <n v="1096.0875587571074"/>
    <n v="14487.883232587095"/>
    <n v="1692.2610118582193"/>
    <n v="17624.692790249075"/>
    <s v="CHAMPAGNE-ARDENNE"/>
    <x v="2"/>
    <s v="BASSIN PARISIEN"/>
    <n v="34900.924593451498"/>
    <n v="2788.3485706153269"/>
  </r>
  <r>
    <n v="83"/>
    <x v="92"/>
    <s v="Cantal"/>
    <x v="0"/>
    <x v="5"/>
    <n v="144"/>
    <n v="1212"/>
    <n v="88"/>
    <n v="568"/>
    <s v="AUVERGNE"/>
    <x v="2"/>
    <s v="CENTRE-EST"/>
    <n v="2012"/>
    <n v="232"/>
  </r>
  <r>
    <n v="72"/>
    <x v="25"/>
    <s v="Lot-et-Garonne"/>
    <x v="0"/>
    <x v="1"/>
    <n v="5068"/>
    <n v="26916"/>
    <n v="4836"/>
    <n v="28380"/>
    <s v="AQUITAINE"/>
    <x v="0"/>
    <s v="SUD-OUEST"/>
    <n v="65200"/>
    <n v="9904"/>
  </r>
  <r>
    <n v="93"/>
    <x v="6"/>
    <s v="Var"/>
    <x v="1"/>
    <x v="1"/>
    <n v="3068"/>
    <n v="44660"/>
    <n v="2484"/>
    <n v="56808"/>
    <s v="PROVENCE-ALPES-COTE D'AZUR"/>
    <x v="0"/>
    <s v="MEDITERRANEE"/>
    <n v="107020"/>
    <n v="5552"/>
  </r>
  <r>
    <n v="53"/>
    <x v="7"/>
    <s v="Morbihan"/>
    <x v="0"/>
    <x v="2"/>
    <n v="6148"/>
    <n v="11648"/>
    <n v="4248"/>
    <n v="8044"/>
    <s v="BRETAGNE"/>
    <x v="1"/>
    <s v="OUEST"/>
    <n v="30088"/>
    <n v="10396"/>
  </r>
  <r>
    <n v="93"/>
    <x v="6"/>
    <s v="Var"/>
    <x v="1"/>
    <x v="4"/>
    <n v="3520"/>
    <n v="23872"/>
    <n v="4792"/>
    <n v="20648"/>
    <s v="PROVENCE-ALPES-COTE D'AZUR"/>
    <x v="2"/>
    <s v="MEDITERRANEE"/>
    <n v="52832"/>
    <n v="8312"/>
  </r>
  <r>
    <n v="73"/>
    <x v="69"/>
    <s v="Haute-Garonne"/>
    <x v="5"/>
    <x v="4"/>
    <n v="4063"/>
    <n v="35303"/>
    <n v="5321"/>
    <n v="39097"/>
    <s v="MIDI-PYRENEES"/>
    <x v="2"/>
    <s v="SUD-OUEST"/>
    <n v="83784"/>
    <n v="9384"/>
  </r>
  <r>
    <n v="26"/>
    <x v="9"/>
    <s v="Nièvre"/>
    <x v="4"/>
    <x v="2"/>
    <n v="4890"/>
    <n v="10145"/>
    <n v="2685"/>
    <n v="5445"/>
    <s v="BOURGOGNE"/>
    <x v="1"/>
    <s v="BASSIN PARISIEN"/>
    <n v="23165"/>
    <n v="7575"/>
  </r>
  <r>
    <n v="54"/>
    <x v="93"/>
    <s v="Deux-Sèvres"/>
    <x v="6"/>
    <x v="2"/>
    <n v="3628"/>
    <n v="36034"/>
    <n v="2206"/>
    <n v="25558"/>
    <s v="POITOU-CHARENTES"/>
    <x v="1"/>
    <s v="OUEST"/>
    <n v="67426"/>
    <n v="5834"/>
  </r>
  <r>
    <n v="72"/>
    <x v="25"/>
    <s v="Lot-et-Garonne"/>
    <x v="4"/>
    <x v="5"/>
    <n v="375"/>
    <n v="3785"/>
    <n v="620"/>
    <n v="3020"/>
    <s v="AQUITAINE"/>
    <x v="2"/>
    <s v="SUD-OUEST"/>
    <n v="7800"/>
    <n v="995"/>
  </r>
  <r>
    <n v="91"/>
    <x v="64"/>
    <s v="Pyrénées-Orientales"/>
    <x v="0"/>
    <x v="2"/>
    <n v="2344"/>
    <n v="4148"/>
    <n v="1972"/>
    <n v="3832"/>
    <s v="LANGUEDOC-ROUSSILLON"/>
    <x v="1"/>
    <s v="MEDITERRANEE"/>
    <n v="12296"/>
    <n v="4316"/>
  </r>
  <r>
    <n v="74"/>
    <x v="87"/>
    <s v="Haute-Vienne"/>
    <x v="0"/>
    <x v="4"/>
    <n v="944"/>
    <n v="4132"/>
    <n v="1168"/>
    <n v="4480"/>
    <s v="LIMOUSIN"/>
    <x v="2"/>
    <s v="SUD-OUEST"/>
    <n v="10724"/>
    <n v="2112"/>
  </r>
  <r>
    <n v="82"/>
    <x v="29"/>
    <s v="Savoie"/>
    <x v="0"/>
    <x v="3"/>
    <n v="1000"/>
    <n v="3268"/>
    <n v="1336"/>
    <n v="5376"/>
    <s v="RHONE-ALPES"/>
    <x v="1"/>
    <s v="CENTRE-EST"/>
    <n v="10980"/>
    <n v="2336"/>
  </r>
  <r>
    <n v="94"/>
    <x v="89"/>
    <s v="Haute-Corse"/>
    <x v="3"/>
    <x v="3"/>
    <n v="577.53144654907874"/>
    <n v="4996.1735214652826"/>
    <n v="366.51997608107268"/>
    <n v="6324.7472788769455"/>
    <s v="CORSE"/>
    <x v="1"/>
    <s v="MEDITERRANEE"/>
    <n v="12264.972222972379"/>
    <n v="944.05142263015136"/>
  </r>
  <r>
    <n v="11"/>
    <x v="66"/>
    <s v="Val-d'Oise"/>
    <x v="0"/>
    <x v="4"/>
    <n v="2596"/>
    <n v="13740"/>
    <n v="3852"/>
    <n v="12788"/>
    <s v="ILE-DE-FRANCE"/>
    <x v="2"/>
    <s v="REGION PARISIENNE"/>
    <n v="32976"/>
    <n v="6448"/>
  </r>
  <r>
    <n v="43"/>
    <x v="18"/>
    <s v="Haute-Saône"/>
    <x v="1"/>
    <x v="4"/>
    <n v="816"/>
    <n v="4856"/>
    <n v="1132"/>
    <n v="3908"/>
    <s v="FRANCHE-COMTE"/>
    <x v="2"/>
    <s v="EST"/>
    <n v="10712"/>
    <n v="1948"/>
  </r>
  <r>
    <n v="52"/>
    <x v="59"/>
    <s v="Mayenne"/>
    <x v="2"/>
    <x v="4"/>
    <n v="2336.1078422041837"/>
    <n v="12323.242035704194"/>
    <n v="2183.1570643450855"/>
    <n v="13075.637825289461"/>
    <s v="PAYS DE LA LOIRE"/>
    <x v="2"/>
    <s v="OUEST"/>
    <n v="29918.144767542926"/>
    <n v="4519.2649065492697"/>
  </r>
  <r>
    <n v="24"/>
    <x v="8"/>
    <s v="Loir-et-Cher"/>
    <x v="0"/>
    <x v="5"/>
    <n v="164"/>
    <n v="1992"/>
    <n v="108"/>
    <n v="844"/>
    <s v="CENTRE"/>
    <x v="2"/>
    <s v="BASSIN PARISIEN"/>
    <n v="3108"/>
    <n v="272"/>
  </r>
  <r>
    <n v="72"/>
    <x v="4"/>
    <s v="Dordogne"/>
    <x v="4"/>
    <x v="5"/>
    <n v="480"/>
    <n v="4585"/>
    <n v="660"/>
    <n v="3920"/>
    <s v="AQUITAINE"/>
    <x v="2"/>
    <s v="SUD-OUEST"/>
    <n v="9645"/>
    <n v="1140"/>
  </r>
  <r>
    <n v="82"/>
    <x v="29"/>
    <s v="Savoie"/>
    <x v="5"/>
    <x v="4"/>
    <n v="1441"/>
    <n v="12128"/>
    <n v="1996"/>
    <n v="14192"/>
    <s v="RHONE-ALPES"/>
    <x v="2"/>
    <s v="CENTRE-EST"/>
    <n v="29757"/>
    <n v="3437"/>
  </r>
  <r>
    <n v="93"/>
    <x v="53"/>
    <s v="Bouches-du-Rhône"/>
    <x v="2"/>
    <x v="4"/>
    <n v="12291.670647789146"/>
    <n v="89963.769307354334"/>
    <n v="13007.325456766419"/>
    <n v="109782.29564948597"/>
    <s v="PROVENCE-ALPES-COTE D'AZUR"/>
    <x v="2"/>
    <s v="MEDITERRANEE"/>
    <n v="225045.06106139586"/>
    <n v="25298.996104555565"/>
  </r>
  <r>
    <n v="52"/>
    <x v="73"/>
    <s v="Maine-et-Loire"/>
    <x v="2"/>
    <x v="3"/>
    <n v="3062.8909696384289"/>
    <n v="11002.507084792438"/>
    <n v="1826.7813264083134"/>
    <n v="18516.45813215731"/>
    <s v="PAYS DE LA LOIRE"/>
    <x v="1"/>
    <s v="OUEST"/>
    <n v="34408.637512996487"/>
    <n v="4889.6722960467423"/>
  </r>
  <r>
    <n v="93"/>
    <x v="36"/>
    <s v="Alpes-de-Haute-Provence"/>
    <x v="1"/>
    <x v="0"/>
    <n v="1892"/>
    <n v="15128"/>
    <n v="1444"/>
    <n v="16688"/>
    <s v="PROVENCE-ALPES-COTE D'AZUR"/>
    <x v="0"/>
    <s v="MEDITERRANEE"/>
    <n v="35152"/>
    <n v="3336"/>
  </r>
  <r>
    <n v="91"/>
    <x v="51"/>
    <s v="Hérault"/>
    <x v="6"/>
    <x v="0"/>
    <n v="5718"/>
    <n v="53692"/>
    <n v="3857"/>
    <n v="63967"/>
    <s v="LANGUEDOC-ROUSSILLON"/>
    <x v="0"/>
    <s v="MEDITERRANEE"/>
    <n v="127234"/>
    <n v="9575"/>
  </r>
  <r>
    <n v="54"/>
    <x v="74"/>
    <s v="Charente-Maritime"/>
    <x v="6"/>
    <x v="3"/>
    <n v="1651"/>
    <n v="12064"/>
    <n v="1306"/>
    <n v="19082"/>
    <s v="POITOU-CHARENTES"/>
    <x v="1"/>
    <s v="OUEST"/>
    <n v="34103"/>
    <n v="2957"/>
  </r>
  <r>
    <n v="74"/>
    <x v="0"/>
    <s v="Creuse"/>
    <x v="1"/>
    <x v="1"/>
    <n v="380"/>
    <n v="15792"/>
    <n v="504"/>
    <n v="20448"/>
    <s v="LIMOUSIN"/>
    <x v="0"/>
    <s v="SUD-OUEST"/>
    <n v="37124"/>
    <n v="884"/>
  </r>
  <r>
    <n v="93"/>
    <x v="36"/>
    <s v="Alpes-de-Haute-Provence"/>
    <x v="5"/>
    <x v="2"/>
    <n v="2051"/>
    <n v="9713"/>
    <n v="1473"/>
    <n v="6604"/>
    <s v="PROVENCE-ALPES-COTE D'AZUR"/>
    <x v="1"/>
    <s v="MEDITERRANEE"/>
    <n v="19841"/>
    <n v="3524"/>
  </r>
  <r>
    <n v="83"/>
    <x v="94"/>
    <s v="Puy-de-Dôme"/>
    <x v="1"/>
    <x v="4"/>
    <n v="2716"/>
    <n v="15704"/>
    <n v="3944"/>
    <n v="15420"/>
    <s v="AUVERGNE"/>
    <x v="2"/>
    <s v="CENTRE-EST"/>
    <n v="37784"/>
    <n v="6660"/>
  </r>
  <r>
    <n v="82"/>
    <x v="61"/>
    <s v="Haute-Savoie"/>
    <x v="0"/>
    <x v="1"/>
    <n v="6844"/>
    <n v="36092"/>
    <n v="6824"/>
    <n v="43996"/>
    <s v="RHONE-ALPES"/>
    <x v="0"/>
    <s v="CENTRE-EST"/>
    <n v="93756"/>
    <n v="13668"/>
  </r>
  <r>
    <n v="53"/>
    <x v="7"/>
    <s v="Morbihan"/>
    <x v="0"/>
    <x v="5"/>
    <n v="376"/>
    <n v="4180"/>
    <n v="280"/>
    <n v="1504"/>
    <s v="BRETAGNE"/>
    <x v="2"/>
    <s v="OUEST"/>
    <n v="6340"/>
    <n v="656"/>
  </r>
  <r>
    <n v="82"/>
    <x v="17"/>
    <s v="Rhône"/>
    <x v="6"/>
    <x v="5"/>
    <n v="7576"/>
    <n v="117605"/>
    <n v="10635"/>
    <n v="123837"/>
    <s v="RHONE-ALPES"/>
    <x v="2"/>
    <s v="CENTRE-EST"/>
    <n v="259653"/>
    <n v="18211"/>
  </r>
  <r>
    <n v="24"/>
    <x v="10"/>
    <s v="Cher"/>
    <x v="0"/>
    <x v="2"/>
    <n v="4440"/>
    <n v="8700"/>
    <n v="2672"/>
    <n v="4640"/>
    <s v="CENTRE"/>
    <x v="1"/>
    <s v="BASSIN PARISIEN"/>
    <n v="20452"/>
    <n v="7112"/>
  </r>
  <r>
    <n v="74"/>
    <x v="0"/>
    <s v="Creuse"/>
    <x v="4"/>
    <x v="3"/>
    <n v="500"/>
    <n v="1250"/>
    <n v="915"/>
    <n v="2380"/>
    <s v="LIMOUSIN"/>
    <x v="1"/>
    <s v="SUD-OUEST"/>
    <n v="5045"/>
    <n v="1415"/>
  </r>
  <r>
    <n v="43"/>
    <x v="14"/>
    <s v="Doubs"/>
    <x v="4"/>
    <x v="3"/>
    <n v="1940"/>
    <n v="4455"/>
    <n v="2890"/>
    <n v="7730"/>
    <s v="FRANCHE-COMTE"/>
    <x v="1"/>
    <s v="EST"/>
    <n v="17015"/>
    <n v="4830"/>
  </r>
  <r>
    <n v="43"/>
    <x v="23"/>
    <s v="Territoire de Belfort"/>
    <x v="4"/>
    <x v="3"/>
    <n v="490"/>
    <n v="1420"/>
    <n v="630"/>
    <n v="2125"/>
    <s v="FRANCHE-COMTE"/>
    <x v="1"/>
    <s v="EST"/>
    <n v="4665"/>
    <n v="1120"/>
  </r>
  <r>
    <n v="91"/>
    <x v="83"/>
    <s v="Lozère"/>
    <x v="2"/>
    <x v="2"/>
    <n v="519.56903371812143"/>
    <n v="7803.9800344953137"/>
    <n v="316.39585591060802"/>
    <n v="5129.5249668190309"/>
    <s v="LANGUEDOC-ROUSSILLON"/>
    <x v="1"/>
    <s v="MEDITERRANEE"/>
    <n v="13769.469890943074"/>
    <n v="835.96488962872945"/>
  </r>
  <r>
    <n v="82"/>
    <x v="61"/>
    <s v="Haute-Savoie"/>
    <x v="3"/>
    <x v="2"/>
    <n v="7438.8547312897372"/>
    <n v="75884.742969784289"/>
    <n v="4334.1673476719516"/>
    <n v="55009.523041873443"/>
    <s v="RHONE-ALPES"/>
    <x v="1"/>
    <s v="CENTRE-EST"/>
    <n v="142667.28809061943"/>
    <n v="11773.022078961689"/>
  </r>
  <r>
    <n v="73"/>
    <x v="2"/>
    <s v="Tarn"/>
    <x v="3"/>
    <x v="2"/>
    <n v="3427.8235915188848"/>
    <n v="39313.64566054535"/>
    <n v="1906.0431807127595"/>
    <n v="28107.256078161361"/>
    <s v="MIDI-PYRENEES"/>
    <x v="1"/>
    <s v="SUD-OUEST"/>
    <n v="72754.76851093836"/>
    <n v="5333.8667722316441"/>
  </r>
  <r>
    <n v="83"/>
    <x v="26"/>
    <s v="Haute-Loire"/>
    <x v="4"/>
    <x v="5"/>
    <n v="325"/>
    <n v="2220"/>
    <n v="525"/>
    <n v="2090"/>
    <s v="AUVERGNE"/>
    <x v="2"/>
    <s v="CENTRE-EST"/>
    <n v="5160"/>
    <n v="850"/>
  </r>
  <r>
    <n v="73"/>
    <x v="48"/>
    <s v="Tarn-et-Garonne"/>
    <x v="1"/>
    <x v="0"/>
    <n v="2844"/>
    <n v="26308"/>
    <n v="2176"/>
    <n v="31660"/>
    <s v="MIDI-PYRENEES"/>
    <x v="0"/>
    <s v="SUD-OUEST"/>
    <n v="62988"/>
    <n v="5020"/>
  </r>
  <r>
    <n v="43"/>
    <x v="14"/>
    <s v="Doubs"/>
    <x v="1"/>
    <x v="3"/>
    <n v="1964"/>
    <n v="5188"/>
    <n v="2988"/>
    <n v="9032"/>
    <s v="FRANCHE-COMTE"/>
    <x v="1"/>
    <s v="EST"/>
    <n v="19172"/>
    <n v="4952"/>
  </r>
  <r>
    <n v="24"/>
    <x v="21"/>
    <s v="Eure-et-Loir"/>
    <x v="0"/>
    <x v="3"/>
    <n v="904"/>
    <n v="2252"/>
    <n v="1360"/>
    <n v="3948"/>
    <s v="CENTRE"/>
    <x v="1"/>
    <s v="BASSIN PARISIEN"/>
    <n v="8464"/>
    <n v="2264"/>
  </r>
  <r>
    <n v="72"/>
    <x v="25"/>
    <s v="Lot-et-Garonne"/>
    <x v="3"/>
    <x v="5"/>
    <n v="1112.4934485922536"/>
    <n v="20258.037789477727"/>
    <n v="1412.8021349471674"/>
    <n v="25814.817438453145"/>
    <s v="AQUITAINE"/>
    <x v="2"/>
    <s v="SUD-OUEST"/>
    <n v="48598.150811470288"/>
    <n v="2525.2955835394209"/>
  </r>
  <r>
    <n v="53"/>
    <x v="34"/>
    <s v="Finistère"/>
    <x v="5"/>
    <x v="3"/>
    <n v="2570"/>
    <n v="21537"/>
    <n v="1976"/>
    <n v="28352"/>
    <s v="BRETAGNE"/>
    <x v="1"/>
    <s v="OUEST"/>
    <n v="54435"/>
    <n v="4546"/>
  </r>
  <r>
    <n v="91"/>
    <x v="83"/>
    <s v="Lozère"/>
    <x v="5"/>
    <x v="3"/>
    <n v="180"/>
    <n v="1608"/>
    <n v="176"/>
    <n v="2808"/>
    <s v="LANGUEDOC-ROUSSILLON"/>
    <x v="1"/>
    <s v="MEDITERRANEE"/>
    <n v="4772"/>
    <n v="356"/>
  </r>
  <r>
    <n v="93"/>
    <x v="53"/>
    <s v="Bouches-du-Rhône"/>
    <x v="6"/>
    <x v="3"/>
    <n v="5569"/>
    <n v="45880"/>
    <n v="4294"/>
    <n v="64847"/>
    <s v="PROVENCE-ALPES-COTE D'AZUR"/>
    <x v="1"/>
    <s v="MEDITERRANEE"/>
    <n v="120590"/>
    <n v="9863"/>
  </r>
  <r>
    <n v="82"/>
    <x v="61"/>
    <s v="Haute-Savoie"/>
    <x v="5"/>
    <x v="3"/>
    <n v="1650"/>
    <n v="10277"/>
    <n v="1860"/>
    <n v="17756"/>
    <s v="RHONE-ALPES"/>
    <x v="1"/>
    <s v="CENTRE-EST"/>
    <n v="31543"/>
    <n v="3510"/>
  </r>
  <r>
    <n v="83"/>
    <x v="92"/>
    <s v="Cantal"/>
    <x v="0"/>
    <x v="4"/>
    <n v="536"/>
    <n v="1804"/>
    <n v="692"/>
    <n v="2120"/>
    <s v="AUVERGNE"/>
    <x v="2"/>
    <s v="CENTRE-EST"/>
    <n v="5152"/>
    <n v="1228"/>
  </r>
  <r>
    <n v="11"/>
    <x v="75"/>
    <s v="Val-de-Marne"/>
    <x v="0"/>
    <x v="0"/>
    <n v="18592"/>
    <n v="110648"/>
    <n v="12764"/>
    <n v="136296"/>
    <s v="ILE-DE-FRANCE"/>
    <x v="0"/>
    <s v="REGION PARISIENNE"/>
    <n v="278300"/>
    <n v="31356"/>
  </r>
  <r>
    <n v="53"/>
    <x v="7"/>
    <s v="Morbihan"/>
    <x v="5"/>
    <x v="1"/>
    <n v="818"/>
    <n v="40869"/>
    <n v="552"/>
    <n v="56576"/>
    <s v="BRETAGNE"/>
    <x v="0"/>
    <s v="OUEST"/>
    <n v="98815"/>
    <n v="1370"/>
  </r>
  <r>
    <n v="53"/>
    <x v="57"/>
    <s v="Côtes-d'Armor"/>
    <x v="0"/>
    <x v="2"/>
    <n v="5496"/>
    <n v="9148"/>
    <n v="3532"/>
    <n v="6376"/>
    <s v="BRETAGNE"/>
    <x v="1"/>
    <s v="OUEST"/>
    <n v="24552"/>
    <n v="9028"/>
  </r>
  <r>
    <n v="22"/>
    <x v="81"/>
    <s v="Oise"/>
    <x v="2"/>
    <x v="2"/>
    <n v="9795.2179815397958"/>
    <n v="76212.902267249607"/>
    <n v="5950.7145468001199"/>
    <n v="53816.189924901286"/>
    <s v="PICARDIE"/>
    <x v="1"/>
    <s v="BASSIN PARISIEN"/>
    <n v="145775.02472049082"/>
    <n v="15745.932528339916"/>
  </r>
  <r>
    <n v="93"/>
    <x v="68"/>
    <s v="Alpes-Maritimes"/>
    <x v="3"/>
    <x v="2"/>
    <n v="8153.6564345819925"/>
    <n v="84225.260152253672"/>
    <n v="5302.6547853543916"/>
    <n v="73025.142628839472"/>
    <s v="PROVENCE-ALPES-COTE D'AZUR"/>
    <x v="1"/>
    <s v="MEDITERRANEE"/>
    <n v="170706.71400102953"/>
    <n v="13456.311219936384"/>
  </r>
  <r>
    <n v="73"/>
    <x v="48"/>
    <s v="Tarn-et-Garonne"/>
    <x v="6"/>
    <x v="5"/>
    <n v="626"/>
    <n v="8398"/>
    <n v="762"/>
    <n v="9479"/>
    <s v="MIDI-PYRENEES"/>
    <x v="2"/>
    <s v="SUD-OUEST"/>
    <n v="19265"/>
    <n v="1388"/>
  </r>
  <r>
    <n v="31"/>
    <x v="43"/>
    <s v="Pas-de-Calais"/>
    <x v="3"/>
    <x v="5"/>
    <n v="6342.5376268870459"/>
    <n v="81240.555909974311"/>
    <n v="8725.7444911903076"/>
    <n v="93477.509248806702"/>
    <s v="NORD-PAS-DE-CALAIS"/>
    <x v="2"/>
    <s v=""/>
    <n v="189786.34727685835"/>
    <n v="15068.282118077354"/>
  </r>
  <r>
    <n v="52"/>
    <x v="59"/>
    <s v="Mayenne"/>
    <x v="4"/>
    <x v="0"/>
    <n v="5180"/>
    <n v="35515"/>
    <n v="4470"/>
    <n v="43100"/>
    <s v="PAYS DE LA LOIRE"/>
    <x v="0"/>
    <s v="OUEST"/>
    <n v="88265"/>
    <n v="9650"/>
  </r>
  <r>
    <n v="43"/>
    <x v="50"/>
    <s v="Jura"/>
    <x v="2"/>
    <x v="1"/>
    <n v="59.715359036390147"/>
    <n v="11851.816005140854"/>
    <n v="43.191526900167993"/>
    <n v="19128.245442836196"/>
    <s v="FRANCHE-COMTE"/>
    <x v="0"/>
    <s v="EST"/>
    <n v="31082.96833391361"/>
    <n v="102.90688593655814"/>
  </r>
  <r>
    <n v="21"/>
    <x v="5"/>
    <s v="Haute-Marne"/>
    <x v="5"/>
    <x v="2"/>
    <n v="4009"/>
    <n v="16865"/>
    <n v="2645"/>
    <n v="9116"/>
    <s v="CHAMPAGNE-ARDENNE"/>
    <x v="1"/>
    <s v="BASSIN PARISIEN"/>
    <n v="32635"/>
    <n v="6654"/>
  </r>
  <r>
    <n v="82"/>
    <x v="60"/>
    <s v="Ardèche"/>
    <x v="0"/>
    <x v="5"/>
    <n v="196"/>
    <n v="2096"/>
    <n v="144"/>
    <n v="820"/>
    <s v="RHONE-ALPES"/>
    <x v="2"/>
    <s v="CENTRE-EST"/>
    <n v="3256"/>
    <n v="340"/>
  </r>
  <r>
    <n v="23"/>
    <x v="38"/>
    <s v="Eure"/>
    <x v="1"/>
    <x v="5"/>
    <n v="644"/>
    <n v="9224"/>
    <n v="1008"/>
    <n v="7840"/>
    <s v="HAUTE-NORMANDIE"/>
    <x v="2"/>
    <s v="BASSIN PARISIEN"/>
    <n v="18716"/>
    <n v="1652"/>
  </r>
  <r>
    <n v="21"/>
    <x v="84"/>
    <s v="Ardennes"/>
    <x v="6"/>
    <x v="0"/>
    <n v="2121"/>
    <n v="21506"/>
    <n v="1762"/>
    <n v="26296"/>
    <s v="CHAMPAGNE-ARDENNE"/>
    <x v="0"/>
    <s v="BASSIN PARISIEN"/>
    <n v="51685"/>
    <n v="3883"/>
  </r>
  <r>
    <n v="25"/>
    <x v="85"/>
    <s v="Calvados"/>
    <x v="1"/>
    <x v="2"/>
    <n v="9568"/>
    <n v="30680"/>
    <n v="7340"/>
    <n v="19260"/>
    <s v="BASSE-NORMANDIE"/>
    <x v="1"/>
    <s v="BASSIN PARISIEN"/>
    <n v="66848"/>
    <n v="16908"/>
  </r>
  <r>
    <n v="24"/>
    <x v="46"/>
    <s v="Indre"/>
    <x v="4"/>
    <x v="4"/>
    <n v="810"/>
    <n v="4680"/>
    <n v="955"/>
    <n v="2805"/>
    <s v="CENTRE"/>
    <x v="2"/>
    <s v="BASSIN PARISIEN"/>
    <n v="9250"/>
    <n v="1765"/>
  </r>
  <r>
    <n v="82"/>
    <x v="56"/>
    <s v="Drôme"/>
    <x v="0"/>
    <x v="3"/>
    <n v="1204"/>
    <n v="3300"/>
    <n v="1368"/>
    <n v="6096"/>
    <s v="RHONE-ALPES"/>
    <x v="1"/>
    <s v="CENTRE-EST"/>
    <n v="11968"/>
    <n v="2572"/>
  </r>
  <r>
    <n v="11"/>
    <x v="39"/>
    <s v="Seine-Saint-Denis"/>
    <x v="3"/>
    <x v="0"/>
    <n v="13498.904219196764"/>
    <n v="140385.84070813566"/>
    <n v="9054.8145158377865"/>
    <n v="142727.4739754867"/>
    <s v="ILE-DE-FRANCE"/>
    <x v="0"/>
    <s v="REGION PARISIENNE"/>
    <n v="305667.03341865691"/>
    <n v="22553.718735034548"/>
  </r>
  <r>
    <n v="53"/>
    <x v="7"/>
    <s v="Morbihan"/>
    <x v="0"/>
    <x v="1"/>
    <n v="9984"/>
    <n v="44008"/>
    <n v="9412"/>
    <n v="46440"/>
    <s v="BRETAGNE"/>
    <x v="0"/>
    <s v="OUEST"/>
    <n v="109844"/>
    <n v="19396"/>
  </r>
  <r>
    <n v="11"/>
    <x v="39"/>
    <s v="Seine-Saint-Denis"/>
    <x v="5"/>
    <x v="4"/>
    <n v="5840"/>
    <n v="40492"/>
    <n v="8772"/>
    <n v="44149"/>
    <s v="ILE-DE-FRANCE"/>
    <x v="2"/>
    <s v="REGION PARISIENNE"/>
    <n v="99253"/>
    <n v="14612"/>
  </r>
  <r>
    <n v="52"/>
    <x v="59"/>
    <s v="Mayenne"/>
    <x v="6"/>
    <x v="0"/>
    <n v="1739"/>
    <n v="23983"/>
    <n v="883"/>
    <n v="28465"/>
    <s v="PAYS DE LA LOIRE"/>
    <x v="0"/>
    <s v="OUEST"/>
    <n v="55070"/>
    <n v="2622"/>
  </r>
  <r>
    <n v="82"/>
    <x v="60"/>
    <s v="Ardèche"/>
    <x v="1"/>
    <x v="2"/>
    <n v="4412"/>
    <n v="12552"/>
    <n v="2812"/>
    <n v="7544"/>
    <s v="RHONE-ALPES"/>
    <x v="1"/>
    <s v="CENTRE-EST"/>
    <n v="27320"/>
    <n v="7224"/>
  </r>
  <r>
    <n v="83"/>
    <x v="94"/>
    <s v="Puy-de-Dôme"/>
    <x v="2"/>
    <x v="2"/>
    <n v="5757.7420208955191"/>
    <n v="66770.657493084553"/>
    <n v="3338.6594184997639"/>
    <n v="44956.165632561584"/>
    <s v="AUVERGNE"/>
    <x v="1"/>
    <s v="CENTRE-EST"/>
    <n v="120823.22456504143"/>
    <n v="9096.4014393952821"/>
  </r>
  <r>
    <n v="52"/>
    <x v="20"/>
    <s v="Loire-Atlantique"/>
    <x v="1"/>
    <x v="4"/>
    <n v="5080"/>
    <n v="30132"/>
    <n v="6872"/>
    <n v="22340"/>
    <s v="PAYS DE LA LOIRE"/>
    <x v="2"/>
    <s v="OUEST"/>
    <n v="64424"/>
    <n v="11952"/>
  </r>
  <r>
    <n v="82"/>
    <x v="29"/>
    <s v="Savoie"/>
    <x v="6"/>
    <x v="4"/>
    <n v="2442"/>
    <n v="14319"/>
    <n v="2353"/>
    <n v="17401"/>
    <s v="RHONE-ALPES"/>
    <x v="2"/>
    <s v="CENTRE-EST"/>
    <n v="36515"/>
    <n v="4795"/>
  </r>
  <r>
    <n v="31"/>
    <x v="43"/>
    <s v="Pas-de-Calais"/>
    <x v="4"/>
    <x v="0"/>
    <n v="24110"/>
    <n v="156245"/>
    <n v="24170"/>
    <n v="212975"/>
    <s v="NORD-PAS-DE-CALAIS"/>
    <x v="0"/>
    <s v=""/>
    <n v="417500"/>
    <n v="48280"/>
  </r>
  <r>
    <n v="52"/>
    <x v="59"/>
    <s v="Mayenne"/>
    <x v="3"/>
    <x v="5"/>
    <n v="1440.8571912276379"/>
    <n v="17020.184798669929"/>
    <n v="1708.6207310213431"/>
    <n v="21485.295006237284"/>
    <s v="PAYS DE LA LOIRE"/>
    <x v="2"/>
    <s v="OUEST"/>
    <n v="41654.957727156194"/>
    <n v="3149.477922248981"/>
  </r>
  <r>
    <n v="73"/>
    <x v="69"/>
    <s v="Haute-Garonne"/>
    <x v="2"/>
    <x v="3"/>
    <n v="3079.9488903796168"/>
    <n v="20168.864907814052"/>
    <n v="1952.527637826716"/>
    <n v="30433.502776662346"/>
    <s v="MIDI-PYRENEES"/>
    <x v="1"/>
    <s v="SUD-OUEST"/>
    <n v="55634.844212682729"/>
    <n v="5032.4765282063327"/>
  </r>
  <r>
    <n v="21"/>
    <x v="84"/>
    <s v="Ardennes"/>
    <x v="1"/>
    <x v="2"/>
    <n v="5720"/>
    <n v="15260"/>
    <n v="3368"/>
    <n v="7552"/>
    <s v="CHAMPAGNE-ARDENNE"/>
    <x v="1"/>
    <s v="BASSIN PARISIEN"/>
    <n v="31900"/>
    <n v="9088"/>
  </r>
  <r>
    <n v="82"/>
    <x v="56"/>
    <s v="Drôme"/>
    <x v="3"/>
    <x v="2"/>
    <n v="4604.5763947991973"/>
    <n v="46908.860747099687"/>
    <n v="3359.960441137795"/>
    <n v="35528.149932835346"/>
    <s v="RHONE-ALPES"/>
    <x v="1"/>
    <s v="CENTRE-EST"/>
    <n v="90401.547515872022"/>
    <n v="7964.5368359369922"/>
  </r>
  <r>
    <n v="91"/>
    <x v="64"/>
    <s v="Pyrénées-Orientales"/>
    <x v="4"/>
    <x v="4"/>
    <n v="935"/>
    <n v="6050"/>
    <n v="1135"/>
    <n v="5185"/>
    <s v="LANGUEDOC-ROUSSILLON"/>
    <x v="2"/>
    <s v="MEDITERRANEE"/>
    <n v="13305"/>
    <n v="2070"/>
  </r>
  <r>
    <n v="82"/>
    <x v="60"/>
    <s v="Ardèche"/>
    <x v="0"/>
    <x v="0"/>
    <n v="4636"/>
    <n v="39728"/>
    <n v="3868"/>
    <n v="44344"/>
    <s v="RHONE-ALPES"/>
    <x v="0"/>
    <s v="CENTRE-EST"/>
    <n v="92576"/>
    <n v="8504"/>
  </r>
  <r>
    <n v="24"/>
    <x v="8"/>
    <s v="Loir-et-Cher"/>
    <x v="0"/>
    <x v="0"/>
    <n v="5492"/>
    <n v="38176"/>
    <n v="4240"/>
    <n v="43516"/>
    <s v="CENTRE"/>
    <x v="0"/>
    <s v="BASSIN PARISIEN"/>
    <n v="91424"/>
    <n v="9732"/>
  </r>
  <r>
    <n v="21"/>
    <x v="5"/>
    <s v="Haute-Marne"/>
    <x v="0"/>
    <x v="4"/>
    <n v="792"/>
    <n v="2508"/>
    <n v="572"/>
    <n v="1888"/>
    <s v="CHAMPAGNE-ARDENNE"/>
    <x v="2"/>
    <s v="BASSIN PARISIEN"/>
    <n v="5760"/>
    <n v="1364"/>
  </r>
  <r>
    <n v="93"/>
    <x v="53"/>
    <s v="Bouches-du-Rhône"/>
    <x v="6"/>
    <x v="5"/>
    <n v="6174"/>
    <n v="115922"/>
    <n v="8291"/>
    <n v="124233"/>
    <s v="PROVENCE-ALPES-COTE D'AZUR"/>
    <x v="2"/>
    <s v="MEDITERRANEE"/>
    <n v="254620"/>
    <n v="14465"/>
  </r>
  <r>
    <n v="41"/>
    <x v="31"/>
    <s v="Meurthe-et-Moselle"/>
    <x v="3"/>
    <x v="3"/>
    <n v="2133.4556166248753"/>
    <n v="9774.4830761090598"/>
    <n v="1466.2561402982262"/>
    <n v="15134.372351293132"/>
    <s v="LORRAINE"/>
    <x v="1"/>
    <s v="EST"/>
    <n v="28508.567184325293"/>
    <n v="3599.7117569231013"/>
  </r>
  <r>
    <n v="73"/>
    <x v="80"/>
    <s v="Aveyron"/>
    <x v="1"/>
    <x v="5"/>
    <n v="496"/>
    <n v="4484"/>
    <n v="704"/>
    <n v="4912"/>
    <s v="MIDI-PYRENEES"/>
    <x v="2"/>
    <s v="SUD-OUEST"/>
    <n v="10596"/>
    <n v="1200"/>
  </r>
  <r>
    <n v="11"/>
    <x v="49"/>
    <s v="Yvelines"/>
    <x v="1"/>
    <x v="1"/>
    <n v="3792"/>
    <n v="56288"/>
    <n v="3332"/>
    <n v="76704"/>
    <s v="ILE-DE-FRANCE"/>
    <x v="0"/>
    <s v="REGION PARISIENNE"/>
    <n v="140116"/>
    <n v="7124"/>
  </r>
  <r>
    <n v="23"/>
    <x v="38"/>
    <s v="Eure"/>
    <x v="4"/>
    <x v="3"/>
    <n v="1630"/>
    <n v="3865"/>
    <n v="2225"/>
    <n v="7285"/>
    <s v="HAUTE-NORMANDIE"/>
    <x v="1"/>
    <s v="BASSIN PARISIEN"/>
    <n v="15005"/>
    <n v="3855"/>
  </r>
  <r>
    <n v="82"/>
    <x v="60"/>
    <s v="Ardèche"/>
    <x v="2"/>
    <x v="3"/>
    <n v="803.87023922021751"/>
    <n v="6067.0899545905404"/>
    <n v="602.17756583492883"/>
    <n v="10147.591501085308"/>
    <s v="RHONE-ALPES"/>
    <x v="1"/>
    <s v="CENTRE-EST"/>
    <n v="17620.729260730994"/>
    <n v="1406.0478050551465"/>
  </r>
  <r>
    <n v="25"/>
    <x v="55"/>
    <s v="Manche"/>
    <x v="4"/>
    <x v="2"/>
    <n v="8470"/>
    <n v="14840"/>
    <n v="4635"/>
    <n v="7555"/>
    <s v="BASSE-NORMANDIE"/>
    <x v="1"/>
    <s v="BASSIN PARISIEN"/>
    <n v="35500"/>
    <n v="13105"/>
  </r>
  <r>
    <n v="43"/>
    <x v="14"/>
    <s v="Doubs"/>
    <x v="2"/>
    <x v="2"/>
    <n v="6114.0032055193178"/>
    <n v="52796.633109255694"/>
    <n v="3838.5792489549217"/>
    <n v="36481.382425369397"/>
    <s v="FRANCHE-COMTE"/>
    <x v="1"/>
    <s v="EST"/>
    <n v="99230.597989099333"/>
    <n v="9952.5824544742391"/>
  </r>
  <r>
    <n v="72"/>
    <x v="25"/>
    <s v="Lot-et-Garonne"/>
    <x v="4"/>
    <x v="1"/>
    <n v="2015"/>
    <n v="24090"/>
    <n v="2470"/>
    <n v="29025"/>
    <s v="AQUITAINE"/>
    <x v="0"/>
    <s v="SUD-OUEST"/>
    <n v="57600"/>
    <n v="4485"/>
  </r>
  <r>
    <n v="54"/>
    <x v="1"/>
    <s v="Vienne"/>
    <x v="1"/>
    <x v="2"/>
    <n v="7044"/>
    <n v="18092"/>
    <n v="4644"/>
    <n v="10136"/>
    <s v="POITOU-CHARENTES"/>
    <x v="1"/>
    <s v="OUEST"/>
    <n v="39916"/>
    <n v="11688"/>
  </r>
  <r>
    <n v="22"/>
    <x v="95"/>
    <s v="Aisne"/>
    <x v="2"/>
    <x v="3"/>
    <n v="1936.9451303363087"/>
    <n v="8891.4390760588904"/>
    <n v="1484.0590204786947"/>
    <n v="14745.937513120849"/>
    <s v="PICARDIE"/>
    <x v="1"/>
    <s v="BASSIN PARISIEN"/>
    <n v="27058.380739994744"/>
    <n v="3421.0041508150034"/>
  </r>
  <r>
    <n v="54"/>
    <x v="74"/>
    <s v="Charente-Maritime"/>
    <x v="1"/>
    <x v="5"/>
    <n v="644"/>
    <n v="8740"/>
    <n v="940"/>
    <n v="8568"/>
    <s v="POITOU-CHARENTES"/>
    <x v="2"/>
    <s v="OUEST"/>
    <n v="18892"/>
    <n v="1584"/>
  </r>
  <r>
    <n v="52"/>
    <x v="73"/>
    <s v="Maine-et-Loire"/>
    <x v="6"/>
    <x v="4"/>
    <n v="5532"/>
    <n v="22812"/>
    <n v="5155"/>
    <n v="24325"/>
    <s v="PAYS DE LA LOIRE"/>
    <x v="2"/>
    <s v="OUEST"/>
    <n v="57824"/>
    <n v="10687"/>
  </r>
  <r>
    <n v="74"/>
    <x v="87"/>
    <s v="Haute-Vienne"/>
    <x v="5"/>
    <x v="1"/>
    <n v="473"/>
    <n v="28281"/>
    <n v="312"/>
    <n v="38384"/>
    <s v="LIMOUSIN"/>
    <x v="0"/>
    <s v="SUD-OUEST"/>
    <n v="67450"/>
    <n v="785"/>
  </r>
  <r>
    <n v="83"/>
    <x v="94"/>
    <s v="Puy-de-Dôme"/>
    <x v="4"/>
    <x v="1"/>
    <n v="6755"/>
    <n v="50600"/>
    <n v="6980"/>
    <n v="62850"/>
    <s v="AUVERGNE"/>
    <x v="0"/>
    <s v="CENTRE-EST"/>
    <n v="127185"/>
    <n v="13735"/>
  </r>
  <r>
    <n v="22"/>
    <x v="76"/>
    <s v="Somme"/>
    <x v="3"/>
    <x v="3"/>
    <n v="2158.7071742918615"/>
    <n v="9897.2095917510396"/>
    <n v="1643.7779849203291"/>
    <n v="15737.858839871507"/>
    <s v="PICARDIE"/>
    <x v="1"/>
    <s v="BASSIN PARISIEN"/>
    <n v="29437.553590834737"/>
    <n v="3802.4851592121904"/>
  </r>
  <r>
    <n v="73"/>
    <x v="37"/>
    <s v="Lot"/>
    <x v="1"/>
    <x v="3"/>
    <n v="716"/>
    <n v="2256"/>
    <n v="892"/>
    <n v="4020"/>
    <s v="MIDI-PYRENEES"/>
    <x v="1"/>
    <s v="SUD-OUEST"/>
    <n v="7884"/>
    <n v="1608"/>
  </r>
  <r>
    <n v="93"/>
    <x v="54"/>
    <s v="Vaucluse"/>
    <x v="4"/>
    <x v="0"/>
    <n v="6855"/>
    <n v="53340"/>
    <n v="5100"/>
    <n v="60860"/>
    <s v="PROVENCE-ALPES-COTE D'AZUR"/>
    <x v="0"/>
    <s v="MEDITERRANEE"/>
    <n v="126155"/>
    <n v="11955"/>
  </r>
  <r>
    <n v="11"/>
    <x v="49"/>
    <s v="Yvelines"/>
    <x v="0"/>
    <x v="4"/>
    <n v="3180"/>
    <n v="19492"/>
    <n v="4784"/>
    <n v="20196"/>
    <s v="ILE-DE-FRANCE"/>
    <x v="2"/>
    <s v="REGION PARISIENNE"/>
    <n v="47652"/>
    <n v="7964"/>
  </r>
  <r>
    <n v="73"/>
    <x v="33"/>
    <s v="Gers"/>
    <x v="5"/>
    <x v="3"/>
    <n v="485"/>
    <n v="3833"/>
    <n v="496"/>
    <n v="5276"/>
    <s v="MIDI-PYRENEES"/>
    <x v="1"/>
    <s v="SUD-OUEST"/>
    <n v="10090"/>
    <n v="981"/>
  </r>
  <r>
    <n v="93"/>
    <x v="36"/>
    <s v="Alpes-de-Haute-Provence"/>
    <x v="3"/>
    <x v="3"/>
    <n v="571.03675583106497"/>
    <n v="3588.7548745922631"/>
    <n v="237.31975012494914"/>
    <n v="5676.006922050231"/>
    <s v="PROVENCE-ALPES-COTE D'AZUR"/>
    <x v="1"/>
    <s v="MEDITERRANEE"/>
    <n v="10073.118302598508"/>
    <n v="808.35650595601408"/>
  </r>
  <r>
    <n v="43"/>
    <x v="14"/>
    <s v="Doubs"/>
    <x v="3"/>
    <x v="5"/>
    <n v="3294.0972533779454"/>
    <n v="40631.567247742125"/>
    <n v="3785.8213869788915"/>
    <n v="46793.212052205999"/>
    <s v="FRANCHE-COMTE"/>
    <x v="2"/>
    <s v="EST"/>
    <n v="94504.697940304963"/>
    <n v="7079.9186403568365"/>
  </r>
  <r>
    <n v="73"/>
    <x v="86"/>
    <s v="Ariège"/>
    <x v="2"/>
    <x v="0"/>
    <n v="807.22722885581231"/>
    <n v="10006.441531247143"/>
    <n v="492.25844538850885"/>
    <n v="12265.270524420554"/>
    <s v="MIDI-PYRENEES"/>
    <x v="0"/>
    <s v="SUD-OUEST"/>
    <n v="23571.197729912019"/>
    <n v="1299.4856742443212"/>
  </r>
  <r>
    <n v="42"/>
    <x v="3"/>
    <s v="Bas-Rhin"/>
    <x v="0"/>
    <x v="2"/>
    <n v="13036"/>
    <n v="40844"/>
    <n v="10720"/>
    <n v="23232"/>
    <s v="ALSACE"/>
    <x v="1"/>
    <s v="EST"/>
    <n v="87832"/>
    <n v="23756"/>
  </r>
  <r>
    <n v="74"/>
    <x v="52"/>
    <s v="Corrèze"/>
    <x v="2"/>
    <x v="1"/>
    <n v="75.037769859389329"/>
    <n v="12622.346224470659"/>
    <n v="34.890841812163259"/>
    <n v="20515.869328917415"/>
    <s v="LIMOUSIN"/>
    <x v="0"/>
    <s v="SUD-OUEST"/>
    <n v="33248.144165059624"/>
    <n v="109.92861167155259"/>
  </r>
  <r>
    <n v="93"/>
    <x v="79"/>
    <s v="Hautes-Alpes"/>
    <x v="0"/>
    <x v="4"/>
    <n v="336"/>
    <n v="1408"/>
    <n v="424"/>
    <n v="1360"/>
    <s v="PROVENCE-ALPES-COTE D'AZUR"/>
    <x v="2"/>
    <s v="MEDITERRANEE"/>
    <n v="3528"/>
    <n v="760"/>
  </r>
  <r>
    <n v="31"/>
    <x v="44"/>
    <s v="Nord"/>
    <x v="3"/>
    <x v="0"/>
    <n v="18200.387769859557"/>
    <n v="139710.14733154606"/>
    <n v="12861.572008216486"/>
    <n v="188879.06305617737"/>
    <s v="NORD-PAS-DE-CALAIS"/>
    <x v="0"/>
    <s v=""/>
    <n v="359651.17016579944"/>
    <n v="31061.959778076045"/>
  </r>
  <r>
    <n v="74"/>
    <x v="52"/>
    <s v="Corrèze"/>
    <x v="1"/>
    <x v="1"/>
    <n v="692"/>
    <n v="20364"/>
    <n v="788"/>
    <n v="27264"/>
    <s v="LIMOUSIN"/>
    <x v="0"/>
    <s v="SUD-OUEST"/>
    <n v="49108"/>
    <n v="1480"/>
  </r>
  <r>
    <n v="24"/>
    <x v="21"/>
    <s v="Eure-et-Loir"/>
    <x v="6"/>
    <x v="3"/>
    <n v="1499"/>
    <n v="7794"/>
    <n v="1134"/>
    <n v="12701"/>
    <s v="CENTRE"/>
    <x v="1"/>
    <s v="BASSIN PARISIEN"/>
    <n v="23128"/>
    <n v="2633"/>
  </r>
  <r>
    <n v="24"/>
    <x v="21"/>
    <s v="Eure-et-Loir"/>
    <x v="2"/>
    <x v="2"/>
    <n v="5455.8210602528025"/>
    <n v="45607.405124648038"/>
    <n v="3337.9152453814222"/>
    <n v="31097.048551163483"/>
    <s v="CENTRE"/>
    <x v="1"/>
    <s v="BASSIN PARISIEN"/>
    <n v="85498.189981445757"/>
    <n v="8793.7363056342256"/>
  </r>
  <r>
    <n v="11"/>
    <x v="62"/>
    <s v="Paris"/>
    <x v="2"/>
    <x v="5"/>
    <n v="21768.725505590894"/>
    <n v="391110.4853768546"/>
    <n v="30269.576466725113"/>
    <n v="415885.34819727344"/>
    <s v="ILE-DE-FRANCE"/>
    <x v="2"/>
    <s v="REGION PARISIENNE"/>
    <n v="859034.13554644398"/>
    <n v="52038.301972316011"/>
  </r>
  <r>
    <n v="26"/>
    <x v="30"/>
    <s v="Côte-d'Or"/>
    <x v="2"/>
    <x v="0"/>
    <n v="3420.6207857271511"/>
    <n v="28190.809020711778"/>
    <n v="1993.8636209456554"/>
    <n v="34284.013011958734"/>
    <s v="BOURGOGNE"/>
    <x v="0"/>
    <s v="BASSIN PARISIEN"/>
    <n v="67889.306439343316"/>
    <n v="5414.4844066728065"/>
  </r>
  <r>
    <n v="93"/>
    <x v="68"/>
    <s v="Alpes-Maritimes"/>
    <x v="2"/>
    <x v="1"/>
    <n v="704.21596398017323"/>
    <n v="36650.730761682142"/>
    <n v="233.75230995310611"/>
    <n v="56694.301902964784"/>
    <s v="PROVENCE-ALPES-COTE D'AZUR"/>
    <x v="0"/>
    <s v="MEDITERRANEE"/>
    <n v="94283.000938580197"/>
    <n v="937.96827393327931"/>
  </r>
  <r>
    <n v="52"/>
    <x v="73"/>
    <s v="Maine-et-Loire"/>
    <x v="6"/>
    <x v="0"/>
    <n v="4465"/>
    <n v="51051"/>
    <n v="2982"/>
    <n v="61051"/>
    <s v="PAYS DE LA LOIRE"/>
    <x v="0"/>
    <s v="OUEST"/>
    <n v="119549"/>
    <n v="7447"/>
  </r>
  <r>
    <n v="73"/>
    <x v="86"/>
    <s v="Ariège"/>
    <x v="6"/>
    <x v="4"/>
    <n v="724"/>
    <n v="5584"/>
    <n v="648"/>
    <n v="6496"/>
    <s v="MIDI-PYRENEES"/>
    <x v="2"/>
    <s v="SUD-OUEST"/>
    <n v="13452"/>
    <n v="1372"/>
  </r>
  <r>
    <n v="11"/>
    <x v="75"/>
    <s v="Val-de-Marne"/>
    <x v="4"/>
    <x v="3"/>
    <n v="6510"/>
    <n v="20410"/>
    <n v="7705"/>
    <n v="35480"/>
    <s v="ILE-DE-FRANCE"/>
    <x v="1"/>
    <s v="REGION PARISIENNE"/>
    <n v="70105"/>
    <n v="14215"/>
  </r>
  <r>
    <n v="93"/>
    <x v="54"/>
    <s v="Vaucluse"/>
    <x v="5"/>
    <x v="3"/>
    <n v="1355"/>
    <n v="9733"/>
    <n v="1360"/>
    <n v="14917"/>
    <s v="PROVENCE-ALPES-COTE D'AZUR"/>
    <x v="1"/>
    <s v="MEDITERRANEE"/>
    <n v="27365"/>
    <n v="2715"/>
  </r>
  <r>
    <n v="91"/>
    <x v="91"/>
    <s v="Gard"/>
    <x v="0"/>
    <x v="2"/>
    <n v="4876"/>
    <n v="9148"/>
    <n v="4124"/>
    <n v="7796"/>
    <s v="LANGUEDOC-ROUSSILLON"/>
    <x v="1"/>
    <s v="MEDITERRANEE"/>
    <n v="25944"/>
    <n v="9000"/>
  </r>
  <r>
    <n v="93"/>
    <x v="36"/>
    <s v="Alpes-de-Haute-Provence"/>
    <x v="6"/>
    <x v="0"/>
    <n v="814"/>
    <n v="8799"/>
    <n v="596"/>
    <n v="9516"/>
    <s v="PROVENCE-ALPES-COTE D'AZUR"/>
    <x v="0"/>
    <s v="MEDITERRANEE"/>
    <n v="19725"/>
    <n v="1410"/>
  </r>
  <r>
    <n v="25"/>
    <x v="55"/>
    <s v="Manche"/>
    <x v="5"/>
    <x v="1"/>
    <n v="1322"/>
    <n v="29292"/>
    <n v="1236"/>
    <n v="41852"/>
    <s v="BASSE-NORMANDIE"/>
    <x v="0"/>
    <s v="BASSIN PARISIEN"/>
    <n v="73702"/>
    <n v="2558"/>
  </r>
  <r>
    <n v="53"/>
    <x v="57"/>
    <s v="Côtes-d'Armor"/>
    <x v="1"/>
    <x v="2"/>
    <n v="10304"/>
    <n v="29172"/>
    <n v="6960"/>
    <n v="17000"/>
    <s v="BRETAGNE"/>
    <x v="1"/>
    <s v="OUEST"/>
    <n v="63436"/>
    <n v="17264"/>
  </r>
  <r>
    <n v="26"/>
    <x v="28"/>
    <s v="Yonne"/>
    <x v="6"/>
    <x v="1"/>
    <n v="173"/>
    <n v="22503"/>
    <n v="110"/>
    <n v="33208"/>
    <s v="BOURGOGNE"/>
    <x v="0"/>
    <s v="BASSIN PARISIEN"/>
    <n v="55994"/>
    <n v="283"/>
  </r>
  <r>
    <n v="26"/>
    <x v="28"/>
    <s v="Yonne"/>
    <x v="4"/>
    <x v="0"/>
    <n v="4885"/>
    <n v="35780"/>
    <n v="4040"/>
    <n v="38790"/>
    <s v="BOURGOGNE"/>
    <x v="0"/>
    <s v="BASSIN PARISIEN"/>
    <n v="83495"/>
    <n v="8925"/>
  </r>
  <r>
    <n v="73"/>
    <x v="86"/>
    <s v="Ariège"/>
    <x v="5"/>
    <x v="2"/>
    <n v="2106"/>
    <n v="9220"/>
    <n v="1468"/>
    <n v="6120"/>
    <s v="MIDI-PYRENEES"/>
    <x v="1"/>
    <s v="SUD-OUEST"/>
    <n v="18914"/>
    <n v="3574"/>
  </r>
  <r>
    <n v="24"/>
    <x v="21"/>
    <s v="Eure-et-Loir"/>
    <x v="5"/>
    <x v="4"/>
    <n v="1180"/>
    <n v="10924"/>
    <n v="1864"/>
    <n v="11444"/>
    <s v="CENTRE"/>
    <x v="2"/>
    <s v="BASSIN PARISIEN"/>
    <n v="25412"/>
    <n v="3044"/>
  </r>
  <r>
    <n v="43"/>
    <x v="18"/>
    <s v="Haute-Saône"/>
    <x v="4"/>
    <x v="2"/>
    <n v="4020"/>
    <n v="9045"/>
    <n v="2200"/>
    <n v="4145"/>
    <s v="FRANCHE-COMTE"/>
    <x v="1"/>
    <s v="EST"/>
    <n v="19410"/>
    <n v="6220"/>
  </r>
  <r>
    <n v="31"/>
    <x v="44"/>
    <s v="Nord"/>
    <x v="0"/>
    <x v="2"/>
    <n v="31116"/>
    <n v="69892"/>
    <n v="23992"/>
    <n v="42332"/>
    <s v="NORD-PAS-DE-CALAIS"/>
    <x v="1"/>
    <s v=""/>
    <n v="167332"/>
    <n v="55108"/>
  </r>
  <r>
    <n v="82"/>
    <x v="60"/>
    <s v="Ardèche"/>
    <x v="1"/>
    <x v="5"/>
    <n v="504"/>
    <n v="5088"/>
    <n v="736"/>
    <n v="5224"/>
    <s v="RHONE-ALPES"/>
    <x v="2"/>
    <s v="CENTRE-EST"/>
    <n v="11552"/>
    <n v="1240"/>
  </r>
  <r>
    <n v="41"/>
    <x v="31"/>
    <s v="Meurthe-et-Moselle"/>
    <x v="0"/>
    <x v="0"/>
    <n v="12836"/>
    <n v="78948"/>
    <n v="10256"/>
    <n v="95408"/>
    <s v="LORRAINE"/>
    <x v="0"/>
    <s v="EST"/>
    <n v="197448"/>
    <n v="23092"/>
  </r>
  <r>
    <n v="91"/>
    <x v="83"/>
    <s v="Lozère"/>
    <x v="4"/>
    <x v="0"/>
    <n v="800"/>
    <n v="11470"/>
    <n v="625"/>
    <n v="11410"/>
    <s v="LANGUEDOC-ROUSSILLON"/>
    <x v="0"/>
    <s v="MEDITERRANEE"/>
    <n v="24305"/>
    <n v="1425"/>
  </r>
  <r>
    <n v="54"/>
    <x v="1"/>
    <s v="Vienne"/>
    <x v="5"/>
    <x v="3"/>
    <n v="993"/>
    <n v="5452"/>
    <n v="1008"/>
    <n v="10316"/>
    <s v="POITOU-CHARENTES"/>
    <x v="1"/>
    <s v="OUEST"/>
    <n v="17769"/>
    <n v="2001"/>
  </r>
  <r>
    <n v="93"/>
    <x v="68"/>
    <s v="Alpes-Maritimes"/>
    <x v="3"/>
    <x v="1"/>
    <n v="237.94493116934234"/>
    <n v="30079.737941960069"/>
    <n v="151.28436037143928"/>
    <n v="46818.165927911949"/>
    <s v="PROVENCE-ALPES-COTE D'AZUR"/>
    <x v="0"/>
    <s v="MEDITERRANEE"/>
    <n v="77287.133161412799"/>
    <n v="389.22929154078162"/>
  </r>
  <r>
    <n v="41"/>
    <x v="58"/>
    <s v="Meuse"/>
    <x v="3"/>
    <x v="1"/>
    <n v="52.284955912528716"/>
    <n v="7327.8664714130091"/>
    <n v="18.76084151742608"/>
    <n v="13332.21181679996"/>
    <s v="LORRAINE"/>
    <x v="0"/>
    <s v="EST"/>
    <n v="20731.124085642925"/>
    <n v="71.045797429954803"/>
  </r>
  <r>
    <n v="24"/>
    <x v="45"/>
    <s v="Indre-et-Loire"/>
    <x v="2"/>
    <x v="0"/>
    <n v="2871.1401274179834"/>
    <n v="30904.752947810222"/>
    <n v="1827.4098257508997"/>
    <n v="38324.376906656187"/>
    <s v="CENTRE"/>
    <x v="0"/>
    <s v="BASSIN PARISIEN"/>
    <n v="73927.679807635286"/>
    <n v="4698.5499531688829"/>
  </r>
  <r>
    <n v="24"/>
    <x v="45"/>
    <s v="Indre-et-Loire"/>
    <x v="0"/>
    <x v="4"/>
    <n v="1380"/>
    <n v="6120"/>
    <n v="1684"/>
    <n v="5660"/>
    <s v="CENTRE"/>
    <x v="2"/>
    <s v="BASSIN PARISIEN"/>
    <n v="14844"/>
    <n v="3064"/>
  </r>
  <r>
    <n v="11"/>
    <x v="39"/>
    <s v="Seine-Saint-Denis"/>
    <x v="6"/>
    <x v="1"/>
    <n v="912"/>
    <n v="60707"/>
    <n v="971"/>
    <n v="84227"/>
    <s v="ILE-DE-FRANCE"/>
    <x v="0"/>
    <s v="REGION PARISIENNE"/>
    <n v="146817"/>
    <n v="1883"/>
  </r>
  <r>
    <n v="83"/>
    <x v="94"/>
    <s v="Puy-de-Dôme"/>
    <x v="5"/>
    <x v="3"/>
    <n v="1615"/>
    <n v="12026"/>
    <n v="1621"/>
    <n v="22700"/>
    <s v="AUVERGNE"/>
    <x v="1"/>
    <s v="CENTRE-EST"/>
    <n v="37962"/>
    <n v="3236"/>
  </r>
  <r>
    <n v="24"/>
    <x v="10"/>
    <s v="Cher"/>
    <x v="1"/>
    <x v="3"/>
    <n v="1304"/>
    <n v="3448"/>
    <n v="1536"/>
    <n v="6260"/>
    <s v="CENTRE"/>
    <x v="1"/>
    <s v="BASSIN PARISIEN"/>
    <n v="12548"/>
    <n v="2840"/>
  </r>
  <r>
    <n v="11"/>
    <x v="62"/>
    <s v="Paris"/>
    <x v="4"/>
    <x v="2"/>
    <n v="23660"/>
    <n v="73655"/>
    <n v="19875"/>
    <n v="61335"/>
    <s v="ILE-DE-FRANCE"/>
    <x v="1"/>
    <s v="REGION PARISIENNE"/>
    <n v="178525"/>
    <n v="43535"/>
  </r>
  <r>
    <n v="24"/>
    <x v="8"/>
    <s v="Loir-et-Cher"/>
    <x v="2"/>
    <x v="2"/>
    <n v="3582.0881411623518"/>
    <n v="37408.903004813481"/>
    <n v="2198.3018510141296"/>
    <n v="24593.611526520272"/>
    <s v="CENTRE"/>
    <x v="1"/>
    <s v="BASSIN PARISIEN"/>
    <n v="67782.904523510224"/>
    <n v="5780.3899921764814"/>
  </r>
  <r>
    <n v="73"/>
    <x v="48"/>
    <s v="Tarn-et-Garonne"/>
    <x v="2"/>
    <x v="4"/>
    <n v="1472.6349316157832"/>
    <n v="11095.62009428593"/>
    <n v="1359.0162212534747"/>
    <n v="12622.831745328465"/>
    <s v="MIDI-PYRENEES"/>
    <x v="2"/>
    <s v="SUD-OUEST"/>
    <n v="26550.102992483655"/>
    <n v="2831.6511528692581"/>
  </r>
  <r>
    <n v="41"/>
    <x v="58"/>
    <s v="Meuse"/>
    <x v="1"/>
    <x v="0"/>
    <n v="4372"/>
    <n v="22844"/>
    <n v="3584"/>
    <n v="28032"/>
    <s v="LORRAINE"/>
    <x v="0"/>
    <s v="EST"/>
    <n v="58832"/>
    <n v="7956"/>
  </r>
  <r>
    <n v="91"/>
    <x v="91"/>
    <s v="Gard"/>
    <x v="3"/>
    <x v="0"/>
    <n v="4789.6853443131504"/>
    <n v="44322.227597015386"/>
    <n v="2973.6589273849759"/>
    <n v="51783.660522008227"/>
    <s v="LANGUEDOC-ROUSSILLON"/>
    <x v="0"/>
    <s v="MEDITERRANEE"/>
    <n v="103869.23239072174"/>
    <n v="7763.3442716981262"/>
  </r>
  <r>
    <n v="83"/>
    <x v="92"/>
    <s v="Cantal"/>
    <x v="6"/>
    <x v="3"/>
    <n v="337"/>
    <n v="4331"/>
    <n v="282"/>
    <n v="6776"/>
    <s v="AUVERGNE"/>
    <x v="1"/>
    <s v="CENTRE-EST"/>
    <n v="11726"/>
    <n v="619"/>
  </r>
  <r>
    <n v="24"/>
    <x v="46"/>
    <s v="Indre"/>
    <x v="6"/>
    <x v="2"/>
    <n v="2542"/>
    <n v="25836"/>
    <n v="1430"/>
    <n v="17217"/>
    <s v="CENTRE"/>
    <x v="1"/>
    <s v="BASSIN PARISIEN"/>
    <n v="47025"/>
    <n v="3972"/>
  </r>
  <r>
    <n v="74"/>
    <x v="0"/>
    <s v="Creuse"/>
    <x v="2"/>
    <x v="4"/>
    <n v="864.41090271234691"/>
    <n v="5741.6118073493808"/>
    <n v="671.91273581535427"/>
    <n v="6515.7322773557235"/>
    <s v="LIMOUSIN"/>
    <x v="2"/>
    <s v="SUD-OUEST"/>
    <n v="13793.667723232806"/>
    <n v="1536.3236385277012"/>
  </r>
  <r>
    <n v="11"/>
    <x v="49"/>
    <s v="Yvelines"/>
    <x v="4"/>
    <x v="5"/>
    <n v="2735"/>
    <n v="49215"/>
    <n v="4210"/>
    <n v="28885"/>
    <s v="ILE-DE-FRANCE"/>
    <x v="2"/>
    <s v="REGION PARISIENNE"/>
    <n v="85045"/>
    <n v="6945"/>
  </r>
  <r>
    <n v="52"/>
    <x v="72"/>
    <s v="Sarthe"/>
    <x v="3"/>
    <x v="4"/>
    <n v="4498.4853897775374"/>
    <n v="25265.799456932036"/>
    <n v="4601.8370761111819"/>
    <n v="27667.402239096289"/>
    <s v="PAYS DE LA LOIRE"/>
    <x v="2"/>
    <s v="OUEST"/>
    <n v="62033.524161917041"/>
    <n v="9100.3224658887193"/>
  </r>
  <r>
    <n v="93"/>
    <x v="54"/>
    <s v="Vaucluse"/>
    <x v="6"/>
    <x v="2"/>
    <n v="4825"/>
    <n v="44885"/>
    <n v="3487"/>
    <n v="34510"/>
    <s v="PROVENCE-ALPES-COTE D'AZUR"/>
    <x v="1"/>
    <s v="MEDITERRANEE"/>
    <n v="87707"/>
    <n v="8312"/>
  </r>
  <r>
    <n v="94"/>
    <x v="89"/>
    <s v="Haute-Corse"/>
    <x v="4"/>
    <x v="1"/>
    <n v="1420"/>
    <n v="9560"/>
    <n v="960"/>
    <n v="9460"/>
    <s v="CORSE"/>
    <x v="0"/>
    <s v="MEDITERRANEE"/>
    <n v="21400"/>
    <n v="2380"/>
  </r>
  <r>
    <n v="43"/>
    <x v="14"/>
    <s v="Doubs"/>
    <x v="4"/>
    <x v="2"/>
    <n v="8570"/>
    <n v="23315"/>
    <n v="5805"/>
    <n v="12060"/>
    <s v="FRANCHE-COMTE"/>
    <x v="1"/>
    <s v="EST"/>
    <n v="49750"/>
    <n v="14375"/>
  </r>
  <r>
    <n v="72"/>
    <x v="4"/>
    <s v="Dordogne"/>
    <x v="5"/>
    <x v="4"/>
    <n v="1058"/>
    <n v="11396"/>
    <n v="1444"/>
    <n v="12344"/>
    <s v="AQUITAINE"/>
    <x v="2"/>
    <s v="SUD-OUEST"/>
    <n v="26242"/>
    <n v="2502"/>
  </r>
  <r>
    <n v="82"/>
    <x v="32"/>
    <s v="Ain"/>
    <x v="3"/>
    <x v="5"/>
    <n v="2751.1186607924969"/>
    <n v="47960.292118684498"/>
    <n v="3511.4324742587933"/>
    <n v="55461.836073537874"/>
    <s v="RHONE-ALPES"/>
    <x v="2"/>
    <s v="CENTRE-EST"/>
    <n v="109684.67932727365"/>
    <n v="6262.5511350512897"/>
  </r>
  <r>
    <n v="24"/>
    <x v="45"/>
    <s v="Indre-et-Loire"/>
    <x v="2"/>
    <x v="2"/>
    <n v="6139.1951250425882"/>
    <n v="59871.810385222489"/>
    <n v="3910.6238923061101"/>
    <n v="41959.515982712132"/>
    <s v="CENTRE"/>
    <x v="1"/>
    <s v="BASSIN PARISIEN"/>
    <n v="111881.14538528331"/>
    <n v="10049.819017348698"/>
  </r>
  <r>
    <n v="24"/>
    <x v="46"/>
    <s v="Indre"/>
    <x v="4"/>
    <x v="5"/>
    <n v="250"/>
    <n v="2530"/>
    <n v="560"/>
    <n v="2040"/>
    <s v="CENTRE"/>
    <x v="2"/>
    <s v="BASSIN PARISIEN"/>
    <n v="5380"/>
    <n v="810"/>
  </r>
  <r>
    <n v="11"/>
    <x v="66"/>
    <s v="Val-d'Oise"/>
    <x v="6"/>
    <x v="2"/>
    <n v="10220"/>
    <n v="95642"/>
    <n v="7024"/>
    <n v="83652"/>
    <s v="ILE-DE-FRANCE"/>
    <x v="1"/>
    <s v="REGION PARISIENNE"/>
    <n v="196538"/>
    <n v="17244"/>
  </r>
  <r>
    <n v="11"/>
    <x v="62"/>
    <s v="Paris"/>
    <x v="2"/>
    <x v="0"/>
    <n v="8220.2040360444789"/>
    <n v="99094.411946658976"/>
    <n v="5520.575829787349"/>
    <n v="116428.78113049925"/>
    <s v="ILE-DE-FRANCE"/>
    <x v="0"/>
    <s v="REGION PARISIENNE"/>
    <n v="229263.97294299008"/>
    <n v="13740.779865831828"/>
  </r>
  <r>
    <n v="91"/>
    <x v="91"/>
    <s v="Gard"/>
    <x v="4"/>
    <x v="0"/>
    <n v="7695"/>
    <n v="65100"/>
    <n v="5890"/>
    <n v="78990"/>
    <s v="LANGUEDOC-ROUSSILLON"/>
    <x v="0"/>
    <s v="MEDITERRANEE"/>
    <n v="157675"/>
    <n v="13585"/>
  </r>
  <r>
    <n v="93"/>
    <x v="53"/>
    <s v="Bouches-du-Rhône"/>
    <x v="5"/>
    <x v="2"/>
    <n v="21616"/>
    <n v="105087"/>
    <n v="17784"/>
    <n v="88684"/>
    <s v="PROVENCE-ALPES-COTE D'AZUR"/>
    <x v="1"/>
    <s v="MEDITERRANEE"/>
    <n v="233171"/>
    <n v="39400"/>
  </r>
  <r>
    <n v="41"/>
    <x v="24"/>
    <s v="Vosges"/>
    <x v="6"/>
    <x v="2"/>
    <n v="4220"/>
    <n v="39140"/>
    <n v="2818"/>
    <n v="26840"/>
    <s v="LORRAINE"/>
    <x v="1"/>
    <s v="EST"/>
    <n v="73018"/>
    <n v="7038"/>
  </r>
  <r>
    <n v="24"/>
    <x v="46"/>
    <s v="Indre"/>
    <x v="3"/>
    <x v="0"/>
    <n v="1265.2379840172805"/>
    <n v="15164.011769684001"/>
    <n v="683.41008020261597"/>
    <n v="17985.527015361007"/>
    <s v="CENTRE"/>
    <x v="0"/>
    <s v="BASSIN PARISIEN"/>
    <n v="35098.186849264908"/>
    <n v="1948.6480642198965"/>
  </r>
  <r>
    <n v="72"/>
    <x v="47"/>
    <s v="Landes"/>
    <x v="0"/>
    <x v="4"/>
    <n v="1100"/>
    <n v="4036"/>
    <n v="1116"/>
    <n v="3036"/>
    <s v="AQUITAINE"/>
    <x v="2"/>
    <s v="SUD-OUEST"/>
    <n v="9288"/>
    <n v="2216"/>
  </r>
  <r>
    <n v="72"/>
    <x v="82"/>
    <s v="Gironde"/>
    <x v="1"/>
    <x v="3"/>
    <n v="4772"/>
    <n v="17252"/>
    <n v="5196"/>
    <n v="28976"/>
    <s v="AQUITAINE"/>
    <x v="1"/>
    <s v="SUD-OUEST"/>
    <n v="56196"/>
    <n v="9968"/>
  </r>
  <r>
    <n v="53"/>
    <x v="57"/>
    <s v="Côtes-d'Armor"/>
    <x v="6"/>
    <x v="5"/>
    <n v="2108"/>
    <n v="24801"/>
    <n v="2285"/>
    <n v="26694"/>
    <s v="BRETAGNE"/>
    <x v="2"/>
    <s v="OUEST"/>
    <n v="55888"/>
    <n v="4393"/>
  </r>
  <r>
    <n v="82"/>
    <x v="60"/>
    <s v="Ardèche"/>
    <x v="6"/>
    <x v="0"/>
    <n v="1370"/>
    <n v="20413"/>
    <n v="845"/>
    <n v="22370"/>
    <s v="RHONE-ALPES"/>
    <x v="0"/>
    <s v="CENTRE-EST"/>
    <n v="44998"/>
    <n v="2215"/>
  </r>
  <r>
    <n v="82"/>
    <x v="19"/>
    <s v="Isère"/>
    <x v="3"/>
    <x v="1"/>
    <n v="158.48704513049796"/>
    <n v="29455.001014363177"/>
    <n v="77.256951163289727"/>
    <n v="48459.559843697774"/>
    <s v="RHONE-ALPES"/>
    <x v="0"/>
    <s v="CENTRE-EST"/>
    <n v="78150.304854354734"/>
    <n v="235.74399629378769"/>
  </r>
  <r>
    <n v="73"/>
    <x v="69"/>
    <s v="Haute-Garonne"/>
    <x v="3"/>
    <x v="3"/>
    <n v="3161.0586321998326"/>
    <n v="19312.771378384856"/>
    <n v="2318.617954580639"/>
    <n v="29889.336658406883"/>
    <s v="MIDI-PYRENEES"/>
    <x v="1"/>
    <s v="SUD-OUEST"/>
    <n v="54681.78462357221"/>
    <n v="5479.6765867804716"/>
  </r>
  <r>
    <n v="43"/>
    <x v="18"/>
    <s v="Haute-Saône"/>
    <x v="2"/>
    <x v="0"/>
    <n v="1750.4345887635964"/>
    <n v="15755.424371051144"/>
    <n v="961.85903618259329"/>
    <n v="18090.19783948371"/>
    <s v="FRANCHE-COMTE"/>
    <x v="0"/>
    <s v="EST"/>
    <n v="36557.915835481042"/>
    <n v="2712.2936249461895"/>
  </r>
  <r>
    <n v="53"/>
    <x v="57"/>
    <s v="Côtes-d'Armor"/>
    <x v="6"/>
    <x v="3"/>
    <n v="1251"/>
    <n v="12972"/>
    <n v="924"/>
    <n v="19272"/>
    <s v="BRETAGNE"/>
    <x v="1"/>
    <s v="OUEST"/>
    <n v="34419"/>
    <n v="2175"/>
  </r>
  <r>
    <n v="82"/>
    <x v="56"/>
    <s v="Drôme"/>
    <x v="0"/>
    <x v="2"/>
    <n v="3564"/>
    <n v="7328"/>
    <n v="3184"/>
    <n v="5992"/>
    <s v="RHONE-ALPES"/>
    <x v="1"/>
    <s v="CENTRE-EST"/>
    <n v="20068"/>
    <n v="6748"/>
  </r>
  <r>
    <n v="26"/>
    <x v="30"/>
    <s v="Côte-d'Or"/>
    <x v="4"/>
    <x v="2"/>
    <n v="8420"/>
    <n v="19930"/>
    <n v="5635"/>
    <n v="11545"/>
    <s v="BOURGOGNE"/>
    <x v="1"/>
    <s v="BASSIN PARISIEN"/>
    <n v="45530"/>
    <n v="14055"/>
  </r>
  <r>
    <n v="91"/>
    <x v="51"/>
    <s v="Hérault"/>
    <x v="4"/>
    <x v="2"/>
    <n v="6410"/>
    <n v="18265"/>
    <n v="4850"/>
    <n v="13295"/>
    <s v="LANGUEDOC-ROUSSILLON"/>
    <x v="1"/>
    <s v="MEDITERRANEE"/>
    <n v="42820"/>
    <n v="11260"/>
  </r>
  <r>
    <n v="43"/>
    <x v="50"/>
    <s v="Jura"/>
    <x v="2"/>
    <x v="3"/>
    <n v="783.81915180409919"/>
    <n v="4608.8838955437441"/>
    <n v="619.25018737086577"/>
    <n v="7127.8021050394846"/>
    <s v="FRANCHE-COMTE"/>
    <x v="1"/>
    <s v="EST"/>
    <n v="13139.755339758194"/>
    <n v="1403.0693391749651"/>
  </r>
  <r>
    <n v="21"/>
    <x v="35"/>
    <s v="Marne"/>
    <x v="5"/>
    <x v="1"/>
    <n v="957"/>
    <n v="36494"/>
    <n v="832"/>
    <n v="51128"/>
    <s v="CHAMPAGNE-ARDENNE"/>
    <x v="0"/>
    <s v="BASSIN PARISIEN"/>
    <n v="89411"/>
    <n v="1789"/>
  </r>
  <r>
    <n v="24"/>
    <x v="10"/>
    <s v="Cher"/>
    <x v="6"/>
    <x v="2"/>
    <n v="2795"/>
    <n v="35833"/>
    <n v="1989"/>
    <n v="24659"/>
    <s v="CENTRE"/>
    <x v="1"/>
    <s v="BASSIN PARISIEN"/>
    <n v="65276"/>
    <n v="4784"/>
  </r>
  <r>
    <n v="54"/>
    <x v="1"/>
    <s v="Vienne"/>
    <x v="2"/>
    <x v="5"/>
    <n v="2470.801992748276"/>
    <n v="27169.747216524309"/>
    <n v="3083.690262521342"/>
    <n v="31670.226030178033"/>
    <s v="POITOU-CHARENTES"/>
    <x v="2"/>
    <s v="OUEST"/>
    <n v="64394.465501971958"/>
    <n v="5554.492255269618"/>
  </r>
  <r>
    <n v="53"/>
    <x v="7"/>
    <s v="Morbihan"/>
    <x v="4"/>
    <x v="3"/>
    <n v="3300"/>
    <n v="6235"/>
    <n v="3960"/>
    <n v="8760"/>
    <s v="BRETAGNE"/>
    <x v="1"/>
    <s v="OUEST"/>
    <n v="22255"/>
    <n v="7260"/>
  </r>
  <r>
    <n v="94"/>
    <x v="89"/>
    <s v="Haute-Corse"/>
    <x v="5"/>
    <x v="2"/>
    <n v="1444"/>
    <n v="5316"/>
    <n v="1024"/>
    <n v="4464"/>
    <s v="CORSE"/>
    <x v="1"/>
    <s v="MEDITERRANEE"/>
    <n v="12248"/>
    <n v="2468"/>
  </r>
  <r>
    <n v="52"/>
    <x v="72"/>
    <s v="Sarthe"/>
    <x v="6"/>
    <x v="4"/>
    <n v="3202"/>
    <n v="15401"/>
    <n v="3320"/>
    <n v="17508"/>
    <s v="PAYS DE LA LOIRE"/>
    <x v="2"/>
    <s v="OUEST"/>
    <n v="39431"/>
    <n v="6522"/>
  </r>
  <r>
    <n v="74"/>
    <x v="52"/>
    <s v="Corrèze"/>
    <x v="4"/>
    <x v="1"/>
    <n v="2500"/>
    <n v="22600"/>
    <n v="2745"/>
    <n v="28890"/>
    <s v="LIMOUSIN"/>
    <x v="0"/>
    <s v="SUD-OUEST"/>
    <n v="56735"/>
    <n v="5245"/>
  </r>
  <r>
    <n v="11"/>
    <x v="90"/>
    <s v="Seine-et-Marne"/>
    <x v="2"/>
    <x v="4"/>
    <n v="10858.548889913694"/>
    <n v="61734.697570699573"/>
    <n v="12897.947087237191"/>
    <n v="72630.625058766775"/>
    <s v="ILE-DE-FRANCE"/>
    <x v="2"/>
    <s v="REGION PARISIENNE"/>
    <n v="158121.81860661722"/>
    <n v="23756.495977150887"/>
  </r>
  <r>
    <n v="91"/>
    <x v="83"/>
    <s v="Lozère"/>
    <x v="6"/>
    <x v="2"/>
    <n v="651"/>
    <n v="7210"/>
    <n v="363"/>
    <n v="4718"/>
    <s v="LANGUEDOC-ROUSSILLON"/>
    <x v="1"/>
    <s v="MEDITERRANEE"/>
    <n v="12942"/>
    <n v="1014"/>
  </r>
  <r>
    <n v="26"/>
    <x v="30"/>
    <s v="Côte-d'Or"/>
    <x v="5"/>
    <x v="1"/>
    <n v="775"/>
    <n v="29647"/>
    <n v="737"/>
    <n v="41875"/>
    <s v="BOURGOGNE"/>
    <x v="0"/>
    <s v="BASSIN PARISIEN"/>
    <n v="73034"/>
    <n v="1512"/>
  </r>
  <r>
    <n v="74"/>
    <x v="52"/>
    <s v="Corrèze"/>
    <x v="5"/>
    <x v="3"/>
    <n v="525"/>
    <n v="4668"/>
    <n v="564"/>
    <n v="8516"/>
    <s v="LIMOUSIN"/>
    <x v="1"/>
    <s v="SUD-OUEST"/>
    <n v="14273"/>
    <n v="1089"/>
  </r>
  <r>
    <n v="83"/>
    <x v="26"/>
    <s v="Haute-Loire"/>
    <x v="5"/>
    <x v="4"/>
    <n v="898"/>
    <n v="6132"/>
    <n v="1100"/>
    <n v="7100"/>
    <s v="AUVERGNE"/>
    <x v="2"/>
    <s v="CENTRE-EST"/>
    <n v="15230"/>
    <n v="1998"/>
  </r>
  <r>
    <n v="53"/>
    <x v="57"/>
    <s v="Côtes-d'Armor"/>
    <x v="1"/>
    <x v="5"/>
    <n v="1112"/>
    <n v="11860"/>
    <n v="1448"/>
    <n v="10468"/>
    <s v="BRETAGNE"/>
    <x v="2"/>
    <s v="OUEST"/>
    <n v="24888"/>
    <n v="2560"/>
  </r>
  <r>
    <n v="11"/>
    <x v="49"/>
    <s v="Yvelines"/>
    <x v="5"/>
    <x v="4"/>
    <n v="4756"/>
    <n v="52153"/>
    <n v="6661"/>
    <n v="63274"/>
    <s v="ILE-DE-FRANCE"/>
    <x v="2"/>
    <s v="REGION PARISIENNE"/>
    <n v="126844"/>
    <n v="11417"/>
  </r>
  <r>
    <n v="52"/>
    <x v="72"/>
    <s v="Sarthe"/>
    <x v="0"/>
    <x v="1"/>
    <n v="7804"/>
    <n v="35220"/>
    <n v="9444"/>
    <n v="44720"/>
    <s v="PAYS DE LA LOIRE"/>
    <x v="0"/>
    <s v="OUEST"/>
    <n v="97188"/>
    <n v="17248"/>
  </r>
  <r>
    <n v="22"/>
    <x v="95"/>
    <s v="Aisne"/>
    <x v="4"/>
    <x v="0"/>
    <n v="12110"/>
    <n v="65440"/>
    <n v="10405"/>
    <n v="77360"/>
    <s v="PICARDIE"/>
    <x v="0"/>
    <s v="BASSIN PARISIEN"/>
    <n v="165315"/>
    <n v="22515"/>
  </r>
  <r>
    <n v="72"/>
    <x v="25"/>
    <s v="Lot-et-Garonne"/>
    <x v="1"/>
    <x v="3"/>
    <n v="1180"/>
    <n v="4096"/>
    <n v="1476"/>
    <n v="6580"/>
    <s v="AQUITAINE"/>
    <x v="1"/>
    <s v="SUD-OUEST"/>
    <n v="13332"/>
    <n v="2656"/>
  </r>
  <r>
    <n v="74"/>
    <x v="52"/>
    <s v="Corrèze"/>
    <x v="3"/>
    <x v="2"/>
    <n v="2268.1276619311689"/>
    <n v="29059.643684253475"/>
    <n v="1355.4898007496301"/>
    <n v="20402.534560997963"/>
    <s v="LIMOUSIN"/>
    <x v="1"/>
    <s v="SUD-OUEST"/>
    <n v="53085.795707932237"/>
    <n v="3623.6174626807988"/>
  </r>
  <r>
    <n v="93"/>
    <x v="79"/>
    <s v="Hautes-Alpes"/>
    <x v="1"/>
    <x v="1"/>
    <n v="372"/>
    <n v="7748"/>
    <n v="380"/>
    <n v="9240"/>
    <s v="PROVENCE-ALPES-COTE D'AZUR"/>
    <x v="0"/>
    <s v="MEDITERRANEE"/>
    <n v="17740"/>
    <n v="752"/>
  </r>
  <r>
    <n v="73"/>
    <x v="33"/>
    <s v="Gers"/>
    <x v="4"/>
    <x v="1"/>
    <n v="1525"/>
    <n v="15625"/>
    <n v="1505"/>
    <n v="18095"/>
    <s v="MIDI-PYRENEES"/>
    <x v="0"/>
    <s v="SUD-OUEST"/>
    <n v="36750"/>
    <n v="3030"/>
  </r>
  <r>
    <n v="41"/>
    <x v="67"/>
    <s v="Moselle"/>
    <x v="1"/>
    <x v="5"/>
    <n v="2140"/>
    <n v="20796"/>
    <n v="2932"/>
    <n v="16104"/>
    <s v="LORRAINE"/>
    <x v="2"/>
    <s v="EST"/>
    <n v="41972"/>
    <n v="5072"/>
  </r>
  <r>
    <n v="82"/>
    <x v="17"/>
    <s v="Rhône"/>
    <x v="6"/>
    <x v="3"/>
    <n v="3890"/>
    <n v="29789"/>
    <n v="3124"/>
    <n v="49208"/>
    <s v="RHONE-ALPES"/>
    <x v="1"/>
    <s v="CENTRE-EST"/>
    <n v="86011"/>
    <n v="7014"/>
  </r>
  <r>
    <n v="26"/>
    <x v="28"/>
    <s v="Yonne"/>
    <x v="2"/>
    <x v="2"/>
    <n v="3995.0338492778028"/>
    <n v="37977.619700652642"/>
    <n v="2664.9319848174632"/>
    <n v="26322.426567215294"/>
    <s v="BOURGOGNE"/>
    <x v="1"/>
    <s v="BASSIN PARISIEN"/>
    <n v="70960.012101963206"/>
    <n v="6659.9658340952665"/>
  </r>
  <r>
    <n v="23"/>
    <x v="16"/>
    <s v="Seine-Maritime"/>
    <x v="3"/>
    <x v="2"/>
    <n v="13219.158750488654"/>
    <n v="130267.57040939749"/>
    <n v="9455.5385087432514"/>
    <n v="96884.272573118011"/>
    <s v="HAUTE-NORMANDIE"/>
    <x v="1"/>
    <s v="BASSIN PARISIEN"/>
    <n v="249826.5402417474"/>
    <n v="22674.697259231907"/>
  </r>
  <r>
    <n v="26"/>
    <x v="28"/>
    <s v="Yonne"/>
    <x v="0"/>
    <x v="4"/>
    <n v="944"/>
    <n v="3780"/>
    <n v="952"/>
    <n v="3204"/>
    <s v="BOURGOGNE"/>
    <x v="2"/>
    <s v="BASSIN PARISIEN"/>
    <n v="8880"/>
    <n v="1896"/>
  </r>
  <r>
    <n v="31"/>
    <x v="44"/>
    <s v="Nord"/>
    <x v="4"/>
    <x v="2"/>
    <n v="43475"/>
    <n v="105880"/>
    <n v="27465"/>
    <n v="55065"/>
    <s v="NORD-PAS-DE-CALAIS"/>
    <x v="1"/>
    <s v=""/>
    <n v="231885"/>
    <n v="70940"/>
  </r>
  <r>
    <n v="31"/>
    <x v="44"/>
    <s v="Nord"/>
    <x v="5"/>
    <x v="3"/>
    <n v="7505"/>
    <n v="41225"/>
    <n v="8684"/>
    <n v="69780"/>
    <s v="NORD-PAS-DE-CALAIS"/>
    <x v="1"/>
    <s v=""/>
    <n v="127194"/>
    <n v="16189"/>
  </r>
  <r>
    <n v="93"/>
    <x v="68"/>
    <s v="Alpes-Maritimes"/>
    <x v="4"/>
    <x v="4"/>
    <n v="3075"/>
    <n v="24825"/>
    <n v="4215"/>
    <n v="24310"/>
    <s v="PROVENCE-ALPES-COTE D'AZUR"/>
    <x v="2"/>
    <s v="MEDITERRANEE"/>
    <n v="56425"/>
    <n v="7290"/>
  </r>
  <r>
    <n v="73"/>
    <x v="86"/>
    <s v="Ariège"/>
    <x v="1"/>
    <x v="5"/>
    <n v="236"/>
    <n v="2744"/>
    <n v="256"/>
    <n v="2540"/>
    <s v="MIDI-PYRENEES"/>
    <x v="2"/>
    <s v="SUD-OUEST"/>
    <n v="5776"/>
    <n v="492"/>
  </r>
  <r>
    <n v="91"/>
    <x v="91"/>
    <s v="Gard"/>
    <x v="3"/>
    <x v="5"/>
    <n v="2928.3470349941358"/>
    <n v="53901.546955969003"/>
    <n v="3436.2577042992243"/>
    <n v="66988.689666431776"/>
    <s v="LANGUEDOC-ROUSSILLON"/>
    <x v="2"/>
    <s v="MEDITERRANEE"/>
    <n v="127254.84136169414"/>
    <n v="6364.6047392933597"/>
  </r>
  <r>
    <n v="73"/>
    <x v="65"/>
    <s v="Hautes-Pyrénées"/>
    <x v="4"/>
    <x v="4"/>
    <n v="860"/>
    <n v="4630"/>
    <n v="1115"/>
    <n v="4625"/>
    <s v="MIDI-PYRENEES"/>
    <x v="2"/>
    <s v="SUD-OUEST"/>
    <n v="11230"/>
    <n v="1975"/>
  </r>
  <r>
    <n v="52"/>
    <x v="73"/>
    <s v="Maine-et-Loire"/>
    <x v="1"/>
    <x v="5"/>
    <n v="1280"/>
    <n v="13444"/>
    <n v="2044"/>
    <n v="12176"/>
    <s v="PAYS DE LA LOIRE"/>
    <x v="2"/>
    <s v="OUEST"/>
    <n v="28944"/>
    <n v="3324"/>
  </r>
  <r>
    <n v="24"/>
    <x v="21"/>
    <s v="Eure-et-Loir"/>
    <x v="4"/>
    <x v="0"/>
    <n v="6235"/>
    <n v="40455"/>
    <n v="5040"/>
    <n v="43485"/>
    <s v="CENTRE"/>
    <x v="0"/>
    <s v="BASSIN PARISIEN"/>
    <n v="95215"/>
    <n v="11275"/>
  </r>
  <r>
    <n v="54"/>
    <x v="93"/>
    <s v="Deux-Sèvres"/>
    <x v="2"/>
    <x v="0"/>
    <n v="1819.6407791337474"/>
    <n v="24153.005999981244"/>
    <n v="944.01983470154778"/>
    <n v="27999.762080136155"/>
    <s v="POITOU-CHARENTES"/>
    <x v="0"/>
    <s v="OUEST"/>
    <n v="54916.428693952694"/>
    <n v="2763.6606138352954"/>
  </r>
  <r>
    <n v="54"/>
    <x v="93"/>
    <s v="Deux-Sèvres"/>
    <x v="3"/>
    <x v="2"/>
    <n v="3584.211049993557"/>
    <n v="41714.740712550134"/>
    <n v="2608.5782401902916"/>
    <n v="29861.531812383411"/>
    <s v="POITOU-CHARENTES"/>
    <x v="1"/>
    <s v="OUEST"/>
    <n v="77769.061815117399"/>
    <n v="6192.7892901838486"/>
  </r>
  <r>
    <n v="73"/>
    <x v="80"/>
    <s v="Aveyron"/>
    <x v="4"/>
    <x v="0"/>
    <n v="2585"/>
    <n v="39285"/>
    <n v="2050"/>
    <n v="45600"/>
    <s v="MIDI-PYRENEES"/>
    <x v="0"/>
    <s v="SUD-OUEST"/>
    <n v="89520"/>
    <n v="4635"/>
  </r>
  <r>
    <n v="11"/>
    <x v="90"/>
    <s v="Seine-et-Marne"/>
    <x v="4"/>
    <x v="0"/>
    <n v="12705"/>
    <n v="80160"/>
    <n v="10705"/>
    <n v="90010"/>
    <s v="ILE-DE-FRANCE"/>
    <x v="0"/>
    <s v="REGION PARISIENNE"/>
    <n v="193580"/>
    <n v="23410"/>
  </r>
  <r>
    <n v="72"/>
    <x v="11"/>
    <s v="Pyrénées-Atlantiques"/>
    <x v="1"/>
    <x v="0"/>
    <n v="7528"/>
    <n v="63584"/>
    <n v="5868"/>
    <n v="82948"/>
    <s v="AQUITAINE"/>
    <x v="0"/>
    <s v="SUD-OUEST"/>
    <n v="159928"/>
    <n v="13396"/>
  </r>
  <r>
    <n v="11"/>
    <x v="49"/>
    <s v="Yvelines"/>
    <x v="5"/>
    <x v="2"/>
    <n v="18154"/>
    <n v="79758"/>
    <n v="15218"/>
    <n v="65789"/>
    <s v="ILE-DE-FRANCE"/>
    <x v="1"/>
    <s v="REGION PARISIENNE"/>
    <n v="178919"/>
    <n v="33372"/>
  </r>
  <r>
    <n v="82"/>
    <x v="19"/>
    <s v="Isère"/>
    <x v="0"/>
    <x v="0"/>
    <n v="13404"/>
    <n v="89392"/>
    <n v="10704"/>
    <n v="101664"/>
    <s v="RHONE-ALPES"/>
    <x v="0"/>
    <s v="CENTRE-EST"/>
    <n v="215164"/>
    <n v="24108"/>
  </r>
  <r>
    <n v="25"/>
    <x v="78"/>
    <s v="Orne"/>
    <x v="2"/>
    <x v="4"/>
    <n v="1938.8035811385341"/>
    <n v="11275.328121013201"/>
    <n v="1782.4126570357387"/>
    <n v="12849.751523774938"/>
    <s v="BASSE-NORMANDIE"/>
    <x v="2"/>
    <s v="BASSIN PARISIEN"/>
    <n v="27846.295882962411"/>
    <n v="3721.2162381742728"/>
  </r>
  <r>
    <n v="73"/>
    <x v="48"/>
    <s v="Tarn-et-Garonne"/>
    <x v="4"/>
    <x v="5"/>
    <n v="165"/>
    <n v="2205"/>
    <n v="365"/>
    <n v="2025"/>
    <s v="MIDI-PYRENEES"/>
    <x v="2"/>
    <s v="SUD-OUEST"/>
    <n v="4760"/>
    <n v="530"/>
  </r>
  <r>
    <n v="73"/>
    <x v="37"/>
    <s v="Lot"/>
    <x v="5"/>
    <x v="5"/>
    <n v="292"/>
    <n v="4765"/>
    <n v="400"/>
    <n v="4632"/>
    <s v="MIDI-PYRENEES"/>
    <x v="2"/>
    <s v="SUD-OUEST"/>
    <n v="10089"/>
    <n v="692"/>
  </r>
  <r>
    <n v="82"/>
    <x v="29"/>
    <s v="Savoie"/>
    <x v="4"/>
    <x v="0"/>
    <n v="3745"/>
    <n v="30755"/>
    <n v="2660"/>
    <n v="30860"/>
    <s v="RHONE-ALPES"/>
    <x v="0"/>
    <s v="CENTRE-EST"/>
    <n v="68020"/>
    <n v="6405"/>
  </r>
  <r>
    <n v="94"/>
    <x v="89"/>
    <s v="Haute-Corse"/>
    <x v="6"/>
    <x v="4"/>
    <n v="628"/>
    <n v="6192"/>
    <n v="786"/>
    <n v="7729"/>
    <s v="CORSE"/>
    <x v="2"/>
    <s v="MEDITERRANEE"/>
    <n v="15335"/>
    <n v="1414"/>
  </r>
  <r>
    <n v="25"/>
    <x v="78"/>
    <s v="Orne"/>
    <x v="5"/>
    <x v="3"/>
    <n v="904"/>
    <n v="3909"/>
    <n v="1016"/>
    <n v="7160"/>
    <s v="BASSE-NORMANDIE"/>
    <x v="1"/>
    <s v="BASSIN PARISIEN"/>
    <n v="12989"/>
    <n v="1920"/>
  </r>
  <r>
    <n v="11"/>
    <x v="62"/>
    <s v="Paris"/>
    <x v="4"/>
    <x v="1"/>
    <n v="17450"/>
    <n v="146520"/>
    <n v="18995"/>
    <n v="212105"/>
    <s v="ILE-DE-FRANCE"/>
    <x v="0"/>
    <s v="REGION PARISIENNE"/>
    <n v="395070"/>
    <n v="36445"/>
  </r>
  <r>
    <n v="82"/>
    <x v="15"/>
    <s v="Loire"/>
    <x v="2"/>
    <x v="5"/>
    <n v="3940.646401133843"/>
    <n v="41578.997467888614"/>
    <n v="5402.4307510176641"/>
    <n v="50858.471186995965"/>
    <s v="RHONE-ALPES"/>
    <x v="2"/>
    <s v="CENTRE-EST"/>
    <n v="101780.54580703609"/>
    <n v="9343.0771521515071"/>
  </r>
  <r>
    <n v="42"/>
    <x v="40"/>
    <s v="Haut-Rhin"/>
    <x v="4"/>
    <x v="3"/>
    <n v="2355"/>
    <n v="4230"/>
    <n v="2315"/>
    <n v="6035"/>
    <s v="ALSACE"/>
    <x v="1"/>
    <s v="EST"/>
    <n v="14935"/>
    <n v="4670"/>
  </r>
  <r>
    <n v="42"/>
    <x v="3"/>
    <s v="Bas-Rhin"/>
    <x v="2"/>
    <x v="2"/>
    <n v="12339.955730043643"/>
    <n v="124686.24852590548"/>
    <n v="8006.7393006207649"/>
    <n v="92399.592142321751"/>
    <s v="ALSACE"/>
    <x v="1"/>
    <s v="EST"/>
    <n v="237432.53569889165"/>
    <n v="20346.695030664407"/>
  </r>
  <r>
    <n v="83"/>
    <x v="92"/>
    <s v="Cantal"/>
    <x v="5"/>
    <x v="2"/>
    <n v="3122"/>
    <n v="11208"/>
    <n v="2032"/>
    <n v="6060"/>
    <s v="AUVERGNE"/>
    <x v="1"/>
    <s v="CENTRE-EST"/>
    <n v="22422"/>
    <n v="5154"/>
  </r>
  <r>
    <n v="42"/>
    <x v="40"/>
    <s v="Haut-Rhin"/>
    <x v="1"/>
    <x v="1"/>
    <n v="3464"/>
    <n v="24688"/>
    <n v="4052"/>
    <n v="43620"/>
    <s v="ALSACE"/>
    <x v="0"/>
    <s v="EST"/>
    <n v="75824"/>
    <n v="7516"/>
  </r>
  <r>
    <n v="43"/>
    <x v="50"/>
    <s v="Jura"/>
    <x v="4"/>
    <x v="5"/>
    <n v="500"/>
    <n v="3295"/>
    <n v="560"/>
    <n v="2915"/>
    <s v="FRANCHE-COMTE"/>
    <x v="2"/>
    <s v="EST"/>
    <n v="7270"/>
    <n v="1060"/>
  </r>
  <r>
    <n v="22"/>
    <x v="81"/>
    <s v="Oise"/>
    <x v="3"/>
    <x v="5"/>
    <n v="3815.7114718456282"/>
    <n v="54801.03649387911"/>
    <n v="4818.9798516162246"/>
    <n v="64558.934012238169"/>
    <s v="PICARDIE"/>
    <x v="2"/>
    <s v="BASSIN PARISIEN"/>
    <n v="127994.66182957913"/>
    <n v="8634.6913234618532"/>
  </r>
  <r>
    <n v="53"/>
    <x v="27"/>
    <s v="Ille-et-Vilaine"/>
    <x v="0"/>
    <x v="5"/>
    <n v="796"/>
    <n v="6264"/>
    <n v="504"/>
    <n v="2628"/>
    <s v="BRETAGNE"/>
    <x v="2"/>
    <s v="OUEST"/>
    <n v="10192"/>
    <n v="1300"/>
  </r>
  <r>
    <n v="25"/>
    <x v="55"/>
    <s v="Manche"/>
    <x v="0"/>
    <x v="5"/>
    <n v="324"/>
    <n v="3220"/>
    <n v="252"/>
    <n v="1168"/>
    <s v="BASSE-NORMANDIE"/>
    <x v="2"/>
    <s v="BASSIN PARISIEN"/>
    <n v="4964"/>
    <n v="576"/>
  </r>
  <r>
    <n v="53"/>
    <x v="7"/>
    <s v="Morbihan"/>
    <x v="3"/>
    <x v="4"/>
    <n v="5575.1415913019819"/>
    <n v="42611.629631793083"/>
    <n v="4966.4026210658203"/>
    <n v="45226.07645218508"/>
    <s v="BRETAGNE"/>
    <x v="2"/>
    <s v="OUEST"/>
    <n v="98379.25029634597"/>
    <n v="10541.544212367802"/>
  </r>
  <r>
    <n v="24"/>
    <x v="10"/>
    <s v="Cher"/>
    <x v="1"/>
    <x v="4"/>
    <n v="1372"/>
    <n v="7580"/>
    <n v="1672"/>
    <n v="5980"/>
    <s v="CENTRE"/>
    <x v="2"/>
    <s v="BASSIN PARISIEN"/>
    <n v="16604"/>
    <n v="3044"/>
  </r>
  <r>
    <n v="11"/>
    <x v="75"/>
    <s v="Val-de-Marne"/>
    <x v="6"/>
    <x v="2"/>
    <n v="8643"/>
    <n v="91147"/>
    <n v="6227"/>
    <n v="81741"/>
    <s v="ILE-DE-FRANCE"/>
    <x v="1"/>
    <s v="REGION PARISIENNE"/>
    <n v="187758"/>
    <n v="14870"/>
  </r>
  <r>
    <n v="54"/>
    <x v="88"/>
    <s v="Charente"/>
    <x v="5"/>
    <x v="5"/>
    <n v="596"/>
    <n v="8572"/>
    <n v="856"/>
    <n v="7712"/>
    <s v="POITOU-CHARENTES"/>
    <x v="2"/>
    <s v="OUEST"/>
    <n v="17736"/>
    <n v="1452"/>
  </r>
  <r>
    <n v="24"/>
    <x v="46"/>
    <s v="Indre"/>
    <x v="1"/>
    <x v="1"/>
    <n v="1216"/>
    <n v="20144"/>
    <n v="1284"/>
    <n v="27264"/>
    <s v="CENTRE"/>
    <x v="0"/>
    <s v="BASSIN PARISIEN"/>
    <n v="49908"/>
    <n v="2500"/>
  </r>
  <r>
    <n v="22"/>
    <x v="81"/>
    <s v="Oise"/>
    <x v="3"/>
    <x v="1"/>
    <n v="131.43094896181037"/>
    <n v="22487.865976377896"/>
    <n v="32.991583094659006"/>
    <n v="37283.964012306664"/>
    <s v="PICARDIE"/>
    <x v="0"/>
    <s v="BASSIN PARISIEN"/>
    <n v="59936.252520741029"/>
    <n v="164.42253205646938"/>
  </r>
  <r>
    <n v="43"/>
    <x v="18"/>
    <s v="Haute-Saône"/>
    <x v="4"/>
    <x v="5"/>
    <n v="240"/>
    <n v="2360"/>
    <n v="505"/>
    <n v="1895"/>
    <s v="FRANCHE-COMTE"/>
    <x v="2"/>
    <s v="EST"/>
    <n v="5000"/>
    <n v="745"/>
  </r>
  <r>
    <n v="93"/>
    <x v="53"/>
    <s v="Bouches-du-Rhône"/>
    <x v="5"/>
    <x v="4"/>
    <n v="5380"/>
    <n v="59572"/>
    <n v="8168"/>
    <n v="68723"/>
    <s v="PROVENCE-ALPES-COTE D'AZUR"/>
    <x v="2"/>
    <s v="MEDITERRANEE"/>
    <n v="141843"/>
    <n v="13548"/>
  </r>
  <r>
    <n v="53"/>
    <x v="27"/>
    <s v="Ille-et-Vilaine"/>
    <x v="5"/>
    <x v="3"/>
    <n v="2310"/>
    <n v="14224"/>
    <n v="2260"/>
    <n v="22300"/>
    <s v="BRETAGNE"/>
    <x v="1"/>
    <s v="OUEST"/>
    <n v="41094"/>
    <n v="4570"/>
  </r>
  <r>
    <n v="42"/>
    <x v="3"/>
    <s v="Bas-Rhin"/>
    <x v="0"/>
    <x v="0"/>
    <n v="14032"/>
    <n v="99020"/>
    <n v="13012"/>
    <n v="152568"/>
    <s v="ALSACE"/>
    <x v="0"/>
    <s v="EST"/>
    <n v="278632"/>
    <n v="27044"/>
  </r>
  <r>
    <n v="73"/>
    <x v="86"/>
    <s v="Ariège"/>
    <x v="6"/>
    <x v="2"/>
    <n v="1340"/>
    <n v="13428"/>
    <n v="816"/>
    <n v="9648"/>
    <s v="MIDI-PYRENEES"/>
    <x v="1"/>
    <s v="SUD-OUEST"/>
    <n v="25232"/>
    <n v="2156"/>
  </r>
  <r>
    <n v="52"/>
    <x v="63"/>
    <s v="Vendée"/>
    <x v="2"/>
    <x v="5"/>
    <n v="2773.7108501453063"/>
    <n v="29191.954603033202"/>
    <n v="3579.5718523496448"/>
    <n v="33845.80623441573"/>
    <s v="PAYS DE LA LOIRE"/>
    <x v="2"/>
    <s v="OUEST"/>
    <n v="69391.043539943887"/>
    <n v="6353.2827024949511"/>
  </r>
  <r>
    <n v="91"/>
    <x v="51"/>
    <s v="Hérault"/>
    <x v="1"/>
    <x v="3"/>
    <n v="3684"/>
    <n v="14128"/>
    <n v="3860"/>
    <n v="22104"/>
    <s v="LANGUEDOC-ROUSSILLON"/>
    <x v="1"/>
    <s v="MEDITERRANEE"/>
    <n v="43776"/>
    <n v="7544"/>
  </r>
  <r>
    <n v="93"/>
    <x v="54"/>
    <s v="Vaucluse"/>
    <x v="3"/>
    <x v="0"/>
    <n v="3993.6761452477394"/>
    <n v="37644.994489505581"/>
    <n v="2362.3055071736339"/>
    <n v="44019.447821637958"/>
    <s v="PROVENCE-ALPES-COTE D'AZUR"/>
    <x v="0"/>
    <s v="MEDITERRANEE"/>
    <n v="88020.423963564914"/>
    <n v="6355.9816524213729"/>
  </r>
  <r>
    <n v="24"/>
    <x v="8"/>
    <s v="Loir-et-Cher"/>
    <x v="4"/>
    <x v="4"/>
    <n v="935"/>
    <n v="3890"/>
    <n v="1270"/>
    <n v="3560"/>
    <s v="CENTRE"/>
    <x v="2"/>
    <s v="BASSIN PARISIEN"/>
    <n v="9655"/>
    <n v="2205"/>
  </r>
  <r>
    <n v="83"/>
    <x v="26"/>
    <s v="Haute-Loire"/>
    <x v="0"/>
    <x v="2"/>
    <n v="2068"/>
    <n v="3132"/>
    <n v="1068"/>
    <n v="2152"/>
    <s v="AUVERGNE"/>
    <x v="1"/>
    <s v="CENTRE-EST"/>
    <n v="8420"/>
    <n v="3136"/>
  </r>
  <r>
    <n v="91"/>
    <x v="51"/>
    <s v="Hérault"/>
    <x v="6"/>
    <x v="2"/>
    <n v="6941"/>
    <n v="68416"/>
    <n v="4810"/>
    <n v="58510"/>
    <s v="LANGUEDOC-ROUSSILLON"/>
    <x v="1"/>
    <s v="MEDITERRANEE"/>
    <n v="138677"/>
    <n v="11751"/>
  </r>
  <r>
    <n v="72"/>
    <x v="47"/>
    <s v="Landes"/>
    <x v="2"/>
    <x v="0"/>
    <n v="1727.8244850362996"/>
    <n v="21258.687042458165"/>
    <n v="1000.7133235374445"/>
    <n v="27998.283076842723"/>
    <s v="AQUITAINE"/>
    <x v="0"/>
    <s v="SUD-OUEST"/>
    <n v="51985.507927874634"/>
    <n v="2728.5378085737439"/>
  </r>
  <r>
    <n v="22"/>
    <x v="95"/>
    <s v="Aisne"/>
    <x v="3"/>
    <x v="1"/>
    <n v="124.57611296887413"/>
    <n v="19319.615018275774"/>
    <n v="74.46681027568421"/>
    <n v="32935.056331903303"/>
    <s v="PICARDIE"/>
    <x v="0"/>
    <s v="BASSIN PARISIEN"/>
    <n v="52453.714273423633"/>
    <n v="199.04292324455832"/>
  </r>
  <r>
    <n v="73"/>
    <x v="48"/>
    <s v="Tarn-et-Garonne"/>
    <x v="3"/>
    <x v="5"/>
    <n v="729.92044618050829"/>
    <n v="15840.433593728456"/>
    <n v="986.27154697035462"/>
    <n v="20097.39871457461"/>
    <s v="MIDI-PYRENEES"/>
    <x v="2"/>
    <s v="SUD-OUEST"/>
    <n v="37654.02430145393"/>
    <n v="1716.1919931508628"/>
  </r>
  <r>
    <n v="11"/>
    <x v="39"/>
    <s v="Seine-Saint-Denis"/>
    <x v="1"/>
    <x v="4"/>
    <n v="6704"/>
    <n v="31840"/>
    <n v="9728"/>
    <n v="28000"/>
    <s v="ILE-DE-FRANCE"/>
    <x v="2"/>
    <s v="REGION PARISIENNE"/>
    <n v="76272"/>
    <n v="16432"/>
  </r>
  <r>
    <n v="11"/>
    <x v="75"/>
    <s v="Val-de-Marne"/>
    <x v="4"/>
    <x v="1"/>
    <n v="12470"/>
    <n v="90710"/>
    <n v="13120"/>
    <n v="113900"/>
    <s v="ILE-DE-FRANCE"/>
    <x v="0"/>
    <s v="REGION PARISIENNE"/>
    <n v="230200"/>
    <n v="25590"/>
  </r>
  <r>
    <n v="26"/>
    <x v="28"/>
    <s v="Yonne"/>
    <x v="2"/>
    <x v="4"/>
    <n v="1938.7183245139945"/>
    <n v="14925.852023005471"/>
    <n v="2075.4350029367256"/>
    <n v="17540.061412886524"/>
    <s v="BOURGOGNE"/>
    <x v="2"/>
    <s v="BASSIN PARISIEN"/>
    <n v="36480.066763342715"/>
    <n v="4014.1533274507201"/>
  </r>
  <r>
    <n v="24"/>
    <x v="8"/>
    <s v="Loir-et-Cher"/>
    <x v="6"/>
    <x v="0"/>
    <n v="2102"/>
    <n v="24417"/>
    <n v="1466"/>
    <n v="27564"/>
    <s v="CENTRE"/>
    <x v="0"/>
    <s v="BASSIN PARISIEN"/>
    <n v="55549"/>
    <n v="3568"/>
  </r>
  <r>
    <n v="82"/>
    <x v="60"/>
    <s v="Ardèche"/>
    <x v="5"/>
    <x v="5"/>
    <n v="582"/>
    <n v="7836"/>
    <n v="808"/>
    <n v="7560"/>
    <s v="RHONE-ALPES"/>
    <x v="2"/>
    <s v="CENTRE-EST"/>
    <n v="16786"/>
    <n v="1390"/>
  </r>
  <r>
    <n v="24"/>
    <x v="8"/>
    <s v="Loir-et-Cher"/>
    <x v="3"/>
    <x v="3"/>
    <n v="1128.625191095181"/>
    <n v="5006.2808780639189"/>
    <n v="844.73325436997663"/>
    <n v="8361.6687658505962"/>
    <s v="CENTRE"/>
    <x v="1"/>
    <s v="BASSIN PARISIEN"/>
    <n v="15341.308089379672"/>
    <n v="1973.3584454651577"/>
  </r>
  <r>
    <n v="21"/>
    <x v="84"/>
    <s v="Ardennes"/>
    <x v="0"/>
    <x v="0"/>
    <n v="5664"/>
    <n v="35764"/>
    <n v="5012"/>
    <n v="41212"/>
    <s v="CHAMPAGNE-ARDENNE"/>
    <x v="0"/>
    <s v="BASSIN PARISIEN"/>
    <n v="87652"/>
    <n v="10676"/>
  </r>
  <r>
    <n v="93"/>
    <x v="68"/>
    <s v="Alpes-Maritimes"/>
    <x v="4"/>
    <x v="1"/>
    <n v="6710"/>
    <n v="65925"/>
    <n v="6130"/>
    <n v="83815"/>
    <s v="PROVENCE-ALPES-COTE D'AZUR"/>
    <x v="0"/>
    <s v="MEDITERRANEE"/>
    <n v="162580"/>
    <n v="12840"/>
  </r>
  <r>
    <n v="22"/>
    <x v="95"/>
    <s v="Aisne"/>
    <x v="0"/>
    <x v="3"/>
    <n v="1644"/>
    <n v="3464"/>
    <n v="2372"/>
    <n v="5872"/>
    <s v="PICARDIE"/>
    <x v="1"/>
    <s v="BASSIN PARISIEN"/>
    <n v="13352"/>
    <n v="4016"/>
  </r>
  <r>
    <n v="93"/>
    <x v="36"/>
    <s v="Alpes-de-Haute-Provence"/>
    <x v="2"/>
    <x v="1"/>
    <n v="36.617635352361475"/>
    <n v="6136.1020812771312"/>
    <n v="30.740270341617766"/>
    <n v="8647.7372390640685"/>
    <s v="PROVENCE-ALPES-COTE D'AZUR"/>
    <x v="0"/>
    <s v="MEDITERRANEE"/>
    <n v="14851.197226035179"/>
    <n v="67.357905693979234"/>
  </r>
  <r>
    <n v="72"/>
    <x v="11"/>
    <s v="Pyrénées-Atlantiques"/>
    <x v="6"/>
    <x v="5"/>
    <n v="2192"/>
    <n v="35057"/>
    <n v="2795"/>
    <n v="38407"/>
    <s v="AQUITAINE"/>
    <x v="2"/>
    <s v="SUD-OUEST"/>
    <n v="78451"/>
    <n v="4987"/>
  </r>
  <r>
    <n v="11"/>
    <x v="75"/>
    <s v="Val-de-Marne"/>
    <x v="5"/>
    <x v="1"/>
    <n v="3368"/>
    <n v="66713"/>
    <n v="2344"/>
    <n v="90132"/>
    <s v="ILE-DE-FRANCE"/>
    <x v="0"/>
    <s v="REGION PARISIENNE"/>
    <n v="162557"/>
    <n v="5712"/>
  </r>
  <r>
    <n v="41"/>
    <x v="24"/>
    <s v="Vosges"/>
    <x v="4"/>
    <x v="1"/>
    <n v="5160"/>
    <n v="34950"/>
    <n v="6130"/>
    <n v="45455"/>
    <s v="LORRAINE"/>
    <x v="0"/>
    <s v="EST"/>
    <n v="91695"/>
    <n v="11290"/>
  </r>
  <r>
    <n v="94"/>
    <x v="13"/>
    <s v="Corse-du-Sud"/>
    <x v="4"/>
    <x v="4"/>
    <n v="375"/>
    <n v="2740"/>
    <n v="405"/>
    <n v="2165"/>
    <s v="CORSE"/>
    <x v="2"/>
    <s v="MEDITERRANEE"/>
    <n v="5685"/>
    <n v="780"/>
  </r>
  <r>
    <n v="24"/>
    <x v="45"/>
    <s v="Indre-et-Loire"/>
    <x v="6"/>
    <x v="4"/>
    <n v="3359"/>
    <n v="19406"/>
    <n v="3511"/>
    <n v="21883"/>
    <s v="CENTRE"/>
    <x v="2"/>
    <s v="BASSIN PARISIEN"/>
    <n v="48159"/>
    <n v="6870"/>
  </r>
  <r>
    <n v="24"/>
    <x v="10"/>
    <s v="Cher"/>
    <x v="0"/>
    <x v="1"/>
    <n v="4616"/>
    <n v="29380"/>
    <n v="5548"/>
    <n v="35548"/>
    <s v="CENTRE"/>
    <x v="0"/>
    <s v="BASSIN PARISIEN"/>
    <n v="75092"/>
    <n v="10164"/>
  </r>
  <r>
    <n v="73"/>
    <x v="65"/>
    <s v="Hautes-Pyrénées"/>
    <x v="2"/>
    <x v="2"/>
    <n v="2171.0678867560046"/>
    <n v="27341.749926492248"/>
    <n v="1217.9819127621283"/>
    <n v="19489.545315887564"/>
    <s v="MIDI-PYRENEES"/>
    <x v="1"/>
    <s v="SUD-OUEST"/>
    <n v="50220.345041897948"/>
    <n v="3389.0497995181331"/>
  </r>
  <r>
    <n v="21"/>
    <x v="35"/>
    <s v="Marne"/>
    <x v="3"/>
    <x v="2"/>
    <n v="5877.0814761785978"/>
    <n v="55605.061807892838"/>
    <n v="3894.6967298364702"/>
    <n v="39803.354245018018"/>
    <s v="CHAMPAGNE-ARDENNE"/>
    <x v="1"/>
    <s v="BASSIN PARISIEN"/>
    <n v="105180.19425892591"/>
    <n v="9771.7782060150676"/>
  </r>
  <r>
    <n v="73"/>
    <x v="2"/>
    <s v="Tarn"/>
    <x v="6"/>
    <x v="4"/>
    <n v="1824"/>
    <n v="12295"/>
    <n v="1806"/>
    <n v="15453"/>
    <s v="MIDI-PYRENEES"/>
    <x v="2"/>
    <s v="SUD-OUEST"/>
    <n v="31378"/>
    <n v="3630"/>
  </r>
  <r>
    <n v="42"/>
    <x v="3"/>
    <s v="Bas-Rhin"/>
    <x v="2"/>
    <x v="4"/>
    <n v="8103.0868988638122"/>
    <n v="47685.362217941059"/>
    <n v="8887.3714231350805"/>
    <n v="51174.789461628403"/>
    <s v="ALSACE"/>
    <x v="2"/>
    <s v="EST"/>
    <n v="115850.61000156836"/>
    <n v="16990.458321998893"/>
  </r>
  <r>
    <n v="73"/>
    <x v="80"/>
    <s v="Aveyron"/>
    <x v="6"/>
    <x v="3"/>
    <n v="678"/>
    <n v="5933"/>
    <n v="376"/>
    <n v="9823"/>
    <s v="MIDI-PYRENEES"/>
    <x v="1"/>
    <s v="SUD-OUEST"/>
    <n v="16810"/>
    <n v="1054"/>
  </r>
  <r>
    <n v="83"/>
    <x v="26"/>
    <s v="Haute-Loire"/>
    <x v="2"/>
    <x v="3"/>
    <n v="654.75423531111289"/>
    <n v="4827.2673199962073"/>
    <n v="437.52386369321698"/>
    <n v="8271.6713047976809"/>
    <s v="AUVERGNE"/>
    <x v="1"/>
    <s v="CENTRE-EST"/>
    <n v="14191.216723798218"/>
    <n v="1092.2780990043298"/>
  </r>
  <r>
    <n v="26"/>
    <x v="28"/>
    <s v="Yonne"/>
    <x v="5"/>
    <x v="1"/>
    <n v="605"/>
    <n v="25525"/>
    <n v="616"/>
    <n v="34531"/>
    <s v="BOURGOGNE"/>
    <x v="0"/>
    <s v="BASSIN PARISIEN"/>
    <n v="61277"/>
    <n v="1221"/>
  </r>
  <r>
    <n v="53"/>
    <x v="57"/>
    <s v="Côtes-d'Armor"/>
    <x v="0"/>
    <x v="5"/>
    <n v="492"/>
    <n v="3744"/>
    <n v="288"/>
    <n v="1316"/>
    <s v="BRETAGNE"/>
    <x v="2"/>
    <s v="OUEST"/>
    <n v="5840"/>
    <n v="780"/>
  </r>
  <r>
    <n v="41"/>
    <x v="24"/>
    <s v="Vosges"/>
    <x v="2"/>
    <x v="4"/>
    <n v="2928.6850545642637"/>
    <n v="14960.448509863611"/>
    <n v="2814.4568100755259"/>
    <n v="16940.82779487623"/>
    <s v="LORRAINE"/>
    <x v="2"/>
    <s v="EST"/>
    <n v="37644.418169379627"/>
    <n v="5743.1418646397897"/>
  </r>
  <r>
    <n v="31"/>
    <x v="44"/>
    <s v="Nord"/>
    <x v="2"/>
    <x v="1"/>
    <n v="742.30369954528999"/>
    <n v="86793.965113324739"/>
    <n v="455.89009133503595"/>
    <n v="154098.76151646976"/>
    <s v="NORD-PAS-DE-CALAIS"/>
    <x v="0"/>
    <s v=""/>
    <n v="242090.92042067484"/>
    <n v="1198.1937908803259"/>
  </r>
  <r>
    <n v="91"/>
    <x v="51"/>
    <s v="Hérault"/>
    <x v="0"/>
    <x v="5"/>
    <n v="600"/>
    <n v="9180"/>
    <n v="596"/>
    <n v="4460"/>
    <s v="LANGUEDOC-ROUSSILLON"/>
    <x v="2"/>
    <s v="MEDITERRANEE"/>
    <n v="14836"/>
    <n v="1196"/>
  </r>
  <r>
    <n v="72"/>
    <x v="4"/>
    <s v="Dordogne"/>
    <x v="0"/>
    <x v="3"/>
    <n v="1048"/>
    <n v="3120"/>
    <n v="1268"/>
    <n v="5556"/>
    <s v="AQUITAINE"/>
    <x v="1"/>
    <s v="SUD-OUEST"/>
    <n v="10992"/>
    <n v="2316"/>
  </r>
  <r>
    <n v="25"/>
    <x v="55"/>
    <s v="Manche"/>
    <x v="1"/>
    <x v="4"/>
    <n v="1908"/>
    <n v="8096"/>
    <n v="2760"/>
    <n v="7240"/>
    <s v="BASSE-NORMANDIE"/>
    <x v="2"/>
    <s v="BASSIN PARISIEN"/>
    <n v="20004"/>
    <n v="4668"/>
  </r>
  <r>
    <n v="94"/>
    <x v="13"/>
    <s v="Corse-du-Sud"/>
    <x v="5"/>
    <x v="5"/>
    <n v="130"/>
    <n v="3412"/>
    <n v="328"/>
    <n v="3336"/>
    <s v="CORSE"/>
    <x v="2"/>
    <s v="MEDITERRANEE"/>
    <n v="7206"/>
    <n v="458"/>
  </r>
  <r>
    <n v="42"/>
    <x v="40"/>
    <s v="Haut-Rhin"/>
    <x v="5"/>
    <x v="1"/>
    <n v="1459"/>
    <n v="26605"/>
    <n v="1136"/>
    <n v="48529"/>
    <s v="ALSACE"/>
    <x v="0"/>
    <s v="EST"/>
    <n v="77729"/>
    <n v="2595"/>
  </r>
  <r>
    <n v="94"/>
    <x v="13"/>
    <s v="Corse-du-Sud"/>
    <x v="2"/>
    <x v="2"/>
    <n v="1172.8783094859402"/>
    <n v="9974.0235714991213"/>
    <n v="734.86485711753357"/>
    <n v="8047.8427420446951"/>
    <s v="CORSE"/>
    <x v="1"/>
    <s v="MEDITERRANEE"/>
    <n v="19929.609480147294"/>
    <n v="1907.7431666034738"/>
  </r>
  <r>
    <n v="21"/>
    <x v="84"/>
    <s v="Ardennes"/>
    <x v="6"/>
    <x v="2"/>
    <n v="3087"/>
    <n v="29686"/>
    <n v="2196"/>
    <n v="18425"/>
    <s v="CHAMPAGNE-ARDENNE"/>
    <x v="1"/>
    <s v="BASSIN PARISIEN"/>
    <n v="53394"/>
    <n v="5283"/>
  </r>
  <r>
    <n v="24"/>
    <x v="46"/>
    <s v="Indre"/>
    <x v="5"/>
    <x v="1"/>
    <n v="368"/>
    <n v="19052"/>
    <n v="288"/>
    <n v="26764"/>
    <s v="CENTRE"/>
    <x v="0"/>
    <s v="BASSIN PARISIEN"/>
    <n v="46472"/>
    <n v="656"/>
  </r>
  <r>
    <n v="21"/>
    <x v="5"/>
    <s v="Haute-Marne"/>
    <x v="3"/>
    <x v="3"/>
    <n v="600.47624677123645"/>
    <n v="2852.6890412854436"/>
    <n v="521.51137330595077"/>
    <n v="4831.1134537958933"/>
    <s v="CHAMPAGNE-ARDENNE"/>
    <x v="1"/>
    <s v="BASSIN PARISIEN"/>
    <n v="8805.7901151585247"/>
    <n v="1121.9876200771873"/>
  </r>
  <r>
    <n v="93"/>
    <x v="54"/>
    <s v="Vaucluse"/>
    <x v="5"/>
    <x v="2"/>
    <n v="7410"/>
    <n v="30418"/>
    <n v="5916"/>
    <n v="22049"/>
    <s v="PROVENCE-ALPES-COTE D'AZUR"/>
    <x v="1"/>
    <s v="MEDITERRANEE"/>
    <n v="65793"/>
    <n v="13326"/>
  </r>
  <r>
    <n v="41"/>
    <x v="24"/>
    <s v="Vosges"/>
    <x v="5"/>
    <x v="2"/>
    <n v="6501"/>
    <n v="28957"/>
    <n v="4992"/>
    <n v="16896"/>
    <s v="LORRAINE"/>
    <x v="1"/>
    <s v="EST"/>
    <n v="57346"/>
    <n v="11493"/>
  </r>
  <r>
    <n v="93"/>
    <x v="54"/>
    <s v="Vaucluse"/>
    <x v="0"/>
    <x v="5"/>
    <n v="260"/>
    <n v="4080"/>
    <n v="280"/>
    <n v="1656"/>
    <s v="PROVENCE-ALPES-COTE D'AZUR"/>
    <x v="2"/>
    <s v="MEDITERRANEE"/>
    <n v="6276"/>
    <n v="540"/>
  </r>
  <r>
    <n v="11"/>
    <x v="70"/>
    <s v="Essonne"/>
    <x v="0"/>
    <x v="1"/>
    <n v="10756"/>
    <n v="56960"/>
    <n v="11160"/>
    <n v="64928"/>
    <s v="ILE-DE-FRANCE"/>
    <x v="0"/>
    <s v="REGION PARISIENNE"/>
    <n v="143804"/>
    <n v="21916"/>
  </r>
  <r>
    <n v="93"/>
    <x v="6"/>
    <s v="Var"/>
    <x v="2"/>
    <x v="5"/>
    <n v="3323.8634017009617"/>
    <n v="69334.315956757142"/>
    <n v="4594.0437611019761"/>
    <n v="76648.999594846187"/>
    <s v="PROVENCE-ALPES-COTE D'AZUR"/>
    <x v="2"/>
    <s v="MEDITERRANEE"/>
    <n v="153901.22271440626"/>
    <n v="7917.9071628029378"/>
  </r>
  <r>
    <n v="22"/>
    <x v="76"/>
    <s v="Somme"/>
    <x v="1"/>
    <x v="3"/>
    <n v="2072"/>
    <n v="6300"/>
    <n v="3456"/>
    <n v="10772"/>
    <s v="PICARDIE"/>
    <x v="1"/>
    <s v="BASSIN PARISIEN"/>
    <n v="22600"/>
    <n v="5528"/>
  </r>
  <r>
    <n v="82"/>
    <x v="17"/>
    <s v="Rhône"/>
    <x v="5"/>
    <x v="4"/>
    <n v="6153"/>
    <n v="53717"/>
    <n v="8600"/>
    <n v="58349"/>
    <s v="RHONE-ALPES"/>
    <x v="2"/>
    <s v="CENTRE-EST"/>
    <n v="126819"/>
    <n v="14753"/>
  </r>
  <r>
    <n v="24"/>
    <x v="71"/>
    <s v="Loiret"/>
    <x v="5"/>
    <x v="3"/>
    <n v="1755"/>
    <n v="9724"/>
    <n v="1672"/>
    <n v="17284"/>
    <s v="CENTRE"/>
    <x v="1"/>
    <s v="BASSIN PARISIEN"/>
    <n v="30435"/>
    <n v="3427"/>
  </r>
  <r>
    <n v="11"/>
    <x v="70"/>
    <s v="Essonne"/>
    <x v="3"/>
    <x v="1"/>
    <n v="291.10020129365699"/>
    <n v="24000.224923865677"/>
    <n v="174.46482833256874"/>
    <n v="37842.735755555848"/>
    <s v="ILE-DE-FRANCE"/>
    <x v="0"/>
    <s v="REGION PARISIENNE"/>
    <n v="62308.525709047753"/>
    <n v="465.56502962622574"/>
  </r>
  <r>
    <n v="11"/>
    <x v="49"/>
    <s v="Yvelines"/>
    <x v="5"/>
    <x v="1"/>
    <n v="2341"/>
    <n v="56004"/>
    <n v="2033"/>
    <n v="79695"/>
    <s v="ILE-DE-FRANCE"/>
    <x v="0"/>
    <s v="REGION PARISIENNE"/>
    <n v="140073"/>
    <n v="4374"/>
  </r>
  <r>
    <n v="72"/>
    <x v="4"/>
    <s v="Dordogne"/>
    <x v="2"/>
    <x v="1"/>
    <n v="175.31289220269082"/>
    <n v="23357.02429396558"/>
    <n v="102.53309763755921"/>
    <n v="33875.843458136078"/>
    <s v="AQUITAINE"/>
    <x v="0"/>
    <s v="SUD-OUEST"/>
    <n v="57510.713741941909"/>
    <n v="277.84598984025001"/>
  </r>
  <r>
    <n v="73"/>
    <x v="69"/>
    <s v="Haute-Garonne"/>
    <x v="5"/>
    <x v="3"/>
    <n v="2261"/>
    <n v="19290"/>
    <n v="2280"/>
    <n v="31628"/>
    <s v="MIDI-PYRENEES"/>
    <x v="1"/>
    <s v="SUD-OUEST"/>
    <n v="55459"/>
    <n v="4541"/>
  </r>
  <r>
    <n v="11"/>
    <x v="39"/>
    <s v="Seine-Saint-Denis"/>
    <x v="4"/>
    <x v="2"/>
    <n v="20920"/>
    <n v="63285"/>
    <n v="17590"/>
    <n v="42020"/>
    <s v="ILE-DE-FRANCE"/>
    <x v="1"/>
    <s v="REGION PARISIENNE"/>
    <n v="143815"/>
    <n v="38510"/>
  </r>
  <r>
    <n v="91"/>
    <x v="12"/>
    <s v="Aude"/>
    <x v="2"/>
    <x v="2"/>
    <n v="4094.3671048598858"/>
    <n v="32102.271567832489"/>
    <n v="1972.5594130895627"/>
    <n v="23984.054995523409"/>
    <s v="LANGUEDOC-ROUSSILLON"/>
    <x v="1"/>
    <s v="MEDITERRANEE"/>
    <n v="62153.253081305345"/>
    <n v="6066.9265179494487"/>
  </r>
  <r>
    <n v="24"/>
    <x v="45"/>
    <s v="Indre-et-Loire"/>
    <x v="6"/>
    <x v="3"/>
    <n v="1586"/>
    <n v="10688"/>
    <n v="1015"/>
    <n v="17244"/>
    <s v="CENTRE"/>
    <x v="1"/>
    <s v="BASSIN PARISIEN"/>
    <n v="30533"/>
    <n v="2601"/>
  </r>
  <r>
    <n v="52"/>
    <x v="73"/>
    <s v="Maine-et-Loire"/>
    <x v="5"/>
    <x v="5"/>
    <n v="1846"/>
    <n v="19767"/>
    <n v="2420"/>
    <n v="17734"/>
    <s v="PAYS DE LA LOIRE"/>
    <x v="2"/>
    <s v="OUEST"/>
    <n v="41767"/>
    <n v="4266"/>
  </r>
  <r>
    <n v="53"/>
    <x v="57"/>
    <s v="Côtes-d'Armor"/>
    <x v="5"/>
    <x v="2"/>
    <n v="8247"/>
    <n v="39984"/>
    <n v="6292"/>
    <n v="26304"/>
    <s v="BRETAGNE"/>
    <x v="1"/>
    <s v="OUEST"/>
    <n v="80827"/>
    <n v="14539"/>
  </r>
  <r>
    <n v="24"/>
    <x v="8"/>
    <s v="Loir-et-Cher"/>
    <x v="2"/>
    <x v="3"/>
    <n v="1049.5116649352126"/>
    <n v="5029.1265052534291"/>
    <n v="793.83376503662112"/>
    <n v="8861.2525685539222"/>
    <s v="CENTRE"/>
    <x v="1"/>
    <s v="BASSIN PARISIEN"/>
    <n v="15733.724503779185"/>
    <n v="1843.3454299718337"/>
  </r>
  <r>
    <n v="11"/>
    <x v="49"/>
    <s v="Yvelines"/>
    <x v="5"/>
    <x v="5"/>
    <n v="4625"/>
    <n v="99762"/>
    <n v="6452"/>
    <n v="73165"/>
    <s v="ILE-DE-FRANCE"/>
    <x v="2"/>
    <s v="REGION PARISIENNE"/>
    <n v="184004"/>
    <n v="11077"/>
  </r>
  <r>
    <n v="73"/>
    <x v="86"/>
    <s v="Ariège"/>
    <x v="3"/>
    <x v="3"/>
    <n v="400.59833912332323"/>
    <n v="3471.8739868604011"/>
    <n v="348.80776599379988"/>
    <n v="5011.5168194026446"/>
    <s v="MIDI-PYRENEES"/>
    <x v="1"/>
    <s v="SUD-OUEST"/>
    <n v="9232.7969113801682"/>
    <n v="749.40610511712316"/>
  </r>
  <r>
    <n v="22"/>
    <x v="95"/>
    <s v="Aisne"/>
    <x v="1"/>
    <x v="4"/>
    <n v="2152"/>
    <n v="11516"/>
    <n v="2900"/>
    <n v="8216"/>
    <s v="PICARDIE"/>
    <x v="2"/>
    <s v="BASSIN PARISIEN"/>
    <n v="24784"/>
    <n v="5052"/>
  </r>
  <r>
    <n v="22"/>
    <x v="95"/>
    <s v="Aisne"/>
    <x v="1"/>
    <x v="5"/>
    <n v="852"/>
    <n v="8372"/>
    <n v="1228"/>
    <n v="7564"/>
    <s v="PICARDIE"/>
    <x v="2"/>
    <s v="BASSIN PARISIEN"/>
    <n v="18016"/>
    <n v="2080"/>
  </r>
  <r>
    <n v="82"/>
    <x v="15"/>
    <s v="Loire"/>
    <x v="3"/>
    <x v="0"/>
    <n v="4130.667805245228"/>
    <n v="47342.54843547543"/>
    <n v="2493.3395256690842"/>
    <n v="56907.041566789136"/>
    <s v="RHONE-ALPES"/>
    <x v="0"/>
    <s v="CENTRE-EST"/>
    <n v="110873.59733317888"/>
    <n v="6624.0073309143118"/>
  </r>
  <r>
    <n v="73"/>
    <x v="65"/>
    <s v="Hautes-Pyrénées"/>
    <x v="6"/>
    <x v="1"/>
    <n v="60"/>
    <n v="14570"/>
    <n v="32"/>
    <n v="20276"/>
    <s v="MIDI-PYRENEES"/>
    <x v="0"/>
    <s v="SUD-OUEST"/>
    <n v="34938"/>
    <n v="92"/>
  </r>
  <r>
    <n v="43"/>
    <x v="18"/>
    <s v="Haute-Saône"/>
    <x v="6"/>
    <x v="3"/>
    <n v="634"/>
    <n v="4548"/>
    <n v="490"/>
    <n v="7780"/>
    <s v="FRANCHE-COMTE"/>
    <x v="1"/>
    <s v="EST"/>
    <n v="13452"/>
    <n v="1124"/>
  </r>
  <r>
    <n v="42"/>
    <x v="40"/>
    <s v="Haut-Rhin"/>
    <x v="6"/>
    <x v="4"/>
    <n v="4112"/>
    <n v="27219"/>
    <n v="4607"/>
    <n v="26018"/>
    <s v="ALSACE"/>
    <x v="2"/>
    <s v="EST"/>
    <n v="61956"/>
    <n v="8719"/>
  </r>
  <r>
    <n v="11"/>
    <x v="42"/>
    <s v="Hauts-de-Seine"/>
    <x v="0"/>
    <x v="0"/>
    <n v="19968"/>
    <n v="137352"/>
    <n v="15856"/>
    <n v="171968"/>
    <s v="ILE-DE-FRANCE"/>
    <x v="0"/>
    <s v="REGION PARISIENNE"/>
    <n v="345144"/>
    <n v="35824"/>
  </r>
  <r>
    <n v="91"/>
    <x v="91"/>
    <s v="Gard"/>
    <x v="6"/>
    <x v="0"/>
    <n v="4150"/>
    <n v="43055"/>
    <n v="3112"/>
    <n v="50048"/>
    <s v="LANGUEDOC-ROUSSILLON"/>
    <x v="0"/>
    <s v="MEDITERRANEE"/>
    <n v="100365"/>
    <n v="7262"/>
  </r>
  <r>
    <n v="72"/>
    <x v="25"/>
    <s v="Lot-et-Garonne"/>
    <x v="1"/>
    <x v="5"/>
    <n v="444"/>
    <n v="5172"/>
    <n v="612"/>
    <n v="4920"/>
    <s v="AQUITAINE"/>
    <x v="2"/>
    <s v="SUD-OUEST"/>
    <n v="11148"/>
    <n v="1056"/>
  </r>
  <r>
    <n v="42"/>
    <x v="40"/>
    <s v="Haut-Rhin"/>
    <x v="1"/>
    <x v="0"/>
    <n v="12016"/>
    <n v="72352"/>
    <n v="10348"/>
    <n v="101736"/>
    <s v="ALSACE"/>
    <x v="0"/>
    <s v="EST"/>
    <n v="196452"/>
    <n v="22364"/>
  </r>
  <r>
    <n v="11"/>
    <x v="42"/>
    <s v="Hauts-de-Seine"/>
    <x v="4"/>
    <x v="1"/>
    <n v="12890"/>
    <n v="95790"/>
    <n v="14180"/>
    <n v="131315"/>
    <s v="ILE-DE-FRANCE"/>
    <x v="0"/>
    <s v="REGION PARISIENNE"/>
    <n v="254175"/>
    <n v="27070"/>
  </r>
  <r>
    <n v="22"/>
    <x v="95"/>
    <s v="Aisne"/>
    <x v="1"/>
    <x v="3"/>
    <n v="2428"/>
    <n v="5656"/>
    <n v="2996"/>
    <n v="9584"/>
    <s v="PICARDIE"/>
    <x v="1"/>
    <s v="BASSIN PARISIEN"/>
    <n v="20664"/>
    <n v="5424"/>
  </r>
  <r>
    <n v="82"/>
    <x v="29"/>
    <s v="Savoie"/>
    <x v="0"/>
    <x v="2"/>
    <n v="4752"/>
    <n v="7988"/>
    <n v="3264"/>
    <n v="5596"/>
    <s v="RHONE-ALPES"/>
    <x v="1"/>
    <s v="CENTRE-EST"/>
    <n v="21600"/>
    <n v="8016"/>
  </r>
  <r>
    <n v="41"/>
    <x v="58"/>
    <s v="Meuse"/>
    <x v="0"/>
    <x v="4"/>
    <n v="624"/>
    <n v="2420"/>
    <n v="700"/>
    <n v="1864"/>
    <s v="LORRAINE"/>
    <x v="2"/>
    <s v="EST"/>
    <n v="5608"/>
    <n v="1324"/>
  </r>
  <r>
    <n v="11"/>
    <x v="39"/>
    <s v="Seine-Saint-Denis"/>
    <x v="2"/>
    <x v="5"/>
    <n v="7357.8096944313365"/>
    <n v="87723.510230074346"/>
    <n v="11276.373587752983"/>
    <n v="97362.172820250824"/>
    <s v="ILE-DE-FRANCE"/>
    <x v="2"/>
    <s v="REGION PARISIENNE"/>
    <n v="203719.8663325095"/>
    <n v="18634.18328218432"/>
  </r>
  <r>
    <n v="82"/>
    <x v="29"/>
    <s v="Savoie"/>
    <x v="1"/>
    <x v="3"/>
    <n v="1544"/>
    <n v="5032"/>
    <n v="1916"/>
    <n v="8036"/>
    <s v="RHONE-ALPES"/>
    <x v="1"/>
    <s v="CENTRE-EST"/>
    <n v="16528"/>
    <n v="3460"/>
  </r>
  <r>
    <n v="22"/>
    <x v="95"/>
    <s v="Aisne"/>
    <x v="0"/>
    <x v="4"/>
    <n v="1768"/>
    <n v="6172"/>
    <n v="1748"/>
    <n v="4768"/>
    <s v="PICARDIE"/>
    <x v="2"/>
    <s v="BASSIN PARISIEN"/>
    <n v="14456"/>
    <n v="3516"/>
  </r>
  <r>
    <n v="52"/>
    <x v="72"/>
    <s v="Sarthe"/>
    <x v="4"/>
    <x v="5"/>
    <n v="690"/>
    <n v="5865"/>
    <n v="1160"/>
    <n v="4665"/>
    <s v="PAYS DE LA LOIRE"/>
    <x v="2"/>
    <s v="OUEST"/>
    <n v="12380"/>
    <n v="1850"/>
  </r>
  <r>
    <n v="82"/>
    <x v="32"/>
    <s v="Ain"/>
    <x v="4"/>
    <x v="3"/>
    <n v="1635"/>
    <n v="3350"/>
    <n v="1970"/>
    <n v="6070"/>
    <s v="RHONE-ALPES"/>
    <x v="1"/>
    <s v="CENTRE-EST"/>
    <n v="13025"/>
    <n v="3605"/>
  </r>
  <r>
    <n v="11"/>
    <x v="70"/>
    <s v="Essonne"/>
    <x v="4"/>
    <x v="3"/>
    <n v="4345"/>
    <n v="14055"/>
    <n v="5340"/>
    <n v="23885"/>
    <s v="ILE-DE-FRANCE"/>
    <x v="1"/>
    <s v="REGION PARISIENNE"/>
    <n v="47625"/>
    <n v="9685"/>
  </r>
  <r>
    <n v="43"/>
    <x v="18"/>
    <s v="Haute-Saône"/>
    <x v="0"/>
    <x v="5"/>
    <n v="220"/>
    <n v="1640"/>
    <n v="132"/>
    <n v="516"/>
    <s v="FRANCHE-COMTE"/>
    <x v="2"/>
    <s v="EST"/>
    <n v="2508"/>
    <n v="352"/>
  </r>
  <r>
    <n v="26"/>
    <x v="9"/>
    <s v="Nièvre"/>
    <x v="3"/>
    <x v="1"/>
    <n v="20.003713471004708"/>
    <n v="9468.9702993653045"/>
    <n v="10.767519310897146"/>
    <n v="16849.561508018076"/>
    <s v="BOURGOGNE"/>
    <x v="0"/>
    <s v="BASSIN PARISIEN"/>
    <n v="26349.303040165283"/>
    <n v="30.771232781901855"/>
  </r>
  <r>
    <n v="41"/>
    <x v="31"/>
    <s v="Meurthe-et-Moselle"/>
    <x v="3"/>
    <x v="4"/>
    <n v="7102.0211633854233"/>
    <n v="35284.818296902587"/>
    <n v="6945.937932682983"/>
    <n v="39435.735628749797"/>
    <s v="LORRAINE"/>
    <x v="2"/>
    <s v="EST"/>
    <n v="88768.513021720792"/>
    <n v="14047.959096068407"/>
  </r>
  <r>
    <n v="52"/>
    <x v="63"/>
    <s v="Vendée"/>
    <x v="6"/>
    <x v="0"/>
    <n v="2512"/>
    <n v="36732"/>
    <n v="1285"/>
    <n v="45603"/>
    <s v="PAYS DE LA LOIRE"/>
    <x v="0"/>
    <s v="OUEST"/>
    <n v="86132"/>
    <n v="3797"/>
  </r>
  <r>
    <n v="54"/>
    <x v="1"/>
    <s v="Vienne"/>
    <x v="1"/>
    <x v="0"/>
    <n v="6988"/>
    <n v="45616"/>
    <n v="5436"/>
    <n v="53332"/>
    <s v="POITOU-CHARENTES"/>
    <x v="0"/>
    <s v="OUEST"/>
    <n v="111372"/>
    <n v="12424"/>
  </r>
  <r>
    <n v="24"/>
    <x v="45"/>
    <s v="Indre-et-Loire"/>
    <x v="5"/>
    <x v="0"/>
    <n v="5649"/>
    <n v="42612"/>
    <n v="4284"/>
    <n v="53284"/>
    <s v="CENTRE"/>
    <x v="0"/>
    <s v="BASSIN PARISIEN"/>
    <n v="105829"/>
    <n v="9933"/>
  </r>
  <r>
    <n v="41"/>
    <x v="67"/>
    <s v="Moselle"/>
    <x v="3"/>
    <x v="2"/>
    <n v="10135.297658022895"/>
    <n v="123159.2054084362"/>
    <n v="7238.6591261148851"/>
    <n v="93404.335743562624"/>
    <s v="LORRAINE"/>
    <x v="1"/>
    <s v="EST"/>
    <n v="233937.49793613661"/>
    <n v="17373.956784137779"/>
  </r>
  <r>
    <n v="24"/>
    <x v="46"/>
    <s v="Indre"/>
    <x v="1"/>
    <x v="4"/>
    <n v="864"/>
    <n v="5644"/>
    <n v="1064"/>
    <n v="4100"/>
    <s v="CENTRE"/>
    <x v="2"/>
    <s v="BASSIN PARISIEN"/>
    <n v="11672"/>
    <n v="1928"/>
  </r>
  <r>
    <n v="93"/>
    <x v="6"/>
    <s v="Var"/>
    <x v="6"/>
    <x v="0"/>
    <n v="6093"/>
    <n v="53211"/>
    <n v="4159"/>
    <n v="64763"/>
    <s v="PROVENCE-ALPES-COTE D'AZUR"/>
    <x v="0"/>
    <s v="MEDITERRANEE"/>
    <n v="128226"/>
    <n v="10252"/>
  </r>
  <r>
    <n v="82"/>
    <x v="56"/>
    <s v="Drôme"/>
    <x v="4"/>
    <x v="4"/>
    <n v="1230"/>
    <n v="7470"/>
    <n v="1740"/>
    <n v="6175"/>
    <s v="RHONE-ALPES"/>
    <x v="2"/>
    <s v="CENTRE-EST"/>
    <n v="16615"/>
    <n v="2970"/>
  </r>
  <r>
    <n v="26"/>
    <x v="9"/>
    <s v="Nièvre"/>
    <x v="5"/>
    <x v="3"/>
    <n v="523"/>
    <n v="3733"/>
    <n v="616"/>
    <n v="6948"/>
    <s v="BOURGOGNE"/>
    <x v="1"/>
    <s v="BASSIN PARISIEN"/>
    <n v="11820"/>
    <n v="1139"/>
  </r>
  <r>
    <n v="93"/>
    <x v="79"/>
    <s v="Hautes-Alpes"/>
    <x v="1"/>
    <x v="3"/>
    <n v="564"/>
    <n v="1728"/>
    <n v="636"/>
    <n v="2900"/>
    <s v="PROVENCE-ALPES-COTE D'AZUR"/>
    <x v="1"/>
    <s v="MEDITERRANEE"/>
    <n v="5828"/>
    <n v="1200"/>
  </r>
  <r>
    <n v="73"/>
    <x v="69"/>
    <s v="Haute-Garonne"/>
    <x v="6"/>
    <x v="3"/>
    <n v="2559"/>
    <n v="23743"/>
    <n v="1823"/>
    <n v="35274"/>
    <s v="MIDI-PYRENEES"/>
    <x v="1"/>
    <s v="SUD-OUEST"/>
    <n v="63399"/>
    <n v="4382"/>
  </r>
  <r>
    <n v="24"/>
    <x v="21"/>
    <s v="Eure-et-Loir"/>
    <x v="3"/>
    <x v="2"/>
    <n v="4854.7688024474855"/>
    <n v="47224.998160498006"/>
    <n v="3144.1158142675067"/>
    <n v="33383.283180507366"/>
    <s v="CENTRE"/>
    <x v="1"/>
    <s v="BASSIN PARISIEN"/>
    <n v="88607.165957720368"/>
    <n v="7998.8846167149923"/>
  </r>
  <r>
    <n v="22"/>
    <x v="81"/>
    <s v="Oise"/>
    <x v="3"/>
    <x v="2"/>
    <n v="8861.6484686808253"/>
    <n v="78785.307734646442"/>
    <n v="6010.7792053684607"/>
    <n v="57615.612495217996"/>
    <s v="PICARDIE"/>
    <x v="1"/>
    <s v="BASSIN PARISIEN"/>
    <n v="151273.34790391373"/>
    <n v="14872.427674049286"/>
  </r>
  <r>
    <n v="83"/>
    <x v="22"/>
    <s v="Allier"/>
    <x v="0"/>
    <x v="4"/>
    <n v="1352"/>
    <n v="6428"/>
    <n v="1440"/>
    <n v="4960"/>
    <s v="AUVERGNE"/>
    <x v="2"/>
    <s v="CENTRE-EST"/>
    <n v="14180"/>
    <n v="2792"/>
  </r>
  <r>
    <n v="24"/>
    <x v="71"/>
    <s v="Loiret"/>
    <x v="6"/>
    <x v="4"/>
    <n v="3440"/>
    <n v="20853"/>
    <n v="3789"/>
    <n v="23387"/>
    <s v="CENTRE"/>
    <x v="2"/>
    <s v="BASSIN PARISIEN"/>
    <n v="51469"/>
    <n v="7229"/>
  </r>
  <r>
    <n v="52"/>
    <x v="73"/>
    <s v="Maine-et-Loire"/>
    <x v="6"/>
    <x v="3"/>
    <n v="2733"/>
    <n v="12146"/>
    <n v="1592"/>
    <n v="19626"/>
    <s v="PAYS DE LA LOIRE"/>
    <x v="1"/>
    <s v="OUEST"/>
    <n v="36097"/>
    <n v="4325"/>
  </r>
  <r>
    <n v="21"/>
    <x v="77"/>
    <s v="Aube"/>
    <x v="1"/>
    <x v="5"/>
    <n v="528"/>
    <n v="4644"/>
    <n v="692"/>
    <n v="4092"/>
    <s v="CHAMPAGNE-ARDENNE"/>
    <x v="2"/>
    <s v="BASSIN PARISIEN"/>
    <n v="9956"/>
    <n v="1220"/>
  </r>
  <r>
    <n v="26"/>
    <x v="41"/>
    <s v="Saône-et-Loire"/>
    <x v="2"/>
    <x v="4"/>
    <n v="3541.3724362970261"/>
    <n v="23161.447115737865"/>
    <n v="3537.195613306606"/>
    <n v="26759.86500401378"/>
    <s v="BOURGOGNE"/>
    <x v="2"/>
    <s v="BASSIN PARISIEN"/>
    <n v="56999.880169355274"/>
    <n v="7078.5680496036321"/>
  </r>
  <r>
    <n v="43"/>
    <x v="14"/>
    <s v="Doubs"/>
    <x v="4"/>
    <x v="5"/>
    <n v="945"/>
    <n v="7580"/>
    <n v="1795"/>
    <n v="6625"/>
    <s v="FRANCHE-COMTE"/>
    <x v="2"/>
    <s v="EST"/>
    <n v="16945"/>
    <n v="2740"/>
  </r>
  <r>
    <n v="24"/>
    <x v="21"/>
    <s v="Eure-et-Loir"/>
    <x v="6"/>
    <x v="1"/>
    <n v="178"/>
    <n v="23324"/>
    <n v="54"/>
    <n v="34920"/>
    <s v="CENTRE"/>
    <x v="0"/>
    <s v="BASSIN PARISIEN"/>
    <n v="58476"/>
    <n v="232"/>
  </r>
  <r>
    <n v="82"/>
    <x v="29"/>
    <s v="Savoie"/>
    <x v="3"/>
    <x v="3"/>
    <n v="1506.48796860023"/>
    <n v="7057.9780201274016"/>
    <n v="897.90359702534545"/>
    <n v="10807.1769994979"/>
    <s v="RHONE-ALPES"/>
    <x v="1"/>
    <s v="CENTRE-EST"/>
    <n v="20269.546585250879"/>
    <n v="2404.3915656255754"/>
  </r>
  <r>
    <n v="94"/>
    <x v="13"/>
    <s v="Corse-du-Sud"/>
    <x v="6"/>
    <x v="5"/>
    <n v="172"/>
    <n v="5627"/>
    <n v="366"/>
    <n v="6587"/>
    <s v="CORSE"/>
    <x v="2"/>
    <s v="MEDITERRANEE"/>
    <n v="12752"/>
    <n v="538"/>
  </r>
  <r>
    <n v="72"/>
    <x v="82"/>
    <s v="Gironde"/>
    <x v="6"/>
    <x v="1"/>
    <n v="741"/>
    <n v="58372"/>
    <n v="567"/>
    <n v="86605"/>
    <s v="AQUITAINE"/>
    <x v="0"/>
    <s v="SUD-OUEST"/>
    <n v="146285"/>
    <n v="1308"/>
  </r>
  <r>
    <n v="83"/>
    <x v="26"/>
    <s v="Haute-Loire"/>
    <x v="4"/>
    <x v="1"/>
    <n v="2005"/>
    <n v="16290"/>
    <n v="1940"/>
    <n v="20975"/>
    <s v="AUVERGNE"/>
    <x v="0"/>
    <s v="CENTRE-EST"/>
    <n v="41210"/>
    <n v="3945"/>
  </r>
  <r>
    <n v="11"/>
    <x v="70"/>
    <s v="Essonne"/>
    <x v="6"/>
    <x v="4"/>
    <n v="6692"/>
    <n v="45907"/>
    <n v="7460"/>
    <n v="54386"/>
    <s v="ILE-DE-FRANCE"/>
    <x v="2"/>
    <s v="REGION PARISIENNE"/>
    <n v="114445"/>
    <n v="14152"/>
  </r>
  <r>
    <n v="82"/>
    <x v="15"/>
    <s v="Loire"/>
    <x v="1"/>
    <x v="5"/>
    <n v="1552"/>
    <n v="13596"/>
    <n v="2108"/>
    <n v="13400"/>
    <s v="RHONE-ALPES"/>
    <x v="2"/>
    <s v="CENTRE-EST"/>
    <n v="30656"/>
    <n v="3660"/>
  </r>
  <r>
    <n v="73"/>
    <x v="33"/>
    <s v="Gers"/>
    <x v="5"/>
    <x v="5"/>
    <n v="394"/>
    <n v="4880"/>
    <n v="476"/>
    <n v="4636"/>
    <s v="MIDI-PYRENEES"/>
    <x v="2"/>
    <s v="SUD-OUEST"/>
    <n v="10386"/>
    <n v="870"/>
  </r>
  <r>
    <n v="11"/>
    <x v="66"/>
    <s v="Val-d'Oise"/>
    <x v="2"/>
    <x v="0"/>
    <n v="9042.1163346628364"/>
    <n v="70512.461952647136"/>
    <n v="6063.3333638506301"/>
    <n v="80214.768232001588"/>
    <s v="ILE-DE-FRANCE"/>
    <x v="0"/>
    <s v="REGION PARISIENNE"/>
    <n v="165832.6798831622"/>
    <n v="15105.449698513467"/>
  </r>
  <r>
    <n v="11"/>
    <x v="90"/>
    <s v="Seine-et-Marne"/>
    <x v="4"/>
    <x v="4"/>
    <n v="2930"/>
    <n v="17275"/>
    <n v="3960"/>
    <n v="14805"/>
    <s v="ILE-DE-FRANCE"/>
    <x v="2"/>
    <s v="REGION PARISIENNE"/>
    <n v="38970"/>
    <n v="6890"/>
  </r>
  <r>
    <n v="83"/>
    <x v="26"/>
    <s v="Haute-Loire"/>
    <x v="3"/>
    <x v="5"/>
    <n v="905.22385998452285"/>
    <n v="13409.846329982132"/>
    <n v="1152.4422907314665"/>
    <n v="18521.416145592841"/>
    <s v="AUVERGNE"/>
    <x v="2"/>
    <s v="CENTRE-EST"/>
    <n v="33988.928626290959"/>
    <n v="2057.6661507159893"/>
  </r>
  <r>
    <n v="93"/>
    <x v="6"/>
    <s v="Var"/>
    <x v="5"/>
    <x v="4"/>
    <n v="2706"/>
    <n v="34340"/>
    <n v="3568"/>
    <n v="36374"/>
    <s v="PROVENCE-ALPES-COTE D'AZUR"/>
    <x v="2"/>
    <s v="MEDITERRANEE"/>
    <n v="76988"/>
    <n v="6274"/>
  </r>
  <r>
    <n v="11"/>
    <x v="42"/>
    <s v="Hauts-de-Seine"/>
    <x v="5"/>
    <x v="4"/>
    <n v="5686"/>
    <n v="55089"/>
    <n v="8408"/>
    <n v="71685"/>
    <s v="ILE-DE-FRANCE"/>
    <x v="2"/>
    <s v="REGION PARISIENNE"/>
    <n v="140868"/>
    <n v="14094"/>
  </r>
  <r>
    <n v="73"/>
    <x v="37"/>
    <s v="Lot"/>
    <x v="2"/>
    <x v="1"/>
    <n v="39.909855983780858"/>
    <n v="9673.9504987160526"/>
    <n v="34.387675575998792"/>
    <n v="13410.435121162547"/>
    <s v="MIDI-PYRENEES"/>
    <x v="0"/>
    <s v="SUD-OUEST"/>
    <n v="23158.683151438381"/>
    <n v="74.297531559779657"/>
  </r>
  <r>
    <n v="25"/>
    <x v="55"/>
    <s v="Manche"/>
    <x v="2"/>
    <x v="3"/>
    <n v="1448.9162261849256"/>
    <n v="7502.6460514913697"/>
    <n v="1105.7332191467749"/>
    <n v="13296.571549266178"/>
    <s v="BASSE-NORMANDIE"/>
    <x v="1"/>
    <s v="BASSIN PARISIEN"/>
    <n v="23353.867046089246"/>
    <n v="2554.6494453317005"/>
  </r>
  <r>
    <n v="23"/>
    <x v="38"/>
    <s v="Eure"/>
    <x v="1"/>
    <x v="4"/>
    <n v="1652"/>
    <n v="9888"/>
    <n v="2356"/>
    <n v="7544"/>
    <s v="HAUTE-NORMANDIE"/>
    <x v="2"/>
    <s v="BASSIN PARISIEN"/>
    <n v="21440"/>
    <n v="4008"/>
  </r>
  <r>
    <n v="72"/>
    <x v="25"/>
    <s v="Lot-et-Garonne"/>
    <x v="1"/>
    <x v="1"/>
    <n v="864"/>
    <n v="21520"/>
    <n v="572"/>
    <n v="25924"/>
    <s v="AQUITAINE"/>
    <x v="0"/>
    <s v="SUD-OUEST"/>
    <n v="48880"/>
    <n v="1436"/>
  </r>
  <r>
    <n v="42"/>
    <x v="3"/>
    <s v="Bas-Rhin"/>
    <x v="6"/>
    <x v="5"/>
    <n v="4411"/>
    <n v="63401"/>
    <n v="6359"/>
    <n v="61456"/>
    <s v="ALSACE"/>
    <x v="2"/>
    <s v="EST"/>
    <n v="135627"/>
    <n v="10770"/>
  </r>
  <r>
    <n v="72"/>
    <x v="11"/>
    <s v="Pyrénées-Atlantiques"/>
    <x v="1"/>
    <x v="1"/>
    <n v="1044"/>
    <n v="33892"/>
    <n v="824"/>
    <n v="45320"/>
    <s v="AQUITAINE"/>
    <x v="0"/>
    <s v="SUD-OUEST"/>
    <n v="81080"/>
    <n v="1868"/>
  </r>
  <r>
    <n v="22"/>
    <x v="76"/>
    <s v="Somme"/>
    <x v="3"/>
    <x v="2"/>
    <n v="5944.9209709448323"/>
    <n v="56274.506427704422"/>
    <n v="4064.6810257783527"/>
    <n v="37467.015833497368"/>
    <s v="PICARDIE"/>
    <x v="1"/>
    <s v="BASSIN PARISIEN"/>
    <n v="103751.12425792498"/>
    <n v="10009.601996723184"/>
  </r>
  <r>
    <n v="91"/>
    <x v="83"/>
    <s v="Lozère"/>
    <x v="4"/>
    <x v="4"/>
    <n v="415"/>
    <n v="1210"/>
    <n v="465"/>
    <n v="1460"/>
    <s v="LANGUEDOC-ROUSSILLON"/>
    <x v="2"/>
    <s v="MEDITERRANEE"/>
    <n v="3550"/>
    <n v="880"/>
  </r>
  <r>
    <n v="54"/>
    <x v="74"/>
    <s v="Charente-Maritime"/>
    <x v="6"/>
    <x v="5"/>
    <n v="1448"/>
    <n v="23130"/>
    <n v="1963"/>
    <n v="25027"/>
    <s v="POITOU-CHARENTES"/>
    <x v="2"/>
    <s v="OUEST"/>
    <n v="51568"/>
    <n v="3411"/>
  </r>
  <r>
    <n v="73"/>
    <x v="37"/>
    <s v="Lot"/>
    <x v="1"/>
    <x v="0"/>
    <n v="1864"/>
    <n v="18712"/>
    <n v="1428"/>
    <n v="22276"/>
    <s v="MIDI-PYRENEES"/>
    <x v="0"/>
    <s v="SUD-OUEST"/>
    <n v="44280"/>
    <n v="3292"/>
  </r>
  <r>
    <n v="54"/>
    <x v="93"/>
    <s v="Deux-Sèvres"/>
    <x v="4"/>
    <x v="2"/>
    <n v="6860"/>
    <n v="11270"/>
    <n v="4090"/>
    <n v="6555"/>
    <s v="POITOU-CHARENTES"/>
    <x v="1"/>
    <s v="OUEST"/>
    <n v="28775"/>
    <n v="10950"/>
  </r>
  <r>
    <n v="22"/>
    <x v="76"/>
    <s v="Somme"/>
    <x v="0"/>
    <x v="3"/>
    <n v="1340"/>
    <n v="4136"/>
    <n v="2028"/>
    <n v="6372"/>
    <s v="PICARDIE"/>
    <x v="1"/>
    <s v="BASSIN PARISIEN"/>
    <n v="13876"/>
    <n v="3368"/>
  </r>
  <r>
    <n v="26"/>
    <x v="41"/>
    <s v="Saône-et-Loire"/>
    <x v="5"/>
    <x v="2"/>
    <n v="10201"/>
    <n v="48201"/>
    <n v="6976"/>
    <n v="27058"/>
    <s v="BOURGOGNE"/>
    <x v="1"/>
    <s v="BASSIN PARISIEN"/>
    <n v="92436"/>
    <n v="17177"/>
  </r>
  <r>
    <n v="26"/>
    <x v="41"/>
    <s v="Saône-et-Loire"/>
    <x v="6"/>
    <x v="3"/>
    <n v="1387"/>
    <n v="9385"/>
    <n v="1157"/>
    <n v="17794"/>
    <s v="BOURGOGNE"/>
    <x v="1"/>
    <s v="BASSIN PARISIEN"/>
    <n v="29723"/>
    <n v="2544"/>
  </r>
  <r>
    <n v="25"/>
    <x v="55"/>
    <s v="Manche"/>
    <x v="4"/>
    <x v="4"/>
    <n v="1590"/>
    <n v="5795"/>
    <n v="1855"/>
    <n v="5550"/>
    <s v="BASSE-NORMANDIE"/>
    <x v="2"/>
    <s v="BASSIN PARISIEN"/>
    <n v="14790"/>
    <n v="3445"/>
  </r>
  <r>
    <n v="41"/>
    <x v="24"/>
    <s v="Vosges"/>
    <x v="4"/>
    <x v="4"/>
    <n v="1415"/>
    <n v="6175"/>
    <n v="1660"/>
    <n v="5125"/>
    <s v="LORRAINE"/>
    <x v="2"/>
    <s v="EST"/>
    <n v="14375"/>
    <n v="3075"/>
  </r>
  <r>
    <n v="52"/>
    <x v="20"/>
    <s v="Loire-Atlantique"/>
    <x v="6"/>
    <x v="4"/>
    <n v="7800"/>
    <n v="42528"/>
    <n v="7771"/>
    <n v="45878"/>
    <s v="PAYS DE LA LOIRE"/>
    <x v="2"/>
    <s v="OUEST"/>
    <n v="103977"/>
    <n v="15571"/>
  </r>
  <r>
    <n v="91"/>
    <x v="83"/>
    <s v="Lozère"/>
    <x v="5"/>
    <x v="4"/>
    <n v="334"/>
    <n v="2668"/>
    <n v="420"/>
    <n v="2924"/>
    <s v="LANGUEDOC-ROUSSILLON"/>
    <x v="2"/>
    <s v="MEDITERRANEE"/>
    <n v="6346"/>
    <n v="754"/>
  </r>
  <r>
    <n v="11"/>
    <x v="66"/>
    <s v="Val-d'Oise"/>
    <x v="5"/>
    <x v="5"/>
    <n v="3162"/>
    <n v="45192"/>
    <n v="4488"/>
    <n v="36324"/>
    <s v="ILE-DE-FRANCE"/>
    <x v="2"/>
    <s v="REGION PARISIENNE"/>
    <n v="89166"/>
    <n v="7650"/>
  </r>
  <r>
    <n v="82"/>
    <x v="60"/>
    <s v="Ardèche"/>
    <x v="3"/>
    <x v="3"/>
    <n v="883.0543340129683"/>
    <n v="6351.5796233524097"/>
    <n v="519.49479231357168"/>
    <n v="9721.6347404311236"/>
    <s v="RHONE-ALPES"/>
    <x v="1"/>
    <s v="CENTRE-EST"/>
    <n v="17475.763490110072"/>
    <n v="1402.5491263265399"/>
  </r>
  <r>
    <n v="54"/>
    <x v="93"/>
    <s v="Deux-Sèvres"/>
    <x v="0"/>
    <x v="4"/>
    <n v="1160"/>
    <n v="3436"/>
    <n v="1168"/>
    <n v="2672"/>
    <s v="POITOU-CHARENTES"/>
    <x v="2"/>
    <s v="OUEST"/>
    <n v="8436"/>
    <n v="2328"/>
  </r>
  <r>
    <n v="83"/>
    <x v="94"/>
    <s v="Puy-de-Dôme"/>
    <x v="4"/>
    <x v="5"/>
    <n v="1330"/>
    <n v="11180"/>
    <n v="2315"/>
    <n v="9365"/>
    <s v="AUVERGNE"/>
    <x v="2"/>
    <s v="CENTRE-EST"/>
    <n v="24190"/>
    <n v="3645"/>
  </r>
  <r>
    <n v="82"/>
    <x v="19"/>
    <s v="Isère"/>
    <x v="5"/>
    <x v="1"/>
    <n v="1629"/>
    <n v="58638"/>
    <n v="1304"/>
    <n v="81004"/>
    <s v="RHONE-ALPES"/>
    <x v="0"/>
    <s v="CENTRE-EST"/>
    <n v="142575"/>
    <n v="2933"/>
  </r>
  <r>
    <n v="74"/>
    <x v="87"/>
    <s v="Haute-Vienne"/>
    <x v="3"/>
    <x v="2"/>
    <n v="2955.7490254574714"/>
    <n v="39785.650159893528"/>
    <n v="2115.5205848971364"/>
    <n v="28085.92940616878"/>
    <s v="LIMOUSIN"/>
    <x v="1"/>
    <s v="SUD-OUEST"/>
    <n v="72942.849176416916"/>
    <n v="5071.2696103546077"/>
  </r>
  <r>
    <n v="25"/>
    <x v="85"/>
    <s v="Calvados"/>
    <x v="2"/>
    <x v="1"/>
    <n v="246.05753305572406"/>
    <n v="24623.48760049406"/>
    <n v="148.82265459855176"/>
    <n v="43592.624156932092"/>
    <s v="BASSE-NORMANDIE"/>
    <x v="0"/>
    <s v="BASSIN PARISIEN"/>
    <n v="68610.99194508043"/>
    <n v="394.8801876542758"/>
  </r>
  <r>
    <n v="83"/>
    <x v="92"/>
    <s v="Cantal"/>
    <x v="3"/>
    <x v="2"/>
    <n v="1314.6479364428412"/>
    <n v="17514.336214245763"/>
    <n v="699.10520860257736"/>
    <n v="10974.867757522023"/>
    <s v="AUVERGNE"/>
    <x v="1"/>
    <s v="CENTRE-EST"/>
    <n v="30502.957116813202"/>
    <n v="2013.7531450454185"/>
  </r>
  <r>
    <n v="91"/>
    <x v="51"/>
    <s v="Hérault"/>
    <x v="3"/>
    <x v="0"/>
    <n v="6814.855538020779"/>
    <n v="57440.149541294973"/>
    <n v="4528.1696713090996"/>
    <n v="67911.162775612422"/>
    <s v="LANGUEDOC-ROUSSILLON"/>
    <x v="0"/>
    <s v="MEDITERRANEE"/>
    <n v="136694.33752623727"/>
    <n v="11343.025209329879"/>
  </r>
  <r>
    <n v="72"/>
    <x v="47"/>
    <s v="Landes"/>
    <x v="5"/>
    <x v="0"/>
    <n v="3112"/>
    <n v="31138"/>
    <n v="2276"/>
    <n v="40872"/>
    <s v="AQUITAINE"/>
    <x v="0"/>
    <s v="SUD-OUEST"/>
    <n v="77398"/>
    <n v="5388"/>
  </r>
  <r>
    <n v="21"/>
    <x v="35"/>
    <s v="Marne"/>
    <x v="6"/>
    <x v="2"/>
    <n v="5952"/>
    <n v="53517"/>
    <n v="3448"/>
    <n v="39118"/>
    <s v="CHAMPAGNE-ARDENNE"/>
    <x v="1"/>
    <s v="BASSIN PARISIEN"/>
    <n v="102035"/>
    <n v="9400"/>
  </r>
  <r>
    <n v="26"/>
    <x v="30"/>
    <s v="Côte-d'Or"/>
    <x v="6"/>
    <x v="5"/>
    <n v="1969"/>
    <n v="28270"/>
    <n v="2718"/>
    <n v="31074"/>
    <s v="BOURGOGNE"/>
    <x v="2"/>
    <s v="BASSIN PARISIEN"/>
    <n v="64031"/>
    <n v="4687"/>
  </r>
  <r>
    <n v="83"/>
    <x v="92"/>
    <s v="Cantal"/>
    <x v="5"/>
    <x v="1"/>
    <n v="189"/>
    <n v="12548"/>
    <n v="168"/>
    <n v="16564"/>
    <s v="AUVERGNE"/>
    <x v="0"/>
    <s v="CENTRE-EST"/>
    <n v="29469"/>
    <n v="357"/>
  </r>
  <r>
    <n v="93"/>
    <x v="54"/>
    <s v="Vaucluse"/>
    <x v="6"/>
    <x v="3"/>
    <n v="1456"/>
    <n v="11461"/>
    <n v="1143"/>
    <n v="17153"/>
    <s v="PROVENCE-ALPES-COTE D'AZUR"/>
    <x v="1"/>
    <s v="MEDITERRANEE"/>
    <n v="31213"/>
    <n v="2599"/>
  </r>
  <r>
    <n v="42"/>
    <x v="40"/>
    <s v="Haut-Rhin"/>
    <x v="0"/>
    <x v="4"/>
    <n v="1904"/>
    <n v="13632"/>
    <n v="1968"/>
    <n v="7532"/>
    <s v="ALSACE"/>
    <x v="2"/>
    <s v="EST"/>
    <n v="25036"/>
    <n v="3872"/>
  </r>
  <r>
    <n v="93"/>
    <x v="53"/>
    <s v="Bouches-du-Rhône"/>
    <x v="1"/>
    <x v="3"/>
    <n v="6896"/>
    <n v="29548"/>
    <n v="7288"/>
    <n v="44372"/>
    <s v="PROVENCE-ALPES-COTE D'AZUR"/>
    <x v="1"/>
    <s v="MEDITERRANEE"/>
    <n v="88104"/>
    <n v="14184"/>
  </r>
  <r>
    <n v="11"/>
    <x v="70"/>
    <s v="Essonne"/>
    <x v="2"/>
    <x v="5"/>
    <n v="7294.699918850416"/>
    <n v="111427.374417121"/>
    <n v="9770.7701008183158"/>
    <n v="115183.57969801601"/>
    <s v="ILE-DE-FRANCE"/>
    <x v="2"/>
    <s v="REGION PARISIENNE"/>
    <n v="243676.42413480574"/>
    <n v="17065.470019668734"/>
  </r>
  <r>
    <n v="25"/>
    <x v="78"/>
    <s v="Orne"/>
    <x v="3"/>
    <x v="0"/>
    <n v="1403.7138521884217"/>
    <n v="20775.713345325712"/>
    <n v="1031.9540226543661"/>
    <n v="24089.929234340743"/>
    <s v="BASSE-NORMANDIE"/>
    <x v="0"/>
    <s v="BASSIN PARISIEN"/>
    <n v="47301.310454509243"/>
    <n v="2435.6678748427876"/>
  </r>
  <r>
    <n v="52"/>
    <x v="63"/>
    <s v="Vendée"/>
    <x v="4"/>
    <x v="1"/>
    <n v="5000"/>
    <n v="32310"/>
    <n v="6835"/>
    <n v="42755"/>
    <s v="PAYS DE LA LOIRE"/>
    <x v="0"/>
    <s v="OUEST"/>
    <n v="86900"/>
    <n v="11835"/>
  </r>
  <r>
    <n v="93"/>
    <x v="54"/>
    <s v="Vaucluse"/>
    <x v="0"/>
    <x v="4"/>
    <n v="1200"/>
    <n v="5512"/>
    <n v="1468"/>
    <n v="4184"/>
    <s v="PROVENCE-ALPES-COTE D'AZUR"/>
    <x v="2"/>
    <s v="MEDITERRANEE"/>
    <n v="12364"/>
    <n v="2668"/>
  </r>
  <r>
    <n v="11"/>
    <x v="39"/>
    <s v="Seine-Saint-Denis"/>
    <x v="0"/>
    <x v="5"/>
    <n v="1680"/>
    <n v="14776"/>
    <n v="1076"/>
    <n v="5092"/>
    <s v="ILE-DE-FRANCE"/>
    <x v="2"/>
    <s v="REGION PARISIENNE"/>
    <n v="22624"/>
    <n v="2756"/>
  </r>
  <r>
    <n v="82"/>
    <x v="32"/>
    <s v="Ain"/>
    <x v="6"/>
    <x v="0"/>
    <n v="2863"/>
    <n v="30285"/>
    <n v="2019"/>
    <n v="33232"/>
    <s v="RHONE-ALPES"/>
    <x v="0"/>
    <s v="CENTRE-EST"/>
    <n v="68399"/>
    <n v="4882"/>
  </r>
  <r>
    <n v="22"/>
    <x v="81"/>
    <s v="Oise"/>
    <x v="0"/>
    <x v="1"/>
    <n v="10352"/>
    <n v="42956"/>
    <n v="11708"/>
    <n v="48612"/>
    <s v="PICARDIE"/>
    <x v="0"/>
    <s v="BASSIN PARISIEN"/>
    <n v="113628"/>
    <n v="22060"/>
  </r>
  <r>
    <n v="52"/>
    <x v="72"/>
    <s v="Sarthe"/>
    <x v="2"/>
    <x v="2"/>
    <n v="6358.8848994538521"/>
    <n v="63532.572144778613"/>
    <n v="4425.8830377400745"/>
    <n v="43448.81245525767"/>
    <s v="PAYS DE LA LOIRE"/>
    <x v="1"/>
    <s v="OUEST"/>
    <n v="117766.1525372302"/>
    <n v="10784.767937193927"/>
  </r>
  <r>
    <n v="41"/>
    <x v="31"/>
    <s v="Meurthe-et-Moselle"/>
    <x v="6"/>
    <x v="4"/>
    <n v="4323"/>
    <n v="23753"/>
    <n v="4671"/>
    <n v="26334"/>
    <s v="LORRAINE"/>
    <x v="2"/>
    <s v="EST"/>
    <n v="59081"/>
    <n v="8994"/>
  </r>
  <r>
    <n v="94"/>
    <x v="13"/>
    <s v="Corse-du-Sud"/>
    <x v="1"/>
    <x v="3"/>
    <n v="652"/>
    <n v="2476"/>
    <n v="604"/>
    <n v="3496"/>
    <s v="CORSE"/>
    <x v="1"/>
    <s v="MEDITERRANEE"/>
    <n v="7228"/>
    <n v="1256"/>
  </r>
  <r>
    <n v="94"/>
    <x v="13"/>
    <s v="Corse-du-Sud"/>
    <x v="6"/>
    <x v="1"/>
    <n v="70"/>
    <n v="5962"/>
    <n v="49"/>
    <n v="7494"/>
    <s v="CORSE"/>
    <x v="0"/>
    <s v="MEDITERRANEE"/>
    <n v="13575"/>
    <n v="119"/>
  </r>
  <r>
    <n v="52"/>
    <x v="59"/>
    <s v="Mayenne"/>
    <x v="3"/>
    <x v="2"/>
    <n v="2861.3133254608383"/>
    <n v="33390.930692214366"/>
    <n v="2072.1803360771751"/>
    <n v="22890.74239167932"/>
    <s v="PAYS DE LA LOIRE"/>
    <x v="1"/>
    <s v="OUEST"/>
    <n v="61215.166745431699"/>
    <n v="4933.4936615380138"/>
  </r>
  <r>
    <n v="11"/>
    <x v="42"/>
    <s v="Hauts-de-Seine"/>
    <x v="4"/>
    <x v="2"/>
    <n v="18865"/>
    <n v="63735"/>
    <n v="15615"/>
    <n v="46570"/>
    <s v="ILE-DE-FRANCE"/>
    <x v="1"/>
    <s v="REGION PARISIENNE"/>
    <n v="144785"/>
    <n v="34480"/>
  </r>
  <r>
    <n v="43"/>
    <x v="50"/>
    <s v="Jura"/>
    <x v="1"/>
    <x v="0"/>
    <n v="3604"/>
    <n v="26420"/>
    <n v="2948"/>
    <n v="30536"/>
    <s v="FRANCHE-COMTE"/>
    <x v="0"/>
    <s v="EST"/>
    <n v="63508"/>
    <n v="6552"/>
  </r>
  <r>
    <n v="24"/>
    <x v="71"/>
    <s v="Loiret"/>
    <x v="6"/>
    <x v="0"/>
    <n v="4271"/>
    <n v="37363"/>
    <n v="2778"/>
    <n v="42397"/>
    <s v="CENTRE"/>
    <x v="0"/>
    <s v="BASSIN PARISIEN"/>
    <n v="86809"/>
    <n v="7049"/>
  </r>
  <r>
    <n v="11"/>
    <x v="90"/>
    <s v="Seine-et-Marne"/>
    <x v="3"/>
    <x v="1"/>
    <n v="216.2442415602352"/>
    <n v="28848.001864918246"/>
    <n v="148.34486000189739"/>
    <n v="46284.972835318105"/>
    <s v="ILE-DE-FRANCE"/>
    <x v="0"/>
    <s v="REGION PARISIENNE"/>
    <n v="75497.563801798475"/>
    <n v="364.58910156213256"/>
  </r>
  <r>
    <n v="43"/>
    <x v="18"/>
    <s v="Haute-Saône"/>
    <x v="6"/>
    <x v="0"/>
    <n v="1404"/>
    <n v="15633"/>
    <n v="1155"/>
    <n v="17705"/>
    <s v="FRANCHE-COMTE"/>
    <x v="0"/>
    <s v="EST"/>
    <n v="35897"/>
    <n v="2559"/>
  </r>
  <r>
    <n v="73"/>
    <x v="48"/>
    <s v="Tarn-et-Garonne"/>
    <x v="4"/>
    <x v="2"/>
    <n v="3125"/>
    <n v="5965"/>
    <n v="1615"/>
    <n v="3530"/>
    <s v="MIDI-PYRENEES"/>
    <x v="1"/>
    <s v="SUD-OUEST"/>
    <n v="14235"/>
    <n v="4740"/>
  </r>
  <r>
    <n v="43"/>
    <x v="14"/>
    <s v="Doubs"/>
    <x v="0"/>
    <x v="1"/>
    <n v="7336"/>
    <n v="36088"/>
    <n v="9104"/>
    <n v="46120"/>
    <s v="FRANCHE-COMTE"/>
    <x v="0"/>
    <s v="EST"/>
    <n v="98648"/>
    <n v="16440"/>
  </r>
  <r>
    <n v="91"/>
    <x v="51"/>
    <s v="Hérault"/>
    <x v="2"/>
    <x v="4"/>
    <n v="6210.6998946615768"/>
    <n v="48645.789917409333"/>
    <n v="6963.0809311649109"/>
    <n v="60415.132584873907"/>
    <s v="LANGUEDOC-ROUSSILLON"/>
    <x v="2"/>
    <s v="MEDITERRANEE"/>
    <n v="122234.70332810972"/>
    <n v="13173.780825826489"/>
  </r>
  <r>
    <n v="52"/>
    <x v="20"/>
    <s v="Loire-Atlantique"/>
    <x v="1"/>
    <x v="2"/>
    <n v="21596"/>
    <n v="66400"/>
    <n v="16428"/>
    <n v="42620"/>
    <s v="PAYS DE LA LOIRE"/>
    <x v="1"/>
    <s v="OUEST"/>
    <n v="147044"/>
    <n v="38024"/>
  </r>
  <r>
    <n v="26"/>
    <x v="41"/>
    <s v="Saône-et-Loire"/>
    <x v="5"/>
    <x v="5"/>
    <n v="1294"/>
    <n v="14312"/>
    <n v="1604"/>
    <n v="12610"/>
    <s v="BOURGOGNE"/>
    <x v="2"/>
    <s v="BASSIN PARISIEN"/>
    <n v="29820"/>
    <n v="2898"/>
  </r>
  <r>
    <n v="26"/>
    <x v="9"/>
    <s v="Nièvre"/>
    <x v="3"/>
    <x v="0"/>
    <n v="1141.6778397882556"/>
    <n v="13279.336200487243"/>
    <n v="902.68760711226571"/>
    <n v="16506.320347921421"/>
    <s v="BOURGOGNE"/>
    <x v="0"/>
    <s v="BASSIN PARISIEN"/>
    <n v="31830.021995309187"/>
    <n v="2044.3654469005214"/>
  </r>
  <r>
    <n v="82"/>
    <x v="56"/>
    <s v="Drôme"/>
    <x v="1"/>
    <x v="3"/>
    <n v="1608"/>
    <n v="5804"/>
    <n v="2012"/>
    <n v="9588"/>
    <s v="RHONE-ALPES"/>
    <x v="1"/>
    <s v="CENTRE-EST"/>
    <n v="19012"/>
    <n v="3620"/>
  </r>
  <r>
    <n v="31"/>
    <x v="43"/>
    <s v="Pas-de-Calais"/>
    <x v="6"/>
    <x v="2"/>
    <n v="15827"/>
    <n v="138628"/>
    <n v="11548"/>
    <n v="91066"/>
    <s v="NORD-PAS-DE-CALAIS"/>
    <x v="1"/>
    <s v=""/>
    <n v="257069"/>
    <n v="27375"/>
  </r>
  <r>
    <n v="74"/>
    <x v="87"/>
    <s v="Haute-Vienne"/>
    <x v="1"/>
    <x v="2"/>
    <n v="6024"/>
    <n v="19728"/>
    <n v="4024"/>
    <n v="11172"/>
    <s v="LIMOUSIN"/>
    <x v="1"/>
    <s v="SUD-OUEST"/>
    <n v="40948"/>
    <n v="10048"/>
  </r>
  <r>
    <n v="42"/>
    <x v="40"/>
    <s v="Haut-Rhin"/>
    <x v="6"/>
    <x v="5"/>
    <n v="2646"/>
    <n v="36851"/>
    <n v="3858"/>
    <n v="35062"/>
    <s v="ALSACE"/>
    <x v="2"/>
    <s v="EST"/>
    <n v="78417"/>
    <n v="6504"/>
  </r>
  <r>
    <n v="53"/>
    <x v="57"/>
    <s v="Côtes-d'Armor"/>
    <x v="3"/>
    <x v="5"/>
    <n v="2332.4545563921538"/>
    <n v="42226.681832819253"/>
    <n v="2939.1294447671553"/>
    <n v="51427.860022046516"/>
    <s v="BRETAGNE"/>
    <x v="2"/>
    <s v="OUEST"/>
    <n v="98926.125856025086"/>
    <n v="5271.5840011593091"/>
  </r>
  <r>
    <n v="72"/>
    <x v="11"/>
    <s v="Pyrénées-Atlantiques"/>
    <x v="4"/>
    <x v="3"/>
    <n v="2035"/>
    <n v="6585"/>
    <n v="2370"/>
    <n v="11985"/>
    <s v="AQUITAINE"/>
    <x v="1"/>
    <s v="SUD-OUEST"/>
    <n v="22975"/>
    <n v="4405"/>
  </r>
  <r>
    <n v="43"/>
    <x v="50"/>
    <s v="Jura"/>
    <x v="0"/>
    <x v="5"/>
    <n v="248"/>
    <n v="2364"/>
    <n v="192"/>
    <n v="1072"/>
    <s v="FRANCHE-COMTE"/>
    <x v="2"/>
    <s v="EST"/>
    <n v="3876"/>
    <n v="440"/>
  </r>
  <r>
    <n v="73"/>
    <x v="48"/>
    <s v="Tarn-et-Garonne"/>
    <x v="3"/>
    <x v="0"/>
    <n v="1405.2753806001426"/>
    <n v="16095.206264170827"/>
    <n v="886.28472883678728"/>
    <n v="18786.585454950935"/>
    <s v="MIDI-PYRENEES"/>
    <x v="0"/>
    <s v="SUD-OUEST"/>
    <n v="37173.351828558691"/>
    <n v="2291.5601094369299"/>
  </r>
  <r>
    <n v="26"/>
    <x v="28"/>
    <s v="Yonne"/>
    <x v="5"/>
    <x v="4"/>
    <n v="929"/>
    <n v="9330"/>
    <n v="1292"/>
    <n v="9461"/>
    <s v="BOURGOGNE"/>
    <x v="2"/>
    <s v="BASSIN PARISIEN"/>
    <n v="21012"/>
    <n v="2221"/>
  </r>
  <r>
    <n v="72"/>
    <x v="47"/>
    <s v="Landes"/>
    <x v="1"/>
    <x v="1"/>
    <n v="644"/>
    <n v="19224"/>
    <n v="556"/>
    <n v="24988"/>
    <s v="AQUITAINE"/>
    <x v="0"/>
    <s v="SUD-OUEST"/>
    <n v="45412"/>
    <n v="1200"/>
  </r>
  <r>
    <n v="43"/>
    <x v="50"/>
    <s v="Jura"/>
    <x v="0"/>
    <x v="2"/>
    <n v="3300"/>
    <n v="5328"/>
    <n v="2480"/>
    <n v="4324"/>
    <s v="FRANCHE-COMTE"/>
    <x v="1"/>
    <s v="EST"/>
    <n v="15432"/>
    <n v="5780"/>
  </r>
  <r>
    <n v="24"/>
    <x v="21"/>
    <s v="Eure-et-Loir"/>
    <x v="1"/>
    <x v="2"/>
    <n v="6024"/>
    <n v="20552"/>
    <n v="4036"/>
    <n v="10908"/>
    <s v="CENTRE"/>
    <x v="1"/>
    <s v="BASSIN PARISIEN"/>
    <n v="41520"/>
    <n v="10060"/>
  </r>
  <r>
    <n v="26"/>
    <x v="28"/>
    <s v="Yonne"/>
    <x v="3"/>
    <x v="4"/>
    <n v="2093.3053829911064"/>
    <n v="16381.118702709102"/>
    <n v="2300.5863278976162"/>
    <n v="18821.474495809573"/>
    <s v="BOURGOGNE"/>
    <x v="2"/>
    <s v="BASSIN PARISIEN"/>
    <n v="39596.484909407402"/>
    <n v="4393.8917108887226"/>
  </r>
  <r>
    <n v="26"/>
    <x v="30"/>
    <s v="Côte-d'Or"/>
    <x v="6"/>
    <x v="1"/>
    <n v="127"/>
    <n v="24347"/>
    <n v="97"/>
    <n v="37916"/>
    <s v="BOURGOGNE"/>
    <x v="0"/>
    <s v="BASSIN PARISIEN"/>
    <n v="62487"/>
    <n v="224"/>
  </r>
  <r>
    <n v="43"/>
    <x v="14"/>
    <s v="Doubs"/>
    <x v="3"/>
    <x v="2"/>
    <n v="5528.2049959477781"/>
    <n v="54070.52935887262"/>
    <n v="3621.3819148802399"/>
    <n v="38483.634717839515"/>
    <s v="FRANCHE-COMTE"/>
    <x v="1"/>
    <s v="EST"/>
    <n v="101703.75098754016"/>
    <n v="9149.5869108280185"/>
  </r>
  <r>
    <n v="11"/>
    <x v="39"/>
    <s v="Seine-Saint-Denis"/>
    <x v="1"/>
    <x v="5"/>
    <n v="2844"/>
    <n v="24952"/>
    <n v="4068"/>
    <n v="23160"/>
    <s v="ILE-DE-FRANCE"/>
    <x v="2"/>
    <s v="REGION PARISIENNE"/>
    <n v="55024"/>
    <n v="6912"/>
  </r>
  <r>
    <n v="52"/>
    <x v="63"/>
    <s v="Vendée"/>
    <x v="3"/>
    <x v="2"/>
    <n v="7112.6247003261406"/>
    <n v="79898.699349112532"/>
    <n v="4184.0563364444151"/>
    <n v="55594.10608267659"/>
    <s v="PAYS DE LA LOIRE"/>
    <x v="1"/>
    <s v="OUEST"/>
    <n v="146789.48646855965"/>
    <n v="11296.681036770555"/>
  </r>
  <r>
    <n v="21"/>
    <x v="77"/>
    <s v="Aube"/>
    <x v="3"/>
    <x v="3"/>
    <n v="981.49526550381631"/>
    <n v="4532.4508953346613"/>
    <n v="798.1003484686787"/>
    <n v="7483.7857861806069"/>
    <s v="CHAMPAGNE-ARDENNE"/>
    <x v="1"/>
    <s v="BASSIN PARISIEN"/>
    <n v="13795.832295487762"/>
    <n v="1779.5956139724949"/>
  </r>
  <r>
    <n v="94"/>
    <x v="89"/>
    <s v="Haute-Corse"/>
    <x v="6"/>
    <x v="0"/>
    <n v="1140"/>
    <n v="13293"/>
    <n v="781"/>
    <n v="13622"/>
    <s v="CORSE"/>
    <x v="0"/>
    <s v="MEDITERRANEE"/>
    <n v="28836"/>
    <n v="1921"/>
  </r>
  <r>
    <n v="24"/>
    <x v="10"/>
    <s v="Cher"/>
    <x v="2"/>
    <x v="1"/>
    <n v="123.50307009048112"/>
    <n v="15182.874255569113"/>
    <n v="49.661594548818975"/>
    <n v="26316.898359697065"/>
    <s v="CENTRE"/>
    <x v="0"/>
    <s v="BASSIN PARISIEN"/>
    <n v="41672.937279905476"/>
    <n v="173.1646646393001"/>
  </r>
  <r>
    <n v="24"/>
    <x v="45"/>
    <s v="Indre-et-Loire"/>
    <x v="0"/>
    <x v="1"/>
    <n v="7228"/>
    <n v="38368"/>
    <n v="8636"/>
    <n v="45492"/>
    <s v="CENTRE"/>
    <x v="0"/>
    <s v="BASSIN PARISIEN"/>
    <n v="99724"/>
    <n v="15864"/>
  </r>
  <r>
    <n v="23"/>
    <x v="16"/>
    <s v="Seine-Maritime"/>
    <x v="5"/>
    <x v="2"/>
    <n v="21949"/>
    <n v="97029"/>
    <n v="18343"/>
    <n v="60155"/>
    <s v="HAUTE-NORMANDIE"/>
    <x v="1"/>
    <s v="BASSIN PARISIEN"/>
    <n v="197476"/>
    <n v="40292"/>
  </r>
  <r>
    <n v="54"/>
    <x v="93"/>
    <s v="Deux-Sèvres"/>
    <x v="5"/>
    <x v="5"/>
    <n v="860"/>
    <n v="7836"/>
    <n v="1124"/>
    <n v="7488"/>
    <s v="POITOU-CHARENTES"/>
    <x v="2"/>
    <s v="OUEST"/>
    <n v="17308"/>
    <n v="1984"/>
  </r>
  <r>
    <n v="53"/>
    <x v="57"/>
    <s v="Côtes-d'Armor"/>
    <x v="0"/>
    <x v="0"/>
    <n v="7116"/>
    <n v="68020"/>
    <n v="6104"/>
    <n v="89900"/>
    <s v="BRETAGNE"/>
    <x v="0"/>
    <s v="OUEST"/>
    <n v="171140"/>
    <n v="13220"/>
  </r>
  <r>
    <n v="82"/>
    <x v="32"/>
    <s v="Ain"/>
    <x v="2"/>
    <x v="0"/>
    <n v="3740.374289233042"/>
    <n v="32373.6020692403"/>
    <n v="2111.5321338067738"/>
    <n v="36886.323426446797"/>
    <s v="RHONE-ALPES"/>
    <x v="0"/>
    <s v="CENTRE-EST"/>
    <n v="75111.831918726908"/>
    <n v="5851.9064230398162"/>
  </r>
  <r>
    <n v="93"/>
    <x v="36"/>
    <s v="Alpes-de-Haute-Provence"/>
    <x v="5"/>
    <x v="5"/>
    <n v="215"/>
    <n v="5172"/>
    <n v="412"/>
    <n v="4500"/>
    <s v="PROVENCE-ALPES-COTE D'AZUR"/>
    <x v="2"/>
    <s v="MEDITERRANEE"/>
    <n v="10299"/>
    <n v="627"/>
  </r>
  <r>
    <n v="93"/>
    <x v="53"/>
    <s v="Bouches-du-Rhône"/>
    <x v="2"/>
    <x v="1"/>
    <n v="562.66615633459128"/>
    <n v="56323.209874861052"/>
    <n v="417.88209804193724"/>
    <n v="82637.891092123216"/>
    <s v="PROVENCE-ALPES-COTE D'AZUR"/>
    <x v="0"/>
    <s v="MEDITERRANEE"/>
    <n v="139941.6492213608"/>
    <n v="980.54825437652858"/>
  </r>
  <r>
    <n v="83"/>
    <x v="92"/>
    <s v="Cantal"/>
    <x v="5"/>
    <x v="3"/>
    <n v="464"/>
    <n v="3612"/>
    <n v="596"/>
    <n v="6204"/>
    <s v="AUVERGNE"/>
    <x v="1"/>
    <s v="CENTRE-EST"/>
    <n v="10876"/>
    <n v="1060"/>
  </r>
  <r>
    <n v="83"/>
    <x v="92"/>
    <s v="Cantal"/>
    <x v="4"/>
    <x v="0"/>
    <n v="2540"/>
    <n v="24830"/>
    <n v="1645"/>
    <n v="24720"/>
    <s v="AUVERGNE"/>
    <x v="0"/>
    <s v="CENTRE-EST"/>
    <n v="53735"/>
    <n v="4185"/>
  </r>
  <r>
    <n v="41"/>
    <x v="31"/>
    <s v="Meurthe-et-Moselle"/>
    <x v="6"/>
    <x v="2"/>
    <n v="6416"/>
    <n v="74122"/>
    <n v="4498"/>
    <n v="56364"/>
    <s v="LORRAINE"/>
    <x v="1"/>
    <s v="EST"/>
    <n v="141400"/>
    <n v="10914"/>
  </r>
  <r>
    <n v="43"/>
    <x v="23"/>
    <s v="Territoire de Belfort"/>
    <x v="5"/>
    <x v="5"/>
    <n v="384"/>
    <n v="4821"/>
    <n v="456"/>
    <n v="3756"/>
    <s v="FRANCHE-COMTE"/>
    <x v="2"/>
    <s v="EST"/>
    <n v="9417"/>
    <n v="840"/>
  </r>
  <r>
    <n v="22"/>
    <x v="76"/>
    <s v="Somme"/>
    <x v="5"/>
    <x v="1"/>
    <n v="933"/>
    <n v="35119"/>
    <n v="688"/>
    <n v="50113"/>
    <s v="PICARDIE"/>
    <x v="0"/>
    <s v="BASSIN PARISIEN"/>
    <n v="86853"/>
    <n v="1621"/>
  </r>
  <r>
    <n v="82"/>
    <x v="29"/>
    <s v="Savoie"/>
    <x v="6"/>
    <x v="1"/>
    <n v="124"/>
    <n v="19779"/>
    <n v="80"/>
    <n v="29860"/>
    <s v="RHONE-ALPES"/>
    <x v="0"/>
    <s v="CENTRE-EST"/>
    <n v="49843"/>
    <n v="204"/>
  </r>
  <r>
    <n v="91"/>
    <x v="12"/>
    <s v="Aude"/>
    <x v="5"/>
    <x v="5"/>
    <n v="491"/>
    <n v="8505"/>
    <n v="728"/>
    <n v="7664"/>
    <s v="LANGUEDOC-ROUSSILLON"/>
    <x v="2"/>
    <s v="MEDITERRANEE"/>
    <n v="17388"/>
    <n v="1219"/>
  </r>
  <r>
    <n v="11"/>
    <x v="75"/>
    <s v="Val-de-Marne"/>
    <x v="5"/>
    <x v="4"/>
    <n v="5110"/>
    <n v="45938"/>
    <n v="8077"/>
    <n v="54209"/>
    <s v="ILE-DE-FRANCE"/>
    <x v="2"/>
    <s v="REGION PARISIENNE"/>
    <n v="113334"/>
    <n v="13187"/>
  </r>
  <r>
    <n v="82"/>
    <x v="32"/>
    <s v="Ain"/>
    <x v="0"/>
    <x v="1"/>
    <n v="6036"/>
    <n v="33000"/>
    <n v="6520"/>
    <n v="39328"/>
    <s v="RHONE-ALPES"/>
    <x v="0"/>
    <s v="CENTRE-EST"/>
    <n v="84884"/>
    <n v="12556"/>
  </r>
  <r>
    <n v="82"/>
    <x v="32"/>
    <s v="Ain"/>
    <x v="0"/>
    <x v="4"/>
    <n v="1280"/>
    <n v="4524"/>
    <n v="1596"/>
    <n v="3604"/>
    <s v="RHONE-ALPES"/>
    <x v="2"/>
    <s v="CENTRE-EST"/>
    <n v="11004"/>
    <n v="2876"/>
  </r>
  <r>
    <n v="73"/>
    <x v="80"/>
    <s v="Aveyron"/>
    <x v="5"/>
    <x v="1"/>
    <n v="142"/>
    <n v="22976"/>
    <n v="172"/>
    <n v="29796"/>
    <s v="MIDI-PYRENEES"/>
    <x v="0"/>
    <s v="SUD-OUEST"/>
    <n v="53086"/>
    <n v="314"/>
  </r>
  <r>
    <n v="82"/>
    <x v="17"/>
    <s v="Rhône"/>
    <x v="4"/>
    <x v="2"/>
    <n v="20525"/>
    <n v="64630"/>
    <n v="16035"/>
    <n v="42900"/>
    <s v="RHONE-ALPES"/>
    <x v="1"/>
    <s v="CENTRE-EST"/>
    <n v="144090"/>
    <n v="36560"/>
  </r>
  <r>
    <n v="91"/>
    <x v="64"/>
    <s v="Pyrénées-Orientales"/>
    <x v="5"/>
    <x v="0"/>
    <n v="4377"/>
    <n v="37020"/>
    <n v="3300"/>
    <n v="49096"/>
    <s v="LANGUEDOC-ROUSSILLON"/>
    <x v="0"/>
    <s v="MEDITERRANEE"/>
    <n v="93793"/>
    <n v="7677"/>
  </r>
  <r>
    <n v="25"/>
    <x v="78"/>
    <s v="Orne"/>
    <x v="2"/>
    <x v="0"/>
    <n v="2032.292762776694"/>
    <n v="23429.171660686057"/>
    <n v="1270.0198232255455"/>
    <n v="27251.031220580484"/>
    <s v="BASSE-NORMANDIE"/>
    <x v="0"/>
    <s v="BASSIN PARISIEN"/>
    <n v="53982.515467268779"/>
    <n v="3302.3125860022392"/>
  </r>
  <r>
    <n v="26"/>
    <x v="9"/>
    <s v="Nièvre"/>
    <x v="0"/>
    <x v="4"/>
    <n v="820"/>
    <n v="3208"/>
    <n v="772"/>
    <n v="2640"/>
    <s v="BOURGOGNE"/>
    <x v="2"/>
    <s v="BASSIN PARISIEN"/>
    <n v="7440"/>
    <n v="1592"/>
  </r>
  <r>
    <n v="24"/>
    <x v="45"/>
    <s v="Indre-et-Loire"/>
    <x v="2"/>
    <x v="1"/>
    <n v="122.18429570872256"/>
    <n v="21109.030771891452"/>
    <n v="42.443590854229669"/>
    <n v="37150.116375265534"/>
    <s v="CENTRE"/>
    <x v="0"/>
    <s v="BASSIN PARISIEN"/>
    <n v="58423.77503371994"/>
    <n v="164.62788656295223"/>
  </r>
  <r>
    <n v="83"/>
    <x v="22"/>
    <s v="Allier"/>
    <x v="6"/>
    <x v="4"/>
    <n v="1982"/>
    <n v="11912"/>
    <n v="2150"/>
    <n v="13499"/>
    <s v="AUVERGNE"/>
    <x v="2"/>
    <s v="CENTRE-EST"/>
    <n v="29543"/>
    <n v="4132"/>
  </r>
  <r>
    <n v="91"/>
    <x v="51"/>
    <s v="Hérault"/>
    <x v="4"/>
    <x v="3"/>
    <n v="2910"/>
    <n v="10345"/>
    <n v="3535"/>
    <n v="17350"/>
    <s v="LANGUEDOC-ROUSSILLON"/>
    <x v="1"/>
    <s v="MEDITERRANEE"/>
    <n v="34140"/>
    <n v="6445"/>
  </r>
  <r>
    <n v="82"/>
    <x v="29"/>
    <s v="Savoie"/>
    <x v="1"/>
    <x v="5"/>
    <n v="836"/>
    <n v="8124"/>
    <n v="1184"/>
    <n v="8420"/>
    <s v="RHONE-ALPES"/>
    <x v="2"/>
    <s v="CENTRE-EST"/>
    <n v="18564"/>
    <n v="2020"/>
  </r>
  <r>
    <n v="53"/>
    <x v="34"/>
    <s v="Finistère"/>
    <x v="5"/>
    <x v="2"/>
    <n v="13108"/>
    <n v="67874"/>
    <n v="10640"/>
    <n v="44932"/>
    <s v="BRETAGNE"/>
    <x v="1"/>
    <s v="OUEST"/>
    <n v="136554"/>
    <n v="23748"/>
  </r>
  <r>
    <n v="73"/>
    <x v="69"/>
    <s v="Haute-Garonne"/>
    <x v="2"/>
    <x v="4"/>
    <n v="9334.970034208618"/>
    <n v="58123.876331091175"/>
    <n v="9419.4849026274951"/>
    <n v="68382.163391936076"/>
    <s v="MIDI-PYRENEES"/>
    <x v="2"/>
    <s v="SUD-OUEST"/>
    <n v="145260.49465986335"/>
    <n v="18754.454936836111"/>
  </r>
  <r>
    <n v="22"/>
    <x v="95"/>
    <s v="Aisne"/>
    <x v="0"/>
    <x v="1"/>
    <n v="10088"/>
    <n v="41812"/>
    <n v="11064"/>
    <n v="48380"/>
    <s v="PICARDIE"/>
    <x v="0"/>
    <s v="BASSIN PARISIEN"/>
    <n v="111344"/>
    <n v="21152"/>
  </r>
  <r>
    <n v="23"/>
    <x v="16"/>
    <s v="Seine-Maritime"/>
    <x v="3"/>
    <x v="0"/>
    <n v="8088.4785046505558"/>
    <n v="80538.99364207976"/>
    <n v="4943.5391872355494"/>
    <n v="100622.27123295949"/>
    <s v="HAUTE-NORMANDIE"/>
    <x v="0"/>
    <s v="BASSIN PARISIEN"/>
    <n v="194193.28256692537"/>
    <n v="13032.017691886105"/>
  </r>
  <r>
    <n v="94"/>
    <x v="89"/>
    <s v="Haute-Corse"/>
    <x v="4"/>
    <x v="4"/>
    <n v="500"/>
    <n v="2200"/>
    <n v="440"/>
    <n v="2300"/>
    <s v="CORSE"/>
    <x v="2"/>
    <s v="MEDITERRANEE"/>
    <n v="5440"/>
    <n v="940"/>
  </r>
  <r>
    <n v="82"/>
    <x v="15"/>
    <s v="Loire"/>
    <x v="0"/>
    <x v="5"/>
    <n v="1064"/>
    <n v="7924"/>
    <n v="744"/>
    <n v="2652"/>
    <s v="RHONE-ALPES"/>
    <x v="2"/>
    <s v="CENTRE-EST"/>
    <n v="12384"/>
    <n v="1808"/>
  </r>
  <r>
    <n v="25"/>
    <x v="85"/>
    <s v="Calvados"/>
    <x v="3"/>
    <x v="2"/>
    <n v="6983.1343123565193"/>
    <n v="67882.925543569014"/>
    <n v="4891.2166523324431"/>
    <n v="51191.984453640129"/>
    <s v="BASSE-NORMANDIE"/>
    <x v="1"/>
    <s v="BASSIN PARISIEN"/>
    <n v="130949.26096189811"/>
    <n v="11874.350964688962"/>
  </r>
  <r>
    <n v="23"/>
    <x v="16"/>
    <s v="Seine-Maritime"/>
    <x v="6"/>
    <x v="2"/>
    <n v="13129"/>
    <n v="125425"/>
    <n v="9237"/>
    <n v="90253"/>
    <s v="HAUTE-NORMANDIE"/>
    <x v="1"/>
    <s v="BASSIN PARISIEN"/>
    <n v="238044"/>
    <n v="22366"/>
  </r>
  <r>
    <n v="83"/>
    <x v="22"/>
    <s v="Allier"/>
    <x v="3"/>
    <x v="0"/>
    <n v="1708.4871056596319"/>
    <n v="19515.227545208007"/>
    <n v="1090.0363616548063"/>
    <n v="23378.128198842576"/>
    <s v="AUVERGNE"/>
    <x v="0"/>
    <s v="CENTRE-EST"/>
    <n v="45691.87921136502"/>
    <n v="2798.5234673144382"/>
  </r>
  <r>
    <n v="72"/>
    <x v="82"/>
    <s v="Gironde"/>
    <x v="1"/>
    <x v="5"/>
    <n v="2632"/>
    <n v="31904"/>
    <n v="3148"/>
    <n v="29720"/>
    <s v="AQUITAINE"/>
    <x v="2"/>
    <s v="SUD-OUEST"/>
    <n v="67404"/>
    <n v="5780"/>
  </r>
  <r>
    <n v="26"/>
    <x v="28"/>
    <s v="Yonne"/>
    <x v="6"/>
    <x v="4"/>
    <n v="1783"/>
    <n v="10515"/>
    <n v="1775"/>
    <n v="11977"/>
    <s v="BOURGOGNE"/>
    <x v="2"/>
    <s v="BASSIN PARISIEN"/>
    <n v="26050"/>
    <n v="3558"/>
  </r>
  <r>
    <n v="72"/>
    <x v="47"/>
    <s v="Landes"/>
    <x v="6"/>
    <x v="1"/>
    <n v="96"/>
    <n v="19211"/>
    <n v="68"/>
    <n v="27917"/>
    <s v="AQUITAINE"/>
    <x v="0"/>
    <s v="SUD-OUEST"/>
    <n v="47292"/>
    <n v="164"/>
  </r>
  <r>
    <n v="53"/>
    <x v="7"/>
    <s v="Morbihan"/>
    <x v="6"/>
    <x v="4"/>
    <n v="4438"/>
    <n v="24652"/>
    <n v="4092"/>
    <n v="25449"/>
    <s v="BRETAGNE"/>
    <x v="2"/>
    <s v="OUEST"/>
    <n v="58631"/>
    <n v="8530"/>
  </r>
  <r>
    <n v="23"/>
    <x v="38"/>
    <s v="Eure"/>
    <x v="1"/>
    <x v="2"/>
    <n v="7668"/>
    <n v="23700"/>
    <n v="5144"/>
    <n v="13960"/>
    <s v="HAUTE-NORMANDIE"/>
    <x v="1"/>
    <s v="BASSIN PARISIEN"/>
    <n v="50472"/>
    <n v="12812"/>
  </r>
  <r>
    <n v="72"/>
    <x v="25"/>
    <s v="Lot-et-Garonne"/>
    <x v="5"/>
    <x v="0"/>
    <n v="3344"/>
    <n v="33278"/>
    <n v="2592"/>
    <n v="41281"/>
    <s v="AQUITAINE"/>
    <x v="0"/>
    <s v="SUD-OUEST"/>
    <n v="80495"/>
    <n v="5936"/>
  </r>
  <r>
    <n v="74"/>
    <x v="52"/>
    <s v="Corrèze"/>
    <x v="6"/>
    <x v="5"/>
    <n v="712"/>
    <n v="9750"/>
    <n v="754"/>
    <n v="10429"/>
    <s v="LIMOUSIN"/>
    <x v="2"/>
    <s v="SUD-OUEST"/>
    <n v="21645"/>
    <n v="1466"/>
  </r>
  <r>
    <n v="26"/>
    <x v="30"/>
    <s v="Côte-d'Or"/>
    <x v="1"/>
    <x v="4"/>
    <n v="2124"/>
    <n v="12892"/>
    <n v="3504"/>
    <n v="11556"/>
    <s v="BOURGOGNE"/>
    <x v="2"/>
    <s v="BASSIN PARISIEN"/>
    <n v="30076"/>
    <n v="5628"/>
  </r>
  <r>
    <n v="21"/>
    <x v="84"/>
    <s v="Ardennes"/>
    <x v="1"/>
    <x v="5"/>
    <n v="440"/>
    <n v="4432"/>
    <n v="716"/>
    <n v="4124"/>
    <s v="CHAMPAGNE-ARDENNE"/>
    <x v="2"/>
    <s v="BASSIN PARISIEN"/>
    <n v="9712"/>
    <n v="1156"/>
  </r>
  <r>
    <n v="26"/>
    <x v="28"/>
    <s v="Yonne"/>
    <x v="0"/>
    <x v="0"/>
    <n v="5408"/>
    <n v="36688"/>
    <n v="4060"/>
    <n v="39936"/>
    <s v="BOURGOGNE"/>
    <x v="0"/>
    <s v="BASSIN PARISIEN"/>
    <n v="86092"/>
    <n v="9468"/>
  </r>
  <r>
    <n v="22"/>
    <x v="76"/>
    <s v="Somme"/>
    <x v="6"/>
    <x v="2"/>
    <n v="5713"/>
    <n v="50189"/>
    <n v="3475"/>
    <n v="32520"/>
    <s v="PICARDIE"/>
    <x v="1"/>
    <s v="BASSIN PARISIEN"/>
    <n v="91897"/>
    <n v="9188"/>
  </r>
  <r>
    <n v="54"/>
    <x v="93"/>
    <s v="Deux-Sèvres"/>
    <x v="0"/>
    <x v="0"/>
    <n v="5828"/>
    <n v="46164"/>
    <n v="4700"/>
    <n v="52480"/>
    <s v="POITOU-CHARENTES"/>
    <x v="0"/>
    <s v="OUEST"/>
    <n v="109172"/>
    <n v="10528"/>
  </r>
  <r>
    <n v="24"/>
    <x v="45"/>
    <s v="Indre-et-Loire"/>
    <x v="1"/>
    <x v="3"/>
    <n v="2280"/>
    <n v="6464"/>
    <n v="2988"/>
    <n v="10920"/>
    <s v="CENTRE"/>
    <x v="1"/>
    <s v="BASSIN PARISIEN"/>
    <n v="22652"/>
    <n v="5268"/>
  </r>
  <r>
    <n v="43"/>
    <x v="18"/>
    <s v="Haute-Saône"/>
    <x v="0"/>
    <x v="1"/>
    <n v="3984"/>
    <n v="20512"/>
    <n v="4124"/>
    <n v="24452"/>
    <s v="FRANCHE-COMTE"/>
    <x v="0"/>
    <s v="EST"/>
    <n v="53072"/>
    <n v="8108"/>
  </r>
  <r>
    <n v="41"/>
    <x v="67"/>
    <s v="Moselle"/>
    <x v="2"/>
    <x v="1"/>
    <n v="267.19982834380727"/>
    <n v="26533.806968933925"/>
    <n v="154.17790664061917"/>
    <n v="51465.358736012626"/>
    <s v="LORRAINE"/>
    <x v="0"/>
    <s v="EST"/>
    <n v="78420.543439930974"/>
    <n v="421.37773498442641"/>
  </r>
  <r>
    <n v="73"/>
    <x v="65"/>
    <s v="Hautes-Pyrénées"/>
    <x v="6"/>
    <x v="3"/>
    <n v="542"/>
    <n v="5623"/>
    <n v="445"/>
    <n v="8717"/>
    <s v="MIDI-PYRENEES"/>
    <x v="1"/>
    <s v="SUD-OUEST"/>
    <n v="15327"/>
    <n v="987"/>
  </r>
  <r>
    <n v="53"/>
    <x v="57"/>
    <s v="Côtes-d'Armor"/>
    <x v="0"/>
    <x v="1"/>
    <n v="8416"/>
    <n v="49340"/>
    <n v="8704"/>
    <n v="54032"/>
    <s v="BRETAGNE"/>
    <x v="0"/>
    <s v="OUEST"/>
    <n v="120492"/>
    <n v="17120"/>
  </r>
  <r>
    <n v="72"/>
    <x v="25"/>
    <s v="Lot-et-Garonne"/>
    <x v="5"/>
    <x v="5"/>
    <n v="438"/>
    <n v="7877"/>
    <n v="756"/>
    <n v="7160"/>
    <s v="AQUITAINE"/>
    <x v="2"/>
    <s v="SUD-OUEST"/>
    <n v="16231"/>
    <n v="1194"/>
  </r>
  <r>
    <n v="41"/>
    <x v="67"/>
    <s v="Moselle"/>
    <x v="0"/>
    <x v="1"/>
    <n v="13880"/>
    <n v="52548"/>
    <n v="17012"/>
    <n v="60932"/>
    <s v="LORRAINE"/>
    <x v="0"/>
    <s v="EST"/>
    <n v="144372"/>
    <n v="30892"/>
  </r>
  <r>
    <n v="83"/>
    <x v="92"/>
    <s v="Cantal"/>
    <x v="0"/>
    <x v="0"/>
    <n v="2696"/>
    <n v="28596"/>
    <n v="1880"/>
    <n v="27500"/>
    <s v="AUVERGNE"/>
    <x v="0"/>
    <s v="CENTRE-EST"/>
    <n v="60672"/>
    <n v="4576"/>
  </r>
  <r>
    <n v="73"/>
    <x v="86"/>
    <s v="Ariège"/>
    <x v="1"/>
    <x v="4"/>
    <n v="572"/>
    <n v="3416"/>
    <n v="908"/>
    <n v="3072"/>
    <s v="MIDI-PYRENEES"/>
    <x v="2"/>
    <s v="SUD-OUEST"/>
    <n v="7968"/>
    <n v="1480"/>
  </r>
  <r>
    <n v="54"/>
    <x v="88"/>
    <s v="Charente"/>
    <x v="0"/>
    <x v="1"/>
    <n v="4692"/>
    <n v="28236"/>
    <n v="5084"/>
    <n v="32648"/>
    <s v="POITOU-CHARENTES"/>
    <x v="0"/>
    <s v="OUEST"/>
    <n v="70660"/>
    <n v="9776"/>
  </r>
  <r>
    <n v="73"/>
    <x v="33"/>
    <s v="Gers"/>
    <x v="0"/>
    <x v="0"/>
    <n v="2620"/>
    <n v="31908"/>
    <n v="1952"/>
    <n v="34284"/>
    <s v="MIDI-PYRENEES"/>
    <x v="0"/>
    <s v="SUD-OUEST"/>
    <n v="70764"/>
    <n v="4572"/>
  </r>
  <r>
    <n v="83"/>
    <x v="92"/>
    <s v="Cantal"/>
    <x v="4"/>
    <x v="1"/>
    <n v="2065"/>
    <n v="14285"/>
    <n v="2005"/>
    <n v="18110"/>
    <s v="AUVERGNE"/>
    <x v="0"/>
    <s v="CENTRE-EST"/>
    <n v="36465"/>
    <n v="4070"/>
  </r>
  <r>
    <n v="42"/>
    <x v="3"/>
    <s v="Bas-Rhin"/>
    <x v="4"/>
    <x v="1"/>
    <n v="8505"/>
    <n v="35250"/>
    <n v="12565"/>
    <n v="61930"/>
    <s v="ALSACE"/>
    <x v="0"/>
    <s v="EST"/>
    <n v="118250"/>
    <n v="21070"/>
  </r>
  <r>
    <n v="73"/>
    <x v="37"/>
    <s v="Lot"/>
    <x v="6"/>
    <x v="1"/>
    <n v="53"/>
    <n v="12827"/>
    <n v="20"/>
    <n v="16920"/>
    <s v="MIDI-PYRENEES"/>
    <x v="0"/>
    <s v="SUD-OUEST"/>
    <n v="29820"/>
    <n v="73"/>
  </r>
  <r>
    <n v="21"/>
    <x v="77"/>
    <s v="Aube"/>
    <x v="6"/>
    <x v="4"/>
    <n v="1561"/>
    <n v="8544"/>
    <n v="1835"/>
    <n v="9311"/>
    <s v="CHAMPAGNE-ARDENNE"/>
    <x v="2"/>
    <s v="BASSIN PARISIEN"/>
    <n v="21251"/>
    <n v="3396"/>
  </r>
  <r>
    <n v="11"/>
    <x v="70"/>
    <s v="Essonne"/>
    <x v="4"/>
    <x v="1"/>
    <n v="9210"/>
    <n v="62485"/>
    <n v="9225"/>
    <n v="77760"/>
    <s v="ILE-DE-FRANCE"/>
    <x v="0"/>
    <s v="REGION PARISIENNE"/>
    <n v="158680"/>
    <n v="18435"/>
  </r>
  <r>
    <n v="91"/>
    <x v="12"/>
    <s v="Aude"/>
    <x v="5"/>
    <x v="3"/>
    <n v="1138"/>
    <n v="6720"/>
    <n v="849"/>
    <n v="9468"/>
    <s v="LANGUEDOC-ROUSSILLON"/>
    <x v="1"/>
    <s v="MEDITERRANEE"/>
    <n v="18175"/>
    <n v="1987"/>
  </r>
  <r>
    <n v="54"/>
    <x v="88"/>
    <s v="Charente"/>
    <x v="0"/>
    <x v="2"/>
    <n v="4764"/>
    <n v="6956"/>
    <n v="2824"/>
    <n v="4828"/>
    <s v="POITOU-CHARENTES"/>
    <x v="1"/>
    <s v="OUEST"/>
    <n v="19372"/>
    <n v="7588"/>
  </r>
  <r>
    <n v="53"/>
    <x v="34"/>
    <s v="Finistère"/>
    <x v="0"/>
    <x v="5"/>
    <n v="844"/>
    <n v="6956"/>
    <n v="588"/>
    <n v="2320"/>
    <s v="BRETAGNE"/>
    <x v="2"/>
    <s v="OUEST"/>
    <n v="10708"/>
    <n v="1432"/>
  </r>
  <r>
    <n v="93"/>
    <x v="6"/>
    <s v="Var"/>
    <x v="1"/>
    <x v="3"/>
    <n v="4048"/>
    <n v="14832"/>
    <n v="3664"/>
    <n v="22620"/>
    <s v="PROVENCE-ALPES-COTE D'AZUR"/>
    <x v="1"/>
    <s v="MEDITERRANEE"/>
    <n v="45164"/>
    <n v="7712"/>
  </r>
  <r>
    <n v="52"/>
    <x v="72"/>
    <s v="Sarthe"/>
    <x v="4"/>
    <x v="1"/>
    <n v="6050"/>
    <n v="32755"/>
    <n v="8520"/>
    <n v="46775"/>
    <s v="PAYS DE LA LOIRE"/>
    <x v="0"/>
    <s v="OUEST"/>
    <n v="94100"/>
    <n v="14570"/>
  </r>
  <r>
    <n v="22"/>
    <x v="81"/>
    <s v="Oise"/>
    <x v="5"/>
    <x v="2"/>
    <n v="12438"/>
    <n v="52694"/>
    <n v="9414"/>
    <n v="34230"/>
    <s v="PICARDIE"/>
    <x v="1"/>
    <s v="BASSIN PARISIEN"/>
    <n v="108776"/>
    <n v="21852"/>
  </r>
  <r>
    <n v="94"/>
    <x v="13"/>
    <s v="Corse-du-Sud"/>
    <x v="3"/>
    <x v="2"/>
    <n v="1297.6285281346102"/>
    <n v="11338.011152753896"/>
    <n v="927.15429376110592"/>
    <n v="8942.5100393674638"/>
    <s v="CORSE"/>
    <x v="1"/>
    <s v="MEDITERRANEE"/>
    <n v="22505.304014017078"/>
    <n v="2224.7828218957161"/>
  </r>
  <r>
    <n v="53"/>
    <x v="57"/>
    <s v="Côtes-d'Armor"/>
    <x v="2"/>
    <x v="3"/>
    <n v="1705.971046141015"/>
    <n v="11256.375263554144"/>
    <n v="1015.5486549426089"/>
    <n v="18644.807146828582"/>
    <s v="BRETAGNE"/>
    <x v="1"/>
    <s v="OUEST"/>
    <n v="32622.702111466351"/>
    <n v="2721.5197010836237"/>
  </r>
  <r>
    <n v="42"/>
    <x v="40"/>
    <s v="Haut-Rhin"/>
    <x v="6"/>
    <x v="2"/>
    <n v="8040"/>
    <n v="88022"/>
    <n v="5803"/>
    <n v="66648"/>
    <s v="ALSACE"/>
    <x v="1"/>
    <s v="EST"/>
    <n v="168513"/>
    <n v="13843"/>
  </r>
  <r>
    <n v="83"/>
    <x v="92"/>
    <s v="Cantal"/>
    <x v="2"/>
    <x v="2"/>
    <n v="1616.2864973633441"/>
    <n v="17011.510928933687"/>
    <n v="794.65904685012686"/>
    <n v="10553.069827174269"/>
    <s v="AUVERGNE"/>
    <x v="1"/>
    <s v="CENTRE-EST"/>
    <n v="29975.526300321428"/>
    <n v="2410.9455442134708"/>
  </r>
  <r>
    <n v="53"/>
    <x v="57"/>
    <s v="Côtes-d'Armor"/>
    <x v="3"/>
    <x v="2"/>
    <n v="5348.2953691596622"/>
    <n v="65309.202463263995"/>
    <n v="3692.6836689281317"/>
    <n v="48337.515303193395"/>
    <s v="BRETAGNE"/>
    <x v="1"/>
    <s v="OUEST"/>
    <n v="122687.69680454518"/>
    <n v="9040.979038087793"/>
  </r>
  <r>
    <n v="31"/>
    <x v="44"/>
    <s v="Nord"/>
    <x v="4"/>
    <x v="5"/>
    <n v="5585"/>
    <n v="37590"/>
    <n v="7920"/>
    <n v="24015"/>
    <s v="NORD-PAS-DE-CALAIS"/>
    <x v="2"/>
    <s v=""/>
    <n v="75110"/>
    <n v="13505"/>
  </r>
  <r>
    <n v="23"/>
    <x v="16"/>
    <s v="Seine-Maritime"/>
    <x v="6"/>
    <x v="5"/>
    <n v="4285"/>
    <n v="53026"/>
    <n v="5690"/>
    <n v="57337"/>
    <s v="HAUTE-NORMANDIE"/>
    <x v="2"/>
    <s v="BASSIN PARISIEN"/>
    <n v="120338"/>
    <n v="9975"/>
  </r>
  <r>
    <n v="24"/>
    <x v="10"/>
    <s v="Cher"/>
    <x v="4"/>
    <x v="0"/>
    <n v="4845"/>
    <n v="39985"/>
    <n v="4050"/>
    <n v="46650"/>
    <s v="CENTRE"/>
    <x v="0"/>
    <s v="BASSIN PARISIEN"/>
    <n v="95530"/>
    <n v="8895"/>
  </r>
  <r>
    <n v="83"/>
    <x v="94"/>
    <s v="Puy-de-Dôme"/>
    <x v="2"/>
    <x v="0"/>
    <n v="3107.0567700388883"/>
    <n v="30491.004556878655"/>
    <n v="1875.0743013852211"/>
    <n v="36038.072986736981"/>
    <s v="AUVERGNE"/>
    <x v="0"/>
    <s v="CENTRE-EST"/>
    <n v="71511.208615039737"/>
    <n v="4982.1310714241099"/>
  </r>
  <r>
    <n v="52"/>
    <x v="20"/>
    <s v="Loire-Atlantique"/>
    <x v="3"/>
    <x v="0"/>
    <n v="5534.7645960485024"/>
    <n v="47205.892857655206"/>
    <n v="3030.2744056938745"/>
    <n v="61402.056182075401"/>
    <s v="PAYS DE LA LOIRE"/>
    <x v="0"/>
    <s v="OUEST"/>
    <n v="117172.98804147299"/>
    <n v="8565.0390017423779"/>
  </r>
  <r>
    <n v="22"/>
    <x v="81"/>
    <s v="Oise"/>
    <x v="6"/>
    <x v="3"/>
    <n v="2953"/>
    <n v="15416"/>
    <n v="2299"/>
    <n v="23079"/>
    <s v="PICARDIE"/>
    <x v="1"/>
    <s v="BASSIN PARISIEN"/>
    <n v="43747"/>
    <n v="5252"/>
  </r>
  <r>
    <n v="52"/>
    <x v="72"/>
    <s v="Sarthe"/>
    <x v="5"/>
    <x v="1"/>
    <n v="646"/>
    <n v="32633"/>
    <n v="768"/>
    <n v="49476"/>
    <s v="PAYS DE LA LOIRE"/>
    <x v="0"/>
    <s v="OUEST"/>
    <n v="83523"/>
    <n v="1414"/>
  </r>
  <r>
    <n v="73"/>
    <x v="69"/>
    <s v="Haute-Garonne"/>
    <x v="2"/>
    <x v="1"/>
    <n v="300.85666171816945"/>
    <n v="29782.101107755854"/>
    <n v="126.43240520838259"/>
    <n v="45414.718254832515"/>
    <s v="MIDI-PYRENEES"/>
    <x v="0"/>
    <s v="SUD-OUEST"/>
    <n v="75624.108429514919"/>
    <n v="427.28906692655204"/>
  </r>
  <r>
    <n v="54"/>
    <x v="93"/>
    <s v="Deux-Sèvres"/>
    <x v="6"/>
    <x v="5"/>
    <n v="1372"/>
    <n v="13195"/>
    <n v="1685"/>
    <n v="14822"/>
    <s v="POITOU-CHARENTES"/>
    <x v="2"/>
    <s v="OUEST"/>
    <n v="31074"/>
    <n v="3057"/>
  </r>
  <r>
    <n v="82"/>
    <x v="29"/>
    <s v="Savoie"/>
    <x v="3"/>
    <x v="1"/>
    <n v="63.054471141176137"/>
    <n v="11358.412549918916"/>
    <n v="31.068627827593282"/>
    <n v="19970.083718065882"/>
    <s v="RHONE-ALPES"/>
    <x v="0"/>
    <s v="CENTRE-EST"/>
    <n v="31422.619366953568"/>
    <n v="94.123098968769426"/>
  </r>
  <r>
    <n v="25"/>
    <x v="85"/>
    <s v="Calvados"/>
    <x v="1"/>
    <x v="1"/>
    <n v="4336"/>
    <n v="35876"/>
    <n v="4760"/>
    <n v="51320"/>
    <s v="BASSE-NORMANDIE"/>
    <x v="0"/>
    <s v="BASSIN PARISIEN"/>
    <n v="96292"/>
    <n v="9096"/>
  </r>
  <r>
    <n v="43"/>
    <x v="18"/>
    <s v="Haute-Saône"/>
    <x v="5"/>
    <x v="5"/>
    <n v="408"/>
    <n v="4780"/>
    <n v="436"/>
    <n v="4096"/>
    <s v="FRANCHE-COMTE"/>
    <x v="2"/>
    <s v="EST"/>
    <n v="9720"/>
    <n v="844"/>
  </r>
  <r>
    <n v="25"/>
    <x v="85"/>
    <s v="Calvados"/>
    <x v="2"/>
    <x v="0"/>
    <n v="4253.6496271052274"/>
    <n v="42616.523093299853"/>
    <n v="2750.2727067890496"/>
    <n v="50693.647481514505"/>
    <s v="BASSE-NORMANDIE"/>
    <x v="0"/>
    <s v="BASSIN PARISIEN"/>
    <n v="100314.09290870864"/>
    <n v="7003.9223338942775"/>
  </r>
  <r>
    <n v="82"/>
    <x v="56"/>
    <s v="Drôme"/>
    <x v="2"/>
    <x v="2"/>
    <n v="4698.3384940601682"/>
    <n v="43722.976874866144"/>
    <n v="2887.7713724976506"/>
    <n v="33018.238995132953"/>
    <s v="RHONE-ALPES"/>
    <x v="1"/>
    <s v="CENTRE-EST"/>
    <n v="84327.325736556915"/>
    <n v="7586.1098665578193"/>
  </r>
  <r>
    <n v="26"/>
    <x v="9"/>
    <s v="Nièvre"/>
    <x v="5"/>
    <x v="0"/>
    <n v="2456"/>
    <n v="23526"/>
    <n v="1916"/>
    <n v="28322"/>
    <s v="BOURGOGNE"/>
    <x v="0"/>
    <s v="BASSIN PARISIEN"/>
    <n v="56220"/>
    <n v="4372"/>
  </r>
  <r>
    <n v="82"/>
    <x v="15"/>
    <s v="Loire"/>
    <x v="1"/>
    <x v="0"/>
    <n v="11840"/>
    <n v="90412"/>
    <n v="10072"/>
    <n v="110648"/>
    <s v="RHONE-ALPES"/>
    <x v="0"/>
    <s v="CENTRE-EST"/>
    <n v="222972"/>
    <n v="21912"/>
  </r>
  <r>
    <n v="91"/>
    <x v="12"/>
    <s v="Aude"/>
    <x v="6"/>
    <x v="0"/>
    <n v="2183"/>
    <n v="24856"/>
    <n v="1354"/>
    <n v="30390"/>
    <s v="LANGUEDOC-ROUSSILLON"/>
    <x v="0"/>
    <s v="MEDITERRANEE"/>
    <n v="58783"/>
    <n v="3537"/>
  </r>
  <r>
    <n v="52"/>
    <x v="63"/>
    <s v="Vendée"/>
    <x v="5"/>
    <x v="2"/>
    <n v="10366"/>
    <n v="42312"/>
    <n v="7648"/>
    <n v="25668"/>
    <s v="PAYS DE LA LOIRE"/>
    <x v="1"/>
    <s v="OUEST"/>
    <n v="85994"/>
    <n v="18014"/>
  </r>
  <r>
    <n v="54"/>
    <x v="88"/>
    <s v="Charente"/>
    <x v="3"/>
    <x v="5"/>
    <n v="1392.8827025531539"/>
    <n v="21396.34964125021"/>
    <n v="1570.6721409941495"/>
    <n v="27319.286131526191"/>
    <s v="POITOU-CHARENTES"/>
    <x v="2"/>
    <s v="OUEST"/>
    <n v="51679.1906163237"/>
    <n v="2963.5548435473033"/>
  </r>
  <r>
    <n v="11"/>
    <x v="42"/>
    <s v="Hauts-de-Seine"/>
    <x v="2"/>
    <x v="0"/>
    <n v="7028.0999697466905"/>
    <n v="71574.983143820107"/>
    <n v="4852.5562037416348"/>
    <n v="83710.528191598103"/>
    <s v="ILE-DE-FRANCE"/>
    <x v="0"/>
    <s v="REGION PARISIENNE"/>
    <n v="167166.16750890654"/>
    <n v="11880.656173488325"/>
  </r>
  <r>
    <n v="24"/>
    <x v="71"/>
    <s v="Loiret"/>
    <x v="5"/>
    <x v="1"/>
    <n v="1144"/>
    <n v="37790"/>
    <n v="960"/>
    <n v="53545"/>
    <s v="CENTRE"/>
    <x v="0"/>
    <s v="BASSIN PARISIEN"/>
    <n v="93439"/>
    <n v="2104"/>
  </r>
  <r>
    <n v="72"/>
    <x v="47"/>
    <s v="Landes"/>
    <x v="0"/>
    <x v="2"/>
    <n v="3736"/>
    <n v="5948"/>
    <n v="2400"/>
    <n v="4028"/>
    <s v="AQUITAINE"/>
    <x v="1"/>
    <s v="SUD-OUEST"/>
    <n v="16112"/>
    <n v="6136"/>
  </r>
  <r>
    <n v="82"/>
    <x v="19"/>
    <s v="Isère"/>
    <x v="0"/>
    <x v="2"/>
    <n v="9252"/>
    <n v="20268"/>
    <n v="7800"/>
    <n v="18180"/>
    <s v="RHONE-ALPES"/>
    <x v="1"/>
    <s v="CENTRE-EST"/>
    <n v="55500"/>
    <n v="17052"/>
  </r>
  <r>
    <n v="73"/>
    <x v="33"/>
    <s v="Gers"/>
    <x v="4"/>
    <x v="3"/>
    <n v="825"/>
    <n v="1965"/>
    <n v="995"/>
    <n v="3160"/>
    <s v="MIDI-PYRENEES"/>
    <x v="1"/>
    <s v="SUD-OUEST"/>
    <n v="6945"/>
    <n v="1820"/>
  </r>
  <r>
    <n v="42"/>
    <x v="40"/>
    <s v="Haut-Rhin"/>
    <x v="5"/>
    <x v="4"/>
    <n v="2898"/>
    <n v="24348"/>
    <n v="3796"/>
    <n v="20072"/>
    <s v="ALSACE"/>
    <x v="2"/>
    <s v="EST"/>
    <n v="51114"/>
    <n v="6694"/>
  </r>
  <r>
    <n v="24"/>
    <x v="45"/>
    <s v="Indre-et-Loire"/>
    <x v="3"/>
    <x v="5"/>
    <n v="3195.8212811090257"/>
    <n v="46771.85197820481"/>
    <n v="4521.3369936015979"/>
    <n v="56874.430060222752"/>
    <s v="CENTRE"/>
    <x v="2"/>
    <s v="BASSIN PARISIEN"/>
    <n v="111363.44031313818"/>
    <n v="7717.158274710624"/>
  </r>
  <r>
    <n v="72"/>
    <x v="11"/>
    <s v="Pyrénées-Atlantiques"/>
    <x v="3"/>
    <x v="5"/>
    <n v="3099.979286514766"/>
    <n v="57555.029609300087"/>
    <n v="3920.6686882016547"/>
    <n v="70860.02260325574"/>
    <s v="AQUITAINE"/>
    <x v="2"/>
    <s v="SUD-OUEST"/>
    <n v="135435.70018727225"/>
    <n v="7020.6479747164212"/>
  </r>
  <r>
    <n v="26"/>
    <x v="41"/>
    <s v="Saône-et-Loire"/>
    <x v="0"/>
    <x v="2"/>
    <n v="8828"/>
    <n v="15848"/>
    <n v="5120"/>
    <n v="8336"/>
    <s v="BOURGOGNE"/>
    <x v="1"/>
    <s v="BASSIN PARISIEN"/>
    <n v="38132"/>
    <n v="13948"/>
  </r>
  <r>
    <n v="11"/>
    <x v="42"/>
    <s v="Hauts-de-Seine"/>
    <x v="3"/>
    <x v="3"/>
    <n v="3125.1687076064372"/>
    <n v="19850.588162262593"/>
    <n v="2528.464652802948"/>
    <n v="34198.117677509079"/>
    <s v="ILE-DE-FRANCE"/>
    <x v="1"/>
    <s v="REGION PARISIENNE"/>
    <n v="59702.339200181057"/>
    <n v="5653.6333604093852"/>
  </r>
  <r>
    <n v="22"/>
    <x v="95"/>
    <s v="Aisne"/>
    <x v="5"/>
    <x v="4"/>
    <n v="1698"/>
    <n v="13412"/>
    <n v="2348"/>
    <n v="13424"/>
    <s v="PICARDIE"/>
    <x v="2"/>
    <s v="BASSIN PARISIEN"/>
    <n v="30882"/>
    <n v="4046"/>
  </r>
  <r>
    <n v="43"/>
    <x v="50"/>
    <s v="Jura"/>
    <x v="3"/>
    <x v="5"/>
    <n v="994.03219293843483"/>
    <n v="16541.606654830113"/>
    <n v="1320.4385987898181"/>
    <n v="20458.377205886878"/>
    <s v="FRANCHE-COMTE"/>
    <x v="2"/>
    <s v="EST"/>
    <n v="39314.454652445245"/>
    <n v="2314.4707917282531"/>
  </r>
  <r>
    <n v="91"/>
    <x v="91"/>
    <s v="Gard"/>
    <x v="2"/>
    <x v="3"/>
    <n v="1956.9604711391994"/>
    <n v="14362.122072112339"/>
    <n v="1399.7706105730326"/>
    <n v="21866.018372589897"/>
    <s v="LANGUEDOC-ROUSSILLON"/>
    <x v="1"/>
    <s v="MEDITERRANEE"/>
    <n v="39584.87152641447"/>
    <n v="3356.731081712232"/>
  </r>
  <r>
    <n v="24"/>
    <x v="10"/>
    <s v="Cher"/>
    <x v="3"/>
    <x v="4"/>
    <n v="2192.34646004158"/>
    <n v="16178.692162210578"/>
    <n v="2158.3980098952916"/>
    <n v="18107.674502265902"/>
    <s v="CENTRE"/>
    <x v="2"/>
    <s v="BASSIN PARISIEN"/>
    <n v="38637.111134413353"/>
    <n v="4350.7444699368716"/>
  </r>
  <r>
    <n v="54"/>
    <x v="93"/>
    <s v="Deux-Sèvres"/>
    <x v="1"/>
    <x v="5"/>
    <n v="524"/>
    <n v="5056"/>
    <n v="696"/>
    <n v="4948"/>
    <s v="POITOU-CHARENTES"/>
    <x v="2"/>
    <s v="OUEST"/>
    <n v="11224"/>
    <n v="1220"/>
  </r>
  <r>
    <n v="11"/>
    <x v="90"/>
    <s v="Seine-et-Marne"/>
    <x v="6"/>
    <x v="0"/>
    <n v="7170"/>
    <n v="63937"/>
    <n v="4770"/>
    <n v="70520"/>
    <s v="ILE-DE-FRANCE"/>
    <x v="0"/>
    <s v="REGION PARISIENNE"/>
    <n v="146397"/>
    <n v="11940"/>
  </r>
  <r>
    <n v="72"/>
    <x v="82"/>
    <s v="Gironde"/>
    <x v="5"/>
    <x v="2"/>
    <n v="18375"/>
    <n v="89728"/>
    <n v="14888"/>
    <n v="72041"/>
    <s v="AQUITAINE"/>
    <x v="1"/>
    <s v="SUD-OUEST"/>
    <n v="195032"/>
    <n v="33263"/>
  </r>
  <r>
    <n v="82"/>
    <x v="60"/>
    <s v="Ardèche"/>
    <x v="3"/>
    <x v="2"/>
    <n v="2845.455366737483"/>
    <n v="33944.741775679788"/>
    <n v="1801.4249827073156"/>
    <n v="23977.201993444854"/>
    <s v="RHONE-ALPES"/>
    <x v="1"/>
    <s v="CENTRE-EST"/>
    <n v="62568.824118569442"/>
    <n v="4646.8803494447984"/>
  </r>
  <r>
    <n v="82"/>
    <x v="61"/>
    <s v="Haute-Savoie"/>
    <x v="1"/>
    <x v="0"/>
    <n v="7916"/>
    <n v="50044"/>
    <n v="6932"/>
    <n v="52836"/>
    <s v="RHONE-ALPES"/>
    <x v="0"/>
    <s v="CENTRE-EST"/>
    <n v="117728"/>
    <n v="14848"/>
  </r>
  <r>
    <n v="43"/>
    <x v="23"/>
    <s v="Territoire de Belfort"/>
    <x v="5"/>
    <x v="3"/>
    <n v="401"/>
    <n v="2252"/>
    <n v="360"/>
    <n v="3504"/>
    <s v="FRANCHE-COMTE"/>
    <x v="1"/>
    <s v="EST"/>
    <n v="6517"/>
    <n v="761"/>
  </r>
  <r>
    <n v="82"/>
    <x v="32"/>
    <s v="Ain"/>
    <x v="6"/>
    <x v="2"/>
    <n v="5609"/>
    <n v="55214"/>
    <n v="3194"/>
    <n v="38936"/>
    <s v="RHONE-ALPES"/>
    <x v="1"/>
    <s v="CENTRE-EST"/>
    <n v="102953"/>
    <n v="8803"/>
  </r>
  <r>
    <n v="73"/>
    <x v="80"/>
    <s v="Aveyron"/>
    <x v="3"/>
    <x v="4"/>
    <n v="1797.70573132348"/>
    <n v="16259.789809269403"/>
    <n v="1546.2726477691206"/>
    <n v="19094.838740274445"/>
    <s v="MIDI-PYRENEES"/>
    <x v="2"/>
    <s v="SUD-OUEST"/>
    <n v="38698.606928636451"/>
    <n v="3343.9783790926003"/>
  </r>
  <r>
    <n v="21"/>
    <x v="77"/>
    <s v="Aube"/>
    <x v="4"/>
    <x v="1"/>
    <n v="3395"/>
    <n v="23095"/>
    <n v="4505"/>
    <n v="32280"/>
    <s v="CHAMPAGNE-ARDENNE"/>
    <x v="0"/>
    <s v="BASSIN PARISIEN"/>
    <n v="63275"/>
    <n v="7900"/>
  </r>
  <r>
    <n v="54"/>
    <x v="88"/>
    <s v="Charente"/>
    <x v="1"/>
    <x v="1"/>
    <n v="932"/>
    <n v="23652"/>
    <n v="1024"/>
    <n v="30780"/>
    <s v="POITOU-CHARENTES"/>
    <x v="0"/>
    <s v="OUEST"/>
    <n v="56388"/>
    <n v="1956"/>
  </r>
  <r>
    <n v="52"/>
    <x v="20"/>
    <s v="Loire-Atlantique"/>
    <x v="3"/>
    <x v="3"/>
    <n v="3933.8705784829613"/>
    <n v="17602.579645000395"/>
    <n v="2351.3700063198694"/>
    <n v="28545.864400675418"/>
    <s v="PAYS DE LA LOIRE"/>
    <x v="1"/>
    <s v="OUEST"/>
    <n v="52433.684630478645"/>
    <n v="6285.2405848028302"/>
  </r>
  <r>
    <n v="24"/>
    <x v="8"/>
    <s v="Loir-et-Cher"/>
    <x v="5"/>
    <x v="3"/>
    <n v="866"/>
    <n v="4405"/>
    <n v="832"/>
    <n v="8164"/>
    <s v="CENTRE"/>
    <x v="1"/>
    <s v="BASSIN PARISIEN"/>
    <n v="14267"/>
    <n v="1698"/>
  </r>
  <r>
    <n v="82"/>
    <x v="61"/>
    <s v="Haute-Savoie"/>
    <x v="5"/>
    <x v="5"/>
    <n v="1986"/>
    <n v="22912"/>
    <n v="2628"/>
    <n v="20505"/>
    <s v="RHONE-ALPES"/>
    <x v="2"/>
    <s v="CENTRE-EST"/>
    <n v="48031"/>
    <n v="4614"/>
  </r>
  <r>
    <n v="83"/>
    <x v="94"/>
    <s v="Puy-de-Dôme"/>
    <x v="0"/>
    <x v="5"/>
    <n v="856"/>
    <n v="7292"/>
    <n v="512"/>
    <n v="3096"/>
    <s v="AUVERGNE"/>
    <x v="2"/>
    <s v="CENTRE-EST"/>
    <n v="11756"/>
    <n v="1368"/>
  </r>
  <r>
    <n v="91"/>
    <x v="51"/>
    <s v="Hérault"/>
    <x v="1"/>
    <x v="5"/>
    <n v="1468"/>
    <n v="20172"/>
    <n v="2068"/>
    <n v="19920"/>
    <s v="LANGUEDOC-ROUSSILLON"/>
    <x v="2"/>
    <s v="MEDITERRANEE"/>
    <n v="43628"/>
    <n v="3536"/>
  </r>
  <r>
    <n v="52"/>
    <x v="63"/>
    <s v="Vendée"/>
    <x v="4"/>
    <x v="2"/>
    <n v="9255"/>
    <n v="17720"/>
    <n v="5910"/>
    <n v="8720"/>
    <s v="PAYS DE LA LOIRE"/>
    <x v="1"/>
    <s v="OUEST"/>
    <n v="41605"/>
    <n v="15165"/>
  </r>
  <r>
    <n v="72"/>
    <x v="25"/>
    <s v="Lot-et-Garonne"/>
    <x v="1"/>
    <x v="4"/>
    <n v="1392"/>
    <n v="7456"/>
    <n v="1916"/>
    <n v="6476"/>
    <s v="AQUITAINE"/>
    <x v="2"/>
    <s v="SUD-OUEST"/>
    <n v="17240"/>
    <n v="3308"/>
  </r>
  <r>
    <n v="11"/>
    <x v="62"/>
    <s v="Paris"/>
    <x v="1"/>
    <x v="5"/>
    <n v="10372"/>
    <n v="171192"/>
    <n v="16244"/>
    <n v="145076"/>
    <s v="ILE-DE-FRANCE"/>
    <x v="2"/>
    <s v="REGION PARISIENNE"/>
    <n v="342884"/>
    <n v="26616"/>
  </r>
  <r>
    <n v="26"/>
    <x v="28"/>
    <s v="Yonne"/>
    <x v="0"/>
    <x v="1"/>
    <n v="4600"/>
    <n v="31320"/>
    <n v="4732"/>
    <n v="37012"/>
    <s v="BOURGOGNE"/>
    <x v="0"/>
    <s v="BASSIN PARISIEN"/>
    <n v="77664"/>
    <n v="9332"/>
  </r>
  <r>
    <n v="74"/>
    <x v="87"/>
    <s v="Haute-Vienne"/>
    <x v="6"/>
    <x v="3"/>
    <n v="807"/>
    <n v="7555"/>
    <n v="729"/>
    <n v="13123"/>
    <s v="LIMOUSIN"/>
    <x v="1"/>
    <s v="SUD-OUEST"/>
    <n v="22214"/>
    <n v="1536"/>
  </r>
  <r>
    <n v="23"/>
    <x v="38"/>
    <s v="Eure"/>
    <x v="6"/>
    <x v="3"/>
    <n v="2149"/>
    <n v="10176"/>
    <n v="1663"/>
    <n v="16634"/>
    <s v="HAUTE-NORMANDIE"/>
    <x v="1"/>
    <s v="BASSIN PARISIEN"/>
    <n v="30622"/>
    <n v="3812"/>
  </r>
  <r>
    <n v="21"/>
    <x v="77"/>
    <s v="Aube"/>
    <x v="1"/>
    <x v="4"/>
    <n v="1200"/>
    <n v="6048"/>
    <n v="1420"/>
    <n v="4720"/>
    <s v="CHAMPAGNE-ARDENNE"/>
    <x v="2"/>
    <s v="BASSIN PARISIEN"/>
    <n v="13388"/>
    <n v="2620"/>
  </r>
  <r>
    <n v="82"/>
    <x v="32"/>
    <s v="Ain"/>
    <x v="4"/>
    <x v="5"/>
    <n v="585"/>
    <n v="5325"/>
    <n v="1065"/>
    <n v="4385"/>
    <s v="RHONE-ALPES"/>
    <x v="2"/>
    <s v="CENTRE-EST"/>
    <n v="11360"/>
    <n v="1650"/>
  </r>
  <r>
    <n v="83"/>
    <x v="22"/>
    <s v="Allier"/>
    <x v="0"/>
    <x v="3"/>
    <n v="1008"/>
    <n v="3368"/>
    <n v="1604"/>
    <n v="7332"/>
    <s v="AUVERGNE"/>
    <x v="1"/>
    <s v="CENTRE-EST"/>
    <n v="13312"/>
    <n v="2612"/>
  </r>
  <r>
    <n v="26"/>
    <x v="30"/>
    <s v="Côte-d'Or"/>
    <x v="3"/>
    <x v="2"/>
    <n v="4997.4814423493835"/>
    <n v="52778.498379410528"/>
    <n v="3300.4842747904868"/>
    <n v="38743.827130497652"/>
    <s v="BOURGOGNE"/>
    <x v="1"/>
    <s v="BASSIN PARISIEN"/>
    <n v="99820.291227048045"/>
    <n v="8297.9657171398703"/>
  </r>
  <r>
    <n v="91"/>
    <x v="12"/>
    <s v="Aude"/>
    <x v="6"/>
    <x v="4"/>
    <n v="1567"/>
    <n v="12418"/>
    <n v="1757"/>
    <n v="14698"/>
    <s v="LANGUEDOC-ROUSSILLON"/>
    <x v="2"/>
    <s v="MEDITERRANEE"/>
    <n v="30440"/>
    <n v="3324"/>
  </r>
  <r>
    <n v="73"/>
    <x v="2"/>
    <s v="Tarn"/>
    <x v="5"/>
    <x v="5"/>
    <n v="650"/>
    <n v="9916"/>
    <n v="932"/>
    <n v="9392"/>
    <s v="MIDI-PYRENEES"/>
    <x v="2"/>
    <s v="SUD-OUEST"/>
    <n v="20890"/>
    <n v="1582"/>
  </r>
  <r>
    <n v="93"/>
    <x v="54"/>
    <s v="Vaucluse"/>
    <x v="1"/>
    <x v="4"/>
    <n v="1828"/>
    <n v="11908"/>
    <n v="2728"/>
    <n v="10600"/>
    <s v="PROVENCE-ALPES-COTE D'AZUR"/>
    <x v="2"/>
    <s v="MEDITERRANEE"/>
    <n v="27064"/>
    <n v="4556"/>
  </r>
  <r>
    <n v="74"/>
    <x v="0"/>
    <s v="Creuse"/>
    <x v="5"/>
    <x v="0"/>
    <n v="1259"/>
    <n v="13308"/>
    <n v="1000"/>
    <n v="15360"/>
    <s v="LIMOUSIN"/>
    <x v="0"/>
    <s v="SUD-OUEST"/>
    <n v="30927"/>
    <n v="2259"/>
  </r>
  <r>
    <n v="41"/>
    <x v="24"/>
    <s v="Vosges"/>
    <x v="3"/>
    <x v="3"/>
    <n v="1247.654427678282"/>
    <n v="6362.9198053165292"/>
    <n v="891.02847854615391"/>
    <n v="9467.0764391682114"/>
    <s v="LORRAINE"/>
    <x v="1"/>
    <s v="EST"/>
    <n v="17968.679150709177"/>
    <n v="2138.682906224436"/>
  </r>
  <r>
    <n v="31"/>
    <x v="44"/>
    <s v="Nord"/>
    <x v="1"/>
    <x v="3"/>
    <n v="10080"/>
    <n v="31364"/>
    <n v="14412"/>
    <n v="50344"/>
    <s v="NORD-PAS-DE-CALAIS"/>
    <x v="1"/>
    <s v=""/>
    <n v="106200"/>
    <n v="24492"/>
  </r>
  <r>
    <n v="26"/>
    <x v="9"/>
    <s v="Nièvre"/>
    <x v="2"/>
    <x v="5"/>
    <n v="660.75167823681397"/>
    <n v="9831.4389053759132"/>
    <n v="989.20601631901775"/>
    <n v="12410.271346380299"/>
    <s v="BOURGOGNE"/>
    <x v="2"/>
    <s v="BASSIN PARISIEN"/>
    <n v="23891.667946312045"/>
    <n v="1649.9576945558317"/>
  </r>
  <r>
    <n v="72"/>
    <x v="82"/>
    <s v="Gironde"/>
    <x v="3"/>
    <x v="1"/>
    <n v="291.07737616584359"/>
    <n v="35634.872661064306"/>
    <n v="126.79286498400688"/>
    <n v="58388.908957590953"/>
    <s v="AQUITAINE"/>
    <x v="0"/>
    <s v="SUD-OUEST"/>
    <n v="94441.651859805104"/>
    <n v="417.87024114985047"/>
  </r>
  <r>
    <n v="24"/>
    <x v="8"/>
    <s v="Loir-et-Cher"/>
    <x v="1"/>
    <x v="0"/>
    <n v="5704"/>
    <n v="37228"/>
    <n v="4584"/>
    <n v="43084"/>
    <s v="CENTRE"/>
    <x v="0"/>
    <s v="BASSIN PARISIEN"/>
    <n v="90600"/>
    <n v="10288"/>
  </r>
  <r>
    <n v="83"/>
    <x v="94"/>
    <s v="Puy-de-Dôme"/>
    <x v="3"/>
    <x v="2"/>
    <n v="5604.8937003999181"/>
    <n v="68015.27505357578"/>
    <n v="3403.6970021578472"/>
    <n v="46494.47481226136"/>
    <s v="AUVERGNE"/>
    <x v="1"/>
    <s v="CENTRE-EST"/>
    <n v="123518.34056839489"/>
    <n v="9008.5907025577653"/>
  </r>
  <r>
    <n v="24"/>
    <x v="46"/>
    <s v="Indre"/>
    <x v="3"/>
    <x v="5"/>
    <n v="780.18872785472513"/>
    <n v="11536.44055371007"/>
    <n v="965.12269050650309"/>
    <n v="14796.404452747471"/>
    <s v="CENTRE"/>
    <x v="2"/>
    <s v="BASSIN PARISIEN"/>
    <n v="28078.156424818771"/>
    <n v="1745.3114183612283"/>
  </r>
  <r>
    <n v="94"/>
    <x v="89"/>
    <s v="Haute-Corse"/>
    <x v="2"/>
    <x v="0"/>
    <n v="1369.0543815499154"/>
    <n v="15088.476295338936"/>
    <n v="729.59495337052147"/>
    <n v="15523.379612332928"/>
    <s v="CORSE"/>
    <x v="0"/>
    <s v="MEDITERRANEE"/>
    <n v="32710.505242592299"/>
    <n v="2098.649334920437"/>
  </r>
  <r>
    <n v="31"/>
    <x v="44"/>
    <s v="Nord"/>
    <x v="0"/>
    <x v="5"/>
    <n v="2752"/>
    <n v="24176"/>
    <n v="1832"/>
    <n v="7720"/>
    <s v="NORD-PAS-DE-CALAIS"/>
    <x v="2"/>
    <s v=""/>
    <n v="36480"/>
    <n v="4584"/>
  </r>
  <r>
    <n v="52"/>
    <x v="20"/>
    <s v="Loire-Atlantique"/>
    <x v="0"/>
    <x v="4"/>
    <n v="3808"/>
    <n v="13488"/>
    <n v="4408"/>
    <n v="11180"/>
    <s v="PAYS DE LA LOIRE"/>
    <x v="2"/>
    <s v="OUEST"/>
    <n v="32884"/>
    <n v="8216"/>
  </r>
  <r>
    <n v="83"/>
    <x v="94"/>
    <s v="Puy-de-Dôme"/>
    <x v="5"/>
    <x v="4"/>
    <n v="2008"/>
    <n v="18877"/>
    <n v="2836"/>
    <n v="21480"/>
    <s v="AUVERGNE"/>
    <x v="2"/>
    <s v="CENTRE-EST"/>
    <n v="45201"/>
    <n v="4844"/>
  </r>
  <r>
    <n v="24"/>
    <x v="8"/>
    <s v="Loir-et-Cher"/>
    <x v="5"/>
    <x v="4"/>
    <n v="848"/>
    <n v="7872"/>
    <n v="1232"/>
    <n v="8272"/>
    <s v="CENTRE"/>
    <x v="2"/>
    <s v="BASSIN PARISIEN"/>
    <n v="18224"/>
    <n v="2080"/>
  </r>
  <r>
    <n v="11"/>
    <x v="66"/>
    <s v="Val-d'Oise"/>
    <x v="4"/>
    <x v="5"/>
    <n v="1915"/>
    <n v="19470"/>
    <n v="2735"/>
    <n v="13265"/>
    <s v="ILE-DE-FRANCE"/>
    <x v="2"/>
    <s v="REGION PARISIENNE"/>
    <n v="37385"/>
    <n v="4650"/>
  </r>
  <r>
    <n v="72"/>
    <x v="82"/>
    <s v="Gironde"/>
    <x v="3"/>
    <x v="2"/>
    <n v="12739.113051664786"/>
    <n v="135482.14454929324"/>
    <n v="8573.6861822296869"/>
    <n v="112523.46973179013"/>
    <s v="AQUITAINE"/>
    <x v="1"/>
    <s v="SUD-OUEST"/>
    <n v="269318.41351497784"/>
    <n v="21312.799233894475"/>
  </r>
  <r>
    <n v="11"/>
    <x v="42"/>
    <s v="Hauts-de-Seine"/>
    <x v="0"/>
    <x v="5"/>
    <n v="3568"/>
    <n v="57204"/>
    <n v="2892"/>
    <n v="22140"/>
    <s v="ILE-DE-FRANCE"/>
    <x v="2"/>
    <s v="REGION PARISIENNE"/>
    <n v="85804"/>
    <n v="6460"/>
  </r>
  <r>
    <n v="53"/>
    <x v="7"/>
    <s v="Morbihan"/>
    <x v="5"/>
    <x v="3"/>
    <n v="1953"/>
    <n v="13287"/>
    <n v="1636"/>
    <n v="19044"/>
    <s v="BRETAGNE"/>
    <x v="1"/>
    <s v="OUEST"/>
    <n v="35920"/>
    <n v="3589"/>
  </r>
  <r>
    <n v="94"/>
    <x v="13"/>
    <s v="Corse-du-Sud"/>
    <x v="1"/>
    <x v="0"/>
    <n v="2556"/>
    <n v="20184"/>
    <n v="1760"/>
    <n v="21104"/>
    <s v="CORSE"/>
    <x v="0"/>
    <s v="MEDITERRANEE"/>
    <n v="45604"/>
    <n v="4316"/>
  </r>
  <r>
    <n v="93"/>
    <x v="53"/>
    <s v="Bouches-du-Rhône"/>
    <x v="5"/>
    <x v="0"/>
    <n v="20418"/>
    <n v="165743"/>
    <n v="14560"/>
    <n v="204523"/>
    <s v="PROVENCE-ALPES-COTE D'AZUR"/>
    <x v="0"/>
    <s v="MEDITERRANEE"/>
    <n v="405244"/>
    <n v="34978"/>
  </r>
  <r>
    <n v="41"/>
    <x v="58"/>
    <s v="Meuse"/>
    <x v="1"/>
    <x v="3"/>
    <n v="720"/>
    <n v="2028"/>
    <n v="892"/>
    <n v="3056"/>
    <s v="LORRAINE"/>
    <x v="1"/>
    <s v="EST"/>
    <n v="6696"/>
    <n v="1612"/>
  </r>
  <r>
    <n v="72"/>
    <x v="47"/>
    <s v="Landes"/>
    <x v="6"/>
    <x v="3"/>
    <n v="791"/>
    <n v="7343"/>
    <n v="592"/>
    <n v="10730"/>
    <s v="AQUITAINE"/>
    <x v="1"/>
    <s v="SUD-OUEST"/>
    <n v="19456"/>
    <n v="1383"/>
  </r>
  <r>
    <n v="73"/>
    <x v="86"/>
    <s v="Ariège"/>
    <x v="6"/>
    <x v="0"/>
    <n v="621"/>
    <n v="9936"/>
    <n v="484"/>
    <n v="12656"/>
    <s v="MIDI-PYRENEES"/>
    <x v="0"/>
    <s v="SUD-OUEST"/>
    <n v="23697"/>
    <n v="1105"/>
  </r>
  <r>
    <n v="43"/>
    <x v="14"/>
    <s v="Doubs"/>
    <x v="1"/>
    <x v="1"/>
    <n v="1964"/>
    <n v="31388"/>
    <n v="1956"/>
    <n v="44348"/>
    <s v="FRANCHE-COMTE"/>
    <x v="0"/>
    <s v="EST"/>
    <n v="79656"/>
    <n v="3920"/>
  </r>
  <r>
    <n v="91"/>
    <x v="12"/>
    <s v="Aude"/>
    <x v="6"/>
    <x v="2"/>
    <n v="2650"/>
    <n v="28545"/>
    <n v="1622"/>
    <n v="22454"/>
    <s v="LANGUEDOC-ROUSSILLON"/>
    <x v="1"/>
    <s v="MEDITERRANEE"/>
    <n v="55271"/>
    <n v="4272"/>
  </r>
  <r>
    <n v="22"/>
    <x v="76"/>
    <s v="Somme"/>
    <x v="3"/>
    <x v="5"/>
    <n v="2844.4917788280568"/>
    <n v="34566.121941781013"/>
    <n v="3831.594529967203"/>
    <n v="41805.973209430165"/>
    <s v="PICARDIE"/>
    <x v="2"/>
    <s v="BASSIN PARISIEN"/>
    <n v="83048.181460006439"/>
    <n v="6676.0863087952603"/>
  </r>
  <r>
    <n v="82"/>
    <x v="19"/>
    <s v="Isère"/>
    <x v="1"/>
    <x v="3"/>
    <n v="3572"/>
    <n v="10524"/>
    <n v="4392"/>
    <n v="19244"/>
    <s v="RHONE-ALPES"/>
    <x v="1"/>
    <s v="CENTRE-EST"/>
    <n v="37732"/>
    <n v="7964"/>
  </r>
  <r>
    <n v="91"/>
    <x v="83"/>
    <s v="Lozère"/>
    <x v="1"/>
    <x v="4"/>
    <n v="480"/>
    <n v="1976"/>
    <n v="648"/>
    <n v="2068"/>
    <s v="LANGUEDOC-ROUSSILLON"/>
    <x v="2"/>
    <s v="MEDITERRANEE"/>
    <n v="5172"/>
    <n v="1128"/>
  </r>
  <r>
    <n v="25"/>
    <x v="85"/>
    <s v="Calvados"/>
    <x v="5"/>
    <x v="3"/>
    <n v="1769"/>
    <n v="9628"/>
    <n v="1992"/>
    <n v="17072"/>
    <s v="BASSE-NORMANDIE"/>
    <x v="1"/>
    <s v="BASSIN PARISIEN"/>
    <n v="30461"/>
    <n v="3761"/>
  </r>
  <r>
    <n v="21"/>
    <x v="5"/>
    <s v="Haute-Marne"/>
    <x v="5"/>
    <x v="4"/>
    <n v="745"/>
    <n v="5280"/>
    <n v="928"/>
    <n v="4760"/>
    <s v="CHAMPAGNE-ARDENNE"/>
    <x v="2"/>
    <s v="BASSIN PARISIEN"/>
    <n v="11713"/>
    <n v="1673"/>
  </r>
  <r>
    <n v="23"/>
    <x v="16"/>
    <s v="Seine-Maritime"/>
    <x v="6"/>
    <x v="3"/>
    <n v="3777"/>
    <n v="20069"/>
    <n v="3175"/>
    <n v="33566"/>
    <s v="HAUTE-NORMANDIE"/>
    <x v="1"/>
    <s v="BASSIN PARISIEN"/>
    <n v="60587"/>
    <n v="6952"/>
  </r>
  <r>
    <n v="24"/>
    <x v="8"/>
    <s v="Loir-et-Cher"/>
    <x v="2"/>
    <x v="1"/>
    <n v="105.70968726087861"/>
    <n v="16244.779455673424"/>
    <n v="59.26872122787541"/>
    <n v="27463.556157121766"/>
    <s v="CENTRE"/>
    <x v="0"/>
    <s v="BASSIN PARISIEN"/>
    <n v="43873.314021283943"/>
    <n v="164.97840848875401"/>
  </r>
  <r>
    <n v="42"/>
    <x v="3"/>
    <s v="Bas-Rhin"/>
    <x v="6"/>
    <x v="3"/>
    <n v="3069"/>
    <n v="14659"/>
    <n v="2252"/>
    <n v="20087"/>
    <s v="ALSACE"/>
    <x v="1"/>
    <s v="EST"/>
    <n v="40067"/>
    <n v="5321"/>
  </r>
  <r>
    <n v="52"/>
    <x v="73"/>
    <s v="Maine-et-Loire"/>
    <x v="1"/>
    <x v="0"/>
    <n v="14080"/>
    <n v="76932"/>
    <n v="11672"/>
    <n v="95432"/>
    <s v="PAYS DE LA LOIRE"/>
    <x v="0"/>
    <s v="OUEST"/>
    <n v="198116"/>
    <n v="25752"/>
  </r>
  <r>
    <n v="72"/>
    <x v="4"/>
    <s v="Dordogne"/>
    <x v="5"/>
    <x v="0"/>
    <n v="3746"/>
    <n v="39929"/>
    <n v="2772"/>
    <n v="49740"/>
    <s v="AQUITAINE"/>
    <x v="0"/>
    <s v="SUD-OUEST"/>
    <n v="96187"/>
    <n v="6518"/>
  </r>
  <r>
    <n v="94"/>
    <x v="13"/>
    <s v="Corse-du-Sud"/>
    <x v="5"/>
    <x v="1"/>
    <n v="247"/>
    <n v="6592"/>
    <n v="148"/>
    <n v="7368"/>
    <s v="CORSE"/>
    <x v="0"/>
    <s v="MEDITERRANEE"/>
    <n v="14355"/>
    <n v="395"/>
  </r>
  <r>
    <n v="74"/>
    <x v="0"/>
    <s v="Creuse"/>
    <x v="6"/>
    <x v="3"/>
    <n v="289"/>
    <n v="2685"/>
    <n v="242"/>
    <n v="4538"/>
    <s v="LIMOUSIN"/>
    <x v="1"/>
    <s v="SUD-OUEST"/>
    <n v="7754"/>
    <n v="531"/>
  </r>
  <r>
    <n v="21"/>
    <x v="35"/>
    <s v="Marne"/>
    <x v="6"/>
    <x v="1"/>
    <n v="245"/>
    <n v="30683"/>
    <n v="111"/>
    <n v="46571"/>
    <s v="CHAMPAGNE-ARDENNE"/>
    <x v="0"/>
    <s v="BASSIN PARISIEN"/>
    <n v="77610"/>
    <n v="356"/>
  </r>
  <r>
    <n v="53"/>
    <x v="34"/>
    <s v="Finistère"/>
    <x v="1"/>
    <x v="3"/>
    <n v="4688"/>
    <n v="14204"/>
    <n v="4456"/>
    <n v="19292"/>
    <s v="BRETAGNE"/>
    <x v="1"/>
    <s v="OUEST"/>
    <n v="42640"/>
    <n v="9144"/>
  </r>
  <r>
    <n v="22"/>
    <x v="95"/>
    <s v="Aisne"/>
    <x v="6"/>
    <x v="2"/>
    <n v="5917"/>
    <n v="51940"/>
    <n v="3848"/>
    <n v="34372"/>
    <s v="PICARDIE"/>
    <x v="1"/>
    <s v="BASSIN PARISIEN"/>
    <n v="96077"/>
    <n v="9765"/>
  </r>
  <r>
    <n v="83"/>
    <x v="92"/>
    <s v="Cantal"/>
    <x v="6"/>
    <x v="1"/>
    <n v="40"/>
    <n v="11463"/>
    <n v="56"/>
    <n v="15560"/>
    <s v="AUVERGNE"/>
    <x v="0"/>
    <s v="CENTRE-EST"/>
    <n v="27119"/>
    <n v="96"/>
  </r>
  <r>
    <n v="82"/>
    <x v="19"/>
    <s v="Isère"/>
    <x v="6"/>
    <x v="2"/>
    <n v="10128"/>
    <n v="99193"/>
    <n v="5831"/>
    <n v="75729"/>
    <s v="RHONE-ALPES"/>
    <x v="1"/>
    <s v="CENTRE-EST"/>
    <n v="190881"/>
    <n v="15959"/>
  </r>
  <r>
    <n v="26"/>
    <x v="41"/>
    <s v="Saône-et-Loire"/>
    <x v="6"/>
    <x v="4"/>
    <n v="3122"/>
    <n v="16572"/>
    <n v="3177"/>
    <n v="19389"/>
    <s v="BOURGOGNE"/>
    <x v="2"/>
    <s v="BASSIN PARISIEN"/>
    <n v="42260"/>
    <n v="6299"/>
  </r>
  <r>
    <n v="82"/>
    <x v="60"/>
    <s v="Ardèche"/>
    <x v="0"/>
    <x v="2"/>
    <n v="2776"/>
    <n v="4172"/>
    <n v="2240"/>
    <n v="3296"/>
    <s v="RHONE-ALPES"/>
    <x v="1"/>
    <s v="CENTRE-EST"/>
    <n v="12484"/>
    <n v="5016"/>
  </r>
  <r>
    <n v="93"/>
    <x v="54"/>
    <s v="Vaucluse"/>
    <x v="1"/>
    <x v="2"/>
    <n v="6148"/>
    <n v="18692"/>
    <n v="4460"/>
    <n v="12492"/>
    <s v="PROVENCE-ALPES-COTE D'AZUR"/>
    <x v="1"/>
    <s v="MEDITERRANEE"/>
    <n v="41792"/>
    <n v="10608"/>
  </r>
  <r>
    <n v="21"/>
    <x v="35"/>
    <s v="Marne"/>
    <x v="4"/>
    <x v="4"/>
    <n v="2230"/>
    <n v="9645"/>
    <n v="2930"/>
    <n v="7890"/>
    <s v="CHAMPAGNE-ARDENNE"/>
    <x v="2"/>
    <s v="BASSIN PARISIEN"/>
    <n v="22695"/>
    <n v="5160"/>
  </r>
  <r>
    <n v="21"/>
    <x v="35"/>
    <s v="Marne"/>
    <x v="5"/>
    <x v="5"/>
    <n v="1692"/>
    <n v="16789"/>
    <n v="2252"/>
    <n v="15472"/>
    <s v="CHAMPAGNE-ARDENNE"/>
    <x v="2"/>
    <s v="BASSIN PARISIEN"/>
    <n v="36205"/>
    <n v="3944"/>
  </r>
  <r>
    <n v="52"/>
    <x v="59"/>
    <s v="Mayenne"/>
    <x v="5"/>
    <x v="2"/>
    <n v="5373"/>
    <n v="19952"/>
    <n v="4092"/>
    <n v="12576"/>
    <s v="PAYS DE LA LOIRE"/>
    <x v="1"/>
    <s v="OUEST"/>
    <n v="41993"/>
    <n v="9465"/>
  </r>
  <r>
    <n v="42"/>
    <x v="40"/>
    <s v="Haut-Rhin"/>
    <x v="2"/>
    <x v="4"/>
    <n v="5104.2600453757477"/>
    <n v="33678.237139544646"/>
    <n v="5512.5284957713966"/>
    <n v="34948.812365248872"/>
    <s v="ALSACE"/>
    <x v="2"/>
    <s v="EST"/>
    <n v="79243.838045940662"/>
    <n v="10616.788541147143"/>
  </r>
  <r>
    <n v="52"/>
    <x v="63"/>
    <s v="Vendée"/>
    <x v="5"/>
    <x v="1"/>
    <n v="1222"/>
    <n v="38500"/>
    <n v="964"/>
    <n v="55508"/>
    <s v="PAYS DE LA LOIRE"/>
    <x v="0"/>
    <s v="OUEST"/>
    <n v="96194"/>
    <n v="2186"/>
  </r>
  <r>
    <n v="72"/>
    <x v="11"/>
    <s v="Pyrénées-Atlantiques"/>
    <x v="5"/>
    <x v="5"/>
    <n v="1359"/>
    <n v="21468"/>
    <n v="1836"/>
    <n v="20332"/>
    <s v="AQUITAINE"/>
    <x v="2"/>
    <s v="SUD-OUEST"/>
    <n v="44995"/>
    <n v="3195"/>
  </r>
  <r>
    <n v="23"/>
    <x v="16"/>
    <s v="Seine-Maritime"/>
    <x v="0"/>
    <x v="0"/>
    <n v="26200"/>
    <n v="141292"/>
    <n v="23836"/>
    <n v="174232"/>
    <s v="HAUTE-NORMANDIE"/>
    <x v="0"/>
    <s v="BASSIN PARISIEN"/>
    <n v="365560"/>
    <n v="50036"/>
  </r>
  <r>
    <n v="53"/>
    <x v="27"/>
    <s v="Ille-et-Vilaine"/>
    <x v="0"/>
    <x v="0"/>
    <n v="13052"/>
    <n v="78516"/>
    <n v="12644"/>
    <n v="103540"/>
    <s v="BRETAGNE"/>
    <x v="0"/>
    <s v="OUEST"/>
    <n v="207752"/>
    <n v="25696"/>
  </r>
  <r>
    <n v="73"/>
    <x v="33"/>
    <s v="Gers"/>
    <x v="6"/>
    <x v="1"/>
    <n v="53"/>
    <n v="13425"/>
    <n v="32"/>
    <n v="17542"/>
    <s v="MIDI-PYRENEES"/>
    <x v="0"/>
    <s v="SUD-OUEST"/>
    <n v="31052"/>
    <n v="85"/>
  </r>
  <r>
    <n v="82"/>
    <x v="17"/>
    <s v="Rhône"/>
    <x v="1"/>
    <x v="2"/>
    <n v="21416"/>
    <n v="69164"/>
    <n v="16988"/>
    <n v="49892"/>
    <s v="RHONE-ALPES"/>
    <x v="1"/>
    <s v="CENTRE-EST"/>
    <n v="157460"/>
    <n v="38404"/>
  </r>
  <r>
    <n v="93"/>
    <x v="79"/>
    <s v="Hautes-Alpes"/>
    <x v="1"/>
    <x v="0"/>
    <n v="1608"/>
    <n v="12492"/>
    <n v="1116"/>
    <n v="13108"/>
    <s v="PROVENCE-ALPES-COTE D'AZUR"/>
    <x v="0"/>
    <s v="MEDITERRANEE"/>
    <n v="28324"/>
    <n v="2724"/>
  </r>
  <r>
    <n v="73"/>
    <x v="69"/>
    <s v="Haute-Garonne"/>
    <x v="5"/>
    <x v="0"/>
    <n v="8009"/>
    <n v="65905"/>
    <n v="5680"/>
    <n v="87047"/>
    <s v="MIDI-PYRENEES"/>
    <x v="0"/>
    <s v="SUD-OUEST"/>
    <n v="166641"/>
    <n v="13689"/>
  </r>
  <r>
    <n v="72"/>
    <x v="11"/>
    <s v="Pyrénées-Atlantiques"/>
    <x v="1"/>
    <x v="4"/>
    <n v="2592"/>
    <n v="15456"/>
    <n v="3544"/>
    <n v="14112"/>
    <s v="AQUITAINE"/>
    <x v="2"/>
    <s v="SUD-OUEST"/>
    <n v="35704"/>
    <n v="6136"/>
  </r>
  <r>
    <n v="54"/>
    <x v="88"/>
    <s v="Charente"/>
    <x v="2"/>
    <x v="3"/>
    <n v="1134.0709297474025"/>
    <n v="5408.3462667818167"/>
    <n v="903.59524455127416"/>
    <n v="9339.8438948367966"/>
    <s v="POITOU-CHARENTES"/>
    <x v="1"/>
    <s v="OUEST"/>
    <n v="16785.856335917291"/>
    <n v="2037.6661742986767"/>
  </r>
  <r>
    <n v="54"/>
    <x v="1"/>
    <s v="Vienne"/>
    <x v="4"/>
    <x v="0"/>
    <n v="6035"/>
    <n v="45415"/>
    <n v="4555"/>
    <n v="51850"/>
    <s v="POITOU-CHARENTES"/>
    <x v="0"/>
    <s v="OUEST"/>
    <n v="107855"/>
    <n v="10590"/>
  </r>
  <r>
    <n v="91"/>
    <x v="83"/>
    <s v="Lozère"/>
    <x v="0"/>
    <x v="2"/>
    <n v="684"/>
    <n v="1164"/>
    <n v="620"/>
    <n v="932"/>
    <s v="LANGUEDOC-ROUSSILLON"/>
    <x v="1"/>
    <s v="MEDITERRANEE"/>
    <n v="3400"/>
    <n v="1304"/>
  </r>
  <r>
    <n v="54"/>
    <x v="74"/>
    <s v="Charente-Maritime"/>
    <x v="5"/>
    <x v="2"/>
    <n v="8836"/>
    <n v="39293"/>
    <n v="6876"/>
    <n v="28148"/>
    <s v="POITOU-CHARENTES"/>
    <x v="1"/>
    <s v="OUEST"/>
    <n v="83153"/>
    <n v="15712"/>
  </r>
  <r>
    <n v="82"/>
    <x v="56"/>
    <s v="Drôme"/>
    <x v="4"/>
    <x v="1"/>
    <n v="3200"/>
    <n v="31440"/>
    <n v="3735"/>
    <n v="39645"/>
    <s v="RHONE-ALPES"/>
    <x v="0"/>
    <s v="CENTRE-EST"/>
    <n v="78020"/>
    <n v="6935"/>
  </r>
  <r>
    <n v="83"/>
    <x v="92"/>
    <s v="Cantal"/>
    <x v="0"/>
    <x v="2"/>
    <n v="1492"/>
    <n v="1988"/>
    <n v="872"/>
    <n v="1468"/>
    <s v="AUVERGNE"/>
    <x v="1"/>
    <s v="CENTRE-EST"/>
    <n v="5820"/>
    <n v="2364"/>
  </r>
  <r>
    <n v="52"/>
    <x v="73"/>
    <s v="Maine-et-Loire"/>
    <x v="1"/>
    <x v="2"/>
    <n v="13164"/>
    <n v="32768"/>
    <n v="9540"/>
    <n v="19944"/>
    <s v="PAYS DE LA LOIRE"/>
    <x v="1"/>
    <s v="OUEST"/>
    <n v="75416"/>
    <n v="22704"/>
  </r>
  <r>
    <n v="41"/>
    <x v="67"/>
    <s v="Moselle"/>
    <x v="2"/>
    <x v="5"/>
    <n v="5252.7641491513368"/>
    <n v="63158.344302629273"/>
    <n v="7069.5457438252161"/>
    <n v="64046.028834956975"/>
    <s v="LORRAINE"/>
    <x v="2"/>
    <s v="EST"/>
    <n v="139526.68303056282"/>
    <n v="12322.309892976553"/>
  </r>
  <r>
    <n v="24"/>
    <x v="71"/>
    <s v="Loiret"/>
    <x v="0"/>
    <x v="1"/>
    <n v="6700"/>
    <n v="38036"/>
    <n v="8008"/>
    <n v="45996"/>
    <s v="CENTRE"/>
    <x v="0"/>
    <s v="BASSIN PARISIEN"/>
    <n v="98740"/>
    <n v="14708"/>
  </r>
  <r>
    <n v="93"/>
    <x v="54"/>
    <s v="Vaucluse"/>
    <x v="0"/>
    <x v="0"/>
    <n v="7092"/>
    <n v="52384"/>
    <n v="5576"/>
    <n v="62152"/>
    <s v="PROVENCE-ALPES-COTE D'AZUR"/>
    <x v="0"/>
    <s v="MEDITERRANEE"/>
    <n v="127204"/>
    <n v="12668"/>
  </r>
  <r>
    <n v="11"/>
    <x v="42"/>
    <s v="Hauts-de-Seine"/>
    <x v="2"/>
    <x v="3"/>
    <n v="2853.762325181121"/>
    <n v="21159.327226185145"/>
    <n v="2280.9732059915705"/>
    <n v="39456.474026120071"/>
    <s v="ILE-DE-FRANCE"/>
    <x v="1"/>
    <s v="REGION PARISIENNE"/>
    <n v="65750.536783477903"/>
    <n v="5134.7355311726915"/>
  </r>
  <r>
    <n v="25"/>
    <x v="78"/>
    <s v="Orne"/>
    <x v="1"/>
    <x v="5"/>
    <n v="580"/>
    <n v="4488"/>
    <n v="608"/>
    <n v="4576"/>
    <s v="BASSE-NORMANDIE"/>
    <x v="2"/>
    <s v="BASSIN PARISIEN"/>
    <n v="10252"/>
    <n v="1188"/>
  </r>
  <r>
    <n v="91"/>
    <x v="83"/>
    <s v="Lozère"/>
    <x v="0"/>
    <x v="1"/>
    <n v="1048"/>
    <n v="6424"/>
    <n v="868"/>
    <n v="7368"/>
    <s v="LANGUEDOC-ROUSSILLON"/>
    <x v="0"/>
    <s v="MEDITERRANEE"/>
    <n v="15708"/>
    <n v="1916"/>
  </r>
  <r>
    <n v="91"/>
    <x v="83"/>
    <s v="Lozère"/>
    <x v="6"/>
    <x v="1"/>
    <n v="35"/>
    <n v="5181"/>
    <n v="10"/>
    <n v="6088"/>
    <s v="LANGUEDOC-ROUSSILLON"/>
    <x v="0"/>
    <s v="MEDITERRANEE"/>
    <n v="11314"/>
    <n v="45"/>
  </r>
  <r>
    <n v="94"/>
    <x v="89"/>
    <s v="Haute-Corse"/>
    <x v="3"/>
    <x v="1"/>
    <n v="41.020411719160798"/>
    <n v="4668.3771025451679"/>
    <n v="18.442737528658611"/>
    <n v="5705.6407895671045"/>
    <s v="CORSE"/>
    <x v="0"/>
    <s v="MEDITERRANEE"/>
    <n v="10433.481041360092"/>
    <n v="59.463149247819409"/>
  </r>
  <r>
    <n v="11"/>
    <x v="49"/>
    <s v="Yvelines"/>
    <x v="3"/>
    <x v="1"/>
    <n v="226.86724329829281"/>
    <n v="21883.763700509931"/>
    <n v="78.766700853449109"/>
    <n v="38876.4257627892"/>
    <s v="ILE-DE-FRANCE"/>
    <x v="0"/>
    <s v="REGION PARISIENNE"/>
    <n v="61065.823407450873"/>
    <n v="305.6339441517419"/>
  </r>
  <r>
    <n v="24"/>
    <x v="10"/>
    <s v="Cher"/>
    <x v="4"/>
    <x v="5"/>
    <n v="500"/>
    <n v="4125"/>
    <n v="635"/>
    <n v="3175"/>
    <s v="CENTRE"/>
    <x v="2"/>
    <s v="BASSIN PARISIEN"/>
    <n v="8435"/>
    <n v="1135"/>
  </r>
  <r>
    <n v="25"/>
    <x v="78"/>
    <s v="Orne"/>
    <x v="6"/>
    <x v="5"/>
    <n v="935"/>
    <n v="9566"/>
    <n v="1107"/>
    <n v="10614"/>
    <s v="BASSE-NORMANDIE"/>
    <x v="2"/>
    <s v="BASSIN PARISIEN"/>
    <n v="22222"/>
    <n v="2042"/>
  </r>
  <r>
    <n v="94"/>
    <x v="89"/>
    <s v="Haute-Corse"/>
    <x v="6"/>
    <x v="5"/>
    <n v="301"/>
    <n v="6238"/>
    <n v="442"/>
    <n v="7376"/>
    <s v="CORSE"/>
    <x v="2"/>
    <s v="MEDITERRANEE"/>
    <n v="14357"/>
    <n v="743"/>
  </r>
  <r>
    <n v="26"/>
    <x v="28"/>
    <s v="Yonne"/>
    <x v="0"/>
    <x v="3"/>
    <n v="636"/>
    <n v="2444"/>
    <n v="792"/>
    <n v="4752"/>
    <s v="BOURGOGNE"/>
    <x v="1"/>
    <s v="BASSIN PARISIEN"/>
    <n v="8624"/>
    <n v="1428"/>
  </r>
  <r>
    <n v="24"/>
    <x v="21"/>
    <s v="Eure-et-Loir"/>
    <x v="0"/>
    <x v="1"/>
    <n v="5548"/>
    <n v="27212"/>
    <n v="6484"/>
    <n v="32496"/>
    <s v="CENTRE"/>
    <x v="0"/>
    <s v="BASSIN PARISIEN"/>
    <n v="71740"/>
    <n v="12032"/>
  </r>
  <r>
    <n v="72"/>
    <x v="47"/>
    <s v="Landes"/>
    <x v="5"/>
    <x v="3"/>
    <n v="812"/>
    <n v="5925"/>
    <n v="813"/>
    <n v="9040"/>
    <s v="AQUITAINE"/>
    <x v="1"/>
    <s v="SUD-OUEST"/>
    <n v="16590"/>
    <n v="1625"/>
  </r>
  <r>
    <n v="73"/>
    <x v="65"/>
    <s v="Hautes-Pyrénées"/>
    <x v="2"/>
    <x v="5"/>
    <n v="788.56334361165671"/>
    <n v="13996.460221214418"/>
    <n v="1054.5302426216606"/>
    <n v="18134.396371621653"/>
    <s v="MIDI-PYRENEES"/>
    <x v="2"/>
    <s v="SUD-OUEST"/>
    <n v="33973.95017906939"/>
    <n v="1843.0935862333172"/>
  </r>
  <r>
    <n v="24"/>
    <x v="46"/>
    <s v="Indre"/>
    <x v="6"/>
    <x v="4"/>
    <n v="1251"/>
    <n v="6887"/>
    <n v="1355"/>
    <n v="7534"/>
    <s v="CENTRE"/>
    <x v="2"/>
    <s v="BASSIN PARISIEN"/>
    <n v="17027"/>
    <n v="2606"/>
  </r>
  <r>
    <n v="41"/>
    <x v="67"/>
    <s v="Moselle"/>
    <x v="4"/>
    <x v="0"/>
    <n v="19545"/>
    <n v="122760"/>
    <n v="19650"/>
    <n v="152795"/>
    <s v="LORRAINE"/>
    <x v="0"/>
    <s v="EST"/>
    <n v="314750"/>
    <n v="39195"/>
  </r>
  <r>
    <n v="22"/>
    <x v="76"/>
    <s v="Somme"/>
    <x v="5"/>
    <x v="5"/>
    <n v="1205"/>
    <n v="13840"/>
    <n v="1696"/>
    <n v="11976"/>
    <s v="PICARDIE"/>
    <x v="2"/>
    <s v="BASSIN PARISIEN"/>
    <n v="28717"/>
    <n v="2901"/>
  </r>
  <r>
    <n v="52"/>
    <x v="63"/>
    <s v="Vendée"/>
    <x v="2"/>
    <x v="3"/>
    <n v="2160.1428510132332"/>
    <n v="9898.5082231675588"/>
    <n v="1220.3958680758767"/>
    <n v="16420.90338243129"/>
    <s v="PAYS DE LA LOIRE"/>
    <x v="1"/>
    <s v="OUEST"/>
    <n v="29699.950324687961"/>
    <n v="3380.5387190891097"/>
  </r>
  <r>
    <n v="72"/>
    <x v="4"/>
    <s v="Dordogne"/>
    <x v="2"/>
    <x v="2"/>
    <n v="4042.4740128745452"/>
    <n v="43914.122948174561"/>
    <n v="2549.4475839739835"/>
    <n v="31913.105599275161"/>
    <s v="AQUITAINE"/>
    <x v="1"/>
    <s v="SUD-OUEST"/>
    <n v="82419.150144298255"/>
    <n v="6591.9215968485287"/>
  </r>
  <r>
    <n v="52"/>
    <x v="63"/>
    <s v="Vendée"/>
    <x v="5"/>
    <x v="0"/>
    <n v="4637"/>
    <n v="44677"/>
    <n v="2948"/>
    <n v="55180"/>
    <s v="PAYS DE LA LOIRE"/>
    <x v="0"/>
    <s v="OUEST"/>
    <n v="107442"/>
    <n v="7585"/>
  </r>
  <r>
    <n v="26"/>
    <x v="30"/>
    <s v="Côte-d'Or"/>
    <x v="3"/>
    <x v="5"/>
    <n v="3339.3347026144379"/>
    <n v="43778.094664251876"/>
    <n v="4629.6637312015855"/>
    <n v="51291.127885549038"/>
    <s v="BOURGOGNE"/>
    <x v="2"/>
    <s v="BASSIN PARISIEN"/>
    <n v="103038.22098361695"/>
    <n v="7968.998433816023"/>
  </r>
  <r>
    <n v="11"/>
    <x v="62"/>
    <s v="Paris"/>
    <x v="0"/>
    <x v="2"/>
    <n v="26780"/>
    <n v="72072"/>
    <n v="27372"/>
    <n v="78276"/>
    <s v="ILE-DE-FRANCE"/>
    <x v="1"/>
    <s v="REGION PARISIENNE"/>
    <n v="204500"/>
    <n v="54152"/>
  </r>
  <r>
    <n v="52"/>
    <x v="63"/>
    <s v="Vendée"/>
    <x v="0"/>
    <x v="4"/>
    <n v="1448"/>
    <n v="3900"/>
    <n v="1440"/>
    <n v="2548"/>
    <s v="PAYS DE LA LOIRE"/>
    <x v="2"/>
    <s v="OUEST"/>
    <n v="9336"/>
    <n v="2888"/>
  </r>
  <r>
    <n v="24"/>
    <x v="21"/>
    <s v="Eure-et-Loir"/>
    <x v="4"/>
    <x v="4"/>
    <n v="1295"/>
    <n v="5385"/>
    <n v="1570"/>
    <n v="4475"/>
    <s v="CENTRE"/>
    <x v="2"/>
    <s v="BASSIN PARISIEN"/>
    <n v="12725"/>
    <n v="2865"/>
  </r>
  <r>
    <n v="26"/>
    <x v="28"/>
    <s v="Yonne"/>
    <x v="1"/>
    <x v="1"/>
    <n v="1344"/>
    <n v="26288"/>
    <n v="1696"/>
    <n v="34904"/>
    <s v="BOURGOGNE"/>
    <x v="0"/>
    <s v="BASSIN PARISIEN"/>
    <n v="64232"/>
    <n v="3040"/>
  </r>
  <r>
    <n v="82"/>
    <x v="61"/>
    <s v="Haute-Savoie"/>
    <x v="1"/>
    <x v="4"/>
    <n v="2300"/>
    <n v="15220"/>
    <n v="3996"/>
    <n v="14088"/>
    <s v="RHONE-ALPES"/>
    <x v="2"/>
    <s v="CENTRE-EST"/>
    <n v="35604"/>
    <n v="6296"/>
  </r>
  <r>
    <n v="41"/>
    <x v="24"/>
    <s v="Vosges"/>
    <x v="6"/>
    <x v="5"/>
    <n v="1417"/>
    <n v="13467"/>
    <n v="1591"/>
    <n v="14706"/>
    <s v="LORRAINE"/>
    <x v="2"/>
    <s v="EST"/>
    <n v="31181"/>
    <n v="3008"/>
  </r>
  <r>
    <n v="53"/>
    <x v="7"/>
    <s v="Morbihan"/>
    <x v="2"/>
    <x v="3"/>
    <n v="2127.5434372086165"/>
    <n v="13746.636083269701"/>
    <n v="1317.0391707457698"/>
    <n v="21062.140389815755"/>
    <s v="BRETAGNE"/>
    <x v="1"/>
    <s v="OUEST"/>
    <n v="38253.359081039845"/>
    <n v="3444.5826079543863"/>
  </r>
  <r>
    <n v="82"/>
    <x v="15"/>
    <s v="Loire"/>
    <x v="5"/>
    <x v="5"/>
    <n v="2137"/>
    <n v="20720"/>
    <n v="2788"/>
    <n v="19820"/>
    <s v="RHONE-ALPES"/>
    <x v="2"/>
    <s v="CENTRE-EST"/>
    <n v="45465"/>
    <n v="4925"/>
  </r>
  <r>
    <n v="53"/>
    <x v="27"/>
    <s v="Ille-et-Vilaine"/>
    <x v="4"/>
    <x v="2"/>
    <n v="12670"/>
    <n v="27425"/>
    <n v="9110"/>
    <n v="15990"/>
    <s v="BRETAGNE"/>
    <x v="1"/>
    <s v="OUEST"/>
    <n v="65195"/>
    <n v="21780"/>
  </r>
  <r>
    <n v="43"/>
    <x v="23"/>
    <s v="Territoire de Belfort"/>
    <x v="6"/>
    <x v="2"/>
    <n v="1364"/>
    <n v="14701"/>
    <n v="909"/>
    <n v="11503"/>
    <s v="FRANCHE-COMTE"/>
    <x v="1"/>
    <s v="EST"/>
    <n v="28477"/>
    <n v="2273"/>
  </r>
  <r>
    <n v="24"/>
    <x v="71"/>
    <s v="Loiret"/>
    <x v="4"/>
    <x v="1"/>
    <n v="5130"/>
    <n v="37555"/>
    <n v="6960"/>
    <n v="49655"/>
    <s v="CENTRE"/>
    <x v="0"/>
    <s v="BASSIN PARISIEN"/>
    <n v="99300"/>
    <n v="12090"/>
  </r>
  <r>
    <n v="31"/>
    <x v="43"/>
    <s v="Pas-de-Calais"/>
    <x v="1"/>
    <x v="5"/>
    <n v="2500"/>
    <n v="21236"/>
    <n v="2788"/>
    <n v="17652"/>
    <s v="NORD-PAS-DE-CALAIS"/>
    <x v="2"/>
    <s v=""/>
    <n v="44176"/>
    <n v="5288"/>
  </r>
  <r>
    <n v="73"/>
    <x v="48"/>
    <s v="Tarn-et-Garonne"/>
    <x v="1"/>
    <x v="4"/>
    <n v="928"/>
    <n v="4416"/>
    <n v="1080"/>
    <n v="4332"/>
    <s v="MIDI-PYRENEES"/>
    <x v="2"/>
    <s v="SUD-OUEST"/>
    <n v="10756"/>
    <n v="2008"/>
  </r>
  <r>
    <n v="93"/>
    <x v="6"/>
    <s v="Var"/>
    <x v="5"/>
    <x v="0"/>
    <n v="8870"/>
    <n v="68724"/>
    <n v="7024"/>
    <n v="88284"/>
    <s v="PROVENCE-ALPES-COTE D'AZUR"/>
    <x v="0"/>
    <s v="MEDITERRANEE"/>
    <n v="172902"/>
    <n v="15894"/>
  </r>
  <r>
    <n v="52"/>
    <x v="73"/>
    <s v="Maine-et-Loire"/>
    <x v="2"/>
    <x v="0"/>
    <n v="3933.3180185241881"/>
    <n v="48029.44328560945"/>
    <n v="2734.9519061477095"/>
    <n v="59547.650332769226"/>
    <s v="PAYS DE LA LOIRE"/>
    <x v="0"/>
    <s v="OUEST"/>
    <n v="114245.36354305057"/>
    <n v="6668.2699246718976"/>
  </r>
  <r>
    <n v="54"/>
    <x v="1"/>
    <s v="Vienne"/>
    <x v="3"/>
    <x v="5"/>
    <n v="2461.6019658919458"/>
    <n v="31478.119369478711"/>
    <n v="3401.2342047415732"/>
    <n v="37645.185120583745"/>
    <s v="POITOU-CHARENTES"/>
    <x v="2"/>
    <s v="OUEST"/>
    <n v="74986.140660695964"/>
    <n v="5862.836170633519"/>
  </r>
  <r>
    <n v="53"/>
    <x v="34"/>
    <s v="Finistère"/>
    <x v="3"/>
    <x v="5"/>
    <n v="4827.2026310132123"/>
    <n v="73844.032349663787"/>
    <n v="5680.4329842247635"/>
    <n v="86723.434274423838"/>
    <s v="BRETAGNE"/>
    <x v="2"/>
    <s v="OUEST"/>
    <n v="171075.10223932558"/>
    <n v="10507.635615237976"/>
  </r>
  <r>
    <n v="11"/>
    <x v="75"/>
    <s v="Val-de-Marne"/>
    <x v="5"/>
    <x v="3"/>
    <n v="4382"/>
    <n v="29020"/>
    <n v="4132"/>
    <n v="45892"/>
    <s v="ILE-DE-FRANCE"/>
    <x v="1"/>
    <s v="REGION PARISIENNE"/>
    <n v="83426"/>
    <n v="8514"/>
  </r>
  <r>
    <n v="31"/>
    <x v="43"/>
    <s v="Pas-de-Calais"/>
    <x v="2"/>
    <x v="1"/>
    <n v="375.36933867899364"/>
    <n v="58452.874405948503"/>
    <n v="284.60521445515519"/>
    <n v="101825.95182158353"/>
    <s v="NORD-PAS-DE-CALAIS"/>
    <x v="0"/>
    <s v=""/>
    <n v="160938.80078066618"/>
    <n v="659.97455313414889"/>
  </r>
  <r>
    <n v="72"/>
    <x v="82"/>
    <s v="Gironde"/>
    <x v="5"/>
    <x v="5"/>
    <n v="3037"/>
    <n v="49814"/>
    <n v="4282"/>
    <n v="44104"/>
    <s v="AQUITAINE"/>
    <x v="2"/>
    <s v="SUD-OUEST"/>
    <n v="101237"/>
    <n v="7319"/>
  </r>
  <r>
    <n v="73"/>
    <x v="37"/>
    <s v="Lot"/>
    <x v="2"/>
    <x v="2"/>
    <n v="1516.5198127870631"/>
    <n v="17651.752570453409"/>
    <n v="728.37885456776939"/>
    <n v="12211.5461002022"/>
    <s v="MIDI-PYRENEES"/>
    <x v="1"/>
    <s v="SUD-OUEST"/>
    <n v="32108.197338010446"/>
    <n v="2244.8986673548325"/>
  </r>
  <r>
    <n v="93"/>
    <x v="6"/>
    <s v="Var"/>
    <x v="0"/>
    <x v="0"/>
    <n v="8592"/>
    <n v="69252"/>
    <n v="6440"/>
    <n v="89016"/>
    <s v="PROVENCE-ALPES-COTE D'AZUR"/>
    <x v="0"/>
    <s v="MEDITERRANEE"/>
    <n v="173300"/>
    <n v="15032"/>
  </r>
  <r>
    <n v="91"/>
    <x v="83"/>
    <s v="Lozère"/>
    <x v="0"/>
    <x v="4"/>
    <n v="456"/>
    <n v="1152"/>
    <n v="372"/>
    <n v="1212"/>
    <s v="LANGUEDOC-ROUSSILLON"/>
    <x v="2"/>
    <s v="MEDITERRANEE"/>
    <n v="3192"/>
    <n v="828"/>
  </r>
  <r>
    <n v="72"/>
    <x v="4"/>
    <s v="Dordogne"/>
    <x v="5"/>
    <x v="2"/>
    <n v="6118"/>
    <n v="26848"/>
    <n v="4856"/>
    <n v="19116"/>
    <s v="AQUITAINE"/>
    <x v="1"/>
    <s v="SUD-OUEST"/>
    <n v="56938"/>
    <n v="10974"/>
  </r>
  <r>
    <n v="25"/>
    <x v="78"/>
    <s v="Orne"/>
    <x v="2"/>
    <x v="2"/>
    <n v="3588.1055331109501"/>
    <n v="32015.269967357126"/>
    <n v="2296.0875835976713"/>
    <n v="21454.397602699406"/>
    <s v="BASSE-NORMANDIE"/>
    <x v="1"/>
    <s v="BASSIN PARISIEN"/>
    <n v="59353.860686765154"/>
    <n v="5884.1931167086213"/>
  </r>
  <r>
    <n v="82"/>
    <x v="60"/>
    <s v="Ardèche"/>
    <x v="0"/>
    <x v="1"/>
    <n v="4488"/>
    <n v="24080"/>
    <n v="4364"/>
    <n v="27696"/>
    <s v="RHONE-ALPES"/>
    <x v="0"/>
    <s v="CENTRE-EST"/>
    <n v="60628"/>
    <n v="8852"/>
  </r>
  <r>
    <n v="91"/>
    <x v="91"/>
    <s v="Gard"/>
    <x v="4"/>
    <x v="4"/>
    <n v="1915"/>
    <n v="9570"/>
    <n v="2275"/>
    <n v="8230"/>
    <s v="LANGUEDOC-ROUSSILLON"/>
    <x v="2"/>
    <s v="MEDITERRANEE"/>
    <n v="21990"/>
    <n v="4190"/>
  </r>
  <r>
    <n v="82"/>
    <x v="17"/>
    <s v="Rhône"/>
    <x v="2"/>
    <x v="4"/>
    <n v="13351.273426545691"/>
    <n v="74556.284323762258"/>
    <n v="15096.585347708486"/>
    <n v="87672.382261469495"/>
    <s v="RHONE-ALPES"/>
    <x v="2"/>
    <s v="CENTRE-EST"/>
    <n v="190676.52535948594"/>
    <n v="28447.858774254179"/>
  </r>
  <r>
    <n v="43"/>
    <x v="18"/>
    <s v="Haute-Saône"/>
    <x v="5"/>
    <x v="0"/>
    <n v="2737"/>
    <n v="20507"/>
    <n v="2328"/>
    <n v="25060"/>
    <s v="FRANCHE-COMTE"/>
    <x v="0"/>
    <s v="EST"/>
    <n v="50632"/>
    <n v="5065"/>
  </r>
  <r>
    <n v="93"/>
    <x v="36"/>
    <s v="Alpes-de-Haute-Provence"/>
    <x v="0"/>
    <x v="4"/>
    <n v="320"/>
    <n v="1648"/>
    <n v="416"/>
    <n v="1668"/>
    <s v="PROVENCE-ALPES-COTE D'AZUR"/>
    <x v="2"/>
    <s v="MEDITERRANEE"/>
    <n v="4052"/>
    <n v="736"/>
  </r>
  <r>
    <n v="26"/>
    <x v="28"/>
    <s v="Yonne"/>
    <x v="5"/>
    <x v="3"/>
    <n v="1101"/>
    <n v="5451"/>
    <n v="1156"/>
    <n v="9625"/>
    <s v="BOURGOGNE"/>
    <x v="1"/>
    <s v="BASSIN PARISIEN"/>
    <n v="17333"/>
    <n v="2257"/>
  </r>
  <r>
    <n v="83"/>
    <x v="92"/>
    <s v="Cantal"/>
    <x v="5"/>
    <x v="5"/>
    <n v="339"/>
    <n v="3197"/>
    <n v="332"/>
    <n v="3388"/>
    <s v="AUVERGNE"/>
    <x v="2"/>
    <s v="CENTRE-EST"/>
    <n v="7256"/>
    <n v="671"/>
  </r>
  <r>
    <n v="74"/>
    <x v="52"/>
    <s v="Corrèze"/>
    <x v="6"/>
    <x v="0"/>
    <n v="995"/>
    <n v="14909"/>
    <n v="695"/>
    <n v="17837"/>
    <s v="LIMOUSIN"/>
    <x v="0"/>
    <s v="SUD-OUEST"/>
    <n v="34436"/>
    <n v="1690"/>
  </r>
  <r>
    <n v="83"/>
    <x v="22"/>
    <s v="Allier"/>
    <x v="4"/>
    <x v="1"/>
    <n v="4110"/>
    <n v="35195"/>
    <n v="5285"/>
    <n v="48690"/>
    <s v="AUVERGNE"/>
    <x v="0"/>
    <s v="CENTRE-EST"/>
    <n v="93280"/>
    <n v="9395"/>
  </r>
  <r>
    <n v="11"/>
    <x v="75"/>
    <s v="Val-de-Marne"/>
    <x v="1"/>
    <x v="3"/>
    <n v="7072"/>
    <n v="21844"/>
    <n v="7416"/>
    <n v="36140"/>
    <s v="ILE-DE-FRANCE"/>
    <x v="1"/>
    <s v="REGION PARISIENNE"/>
    <n v="72472"/>
    <n v="14488"/>
  </r>
  <r>
    <n v="11"/>
    <x v="62"/>
    <s v="Paris"/>
    <x v="6"/>
    <x v="2"/>
    <n v="8157"/>
    <n v="85678"/>
    <n v="6382"/>
    <n v="84962"/>
    <s v="ILE-DE-FRANCE"/>
    <x v="1"/>
    <s v="REGION PARISIENNE"/>
    <n v="185179"/>
    <n v="14539"/>
  </r>
  <r>
    <n v="54"/>
    <x v="74"/>
    <s v="Charente-Maritime"/>
    <x v="5"/>
    <x v="1"/>
    <n v="689"/>
    <n v="37968"/>
    <n v="444"/>
    <n v="50172"/>
    <s v="POITOU-CHARENTES"/>
    <x v="0"/>
    <s v="OUEST"/>
    <n v="89273"/>
    <n v="1133"/>
  </r>
  <r>
    <n v="82"/>
    <x v="29"/>
    <s v="Savoie"/>
    <x v="2"/>
    <x v="1"/>
    <n v="97.230725831406914"/>
    <n v="13662.635638174959"/>
    <n v="41.904892927796055"/>
    <n v="22969.550374321308"/>
    <s v="RHONE-ALPES"/>
    <x v="0"/>
    <s v="CENTRE-EST"/>
    <n v="36771.321631255472"/>
    <n v="139.13561875920297"/>
  </r>
  <r>
    <n v="24"/>
    <x v="45"/>
    <s v="Indre-et-Loire"/>
    <x v="4"/>
    <x v="4"/>
    <n v="1970"/>
    <n v="9085"/>
    <n v="2205"/>
    <n v="8090"/>
    <s v="CENTRE"/>
    <x v="2"/>
    <s v="BASSIN PARISIEN"/>
    <n v="21350"/>
    <n v="4175"/>
  </r>
  <r>
    <n v="21"/>
    <x v="84"/>
    <s v="Ardennes"/>
    <x v="0"/>
    <x v="3"/>
    <n v="1020"/>
    <n v="2676"/>
    <n v="1400"/>
    <n v="3828"/>
    <s v="CHAMPAGNE-ARDENNE"/>
    <x v="1"/>
    <s v="BASSIN PARISIEN"/>
    <n v="8924"/>
    <n v="2420"/>
  </r>
  <r>
    <n v="11"/>
    <x v="75"/>
    <s v="Val-de-Marne"/>
    <x v="2"/>
    <x v="3"/>
    <n v="3526.3273960257325"/>
    <n v="22715.003938531023"/>
    <n v="2766.7179763067566"/>
    <n v="37785.164509659997"/>
    <s v="ILE-DE-FRANCE"/>
    <x v="1"/>
    <s v="REGION PARISIENNE"/>
    <n v="66793.21382052351"/>
    <n v="6293.045372332489"/>
  </r>
  <r>
    <n v="21"/>
    <x v="35"/>
    <s v="Marne"/>
    <x v="1"/>
    <x v="2"/>
    <n v="9180"/>
    <n v="29432"/>
    <n v="6592"/>
    <n v="17180"/>
    <s v="CHAMPAGNE-ARDENNE"/>
    <x v="1"/>
    <s v="BASSIN PARISIEN"/>
    <n v="62384"/>
    <n v="15772"/>
  </r>
  <r>
    <n v="31"/>
    <x v="44"/>
    <s v="Nord"/>
    <x v="2"/>
    <x v="2"/>
    <n v="25932.253480454256"/>
    <n v="223686.37585375711"/>
    <n v="17755.337881582607"/>
    <n v="162728.94002594322"/>
    <s v="NORD-PAS-DE-CALAIS"/>
    <x v="1"/>
    <s v=""/>
    <n v="430102.90724173718"/>
    <n v="43687.591362036866"/>
  </r>
  <r>
    <n v="83"/>
    <x v="92"/>
    <s v="Cantal"/>
    <x v="2"/>
    <x v="1"/>
    <n v="26.785855426271649"/>
    <n v="8543.2364243047959"/>
    <n v="20.917731103697978"/>
    <n v="12517.415636138205"/>
    <s v="AUVERGNE"/>
    <x v="0"/>
    <s v="CENTRE-EST"/>
    <n v="21108.35564697297"/>
    <n v="47.703586529969627"/>
  </r>
  <r>
    <n v="23"/>
    <x v="38"/>
    <s v="Eure"/>
    <x v="0"/>
    <x v="2"/>
    <n v="5112"/>
    <n v="8228"/>
    <n v="3072"/>
    <n v="5572"/>
    <s v="HAUTE-NORMANDIE"/>
    <x v="1"/>
    <s v="BASSIN PARISIEN"/>
    <n v="21984"/>
    <n v="8184"/>
  </r>
  <r>
    <n v="41"/>
    <x v="58"/>
    <s v="Meuse"/>
    <x v="6"/>
    <x v="4"/>
    <n v="1330"/>
    <n v="6528"/>
    <n v="1215"/>
    <n v="6214"/>
    <s v="LORRAINE"/>
    <x v="2"/>
    <s v="EST"/>
    <n v="15287"/>
    <n v="2545"/>
  </r>
  <r>
    <n v="73"/>
    <x v="80"/>
    <s v="Aveyron"/>
    <x v="4"/>
    <x v="3"/>
    <n v="1350"/>
    <n v="2775"/>
    <n v="1680"/>
    <n v="5400"/>
    <s v="MIDI-PYRENEES"/>
    <x v="1"/>
    <s v="SUD-OUEST"/>
    <n v="11205"/>
    <n v="3030"/>
  </r>
  <r>
    <n v="52"/>
    <x v="73"/>
    <s v="Maine-et-Loire"/>
    <x v="6"/>
    <x v="5"/>
    <n v="3329"/>
    <n v="33493"/>
    <n v="4171"/>
    <n v="35251"/>
    <s v="PAYS DE LA LOIRE"/>
    <x v="2"/>
    <s v="OUEST"/>
    <n v="76244"/>
    <n v="7500"/>
  </r>
  <r>
    <n v="21"/>
    <x v="35"/>
    <s v="Marne"/>
    <x v="0"/>
    <x v="3"/>
    <n v="1380"/>
    <n v="3560"/>
    <n v="1920"/>
    <n v="5988"/>
    <s v="CHAMPAGNE-ARDENNE"/>
    <x v="1"/>
    <s v="BASSIN PARISIEN"/>
    <n v="12848"/>
    <n v="3300"/>
  </r>
  <r>
    <n v="31"/>
    <x v="44"/>
    <s v="Nord"/>
    <x v="3"/>
    <x v="1"/>
    <n v="472.23973555575918"/>
    <n v="72188.053717351388"/>
    <n v="206.62395909855539"/>
    <n v="132695.94651696121"/>
    <s v="NORD-PAS-DE-CALAIS"/>
    <x v="0"/>
    <s v=""/>
    <n v="205562.86392896692"/>
    <n v="678.8636946543146"/>
  </r>
  <r>
    <n v="93"/>
    <x v="36"/>
    <s v="Alpes-de-Haute-Provence"/>
    <x v="6"/>
    <x v="5"/>
    <n v="395"/>
    <n v="7576"/>
    <n v="482"/>
    <n v="8357"/>
    <s v="PROVENCE-ALPES-COTE D'AZUR"/>
    <x v="2"/>
    <s v="MEDITERRANEE"/>
    <n v="16810"/>
    <n v="877"/>
  </r>
  <r>
    <n v="53"/>
    <x v="7"/>
    <s v="Morbihan"/>
    <x v="6"/>
    <x v="1"/>
    <n v="221"/>
    <n v="36821"/>
    <n v="90"/>
    <n v="55283"/>
    <s v="BRETAGNE"/>
    <x v="0"/>
    <s v="OUEST"/>
    <n v="92415"/>
    <n v="311"/>
  </r>
  <r>
    <n v="11"/>
    <x v="90"/>
    <s v="Seine-et-Marne"/>
    <x v="3"/>
    <x v="3"/>
    <n v="4979.3848997841087"/>
    <n v="22690.010189161698"/>
    <n v="3550.9535404182693"/>
    <n v="32096.579552912797"/>
    <s v="ILE-DE-FRANCE"/>
    <x v="1"/>
    <s v="REGION PARISIENNE"/>
    <n v="63316.928182276868"/>
    <n v="8530.3384402023785"/>
  </r>
  <r>
    <n v="73"/>
    <x v="2"/>
    <s v="Tarn"/>
    <x v="2"/>
    <x v="4"/>
    <n v="2122.4357357854478"/>
    <n v="16779.492989864157"/>
    <n v="2264.1571153333275"/>
    <n v="21568.625604985577"/>
    <s v="MIDI-PYRENEES"/>
    <x v="2"/>
    <s v="SUD-OUEST"/>
    <n v="42734.711445968511"/>
    <n v="4386.5928511187758"/>
  </r>
  <r>
    <n v="31"/>
    <x v="44"/>
    <s v="Nord"/>
    <x v="0"/>
    <x v="1"/>
    <n v="45492"/>
    <n v="194876"/>
    <n v="51080"/>
    <n v="227396"/>
    <s v="NORD-PAS-DE-CALAIS"/>
    <x v="0"/>
    <s v=""/>
    <n v="518844"/>
    <n v="96572"/>
  </r>
  <r>
    <n v="54"/>
    <x v="74"/>
    <s v="Charente-Maritime"/>
    <x v="0"/>
    <x v="4"/>
    <n v="1496"/>
    <n v="6392"/>
    <n v="1568"/>
    <n v="5556"/>
    <s v="POITOU-CHARENTES"/>
    <x v="2"/>
    <s v="OUEST"/>
    <n v="15012"/>
    <n v="3064"/>
  </r>
  <r>
    <n v="21"/>
    <x v="35"/>
    <s v="Marne"/>
    <x v="6"/>
    <x v="0"/>
    <n v="3864"/>
    <n v="36092"/>
    <n v="2653"/>
    <n v="41783"/>
    <s v="CHAMPAGNE-ARDENNE"/>
    <x v="0"/>
    <s v="BASSIN PARISIEN"/>
    <n v="84392"/>
    <n v="6517"/>
  </r>
  <r>
    <n v="43"/>
    <x v="50"/>
    <s v="Jura"/>
    <x v="1"/>
    <x v="4"/>
    <n v="1068"/>
    <n v="5664"/>
    <n v="1372"/>
    <n v="4812"/>
    <s v="FRANCHE-COMTE"/>
    <x v="2"/>
    <s v="EST"/>
    <n v="12916"/>
    <n v="2440"/>
  </r>
  <r>
    <n v="24"/>
    <x v="46"/>
    <s v="Indre"/>
    <x v="6"/>
    <x v="1"/>
    <n v="79"/>
    <n v="17089"/>
    <n v="44"/>
    <n v="25343"/>
    <s v="CENTRE"/>
    <x v="0"/>
    <s v="BASSIN PARISIEN"/>
    <n v="42555"/>
    <n v="123"/>
  </r>
  <r>
    <n v="82"/>
    <x v="32"/>
    <s v="Ain"/>
    <x v="4"/>
    <x v="0"/>
    <n v="5725"/>
    <n v="46020"/>
    <n v="4645"/>
    <n v="47465"/>
    <s v="RHONE-ALPES"/>
    <x v="0"/>
    <s v="CENTRE-EST"/>
    <n v="103855"/>
    <n v="10370"/>
  </r>
  <r>
    <n v="93"/>
    <x v="36"/>
    <s v="Alpes-de-Haute-Provence"/>
    <x v="0"/>
    <x v="3"/>
    <n v="272"/>
    <n v="1196"/>
    <n v="540"/>
    <n v="2284"/>
    <s v="PROVENCE-ALPES-COTE D'AZUR"/>
    <x v="1"/>
    <s v="MEDITERRANEE"/>
    <n v="4292"/>
    <n v="812"/>
  </r>
  <r>
    <n v="31"/>
    <x v="43"/>
    <s v="Pas-de-Calais"/>
    <x v="4"/>
    <x v="3"/>
    <n v="6655"/>
    <n v="13570"/>
    <n v="9250"/>
    <n v="19165"/>
    <s v="NORD-PAS-DE-CALAIS"/>
    <x v="1"/>
    <s v=""/>
    <n v="48640"/>
    <n v="15905"/>
  </r>
  <r>
    <n v="73"/>
    <x v="33"/>
    <s v="Gers"/>
    <x v="2"/>
    <x v="3"/>
    <n v="430.05267778047067"/>
    <n v="3987.374074643888"/>
    <n v="339.06309711857097"/>
    <n v="5490.9085416410098"/>
    <s v="MIDI-PYRENEES"/>
    <x v="1"/>
    <s v="SUD-OUEST"/>
    <n v="10247.398391183939"/>
    <n v="769.11577489904164"/>
  </r>
  <r>
    <n v="73"/>
    <x v="37"/>
    <s v="Lot"/>
    <x v="4"/>
    <x v="1"/>
    <n v="1485"/>
    <n v="15780"/>
    <n v="1575"/>
    <n v="18940"/>
    <s v="MIDI-PYRENEES"/>
    <x v="0"/>
    <s v="SUD-OUEST"/>
    <n v="37780"/>
    <n v="3060"/>
  </r>
  <r>
    <n v="11"/>
    <x v="70"/>
    <s v="Essonne"/>
    <x v="2"/>
    <x v="0"/>
    <n v="8247.0261911209254"/>
    <n v="62250.849300027628"/>
    <n v="5038.4290893802345"/>
    <n v="66240.219921920667"/>
    <s v="ILE-DE-FRANCE"/>
    <x v="0"/>
    <s v="REGION PARISIENNE"/>
    <n v="141776.52450244947"/>
    <n v="13285.455280501159"/>
  </r>
  <r>
    <n v="26"/>
    <x v="9"/>
    <s v="Nièvre"/>
    <x v="2"/>
    <x v="2"/>
    <n v="2599.0431777942945"/>
    <n v="27417.849400083538"/>
    <n v="1444.8274796087969"/>
    <n v="18947.411254410541"/>
    <s v="BOURGOGNE"/>
    <x v="1"/>
    <s v="BASSIN PARISIEN"/>
    <n v="50409.131311897174"/>
    <n v="4043.8706574030912"/>
  </r>
  <r>
    <n v="93"/>
    <x v="54"/>
    <s v="Vaucluse"/>
    <x v="0"/>
    <x v="3"/>
    <n v="1040"/>
    <n v="4004"/>
    <n v="1452"/>
    <n v="6252"/>
    <s v="PROVENCE-ALPES-COTE D'AZUR"/>
    <x v="1"/>
    <s v="MEDITERRANEE"/>
    <n v="12748"/>
    <n v="2492"/>
  </r>
  <r>
    <n v="83"/>
    <x v="26"/>
    <s v="Haute-Loire"/>
    <x v="6"/>
    <x v="2"/>
    <n v="2160"/>
    <n v="22012"/>
    <n v="1125"/>
    <n v="14157"/>
    <s v="AUVERGNE"/>
    <x v="1"/>
    <s v="CENTRE-EST"/>
    <n v="39454"/>
    <n v="3285"/>
  </r>
  <r>
    <n v="73"/>
    <x v="37"/>
    <s v="Lot"/>
    <x v="2"/>
    <x v="4"/>
    <n v="964.40333997808614"/>
    <n v="8963.8513649808774"/>
    <n v="945.8016166689215"/>
    <n v="11173.840007728248"/>
    <s v="MIDI-PYRENEES"/>
    <x v="2"/>
    <s v="SUD-OUEST"/>
    <n v="22047.896329356132"/>
    <n v="1910.2049566470077"/>
  </r>
  <r>
    <n v="41"/>
    <x v="67"/>
    <s v="Moselle"/>
    <x v="5"/>
    <x v="4"/>
    <n v="3425"/>
    <n v="30656"/>
    <n v="4828"/>
    <n v="25536"/>
    <s v="LORRAINE"/>
    <x v="2"/>
    <s v="EST"/>
    <n v="64445"/>
    <n v="8253"/>
  </r>
  <r>
    <n v="91"/>
    <x v="91"/>
    <s v="Gard"/>
    <x v="5"/>
    <x v="1"/>
    <n v="1767"/>
    <n v="39408"/>
    <n v="1304"/>
    <n v="48267"/>
    <s v="LANGUEDOC-ROUSSILLON"/>
    <x v="0"/>
    <s v="MEDITERRANEE"/>
    <n v="90746"/>
    <n v="3071"/>
  </r>
  <r>
    <n v="72"/>
    <x v="4"/>
    <s v="Dordogne"/>
    <x v="6"/>
    <x v="1"/>
    <n v="210"/>
    <n v="32165"/>
    <n v="129"/>
    <n v="41597"/>
    <s v="AQUITAINE"/>
    <x v="0"/>
    <s v="SUD-OUEST"/>
    <n v="74101"/>
    <n v="339"/>
  </r>
  <r>
    <n v="11"/>
    <x v="49"/>
    <s v="Yvelines"/>
    <x v="2"/>
    <x v="1"/>
    <n v="363.44621285015313"/>
    <n v="27703.70617682287"/>
    <n v="210.60813698397862"/>
    <n v="45842.534283626905"/>
    <s v="ILE-DE-FRANCE"/>
    <x v="0"/>
    <s v="REGION PARISIENNE"/>
    <n v="74120.2948102839"/>
    <n v="574.0543498341317"/>
  </r>
  <r>
    <n v="54"/>
    <x v="1"/>
    <s v="Vienne"/>
    <x v="6"/>
    <x v="0"/>
    <n v="1902"/>
    <n v="26437"/>
    <n v="1230"/>
    <n v="30708"/>
    <s v="POITOU-CHARENTES"/>
    <x v="0"/>
    <s v="OUEST"/>
    <n v="60277"/>
    <n v="3132"/>
  </r>
  <r>
    <n v="82"/>
    <x v="60"/>
    <s v="Ardèche"/>
    <x v="1"/>
    <x v="1"/>
    <n v="832"/>
    <n v="19428"/>
    <n v="644"/>
    <n v="25164"/>
    <s v="RHONE-ALPES"/>
    <x v="0"/>
    <s v="CENTRE-EST"/>
    <n v="46068"/>
    <n v="1476"/>
  </r>
  <r>
    <n v="82"/>
    <x v="17"/>
    <s v="Rhône"/>
    <x v="5"/>
    <x v="2"/>
    <n v="23517"/>
    <n v="97193"/>
    <n v="18688"/>
    <n v="75206"/>
    <s v="RHONE-ALPES"/>
    <x v="1"/>
    <s v="CENTRE-EST"/>
    <n v="214604"/>
    <n v="42205"/>
  </r>
  <r>
    <n v="11"/>
    <x v="39"/>
    <s v="Seine-Saint-Denis"/>
    <x v="1"/>
    <x v="1"/>
    <n v="6660"/>
    <n v="81472"/>
    <n v="6324"/>
    <n v="102468"/>
    <s v="ILE-DE-FRANCE"/>
    <x v="0"/>
    <s v="REGION PARISIENNE"/>
    <n v="196924"/>
    <n v="12984"/>
  </r>
  <r>
    <n v="72"/>
    <x v="4"/>
    <s v="Dordogne"/>
    <x v="4"/>
    <x v="0"/>
    <n v="4495"/>
    <n v="53130"/>
    <n v="3320"/>
    <n v="64205"/>
    <s v="AQUITAINE"/>
    <x v="0"/>
    <s v="SUD-OUEST"/>
    <n v="125150"/>
    <n v="7815"/>
  </r>
  <r>
    <n v="73"/>
    <x v="69"/>
    <s v="Haute-Garonne"/>
    <x v="1"/>
    <x v="0"/>
    <n v="10716"/>
    <n v="87908"/>
    <n v="8280"/>
    <n v="113172"/>
    <s v="MIDI-PYRENEES"/>
    <x v="0"/>
    <s v="SUD-OUEST"/>
    <n v="220076"/>
    <n v="18996"/>
  </r>
  <r>
    <n v="26"/>
    <x v="30"/>
    <s v="Côte-d'Or"/>
    <x v="2"/>
    <x v="3"/>
    <n v="1521.7206702858516"/>
    <n v="8017.8904809217192"/>
    <n v="1054.4190144910335"/>
    <n v="13567.325970917433"/>
    <s v="BOURGOGNE"/>
    <x v="1"/>
    <s v="BASSIN PARISIEN"/>
    <n v="24161.356136616036"/>
    <n v="2576.1396847768851"/>
  </r>
  <r>
    <n v="21"/>
    <x v="35"/>
    <s v="Marne"/>
    <x v="2"/>
    <x v="4"/>
    <n v="4572.6860623753682"/>
    <n v="24106.515270109234"/>
    <n v="4676.8865953801142"/>
    <n v="26583.29662046866"/>
    <s v="CHAMPAGNE-ARDENNE"/>
    <x v="2"/>
    <s v="BASSIN PARISIEN"/>
    <n v="59939.384548333379"/>
    <n v="9249.5726577554815"/>
  </r>
  <r>
    <n v="52"/>
    <x v="59"/>
    <s v="Mayenne"/>
    <x v="5"/>
    <x v="3"/>
    <n v="817"/>
    <n v="3896"/>
    <n v="828"/>
    <n v="6488"/>
    <s v="PAYS DE LA LOIRE"/>
    <x v="1"/>
    <s v="OUEST"/>
    <n v="12029"/>
    <n v="1645"/>
  </r>
  <r>
    <n v="74"/>
    <x v="0"/>
    <s v="Creuse"/>
    <x v="5"/>
    <x v="2"/>
    <n v="2367"/>
    <n v="10141"/>
    <n v="1528"/>
    <n v="5888"/>
    <s v="LIMOUSIN"/>
    <x v="1"/>
    <s v="SUD-OUEST"/>
    <n v="19924"/>
    <n v="3895"/>
  </r>
  <r>
    <n v="26"/>
    <x v="9"/>
    <s v="Nièvre"/>
    <x v="3"/>
    <x v="5"/>
    <n v="685.29585885150641"/>
    <n v="11683.51807604046"/>
    <n v="901.28047763843904"/>
    <n v="14825.776757095982"/>
    <s v="BOURGOGNE"/>
    <x v="2"/>
    <s v="BASSIN PARISIEN"/>
    <n v="28095.871169626385"/>
    <n v="1586.5763364899453"/>
  </r>
  <r>
    <n v="82"/>
    <x v="17"/>
    <s v="Rhône"/>
    <x v="2"/>
    <x v="0"/>
    <n v="10524.407227903097"/>
    <n v="93246.970702655381"/>
    <n v="7123.9893976393478"/>
    <n v="108529.22406998716"/>
    <s v="RHONE-ALPES"/>
    <x v="0"/>
    <s v="CENTRE-EST"/>
    <n v="219424.591398185"/>
    <n v="17648.396625542446"/>
  </r>
  <r>
    <n v="24"/>
    <x v="10"/>
    <s v="Cher"/>
    <x v="6"/>
    <x v="4"/>
    <n v="1602"/>
    <n v="10760"/>
    <n v="1734"/>
    <n v="11789"/>
    <s v="CENTRE"/>
    <x v="2"/>
    <s v="BASSIN PARISIEN"/>
    <n v="25885"/>
    <n v="3336"/>
  </r>
  <r>
    <n v="21"/>
    <x v="77"/>
    <s v="Aube"/>
    <x v="0"/>
    <x v="0"/>
    <n v="5300"/>
    <n v="34020"/>
    <n v="4528"/>
    <n v="39540"/>
    <s v="CHAMPAGNE-ARDENNE"/>
    <x v="0"/>
    <s v="BASSIN PARISIEN"/>
    <n v="83388"/>
    <n v="9828"/>
  </r>
  <r>
    <n v="74"/>
    <x v="87"/>
    <s v="Haute-Vienne"/>
    <x v="5"/>
    <x v="5"/>
    <n v="909"/>
    <n v="10653"/>
    <n v="1300"/>
    <n v="10864"/>
    <s v="LIMOUSIN"/>
    <x v="2"/>
    <s v="SUD-OUEST"/>
    <n v="23726"/>
    <n v="2209"/>
  </r>
  <r>
    <n v="24"/>
    <x v="45"/>
    <s v="Indre-et-Loire"/>
    <x v="1"/>
    <x v="1"/>
    <n v="1928"/>
    <n v="33180"/>
    <n v="2420"/>
    <n v="46836"/>
    <s v="CENTRE"/>
    <x v="0"/>
    <s v="BASSIN PARISIEN"/>
    <n v="84364"/>
    <n v="4348"/>
  </r>
  <r>
    <n v="43"/>
    <x v="14"/>
    <s v="Doubs"/>
    <x v="2"/>
    <x v="1"/>
    <n v="171.37145226163898"/>
    <n v="19098.640098983957"/>
    <n v="104.91997600608846"/>
    <n v="33493.158544543854"/>
    <s v="FRANCHE-COMTE"/>
    <x v="0"/>
    <s v="EST"/>
    <n v="52868.090071795537"/>
    <n v="276.29142826772744"/>
  </r>
  <r>
    <n v="73"/>
    <x v="37"/>
    <s v="Lot"/>
    <x v="6"/>
    <x v="3"/>
    <n v="411"/>
    <n v="3659"/>
    <n v="315"/>
    <n v="6301"/>
    <s v="MIDI-PYRENEES"/>
    <x v="1"/>
    <s v="SUD-OUEST"/>
    <n v="10686"/>
    <n v="726"/>
  </r>
  <r>
    <n v="82"/>
    <x v="29"/>
    <s v="Savoie"/>
    <x v="3"/>
    <x v="5"/>
    <n v="2199.5093191780234"/>
    <n v="34300.299441686257"/>
    <n v="2911.575290849853"/>
    <n v="42874.20265259903"/>
    <s v="RHONE-ALPES"/>
    <x v="2"/>
    <s v="CENTRE-EST"/>
    <n v="82285.586704313173"/>
    <n v="5111.0846100278759"/>
  </r>
  <r>
    <n v="53"/>
    <x v="34"/>
    <s v="Finistère"/>
    <x v="1"/>
    <x v="2"/>
    <n v="17072"/>
    <n v="49444"/>
    <n v="11168"/>
    <n v="29716"/>
    <s v="BRETAGNE"/>
    <x v="1"/>
    <s v="OUEST"/>
    <n v="107400"/>
    <n v="28240"/>
  </r>
  <r>
    <n v="24"/>
    <x v="8"/>
    <s v="Loir-et-Cher"/>
    <x v="3"/>
    <x v="1"/>
    <n v="51.24249607737579"/>
    <n v="13532.799069881075"/>
    <n v="31.757371575019249"/>
    <n v="23649.655205365292"/>
    <s v="CENTRE"/>
    <x v="0"/>
    <s v="BASSIN PARISIEN"/>
    <n v="37265.454142898758"/>
    <n v="82.999867652395039"/>
  </r>
  <r>
    <n v="83"/>
    <x v="94"/>
    <s v="Puy-de-Dôme"/>
    <x v="6"/>
    <x v="0"/>
    <n v="2914"/>
    <n v="30857"/>
    <n v="1791"/>
    <n v="34818"/>
    <s v="AUVERGNE"/>
    <x v="0"/>
    <s v="CENTRE-EST"/>
    <n v="70380"/>
    <n v="4705"/>
  </r>
  <r>
    <n v="11"/>
    <x v="39"/>
    <s v="Seine-Saint-Denis"/>
    <x v="1"/>
    <x v="2"/>
    <n v="20228"/>
    <n v="65532"/>
    <n v="16540"/>
    <n v="47376"/>
    <s v="ILE-DE-FRANCE"/>
    <x v="1"/>
    <s v="REGION PARISIENNE"/>
    <n v="149676"/>
    <n v="36768"/>
  </r>
  <r>
    <n v="93"/>
    <x v="68"/>
    <s v="Alpes-Maritimes"/>
    <x v="6"/>
    <x v="3"/>
    <n v="2934"/>
    <n v="29434"/>
    <n v="2495"/>
    <n v="48845"/>
    <s v="PROVENCE-ALPES-COTE D'AZUR"/>
    <x v="1"/>
    <s v="MEDITERRANEE"/>
    <n v="83708"/>
    <n v="5429"/>
  </r>
  <r>
    <n v="21"/>
    <x v="84"/>
    <s v="Ardennes"/>
    <x v="2"/>
    <x v="0"/>
    <n v="2306.8273314391608"/>
    <n v="21078.444809655899"/>
    <n v="1553.5477591123652"/>
    <n v="26744.641490291426"/>
    <s v="CHAMPAGNE-ARDENNE"/>
    <x v="0"/>
    <s v="BASSIN PARISIEN"/>
    <n v="51683.461390498851"/>
    <n v="3860.3750905515262"/>
  </r>
  <r>
    <n v="21"/>
    <x v="84"/>
    <s v="Ardennes"/>
    <x v="5"/>
    <x v="1"/>
    <n v="576"/>
    <n v="21029"/>
    <n v="588"/>
    <n v="29883"/>
    <s v="CHAMPAGNE-ARDENNE"/>
    <x v="0"/>
    <s v="BASSIN PARISIEN"/>
    <n v="52076"/>
    <n v="1164"/>
  </r>
  <r>
    <n v="82"/>
    <x v="15"/>
    <s v="Loire"/>
    <x v="6"/>
    <x v="4"/>
    <n v="4824"/>
    <n v="24314"/>
    <n v="4408"/>
    <n v="27704"/>
    <s v="RHONE-ALPES"/>
    <x v="2"/>
    <s v="CENTRE-EST"/>
    <n v="61250"/>
    <n v="9232"/>
  </r>
  <r>
    <n v="53"/>
    <x v="7"/>
    <s v="Morbihan"/>
    <x v="1"/>
    <x v="4"/>
    <n v="2800"/>
    <n v="13424"/>
    <n v="3664"/>
    <n v="10620"/>
    <s v="BRETAGNE"/>
    <x v="2"/>
    <s v="OUEST"/>
    <n v="30508"/>
    <n v="6464"/>
  </r>
  <r>
    <n v="25"/>
    <x v="55"/>
    <s v="Manche"/>
    <x v="5"/>
    <x v="4"/>
    <n v="1702"/>
    <n v="12441"/>
    <n v="2324"/>
    <n v="12764"/>
    <s v="BASSE-NORMANDIE"/>
    <x v="2"/>
    <s v="BASSIN PARISIEN"/>
    <n v="29231"/>
    <n v="4026"/>
  </r>
  <r>
    <n v="82"/>
    <x v="32"/>
    <s v="Ain"/>
    <x v="3"/>
    <x v="4"/>
    <n v="5306.3845347530078"/>
    <n v="31156.408595322482"/>
    <n v="4695.9675483189549"/>
    <n v="35931.606996745853"/>
    <s v="RHONE-ALPES"/>
    <x v="2"/>
    <s v="CENTRE-EST"/>
    <n v="77090.367675140296"/>
    <n v="10002.352083071963"/>
  </r>
  <r>
    <n v="31"/>
    <x v="43"/>
    <s v="Pas-de-Calais"/>
    <x v="5"/>
    <x v="0"/>
    <n v="18406"/>
    <n v="122907"/>
    <n v="16632"/>
    <n v="178464"/>
    <s v="NORD-PAS-DE-CALAIS"/>
    <x v="0"/>
    <s v=""/>
    <n v="336409"/>
    <n v="35038"/>
  </r>
  <r>
    <n v="11"/>
    <x v="66"/>
    <s v="Val-d'Oise"/>
    <x v="5"/>
    <x v="4"/>
    <n v="4002"/>
    <n v="37808"/>
    <n v="5912"/>
    <n v="41072"/>
    <s v="ILE-DE-FRANCE"/>
    <x v="2"/>
    <s v="REGION PARISIENNE"/>
    <n v="88794"/>
    <n v="9914"/>
  </r>
  <r>
    <n v="93"/>
    <x v="36"/>
    <s v="Alpes-de-Haute-Provence"/>
    <x v="6"/>
    <x v="1"/>
    <n v="40"/>
    <n v="7850"/>
    <n v="42"/>
    <n v="10907"/>
    <s v="PROVENCE-ALPES-COTE D'AZUR"/>
    <x v="0"/>
    <s v="MEDITERRANEE"/>
    <n v="18839"/>
    <n v="82"/>
  </r>
  <r>
    <n v="53"/>
    <x v="27"/>
    <s v="Ille-et-Vilaine"/>
    <x v="2"/>
    <x v="2"/>
    <n v="9433.0981578569717"/>
    <n v="87517.935541463958"/>
    <n v="5581.7484539002444"/>
    <n v="64510.171633834878"/>
    <s v="BRETAGNE"/>
    <x v="1"/>
    <s v="OUEST"/>
    <n v="167042.95378705606"/>
    <n v="15014.846611757217"/>
  </r>
  <r>
    <n v="43"/>
    <x v="23"/>
    <s v="Territoire de Belfort"/>
    <x v="6"/>
    <x v="0"/>
    <n v="1037"/>
    <n v="8038"/>
    <n v="776"/>
    <n v="9990"/>
    <s v="FRANCHE-COMTE"/>
    <x v="0"/>
    <s v="EST"/>
    <n v="19841"/>
    <n v="1813"/>
  </r>
  <r>
    <n v="22"/>
    <x v="76"/>
    <s v="Somme"/>
    <x v="0"/>
    <x v="4"/>
    <n v="1804"/>
    <n v="6572"/>
    <n v="1808"/>
    <n v="4660"/>
    <s v="PICARDIE"/>
    <x v="2"/>
    <s v="BASSIN PARISIEN"/>
    <n v="14844"/>
    <n v="3612"/>
  </r>
  <r>
    <n v="93"/>
    <x v="79"/>
    <s v="Hautes-Alpes"/>
    <x v="5"/>
    <x v="0"/>
    <n v="1004"/>
    <n v="9364"/>
    <n v="660"/>
    <n v="10396"/>
    <s v="PROVENCE-ALPES-COTE D'AZUR"/>
    <x v="0"/>
    <s v="MEDITERRANEE"/>
    <n v="21424"/>
    <n v="1664"/>
  </r>
  <r>
    <n v="41"/>
    <x v="31"/>
    <s v="Meurthe-et-Moselle"/>
    <x v="6"/>
    <x v="1"/>
    <n v="209"/>
    <n v="31614"/>
    <n v="134"/>
    <n v="53957"/>
    <s v="LORRAINE"/>
    <x v="0"/>
    <s v="EST"/>
    <n v="85914"/>
    <n v="343"/>
  </r>
  <r>
    <n v="83"/>
    <x v="22"/>
    <s v="Allier"/>
    <x v="4"/>
    <x v="4"/>
    <n v="1445"/>
    <n v="7895"/>
    <n v="1485"/>
    <n v="6440"/>
    <s v="AUVERGNE"/>
    <x v="2"/>
    <s v="CENTRE-EST"/>
    <n v="17265"/>
    <n v="2930"/>
  </r>
  <r>
    <n v="25"/>
    <x v="78"/>
    <s v="Orne"/>
    <x v="4"/>
    <x v="4"/>
    <n v="1020"/>
    <n v="3900"/>
    <n v="1200"/>
    <n v="3375"/>
    <s v="BASSE-NORMANDIE"/>
    <x v="2"/>
    <s v="BASSIN PARISIEN"/>
    <n v="9495"/>
    <n v="2220"/>
  </r>
  <r>
    <n v="73"/>
    <x v="69"/>
    <s v="Haute-Garonne"/>
    <x v="0"/>
    <x v="5"/>
    <n v="1092"/>
    <n v="14028"/>
    <n v="764"/>
    <n v="5896"/>
    <s v="MIDI-PYRENEES"/>
    <x v="2"/>
    <s v="SUD-OUEST"/>
    <n v="21780"/>
    <n v="1856"/>
  </r>
  <r>
    <n v="21"/>
    <x v="84"/>
    <s v="Ardennes"/>
    <x v="6"/>
    <x v="1"/>
    <n v="151"/>
    <n v="17327"/>
    <n v="93"/>
    <n v="26906"/>
    <s v="CHAMPAGNE-ARDENNE"/>
    <x v="0"/>
    <s v="BASSIN PARISIEN"/>
    <n v="44477"/>
    <n v="244"/>
  </r>
  <r>
    <n v="82"/>
    <x v="56"/>
    <s v="Drôme"/>
    <x v="0"/>
    <x v="1"/>
    <n v="5852"/>
    <n v="32964"/>
    <n v="5716"/>
    <n v="39372"/>
    <s v="RHONE-ALPES"/>
    <x v="0"/>
    <s v="CENTRE-EST"/>
    <n v="83904"/>
    <n v="11568"/>
  </r>
  <r>
    <n v="73"/>
    <x v="48"/>
    <s v="Tarn-et-Garonne"/>
    <x v="5"/>
    <x v="1"/>
    <n v="260"/>
    <n v="14276"/>
    <n v="188"/>
    <n v="17456"/>
    <s v="MIDI-PYRENEES"/>
    <x v="0"/>
    <s v="SUD-OUEST"/>
    <n v="32180"/>
    <n v="448"/>
  </r>
  <r>
    <n v="73"/>
    <x v="65"/>
    <s v="Hautes-Pyrénées"/>
    <x v="4"/>
    <x v="2"/>
    <n v="4240"/>
    <n v="10910"/>
    <n v="2650"/>
    <n v="6150"/>
    <s v="MIDI-PYRENEES"/>
    <x v="1"/>
    <s v="SUD-OUEST"/>
    <n v="23950"/>
    <n v="6890"/>
  </r>
  <r>
    <n v="83"/>
    <x v="26"/>
    <s v="Haute-Loire"/>
    <x v="5"/>
    <x v="3"/>
    <n v="612"/>
    <n v="4668"/>
    <n v="584"/>
    <n v="7468"/>
    <s v="AUVERGNE"/>
    <x v="1"/>
    <s v="CENTRE-EST"/>
    <n v="13332"/>
    <n v="1196"/>
  </r>
  <r>
    <n v="22"/>
    <x v="76"/>
    <s v="Somme"/>
    <x v="4"/>
    <x v="2"/>
    <n v="8655"/>
    <n v="19325"/>
    <n v="4575"/>
    <n v="9090"/>
    <s v="PICARDIE"/>
    <x v="1"/>
    <s v="BASSIN PARISIEN"/>
    <n v="41645"/>
    <n v="13230"/>
  </r>
  <r>
    <n v="83"/>
    <x v="22"/>
    <s v="Allier"/>
    <x v="6"/>
    <x v="1"/>
    <n v="126"/>
    <n v="25579"/>
    <n v="120"/>
    <n v="38685"/>
    <s v="AUVERGNE"/>
    <x v="0"/>
    <s v="CENTRE-EST"/>
    <n v="64510"/>
    <n v="246"/>
  </r>
  <r>
    <n v="53"/>
    <x v="57"/>
    <s v="Côtes-d'Armor"/>
    <x v="3"/>
    <x v="3"/>
    <n v="1708.3975223219236"/>
    <n v="11940.673074966244"/>
    <n v="1090.2234426753191"/>
    <n v="18283.980513437866"/>
    <s v="BRETAGNE"/>
    <x v="1"/>
    <s v="OUEST"/>
    <n v="33023.274553401352"/>
    <n v="2798.6209649972425"/>
  </r>
  <r>
    <n v="22"/>
    <x v="81"/>
    <s v="Oise"/>
    <x v="6"/>
    <x v="0"/>
    <n v="5971"/>
    <n v="53716"/>
    <n v="3886"/>
    <n v="59419"/>
    <s v="PICARDIE"/>
    <x v="0"/>
    <s v="BASSIN PARISIEN"/>
    <n v="122992"/>
    <n v="9857"/>
  </r>
  <r>
    <n v="82"/>
    <x v="29"/>
    <s v="Savoie"/>
    <x v="6"/>
    <x v="3"/>
    <n v="944"/>
    <n v="7921"/>
    <n v="677"/>
    <n v="12447"/>
    <s v="RHONE-ALPES"/>
    <x v="1"/>
    <s v="CENTRE-EST"/>
    <n v="21989"/>
    <n v="1621"/>
  </r>
  <r>
    <n v="25"/>
    <x v="78"/>
    <s v="Orne"/>
    <x v="1"/>
    <x v="4"/>
    <n v="1124"/>
    <n v="5000"/>
    <n v="1796"/>
    <n v="4308"/>
    <s v="BASSE-NORMANDIE"/>
    <x v="2"/>
    <s v="BASSIN PARISIEN"/>
    <n v="12228"/>
    <n v="2920"/>
  </r>
  <r>
    <n v="41"/>
    <x v="67"/>
    <s v="Moselle"/>
    <x v="1"/>
    <x v="3"/>
    <n v="4168"/>
    <n v="9092"/>
    <n v="5764"/>
    <n v="11496"/>
    <s v="LORRAINE"/>
    <x v="1"/>
    <s v="EST"/>
    <n v="30520"/>
    <n v="9932"/>
  </r>
  <r>
    <n v="93"/>
    <x v="6"/>
    <s v="Var"/>
    <x v="5"/>
    <x v="2"/>
    <n v="10783"/>
    <n v="54341"/>
    <n v="8457"/>
    <n v="42709"/>
    <s v="PROVENCE-ALPES-COTE D'AZUR"/>
    <x v="1"/>
    <s v="MEDITERRANEE"/>
    <n v="116290"/>
    <n v="19240"/>
  </r>
  <r>
    <n v="93"/>
    <x v="79"/>
    <s v="Hautes-Alpes"/>
    <x v="6"/>
    <x v="2"/>
    <n v="1120"/>
    <n v="12827"/>
    <n v="702"/>
    <n v="8851"/>
    <s v="PROVENCE-ALPES-COTE D'AZUR"/>
    <x v="1"/>
    <s v="MEDITERRANEE"/>
    <n v="23500"/>
    <n v="1822"/>
  </r>
  <r>
    <n v="26"/>
    <x v="30"/>
    <s v="Côte-d'Or"/>
    <x v="0"/>
    <x v="4"/>
    <n v="1532"/>
    <n v="6792"/>
    <n v="2068"/>
    <n v="6292"/>
    <s v="BOURGOGNE"/>
    <x v="2"/>
    <s v="BASSIN PARISIEN"/>
    <n v="16684"/>
    <n v="3600"/>
  </r>
  <r>
    <n v="52"/>
    <x v="72"/>
    <s v="Sarthe"/>
    <x v="0"/>
    <x v="4"/>
    <n v="1460"/>
    <n v="5628"/>
    <n v="1988"/>
    <n v="4700"/>
    <s v="PAYS DE LA LOIRE"/>
    <x v="2"/>
    <s v="OUEST"/>
    <n v="13776"/>
    <n v="3448"/>
  </r>
  <r>
    <n v="52"/>
    <x v="73"/>
    <s v="Maine-et-Loire"/>
    <x v="4"/>
    <x v="5"/>
    <n v="1170"/>
    <n v="8230"/>
    <n v="1815"/>
    <n v="6695"/>
    <s v="PAYS DE LA LOIRE"/>
    <x v="2"/>
    <s v="OUEST"/>
    <n v="17910"/>
    <n v="2985"/>
  </r>
  <r>
    <n v="22"/>
    <x v="81"/>
    <s v="Oise"/>
    <x v="1"/>
    <x v="4"/>
    <n v="2556"/>
    <n v="15604"/>
    <n v="3592"/>
    <n v="12536"/>
    <s v="PICARDIE"/>
    <x v="2"/>
    <s v="BASSIN PARISIEN"/>
    <n v="34288"/>
    <n v="6148"/>
  </r>
  <r>
    <n v="72"/>
    <x v="11"/>
    <s v="Pyrénées-Atlantiques"/>
    <x v="1"/>
    <x v="5"/>
    <n v="1172"/>
    <n v="14196"/>
    <n v="1696"/>
    <n v="13340"/>
    <s v="AQUITAINE"/>
    <x v="2"/>
    <s v="SUD-OUEST"/>
    <n v="30404"/>
    <n v="2868"/>
  </r>
  <r>
    <n v="22"/>
    <x v="95"/>
    <s v="Aisne"/>
    <x v="3"/>
    <x v="2"/>
    <n v="6329.8967631502046"/>
    <n v="57146.615634485759"/>
    <n v="4605.9479851682254"/>
    <n v="39561.451751802517"/>
    <s v="PICARDIE"/>
    <x v="1"/>
    <s v="BASSIN PARISIEN"/>
    <n v="107643.91213460671"/>
    <n v="10935.84474831843"/>
  </r>
  <r>
    <n v="11"/>
    <x v="49"/>
    <s v="Yvelines"/>
    <x v="0"/>
    <x v="5"/>
    <n v="1552"/>
    <n v="27604"/>
    <n v="1348"/>
    <n v="9360"/>
    <s v="ILE-DE-FRANCE"/>
    <x v="2"/>
    <s v="REGION PARISIENNE"/>
    <n v="39864"/>
    <n v="2900"/>
  </r>
  <r>
    <n v="52"/>
    <x v="59"/>
    <s v="Mayenne"/>
    <x v="0"/>
    <x v="4"/>
    <n v="968"/>
    <n v="2296"/>
    <n v="956"/>
    <n v="1900"/>
    <s v="PAYS DE LA LOIRE"/>
    <x v="2"/>
    <s v="OUEST"/>
    <n v="6120"/>
    <n v="1924"/>
  </r>
  <r>
    <n v="22"/>
    <x v="76"/>
    <s v="Somme"/>
    <x v="4"/>
    <x v="3"/>
    <n v="2025"/>
    <n v="5365"/>
    <n v="3195"/>
    <n v="8755"/>
    <s v="PICARDIE"/>
    <x v="1"/>
    <s v="BASSIN PARISIEN"/>
    <n v="19340"/>
    <n v="5220"/>
  </r>
  <r>
    <n v="83"/>
    <x v="94"/>
    <s v="Puy-de-Dôme"/>
    <x v="1"/>
    <x v="3"/>
    <n v="2636"/>
    <n v="8724"/>
    <n v="3264"/>
    <n v="17000"/>
    <s v="AUVERGNE"/>
    <x v="1"/>
    <s v="CENTRE-EST"/>
    <n v="31624"/>
    <n v="5900"/>
  </r>
  <r>
    <n v="25"/>
    <x v="85"/>
    <s v="Calvados"/>
    <x v="0"/>
    <x v="1"/>
    <n v="8864"/>
    <n v="35672"/>
    <n v="10716"/>
    <n v="45652"/>
    <s v="BASSE-NORMANDIE"/>
    <x v="0"/>
    <s v="BASSIN PARISIEN"/>
    <n v="100904"/>
    <n v="19580"/>
  </r>
  <r>
    <n v="11"/>
    <x v="42"/>
    <s v="Hauts-de-Seine"/>
    <x v="5"/>
    <x v="0"/>
    <n v="9091"/>
    <n v="94362"/>
    <n v="8069"/>
    <n v="114362"/>
    <s v="ILE-DE-FRANCE"/>
    <x v="0"/>
    <s v="REGION PARISIENNE"/>
    <n v="225884"/>
    <n v="17160"/>
  </r>
  <r>
    <n v="24"/>
    <x v="71"/>
    <s v="Loiret"/>
    <x v="2"/>
    <x v="2"/>
    <n v="6828.7130713002653"/>
    <n v="65890.599180731573"/>
    <n v="4197.2484521769384"/>
    <n v="47527.325700606008"/>
    <s v="CENTRE"/>
    <x v="1"/>
    <s v="BASSIN PARISIEN"/>
    <n v="124443.88640481478"/>
    <n v="11025.961523477203"/>
  </r>
  <r>
    <n v="54"/>
    <x v="1"/>
    <s v="Vienne"/>
    <x v="5"/>
    <x v="4"/>
    <n v="1289"/>
    <n v="9984"/>
    <n v="1860"/>
    <n v="11296"/>
    <s v="POITOU-CHARENTES"/>
    <x v="2"/>
    <s v="OUEST"/>
    <n v="24429"/>
    <n v="3149"/>
  </r>
  <r>
    <n v="73"/>
    <x v="65"/>
    <s v="Hautes-Pyrénées"/>
    <x v="3"/>
    <x v="4"/>
    <n v="1559.4873966147145"/>
    <n v="12543.892400029421"/>
    <n v="1445.5375927210746"/>
    <n v="15625.94355171415"/>
    <s v="MIDI-PYRENEES"/>
    <x v="2"/>
    <s v="SUD-OUEST"/>
    <n v="31174.860941079362"/>
    <n v="3005.0249893357891"/>
  </r>
  <r>
    <n v="82"/>
    <x v="19"/>
    <s v="Isère"/>
    <x v="5"/>
    <x v="2"/>
    <n v="16745"/>
    <n v="71102"/>
    <n v="11864"/>
    <n v="51212"/>
    <s v="RHONE-ALPES"/>
    <x v="1"/>
    <s v="CENTRE-EST"/>
    <n v="150923"/>
    <n v="28609"/>
  </r>
  <r>
    <n v="22"/>
    <x v="81"/>
    <s v="Oise"/>
    <x v="2"/>
    <x v="0"/>
    <n v="7646.8174463039804"/>
    <n v="56510.866707015572"/>
    <n v="4340.1225496731522"/>
    <n v="64574.748267106654"/>
    <s v="PICARDIE"/>
    <x v="0"/>
    <s v="BASSIN PARISIEN"/>
    <n v="133072.55497009936"/>
    <n v="11986.939995977133"/>
  </r>
  <r>
    <n v="43"/>
    <x v="23"/>
    <s v="Territoire de Belfort"/>
    <x v="2"/>
    <x v="2"/>
    <n v="1640.1868698292365"/>
    <n v="14434.980650514468"/>
    <n v="1076.0752618740287"/>
    <n v="11129.381103267084"/>
    <s v="FRANCHE-COMTE"/>
    <x v="1"/>
    <s v="EST"/>
    <n v="28280.62388548482"/>
    <n v="2716.2621317032654"/>
  </r>
  <r>
    <n v="26"/>
    <x v="41"/>
    <s v="Saône-et-Loire"/>
    <x v="6"/>
    <x v="2"/>
    <n v="5769"/>
    <n v="63526"/>
    <n v="3305"/>
    <n v="39976"/>
    <s v="BOURGOGNE"/>
    <x v="1"/>
    <s v="BASSIN PARISIEN"/>
    <n v="112576"/>
    <n v="9074"/>
  </r>
  <r>
    <n v="82"/>
    <x v="19"/>
    <s v="Isère"/>
    <x v="2"/>
    <x v="1"/>
    <n v="251.61511563677851"/>
    <n v="34300.075510871749"/>
    <n v="204.25904954517091"/>
    <n v="55185.80743929794"/>
    <s v="RHONE-ALPES"/>
    <x v="0"/>
    <s v="CENTRE-EST"/>
    <n v="89941.757115351647"/>
    <n v="455.87416518194942"/>
  </r>
  <r>
    <n v="53"/>
    <x v="57"/>
    <s v="Côtes-d'Armor"/>
    <x v="4"/>
    <x v="2"/>
    <n v="9250"/>
    <n v="19395"/>
    <n v="5475"/>
    <n v="9910"/>
    <s v="BRETAGNE"/>
    <x v="1"/>
    <s v="OUEST"/>
    <n v="44030"/>
    <n v="14725"/>
  </r>
  <r>
    <n v="43"/>
    <x v="14"/>
    <s v="Doubs"/>
    <x v="3"/>
    <x v="4"/>
    <n v="4892.604442535755"/>
    <n v="25950.044664057794"/>
    <n v="4742.765996749953"/>
    <n v="26991.282674334725"/>
    <s v="FRANCHE-COMTE"/>
    <x v="2"/>
    <s v="EST"/>
    <n v="62576.69777767823"/>
    <n v="9635.3704392857071"/>
  </r>
  <r>
    <n v="52"/>
    <x v="20"/>
    <s v="Loire-Atlantique"/>
    <x v="4"/>
    <x v="0"/>
    <n v="11035"/>
    <n v="84750"/>
    <n v="10375"/>
    <n v="120345"/>
    <s v="PAYS DE LA LOIRE"/>
    <x v="0"/>
    <s v="OUEST"/>
    <n v="226505"/>
    <n v="21410"/>
  </r>
  <r>
    <n v="73"/>
    <x v="69"/>
    <s v="Haute-Garonne"/>
    <x v="3"/>
    <x v="2"/>
    <n v="9663.1428382235881"/>
    <n v="94273.128159819869"/>
    <n v="6568.8551841115777"/>
    <n v="72867.035386270916"/>
    <s v="MIDI-PYRENEES"/>
    <x v="1"/>
    <s v="SUD-OUEST"/>
    <n v="183372.16156842595"/>
    <n v="16231.998022335167"/>
  </r>
  <r>
    <n v="26"/>
    <x v="41"/>
    <s v="Saône-et-Loire"/>
    <x v="4"/>
    <x v="0"/>
    <n v="8320"/>
    <n v="71885"/>
    <n v="7180"/>
    <n v="82655"/>
    <s v="BOURGOGNE"/>
    <x v="0"/>
    <s v="BASSIN PARISIEN"/>
    <n v="170040"/>
    <n v="15500"/>
  </r>
  <r>
    <n v="83"/>
    <x v="26"/>
    <s v="Haute-Loire"/>
    <x v="1"/>
    <x v="0"/>
    <n v="2524"/>
    <n v="26744"/>
    <n v="1736"/>
    <n v="31004"/>
    <s v="AUVERGNE"/>
    <x v="0"/>
    <s v="CENTRE-EST"/>
    <n v="62008"/>
    <n v="4260"/>
  </r>
  <r>
    <n v="74"/>
    <x v="87"/>
    <s v="Haute-Vienne"/>
    <x v="2"/>
    <x v="4"/>
    <n v="2447.8137770378689"/>
    <n v="17899.605061337221"/>
    <n v="2406.9601663581111"/>
    <n v="19931.566561771288"/>
    <s v="LIMOUSIN"/>
    <x v="2"/>
    <s v="SUD-OUEST"/>
    <n v="42685.945566504488"/>
    <n v="4854.7739433959796"/>
  </r>
  <r>
    <n v="91"/>
    <x v="83"/>
    <s v="Lozère"/>
    <x v="4"/>
    <x v="5"/>
    <n v="150"/>
    <n v="1125"/>
    <n v="205"/>
    <n v="1025"/>
    <s v="LANGUEDOC-ROUSSILLON"/>
    <x v="2"/>
    <s v="MEDITERRANEE"/>
    <n v="2505"/>
    <n v="355"/>
  </r>
  <r>
    <n v="11"/>
    <x v="62"/>
    <s v="Paris"/>
    <x v="4"/>
    <x v="5"/>
    <n v="10880"/>
    <n v="150830"/>
    <n v="17210"/>
    <n v="113605"/>
    <s v="ILE-DE-FRANCE"/>
    <x v="2"/>
    <s v="REGION PARISIENNE"/>
    <n v="292525"/>
    <n v="28090"/>
  </r>
  <r>
    <n v="82"/>
    <x v="60"/>
    <s v="Ardèche"/>
    <x v="2"/>
    <x v="1"/>
    <n v="40.006467597880807"/>
    <n v="14499.620647644053"/>
    <n v="28.840491290592084"/>
    <n v="20370.636889772213"/>
    <s v="RHONE-ALPES"/>
    <x v="0"/>
    <s v="CENTRE-EST"/>
    <n v="34939.104496304739"/>
    <n v="68.846958888472898"/>
  </r>
  <r>
    <n v="41"/>
    <x v="31"/>
    <s v="Meurthe-et-Moselle"/>
    <x v="2"/>
    <x v="5"/>
    <n v="4556.8313382001606"/>
    <n v="50016.606860236949"/>
    <n v="6149.661853080991"/>
    <n v="54965.829859993311"/>
    <s v="LORRAINE"/>
    <x v="2"/>
    <s v="EST"/>
    <n v="115688.92991151141"/>
    <n v="10706.493191281152"/>
  </r>
  <r>
    <n v="74"/>
    <x v="0"/>
    <s v="Creuse"/>
    <x v="2"/>
    <x v="5"/>
    <n v="267.52946714631395"/>
    <n v="5820.3987107993335"/>
    <n v="508.04415077949488"/>
    <n v="7215.3171383324652"/>
    <s v="LIMOUSIN"/>
    <x v="2"/>
    <s v="SUD-OUEST"/>
    <n v="13811.289467057608"/>
    <n v="775.57361792580878"/>
  </r>
  <r>
    <n v="22"/>
    <x v="95"/>
    <s v="Aisne"/>
    <x v="4"/>
    <x v="4"/>
    <n v="2015"/>
    <n v="8770"/>
    <n v="2430"/>
    <n v="6395"/>
    <s v="PICARDIE"/>
    <x v="2"/>
    <s v="BASSIN PARISIEN"/>
    <n v="19610"/>
    <n v="4445"/>
  </r>
  <r>
    <n v="11"/>
    <x v="62"/>
    <s v="Paris"/>
    <x v="1"/>
    <x v="4"/>
    <n v="13784"/>
    <n v="81364"/>
    <n v="20124"/>
    <n v="99432"/>
    <s v="ILE-DE-FRANCE"/>
    <x v="2"/>
    <s v="REGION PARISIENNE"/>
    <n v="214704"/>
    <n v="33908"/>
  </r>
  <r>
    <n v="23"/>
    <x v="16"/>
    <s v="Seine-Maritime"/>
    <x v="5"/>
    <x v="5"/>
    <n v="2913"/>
    <n v="34055"/>
    <n v="4268"/>
    <n v="30756"/>
    <s v="HAUTE-NORMANDIE"/>
    <x v="2"/>
    <s v="BASSIN PARISIEN"/>
    <n v="71992"/>
    <n v="7181"/>
  </r>
  <r>
    <n v="43"/>
    <x v="14"/>
    <s v="Doubs"/>
    <x v="5"/>
    <x v="0"/>
    <n v="5650"/>
    <n v="36386"/>
    <n v="4542"/>
    <n v="42565"/>
    <s v="FRANCHE-COMTE"/>
    <x v="0"/>
    <s v="EST"/>
    <n v="89143"/>
    <n v="10192"/>
  </r>
  <r>
    <n v="11"/>
    <x v="70"/>
    <s v="Essonne"/>
    <x v="5"/>
    <x v="1"/>
    <n v="2681"/>
    <n v="56069"/>
    <n v="1888"/>
    <n v="74396"/>
    <s v="ILE-DE-FRANCE"/>
    <x v="0"/>
    <s v="REGION PARISIENNE"/>
    <n v="135034"/>
    <n v="4569"/>
  </r>
  <r>
    <n v="91"/>
    <x v="91"/>
    <s v="Gard"/>
    <x v="5"/>
    <x v="3"/>
    <n v="1741"/>
    <n v="12849"/>
    <n v="1880"/>
    <n v="20180"/>
    <s v="LANGUEDOC-ROUSSILLON"/>
    <x v="1"/>
    <s v="MEDITERRANEE"/>
    <n v="36650"/>
    <n v="3621"/>
  </r>
  <r>
    <n v="91"/>
    <x v="51"/>
    <s v="Hérault"/>
    <x v="2"/>
    <x v="3"/>
    <n v="2657.9562236137685"/>
    <n v="21355.750760681698"/>
    <n v="1904.6701375361936"/>
    <n v="33494.841851520192"/>
    <s v="LANGUEDOC-ROUSSILLON"/>
    <x v="1"/>
    <s v="MEDITERRANEE"/>
    <n v="59413.218973351853"/>
    <n v="4562.6263611499617"/>
  </r>
  <r>
    <n v="73"/>
    <x v="65"/>
    <s v="Hautes-Pyrénées"/>
    <x v="4"/>
    <x v="1"/>
    <n v="2170"/>
    <n v="20265"/>
    <n v="1780"/>
    <n v="25325"/>
    <s v="MIDI-PYRENEES"/>
    <x v="0"/>
    <s v="SUD-OUEST"/>
    <n v="49540"/>
    <n v="3950"/>
  </r>
  <r>
    <n v="43"/>
    <x v="50"/>
    <s v="Jura"/>
    <x v="6"/>
    <x v="5"/>
    <n v="940"/>
    <n v="10341"/>
    <n v="955"/>
    <n v="11828"/>
    <s v="FRANCHE-COMTE"/>
    <x v="2"/>
    <s v="EST"/>
    <n v="24064"/>
    <n v="1895"/>
  </r>
  <r>
    <n v="22"/>
    <x v="81"/>
    <s v="Oise"/>
    <x v="3"/>
    <x v="0"/>
    <n v="6194.2133233107588"/>
    <n v="52353.783779095764"/>
    <n v="3693.7065232997184"/>
    <n v="58213.277779052696"/>
    <s v="PICARDIE"/>
    <x v="0"/>
    <s v="BASSIN PARISIEN"/>
    <n v="120454.98140475893"/>
    <n v="9887.9198466104772"/>
  </r>
  <r>
    <n v="82"/>
    <x v="17"/>
    <s v="Rhône"/>
    <x v="2"/>
    <x v="1"/>
    <n v="378.91184247558317"/>
    <n v="44400.680762025331"/>
    <n v="305.87387554755793"/>
    <n v="74953.118418502083"/>
    <s v="RHONE-ALPES"/>
    <x v="0"/>
    <s v="CENTRE-EST"/>
    <n v="120038.58489855056"/>
    <n v="684.78571802314104"/>
  </r>
  <r>
    <n v="26"/>
    <x v="30"/>
    <s v="Côte-d'Or"/>
    <x v="1"/>
    <x v="2"/>
    <n v="8456"/>
    <n v="25772"/>
    <n v="5748"/>
    <n v="16576"/>
    <s v="BOURGOGNE"/>
    <x v="1"/>
    <s v="BASSIN PARISIEN"/>
    <n v="56552"/>
    <n v="14204"/>
  </r>
  <r>
    <n v="11"/>
    <x v="66"/>
    <s v="Val-d'Oise"/>
    <x v="2"/>
    <x v="4"/>
    <n v="9279.1057795572251"/>
    <n v="54500.006166148858"/>
    <n v="11251.612445390845"/>
    <n v="63224.163162214303"/>
    <s v="ILE-DE-FRANCE"/>
    <x v="2"/>
    <s v="REGION PARISIENNE"/>
    <n v="138254.88755331124"/>
    <n v="20530.718224948068"/>
  </r>
  <r>
    <n v="54"/>
    <x v="1"/>
    <s v="Vienne"/>
    <x v="0"/>
    <x v="5"/>
    <n v="252"/>
    <n v="3440"/>
    <n v="228"/>
    <n v="1480"/>
    <s v="POITOU-CHARENTES"/>
    <x v="2"/>
    <s v="OUEST"/>
    <n v="5400"/>
    <n v="480"/>
  </r>
  <r>
    <n v="41"/>
    <x v="67"/>
    <s v="Moselle"/>
    <x v="4"/>
    <x v="1"/>
    <n v="10425"/>
    <n v="46930"/>
    <n v="14210"/>
    <n v="67980"/>
    <s v="LORRAINE"/>
    <x v="0"/>
    <s v="EST"/>
    <n v="139545"/>
    <n v="24635"/>
  </r>
  <r>
    <n v="83"/>
    <x v="92"/>
    <s v="Cantal"/>
    <x v="4"/>
    <x v="4"/>
    <n v="595"/>
    <n v="2390"/>
    <n v="865"/>
    <n v="2815"/>
    <s v="AUVERGNE"/>
    <x v="2"/>
    <s v="CENTRE-EST"/>
    <n v="6665"/>
    <n v="1460"/>
  </r>
  <r>
    <n v="72"/>
    <x v="82"/>
    <s v="Gironde"/>
    <x v="1"/>
    <x v="1"/>
    <n v="5964"/>
    <n v="64480"/>
    <n v="5912"/>
    <n v="85604"/>
    <s v="AQUITAINE"/>
    <x v="0"/>
    <s v="SUD-OUEST"/>
    <n v="161960"/>
    <n v="11876"/>
  </r>
  <r>
    <n v="21"/>
    <x v="5"/>
    <s v="Haute-Marne"/>
    <x v="1"/>
    <x v="5"/>
    <n v="304"/>
    <n v="3448"/>
    <n v="476"/>
    <n v="3104"/>
    <s v="CHAMPAGNE-ARDENNE"/>
    <x v="2"/>
    <s v="BASSIN PARISIEN"/>
    <n v="7332"/>
    <n v="780"/>
  </r>
  <r>
    <n v="91"/>
    <x v="51"/>
    <s v="Hérault"/>
    <x v="5"/>
    <x v="1"/>
    <n v="2769"/>
    <n v="48222"/>
    <n v="2172"/>
    <n v="58276"/>
    <s v="LANGUEDOC-ROUSSILLON"/>
    <x v="0"/>
    <s v="MEDITERRANEE"/>
    <n v="111439"/>
    <n v="4941"/>
  </r>
  <r>
    <n v="94"/>
    <x v="89"/>
    <s v="Haute-Corse"/>
    <x v="5"/>
    <x v="4"/>
    <n v="312"/>
    <n v="4372"/>
    <n v="612"/>
    <n v="5176"/>
    <s v="CORSE"/>
    <x v="2"/>
    <s v="MEDITERRANEE"/>
    <n v="10472"/>
    <n v="924"/>
  </r>
  <r>
    <n v="41"/>
    <x v="24"/>
    <s v="Vosges"/>
    <x v="6"/>
    <x v="0"/>
    <n v="2203"/>
    <n v="28202"/>
    <n v="1470"/>
    <n v="33964"/>
    <s v="LORRAINE"/>
    <x v="0"/>
    <s v="EST"/>
    <n v="65839"/>
    <n v="3673"/>
  </r>
  <r>
    <n v="72"/>
    <x v="25"/>
    <s v="Lot-et-Garonne"/>
    <x v="0"/>
    <x v="3"/>
    <n v="892"/>
    <n v="2776"/>
    <n v="1116"/>
    <n v="4224"/>
    <s v="AQUITAINE"/>
    <x v="1"/>
    <s v="SUD-OUEST"/>
    <n v="9008"/>
    <n v="2008"/>
  </r>
  <r>
    <n v="72"/>
    <x v="4"/>
    <s v="Dordogne"/>
    <x v="3"/>
    <x v="0"/>
    <n v="2219.8428426306659"/>
    <n v="24254.458898861631"/>
    <n v="1290.2723313798606"/>
    <n v="28997.032338117406"/>
    <s v="AQUITAINE"/>
    <x v="0"/>
    <s v="SUD-OUEST"/>
    <n v="56761.606410989567"/>
    <n v="3510.1151740105265"/>
  </r>
  <r>
    <n v="82"/>
    <x v="29"/>
    <s v="Savoie"/>
    <x v="4"/>
    <x v="3"/>
    <n v="1210"/>
    <n v="3795"/>
    <n v="1590"/>
    <n v="6760"/>
    <s v="RHONE-ALPES"/>
    <x v="1"/>
    <s v="CENTRE-EST"/>
    <n v="13355"/>
    <n v="2800"/>
  </r>
  <r>
    <n v="11"/>
    <x v="66"/>
    <s v="Val-d'Oise"/>
    <x v="6"/>
    <x v="5"/>
    <n v="4256"/>
    <n v="67125"/>
    <n v="6415"/>
    <n v="66563"/>
    <s v="ILE-DE-FRANCE"/>
    <x v="2"/>
    <s v="REGION PARISIENNE"/>
    <n v="144359"/>
    <n v="10671"/>
  </r>
  <r>
    <n v="24"/>
    <x v="45"/>
    <s v="Indre-et-Loire"/>
    <x v="5"/>
    <x v="3"/>
    <n v="1697"/>
    <n v="9404"/>
    <n v="1528"/>
    <n v="15752"/>
    <s v="CENTRE"/>
    <x v="1"/>
    <s v="BASSIN PARISIEN"/>
    <n v="28381"/>
    <n v="3225"/>
  </r>
  <r>
    <n v="23"/>
    <x v="16"/>
    <s v="Seine-Maritime"/>
    <x v="0"/>
    <x v="5"/>
    <n v="936"/>
    <n v="11584"/>
    <n v="640"/>
    <n v="3808"/>
    <s v="HAUTE-NORMANDIE"/>
    <x v="2"/>
    <s v="BASSIN PARISIEN"/>
    <n v="16968"/>
    <n v="1576"/>
  </r>
  <r>
    <n v="43"/>
    <x v="23"/>
    <s v="Territoire de Belfort"/>
    <x v="2"/>
    <x v="1"/>
    <n v="27.783815536811918"/>
    <n v="4476.648182435998"/>
    <n v="50.489961485302878"/>
    <n v="8098.2016780854501"/>
    <s v="FRANCHE-COMTE"/>
    <x v="0"/>
    <s v="EST"/>
    <n v="12653.123637543562"/>
    <n v="78.2737770221148"/>
  </r>
  <r>
    <n v="82"/>
    <x v="61"/>
    <s v="Haute-Savoie"/>
    <x v="6"/>
    <x v="3"/>
    <n v="1332"/>
    <n v="12673"/>
    <n v="1462"/>
    <n v="20735"/>
    <s v="RHONE-ALPES"/>
    <x v="1"/>
    <s v="CENTRE-EST"/>
    <n v="36202"/>
    <n v="2794"/>
  </r>
  <r>
    <n v="52"/>
    <x v="63"/>
    <s v="Vendée"/>
    <x v="1"/>
    <x v="0"/>
    <n v="8324"/>
    <n v="59400"/>
    <n v="6912"/>
    <n v="71268"/>
    <s v="PAYS DE LA LOIRE"/>
    <x v="0"/>
    <s v="OUEST"/>
    <n v="145904"/>
    <n v="15236"/>
  </r>
  <r>
    <n v="43"/>
    <x v="14"/>
    <s v="Doubs"/>
    <x v="0"/>
    <x v="3"/>
    <n v="1216"/>
    <n v="3100"/>
    <n v="1768"/>
    <n v="5984"/>
    <s v="FRANCHE-COMTE"/>
    <x v="1"/>
    <s v="EST"/>
    <n v="12068"/>
    <n v="2984"/>
  </r>
  <r>
    <n v="31"/>
    <x v="43"/>
    <s v="Pas-de-Calais"/>
    <x v="0"/>
    <x v="2"/>
    <n v="18336"/>
    <n v="31256"/>
    <n v="10604"/>
    <n v="16256"/>
    <s v="NORD-PAS-DE-CALAIS"/>
    <x v="1"/>
    <s v=""/>
    <n v="76452"/>
    <n v="28940"/>
  </r>
  <r>
    <n v="82"/>
    <x v="19"/>
    <s v="Isère"/>
    <x v="1"/>
    <x v="5"/>
    <n v="2644"/>
    <n v="30440"/>
    <n v="3672"/>
    <n v="27416"/>
    <s v="RHONE-ALPES"/>
    <x v="2"/>
    <s v="CENTRE-EST"/>
    <n v="64172"/>
    <n v="6316"/>
  </r>
  <r>
    <n v="82"/>
    <x v="61"/>
    <s v="Haute-Savoie"/>
    <x v="5"/>
    <x v="1"/>
    <n v="995"/>
    <n v="32029"/>
    <n v="800"/>
    <n v="45573"/>
    <s v="RHONE-ALPES"/>
    <x v="0"/>
    <s v="CENTRE-EST"/>
    <n v="79397"/>
    <n v="1795"/>
  </r>
  <r>
    <n v="54"/>
    <x v="74"/>
    <s v="Charente-Maritime"/>
    <x v="4"/>
    <x v="0"/>
    <n v="8615"/>
    <n v="63370"/>
    <n v="6290"/>
    <n v="77095"/>
    <s v="POITOU-CHARENTES"/>
    <x v="0"/>
    <s v="OUEST"/>
    <n v="155370"/>
    <n v="14905"/>
  </r>
  <r>
    <n v="52"/>
    <x v="20"/>
    <s v="Loire-Atlantique"/>
    <x v="6"/>
    <x v="3"/>
    <n v="3477"/>
    <n v="19504"/>
    <n v="2249"/>
    <n v="33091"/>
    <s v="PAYS DE LA LOIRE"/>
    <x v="1"/>
    <s v="OUEST"/>
    <n v="58321"/>
    <n v="5726"/>
  </r>
  <r>
    <n v="73"/>
    <x v="65"/>
    <s v="Hautes-Pyrénées"/>
    <x v="0"/>
    <x v="3"/>
    <n v="740"/>
    <n v="2316"/>
    <n v="1044"/>
    <n v="4200"/>
    <s v="MIDI-PYRENEES"/>
    <x v="1"/>
    <s v="SUD-OUEST"/>
    <n v="8300"/>
    <n v="1784"/>
  </r>
  <r>
    <n v="73"/>
    <x v="69"/>
    <s v="Haute-Garonne"/>
    <x v="3"/>
    <x v="4"/>
    <n v="11078.939314452477"/>
    <n v="65908.567265154168"/>
    <n v="12136.123543622523"/>
    <n v="76868.254511707128"/>
    <s v="MIDI-PYRENEES"/>
    <x v="2"/>
    <s v="SUD-OUEST"/>
    <n v="165991.88463493629"/>
    <n v="23215.062858074998"/>
  </r>
  <r>
    <n v="53"/>
    <x v="27"/>
    <s v="Ille-et-Vilaine"/>
    <x v="2"/>
    <x v="4"/>
    <n v="8473.7261234751022"/>
    <n v="44125.986122245609"/>
    <n v="8311.7051057111676"/>
    <n v="47099.466868637945"/>
    <s v="BRETAGNE"/>
    <x v="2"/>
    <s v="OUEST"/>
    <n v="108010.88422006983"/>
    <n v="16785.43122918627"/>
  </r>
  <r>
    <n v="26"/>
    <x v="41"/>
    <s v="Saône-et-Loire"/>
    <x v="2"/>
    <x v="0"/>
    <n v="3506.1953469437185"/>
    <n v="37172.854099780263"/>
    <n v="2117.2282303973439"/>
    <n v="46344.538819314745"/>
    <s v="BOURGOGNE"/>
    <x v="0"/>
    <s v="BASSIN PARISIEN"/>
    <n v="89140.816496436077"/>
    <n v="5623.4235773410619"/>
  </r>
  <r>
    <n v="93"/>
    <x v="54"/>
    <s v="Vaucluse"/>
    <x v="6"/>
    <x v="4"/>
    <n v="2077"/>
    <n v="18237"/>
    <n v="2561"/>
    <n v="21977"/>
    <s v="PROVENCE-ALPES-COTE D'AZUR"/>
    <x v="2"/>
    <s v="MEDITERRANEE"/>
    <n v="44852"/>
    <n v="4638"/>
  </r>
  <r>
    <n v="74"/>
    <x v="0"/>
    <s v="Creuse"/>
    <x v="6"/>
    <x v="1"/>
    <n v="29"/>
    <n v="12151"/>
    <n v="28"/>
    <n v="17279"/>
    <s v="LIMOUSIN"/>
    <x v="0"/>
    <s v="SUD-OUEST"/>
    <n v="29487"/>
    <n v="57"/>
  </r>
  <r>
    <n v="72"/>
    <x v="82"/>
    <s v="Gironde"/>
    <x v="2"/>
    <x v="2"/>
    <n v="12967.98781212098"/>
    <n v="131743.63234188742"/>
    <n v="8756.0487458505286"/>
    <n v="110608.60916079282"/>
    <s v="AQUITAINE"/>
    <x v="1"/>
    <s v="SUD-OUEST"/>
    <n v="264076.27806065179"/>
    <n v="21724.036557971507"/>
  </r>
  <r>
    <n v="74"/>
    <x v="0"/>
    <s v="Creuse"/>
    <x v="3"/>
    <x v="0"/>
    <n v="432.49454589754521"/>
    <n v="6939.4051858322719"/>
    <n v="275.17740187741958"/>
    <n v="7868.4522176245691"/>
    <s v="LIMOUSIN"/>
    <x v="0"/>
    <s v="SUD-OUEST"/>
    <n v="15515.529351231806"/>
    <n v="707.67194777496479"/>
  </r>
  <r>
    <n v="54"/>
    <x v="74"/>
    <s v="Charente-Maritime"/>
    <x v="3"/>
    <x v="2"/>
    <n v="6130.6088300016127"/>
    <n v="71044.645906240548"/>
    <n v="4194.890850252249"/>
    <n v="54336.922824463902"/>
    <s v="POITOU-CHARENTES"/>
    <x v="1"/>
    <s v="OUEST"/>
    <n v="135707.06841095831"/>
    <n v="10325.499680253863"/>
  </r>
  <r>
    <n v="72"/>
    <x v="82"/>
    <s v="Gironde"/>
    <x v="3"/>
    <x v="4"/>
    <n v="11628.336226452328"/>
    <n v="76415.389081918955"/>
    <n v="12376.933117157681"/>
    <n v="89191.773050408199"/>
    <s v="AQUITAINE"/>
    <x v="2"/>
    <s v="SUD-OUEST"/>
    <n v="189612.43147593716"/>
    <n v="24005.269343610009"/>
  </r>
  <r>
    <n v="11"/>
    <x v="66"/>
    <s v="Val-d'Oise"/>
    <x v="1"/>
    <x v="5"/>
    <n v="2472"/>
    <n v="27764"/>
    <n v="3160"/>
    <n v="21652"/>
    <s v="ILE-DE-FRANCE"/>
    <x v="2"/>
    <s v="REGION PARISIENNE"/>
    <n v="55048"/>
    <n v="5632"/>
  </r>
  <r>
    <n v="23"/>
    <x v="16"/>
    <s v="Seine-Maritime"/>
    <x v="0"/>
    <x v="1"/>
    <n v="18280"/>
    <n v="77764"/>
    <n v="21908"/>
    <n v="97016"/>
    <s v="HAUTE-NORMANDIE"/>
    <x v="0"/>
    <s v="BASSIN PARISIEN"/>
    <n v="214968"/>
    <n v="40188"/>
  </r>
  <r>
    <n v="11"/>
    <x v="90"/>
    <s v="Seine-et-Marne"/>
    <x v="4"/>
    <x v="1"/>
    <n v="8075"/>
    <n v="56680"/>
    <n v="10505"/>
    <n v="70235"/>
    <s v="ILE-DE-FRANCE"/>
    <x v="0"/>
    <s v="REGION PARISIENNE"/>
    <n v="145495"/>
    <n v="18580"/>
  </r>
  <r>
    <n v="82"/>
    <x v="56"/>
    <s v="Drôme"/>
    <x v="6"/>
    <x v="4"/>
    <n v="2314"/>
    <n v="16046"/>
    <n v="2360"/>
    <n v="18784"/>
    <s v="RHONE-ALPES"/>
    <x v="2"/>
    <s v="CENTRE-EST"/>
    <n v="39504"/>
    <n v="4674"/>
  </r>
  <r>
    <n v="43"/>
    <x v="14"/>
    <s v="Doubs"/>
    <x v="5"/>
    <x v="4"/>
    <n v="1799"/>
    <n v="14495"/>
    <n v="2172"/>
    <n v="14776"/>
    <s v="FRANCHE-COMTE"/>
    <x v="2"/>
    <s v="EST"/>
    <n v="33242"/>
    <n v="3971"/>
  </r>
  <r>
    <n v="82"/>
    <x v="17"/>
    <s v="Rhône"/>
    <x v="3"/>
    <x v="1"/>
    <n v="286.18124856384907"/>
    <n v="35361.468097499703"/>
    <n v="169.937192601189"/>
    <n v="62000.497624924639"/>
    <s v="RHONE-ALPES"/>
    <x v="0"/>
    <s v="CENTRE-EST"/>
    <n v="97818.084163589374"/>
    <n v="456.11844116503806"/>
  </r>
  <r>
    <n v="72"/>
    <x v="25"/>
    <s v="Lot-et-Garonne"/>
    <x v="4"/>
    <x v="2"/>
    <n v="5095"/>
    <n v="11010"/>
    <n v="3185"/>
    <n v="6665"/>
    <s v="AQUITAINE"/>
    <x v="1"/>
    <s v="SUD-OUEST"/>
    <n v="25955"/>
    <n v="8280"/>
  </r>
  <r>
    <n v="82"/>
    <x v="60"/>
    <s v="Ardèche"/>
    <x v="3"/>
    <x v="4"/>
    <n v="2013.5561778268188"/>
    <n v="16534.713572385386"/>
    <n v="1954.5889183678032"/>
    <n v="19987.905487244723"/>
    <s v="RHONE-ALPES"/>
    <x v="2"/>
    <s v="CENTRE-EST"/>
    <n v="40490.764155824734"/>
    <n v="3968.1450961946221"/>
  </r>
  <r>
    <n v="31"/>
    <x v="44"/>
    <s v="Nord"/>
    <x v="5"/>
    <x v="5"/>
    <n v="7296"/>
    <n v="77695"/>
    <n v="9752"/>
    <n v="61249"/>
    <s v="NORD-PAS-DE-CALAIS"/>
    <x v="2"/>
    <s v=""/>
    <n v="155992"/>
    <n v="17048"/>
  </r>
  <r>
    <n v="24"/>
    <x v="46"/>
    <s v="Indre"/>
    <x v="3"/>
    <x v="4"/>
    <n v="1557.6956308544798"/>
    <n v="10861.459618778421"/>
    <n v="1272.2724112578394"/>
    <n v="12621.662568437961"/>
    <s v="CENTRE"/>
    <x v="2"/>
    <s v="BASSIN PARISIEN"/>
    <n v="26313.0902293287"/>
    <n v="2829.9680421123194"/>
  </r>
  <r>
    <n v="43"/>
    <x v="50"/>
    <s v="Jura"/>
    <x v="2"/>
    <x v="5"/>
    <n v="1119.8514294351912"/>
    <n v="13798.110544642499"/>
    <n v="1426.1236818690704"/>
    <n v="17207.343246579876"/>
    <s v="FRANCHE-COMTE"/>
    <x v="2"/>
    <s v="EST"/>
    <n v="33551.428902526633"/>
    <n v="2545.9751113042616"/>
  </r>
  <r>
    <n v="82"/>
    <x v="60"/>
    <s v="Ardèche"/>
    <x v="2"/>
    <x v="2"/>
    <n v="3071.4144262454811"/>
    <n v="31800.91295410067"/>
    <n v="1715.812853774057"/>
    <n v="22055.604739096965"/>
    <s v="RHONE-ALPES"/>
    <x v="1"/>
    <s v="CENTRE-EST"/>
    <n v="58643.744973217166"/>
    <n v="4787.2272800195378"/>
  </r>
  <r>
    <n v="72"/>
    <x v="82"/>
    <s v="Gironde"/>
    <x v="6"/>
    <x v="5"/>
    <n v="4471"/>
    <n v="78781"/>
    <n v="6229"/>
    <n v="83645"/>
    <s v="AQUITAINE"/>
    <x v="2"/>
    <s v="SUD-OUEST"/>
    <n v="173126"/>
    <n v="10700"/>
  </r>
  <r>
    <n v="11"/>
    <x v="62"/>
    <s v="Paris"/>
    <x v="1"/>
    <x v="2"/>
    <n v="18428"/>
    <n v="62548"/>
    <n v="16048"/>
    <n v="56076"/>
    <s v="ILE-DE-FRANCE"/>
    <x v="1"/>
    <s v="REGION PARISIENNE"/>
    <n v="153100"/>
    <n v="34476"/>
  </r>
  <r>
    <n v="83"/>
    <x v="22"/>
    <s v="Allier"/>
    <x v="1"/>
    <x v="0"/>
    <n v="5232"/>
    <n v="41168"/>
    <n v="3756"/>
    <n v="48520"/>
    <s v="AUVERGNE"/>
    <x v="0"/>
    <s v="CENTRE-EST"/>
    <n v="98676"/>
    <n v="8988"/>
  </r>
  <r>
    <n v="25"/>
    <x v="78"/>
    <s v="Orne"/>
    <x v="0"/>
    <x v="0"/>
    <n v="5924"/>
    <n v="39628"/>
    <n v="4384"/>
    <n v="45608"/>
    <s v="BASSE-NORMANDIE"/>
    <x v="0"/>
    <s v="BASSIN PARISIEN"/>
    <n v="95544"/>
    <n v="10308"/>
  </r>
  <r>
    <n v="22"/>
    <x v="81"/>
    <s v="Oise"/>
    <x v="4"/>
    <x v="0"/>
    <n v="13780"/>
    <n v="72385"/>
    <n v="11120"/>
    <n v="78745"/>
    <s v="PICARDIE"/>
    <x v="0"/>
    <s v="BASSIN PARISIEN"/>
    <n v="176030"/>
    <n v="24900"/>
  </r>
  <r>
    <n v="11"/>
    <x v="75"/>
    <s v="Val-de-Marne"/>
    <x v="0"/>
    <x v="1"/>
    <n v="18092"/>
    <n v="100592"/>
    <n v="17608"/>
    <n v="114744"/>
    <s v="ILE-DE-FRANCE"/>
    <x v="0"/>
    <s v="REGION PARISIENNE"/>
    <n v="251036"/>
    <n v="35700"/>
  </r>
  <r>
    <n v="91"/>
    <x v="91"/>
    <s v="Gard"/>
    <x v="6"/>
    <x v="5"/>
    <n v="1534"/>
    <n v="31768"/>
    <n v="2192"/>
    <n v="34853"/>
    <s v="LANGUEDOC-ROUSSILLON"/>
    <x v="2"/>
    <s v="MEDITERRANEE"/>
    <n v="70347"/>
    <n v="3726"/>
  </r>
  <r>
    <n v="94"/>
    <x v="13"/>
    <s v="Corse-du-Sud"/>
    <x v="4"/>
    <x v="3"/>
    <n v="420"/>
    <n v="3125"/>
    <n v="580"/>
    <n v="3745"/>
    <s v="CORSE"/>
    <x v="1"/>
    <s v="MEDITERRANEE"/>
    <n v="7870"/>
    <n v="1000"/>
  </r>
  <r>
    <n v="43"/>
    <x v="18"/>
    <s v="Haute-Saône"/>
    <x v="4"/>
    <x v="4"/>
    <n v="730"/>
    <n v="3350"/>
    <n v="1035"/>
    <n v="2685"/>
    <s v="FRANCHE-COMTE"/>
    <x v="2"/>
    <s v="EST"/>
    <n v="7800"/>
    <n v="1765"/>
  </r>
  <r>
    <n v="52"/>
    <x v="73"/>
    <s v="Maine-et-Loire"/>
    <x v="5"/>
    <x v="1"/>
    <n v="782"/>
    <n v="40915"/>
    <n v="797"/>
    <n v="60093"/>
    <s v="PAYS DE LA LOIRE"/>
    <x v="0"/>
    <s v="OUEST"/>
    <n v="102587"/>
    <n v="1579"/>
  </r>
  <r>
    <n v="82"/>
    <x v="19"/>
    <s v="Isère"/>
    <x v="6"/>
    <x v="1"/>
    <n v="443"/>
    <n v="49114"/>
    <n v="297"/>
    <n v="72647"/>
    <s v="RHONE-ALPES"/>
    <x v="0"/>
    <s v="CENTRE-EST"/>
    <n v="122501"/>
    <n v="740"/>
  </r>
  <r>
    <n v="31"/>
    <x v="43"/>
    <s v="Pas-de-Calais"/>
    <x v="1"/>
    <x v="3"/>
    <n v="6952"/>
    <n v="17260"/>
    <n v="10460"/>
    <n v="24456"/>
    <s v="NORD-PAS-DE-CALAIS"/>
    <x v="1"/>
    <s v=""/>
    <n v="59128"/>
    <n v="17412"/>
  </r>
  <r>
    <n v="43"/>
    <x v="18"/>
    <s v="Haute-Saône"/>
    <x v="0"/>
    <x v="2"/>
    <n v="3104"/>
    <n v="4780"/>
    <n v="1852"/>
    <n v="2912"/>
    <s v="FRANCHE-COMTE"/>
    <x v="1"/>
    <s v="EST"/>
    <n v="12648"/>
    <n v="4956"/>
  </r>
  <r>
    <n v="21"/>
    <x v="5"/>
    <s v="Haute-Marne"/>
    <x v="3"/>
    <x v="5"/>
    <n v="719.40928046932095"/>
    <n v="8594.4242193514383"/>
    <n v="938.53931271813667"/>
    <n v="11121.287360026052"/>
    <s v="CHAMPAGNE-ARDENNE"/>
    <x v="2"/>
    <s v="BASSIN PARISIEN"/>
    <n v="21373.660172564945"/>
    <n v="1657.9485931874576"/>
  </r>
  <r>
    <n v="52"/>
    <x v="59"/>
    <s v="Mayenne"/>
    <x v="4"/>
    <x v="2"/>
    <n v="5080"/>
    <n v="9655"/>
    <n v="3330"/>
    <n v="5145"/>
    <s v="PAYS DE LA LOIRE"/>
    <x v="1"/>
    <s v="OUEST"/>
    <n v="23210"/>
    <n v="8410"/>
  </r>
  <r>
    <n v="41"/>
    <x v="58"/>
    <s v="Meuse"/>
    <x v="5"/>
    <x v="4"/>
    <n v="703"/>
    <n v="5393"/>
    <n v="916"/>
    <n v="4940"/>
    <s v="LORRAINE"/>
    <x v="2"/>
    <s v="EST"/>
    <n v="11952"/>
    <n v="1619"/>
  </r>
  <r>
    <n v="54"/>
    <x v="74"/>
    <s v="Charente-Maritime"/>
    <x v="5"/>
    <x v="5"/>
    <n v="856"/>
    <n v="13676"/>
    <n v="968"/>
    <n v="12276"/>
    <s v="POITOU-CHARENTES"/>
    <x v="2"/>
    <s v="OUEST"/>
    <n v="27776"/>
    <n v="1824"/>
  </r>
  <r>
    <n v="73"/>
    <x v="33"/>
    <s v="Gers"/>
    <x v="2"/>
    <x v="0"/>
    <n v="702.89196042358117"/>
    <n v="12140.145315388329"/>
    <n v="404.60534193419585"/>
    <n v="14258.911975104171"/>
    <s v="MIDI-PYRENEES"/>
    <x v="0"/>
    <s v="SUD-OUEST"/>
    <n v="27506.554592850276"/>
    <n v="1107.497302357777"/>
  </r>
  <r>
    <n v="54"/>
    <x v="93"/>
    <s v="Deux-Sèvres"/>
    <x v="4"/>
    <x v="1"/>
    <n v="3485"/>
    <n v="29995"/>
    <n v="4085"/>
    <n v="36535"/>
    <s v="POITOU-CHARENTES"/>
    <x v="0"/>
    <s v="OUEST"/>
    <n v="74100"/>
    <n v="7570"/>
  </r>
  <r>
    <n v="73"/>
    <x v="80"/>
    <s v="Aveyron"/>
    <x v="6"/>
    <x v="2"/>
    <n v="2414"/>
    <n v="28448"/>
    <n v="1099"/>
    <n v="17604"/>
    <s v="MIDI-PYRENEES"/>
    <x v="1"/>
    <s v="SUD-OUEST"/>
    <n v="49565"/>
    <n v="3513"/>
  </r>
  <r>
    <n v="11"/>
    <x v="90"/>
    <s v="Seine-et-Marne"/>
    <x v="5"/>
    <x v="0"/>
    <n v="12485"/>
    <n v="76172"/>
    <n v="9230"/>
    <n v="90120"/>
    <s v="ILE-DE-FRANCE"/>
    <x v="0"/>
    <s v="REGION PARISIENNE"/>
    <n v="188007"/>
    <n v="21715"/>
  </r>
  <r>
    <n v="93"/>
    <x v="36"/>
    <s v="Alpes-de-Haute-Provence"/>
    <x v="2"/>
    <x v="0"/>
    <n v="885.01277809809756"/>
    <n v="9249.7577898766322"/>
    <n v="588.55199401367634"/>
    <n v="11049.774188632491"/>
    <s v="PROVENCE-ALPES-COTE D'AZUR"/>
    <x v="0"/>
    <s v="MEDITERRANEE"/>
    <n v="21773.096750620898"/>
    <n v="1473.5647721117739"/>
  </r>
  <r>
    <n v="91"/>
    <x v="83"/>
    <s v="Lozère"/>
    <x v="6"/>
    <x v="4"/>
    <n v="426"/>
    <n v="3211"/>
    <n v="389"/>
    <n v="3644"/>
    <s v="LANGUEDOC-ROUSSILLON"/>
    <x v="2"/>
    <s v="MEDITERRANEE"/>
    <n v="7670"/>
    <n v="815"/>
  </r>
  <r>
    <n v="94"/>
    <x v="13"/>
    <s v="Corse-du-Sud"/>
    <x v="5"/>
    <x v="0"/>
    <n v="1504"/>
    <n v="15464"/>
    <n v="1160"/>
    <n v="16764"/>
    <s v="CORSE"/>
    <x v="0"/>
    <s v="MEDITERRANEE"/>
    <n v="34892"/>
    <n v="2664"/>
  </r>
  <r>
    <n v="93"/>
    <x v="53"/>
    <s v="Bouches-du-Rhône"/>
    <x v="1"/>
    <x v="2"/>
    <n v="18916"/>
    <n v="70212"/>
    <n v="14872"/>
    <n v="55728"/>
    <s v="PROVENCE-ALPES-COTE D'AZUR"/>
    <x v="1"/>
    <s v="MEDITERRANEE"/>
    <n v="159728"/>
    <n v="33788"/>
  </r>
  <r>
    <n v="91"/>
    <x v="51"/>
    <s v="Hérault"/>
    <x v="0"/>
    <x v="4"/>
    <n v="1876"/>
    <n v="9328"/>
    <n v="2236"/>
    <n v="8456"/>
    <s v="LANGUEDOC-ROUSSILLON"/>
    <x v="2"/>
    <s v="MEDITERRANEE"/>
    <n v="21896"/>
    <n v="4112"/>
  </r>
  <r>
    <n v="83"/>
    <x v="94"/>
    <s v="Puy-de-Dôme"/>
    <x v="4"/>
    <x v="0"/>
    <n v="6295"/>
    <n v="63430"/>
    <n v="5235"/>
    <n v="72185"/>
    <s v="AUVERGNE"/>
    <x v="0"/>
    <s v="CENTRE-EST"/>
    <n v="147145"/>
    <n v="11530"/>
  </r>
  <r>
    <n v="82"/>
    <x v="29"/>
    <s v="Savoie"/>
    <x v="5"/>
    <x v="0"/>
    <n v="2858"/>
    <n v="22924"/>
    <n v="2268"/>
    <n v="27072"/>
    <s v="RHONE-ALPES"/>
    <x v="0"/>
    <s v="CENTRE-EST"/>
    <n v="55122"/>
    <n v="5126"/>
  </r>
  <r>
    <n v="73"/>
    <x v="80"/>
    <s v="Aveyron"/>
    <x v="4"/>
    <x v="1"/>
    <n v="2145"/>
    <n v="25195"/>
    <n v="2245"/>
    <n v="31360"/>
    <s v="MIDI-PYRENEES"/>
    <x v="0"/>
    <s v="SUD-OUEST"/>
    <n v="60945"/>
    <n v="4390"/>
  </r>
  <r>
    <n v="93"/>
    <x v="79"/>
    <s v="Hautes-Alpes"/>
    <x v="3"/>
    <x v="5"/>
    <n v="487.9920026854025"/>
    <n v="11135.529608400091"/>
    <n v="632.31167805366158"/>
    <n v="14936.461784239842"/>
    <s v="PROVENCE-ALPES-COTE D'AZUR"/>
    <x v="2"/>
    <s v="MEDITERRANEE"/>
    <n v="27192.295073378998"/>
    <n v="1120.303680739064"/>
  </r>
  <r>
    <n v="73"/>
    <x v="33"/>
    <s v="Gers"/>
    <x v="1"/>
    <x v="0"/>
    <n v="2288"/>
    <n v="25804"/>
    <n v="1448"/>
    <n v="28712"/>
    <s v="MIDI-PYRENEES"/>
    <x v="0"/>
    <s v="SUD-OUEST"/>
    <n v="58252"/>
    <n v="3736"/>
  </r>
  <r>
    <n v="83"/>
    <x v="92"/>
    <s v="Cantal"/>
    <x v="6"/>
    <x v="2"/>
    <n v="1543"/>
    <n v="15765"/>
    <n v="917"/>
    <n v="9908"/>
    <s v="AUVERGNE"/>
    <x v="1"/>
    <s v="CENTRE-EST"/>
    <n v="28133"/>
    <n v="2460"/>
  </r>
  <r>
    <n v="93"/>
    <x v="6"/>
    <s v="Var"/>
    <x v="2"/>
    <x v="4"/>
    <n v="6558.321893444775"/>
    <n v="56427.416197690545"/>
    <n v="6336.1313951402208"/>
    <n v="65422.41161394112"/>
    <s v="PROVENCE-ALPES-COTE D'AZUR"/>
    <x v="2"/>
    <s v="MEDITERRANEE"/>
    <n v="134744.28110021667"/>
    <n v="12894.453288584995"/>
  </r>
  <r>
    <n v="74"/>
    <x v="52"/>
    <s v="Corrèze"/>
    <x v="6"/>
    <x v="4"/>
    <n v="1240"/>
    <n v="8738"/>
    <n v="1206"/>
    <n v="10178"/>
    <s v="LIMOUSIN"/>
    <x v="2"/>
    <s v="SUD-OUEST"/>
    <n v="21362"/>
    <n v="2446"/>
  </r>
  <r>
    <n v="73"/>
    <x v="69"/>
    <s v="Haute-Garonne"/>
    <x v="4"/>
    <x v="2"/>
    <n v="11085"/>
    <n v="32285"/>
    <n v="8145"/>
    <n v="21375"/>
    <s v="MIDI-PYRENEES"/>
    <x v="1"/>
    <s v="SUD-OUEST"/>
    <n v="72890"/>
    <n v="19230"/>
  </r>
  <r>
    <n v="82"/>
    <x v="19"/>
    <s v="Isère"/>
    <x v="5"/>
    <x v="5"/>
    <n v="3890"/>
    <n v="46869"/>
    <n v="4500"/>
    <n v="42273"/>
    <s v="RHONE-ALPES"/>
    <x v="2"/>
    <s v="CENTRE-EST"/>
    <n v="97532"/>
    <n v="8390"/>
  </r>
  <r>
    <n v="72"/>
    <x v="82"/>
    <s v="Gironde"/>
    <x v="3"/>
    <x v="0"/>
    <n v="7199.5101833651643"/>
    <n v="68152.673252473382"/>
    <n v="4802.8576588120341"/>
    <n v="83308.018009505089"/>
    <s v="AQUITAINE"/>
    <x v="0"/>
    <s v="SUD-OUEST"/>
    <n v="163463.05910415569"/>
    <n v="12002.367842177198"/>
  </r>
  <r>
    <n v="82"/>
    <x v="60"/>
    <s v="Ardèche"/>
    <x v="5"/>
    <x v="1"/>
    <n v="344"/>
    <n v="20876"/>
    <n v="208"/>
    <n v="26520"/>
    <s v="RHONE-ALPES"/>
    <x v="0"/>
    <s v="CENTRE-EST"/>
    <n v="47948"/>
    <n v="552"/>
  </r>
  <r>
    <n v="82"/>
    <x v="19"/>
    <s v="Isère"/>
    <x v="6"/>
    <x v="0"/>
    <n v="5440"/>
    <n v="63327"/>
    <n v="3859"/>
    <n v="70201"/>
    <s v="RHONE-ALPES"/>
    <x v="0"/>
    <s v="CENTRE-EST"/>
    <n v="142827"/>
    <n v="9299"/>
  </r>
  <r>
    <n v="24"/>
    <x v="8"/>
    <s v="Loir-et-Cher"/>
    <x v="1"/>
    <x v="1"/>
    <n v="1216"/>
    <n v="22952"/>
    <n v="1432"/>
    <n v="31588"/>
    <s v="CENTRE"/>
    <x v="0"/>
    <s v="BASSIN PARISIEN"/>
    <n v="57188"/>
    <n v="2648"/>
  </r>
  <r>
    <n v="21"/>
    <x v="84"/>
    <s v="Ardennes"/>
    <x v="4"/>
    <x v="2"/>
    <n v="5335"/>
    <n v="11890"/>
    <n v="2900"/>
    <n v="5320"/>
    <s v="CHAMPAGNE-ARDENNE"/>
    <x v="1"/>
    <s v="BASSIN PARISIEN"/>
    <n v="25445"/>
    <n v="8235"/>
  </r>
  <r>
    <n v="83"/>
    <x v="22"/>
    <s v="Allier"/>
    <x v="6"/>
    <x v="2"/>
    <n v="3347"/>
    <n v="37795"/>
    <n v="2089"/>
    <n v="28204"/>
    <s v="AUVERGNE"/>
    <x v="1"/>
    <s v="CENTRE-EST"/>
    <n v="71435"/>
    <n v="5436"/>
  </r>
  <r>
    <n v="26"/>
    <x v="41"/>
    <s v="Saône-et-Loire"/>
    <x v="5"/>
    <x v="1"/>
    <n v="922"/>
    <n v="40048"/>
    <n v="892"/>
    <n v="60483"/>
    <s v="BOURGOGNE"/>
    <x v="0"/>
    <s v="BASSIN PARISIEN"/>
    <n v="102345"/>
    <n v="1814"/>
  </r>
  <r>
    <n v="73"/>
    <x v="86"/>
    <s v="Ariège"/>
    <x v="3"/>
    <x v="1"/>
    <n v="27.804143740400232"/>
    <n v="5676.3285995873457"/>
    <n v="0"/>
    <n v="7747.5417004379478"/>
    <s v="MIDI-PYRENEES"/>
    <x v="0"/>
    <s v="SUD-OUEST"/>
    <n v="13451.674443765693"/>
    <n v="27.804143740400232"/>
  </r>
  <r>
    <n v="73"/>
    <x v="86"/>
    <s v="Ariège"/>
    <x v="2"/>
    <x v="5"/>
    <n v="451.72718531846749"/>
    <n v="8264.9213533627753"/>
    <n v="596.61726815810209"/>
    <n v="10106.084851873842"/>
    <s v="MIDI-PYRENEES"/>
    <x v="2"/>
    <s v="SUD-OUEST"/>
    <n v="19419.350658713185"/>
    <n v="1048.3444534765695"/>
  </r>
  <r>
    <n v="54"/>
    <x v="74"/>
    <s v="Charente-Maritime"/>
    <x v="6"/>
    <x v="2"/>
    <n v="5924"/>
    <n v="58864"/>
    <n v="3943"/>
    <n v="44865"/>
    <s v="POITOU-CHARENTES"/>
    <x v="1"/>
    <s v="OUEST"/>
    <n v="113596"/>
    <n v="9867"/>
  </r>
  <r>
    <n v="24"/>
    <x v="21"/>
    <s v="Eure-et-Loir"/>
    <x v="4"/>
    <x v="3"/>
    <n v="1385"/>
    <n v="3205"/>
    <n v="1835"/>
    <n v="5240"/>
    <s v="CENTRE"/>
    <x v="1"/>
    <s v="BASSIN PARISIEN"/>
    <n v="11665"/>
    <n v="3220"/>
  </r>
  <r>
    <n v="94"/>
    <x v="89"/>
    <s v="Haute-Corse"/>
    <x v="1"/>
    <x v="5"/>
    <n v="108"/>
    <n v="1972"/>
    <n v="216"/>
    <n v="1924"/>
    <s v="CORSE"/>
    <x v="2"/>
    <s v="MEDITERRANEE"/>
    <n v="4220"/>
    <n v="324"/>
  </r>
  <r>
    <n v="82"/>
    <x v="56"/>
    <s v="Drôme"/>
    <x v="3"/>
    <x v="3"/>
    <n v="1419.1460444519594"/>
    <n v="8484.0954147755256"/>
    <n v="1057.5940189016803"/>
    <n v="13525.92566903174"/>
    <s v="RHONE-ALPES"/>
    <x v="1"/>
    <s v="CENTRE-EST"/>
    <n v="24486.761147160905"/>
    <n v="2476.7400633536399"/>
  </r>
  <r>
    <n v="11"/>
    <x v="49"/>
    <s v="Yvelines"/>
    <x v="1"/>
    <x v="3"/>
    <n v="5236"/>
    <n v="17428"/>
    <n v="5620"/>
    <n v="32264"/>
    <s v="ILE-DE-FRANCE"/>
    <x v="1"/>
    <s v="REGION PARISIENNE"/>
    <n v="60548"/>
    <n v="10856"/>
  </r>
  <r>
    <n v="24"/>
    <x v="8"/>
    <s v="Loir-et-Cher"/>
    <x v="0"/>
    <x v="3"/>
    <n v="624"/>
    <n v="1672"/>
    <n v="916"/>
    <n v="3284"/>
    <s v="CENTRE"/>
    <x v="1"/>
    <s v="BASSIN PARISIEN"/>
    <n v="6496"/>
    <n v="1540"/>
  </r>
  <r>
    <n v="83"/>
    <x v="22"/>
    <s v="Allier"/>
    <x v="4"/>
    <x v="3"/>
    <n v="1440"/>
    <n v="4220"/>
    <n v="2170"/>
    <n v="8120"/>
    <s v="AUVERGNE"/>
    <x v="1"/>
    <s v="CENTRE-EST"/>
    <n v="15950"/>
    <n v="3610"/>
  </r>
  <r>
    <n v="82"/>
    <x v="56"/>
    <s v="Drôme"/>
    <x v="3"/>
    <x v="5"/>
    <n v="2236.5563426125741"/>
    <n v="36928.964762711148"/>
    <n v="2790.4479431380423"/>
    <n v="45686.303028818715"/>
    <s v="RHONE-ALPES"/>
    <x v="2"/>
    <s v="CENTRE-EST"/>
    <n v="87642.272077280475"/>
    <n v="5027.004285750616"/>
  </r>
  <r>
    <n v="93"/>
    <x v="6"/>
    <s v="Var"/>
    <x v="6"/>
    <x v="1"/>
    <n v="512"/>
    <n v="47177"/>
    <n v="289"/>
    <n v="67772"/>
    <s v="PROVENCE-ALPES-COTE D'AZUR"/>
    <x v="0"/>
    <s v="MEDITERRANEE"/>
    <n v="115750"/>
    <n v="801"/>
  </r>
  <r>
    <n v="11"/>
    <x v="66"/>
    <s v="Val-d'Oise"/>
    <x v="4"/>
    <x v="2"/>
    <n v="13210"/>
    <n v="42075"/>
    <n v="11005"/>
    <n v="28325"/>
    <s v="ILE-DE-FRANCE"/>
    <x v="1"/>
    <s v="REGION PARISIENNE"/>
    <n v="94615"/>
    <n v="24215"/>
  </r>
  <r>
    <n v="93"/>
    <x v="6"/>
    <s v="Var"/>
    <x v="2"/>
    <x v="0"/>
    <n v="6746.6063292747103"/>
    <n v="56290.782710089392"/>
    <n v="4493.2443081444517"/>
    <n v="71558.107855804556"/>
    <s v="PROVENCE-ALPES-COTE D'AZUR"/>
    <x v="0"/>
    <s v="MEDITERRANEE"/>
    <n v="139088.74120331311"/>
    <n v="11239.850637419162"/>
  </r>
  <r>
    <n v="24"/>
    <x v="21"/>
    <s v="Eure-et-Loir"/>
    <x v="1"/>
    <x v="0"/>
    <n v="7328"/>
    <n v="42336"/>
    <n v="6284"/>
    <n v="46580"/>
    <s v="CENTRE"/>
    <x v="0"/>
    <s v="BASSIN PARISIEN"/>
    <n v="102528"/>
    <n v="13612"/>
  </r>
  <r>
    <n v="11"/>
    <x v="39"/>
    <s v="Seine-Saint-Denis"/>
    <x v="6"/>
    <x v="5"/>
    <n v="4684"/>
    <n v="64931"/>
    <n v="7399"/>
    <n v="67660"/>
    <s v="ILE-DE-FRANCE"/>
    <x v="2"/>
    <s v="REGION PARISIENNE"/>
    <n v="144674"/>
    <n v="12083"/>
  </r>
  <r>
    <n v="73"/>
    <x v="33"/>
    <s v="Gers"/>
    <x v="2"/>
    <x v="5"/>
    <n v="669.50917530115919"/>
    <n v="10704.742811190557"/>
    <n v="800.37368790064465"/>
    <n v="13438.335853967457"/>
    <s v="MIDI-PYRENEES"/>
    <x v="2"/>
    <s v="SUD-OUEST"/>
    <n v="25612.961528359818"/>
    <n v="1469.882863201804"/>
  </r>
  <r>
    <n v="83"/>
    <x v="94"/>
    <s v="Puy-de-Dôme"/>
    <x v="5"/>
    <x v="0"/>
    <n v="5079"/>
    <n v="44856"/>
    <n v="3792"/>
    <n v="54228"/>
    <s v="AUVERGNE"/>
    <x v="0"/>
    <s v="CENTRE-EST"/>
    <n v="107955"/>
    <n v="8871"/>
  </r>
  <r>
    <n v="41"/>
    <x v="24"/>
    <s v="Vosges"/>
    <x v="3"/>
    <x v="5"/>
    <n v="1443.9289968317562"/>
    <n v="21228.674068697637"/>
    <n v="1851.8400256055827"/>
    <n v="25814.030987176047"/>
    <s v="LORRAINE"/>
    <x v="2"/>
    <s v="EST"/>
    <n v="50338.474078311025"/>
    <n v="3295.7690224373391"/>
  </r>
  <r>
    <n v="73"/>
    <x v="80"/>
    <s v="Aveyron"/>
    <x v="0"/>
    <x v="4"/>
    <n v="1252"/>
    <n v="3224"/>
    <n v="1192"/>
    <n v="3004"/>
    <s v="MIDI-PYRENEES"/>
    <x v="2"/>
    <s v="SUD-OUEST"/>
    <n v="8672"/>
    <n v="2444"/>
  </r>
  <r>
    <n v="83"/>
    <x v="26"/>
    <s v="Haute-Loire"/>
    <x v="4"/>
    <x v="2"/>
    <n v="3565"/>
    <n v="6630"/>
    <n v="1580"/>
    <n v="2990"/>
    <s v="AUVERGNE"/>
    <x v="1"/>
    <s v="CENTRE-EST"/>
    <n v="14765"/>
    <n v="5145"/>
  </r>
  <r>
    <n v="91"/>
    <x v="64"/>
    <s v="Pyrénées-Orientales"/>
    <x v="5"/>
    <x v="3"/>
    <n v="944"/>
    <n v="9577"/>
    <n v="936"/>
    <n v="13860"/>
    <s v="LANGUEDOC-ROUSSILLON"/>
    <x v="1"/>
    <s v="MEDITERRANEE"/>
    <n v="25317"/>
    <n v="1880"/>
  </r>
  <r>
    <n v="43"/>
    <x v="50"/>
    <s v="Jura"/>
    <x v="5"/>
    <x v="2"/>
    <n v="4288"/>
    <n v="19224"/>
    <n v="3404"/>
    <n v="13092"/>
    <s v="FRANCHE-COMTE"/>
    <x v="1"/>
    <s v="EST"/>
    <n v="40008"/>
    <n v="7692"/>
  </r>
  <r>
    <n v="21"/>
    <x v="35"/>
    <s v="Marne"/>
    <x v="5"/>
    <x v="2"/>
    <n v="9914"/>
    <n v="41438"/>
    <n v="6952"/>
    <n v="27746"/>
    <s v="CHAMPAGNE-ARDENNE"/>
    <x v="1"/>
    <s v="BASSIN PARISIEN"/>
    <n v="86050"/>
    <n v="16866"/>
  </r>
  <r>
    <n v="94"/>
    <x v="89"/>
    <s v="Haute-Corse"/>
    <x v="1"/>
    <x v="1"/>
    <n v="704"/>
    <n v="6780"/>
    <n v="260"/>
    <n v="6980"/>
    <s v="CORSE"/>
    <x v="0"/>
    <s v="MEDITERRANEE"/>
    <n v="14724"/>
    <n v="964"/>
  </r>
  <r>
    <n v="83"/>
    <x v="92"/>
    <s v="Cantal"/>
    <x v="5"/>
    <x v="4"/>
    <n v="552"/>
    <n v="4244"/>
    <n v="784"/>
    <n v="5348"/>
    <s v="AUVERGNE"/>
    <x v="2"/>
    <s v="CENTRE-EST"/>
    <n v="10928"/>
    <n v="1336"/>
  </r>
  <r>
    <n v="54"/>
    <x v="1"/>
    <s v="Vienne"/>
    <x v="4"/>
    <x v="3"/>
    <n v="1485"/>
    <n v="2945"/>
    <n v="1925"/>
    <n v="5725"/>
    <s v="POITOU-CHARENTES"/>
    <x v="1"/>
    <s v="OUEST"/>
    <n v="12080"/>
    <n v="3410"/>
  </r>
  <r>
    <n v="82"/>
    <x v="32"/>
    <s v="Ain"/>
    <x v="2"/>
    <x v="3"/>
    <n v="1870.8985622735845"/>
    <n v="8483.634178106593"/>
    <n v="1265.8018718553271"/>
    <n v="13868.543257160338"/>
    <s v="RHONE-ALPES"/>
    <x v="1"/>
    <s v="CENTRE-EST"/>
    <n v="25488.877869395845"/>
    <n v="3136.7004341289116"/>
  </r>
  <r>
    <n v="93"/>
    <x v="79"/>
    <s v="Hautes-Alpes"/>
    <x v="5"/>
    <x v="5"/>
    <n v="303"/>
    <n v="3785"/>
    <n v="388"/>
    <n v="4416"/>
    <s v="PROVENCE-ALPES-COTE D'AZUR"/>
    <x v="2"/>
    <s v="MEDITERRANEE"/>
    <n v="8892"/>
    <n v="691"/>
  </r>
  <r>
    <n v="82"/>
    <x v="15"/>
    <s v="Loire"/>
    <x v="2"/>
    <x v="1"/>
    <n v="170.38163576763662"/>
    <n v="26860.560317720152"/>
    <n v="101.4483804239602"/>
    <n v="45169.627149295622"/>
    <s v="RHONE-ALPES"/>
    <x v="0"/>
    <s v="CENTRE-EST"/>
    <n v="72302.017483207368"/>
    <n v="271.83001619159683"/>
  </r>
  <r>
    <n v="82"/>
    <x v="15"/>
    <s v="Loire"/>
    <x v="6"/>
    <x v="0"/>
    <n v="3594"/>
    <n v="51941"/>
    <n v="2418"/>
    <n v="61818"/>
    <s v="RHONE-ALPES"/>
    <x v="0"/>
    <s v="CENTRE-EST"/>
    <n v="119771"/>
    <n v="6012"/>
  </r>
  <r>
    <n v="72"/>
    <x v="11"/>
    <s v="Pyrénées-Atlantiques"/>
    <x v="6"/>
    <x v="4"/>
    <n v="3343"/>
    <n v="23195"/>
    <n v="3141"/>
    <n v="28370"/>
    <s v="AQUITAINE"/>
    <x v="2"/>
    <s v="SUD-OUEST"/>
    <n v="58049"/>
    <n v="6484"/>
  </r>
  <r>
    <n v="82"/>
    <x v="17"/>
    <s v="Rhône"/>
    <x v="4"/>
    <x v="1"/>
    <n v="13545"/>
    <n v="97665"/>
    <n v="15030"/>
    <n v="135120"/>
    <s v="RHONE-ALPES"/>
    <x v="0"/>
    <s v="CENTRE-EST"/>
    <n v="261360"/>
    <n v="28575"/>
  </r>
  <r>
    <n v="83"/>
    <x v="26"/>
    <s v="Haute-Loire"/>
    <x v="6"/>
    <x v="5"/>
    <n v="802"/>
    <n v="8170"/>
    <n v="1026"/>
    <n v="9625"/>
    <s v="AUVERGNE"/>
    <x v="2"/>
    <s v="CENTRE-EST"/>
    <n v="19623"/>
    <n v="1828"/>
  </r>
  <r>
    <n v="42"/>
    <x v="3"/>
    <s v="Bas-Rhin"/>
    <x v="0"/>
    <x v="4"/>
    <n v="2408"/>
    <n v="18976"/>
    <n v="2860"/>
    <n v="11268"/>
    <s v="ALSACE"/>
    <x v="2"/>
    <s v="EST"/>
    <n v="35512"/>
    <n v="5268"/>
  </r>
  <r>
    <n v="91"/>
    <x v="91"/>
    <s v="Gard"/>
    <x v="0"/>
    <x v="0"/>
    <n v="7756"/>
    <n v="68432"/>
    <n v="6452"/>
    <n v="83912"/>
    <s v="LANGUEDOC-ROUSSILLON"/>
    <x v="0"/>
    <s v="MEDITERRANEE"/>
    <n v="166552"/>
    <n v="14208"/>
  </r>
  <r>
    <n v="25"/>
    <x v="55"/>
    <s v="Manche"/>
    <x v="0"/>
    <x v="3"/>
    <n v="1464"/>
    <n v="2484"/>
    <n v="2216"/>
    <n v="4848"/>
    <s v="BASSE-NORMANDIE"/>
    <x v="1"/>
    <s v="BASSIN PARISIEN"/>
    <n v="11012"/>
    <n v="3680"/>
  </r>
  <r>
    <n v="24"/>
    <x v="45"/>
    <s v="Indre-et-Loire"/>
    <x v="6"/>
    <x v="0"/>
    <n v="2735"/>
    <n v="32644"/>
    <n v="1811"/>
    <n v="39782"/>
    <s v="CENTRE"/>
    <x v="0"/>
    <s v="BASSIN PARISIEN"/>
    <n v="76972"/>
    <n v="4546"/>
  </r>
  <r>
    <n v="11"/>
    <x v="90"/>
    <s v="Seine-et-Marne"/>
    <x v="3"/>
    <x v="4"/>
    <n v="12597.920731687205"/>
    <n v="71475.599883112096"/>
    <n v="14080.079195029226"/>
    <n v="84368.632598303739"/>
    <s v="ILE-DE-FRANCE"/>
    <x v="2"/>
    <s v="REGION PARISIENNE"/>
    <n v="182522.23240813229"/>
    <n v="26677.999926716431"/>
  </r>
  <r>
    <n v="91"/>
    <x v="51"/>
    <s v="Hérault"/>
    <x v="5"/>
    <x v="3"/>
    <n v="2154"/>
    <n v="19372"/>
    <n v="2265"/>
    <n v="31152"/>
    <s v="LANGUEDOC-ROUSSILLON"/>
    <x v="1"/>
    <s v="MEDITERRANEE"/>
    <n v="54943"/>
    <n v="4419"/>
  </r>
  <r>
    <n v="21"/>
    <x v="84"/>
    <s v="Ardennes"/>
    <x v="2"/>
    <x v="3"/>
    <n v="1017.8456826350061"/>
    <n v="5249.3886620165904"/>
    <n v="718.39312316471251"/>
    <n v="8576.7606136693885"/>
    <s v="CHAMPAGNE-ARDENNE"/>
    <x v="1"/>
    <s v="BASSIN PARISIEN"/>
    <n v="15562.388081485698"/>
    <n v="1736.2388057997186"/>
  </r>
  <r>
    <n v="54"/>
    <x v="93"/>
    <s v="Deux-Sèvres"/>
    <x v="1"/>
    <x v="4"/>
    <n v="1456"/>
    <n v="6356"/>
    <n v="2284"/>
    <n v="5744"/>
    <s v="POITOU-CHARENTES"/>
    <x v="2"/>
    <s v="OUEST"/>
    <n v="15840"/>
    <n v="3740"/>
  </r>
  <r>
    <n v="31"/>
    <x v="44"/>
    <s v="Nord"/>
    <x v="6"/>
    <x v="0"/>
    <n v="17495"/>
    <n v="153727"/>
    <n v="13756"/>
    <n v="210427"/>
    <s v="NORD-PAS-DE-CALAIS"/>
    <x v="0"/>
    <s v=""/>
    <n v="395405"/>
    <n v="31251"/>
  </r>
  <r>
    <n v="31"/>
    <x v="43"/>
    <s v="Pas-de-Calais"/>
    <x v="4"/>
    <x v="5"/>
    <n v="2275"/>
    <n v="13390"/>
    <n v="3215"/>
    <n v="9950"/>
    <s v="NORD-PAS-DE-CALAIS"/>
    <x v="2"/>
    <s v=""/>
    <n v="28830"/>
    <n v="5490"/>
  </r>
  <r>
    <n v="82"/>
    <x v="29"/>
    <s v="Savoie"/>
    <x v="1"/>
    <x v="0"/>
    <n v="4480"/>
    <n v="32160"/>
    <n v="3672"/>
    <n v="34300"/>
    <s v="RHONE-ALPES"/>
    <x v="0"/>
    <s v="CENTRE-EST"/>
    <n v="74612"/>
    <n v="8152"/>
  </r>
  <r>
    <n v="21"/>
    <x v="77"/>
    <s v="Aube"/>
    <x v="5"/>
    <x v="3"/>
    <n v="922"/>
    <n v="4276"/>
    <n v="1060"/>
    <n v="7444"/>
    <s v="CHAMPAGNE-ARDENNE"/>
    <x v="1"/>
    <s v="BASSIN PARISIEN"/>
    <n v="13702"/>
    <n v="1982"/>
  </r>
  <r>
    <n v="72"/>
    <x v="82"/>
    <s v="Gironde"/>
    <x v="4"/>
    <x v="0"/>
    <n v="13330"/>
    <n v="114350"/>
    <n v="11745"/>
    <n v="155010"/>
    <s v="AQUITAINE"/>
    <x v="0"/>
    <s v="SUD-OUEST"/>
    <n v="294435"/>
    <n v="25075"/>
  </r>
  <r>
    <n v="52"/>
    <x v="73"/>
    <s v="Maine-et-Loire"/>
    <x v="4"/>
    <x v="2"/>
    <n v="11845"/>
    <n v="24025"/>
    <n v="7405"/>
    <n v="13770"/>
    <s v="PAYS DE LA LOIRE"/>
    <x v="1"/>
    <s v="OUEST"/>
    <n v="57045"/>
    <n v="19250"/>
  </r>
  <r>
    <n v="73"/>
    <x v="86"/>
    <s v="Ariège"/>
    <x v="0"/>
    <x v="5"/>
    <n v="108"/>
    <n v="1416"/>
    <n v="72"/>
    <n v="484"/>
    <s v="MIDI-PYRENEES"/>
    <x v="2"/>
    <s v="SUD-OUEST"/>
    <n v="2080"/>
    <n v="180"/>
  </r>
  <r>
    <n v="74"/>
    <x v="0"/>
    <s v="Creuse"/>
    <x v="5"/>
    <x v="5"/>
    <n v="204"/>
    <n v="2644"/>
    <n v="236"/>
    <n v="2596"/>
    <s v="LIMOUSIN"/>
    <x v="2"/>
    <s v="SUD-OUEST"/>
    <n v="5680"/>
    <n v="440"/>
  </r>
  <r>
    <n v="82"/>
    <x v="15"/>
    <s v="Loire"/>
    <x v="5"/>
    <x v="2"/>
    <n v="13068"/>
    <n v="60424"/>
    <n v="10160"/>
    <n v="41344"/>
    <s v="RHONE-ALPES"/>
    <x v="1"/>
    <s v="CENTRE-EST"/>
    <n v="124996"/>
    <n v="23228"/>
  </r>
  <r>
    <n v="74"/>
    <x v="87"/>
    <s v="Haute-Vienne"/>
    <x v="1"/>
    <x v="0"/>
    <n v="4840"/>
    <n v="42204"/>
    <n v="4112"/>
    <n v="53060"/>
    <s v="LIMOUSIN"/>
    <x v="0"/>
    <s v="SUD-OUEST"/>
    <n v="104216"/>
    <n v="8952"/>
  </r>
  <r>
    <n v="74"/>
    <x v="0"/>
    <s v="Creuse"/>
    <x v="2"/>
    <x v="0"/>
    <n v="403.44329858962533"/>
    <n v="7492.9310500145348"/>
    <n v="278.41797585929208"/>
    <n v="8989.96654896365"/>
    <s v="LIMOUSIN"/>
    <x v="0"/>
    <s v="SUD-OUEST"/>
    <n v="17164.758873427101"/>
    <n v="681.86127444891736"/>
  </r>
  <r>
    <n v="31"/>
    <x v="43"/>
    <s v="Pas-de-Calais"/>
    <x v="5"/>
    <x v="5"/>
    <n v="3449"/>
    <n v="28805"/>
    <n v="3816"/>
    <n v="23420"/>
    <s v="NORD-PAS-DE-CALAIS"/>
    <x v="2"/>
    <s v=""/>
    <n v="59490"/>
    <n v="7265"/>
  </r>
  <r>
    <n v="72"/>
    <x v="82"/>
    <s v="Gironde"/>
    <x v="1"/>
    <x v="2"/>
    <n v="17644"/>
    <n v="62964"/>
    <n v="14004"/>
    <n v="47620"/>
    <s v="AQUITAINE"/>
    <x v="1"/>
    <s v="SUD-OUEST"/>
    <n v="142232"/>
    <n v="31648"/>
  </r>
  <r>
    <n v="26"/>
    <x v="28"/>
    <s v="Yonne"/>
    <x v="3"/>
    <x v="0"/>
    <n v="2417.2115378838653"/>
    <n v="22528.144113231163"/>
    <n v="1617.7026198378778"/>
    <n v="24874.869489478227"/>
    <s v="BOURGOGNE"/>
    <x v="0"/>
    <s v="BASSIN PARISIEN"/>
    <n v="51437.927760431136"/>
    <n v="4034.9141577217433"/>
  </r>
  <r>
    <n v="82"/>
    <x v="32"/>
    <s v="Ain"/>
    <x v="2"/>
    <x v="1"/>
    <n v="174.29405992191997"/>
    <n v="20371.987714135295"/>
    <n v="94.385958740752244"/>
    <n v="32509.263805852639"/>
    <s v="RHONE-ALPES"/>
    <x v="0"/>
    <s v="CENTRE-EST"/>
    <n v="53149.931538650606"/>
    <n v="268.68001866267218"/>
  </r>
  <r>
    <n v="74"/>
    <x v="52"/>
    <s v="Corrèze"/>
    <x v="1"/>
    <x v="2"/>
    <n v="4908"/>
    <n v="13896"/>
    <n v="2596"/>
    <n v="7964"/>
    <s v="LIMOUSIN"/>
    <x v="1"/>
    <s v="SUD-OUEST"/>
    <n v="29364"/>
    <n v="7504"/>
  </r>
  <r>
    <n v="24"/>
    <x v="45"/>
    <s v="Indre-et-Loire"/>
    <x v="5"/>
    <x v="4"/>
    <n v="1883"/>
    <n v="16668"/>
    <n v="2428"/>
    <n v="16741"/>
    <s v="CENTRE"/>
    <x v="2"/>
    <s v="BASSIN PARISIEN"/>
    <n v="37720"/>
    <n v="4311"/>
  </r>
  <r>
    <n v="83"/>
    <x v="26"/>
    <s v="Haute-Loire"/>
    <x v="6"/>
    <x v="0"/>
    <n v="796"/>
    <n v="14741"/>
    <n v="513"/>
    <n v="16195"/>
    <s v="AUVERGNE"/>
    <x v="0"/>
    <s v="CENTRE-EST"/>
    <n v="32245"/>
    <n v="1309"/>
  </r>
  <r>
    <n v="52"/>
    <x v="59"/>
    <s v="Mayenne"/>
    <x v="1"/>
    <x v="2"/>
    <n v="5360"/>
    <n v="13936"/>
    <n v="3728"/>
    <n v="8460"/>
    <s v="PAYS DE LA LOIRE"/>
    <x v="1"/>
    <s v="OUEST"/>
    <n v="31484"/>
    <n v="9088"/>
  </r>
  <r>
    <n v="52"/>
    <x v="63"/>
    <s v="Vendée"/>
    <x v="2"/>
    <x v="0"/>
    <n v="2828.66996669845"/>
    <n v="36356.20836558022"/>
    <n v="1372.9169931059946"/>
    <n v="46003.570652563176"/>
    <s v="PAYS DE LA LOIRE"/>
    <x v="0"/>
    <s v="OUEST"/>
    <n v="86561.365977947833"/>
    <n v="4201.5869598044446"/>
  </r>
  <r>
    <n v="52"/>
    <x v="63"/>
    <s v="Vendée"/>
    <x v="2"/>
    <x v="1"/>
    <n v="186.70305095795882"/>
    <n v="27422.204729169312"/>
    <n v="66.481223694075709"/>
    <n v="45649.482994442747"/>
    <s v="PAYS DE LA LOIRE"/>
    <x v="0"/>
    <s v="OUEST"/>
    <n v="73324.871998264091"/>
    <n v="253.18427465203453"/>
  </r>
  <r>
    <n v="91"/>
    <x v="64"/>
    <s v="Pyrénées-Orientales"/>
    <x v="4"/>
    <x v="5"/>
    <n v="400"/>
    <n v="5390"/>
    <n v="870"/>
    <n v="4285"/>
    <s v="LANGUEDOC-ROUSSILLON"/>
    <x v="2"/>
    <s v="MEDITERRANEE"/>
    <n v="10945"/>
    <n v="1270"/>
  </r>
  <r>
    <n v="73"/>
    <x v="69"/>
    <s v="Haute-Garonne"/>
    <x v="6"/>
    <x v="0"/>
    <n v="4248"/>
    <n v="48236"/>
    <n v="2722"/>
    <n v="59910"/>
    <s v="MIDI-PYRENEES"/>
    <x v="0"/>
    <s v="SUD-OUEST"/>
    <n v="115116"/>
    <n v="6970"/>
  </r>
  <r>
    <n v="93"/>
    <x v="79"/>
    <s v="Hautes-Alpes"/>
    <x v="2"/>
    <x v="0"/>
    <n v="627.00282792960365"/>
    <n v="6842.9758308917835"/>
    <n v="407.99523246648198"/>
    <n v="7424.0570994579948"/>
    <s v="PROVENCE-ALPES-COTE D'AZUR"/>
    <x v="0"/>
    <s v="MEDITERRANEE"/>
    <n v="15302.030990745865"/>
    <n v="1034.9980603960857"/>
  </r>
  <r>
    <n v="22"/>
    <x v="95"/>
    <s v="Aisne"/>
    <x v="6"/>
    <x v="1"/>
    <n v="306"/>
    <n v="31406"/>
    <n v="162"/>
    <n v="47376"/>
    <s v="PICARDIE"/>
    <x v="0"/>
    <s v="BASSIN PARISIEN"/>
    <n v="79250"/>
    <n v="468"/>
  </r>
  <r>
    <n v="91"/>
    <x v="12"/>
    <s v="Aude"/>
    <x v="3"/>
    <x v="4"/>
    <n v="2324.2952395645066"/>
    <n v="21472.076893161677"/>
    <n v="2505.5775305449902"/>
    <n v="24711.058374155851"/>
    <s v="LANGUEDOC-ROUSSILLON"/>
    <x v="2"/>
    <s v="MEDITERRANEE"/>
    <n v="51013.008037427026"/>
    <n v="4829.8727701094967"/>
  </r>
  <r>
    <n v="52"/>
    <x v="20"/>
    <s v="Loire-Atlantique"/>
    <x v="1"/>
    <x v="3"/>
    <n v="4204"/>
    <n v="10856"/>
    <n v="5344"/>
    <n v="20140"/>
    <s v="PAYS DE LA LOIRE"/>
    <x v="1"/>
    <s v="OUEST"/>
    <n v="40544"/>
    <n v="9548"/>
  </r>
  <r>
    <n v="26"/>
    <x v="28"/>
    <s v="Yonne"/>
    <x v="5"/>
    <x v="2"/>
    <n v="5567"/>
    <n v="24750"/>
    <n v="3832"/>
    <n v="15588"/>
    <s v="BOURGOGNE"/>
    <x v="1"/>
    <s v="BASSIN PARISIEN"/>
    <n v="49737"/>
    <n v="9399"/>
  </r>
  <r>
    <n v="93"/>
    <x v="53"/>
    <s v="Bouches-du-Rhône"/>
    <x v="4"/>
    <x v="2"/>
    <n v="18990"/>
    <n v="58415"/>
    <n v="15435"/>
    <n v="43430"/>
    <s v="PROVENCE-ALPES-COTE D'AZUR"/>
    <x v="1"/>
    <s v="MEDITERRANEE"/>
    <n v="136270"/>
    <n v="34425"/>
  </r>
  <r>
    <n v="21"/>
    <x v="35"/>
    <s v="Marne"/>
    <x v="3"/>
    <x v="5"/>
    <n v="3328.6518300247385"/>
    <n v="38960.598074292706"/>
    <n v="4359.4653728429284"/>
    <n v="47591.528433158914"/>
    <s v="CHAMPAGNE-ARDENNE"/>
    <x v="2"/>
    <s v="BASSIN PARISIEN"/>
    <n v="94240.243710319279"/>
    <n v="7688.1172028676665"/>
  </r>
  <r>
    <n v="72"/>
    <x v="25"/>
    <s v="Lot-et-Garonne"/>
    <x v="3"/>
    <x v="3"/>
    <n v="1097.6604157126442"/>
    <n v="6189.0271933170452"/>
    <n v="757.20782894713545"/>
    <n v="9573.3007937815564"/>
    <s v="AQUITAINE"/>
    <x v="1"/>
    <s v="SUD-OUEST"/>
    <n v="17617.196231758382"/>
    <n v="1854.8682446597795"/>
  </r>
  <r>
    <n v="42"/>
    <x v="3"/>
    <s v="Bas-Rhin"/>
    <x v="5"/>
    <x v="2"/>
    <n v="20056"/>
    <n v="94621"/>
    <n v="15866"/>
    <n v="65293"/>
    <s v="ALSACE"/>
    <x v="1"/>
    <s v="EST"/>
    <n v="195836"/>
    <n v="35922"/>
  </r>
  <r>
    <n v="52"/>
    <x v="72"/>
    <s v="Sarthe"/>
    <x v="2"/>
    <x v="4"/>
    <n v="4234.6914490461859"/>
    <n v="21894.058428496821"/>
    <n v="4074.615906582801"/>
    <n v="24584.174659809989"/>
    <s v="PAYS DE LA LOIRE"/>
    <x v="2"/>
    <s v="OUEST"/>
    <n v="54787.540443935795"/>
    <n v="8309.3073556289874"/>
  </r>
  <r>
    <n v="91"/>
    <x v="64"/>
    <s v="Pyrénées-Orientales"/>
    <x v="0"/>
    <x v="3"/>
    <n v="1016"/>
    <n v="4040"/>
    <n v="1096"/>
    <n v="5304"/>
    <s v="LANGUEDOC-ROUSSILLON"/>
    <x v="1"/>
    <s v="MEDITERRANEE"/>
    <n v="11456"/>
    <n v="2112"/>
  </r>
  <r>
    <n v="82"/>
    <x v="19"/>
    <s v="Isère"/>
    <x v="4"/>
    <x v="1"/>
    <n v="8365"/>
    <n v="63955"/>
    <n v="9340"/>
    <n v="83755"/>
    <s v="RHONE-ALPES"/>
    <x v="0"/>
    <s v="CENTRE-EST"/>
    <n v="165415"/>
    <n v="17705"/>
  </r>
  <r>
    <n v="54"/>
    <x v="93"/>
    <s v="Deux-Sèvres"/>
    <x v="1"/>
    <x v="2"/>
    <n v="7240"/>
    <n v="17056"/>
    <n v="4476"/>
    <n v="10396"/>
    <s v="POITOU-CHARENTES"/>
    <x v="1"/>
    <s v="OUEST"/>
    <n v="39168"/>
    <n v="11716"/>
  </r>
  <r>
    <n v="52"/>
    <x v="63"/>
    <s v="Vendée"/>
    <x v="6"/>
    <x v="2"/>
    <n v="7333"/>
    <n v="63032"/>
    <n v="3990"/>
    <n v="42136"/>
    <s v="PAYS DE LA LOIRE"/>
    <x v="1"/>
    <s v="OUEST"/>
    <n v="116491"/>
    <n v="11323"/>
  </r>
  <r>
    <n v="52"/>
    <x v="59"/>
    <s v="Mayenne"/>
    <x v="1"/>
    <x v="1"/>
    <n v="888"/>
    <n v="17376"/>
    <n v="1216"/>
    <n v="23676"/>
    <s v="PAYS DE LA LOIRE"/>
    <x v="0"/>
    <s v="OUEST"/>
    <n v="43156"/>
    <n v="2104"/>
  </r>
  <r>
    <n v="53"/>
    <x v="57"/>
    <s v="Côtes-d'Armor"/>
    <x v="0"/>
    <x v="3"/>
    <n v="1936"/>
    <n v="3844"/>
    <n v="2324"/>
    <n v="6588"/>
    <s v="BRETAGNE"/>
    <x v="1"/>
    <s v="OUEST"/>
    <n v="14692"/>
    <n v="4260"/>
  </r>
  <r>
    <n v="73"/>
    <x v="48"/>
    <s v="Tarn-et-Garonne"/>
    <x v="5"/>
    <x v="4"/>
    <n v="660"/>
    <n v="6152"/>
    <n v="916"/>
    <n v="6728"/>
    <s v="MIDI-PYRENEES"/>
    <x v="2"/>
    <s v="SUD-OUEST"/>
    <n v="14456"/>
    <n v="1576"/>
  </r>
  <r>
    <n v="91"/>
    <x v="91"/>
    <s v="Gard"/>
    <x v="0"/>
    <x v="5"/>
    <n v="496"/>
    <n v="5840"/>
    <n v="340"/>
    <n v="2240"/>
    <s v="LANGUEDOC-ROUSSILLON"/>
    <x v="2"/>
    <s v="MEDITERRANEE"/>
    <n v="8916"/>
    <n v="836"/>
  </r>
  <r>
    <n v="41"/>
    <x v="58"/>
    <s v="Meuse"/>
    <x v="2"/>
    <x v="5"/>
    <n v="592.39103424032817"/>
    <n v="8463.7279913355105"/>
    <n v="964.26387507215202"/>
    <n v="10219.29456897106"/>
    <s v="LORRAINE"/>
    <x v="2"/>
    <s v="EST"/>
    <n v="20239.677469619051"/>
    <n v="1556.6549093124802"/>
  </r>
  <r>
    <n v="82"/>
    <x v="32"/>
    <s v="Ain"/>
    <x v="3"/>
    <x v="2"/>
    <n v="6575.0673419800814"/>
    <n v="63158.321146328046"/>
    <n v="3837.500016485897"/>
    <n v="43211.240716979948"/>
    <s v="RHONE-ALPES"/>
    <x v="1"/>
    <s v="CENTRE-EST"/>
    <n v="116782.12922177397"/>
    <n v="10412.567358465978"/>
  </r>
  <r>
    <n v="82"/>
    <x v="29"/>
    <s v="Savoie"/>
    <x v="3"/>
    <x v="2"/>
    <n v="4247.134592715367"/>
    <n v="46290.272953019026"/>
    <n v="2545.6433115385171"/>
    <n v="32004.356781231501"/>
    <s v="RHONE-ALPES"/>
    <x v="1"/>
    <s v="CENTRE-EST"/>
    <n v="85087.407638504403"/>
    <n v="6792.7779042538841"/>
  </r>
  <r>
    <n v="26"/>
    <x v="30"/>
    <s v="Côte-d'Or"/>
    <x v="5"/>
    <x v="0"/>
    <n v="5257"/>
    <n v="38516"/>
    <n v="4268"/>
    <n v="46726"/>
    <s v="BOURGOGNE"/>
    <x v="0"/>
    <s v="BASSIN PARISIEN"/>
    <n v="94767"/>
    <n v="9525"/>
  </r>
  <r>
    <n v="26"/>
    <x v="9"/>
    <s v="Nièvre"/>
    <x v="0"/>
    <x v="2"/>
    <n v="3076"/>
    <n v="5976"/>
    <n v="2236"/>
    <n v="3764"/>
    <s v="BOURGOGNE"/>
    <x v="1"/>
    <s v="BASSIN PARISIEN"/>
    <n v="15052"/>
    <n v="5312"/>
  </r>
  <r>
    <n v="52"/>
    <x v="59"/>
    <s v="Mayenne"/>
    <x v="3"/>
    <x v="3"/>
    <n v="1195.2091473120067"/>
    <n v="4681.8995711494517"/>
    <n v="664.71311039675027"/>
    <n v="7036.2572044514936"/>
    <s v="PAYS DE LA LOIRE"/>
    <x v="1"/>
    <s v="OUEST"/>
    <n v="13578.079033309703"/>
    <n v="1859.9222577087571"/>
  </r>
  <r>
    <n v="83"/>
    <x v="94"/>
    <s v="Puy-de-Dôme"/>
    <x v="6"/>
    <x v="5"/>
    <n v="2274"/>
    <n v="31767"/>
    <n v="2936"/>
    <n v="35413"/>
    <s v="AUVERGNE"/>
    <x v="2"/>
    <s v="CENTRE-EST"/>
    <n v="72390"/>
    <n v="5210"/>
  </r>
  <r>
    <n v="73"/>
    <x v="33"/>
    <s v="Gers"/>
    <x v="4"/>
    <x v="0"/>
    <n v="2190"/>
    <n v="27880"/>
    <n v="1560"/>
    <n v="29635"/>
    <s v="MIDI-PYRENEES"/>
    <x v="0"/>
    <s v="SUD-OUEST"/>
    <n v="61265"/>
    <n v="3750"/>
  </r>
  <r>
    <n v="91"/>
    <x v="64"/>
    <s v="Pyrénées-Orientales"/>
    <x v="3"/>
    <x v="5"/>
    <n v="1347.8807668987822"/>
    <n v="31600.503376171288"/>
    <n v="1936.2713465560623"/>
    <n v="39685.54480513389"/>
    <s v="LANGUEDOC-ROUSSILLON"/>
    <x v="2"/>
    <s v="MEDITERRANEE"/>
    <n v="74570.200294760027"/>
    <n v="3284.1521134548448"/>
  </r>
  <r>
    <n v="53"/>
    <x v="34"/>
    <s v="Finistère"/>
    <x v="4"/>
    <x v="5"/>
    <n v="1695"/>
    <n v="11790"/>
    <n v="2385"/>
    <n v="8655"/>
    <s v="BRETAGNE"/>
    <x v="2"/>
    <s v="OUEST"/>
    <n v="24525"/>
    <n v="4080"/>
  </r>
  <r>
    <n v="25"/>
    <x v="78"/>
    <s v="Orne"/>
    <x v="0"/>
    <x v="5"/>
    <n v="128"/>
    <n v="1944"/>
    <n v="140"/>
    <n v="688"/>
    <s v="BASSE-NORMANDIE"/>
    <x v="2"/>
    <s v="BASSIN PARISIEN"/>
    <n v="2900"/>
    <n v="268"/>
  </r>
  <r>
    <n v="93"/>
    <x v="36"/>
    <s v="Alpes-de-Haute-Provence"/>
    <x v="1"/>
    <x v="2"/>
    <n v="1908"/>
    <n v="5744"/>
    <n v="1276"/>
    <n v="3604"/>
    <s v="PROVENCE-ALPES-COTE D'AZUR"/>
    <x v="1"/>
    <s v="MEDITERRANEE"/>
    <n v="12532"/>
    <n v="3184"/>
  </r>
  <r>
    <n v="43"/>
    <x v="50"/>
    <s v="Jura"/>
    <x v="2"/>
    <x v="4"/>
    <n v="1821.7224697278093"/>
    <n v="11479.501689557072"/>
    <n v="1617.4626847628942"/>
    <n v="12998.189558659749"/>
    <s v="FRANCHE-COMTE"/>
    <x v="2"/>
    <s v="EST"/>
    <n v="27916.876402707523"/>
    <n v="3439.1851544907036"/>
  </r>
  <r>
    <n v="11"/>
    <x v="66"/>
    <s v="Val-d'Oise"/>
    <x v="6"/>
    <x v="4"/>
    <n v="6264"/>
    <n v="41550"/>
    <n v="8080"/>
    <n v="47884"/>
    <s v="ILE-DE-FRANCE"/>
    <x v="2"/>
    <s v="REGION PARISIENNE"/>
    <n v="103778"/>
    <n v="14344"/>
  </r>
  <r>
    <n v="11"/>
    <x v="62"/>
    <s v="Paris"/>
    <x v="5"/>
    <x v="3"/>
    <n v="6101"/>
    <n v="43334"/>
    <n v="5506"/>
    <n v="83416"/>
    <s v="ILE-DE-FRANCE"/>
    <x v="1"/>
    <s v="REGION PARISIENNE"/>
    <n v="138357"/>
    <n v="11607"/>
  </r>
  <r>
    <n v="11"/>
    <x v="62"/>
    <s v="Paris"/>
    <x v="1"/>
    <x v="3"/>
    <n v="9596"/>
    <n v="36716"/>
    <n v="10916"/>
    <n v="77060"/>
    <s v="ILE-DE-FRANCE"/>
    <x v="1"/>
    <s v="REGION PARISIENNE"/>
    <n v="134288"/>
    <n v="20512"/>
  </r>
  <r>
    <n v="91"/>
    <x v="64"/>
    <s v="Pyrénées-Orientales"/>
    <x v="4"/>
    <x v="1"/>
    <n v="2150"/>
    <n v="24035"/>
    <n v="2050"/>
    <n v="27280"/>
    <s v="LANGUEDOC-ROUSSILLON"/>
    <x v="0"/>
    <s v="MEDITERRANEE"/>
    <n v="55515"/>
    <n v="4200"/>
  </r>
  <r>
    <n v="24"/>
    <x v="10"/>
    <s v="Cher"/>
    <x v="3"/>
    <x v="3"/>
    <n v="996.79947502763662"/>
    <n v="4894.6827064383615"/>
    <n v="597.44882844164817"/>
    <n v="7924.1946365317945"/>
    <s v="CENTRE"/>
    <x v="1"/>
    <s v="BASSIN PARISIEN"/>
    <n v="14413.125646439441"/>
    <n v="1594.2483034692848"/>
  </r>
  <r>
    <n v="52"/>
    <x v="72"/>
    <s v="Sarthe"/>
    <x v="2"/>
    <x v="0"/>
    <n v="3297.577037233903"/>
    <n v="36252.252158950512"/>
    <n v="1953.6560543514549"/>
    <n v="44564.03263551883"/>
    <s v="PAYS DE LA LOIRE"/>
    <x v="0"/>
    <s v="OUEST"/>
    <n v="86067.517886054702"/>
    <n v="5251.2330915853581"/>
  </r>
  <r>
    <n v="24"/>
    <x v="8"/>
    <s v="Loir-et-Cher"/>
    <x v="6"/>
    <x v="2"/>
    <n v="3318"/>
    <n v="33838"/>
    <n v="2156"/>
    <n v="22465"/>
    <s v="CENTRE"/>
    <x v="1"/>
    <s v="BASSIN PARISIEN"/>
    <n v="61777"/>
    <n v="5474"/>
  </r>
  <r>
    <n v="91"/>
    <x v="91"/>
    <s v="Gard"/>
    <x v="6"/>
    <x v="4"/>
    <n v="2946"/>
    <n v="23212"/>
    <n v="3128"/>
    <n v="27353"/>
    <s v="LANGUEDOC-ROUSSILLON"/>
    <x v="2"/>
    <s v="MEDITERRANEE"/>
    <n v="56639"/>
    <n v="6074"/>
  </r>
  <r>
    <n v="93"/>
    <x v="68"/>
    <s v="Alpes-Maritimes"/>
    <x v="1"/>
    <x v="5"/>
    <n v="1452"/>
    <n v="29404"/>
    <n v="2784"/>
    <n v="25288"/>
    <s v="PROVENCE-ALPES-COTE D'AZUR"/>
    <x v="2"/>
    <s v="MEDITERRANEE"/>
    <n v="58928"/>
    <n v="4236"/>
  </r>
  <r>
    <n v="54"/>
    <x v="93"/>
    <s v="Deux-Sèvres"/>
    <x v="5"/>
    <x v="0"/>
    <n v="3894"/>
    <n v="34393"/>
    <n v="2744"/>
    <n v="38828"/>
    <s v="POITOU-CHARENTES"/>
    <x v="0"/>
    <s v="OUEST"/>
    <n v="79859"/>
    <n v="6638"/>
  </r>
  <r>
    <n v="72"/>
    <x v="82"/>
    <s v="Gironde"/>
    <x v="2"/>
    <x v="0"/>
    <n v="8023.0436887832093"/>
    <n v="71852.43023690382"/>
    <n v="5434.6101768349672"/>
    <n v="89976.811390594958"/>
    <s v="AQUITAINE"/>
    <x v="0"/>
    <s v="SUD-OUEST"/>
    <n v="175286.89549311693"/>
    <n v="13457.653865618176"/>
  </r>
  <r>
    <n v="21"/>
    <x v="77"/>
    <s v="Aube"/>
    <x v="1"/>
    <x v="3"/>
    <n v="1056"/>
    <n v="3348"/>
    <n v="1636"/>
    <n v="5088"/>
    <s v="CHAMPAGNE-ARDENNE"/>
    <x v="1"/>
    <s v="BASSIN PARISIEN"/>
    <n v="11128"/>
    <n v="2692"/>
  </r>
  <r>
    <n v="11"/>
    <x v="39"/>
    <s v="Seine-Saint-Denis"/>
    <x v="5"/>
    <x v="5"/>
    <n v="3728"/>
    <n v="41970"/>
    <n v="5304"/>
    <n v="38096"/>
    <s v="ILE-DE-FRANCE"/>
    <x v="2"/>
    <s v="REGION PARISIENNE"/>
    <n v="89098"/>
    <n v="9032"/>
  </r>
  <r>
    <n v="42"/>
    <x v="40"/>
    <s v="Haut-Rhin"/>
    <x v="6"/>
    <x v="1"/>
    <n v="383"/>
    <n v="23943"/>
    <n v="269"/>
    <n v="46147"/>
    <s v="ALSACE"/>
    <x v="0"/>
    <s v="EST"/>
    <n v="70742"/>
    <n v="652"/>
  </r>
  <r>
    <n v="72"/>
    <x v="47"/>
    <s v="Landes"/>
    <x v="5"/>
    <x v="1"/>
    <n v="336"/>
    <n v="20165"/>
    <n v="284"/>
    <n v="26784"/>
    <s v="AQUITAINE"/>
    <x v="0"/>
    <s v="SUD-OUEST"/>
    <n v="47569"/>
    <n v="620"/>
  </r>
  <r>
    <n v="82"/>
    <x v="60"/>
    <s v="Ardèche"/>
    <x v="1"/>
    <x v="3"/>
    <n v="1332"/>
    <n v="3436"/>
    <n v="1500"/>
    <n v="5924"/>
    <s v="RHONE-ALPES"/>
    <x v="1"/>
    <s v="CENTRE-EST"/>
    <n v="12192"/>
    <n v="2832"/>
  </r>
  <r>
    <n v="53"/>
    <x v="27"/>
    <s v="Ille-et-Vilaine"/>
    <x v="6"/>
    <x v="3"/>
    <n v="2708"/>
    <n v="17249"/>
    <n v="1474"/>
    <n v="25258"/>
    <s v="BRETAGNE"/>
    <x v="1"/>
    <s v="OUEST"/>
    <n v="46689"/>
    <n v="4182"/>
  </r>
  <r>
    <n v="82"/>
    <x v="32"/>
    <s v="Ain"/>
    <x v="3"/>
    <x v="3"/>
    <n v="1871.3248431210179"/>
    <n v="8595.881110213073"/>
    <n v="1388.8820055659937"/>
    <n v="13369.915350652213"/>
    <s v="RHONE-ALPES"/>
    <x v="1"/>
    <s v="CENTRE-EST"/>
    <n v="25226.003309552296"/>
    <n v="3260.2068486870116"/>
  </r>
  <r>
    <n v="52"/>
    <x v="20"/>
    <s v="Loire-Atlantique"/>
    <x v="0"/>
    <x v="1"/>
    <n v="15016"/>
    <n v="68740"/>
    <n v="17228"/>
    <n v="85440"/>
    <s v="PAYS DE LA LOIRE"/>
    <x v="0"/>
    <s v="OUEST"/>
    <n v="186424"/>
    <n v="32244"/>
  </r>
  <r>
    <n v="25"/>
    <x v="85"/>
    <s v="Calvados"/>
    <x v="0"/>
    <x v="3"/>
    <n v="1668"/>
    <n v="3928"/>
    <n v="2504"/>
    <n v="7668"/>
    <s v="BASSE-NORMANDIE"/>
    <x v="1"/>
    <s v="BASSIN PARISIEN"/>
    <n v="15768"/>
    <n v="4172"/>
  </r>
  <r>
    <n v="82"/>
    <x v="56"/>
    <s v="Drôme"/>
    <x v="6"/>
    <x v="3"/>
    <n v="1186"/>
    <n v="9582"/>
    <n v="930"/>
    <n v="15170"/>
    <s v="RHONE-ALPES"/>
    <x v="1"/>
    <s v="CENTRE-EST"/>
    <n v="26868"/>
    <n v="2116"/>
  </r>
  <r>
    <n v="24"/>
    <x v="45"/>
    <s v="Indre-et-Loire"/>
    <x v="0"/>
    <x v="5"/>
    <n v="520"/>
    <n v="5128"/>
    <n v="348"/>
    <n v="2044"/>
    <s v="CENTRE"/>
    <x v="2"/>
    <s v="BASSIN PARISIEN"/>
    <n v="8040"/>
    <n v="868"/>
  </r>
  <r>
    <n v="11"/>
    <x v="90"/>
    <s v="Seine-et-Marne"/>
    <x v="5"/>
    <x v="4"/>
    <n v="3494"/>
    <n v="37512"/>
    <n v="5328"/>
    <n v="40481"/>
    <s v="ILE-DE-FRANCE"/>
    <x v="2"/>
    <s v="REGION PARISIENNE"/>
    <n v="86815"/>
    <n v="8822"/>
  </r>
  <r>
    <n v="52"/>
    <x v="63"/>
    <s v="Vendée"/>
    <x v="3"/>
    <x v="4"/>
    <n v="5151.0458216821353"/>
    <n v="34617.8432264484"/>
    <n v="4917.2532624035321"/>
    <n v="37312.040784687422"/>
    <s v="PAYS DE LA LOIRE"/>
    <x v="2"/>
    <s v="OUEST"/>
    <n v="81998.183095221495"/>
    <n v="10068.299084085667"/>
  </r>
  <r>
    <n v="43"/>
    <x v="50"/>
    <s v="Jura"/>
    <x v="6"/>
    <x v="4"/>
    <n v="1370"/>
    <n v="8421"/>
    <n v="1469"/>
    <n v="9605"/>
    <s v="FRANCHE-COMTE"/>
    <x v="2"/>
    <s v="EST"/>
    <n v="20865"/>
    <n v="2839"/>
  </r>
  <r>
    <n v="72"/>
    <x v="4"/>
    <s v="Dordogne"/>
    <x v="5"/>
    <x v="3"/>
    <n v="1019"/>
    <n v="7713"/>
    <n v="1144"/>
    <n v="12876"/>
    <s v="AQUITAINE"/>
    <x v="1"/>
    <s v="SUD-OUEST"/>
    <n v="22752"/>
    <n v="2163"/>
  </r>
  <r>
    <n v="94"/>
    <x v="13"/>
    <s v="Corse-du-Sud"/>
    <x v="1"/>
    <x v="2"/>
    <n v="712"/>
    <n v="2184"/>
    <n v="568"/>
    <n v="1756"/>
    <s v="CORSE"/>
    <x v="1"/>
    <s v="MEDITERRANEE"/>
    <n v="5220"/>
    <n v="1280"/>
  </r>
  <r>
    <n v="43"/>
    <x v="50"/>
    <s v="Jura"/>
    <x v="2"/>
    <x v="2"/>
    <n v="2754.3475569298903"/>
    <n v="28458.922851026233"/>
    <n v="1562.1282437017035"/>
    <n v="20444.84376342141"/>
    <s v="FRANCHE-COMTE"/>
    <x v="1"/>
    <s v="EST"/>
    <n v="53220.242415079236"/>
    <n v="4316.4758006315933"/>
  </r>
  <r>
    <n v="74"/>
    <x v="52"/>
    <s v="Corrèze"/>
    <x v="0"/>
    <x v="1"/>
    <n v="3972"/>
    <n v="24156"/>
    <n v="3428"/>
    <n v="28700"/>
    <s v="LIMOUSIN"/>
    <x v="0"/>
    <s v="SUD-OUEST"/>
    <n v="60256"/>
    <n v="7400"/>
  </r>
  <r>
    <n v="24"/>
    <x v="21"/>
    <s v="Eure-et-Loir"/>
    <x v="1"/>
    <x v="3"/>
    <n v="1640"/>
    <n v="4100"/>
    <n v="2008"/>
    <n v="7192"/>
    <s v="CENTRE"/>
    <x v="1"/>
    <s v="BASSIN PARISIEN"/>
    <n v="14940"/>
    <n v="3648"/>
  </r>
  <r>
    <n v="54"/>
    <x v="1"/>
    <s v="Vienne"/>
    <x v="3"/>
    <x v="4"/>
    <n v="3869.2268739073875"/>
    <n v="20756.797869764236"/>
    <n v="3950.4474264209939"/>
    <n v="23903.960847639359"/>
    <s v="POITOU-CHARENTES"/>
    <x v="2"/>
    <s v="OUEST"/>
    <n v="52480.433017731979"/>
    <n v="7819.6743003283809"/>
  </r>
  <r>
    <n v="83"/>
    <x v="22"/>
    <s v="Allier"/>
    <x v="5"/>
    <x v="0"/>
    <n v="3775"/>
    <n v="32832"/>
    <n v="2756"/>
    <n v="40256"/>
    <s v="AUVERGNE"/>
    <x v="0"/>
    <s v="CENTRE-EST"/>
    <n v="79619"/>
    <n v="6531"/>
  </r>
  <r>
    <n v="43"/>
    <x v="23"/>
    <s v="Territoire de Belfort"/>
    <x v="0"/>
    <x v="1"/>
    <n v="2112"/>
    <n v="9780"/>
    <n v="2060"/>
    <n v="12092"/>
    <s v="FRANCHE-COMTE"/>
    <x v="0"/>
    <s v="EST"/>
    <n v="26044"/>
    <n v="4172"/>
  </r>
  <r>
    <n v="22"/>
    <x v="95"/>
    <s v="Aisne"/>
    <x v="0"/>
    <x v="2"/>
    <n v="6588"/>
    <n v="12364"/>
    <n v="4312"/>
    <n v="7404"/>
    <s v="PICARDIE"/>
    <x v="1"/>
    <s v="BASSIN PARISIEN"/>
    <n v="30668"/>
    <n v="10900"/>
  </r>
  <r>
    <n v="11"/>
    <x v="42"/>
    <s v="Hauts-de-Seine"/>
    <x v="1"/>
    <x v="4"/>
    <n v="8184"/>
    <n v="50280"/>
    <n v="11792"/>
    <n v="54412"/>
    <s v="ILE-DE-FRANCE"/>
    <x v="2"/>
    <s v="REGION PARISIENNE"/>
    <n v="124668"/>
    <n v="19976"/>
  </r>
  <r>
    <n v="26"/>
    <x v="41"/>
    <s v="Saône-et-Loire"/>
    <x v="3"/>
    <x v="1"/>
    <n v="109.75454607079189"/>
    <n v="20980.529254465509"/>
    <n v="52.241694573764704"/>
    <n v="38863.641414216283"/>
    <s v="BOURGOGNE"/>
    <x v="0"/>
    <s v="BASSIN PARISIEN"/>
    <n v="60006.166909326348"/>
    <n v="161.99624064455659"/>
  </r>
  <r>
    <n v="82"/>
    <x v="15"/>
    <s v="Loire"/>
    <x v="4"/>
    <x v="5"/>
    <n v="1440"/>
    <n v="9830"/>
    <n v="2070"/>
    <n v="8405"/>
    <s v="RHONE-ALPES"/>
    <x v="2"/>
    <s v="CENTRE-EST"/>
    <n v="21745"/>
    <n v="3510"/>
  </r>
  <r>
    <n v="52"/>
    <x v="59"/>
    <s v="Mayenne"/>
    <x v="4"/>
    <x v="1"/>
    <n v="2825"/>
    <n v="17015"/>
    <n v="3855"/>
    <n v="23665"/>
    <s v="PAYS DE LA LOIRE"/>
    <x v="0"/>
    <s v="OUEST"/>
    <n v="47360"/>
    <n v="6680"/>
  </r>
  <r>
    <n v="82"/>
    <x v="15"/>
    <s v="Loire"/>
    <x v="3"/>
    <x v="4"/>
    <n v="6225.7350697517795"/>
    <n v="36702.764300418588"/>
    <n v="6005.8617475539704"/>
    <n v="41308.532628474197"/>
    <s v="RHONE-ALPES"/>
    <x v="2"/>
    <s v="CENTRE-EST"/>
    <n v="90242.893746198533"/>
    <n v="12231.59681730575"/>
  </r>
  <r>
    <n v="43"/>
    <x v="23"/>
    <s v="Territoire de Belfort"/>
    <x v="2"/>
    <x v="5"/>
    <n v="746.11869221807808"/>
    <n v="10385.252623992776"/>
    <n v="963.40153436375692"/>
    <n v="9940.313971900574"/>
    <s v="FRANCHE-COMTE"/>
    <x v="2"/>
    <s v="EST"/>
    <n v="22035.086822475183"/>
    <n v="1709.520226581835"/>
  </r>
  <r>
    <n v="72"/>
    <x v="47"/>
    <s v="Landes"/>
    <x v="2"/>
    <x v="4"/>
    <n v="2368.0380610745738"/>
    <n v="19386.349609802412"/>
    <n v="2039.7997933523179"/>
    <n v="21204.831821343152"/>
    <s v="AQUITAINE"/>
    <x v="2"/>
    <s v="SUD-OUEST"/>
    <n v="44999.01928557246"/>
    <n v="4407.8378544268917"/>
  </r>
  <r>
    <n v="41"/>
    <x v="31"/>
    <s v="Meurthe-et-Moselle"/>
    <x v="4"/>
    <x v="0"/>
    <n v="12795"/>
    <n v="75475"/>
    <n v="10995"/>
    <n v="89390"/>
    <s v="LORRAINE"/>
    <x v="0"/>
    <s v="EST"/>
    <n v="188655"/>
    <n v="23790"/>
  </r>
  <r>
    <n v="74"/>
    <x v="52"/>
    <s v="Corrèze"/>
    <x v="2"/>
    <x v="5"/>
    <n v="956.59613327487443"/>
    <n v="13382.349543459677"/>
    <n v="1177.008415933411"/>
    <n v="16086.831319981997"/>
    <s v="LIMOUSIN"/>
    <x v="2"/>
    <s v="SUD-OUEST"/>
    <n v="31602.785412649959"/>
    <n v="2133.6045492082853"/>
  </r>
  <r>
    <n v="93"/>
    <x v="68"/>
    <s v="Alpes-Maritimes"/>
    <x v="1"/>
    <x v="0"/>
    <n v="12628"/>
    <n v="111160"/>
    <n v="9728"/>
    <n v="146812"/>
    <s v="PROVENCE-ALPES-COTE D'AZUR"/>
    <x v="0"/>
    <s v="MEDITERRANEE"/>
    <n v="280328"/>
    <n v="22356"/>
  </r>
  <r>
    <n v="82"/>
    <x v="61"/>
    <s v="Haute-Savoie"/>
    <x v="2"/>
    <x v="4"/>
    <n v="5618.8856011981634"/>
    <n v="33720.239565155607"/>
    <n v="5009.2291295925224"/>
    <n v="40298.593512576197"/>
    <s v="RHONE-ALPES"/>
    <x v="2"/>
    <s v="CENTRE-EST"/>
    <n v="84646.947808522498"/>
    <n v="10628.114730790687"/>
  </r>
  <r>
    <n v="93"/>
    <x v="6"/>
    <s v="Var"/>
    <x v="3"/>
    <x v="0"/>
    <n v="5733.0364467439576"/>
    <n v="53905.092045996214"/>
    <n v="3935.9641537940547"/>
    <n v="63881.858678469434"/>
    <s v="PROVENCE-ALPES-COTE D'AZUR"/>
    <x v="0"/>
    <s v="MEDITERRANEE"/>
    <n v="127455.95132500367"/>
    <n v="9669.0006005380128"/>
  </r>
  <r>
    <n v="24"/>
    <x v="45"/>
    <s v="Indre-et-Loire"/>
    <x v="0"/>
    <x v="2"/>
    <n v="6424"/>
    <n v="11260"/>
    <n v="4284"/>
    <n v="7500"/>
    <s v="CENTRE"/>
    <x v="1"/>
    <s v="BASSIN PARISIEN"/>
    <n v="29468"/>
    <n v="10708"/>
  </r>
  <r>
    <n v="43"/>
    <x v="23"/>
    <s v="Territoire de Belfort"/>
    <x v="3"/>
    <x v="4"/>
    <n v="1237.682402503701"/>
    <n v="6721.3694373507069"/>
    <n v="1080.5783784391176"/>
    <n v="7383.1467591817036"/>
    <s v="FRANCHE-COMTE"/>
    <x v="2"/>
    <s v="EST"/>
    <n v="16422.776977475231"/>
    <n v="2318.2607809428187"/>
  </r>
  <r>
    <n v="73"/>
    <x v="48"/>
    <s v="Tarn-et-Garonne"/>
    <x v="3"/>
    <x v="2"/>
    <n v="2160.8479639851257"/>
    <n v="24657.563700954284"/>
    <n v="1404.2911716498299"/>
    <n v="18024.932869266486"/>
    <s v="MIDI-PYRENEES"/>
    <x v="1"/>
    <s v="SUD-OUEST"/>
    <n v="46247.635705855726"/>
    <n v="3565.1391356349559"/>
  </r>
  <r>
    <n v="73"/>
    <x v="33"/>
    <s v="Gers"/>
    <x v="5"/>
    <x v="2"/>
    <n v="2675"/>
    <n v="11317"/>
    <n v="1876"/>
    <n v="7256"/>
    <s v="MIDI-PYRENEES"/>
    <x v="1"/>
    <s v="SUD-OUEST"/>
    <n v="23124"/>
    <n v="4551"/>
  </r>
  <r>
    <n v="83"/>
    <x v="92"/>
    <s v="Cantal"/>
    <x v="4"/>
    <x v="2"/>
    <n v="2665"/>
    <n v="4650"/>
    <n v="1270"/>
    <n v="2065"/>
    <s v="AUVERGNE"/>
    <x v="1"/>
    <s v="CENTRE-EST"/>
    <n v="10650"/>
    <n v="3935"/>
  </r>
  <r>
    <n v="43"/>
    <x v="50"/>
    <s v="Jura"/>
    <x v="3"/>
    <x v="2"/>
    <n v="2779.135802169566"/>
    <n v="30024.808566670185"/>
    <n v="1633.4387667392334"/>
    <n v="21546.386447452038"/>
    <s v="FRANCHE-COMTE"/>
    <x v="1"/>
    <s v="EST"/>
    <n v="55983.769583031026"/>
    <n v="4412.5745689087998"/>
  </r>
  <r>
    <n v="53"/>
    <x v="7"/>
    <s v="Morbihan"/>
    <x v="6"/>
    <x v="3"/>
    <n v="1909"/>
    <n v="14993"/>
    <n v="1291"/>
    <n v="22795"/>
    <s v="BRETAGNE"/>
    <x v="1"/>
    <s v="OUEST"/>
    <n v="40988"/>
    <n v="3200"/>
  </r>
  <r>
    <n v="73"/>
    <x v="2"/>
    <s v="Tarn"/>
    <x v="1"/>
    <x v="5"/>
    <n v="668"/>
    <n v="6704"/>
    <n v="740"/>
    <n v="6304"/>
    <s v="MIDI-PYRENEES"/>
    <x v="2"/>
    <s v="SUD-OUEST"/>
    <n v="14416"/>
    <n v="1408"/>
  </r>
  <r>
    <n v="24"/>
    <x v="71"/>
    <s v="Loiret"/>
    <x v="1"/>
    <x v="2"/>
    <n v="9640"/>
    <n v="31832"/>
    <n v="7028"/>
    <n v="18768"/>
    <s v="CENTRE"/>
    <x v="1"/>
    <s v="BASSIN PARISIEN"/>
    <n v="67268"/>
    <n v="16668"/>
  </r>
  <r>
    <n v="82"/>
    <x v="29"/>
    <s v="Savoie"/>
    <x v="6"/>
    <x v="5"/>
    <n v="1606"/>
    <n v="19524"/>
    <n v="1911"/>
    <n v="22864"/>
    <s v="RHONE-ALPES"/>
    <x v="2"/>
    <s v="CENTRE-EST"/>
    <n v="45905"/>
    <n v="3517"/>
  </r>
  <r>
    <n v="24"/>
    <x v="45"/>
    <s v="Indre-et-Loire"/>
    <x v="4"/>
    <x v="2"/>
    <n v="9110"/>
    <n v="21760"/>
    <n v="5215"/>
    <n v="11635"/>
    <s v="CENTRE"/>
    <x v="1"/>
    <s v="BASSIN PARISIEN"/>
    <n v="47720"/>
    <n v="14325"/>
  </r>
  <r>
    <n v="26"/>
    <x v="30"/>
    <s v="Côte-d'Or"/>
    <x v="4"/>
    <x v="1"/>
    <n v="4515"/>
    <n v="33895"/>
    <n v="5470"/>
    <n v="44400"/>
    <s v="BOURGOGNE"/>
    <x v="0"/>
    <s v="BASSIN PARISIEN"/>
    <n v="88280"/>
    <n v="9985"/>
  </r>
  <r>
    <n v="26"/>
    <x v="28"/>
    <s v="Yonne"/>
    <x v="3"/>
    <x v="5"/>
    <n v="1088.8226456546138"/>
    <n v="18540.706614177419"/>
    <n v="1477.8469474523404"/>
    <n v="23997.99970003017"/>
    <s v="BOURGOGNE"/>
    <x v="2"/>
    <s v="BASSIN PARISIEN"/>
    <n v="45105.375907314548"/>
    <n v="2566.6695931069544"/>
  </r>
  <r>
    <n v="23"/>
    <x v="38"/>
    <s v="Eure"/>
    <x v="2"/>
    <x v="1"/>
    <n v="196.45791833094472"/>
    <n v="20594.591601597644"/>
    <n v="111.73152098647148"/>
    <n v="34625.700499003244"/>
    <s v="HAUTE-NORMANDIE"/>
    <x v="0"/>
    <s v="BASSIN PARISIEN"/>
    <n v="55528.481539918299"/>
    <n v="308.1894393174162"/>
  </r>
  <r>
    <n v="73"/>
    <x v="37"/>
    <s v="Lot"/>
    <x v="0"/>
    <x v="4"/>
    <n v="632"/>
    <n v="1996"/>
    <n v="608"/>
    <n v="1872"/>
    <s v="MIDI-PYRENEES"/>
    <x v="2"/>
    <s v="SUD-OUEST"/>
    <n v="5108"/>
    <n v="1240"/>
  </r>
  <r>
    <n v="43"/>
    <x v="23"/>
    <s v="Territoire de Belfort"/>
    <x v="1"/>
    <x v="1"/>
    <n v="800"/>
    <n v="7916"/>
    <n v="768"/>
    <n v="11456"/>
    <s v="FRANCHE-COMTE"/>
    <x v="0"/>
    <s v="EST"/>
    <n v="20940"/>
    <n v="1568"/>
  </r>
  <r>
    <n v="93"/>
    <x v="68"/>
    <s v="Alpes-Maritimes"/>
    <x v="1"/>
    <x v="2"/>
    <n v="8572"/>
    <n v="32412"/>
    <n v="7572"/>
    <n v="28024"/>
    <s v="PROVENCE-ALPES-COTE D'AZUR"/>
    <x v="1"/>
    <s v="MEDITERRANEE"/>
    <n v="76580"/>
    <n v="16144"/>
  </r>
  <r>
    <n v="73"/>
    <x v="86"/>
    <s v="Ariège"/>
    <x v="2"/>
    <x v="2"/>
    <n v="1600.4530641621661"/>
    <n v="15341.720791848073"/>
    <n v="908.06374605963344"/>
    <n v="10401.323596909064"/>
    <s v="MIDI-PYRENEES"/>
    <x v="1"/>
    <s v="SUD-OUEST"/>
    <n v="28251.561198978936"/>
    <n v="2508.5168102217995"/>
  </r>
  <r>
    <n v="91"/>
    <x v="91"/>
    <s v="Gard"/>
    <x v="2"/>
    <x v="2"/>
    <n v="6516.5736497117341"/>
    <n v="60938.7103161985"/>
    <n v="3901.8471976853675"/>
    <n v="47187.210352037364"/>
    <s v="LANGUEDOC-ROUSSILLON"/>
    <x v="1"/>
    <s v="MEDITERRANEE"/>
    <n v="118544.34151563296"/>
    <n v="10418.420847397101"/>
  </r>
  <r>
    <n v="11"/>
    <x v="62"/>
    <s v="Paris"/>
    <x v="3"/>
    <x v="2"/>
    <n v="6923.3675061677859"/>
    <n v="65563.767943159241"/>
    <n v="4890.9087052551195"/>
    <n v="60214.153667377395"/>
    <s v="ILE-DE-FRANCE"/>
    <x v="1"/>
    <s v="REGION PARISIENNE"/>
    <n v="137592.19782195956"/>
    <n v="11814.276211422904"/>
  </r>
  <r>
    <n v="91"/>
    <x v="83"/>
    <s v="Lozère"/>
    <x v="2"/>
    <x v="0"/>
    <n v="464.71682417169177"/>
    <n v="5441.2718070701267"/>
    <n v="230.04028229996257"/>
    <n v="5489.425273818516"/>
    <s v="LANGUEDOC-ROUSSILLON"/>
    <x v="0"/>
    <s v="MEDITERRANEE"/>
    <n v="11625.454187360298"/>
    <n v="694.75710647165431"/>
  </r>
  <r>
    <n v="93"/>
    <x v="36"/>
    <s v="Alpes-de-Haute-Provence"/>
    <x v="1"/>
    <x v="3"/>
    <n v="540"/>
    <n v="1936"/>
    <n v="664"/>
    <n v="3592"/>
    <s v="PROVENCE-ALPES-COTE D'AZUR"/>
    <x v="1"/>
    <s v="MEDITERRANEE"/>
    <n v="6732"/>
    <n v="1204"/>
  </r>
  <r>
    <n v="26"/>
    <x v="28"/>
    <s v="Yonne"/>
    <x v="4"/>
    <x v="5"/>
    <n v="465"/>
    <n v="3860"/>
    <n v="635"/>
    <n v="3150"/>
    <s v="BOURGOGNE"/>
    <x v="2"/>
    <s v="BASSIN PARISIEN"/>
    <n v="8110"/>
    <n v="1100"/>
  </r>
  <r>
    <n v="74"/>
    <x v="87"/>
    <s v="Haute-Vienne"/>
    <x v="0"/>
    <x v="1"/>
    <n v="5720"/>
    <n v="36648"/>
    <n v="5384"/>
    <n v="41496"/>
    <s v="LIMOUSIN"/>
    <x v="0"/>
    <s v="SUD-OUEST"/>
    <n v="89248"/>
    <n v="11104"/>
  </r>
  <r>
    <n v="73"/>
    <x v="48"/>
    <s v="Tarn-et-Garonne"/>
    <x v="0"/>
    <x v="5"/>
    <n v="136"/>
    <n v="1672"/>
    <n v="68"/>
    <n v="736"/>
    <s v="MIDI-PYRENEES"/>
    <x v="2"/>
    <s v="SUD-OUEST"/>
    <n v="2612"/>
    <n v="204"/>
  </r>
  <r>
    <n v="53"/>
    <x v="7"/>
    <s v="Morbihan"/>
    <x v="5"/>
    <x v="5"/>
    <n v="1260"/>
    <n v="16921"/>
    <n v="1920"/>
    <n v="15252"/>
    <s v="BRETAGNE"/>
    <x v="2"/>
    <s v="OUEST"/>
    <n v="35353"/>
    <n v="3180"/>
  </r>
  <r>
    <n v="26"/>
    <x v="41"/>
    <s v="Saône-et-Loire"/>
    <x v="1"/>
    <x v="5"/>
    <n v="988"/>
    <n v="10164"/>
    <n v="1272"/>
    <n v="9376"/>
    <s v="BOURGOGNE"/>
    <x v="2"/>
    <s v="BASSIN PARISIEN"/>
    <n v="21800"/>
    <n v="2260"/>
  </r>
  <r>
    <n v="24"/>
    <x v="21"/>
    <s v="Eure-et-Loir"/>
    <x v="0"/>
    <x v="5"/>
    <n v="212"/>
    <n v="2472"/>
    <n v="128"/>
    <n v="952"/>
    <s v="CENTRE"/>
    <x v="2"/>
    <s v="BASSIN PARISIEN"/>
    <n v="3764"/>
    <n v="340"/>
  </r>
  <r>
    <n v="26"/>
    <x v="9"/>
    <s v="Nièvre"/>
    <x v="2"/>
    <x v="0"/>
    <n v="1210.414362621483"/>
    <n v="14885.592097975141"/>
    <n v="873.24016160041936"/>
    <n v="18010.3942436082"/>
    <s v="BOURGOGNE"/>
    <x v="0"/>
    <s v="BASSIN PARISIEN"/>
    <n v="34979.640865805239"/>
    <n v="2083.6545242219022"/>
  </r>
  <r>
    <n v="53"/>
    <x v="27"/>
    <s v="Ille-et-Vilaine"/>
    <x v="0"/>
    <x v="1"/>
    <n v="10364"/>
    <n v="55020"/>
    <n v="10952"/>
    <n v="64784"/>
    <s v="BRETAGNE"/>
    <x v="0"/>
    <s v="OUEST"/>
    <n v="141120"/>
    <n v="21316"/>
  </r>
  <r>
    <n v="91"/>
    <x v="64"/>
    <s v="Pyrénées-Orientales"/>
    <x v="4"/>
    <x v="2"/>
    <n v="3460"/>
    <n v="8250"/>
    <n v="2270"/>
    <n v="6055"/>
    <s v="LANGUEDOC-ROUSSILLON"/>
    <x v="1"/>
    <s v="MEDITERRANEE"/>
    <n v="20035"/>
    <n v="5730"/>
  </r>
  <r>
    <n v="72"/>
    <x v="25"/>
    <s v="Lot-et-Garonne"/>
    <x v="3"/>
    <x v="0"/>
    <n v="1736.1127343675569"/>
    <n v="22918.606487124493"/>
    <n v="1147.1354874090018"/>
    <n v="27720.322054295484"/>
    <s v="AQUITAINE"/>
    <x v="0"/>
    <s v="SUD-OUEST"/>
    <n v="53522.176763196534"/>
    <n v="2883.2482217765587"/>
  </r>
  <r>
    <n v="25"/>
    <x v="55"/>
    <s v="Manche"/>
    <x v="1"/>
    <x v="2"/>
    <n v="9620"/>
    <n v="22772"/>
    <n v="5516"/>
    <n v="12872"/>
    <s v="BASSE-NORMANDIE"/>
    <x v="1"/>
    <s v="BASSIN PARISIEN"/>
    <n v="50780"/>
    <n v="15136"/>
  </r>
  <r>
    <n v="93"/>
    <x v="68"/>
    <s v="Alpes-Maritimes"/>
    <x v="0"/>
    <x v="2"/>
    <n v="5672"/>
    <n v="17428"/>
    <n v="7256"/>
    <n v="17364"/>
    <s v="PROVENCE-ALPES-COTE D'AZUR"/>
    <x v="1"/>
    <s v="MEDITERRANEE"/>
    <n v="47720"/>
    <n v="12928"/>
  </r>
  <r>
    <n v="31"/>
    <x v="43"/>
    <s v="Pas-de-Calais"/>
    <x v="5"/>
    <x v="4"/>
    <n v="4422"/>
    <n v="34961"/>
    <n v="6269"/>
    <n v="32390"/>
    <s v="NORD-PAS-DE-CALAIS"/>
    <x v="2"/>
    <s v=""/>
    <n v="78042"/>
    <n v="10691"/>
  </r>
  <r>
    <n v="11"/>
    <x v="39"/>
    <s v="Seine-Saint-Denis"/>
    <x v="4"/>
    <x v="4"/>
    <n v="6005"/>
    <n v="27435"/>
    <n v="8200"/>
    <n v="23830"/>
    <s v="ILE-DE-FRANCE"/>
    <x v="2"/>
    <s v="REGION PARISIENNE"/>
    <n v="65470"/>
    <n v="14205"/>
  </r>
  <r>
    <n v="52"/>
    <x v="63"/>
    <s v="Vendée"/>
    <x v="6"/>
    <x v="5"/>
    <n v="2365"/>
    <n v="18885"/>
    <n v="2699"/>
    <n v="19955"/>
    <s v="PAYS DE LA LOIRE"/>
    <x v="2"/>
    <s v="OUEST"/>
    <n v="43904"/>
    <n v="5064"/>
  </r>
  <r>
    <n v="94"/>
    <x v="13"/>
    <s v="Corse-du-Sud"/>
    <x v="6"/>
    <x v="0"/>
    <n v="917"/>
    <n v="10449"/>
    <n v="654"/>
    <n v="10727"/>
    <s v="CORSE"/>
    <x v="0"/>
    <s v="MEDITERRANEE"/>
    <n v="22747"/>
    <n v="1571"/>
  </r>
  <r>
    <n v="91"/>
    <x v="91"/>
    <s v="Gard"/>
    <x v="6"/>
    <x v="3"/>
    <n v="1843"/>
    <n v="16116"/>
    <n v="1297"/>
    <n v="24839"/>
    <s v="LANGUEDOC-ROUSSILLON"/>
    <x v="1"/>
    <s v="MEDITERRANEE"/>
    <n v="44095"/>
    <n v="3140"/>
  </r>
  <r>
    <n v="41"/>
    <x v="58"/>
    <s v="Meuse"/>
    <x v="0"/>
    <x v="2"/>
    <n v="3412"/>
    <n v="6136"/>
    <n v="1864"/>
    <n v="3096"/>
    <s v="LORRAINE"/>
    <x v="1"/>
    <s v="EST"/>
    <n v="14508"/>
    <n v="5276"/>
  </r>
  <r>
    <n v="72"/>
    <x v="4"/>
    <s v="Dordogne"/>
    <x v="4"/>
    <x v="4"/>
    <n v="1290"/>
    <n v="5980"/>
    <n v="1475"/>
    <n v="5135"/>
    <s v="AQUITAINE"/>
    <x v="2"/>
    <s v="SUD-OUEST"/>
    <n v="13880"/>
    <n v="2765"/>
  </r>
  <r>
    <n v="93"/>
    <x v="53"/>
    <s v="Bouches-du-Rhône"/>
    <x v="6"/>
    <x v="1"/>
    <n v="922"/>
    <n v="80413"/>
    <n v="693"/>
    <n v="111583"/>
    <s v="PROVENCE-ALPES-COTE D'AZUR"/>
    <x v="0"/>
    <s v="MEDITERRANEE"/>
    <n v="193611"/>
    <n v="1615"/>
  </r>
  <r>
    <n v="22"/>
    <x v="81"/>
    <s v="Oise"/>
    <x v="1"/>
    <x v="3"/>
    <n v="2756"/>
    <n v="7816"/>
    <n v="3664"/>
    <n v="12584"/>
    <s v="PICARDIE"/>
    <x v="1"/>
    <s v="BASSIN PARISIEN"/>
    <n v="26820"/>
    <n v="6420"/>
  </r>
  <r>
    <n v="41"/>
    <x v="67"/>
    <s v="Moselle"/>
    <x v="0"/>
    <x v="3"/>
    <n v="2300"/>
    <n v="5120"/>
    <n v="2284"/>
    <n v="6336"/>
    <s v="LORRAINE"/>
    <x v="1"/>
    <s v="EST"/>
    <n v="16040"/>
    <n v="4584"/>
  </r>
  <r>
    <n v="72"/>
    <x v="47"/>
    <s v="Landes"/>
    <x v="5"/>
    <x v="5"/>
    <n v="573"/>
    <n v="8453"/>
    <n v="808"/>
    <n v="7480"/>
    <s v="AQUITAINE"/>
    <x v="2"/>
    <s v="SUD-OUEST"/>
    <n v="17314"/>
    <n v="1381"/>
  </r>
  <r>
    <n v="24"/>
    <x v="46"/>
    <s v="Indre"/>
    <x v="2"/>
    <x v="2"/>
    <n v="2673.8608726165257"/>
    <n v="28033.085893164789"/>
    <n v="1577.2114461811796"/>
    <n v="18685.50358269619"/>
    <s v="CENTRE"/>
    <x v="1"/>
    <s v="BASSIN PARISIEN"/>
    <n v="50969.661794658685"/>
    <n v="4251.0723187977055"/>
  </r>
  <r>
    <n v="93"/>
    <x v="79"/>
    <s v="Hautes-Alpes"/>
    <x v="5"/>
    <x v="2"/>
    <n v="2042"/>
    <n v="8621"/>
    <n v="1293"/>
    <n v="5809"/>
    <s v="PROVENCE-ALPES-COTE D'AZUR"/>
    <x v="1"/>
    <s v="MEDITERRANEE"/>
    <n v="17765"/>
    <n v="3335"/>
  </r>
  <r>
    <n v="93"/>
    <x v="36"/>
    <s v="Alpes-de-Haute-Provence"/>
    <x v="1"/>
    <x v="1"/>
    <n v="420"/>
    <n v="7948"/>
    <n v="392"/>
    <n v="10012"/>
    <s v="PROVENCE-ALPES-COTE D'AZUR"/>
    <x v="0"/>
    <s v="MEDITERRANEE"/>
    <n v="18772"/>
    <n v="812"/>
  </r>
  <r>
    <n v="91"/>
    <x v="91"/>
    <s v="Gard"/>
    <x v="1"/>
    <x v="1"/>
    <n v="2632"/>
    <n v="35896"/>
    <n v="2084"/>
    <n v="43864"/>
    <s v="LANGUEDOC-ROUSSILLON"/>
    <x v="0"/>
    <s v="MEDITERRANEE"/>
    <n v="84476"/>
    <n v="4716"/>
  </r>
  <r>
    <n v="52"/>
    <x v="63"/>
    <s v="Vendée"/>
    <x v="4"/>
    <x v="0"/>
    <n v="7935"/>
    <n v="59055"/>
    <n v="6975"/>
    <n v="71335"/>
    <s v="PAYS DE LA LOIRE"/>
    <x v="0"/>
    <s v="OUEST"/>
    <n v="145300"/>
    <n v="14910"/>
  </r>
  <r>
    <n v="41"/>
    <x v="31"/>
    <s v="Meurthe-et-Moselle"/>
    <x v="6"/>
    <x v="0"/>
    <n v="3975"/>
    <n v="41371"/>
    <n v="2492"/>
    <n v="53200"/>
    <s v="LORRAINE"/>
    <x v="0"/>
    <s v="EST"/>
    <n v="101038"/>
    <n v="6467"/>
  </r>
  <r>
    <n v="11"/>
    <x v="42"/>
    <s v="Hauts-de-Seine"/>
    <x v="0"/>
    <x v="3"/>
    <n v="4840"/>
    <n v="22360"/>
    <n v="6568"/>
    <n v="43452"/>
    <s v="ILE-DE-FRANCE"/>
    <x v="1"/>
    <s v="REGION PARISIENNE"/>
    <n v="77220"/>
    <n v="11408"/>
  </r>
  <r>
    <n v="22"/>
    <x v="81"/>
    <s v="Oise"/>
    <x v="6"/>
    <x v="5"/>
    <n v="2593"/>
    <n v="35625"/>
    <n v="3773"/>
    <n v="36353"/>
    <s v="PICARDIE"/>
    <x v="2"/>
    <s v="BASSIN PARISIEN"/>
    <n v="78344"/>
    <n v="6366"/>
  </r>
  <r>
    <n v="52"/>
    <x v="20"/>
    <s v="Loire-Atlantique"/>
    <x v="6"/>
    <x v="1"/>
    <n v="419"/>
    <n v="47518"/>
    <n v="298"/>
    <n v="85207"/>
    <s v="PAYS DE LA LOIRE"/>
    <x v="0"/>
    <s v="OUEST"/>
    <n v="133442"/>
    <n v="717"/>
  </r>
  <r>
    <n v="23"/>
    <x v="16"/>
    <s v="Seine-Maritime"/>
    <x v="4"/>
    <x v="5"/>
    <n v="2025"/>
    <n v="17645"/>
    <n v="3190"/>
    <n v="13250"/>
    <s v="HAUTE-NORMANDIE"/>
    <x v="2"/>
    <s v="BASSIN PARISIEN"/>
    <n v="36110"/>
    <n v="5215"/>
  </r>
  <r>
    <n v="93"/>
    <x v="6"/>
    <s v="Var"/>
    <x v="5"/>
    <x v="5"/>
    <n v="1468"/>
    <n v="32733"/>
    <n v="2308"/>
    <n v="26240"/>
    <s v="PROVENCE-ALPES-COTE D'AZUR"/>
    <x v="2"/>
    <s v="MEDITERRANEE"/>
    <n v="62749"/>
    <n v="3776"/>
  </r>
  <r>
    <n v="93"/>
    <x v="68"/>
    <s v="Alpes-Maritimes"/>
    <x v="2"/>
    <x v="3"/>
    <n v="3430.124061748817"/>
    <n v="23819.758601551224"/>
    <n v="2577.5831471338233"/>
    <n v="39718.376956874228"/>
    <s v="PROVENCE-ALPES-COTE D'AZUR"/>
    <x v="1"/>
    <s v="MEDITERRANEE"/>
    <n v="69545.842767308088"/>
    <n v="6007.7072088826408"/>
  </r>
  <r>
    <n v="54"/>
    <x v="88"/>
    <s v="Charente"/>
    <x v="0"/>
    <x v="0"/>
    <n v="6100"/>
    <n v="49228"/>
    <n v="5192"/>
    <n v="58404"/>
    <s v="POITOU-CHARENTES"/>
    <x v="0"/>
    <s v="OUEST"/>
    <n v="118924"/>
    <n v="11292"/>
  </r>
  <r>
    <n v="54"/>
    <x v="74"/>
    <s v="Charente-Maritime"/>
    <x v="0"/>
    <x v="0"/>
    <n v="10116"/>
    <n v="66812"/>
    <n v="7824"/>
    <n v="81880"/>
    <s v="POITOU-CHARENTES"/>
    <x v="0"/>
    <s v="OUEST"/>
    <n v="166632"/>
    <n v="17940"/>
  </r>
  <r>
    <n v="52"/>
    <x v="73"/>
    <s v="Maine-et-Loire"/>
    <x v="4"/>
    <x v="4"/>
    <n v="2505"/>
    <n v="9670"/>
    <n v="2820"/>
    <n v="7225"/>
    <s v="PAYS DE LA LOIRE"/>
    <x v="2"/>
    <s v="OUEST"/>
    <n v="22220"/>
    <n v="5325"/>
  </r>
  <r>
    <n v="21"/>
    <x v="5"/>
    <s v="Haute-Marne"/>
    <x v="5"/>
    <x v="5"/>
    <n v="472"/>
    <n v="4036"/>
    <n v="648"/>
    <n v="3752"/>
    <s v="CHAMPAGNE-ARDENNE"/>
    <x v="2"/>
    <s v="BASSIN PARISIEN"/>
    <n v="8908"/>
    <n v="1120"/>
  </r>
  <r>
    <n v="73"/>
    <x v="48"/>
    <s v="Tarn-et-Garonne"/>
    <x v="2"/>
    <x v="1"/>
    <n v="31.193600963381606"/>
    <n v="10338.529838620219"/>
    <n v="39.48190837365842"/>
    <n v="14294.964716443479"/>
    <s v="MIDI-PYRENEES"/>
    <x v="0"/>
    <s v="SUD-OUEST"/>
    <n v="24704.170064400736"/>
    <n v="70.675509337040026"/>
  </r>
  <r>
    <n v="52"/>
    <x v="59"/>
    <s v="Mayenne"/>
    <x v="0"/>
    <x v="1"/>
    <n v="4356"/>
    <n v="18884"/>
    <n v="5104"/>
    <n v="23576"/>
    <s v="PAYS DE LA LOIRE"/>
    <x v="0"/>
    <s v="OUEST"/>
    <n v="51920"/>
    <n v="9460"/>
  </r>
  <r>
    <n v="21"/>
    <x v="77"/>
    <s v="Aube"/>
    <x v="6"/>
    <x v="3"/>
    <n v="904"/>
    <n v="5496"/>
    <n v="879"/>
    <n v="8570"/>
    <s v="CHAMPAGNE-ARDENNE"/>
    <x v="1"/>
    <s v="BASSIN PARISIEN"/>
    <n v="15849"/>
    <n v="1783"/>
  </r>
  <r>
    <n v="22"/>
    <x v="76"/>
    <s v="Somme"/>
    <x v="3"/>
    <x v="1"/>
    <n v="85.079802988218091"/>
    <n v="17972.521059040202"/>
    <n v="33.660691048777259"/>
    <n v="32240.266431540891"/>
    <s v="PICARDIE"/>
    <x v="0"/>
    <s v="BASSIN PARISIEN"/>
    <n v="50331.527984618093"/>
    <n v="118.74049403699536"/>
  </r>
  <r>
    <n v="83"/>
    <x v="94"/>
    <s v="Puy-de-Dôme"/>
    <x v="6"/>
    <x v="4"/>
    <n v="3404"/>
    <n v="21362"/>
    <n v="3359"/>
    <n v="26333"/>
    <s v="AUVERGNE"/>
    <x v="2"/>
    <s v="CENTRE-EST"/>
    <n v="54458"/>
    <n v="6763"/>
  </r>
  <r>
    <n v="73"/>
    <x v="37"/>
    <s v="Lot"/>
    <x v="3"/>
    <x v="0"/>
    <n v="739.77422652220173"/>
    <n v="8746.8281723806704"/>
    <n v="421.03914616512998"/>
    <n v="10225.495419719276"/>
    <s v="MIDI-PYRENEES"/>
    <x v="0"/>
    <s v="SUD-OUEST"/>
    <n v="20133.136964787278"/>
    <n v="1160.8133726873316"/>
  </r>
  <r>
    <n v="11"/>
    <x v="62"/>
    <s v="Paris"/>
    <x v="2"/>
    <x v="1"/>
    <n v="418.63993283331058"/>
    <n v="31883.301412634832"/>
    <n v="349.08599185223073"/>
    <n v="55275.014785640094"/>
    <s v="ILE-DE-FRANCE"/>
    <x v="0"/>
    <s v="REGION PARISIENNE"/>
    <n v="87926.042122960469"/>
    <n v="767.72592468554126"/>
  </r>
  <r>
    <n v="22"/>
    <x v="95"/>
    <s v="Aisne"/>
    <x v="3"/>
    <x v="4"/>
    <n v="3538.5980727369647"/>
    <n v="24788.118882575603"/>
    <n v="3815.973283901586"/>
    <n v="27129.80227428368"/>
    <s v="PICARDIE"/>
    <x v="2"/>
    <s v="BASSIN PARISIEN"/>
    <n v="59272.492513497833"/>
    <n v="7354.5713566385512"/>
  </r>
  <r>
    <n v="26"/>
    <x v="28"/>
    <s v="Yonne"/>
    <x v="6"/>
    <x v="5"/>
    <n v="964"/>
    <n v="12442"/>
    <n v="1144"/>
    <n v="13124"/>
    <s v="BOURGOGNE"/>
    <x v="2"/>
    <s v="BASSIN PARISIEN"/>
    <n v="27674"/>
    <n v="2108"/>
  </r>
  <r>
    <n v="52"/>
    <x v="20"/>
    <s v="Loire-Atlantique"/>
    <x v="1"/>
    <x v="1"/>
    <n v="3976"/>
    <n v="55768"/>
    <n v="3976"/>
    <n v="86436"/>
    <s v="PAYS DE LA LOIRE"/>
    <x v="0"/>
    <s v="OUEST"/>
    <n v="150156"/>
    <n v="7952"/>
  </r>
  <r>
    <n v="24"/>
    <x v="21"/>
    <s v="Eure-et-Loir"/>
    <x v="5"/>
    <x v="1"/>
    <n v="762"/>
    <n v="26560"/>
    <n v="664"/>
    <n v="36484"/>
    <s v="CENTRE"/>
    <x v="0"/>
    <s v="BASSIN PARISIEN"/>
    <n v="64470"/>
    <n v="1426"/>
  </r>
  <r>
    <n v="26"/>
    <x v="28"/>
    <s v="Yonne"/>
    <x v="3"/>
    <x v="3"/>
    <n v="1112.6318723599468"/>
    <n v="6005.3892527002045"/>
    <n v="868.3966262188701"/>
    <n v="9540.788053352655"/>
    <s v="BOURGOGNE"/>
    <x v="1"/>
    <s v="BASSIN PARISIEN"/>
    <n v="17527.205804631674"/>
    <n v="1981.0284985788169"/>
  </r>
  <r>
    <n v="82"/>
    <x v="15"/>
    <s v="Loire"/>
    <x v="4"/>
    <x v="4"/>
    <n v="2920"/>
    <n v="15150"/>
    <n v="3445"/>
    <n v="12740"/>
    <s v="RHONE-ALPES"/>
    <x v="2"/>
    <s v="CENTRE-EST"/>
    <n v="34255"/>
    <n v="6365"/>
  </r>
  <r>
    <n v="54"/>
    <x v="74"/>
    <s v="Charente-Maritime"/>
    <x v="1"/>
    <x v="4"/>
    <n v="2204"/>
    <n v="12380"/>
    <n v="2688"/>
    <n v="11100"/>
    <s v="POITOU-CHARENTES"/>
    <x v="2"/>
    <s v="OUEST"/>
    <n v="28372"/>
    <n v="4892"/>
  </r>
  <r>
    <n v="73"/>
    <x v="86"/>
    <s v="Ariège"/>
    <x v="4"/>
    <x v="4"/>
    <n v="480"/>
    <n v="2480"/>
    <n v="630"/>
    <n v="2040"/>
    <s v="MIDI-PYRENEES"/>
    <x v="2"/>
    <s v="SUD-OUEST"/>
    <n v="5630"/>
    <n v="1110"/>
  </r>
  <r>
    <n v="91"/>
    <x v="83"/>
    <s v="Lozère"/>
    <x v="6"/>
    <x v="0"/>
    <n v="452"/>
    <n v="5409"/>
    <n v="224"/>
    <n v="5593"/>
    <s v="LANGUEDOC-ROUSSILLON"/>
    <x v="0"/>
    <s v="MEDITERRANEE"/>
    <n v="11678"/>
    <n v="676"/>
  </r>
  <r>
    <n v="21"/>
    <x v="5"/>
    <s v="Haute-Marne"/>
    <x v="1"/>
    <x v="2"/>
    <n v="4636"/>
    <n v="12680"/>
    <n v="2652"/>
    <n v="5664"/>
    <s v="CHAMPAGNE-ARDENNE"/>
    <x v="1"/>
    <s v="BASSIN PARISIEN"/>
    <n v="25632"/>
    <n v="7288"/>
  </r>
  <r>
    <n v="52"/>
    <x v="59"/>
    <s v="Mayenne"/>
    <x v="6"/>
    <x v="2"/>
    <n v="3618"/>
    <n v="28522"/>
    <n v="2130"/>
    <n v="19922"/>
    <s v="PAYS DE LA LOIRE"/>
    <x v="1"/>
    <s v="OUEST"/>
    <n v="54192"/>
    <n v="5748"/>
  </r>
  <r>
    <n v="43"/>
    <x v="14"/>
    <s v="Doubs"/>
    <x v="6"/>
    <x v="0"/>
    <n v="3001"/>
    <n v="30579"/>
    <n v="2030"/>
    <n v="34353"/>
    <s v="FRANCHE-COMTE"/>
    <x v="0"/>
    <s v="EST"/>
    <n v="69963"/>
    <n v="5031"/>
  </r>
  <r>
    <n v="24"/>
    <x v="71"/>
    <s v="Loiret"/>
    <x v="6"/>
    <x v="1"/>
    <n v="348"/>
    <n v="32607"/>
    <n v="268"/>
    <n v="50785"/>
    <s v="CENTRE"/>
    <x v="0"/>
    <s v="BASSIN PARISIEN"/>
    <n v="84008"/>
    <n v="616"/>
  </r>
  <r>
    <n v="73"/>
    <x v="86"/>
    <s v="Ariège"/>
    <x v="3"/>
    <x v="4"/>
    <n v="881.72046988380441"/>
    <n v="8912.2069841484463"/>
    <n v="941.8097274486737"/>
    <n v="10567.091962271514"/>
    <s v="MIDI-PYRENEES"/>
    <x v="2"/>
    <s v="SUD-OUEST"/>
    <n v="21302.829143752439"/>
    <n v="1823.5301973324781"/>
  </r>
  <r>
    <n v="54"/>
    <x v="1"/>
    <s v="Vienne"/>
    <x v="1"/>
    <x v="5"/>
    <n v="788"/>
    <n v="7728"/>
    <n v="1108"/>
    <n v="7420"/>
    <s v="POITOU-CHARENTES"/>
    <x v="2"/>
    <s v="OUEST"/>
    <n v="17044"/>
    <n v="1896"/>
  </r>
  <r>
    <n v="11"/>
    <x v="39"/>
    <s v="Seine-Saint-Denis"/>
    <x v="0"/>
    <x v="3"/>
    <n v="4232"/>
    <n v="14900"/>
    <n v="5712"/>
    <n v="22380"/>
    <s v="ILE-DE-FRANCE"/>
    <x v="1"/>
    <s v="REGION PARISIENNE"/>
    <n v="47224"/>
    <n v="9944"/>
  </r>
  <r>
    <n v="93"/>
    <x v="54"/>
    <s v="Vaucluse"/>
    <x v="5"/>
    <x v="4"/>
    <n v="1459"/>
    <n v="15645"/>
    <n v="2140"/>
    <n v="16881"/>
    <s v="PROVENCE-ALPES-COTE D'AZUR"/>
    <x v="2"/>
    <s v="MEDITERRANEE"/>
    <n v="36125"/>
    <n v="3599"/>
  </r>
  <r>
    <n v="74"/>
    <x v="0"/>
    <s v="Creuse"/>
    <x v="0"/>
    <x v="1"/>
    <n v="2160"/>
    <n v="20276"/>
    <n v="2348"/>
    <n v="24388"/>
    <s v="LIMOUSIN"/>
    <x v="0"/>
    <s v="SUD-OUEST"/>
    <n v="49172"/>
    <n v="4508"/>
  </r>
  <r>
    <n v="82"/>
    <x v="19"/>
    <s v="Isère"/>
    <x v="2"/>
    <x v="3"/>
    <n v="3284.5252786506817"/>
    <n v="16667.307763461456"/>
    <n v="2463.8212647174555"/>
    <n v="27808.693664124483"/>
    <s v="RHONE-ALPES"/>
    <x v="1"/>
    <s v="CENTRE-EST"/>
    <n v="50224.347970954077"/>
    <n v="5748.3465433681376"/>
  </r>
  <r>
    <n v="52"/>
    <x v="72"/>
    <s v="Sarthe"/>
    <x v="3"/>
    <x v="5"/>
    <n v="2417.9036245558937"/>
    <n v="34434.944646238502"/>
    <n v="3222.529758995975"/>
    <n v="41565.705794289817"/>
    <s v="PAYS DE LA LOIRE"/>
    <x v="2"/>
    <s v="OUEST"/>
    <n v="81641.083824080182"/>
    <n v="5640.4333835518682"/>
  </r>
  <r>
    <n v="43"/>
    <x v="18"/>
    <s v="Haute-Saône"/>
    <x v="5"/>
    <x v="1"/>
    <n v="544"/>
    <n v="18685"/>
    <n v="440"/>
    <n v="25276"/>
    <s v="FRANCHE-COMTE"/>
    <x v="0"/>
    <s v="EST"/>
    <n v="44945"/>
    <n v="984"/>
  </r>
  <r>
    <n v="73"/>
    <x v="33"/>
    <s v="Gers"/>
    <x v="0"/>
    <x v="4"/>
    <n v="812"/>
    <n v="2224"/>
    <n v="648"/>
    <n v="1904"/>
    <s v="MIDI-PYRENEES"/>
    <x v="2"/>
    <s v="SUD-OUEST"/>
    <n v="5588"/>
    <n v="1460"/>
  </r>
  <r>
    <n v="74"/>
    <x v="52"/>
    <s v="Corrèze"/>
    <x v="1"/>
    <x v="3"/>
    <n v="884"/>
    <n v="3264"/>
    <n v="1280"/>
    <n v="5956"/>
    <s v="LIMOUSIN"/>
    <x v="1"/>
    <s v="SUD-OUEST"/>
    <n v="11384"/>
    <n v="2164"/>
  </r>
  <r>
    <n v="11"/>
    <x v="70"/>
    <s v="Essonne"/>
    <x v="2"/>
    <x v="2"/>
    <n v="10878.198185749459"/>
    <n v="92643.830519162788"/>
    <n v="6707.6797757478698"/>
    <n v="74910.095566467178"/>
    <s v="ILE-DE-FRANCE"/>
    <x v="1"/>
    <s v="REGION PARISIENNE"/>
    <n v="185139.80404712728"/>
    <n v="17585.877961497328"/>
  </r>
  <r>
    <n v="24"/>
    <x v="46"/>
    <s v="Indre"/>
    <x v="1"/>
    <x v="5"/>
    <n v="296"/>
    <n v="3612"/>
    <n v="492"/>
    <n v="3280"/>
    <s v="CENTRE"/>
    <x v="2"/>
    <s v="BASSIN PARISIEN"/>
    <n v="7680"/>
    <n v="788"/>
  </r>
  <r>
    <n v="21"/>
    <x v="77"/>
    <s v="Aube"/>
    <x v="5"/>
    <x v="5"/>
    <n v="641"/>
    <n v="6620"/>
    <n v="804"/>
    <n v="6128"/>
    <s v="CHAMPAGNE-ARDENNE"/>
    <x v="2"/>
    <s v="BASSIN PARISIEN"/>
    <n v="14193"/>
    <n v="1445"/>
  </r>
  <r>
    <n v="93"/>
    <x v="6"/>
    <s v="Var"/>
    <x v="4"/>
    <x v="2"/>
    <n v="7855"/>
    <n v="24400"/>
    <n v="5760"/>
    <n v="15330"/>
    <s v="PROVENCE-ALPES-COTE D'AZUR"/>
    <x v="1"/>
    <s v="MEDITERRANEE"/>
    <n v="53345"/>
    <n v="13615"/>
  </r>
  <r>
    <n v="82"/>
    <x v="17"/>
    <s v="Rhône"/>
    <x v="1"/>
    <x v="0"/>
    <n v="24984"/>
    <n v="151540"/>
    <n v="19724"/>
    <n v="179444"/>
    <s v="RHONE-ALPES"/>
    <x v="0"/>
    <s v="CENTRE-EST"/>
    <n v="375692"/>
    <n v="44708"/>
  </r>
  <r>
    <n v="73"/>
    <x v="65"/>
    <s v="Hautes-Pyrénées"/>
    <x v="5"/>
    <x v="5"/>
    <n v="451"/>
    <n v="6776"/>
    <n v="640"/>
    <n v="7012"/>
    <s v="MIDI-PYRENEES"/>
    <x v="2"/>
    <s v="SUD-OUEST"/>
    <n v="14879"/>
    <n v="1091"/>
  </r>
  <r>
    <n v="24"/>
    <x v="8"/>
    <s v="Loir-et-Cher"/>
    <x v="4"/>
    <x v="0"/>
    <n v="4565"/>
    <n v="36870"/>
    <n v="3380"/>
    <n v="42460"/>
    <s v="CENTRE"/>
    <x v="0"/>
    <s v="BASSIN PARISIEN"/>
    <n v="87275"/>
    <n v="7945"/>
  </r>
  <r>
    <n v="26"/>
    <x v="9"/>
    <s v="Nièvre"/>
    <x v="6"/>
    <x v="3"/>
    <n v="550"/>
    <n v="4383"/>
    <n v="474"/>
    <n v="8081"/>
    <s v="BOURGOGNE"/>
    <x v="1"/>
    <s v="BASSIN PARISIEN"/>
    <n v="13488"/>
    <n v="1024"/>
  </r>
  <r>
    <n v="73"/>
    <x v="48"/>
    <s v="Tarn-et-Garonne"/>
    <x v="1"/>
    <x v="2"/>
    <n v="3212"/>
    <n v="8860"/>
    <n v="1900"/>
    <n v="5364"/>
    <s v="MIDI-PYRENEES"/>
    <x v="1"/>
    <s v="SUD-OUEST"/>
    <n v="19336"/>
    <n v="5112"/>
  </r>
  <r>
    <n v="22"/>
    <x v="81"/>
    <s v="Oise"/>
    <x v="1"/>
    <x v="2"/>
    <n v="10744"/>
    <n v="33416"/>
    <n v="7348"/>
    <n v="20604"/>
    <s v="PICARDIE"/>
    <x v="1"/>
    <s v="BASSIN PARISIEN"/>
    <n v="72112"/>
    <n v="18092"/>
  </r>
  <r>
    <n v="41"/>
    <x v="58"/>
    <s v="Meuse"/>
    <x v="6"/>
    <x v="0"/>
    <n v="1127"/>
    <n v="13640"/>
    <n v="669"/>
    <n v="16864"/>
    <s v="LORRAINE"/>
    <x v="0"/>
    <s v="EST"/>
    <n v="32300"/>
    <n v="1796"/>
  </r>
  <r>
    <n v="72"/>
    <x v="82"/>
    <s v="Gironde"/>
    <x v="0"/>
    <x v="4"/>
    <n v="3408"/>
    <n v="18496"/>
    <n v="4124"/>
    <n v="15532"/>
    <s v="AQUITAINE"/>
    <x v="2"/>
    <s v="SUD-OUEST"/>
    <n v="41560"/>
    <n v="7532"/>
  </r>
  <r>
    <n v="82"/>
    <x v="29"/>
    <s v="Savoie"/>
    <x v="0"/>
    <x v="0"/>
    <n v="4004"/>
    <n v="31968"/>
    <n v="2804"/>
    <n v="33120"/>
    <s v="RHONE-ALPES"/>
    <x v="0"/>
    <s v="CENTRE-EST"/>
    <n v="71896"/>
    <n v="6808"/>
  </r>
  <r>
    <n v="52"/>
    <x v="72"/>
    <s v="Sarthe"/>
    <x v="0"/>
    <x v="2"/>
    <n v="6500"/>
    <n v="12576"/>
    <n v="4508"/>
    <n v="8276"/>
    <s v="PAYS DE LA LOIRE"/>
    <x v="1"/>
    <s v="OUEST"/>
    <n v="31860"/>
    <n v="11008"/>
  </r>
  <r>
    <n v="11"/>
    <x v="75"/>
    <s v="Val-de-Marne"/>
    <x v="1"/>
    <x v="4"/>
    <n v="6876"/>
    <n v="38116"/>
    <n v="9904"/>
    <n v="37096"/>
    <s v="ILE-DE-FRANCE"/>
    <x v="2"/>
    <s v="REGION PARISIENNE"/>
    <n v="91992"/>
    <n v="16780"/>
  </r>
  <r>
    <n v="83"/>
    <x v="22"/>
    <s v="Allier"/>
    <x v="0"/>
    <x v="5"/>
    <n v="356"/>
    <n v="3912"/>
    <n v="164"/>
    <n v="1444"/>
    <s v="AUVERGNE"/>
    <x v="2"/>
    <s v="CENTRE-EST"/>
    <n v="5876"/>
    <n v="520"/>
  </r>
  <r>
    <n v="25"/>
    <x v="78"/>
    <s v="Orne"/>
    <x v="2"/>
    <x v="5"/>
    <n v="1027.8867569006027"/>
    <n v="12653.791333751276"/>
    <n v="1439.9167525960418"/>
    <n v="15643.556214404956"/>
    <s v="BASSE-NORMANDIE"/>
    <x v="2"/>
    <s v="BASSIN PARISIEN"/>
    <n v="30765.151057652878"/>
    <n v="2467.8035094966444"/>
  </r>
  <r>
    <n v="83"/>
    <x v="22"/>
    <s v="Allier"/>
    <x v="4"/>
    <x v="2"/>
    <n v="6290"/>
    <n v="16275"/>
    <n v="3735"/>
    <n v="8080"/>
    <s v="AUVERGNE"/>
    <x v="1"/>
    <s v="CENTRE-EST"/>
    <n v="34380"/>
    <n v="10025"/>
  </r>
  <r>
    <n v="93"/>
    <x v="53"/>
    <s v="Bouches-du-Rhône"/>
    <x v="2"/>
    <x v="0"/>
    <n v="14150.19095443552"/>
    <n v="129384.01487271077"/>
    <n v="9697.3472846203895"/>
    <n v="161240.22652113726"/>
    <s v="PROVENCE-ALPES-COTE D'AZUR"/>
    <x v="0"/>
    <s v="MEDITERRANEE"/>
    <n v="314471.77963290398"/>
    <n v="23847.53823905591"/>
  </r>
  <r>
    <n v="91"/>
    <x v="12"/>
    <s v="Aude"/>
    <x v="3"/>
    <x v="0"/>
    <n v="2285.9891233779181"/>
    <n v="22849.1359305468"/>
    <n v="1591.4192958169272"/>
    <n v="28878.015446214133"/>
    <s v="LANGUEDOC-ROUSSILLON"/>
    <x v="0"/>
    <s v="MEDITERRANEE"/>
    <n v="55604.559795955778"/>
    <n v="3877.408419194845"/>
  </r>
  <r>
    <n v="83"/>
    <x v="94"/>
    <s v="Puy-de-Dôme"/>
    <x v="3"/>
    <x v="1"/>
    <n v="120.40062234034791"/>
    <n v="21774.218858723714"/>
    <n v="74.195658079680172"/>
    <n v="36302.082899926427"/>
    <s v="AUVERGNE"/>
    <x v="0"/>
    <s v="CENTRE-EST"/>
    <n v="58270.898039070169"/>
    <n v="194.59628042002808"/>
  </r>
  <r>
    <n v="73"/>
    <x v="2"/>
    <s v="Tarn"/>
    <x v="3"/>
    <x v="0"/>
    <n v="1661.8059367916333"/>
    <n v="23033.950062111064"/>
    <n v="1189.7319569226818"/>
    <n v="28104.066553043369"/>
    <s v="MIDI-PYRENEES"/>
    <x v="0"/>
    <s v="SUD-OUEST"/>
    <n v="53989.55450886875"/>
    <n v="2851.537893714315"/>
  </r>
  <r>
    <n v="52"/>
    <x v="20"/>
    <s v="Loire-Atlantique"/>
    <x v="3"/>
    <x v="1"/>
    <n v="202.76188478091726"/>
    <n v="29561.125556913423"/>
    <n v="59.805670471549817"/>
    <n v="59934.792320478242"/>
    <s v="PAYS DE LA LOIRE"/>
    <x v="0"/>
    <s v="OUEST"/>
    <n v="89758.485432644127"/>
    <n v="262.56755525246706"/>
  </r>
  <r>
    <n v="26"/>
    <x v="30"/>
    <s v="Côte-d'Or"/>
    <x v="0"/>
    <x v="0"/>
    <n v="8108"/>
    <n v="49276"/>
    <n v="6524"/>
    <n v="56052"/>
    <s v="BOURGOGNE"/>
    <x v="0"/>
    <s v="BASSIN PARISIEN"/>
    <n v="119960"/>
    <n v="14632"/>
  </r>
  <r>
    <n v="93"/>
    <x v="54"/>
    <s v="Vaucluse"/>
    <x v="6"/>
    <x v="0"/>
    <n v="3808"/>
    <n v="36404"/>
    <n v="2814"/>
    <n v="42593"/>
    <s v="PROVENCE-ALPES-COTE D'AZUR"/>
    <x v="0"/>
    <s v="MEDITERRANEE"/>
    <n v="85619"/>
    <n v="6622"/>
  </r>
  <r>
    <n v="21"/>
    <x v="77"/>
    <s v="Aube"/>
    <x v="3"/>
    <x v="1"/>
    <n v="56.748387744364592"/>
    <n v="11083.343507425958"/>
    <n v="26.123289249648408"/>
    <n v="20448.504919990515"/>
    <s v="CHAMPAGNE-ARDENNE"/>
    <x v="0"/>
    <s v="BASSIN PARISIEN"/>
    <n v="31614.720104410488"/>
    <n v="82.871676994013001"/>
  </r>
  <r>
    <n v="82"/>
    <x v="17"/>
    <s v="Rhône"/>
    <x v="0"/>
    <x v="1"/>
    <n v="20920"/>
    <n v="106640"/>
    <n v="21440"/>
    <n v="133400"/>
    <s v="RHONE-ALPES"/>
    <x v="0"/>
    <s v="CENTRE-EST"/>
    <n v="282400"/>
    <n v="42360"/>
  </r>
  <r>
    <n v="41"/>
    <x v="24"/>
    <s v="Vosges"/>
    <x v="1"/>
    <x v="1"/>
    <n v="1672"/>
    <n v="31036"/>
    <n v="2024"/>
    <n v="42960"/>
    <s v="LORRAINE"/>
    <x v="0"/>
    <s v="EST"/>
    <n v="77692"/>
    <n v="3696"/>
  </r>
  <r>
    <n v="41"/>
    <x v="58"/>
    <s v="Meuse"/>
    <x v="2"/>
    <x v="2"/>
    <n v="2768.6734119451221"/>
    <n v="22968.597907626558"/>
    <n v="1362.2351811546005"/>
    <n v="15401.155139913744"/>
    <s v="LORRAINE"/>
    <x v="1"/>
    <s v="EST"/>
    <n v="42500.661640640021"/>
    <n v="4130.9085930997226"/>
  </r>
  <r>
    <n v="21"/>
    <x v="77"/>
    <s v="Aube"/>
    <x v="3"/>
    <x v="4"/>
    <n v="2342.3840293582575"/>
    <n v="13509.858796305451"/>
    <n v="2327.5723425274982"/>
    <n v="15253.558060877587"/>
    <s v="CHAMPAGNE-ARDENNE"/>
    <x v="2"/>
    <s v="BASSIN PARISIEN"/>
    <n v="33433.373229068791"/>
    <n v="4669.9563718857553"/>
  </r>
  <r>
    <n v="11"/>
    <x v="39"/>
    <s v="Seine-Saint-Denis"/>
    <x v="5"/>
    <x v="0"/>
    <n v="16200"/>
    <n v="132811"/>
    <n v="13616"/>
    <n v="141273"/>
    <s v="ILE-DE-FRANCE"/>
    <x v="0"/>
    <s v="REGION PARISIENNE"/>
    <n v="303900"/>
    <n v="29816"/>
  </r>
  <r>
    <n v="83"/>
    <x v="22"/>
    <s v="Allier"/>
    <x v="1"/>
    <x v="4"/>
    <n v="1664"/>
    <n v="9256"/>
    <n v="1944"/>
    <n v="8100"/>
    <s v="AUVERGNE"/>
    <x v="2"/>
    <s v="CENTRE-EST"/>
    <n v="20964"/>
    <n v="3608"/>
  </r>
  <r>
    <n v="82"/>
    <x v="56"/>
    <s v="Drôme"/>
    <x v="3"/>
    <x v="1"/>
    <n v="109.82750369428911"/>
    <n v="15829.264241500246"/>
    <n v="30.677729162208465"/>
    <n v="24419.5057607462"/>
    <s v="RHONE-ALPES"/>
    <x v="0"/>
    <s v="CENTRE-EST"/>
    <n v="40389.275235102948"/>
    <n v="140.50523285649757"/>
  </r>
  <r>
    <n v="31"/>
    <x v="44"/>
    <s v="Nord"/>
    <x v="5"/>
    <x v="2"/>
    <n v="36662"/>
    <n v="175764"/>
    <n v="30903"/>
    <n v="109928"/>
    <s v="NORD-PAS-DE-CALAIS"/>
    <x v="1"/>
    <s v=""/>
    <n v="353257"/>
    <n v="67565"/>
  </r>
  <r>
    <n v="72"/>
    <x v="47"/>
    <s v="Landes"/>
    <x v="6"/>
    <x v="0"/>
    <n v="1310"/>
    <n v="22238"/>
    <n v="1011"/>
    <n v="29089"/>
    <s v="AQUITAINE"/>
    <x v="0"/>
    <s v="SUD-OUEST"/>
    <n v="53648"/>
    <n v="2321"/>
  </r>
  <r>
    <n v="91"/>
    <x v="64"/>
    <s v="Pyrénées-Orientales"/>
    <x v="1"/>
    <x v="4"/>
    <n v="1384"/>
    <n v="8944"/>
    <n v="2084"/>
    <n v="8356"/>
    <s v="LANGUEDOC-ROUSSILLON"/>
    <x v="2"/>
    <s v="MEDITERRANEE"/>
    <n v="20768"/>
    <n v="3468"/>
  </r>
  <r>
    <n v="54"/>
    <x v="74"/>
    <s v="Charente-Maritime"/>
    <x v="2"/>
    <x v="5"/>
    <n v="2249.3257178463527"/>
    <n v="33749.331103685421"/>
    <n v="2816.2427735822921"/>
    <n v="39603.11892184108"/>
    <s v="POITOU-CHARENTES"/>
    <x v="2"/>
    <s v="OUEST"/>
    <n v="78418.018516955141"/>
    <n v="5065.5684914286448"/>
  </r>
  <r>
    <n v="31"/>
    <x v="44"/>
    <s v="Nord"/>
    <x v="5"/>
    <x v="1"/>
    <n v="4464"/>
    <n v="146842"/>
    <n v="4207"/>
    <n v="219172"/>
    <s v="NORD-PAS-DE-CALAIS"/>
    <x v="0"/>
    <s v=""/>
    <n v="374685"/>
    <n v="8671"/>
  </r>
  <r>
    <n v="42"/>
    <x v="3"/>
    <s v="Bas-Rhin"/>
    <x v="4"/>
    <x v="0"/>
    <n v="14310"/>
    <n v="91535"/>
    <n v="13155"/>
    <n v="135900"/>
    <s v="ALSACE"/>
    <x v="0"/>
    <s v="EST"/>
    <n v="254900"/>
    <n v="27465"/>
  </r>
  <r>
    <n v="43"/>
    <x v="14"/>
    <s v="Doubs"/>
    <x v="6"/>
    <x v="5"/>
    <n v="2227"/>
    <n v="26005"/>
    <n v="2698"/>
    <n v="27372"/>
    <s v="FRANCHE-COMTE"/>
    <x v="2"/>
    <s v="EST"/>
    <n v="58302"/>
    <n v="4925"/>
  </r>
  <r>
    <n v="73"/>
    <x v="86"/>
    <s v="Ariège"/>
    <x v="5"/>
    <x v="0"/>
    <n v="1121"/>
    <n v="14956"/>
    <n v="824"/>
    <n v="19208"/>
    <s v="MIDI-PYRENEES"/>
    <x v="0"/>
    <s v="SUD-OUEST"/>
    <n v="36109"/>
    <n v="1945"/>
  </r>
  <r>
    <n v="82"/>
    <x v="29"/>
    <s v="Savoie"/>
    <x v="0"/>
    <x v="5"/>
    <n v="372"/>
    <n v="3768"/>
    <n v="268"/>
    <n v="1568"/>
    <s v="RHONE-ALPES"/>
    <x v="2"/>
    <s v="CENTRE-EST"/>
    <n v="5976"/>
    <n v="640"/>
  </r>
  <r>
    <n v="41"/>
    <x v="58"/>
    <s v="Meuse"/>
    <x v="2"/>
    <x v="1"/>
    <n v="59.952109708937726"/>
    <n v="8704.1049188129746"/>
    <n v="16.557308966753379"/>
    <n v="14388.519497371253"/>
    <s v="LORRAINE"/>
    <x v="0"/>
    <s v="EST"/>
    <n v="23169.13383485992"/>
    <n v="76.509418675691109"/>
  </r>
  <r>
    <n v="26"/>
    <x v="30"/>
    <s v="Côte-d'Or"/>
    <x v="0"/>
    <x v="3"/>
    <n v="1156"/>
    <n v="3556"/>
    <n v="1656"/>
    <n v="7092"/>
    <s v="BOURGOGNE"/>
    <x v="1"/>
    <s v="BASSIN PARISIEN"/>
    <n v="13460"/>
    <n v="2812"/>
  </r>
  <r>
    <n v="93"/>
    <x v="53"/>
    <s v="Bouches-du-Rhône"/>
    <x v="3"/>
    <x v="4"/>
    <n v="15060.4140065182"/>
    <n v="97401.082092119439"/>
    <n v="15384.026301116639"/>
    <n v="121166.29976565237"/>
    <s v="PROVENCE-ALPES-COTE D'AZUR"/>
    <x v="2"/>
    <s v="MEDITERRANEE"/>
    <n v="249011.82216540666"/>
    <n v="30444.440307634839"/>
  </r>
  <r>
    <n v="54"/>
    <x v="93"/>
    <s v="Deux-Sèvres"/>
    <x v="6"/>
    <x v="1"/>
    <n v="80"/>
    <n v="25113"/>
    <n v="64"/>
    <n v="34600"/>
    <s v="POITOU-CHARENTES"/>
    <x v="0"/>
    <s v="OUEST"/>
    <n v="59857"/>
    <n v="144"/>
  </r>
  <r>
    <n v="24"/>
    <x v="46"/>
    <s v="Indre"/>
    <x v="6"/>
    <x v="3"/>
    <n v="644"/>
    <n v="4711"/>
    <n v="527"/>
    <n v="7303"/>
    <s v="CENTRE"/>
    <x v="1"/>
    <s v="BASSIN PARISIEN"/>
    <n v="13185"/>
    <n v="1171"/>
  </r>
  <r>
    <n v="73"/>
    <x v="37"/>
    <s v="Lot"/>
    <x v="0"/>
    <x v="2"/>
    <n v="1424"/>
    <n v="2268"/>
    <n v="928"/>
    <n v="1520"/>
    <s v="MIDI-PYRENEES"/>
    <x v="1"/>
    <s v="SUD-OUEST"/>
    <n v="6140"/>
    <n v="2352"/>
  </r>
  <r>
    <n v="41"/>
    <x v="58"/>
    <s v="Meuse"/>
    <x v="5"/>
    <x v="5"/>
    <n v="416"/>
    <n v="4148"/>
    <n v="496"/>
    <n v="3848"/>
    <s v="LORRAINE"/>
    <x v="2"/>
    <s v="EST"/>
    <n v="8908"/>
    <n v="912"/>
  </r>
  <r>
    <n v="24"/>
    <x v="10"/>
    <s v="Cher"/>
    <x v="6"/>
    <x v="1"/>
    <n v="135"/>
    <n v="20279"/>
    <n v="88"/>
    <n v="32542"/>
    <s v="CENTRE"/>
    <x v="0"/>
    <s v="BASSIN PARISIEN"/>
    <n v="53044"/>
    <n v="223"/>
  </r>
  <r>
    <n v="52"/>
    <x v="72"/>
    <s v="Sarthe"/>
    <x v="5"/>
    <x v="4"/>
    <n v="1643"/>
    <n v="12424"/>
    <n v="2080"/>
    <n v="12728"/>
    <s v="PAYS DE LA LOIRE"/>
    <x v="2"/>
    <s v="OUEST"/>
    <n v="28875"/>
    <n v="3723"/>
  </r>
  <r>
    <n v="83"/>
    <x v="22"/>
    <s v="Allier"/>
    <x v="4"/>
    <x v="5"/>
    <n v="565"/>
    <n v="5015"/>
    <n v="880"/>
    <n v="4475"/>
    <s v="AUVERGNE"/>
    <x v="2"/>
    <s v="CENTRE-EST"/>
    <n v="10935"/>
    <n v="1445"/>
  </r>
  <r>
    <n v="42"/>
    <x v="40"/>
    <s v="Haut-Rhin"/>
    <x v="0"/>
    <x v="1"/>
    <n v="6652"/>
    <n v="28492"/>
    <n v="8616"/>
    <n v="37920"/>
    <s v="ALSACE"/>
    <x v="0"/>
    <s v="EST"/>
    <n v="81680"/>
    <n v="15268"/>
  </r>
  <r>
    <n v="73"/>
    <x v="48"/>
    <s v="Tarn-et-Garonne"/>
    <x v="0"/>
    <x v="3"/>
    <n v="568"/>
    <n v="1624"/>
    <n v="728"/>
    <n v="2732"/>
    <s v="MIDI-PYRENEES"/>
    <x v="1"/>
    <s v="SUD-OUEST"/>
    <n v="5652"/>
    <n v="1296"/>
  </r>
  <r>
    <n v="73"/>
    <x v="80"/>
    <s v="Aveyron"/>
    <x v="6"/>
    <x v="5"/>
    <n v="1221"/>
    <n v="11247"/>
    <n v="1350"/>
    <n v="13138"/>
    <s v="MIDI-PYRENEES"/>
    <x v="2"/>
    <s v="SUD-OUEST"/>
    <n v="26956"/>
    <n v="2571"/>
  </r>
  <r>
    <n v="73"/>
    <x v="80"/>
    <s v="Aveyron"/>
    <x v="5"/>
    <x v="2"/>
    <n v="4537"/>
    <n v="20796"/>
    <n v="2708"/>
    <n v="11680"/>
    <s v="MIDI-PYRENEES"/>
    <x v="1"/>
    <s v="SUD-OUEST"/>
    <n v="39721"/>
    <n v="7245"/>
  </r>
  <r>
    <n v="93"/>
    <x v="53"/>
    <s v="Bouches-du-Rhône"/>
    <x v="6"/>
    <x v="2"/>
    <n v="14319"/>
    <n v="145265"/>
    <n v="10111"/>
    <n v="130537"/>
    <s v="PROVENCE-ALPES-COTE D'AZUR"/>
    <x v="1"/>
    <s v="MEDITERRANEE"/>
    <n v="300232"/>
    <n v="24430"/>
  </r>
  <r>
    <n v="43"/>
    <x v="18"/>
    <s v="Haute-Saône"/>
    <x v="6"/>
    <x v="4"/>
    <n v="1186"/>
    <n v="7071"/>
    <n v="1116"/>
    <n v="7294"/>
    <s v="FRANCHE-COMTE"/>
    <x v="2"/>
    <s v="EST"/>
    <n v="16667"/>
    <n v="2302"/>
  </r>
  <r>
    <n v="23"/>
    <x v="16"/>
    <s v="Seine-Maritime"/>
    <x v="6"/>
    <x v="1"/>
    <n v="471"/>
    <n v="56508"/>
    <n v="393"/>
    <n v="95961"/>
    <s v="HAUTE-NORMANDIE"/>
    <x v="0"/>
    <s v="BASSIN PARISIEN"/>
    <n v="153333"/>
    <n v="864"/>
  </r>
  <r>
    <n v="21"/>
    <x v="35"/>
    <s v="Marne"/>
    <x v="4"/>
    <x v="3"/>
    <n v="2300"/>
    <n v="4955"/>
    <n v="2860"/>
    <n v="8520"/>
    <s v="CHAMPAGNE-ARDENNE"/>
    <x v="1"/>
    <s v="BASSIN PARISIEN"/>
    <n v="18635"/>
    <n v="5160"/>
  </r>
  <r>
    <n v="91"/>
    <x v="91"/>
    <s v="Gard"/>
    <x v="3"/>
    <x v="2"/>
    <n v="6107.0969911337515"/>
    <n v="66128.26753151053"/>
    <n v="4312.816483393025"/>
    <n v="51247.855803189013"/>
    <s v="LANGUEDOC-ROUSSILLON"/>
    <x v="1"/>
    <s v="MEDITERRANEE"/>
    <n v="127796.03680922631"/>
    <n v="10419.913474526777"/>
  </r>
  <r>
    <n v="54"/>
    <x v="74"/>
    <s v="Charente-Maritime"/>
    <x v="0"/>
    <x v="2"/>
    <n v="5616"/>
    <n v="10228"/>
    <n v="4456"/>
    <n v="7524"/>
    <s v="POITOU-CHARENTES"/>
    <x v="1"/>
    <s v="OUEST"/>
    <n v="27824"/>
    <n v="10072"/>
  </r>
  <r>
    <n v="22"/>
    <x v="81"/>
    <s v="Oise"/>
    <x v="1"/>
    <x v="5"/>
    <n v="1176"/>
    <n v="14228"/>
    <n v="1660"/>
    <n v="11908"/>
    <s v="PICARDIE"/>
    <x v="2"/>
    <s v="BASSIN PARISIEN"/>
    <n v="28972"/>
    <n v="2836"/>
  </r>
  <r>
    <n v="52"/>
    <x v="20"/>
    <s v="Loire-Atlantique"/>
    <x v="0"/>
    <x v="0"/>
    <n v="11836"/>
    <n v="90460"/>
    <n v="12036"/>
    <n v="128300"/>
    <s v="PAYS DE LA LOIRE"/>
    <x v="0"/>
    <s v="OUEST"/>
    <n v="242632"/>
    <n v="23872"/>
  </r>
  <r>
    <n v="82"/>
    <x v="61"/>
    <s v="Haute-Savoie"/>
    <x v="5"/>
    <x v="4"/>
    <n v="2194"/>
    <n v="19508"/>
    <n v="3524"/>
    <n v="23188"/>
    <s v="RHONE-ALPES"/>
    <x v="2"/>
    <s v="CENTRE-EST"/>
    <n v="48414"/>
    <n v="5718"/>
  </r>
  <r>
    <n v="72"/>
    <x v="82"/>
    <s v="Gironde"/>
    <x v="2"/>
    <x v="4"/>
    <n v="9849.2674646391697"/>
    <n v="66884.95728658796"/>
    <n v="9961.2847620446446"/>
    <n v="80273.790697593067"/>
    <s v="AQUITAINE"/>
    <x v="2"/>
    <s v="SUD-OUEST"/>
    <n v="166969.30021086484"/>
    <n v="19810.552226683816"/>
  </r>
  <r>
    <n v="72"/>
    <x v="25"/>
    <s v="Lot-et-Garonne"/>
    <x v="4"/>
    <x v="0"/>
    <n v="4365"/>
    <n v="40780"/>
    <n v="3375"/>
    <n v="49045"/>
    <s v="AQUITAINE"/>
    <x v="0"/>
    <s v="SUD-OUEST"/>
    <n v="97565"/>
    <n v="7740"/>
  </r>
  <r>
    <n v="54"/>
    <x v="74"/>
    <s v="Charente-Maritime"/>
    <x v="3"/>
    <x v="0"/>
    <n v="3250.8761171884216"/>
    <n v="35192.883854208332"/>
    <n v="2026.8114451237195"/>
    <n v="43404.919382141677"/>
    <s v="POITOU-CHARENTES"/>
    <x v="0"/>
    <s v="OUEST"/>
    <n v="83875.490798662155"/>
    <n v="5277.6875623121414"/>
  </r>
  <r>
    <n v="11"/>
    <x v="75"/>
    <s v="Val-de-Marne"/>
    <x v="3"/>
    <x v="3"/>
    <n v="3719.2319361590344"/>
    <n v="21874.778499973418"/>
    <n v="2980.0891448459602"/>
    <n v="33059.708452619758"/>
    <s v="ILE-DE-FRANCE"/>
    <x v="1"/>
    <s v="REGION PARISIENNE"/>
    <n v="61633.808033598165"/>
    <n v="6699.321081004995"/>
  </r>
  <r>
    <n v="11"/>
    <x v="66"/>
    <s v="Val-d'Oise"/>
    <x v="3"/>
    <x v="5"/>
    <n v="7570.8156584656463"/>
    <n v="99084.182928133945"/>
    <n v="9765.0171850798815"/>
    <n v="112248.68303288767"/>
    <s v="ILE-DE-FRANCE"/>
    <x v="2"/>
    <s v="REGION PARISIENNE"/>
    <n v="228668.69880456716"/>
    <n v="17335.832843545526"/>
  </r>
  <r>
    <n v="54"/>
    <x v="93"/>
    <s v="Deux-Sèvres"/>
    <x v="6"/>
    <x v="0"/>
    <n v="1816"/>
    <n v="25441"/>
    <n v="1011"/>
    <n v="29299"/>
    <s v="POITOU-CHARENTES"/>
    <x v="0"/>
    <s v="OUEST"/>
    <n v="57567"/>
    <n v="2827"/>
  </r>
  <r>
    <n v="24"/>
    <x v="71"/>
    <s v="Loiret"/>
    <x v="6"/>
    <x v="2"/>
    <n v="5988"/>
    <n v="63475"/>
    <n v="3763"/>
    <n v="46655"/>
    <s v="CENTRE"/>
    <x v="1"/>
    <s v="BASSIN PARISIEN"/>
    <n v="119881"/>
    <n v="9751"/>
  </r>
  <r>
    <n v="73"/>
    <x v="33"/>
    <s v="Gers"/>
    <x v="5"/>
    <x v="0"/>
    <n v="1766"/>
    <n v="19685"/>
    <n v="1188"/>
    <n v="22916"/>
    <s v="MIDI-PYRENEES"/>
    <x v="0"/>
    <s v="SUD-OUEST"/>
    <n v="45555"/>
    <n v="2954"/>
  </r>
  <r>
    <n v="83"/>
    <x v="92"/>
    <s v="Cantal"/>
    <x v="3"/>
    <x v="0"/>
    <n v="513.85057923320687"/>
    <n v="9386.1987683084626"/>
    <n v="262.41945913975036"/>
    <n v="10111.660708918482"/>
    <s v="AUVERGNE"/>
    <x v="0"/>
    <s v="CENTRE-EST"/>
    <n v="20274.129515599903"/>
    <n v="776.27003837295729"/>
  </r>
  <r>
    <n v="91"/>
    <x v="83"/>
    <s v="Lozère"/>
    <x v="3"/>
    <x v="3"/>
    <n v="191.79320737252098"/>
    <n v="1674.8031030391912"/>
    <n v="136.68695040633585"/>
    <n v="2461.6952651530464"/>
    <s v="LANGUEDOC-ROUSSILLON"/>
    <x v="1"/>
    <s v="MEDITERRANEE"/>
    <n v="4464.9785259710943"/>
    <n v="328.48015777885684"/>
  </r>
  <r>
    <n v="52"/>
    <x v="20"/>
    <s v="Loire-Atlantique"/>
    <x v="5"/>
    <x v="2"/>
    <n v="19617"/>
    <n v="94336"/>
    <n v="16465"/>
    <n v="66792"/>
    <s v="PAYS DE LA LOIRE"/>
    <x v="1"/>
    <s v="OUEST"/>
    <n v="197210"/>
    <n v="36082"/>
  </r>
  <r>
    <n v="43"/>
    <x v="18"/>
    <s v="Haute-Saône"/>
    <x v="2"/>
    <x v="3"/>
    <n v="750.16433177137219"/>
    <n v="4272.5947281907829"/>
    <n v="576.12657211170767"/>
    <n v="6812.8199896774122"/>
    <s v="FRANCHE-COMTE"/>
    <x v="1"/>
    <s v="EST"/>
    <n v="12411.705621751276"/>
    <n v="1326.2909038830799"/>
  </r>
  <r>
    <n v="73"/>
    <x v="2"/>
    <s v="Tarn"/>
    <x v="1"/>
    <x v="1"/>
    <n v="1512"/>
    <n v="22096"/>
    <n v="924"/>
    <n v="27692"/>
    <s v="MIDI-PYRENEES"/>
    <x v="0"/>
    <s v="SUD-OUEST"/>
    <n v="52224"/>
    <n v="2436"/>
  </r>
  <r>
    <n v="23"/>
    <x v="38"/>
    <s v="Eure"/>
    <x v="6"/>
    <x v="4"/>
    <n v="2954"/>
    <n v="16349"/>
    <n v="3256"/>
    <n v="18439"/>
    <s v="HAUTE-NORMANDIE"/>
    <x v="2"/>
    <s v="BASSIN PARISIEN"/>
    <n v="40998"/>
    <n v="6210"/>
  </r>
  <r>
    <n v="91"/>
    <x v="91"/>
    <s v="Gard"/>
    <x v="4"/>
    <x v="5"/>
    <n v="700"/>
    <n v="8405"/>
    <n v="1290"/>
    <n v="7550"/>
    <s v="LANGUEDOC-ROUSSILLON"/>
    <x v="2"/>
    <s v="MEDITERRANEE"/>
    <n v="17945"/>
    <n v="1990"/>
  </r>
  <r>
    <n v="24"/>
    <x v="46"/>
    <s v="Indre"/>
    <x v="4"/>
    <x v="2"/>
    <n v="4990"/>
    <n v="9340"/>
    <n v="2845"/>
    <n v="4540"/>
    <s v="CENTRE"/>
    <x v="1"/>
    <s v="BASSIN PARISIEN"/>
    <n v="21715"/>
    <n v="7835"/>
  </r>
  <r>
    <n v="53"/>
    <x v="57"/>
    <s v="Côtes-d'Armor"/>
    <x v="6"/>
    <x v="0"/>
    <n v="1847"/>
    <n v="28240"/>
    <n v="1158"/>
    <n v="39770"/>
    <s v="BRETAGNE"/>
    <x v="0"/>
    <s v="OUEST"/>
    <n v="71015"/>
    <n v="3005"/>
  </r>
  <r>
    <n v="25"/>
    <x v="78"/>
    <s v="Orne"/>
    <x v="0"/>
    <x v="3"/>
    <n v="764"/>
    <n v="1724"/>
    <n v="1016"/>
    <n v="3444"/>
    <s v="BASSE-NORMANDIE"/>
    <x v="1"/>
    <s v="BASSIN PARISIEN"/>
    <n v="6948"/>
    <n v="1780"/>
  </r>
  <r>
    <n v="73"/>
    <x v="86"/>
    <s v="Ariège"/>
    <x v="5"/>
    <x v="1"/>
    <n v="140"/>
    <n v="10780"/>
    <n v="164"/>
    <n v="12324"/>
    <s v="MIDI-PYRENEES"/>
    <x v="0"/>
    <s v="SUD-OUEST"/>
    <n v="23408"/>
    <n v="304"/>
  </r>
  <r>
    <n v="82"/>
    <x v="61"/>
    <s v="Haute-Savoie"/>
    <x v="6"/>
    <x v="1"/>
    <n v="199"/>
    <n v="27839"/>
    <n v="218"/>
    <n v="42290"/>
    <s v="RHONE-ALPES"/>
    <x v="0"/>
    <s v="CENTRE-EST"/>
    <n v="70546"/>
    <n v="417"/>
  </r>
  <r>
    <n v="91"/>
    <x v="12"/>
    <s v="Aude"/>
    <x v="0"/>
    <x v="1"/>
    <n v="2884"/>
    <n v="23472"/>
    <n v="2232"/>
    <n v="23984"/>
    <s v="LANGUEDOC-ROUSSILLON"/>
    <x v="0"/>
    <s v="MEDITERRANEE"/>
    <n v="52572"/>
    <n v="5116"/>
  </r>
  <r>
    <n v="74"/>
    <x v="0"/>
    <s v="Creuse"/>
    <x v="0"/>
    <x v="2"/>
    <n v="1448"/>
    <n v="2256"/>
    <n v="752"/>
    <n v="1384"/>
    <s v="LIMOUSIN"/>
    <x v="1"/>
    <s v="SUD-OUEST"/>
    <n v="5840"/>
    <n v="2200"/>
  </r>
  <r>
    <n v="24"/>
    <x v="45"/>
    <s v="Indre-et-Loire"/>
    <x v="2"/>
    <x v="3"/>
    <n v="1663.9579039003679"/>
    <n v="9464.9684897846928"/>
    <n v="1209.4180004656355"/>
    <n v="15592.343409838946"/>
    <s v="CENTRE"/>
    <x v="1"/>
    <s v="BASSIN PARISIEN"/>
    <n v="27930.68780398964"/>
    <n v="2873.3759043660034"/>
  </r>
  <r>
    <n v="93"/>
    <x v="54"/>
    <s v="Vaucluse"/>
    <x v="4"/>
    <x v="2"/>
    <n v="5770"/>
    <n v="13865"/>
    <n v="3750"/>
    <n v="8170"/>
    <s v="PROVENCE-ALPES-COTE D'AZUR"/>
    <x v="1"/>
    <s v="MEDITERRANEE"/>
    <n v="31555"/>
    <n v="9520"/>
  </r>
  <r>
    <n v="22"/>
    <x v="76"/>
    <s v="Somme"/>
    <x v="5"/>
    <x v="4"/>
    <n v="1533"/>
    <n v="13893"/>
    <n v="2384"/>
    <n v="13392"/>
    <s v="PICARDIE"/>
    <x v="2"/>
    <s v="BASSIN PARISIEN"/>
    <n v="31202"/>
    <n v="3917"/>
  </r>
  <r>
    <n v="22"/>
    <x v="95"/>
    <s v="Aisne"/>
    <x v="1"/>
    <x v="1"/>
    <n v="2560"/>
    <n v="36572"/>
    <n v="2944"/>
    <n v="48364"/>
    <s v="PICARDIE"/>
    <x v="0"/>
    <s v="BASSIN PARISIEN"/>
    <n v="90440"/>
    <n v="5504"/>
  </r>
  <r>
    <n v="11"/>
    <x v="62"/>
    <s v="Paris"/>
    <x v="6"/>
    <x v="4"/>
    <n v="10967"/>
    <n v="86836"/>
    <n v="12535"/>
    <n v="117225"/>
    <s v="ILE-DE-FRANCE"/>
    <x v="2"/>
    <s v="REGION PARISIENNE"/>
    <n v="227563"/>
    <n v="23502"/>
  </r>
  <r>
    <n v="53"/>
    <x v="7"/>
    <s v="Morbihan"/>
    <x v="5"/>
    <x v="2"/>
    <n v="11654"/>
    <n v="47350"/>
    <n v="8732"/>
    <n v="31064"/>
    <s v="BRETAGNE"/>
    <x v="1"/>
    <s v="OUEST"/>
    <n v="98800"/>
    <n v="20386"/>
  </r>
  <r>
    <n v="21"/>
    <x v="35"/>
    <s v="Marne"/>
    <x v="4"/>
    <x v="0"/>
    <n v="10540"/>
    <n v="55110"/>
    <n v="8730"/>
    <n v="64025"/>
    <s v="CHAMPAGNE-ARDENNE"/>
    <x v="0"/>
    <s v="BASSIN PARISIEN"/>
    <n v="138405"/>
    <n v="19270"/>
  </r>
  <r>
    <n v="24"/>
    <x v="71"/>
    <s v="Loiret"/>
    <x v="2"/>
    <x v="0"/>
    <n v="5134.4109182701859"/>
    <n v="39049.62816997285"/>
    <n v="3283.4686348937175"/>
    <n v="45451.602992053224"/>
    <s v="CENTRE"/>
    <x v="0"/>
    <s v="BASSIN PARISIEN"/>
    <n v="92919.110715189978"/>
    <n v="8417.8795531639043"/>
  </r>
  <r>
    <n v="41"/>
    <x v="24"/>
    <s v="Vosges"/>
    <x v="3"/>
    <x v="2"/>
    <n v="3905.7515476861586"/>
    <n v="43754.676234405611"/>
    <n v="2680.7130548860173"/>
    <n v="31053.992330155968"/>
    <s v="LORRAINE"/>
    <x v="1"/>
    <s v="EST"/>
    <n v="81395.133167133754"/>
    <n v="6586.4646025721759"/>
  </r>
  <r>
    <n v="73"/>
    <x v="33"/>
    <s v="Gers"/>
    <x v="4"/>
    <x v="2"/>
    <n v="2595"/>
    <n v="5385"/>
    <n v="1495"/>
    <n v="2865"/>
    <s v="MIDI-PYRENEES"/>
    <x v="1"/>
    <s v="SUD-OUEST"/>
    <n v="12340"/>
    <n v="4090"/>
  </r>
  <r>
    <n v="52"/>
    <x v="72"/>
    <s v="Sarthe"/>
    <x v="6"/>
    <x v="5"/>
    <n v="1920"/>
    <n v="20869"/>
    <n v="2616"/>
    <n v="22012"/>
    <s v="PAYS DE LA LOIRE"/>
    <x v="2"/>
    <s v="OUEST"/>
    <n v="47417"/>
    <n v="4536"/>
  </r>
  <r>
    <n v="54"/>
    <x v="93"/>
    <s v="Deux-Sèvres"/>
    <x v="3"/>
    <x v="5"/>
    <n v="1741.9912688485911"/>
    <n v="22836.736018378906"/>
    <n v="2105.2869180387765"/>
    <n v="29231.261345738727"/>
    <s v="POITOU-CHARENTES"/>
    <x v="2"/>
    <s v="OUEST"/>
    <n v="55915.275551005005"/>
    <n v="3847.2781868873676"/>
  </r>
  <r>
    <n v="21"/>
    <x v="77"/>
    <s v="Aube"/>
    <x v="5"/>
    <x v="0"/>
    <n v="3736"/>
    <n v="27193"/>
    <n v="3220"/>
    <n v="33604"/>
    <s v="CHAMPAGNE-ARDENNE"/>
    <x v="0"/>
    <s v="BASSIN PARISIEN"/>
    <n v="67753"/>
    <n v="6956"/>
  </r>
  <r>
    <n v="25"/>
    <x v="85"/>
    <s v="Calvados"/>
    <x v="1"/>
    <x v="5"/>
    <n v="1148"/>
    <n v="13260"/>
    <n v="1716"/>
    <n v="12752"/>
    <s v="BASSE-NORMANDIE"/>
    <x v="2"/>
    <s v="BASSIN PARISIEN"/>
    <n v="28876"/>
    <n v="2864"/>
  </r>
  <r>
    <n v="83"/>
    <x v="22"/>
    <s v="Allier"/>
    <x v="1"/>
    <x v="1"/>
    <n v="1972"/>
    <n v="31708"/>
    <n v="2212"/>
    <n v="44780"/>
    <s v="AUVERGNE"/>
    <x v="0"/>
    <s v="CENTRE-EST"/>
    <n v="80672"/>
    <n v="4184"/>
  </r>
  <r>
    <n v="11"/>
    <x v="90"/>
    <s v="Seine-et-Marne"/>
    <x v="5"/>
    <x v="1"/>
    <n v="2739"/>
    <n v="59897"/>
    <n v="2313"/>
    <n v="78781"/>
    <s v="ILE-DE-FRANCE"/>
    <x v="0"/>
    <s v="REGION PARISIENNE"/>
    <n v="143730"/>
    <n v="5052"/>
  </r>
  <r>
    <n v="73"/>
    <x v="80"/>
    <s v="Aveyron"/>
    <x v="2"/>
    <x v="2"/>
    <n v="2351.726997453512"/>
    <n v="30392.94008092448"/>
    <n v="1231.6094524290957"/>
    <n v="18436.292630120384"/>
    <s v="MIDI-PYRENEES"/>
    <x v="1"/>
    <s v="SUD-OUEST"/>
    <n v="52412.569160927473"/>
    <n v="3583.3364498826077"/>
  </r>
  <r>
    <n v="42"/>
    <x v="40"/>
    <s v="Haut-Rhin"/>
    <x v="1"/>
    <x v="5"/>
    <n v="1592"/>
    <n v="15268"/>
    <n v="2036"/>
    <n v="12532"/>
    <s v="ALSACE"/>
    <x v="2"/>
    <s v="EST"/>
    <n v="31428"/>
    <n v="3628"/>
  </r>
  <r>
    <n v="73"/>
    <x v="48"/>
    <s v="Tarn-et-Garonne"/>
    <x v="6"/>
    <x v="1"/>
    <n v="81"/>
    <n v="13254"/>
    <n v="64"/>
    <n v="17776"/>
    <s v="MIDI-PYRENEES"/>
    <x v="0"/>
    <s v="SUD-OUEST"/>
    <n v="31175"/>
    <n v="145"/>
  </r>
  <r>
    <n v="21"/>
    <x v="84"/>
    <s v="Ardennes"/>
    <x v="4"/>
    <x v="0"/>
    <n v="6935"/>
    <n v="34785"/>
    <n v="5810"/>
    <n v="39325"/>
    <s v="CHAMPAGNE-ARDENNE"/>
    <x v="0"/>
    <s v="BASSIN PARISIEN"/>
    <n v="86855"/>
    <n v="12745"/>
  </r>
  <r>
    <n v="26"/>
    <x v="30"/>
    <s v="Côte-d'Or"/>
    <x v="1"/>
    <x v="1"/>
    <n v="1944"/>
    <n v="30340"/>
    <n v="2052"/>
    <n v="41692"/>
    <s v="BOURGOGNE"/>
    <x v="0"/>
    <s v="BASSIN PARISIEN"/>
    <n v="76028"/>
    <n v="3996"/>
  </r>
  <r>
    <n v="72"/>
    <x v="4"/>
    <s v="Dordogne"/>
    <x v="3"/>
    <x v="4"/>
    <n v="2534.1045240110402"/>
    <n v="22329.659613360662"/>
    <n v="2566.2993838333568"/>
    <n v="26373.959885625984"/>
    <s v="AQUITAINE"/>
    <x v="2"/>
    <s v="SUD-OUEST"/>
    <n v="53804.023406831038"/>
    <n v="5100.4039078443966"/>
  </r>
  <r>
    <n v="72"/>
    <x v="4"/>
    <s v="Dordogne"/>
    <x v="2"/>
    <x v="0"/>
    <n v="2150.9947540283188"/>
    <n v="26538.785337137608"/>
    <n v="1423.5990368432351"/>
    <n v="32988.68521051162"/>
    <s v="AQUITAINE"/>
    <x v="0"/>
    <s v="SUD-OUEST"/>
    <n v="63102.06433852078"/>
    <n v="3574.5937908715541"/>
  </r>
  <r>
    <n v="93"/>
    <x v="53"/>
    <s v="Bouches-du-Rhône"/>
    <x v="3"/>
    <x v="5"/>
    <n v="9663.7333293373249"/>
    <n v="179303.86789592126"/>
    <n v="13514.782132682431"/>
    <n v="210467.89045726342"/>
    <s v="PROVENCE-ALPES-COTE D'AZUR"/>
    <x v="2"/>
    <s v="MEDITERRANEE"/>
    <n v="412950.27381520439"/>
    <n v="23178.515462019757"/>
  </r>
  <r>
    <n v="73"/>
    <x v="48"/>
    <s v="Tarn-et-Garonne"/>
    <x v="0"/>
    <x v="2"/>
    <n v="1564"/>
    <n v="2920"/>
    <n v="1232"/>
    <n v="2180"/>
    <s v="MIDI-PYRENEES"/>
    <x v="1"/>
    <s v="SUD-OUEST"/>
    <n v="7896"/>
    <n v="2796"/>
  </r>
  <r>
    <n v="26"/>
    <x v="30"/>
    <s v="Côte-d'Or"/>
    <x v="2"/>
    <x v="4"/>
    <n v="4067.9002531554506"/>
    <n v="23811.322580094926"/>
    <n v="4126.8896842839968"/>
    <n v="26544.721328447889"/>
    <s v="BOURGOGNE"/>
    <x v="2"/>
    <s v="BASSIN PARISIEN"/>
    <n v="58550.833845982263"/>
    <n v="8194.7899374394474"/>
  </r>
  <r>
    <n v="41"/>
    <x v="31"/>
    <s v="Meurthe-et-Moselle"/>
    <x v="6"/>
    <x v="3"/>
    <n v="2028"/>
    <n v="11510"/>
    <n v="1650"/>
    <n v="17593"/>
    <s v="LORRAINE"/>
    <x v="1"/>
    <s v="EST"/>
    <n v="32781"/>
    <n v="3678"/>
  </r>
  <r>
    <n v="74"/>
    <x v="87"/>
    <s v="Haute-Vienne"/>
    <x v="0"/>
    <x v="3"/>
    <n v="908"/>
    <n v="2784"/>
    <n v="1312"/>
    <n v="5624"/>
    <s v="LIMOUSIN"/>
    <x v="1"/>
    <s v="SUD-OUEST"/>
    <n v="10628"/>
    <n v="2220"/>
  </r>
  <r>
    <n v="72"/>
    <x v="82"/>
    <s v="Gironde"/>
    <x v="0"/>
    <x v="0"/>
    <n v="17872"/>
    <n v="123592"/>
    <n v="15340"/>
    <n v="170736"/>
    <s v="AQUITAINE"/>
    <x v="0"/>
    <s v="SUD-OUEST"/>
    <n v="327540"/>
    <n v="33212"/>
  </r>
  <r>
    <n v="41"/>
    <x v="24"/>
    <s v="Vosges"/>
    <x v="6"/>
    <x v="1"/>
    <n v="186"/>
    <n v="24452"/>
    <n v="136"/>
    <n v="38526"/>
    <s v="LORRAINE"/>
    <x v="0"/>
    <s v="EST"/>
    <n v="63300"/>
    <n v="322"/>
  </r>
  <r>
    <n v="24"/>
    <x v="8"/>
    <s v="Loir-et-Cher"/>
    <x v="0"/>
    <x v="2"/>
    <n v="4024"/>
    <n v="5764"/>
    <n v="2104"/>
    <n v="3348"/>
    <s v="CENTRE"/>
    <x v="1"/>
    <s v="BASSIN PARISIEN"/>
    <n v="15240"/>
    <n v="6128"/>
  </r>
  <r>
    <n v="54"/>
    <x v="93"/>
    <s v="Deux-Sèvres"/>
    <x v="5"/>
    <x v="2"/>
    <n v="6634"/>
    <n v="25169"/>
    <n v="4740"/>
    <n v="16996"/>
    <s v="POITOU-CHARENTES"/>
    <x v="1"/>
    <s v="OUEST"/>
    <n v="53539"/>
    <n v="11374"/>
  </r>
  <r>
    <n v="41"/>
    <x v="31"/>
    <s v="Meurthe-et-Moselle"/>
    <x v="5"/>
    <x v="5"/>
    <n v="2088"/>
    <n v="25681"/>
    <n v="2880"/>
    <n v="22172"/>
    <s v="LORRAINE"/>
    <x v="2"/>
    <s v="EST"/>
    <n v="52821"/>
    <n v="4968"/>
  </r>
  <r>
    <n v="83"/>
    <x v="26"/>
    <s v="Haute-Loire"/>
    <x v="6"/>
    <x v="1"/>
    <n v="89"/>
    <n v="14062"/>
    <n v="29"/>
    <n v="19217"/>
    <s v="AUVERGNE"/>
    <x v="0"/>
    <s v="CENTRE-EST"/>
    <n v="33397"/>
    <n v="118"/>
  </r>
  <r>
    <n v="11"/>
    <x v="42"/>
    <s v="Hauts-de-Seine"/>
    <x v="6"/>
    <x v="3"/>
    <n v="2928"/>
    <n v="29701"/>
    <n v="2461"/>
    <n v="51409"/>
    <s v="ILE-DE-FRANCE"/>
    <x v="1"/>
    <s v="REGION PARISIENNE"/>
    <n v="86499"/>
    <n v="5389"/>
  </r>
  <r>
    <n v="22"/>
    <x v="76"/>
    <s v="Somme"/>
    <x v="4"/>
    <x v="4"/>
    <n v="1950"/>
    <n v="8730"/>
    <n v="2405"/>
    <n v="6660"/>
    <s v="PICARDIE"/>
    <x v="2"/>
    <s v="BASSIN PARISIEN"/>
    <n v="19745"/>
    <n v="4355"/>
  </r>
  <r>
    <n v="83"/>
    <x v="26"/>
    <s v="Haute-Loire"/>
    <x v="1"/>
    <x v="4"/>
    <n v="1088"/>
    <n v="4788"/>
    <n v="1632"/>
    <n v="4676"/>
    <s v="AUVERGNE"/>
    <x v="2"/>
    <s v="CENTRE-EST"/>
    <n v="12184"/>
    <n v="2720"/>
  </r>
  <r>
    <n v="54"/>
    <x v="93"/>
    <s v="Deux-Sèvres"/>
    <x v="2"/>
    <x v="3"/>
    <n v="1313.1779202392074"/>
    <n v="5556.7624418943187"/>
    <n v="860.15578773929133"/>
    <n v="9106.4406810916735"/>
    <s v="POITOU-CHARENTES"/>
    <x v="1"/>
    <s v="OUEST"/>
    <n v="16836.536830964491"/>
    <n v="2173.3337079784988"/>
  </r>
  <r>
    <n v="74"/>
    <x v="0"/>
    <s v="Creuse"/>
    <x v="2"/>
    <x v="3"/>
    <n v="268.22626187758516"/>
    <n v="2449.2562746003814"/>
    <n v="270.26662909582399"/>
    <n v="4482.8015615816421"/>
    <s v="LIMOUSIN"/>
    <x v="1"/>
    <s v="SUD-OUEST"/>
    <n v="7470.5507271554325"/>
    <n v="538.4928909734092"/>
  </r>
  <r>
    <n v="52"/>
    <x v="73"/>
    <s v="Maine-et-Loire"/>
    <x v="6"/>
    <x v="2"/>
    <n v="8843"/>
    <n v="70158"/>
    <n v="5566"/>
    <n v="50322"/>
    <s v="PAYS DE LA LOIRE"/>
    <x v="1"/>
    <s v="OUEST"/>
    <n v="134889"/>
    <n v="14409"/>
  </r>
  <r>
    <n v="41"/>
    <x v="58"/>
    <s v="Meuse"/>
    <x v="2"/>
    <x v="0"/>
    <n v="1381.3854733850562"/>
    <n v="13073.127514314652"/>
    <n v="590.51846622026312"/>
    <n v="16214.30862963554"/>
    <s v="LORRAINE"/>
    <x v="0"/>
    <s v="EST"/>
    <n v="31259.340083555511"/>
    <n v="1971.9039396053195"/>
  </r>
  <r>
    <n v="74"/>
    <x v="87"/>
    <s v="Haute-Vienne"/>
    <x v="6"/>
    <x v="2"/>
    <n v="2802"/>
    <n v="37306"/>
    <n v="1955"/>
    <n v="26034"/>
    <s v="LIMOUSIN"/>
    <x v="1"/>
    <s v="SUD-OUEST"/>
    <n v="68097"/>
    <n v="4757"/>
  </r>
  <r>
    <n v="82"/>
    <x v="60"/>
    <s v="Ardèche"/>
    <x v="1"/>
    <x v="0"/>
    <n v="4416"/>
    <n v="36148"/>
    <n v="3360"/>
    <n v="40896"/>
    <s v="RHONE-ALPES"/>
    <x v="0"/>
    <s v="CENTRE-EST"/>
    <n v="84820"/>
    <n v="7776"/>
  </r>
  <r>
    <n v="73"/>
    <x v="69"/>
    <s v="Haute-Garonne"/>
    <x v="5"/>
    <x v="2"/>
    <n v="13501"/>
    <n v="60517"/>
    <n v="10268"/>
    <n v="45484"/>
    <s v="MIDI-PYRENEES"/>
    <x v="1"/>
    <s v="SUD-OUEST"/>
    <n v="129770"/>
    <n v="23769"/>
  </r>
  <r>
    <n v="82"/>
    <x v="17"/>
    <s v="Rhône"/>
    <x v="5"/>
    <x v="5"/>
    <n v="6573"/>
    <n v="76225"/>
    <n v="8784"/>
    <n v="70166"/>
    <s v="RHONE-ALPES"/>
    <x v="2"/>
    <s v="CENTRE-EST"/>
    <n v="161748"/>
    <n v="15357"/>
  </r>
  <r>
    <n v="74"/>
    <x v="0"/>
    <s v="Creuse"/>
    <x v="3"/>
    <x v="1"/>
    <n v="19.065730922482182"/>
    <n v="6776.8853013548178"/>
    <n v="8.1157824491157804"/>
    <n v="10852.663030706999"/>
    <s v="LIMOUSIN"/>
    <x v="0"/>
    <s v="SUD-OUEST"/>
    <n v="17656.729845433416"/>
    <n v="27.181513371597962"/>
  </r>
  <r>
    <n v="82"/>
    <x v="32"/>
    <s v="Ain"/>
    <x v="1"/>
    <x v="4"/>
    <n v="1936"/>
    <n v="10788"/>
    <n v="2640"/>
    <n v="9676"/>
    <s v="RHONE-ALPES"/>
    <x v="2"/>
    <s v="CENTRE-EST"/>
    <n v="25040"/>
    <n v="4576"/>
  </r>
  <r>
    <n v="91"/>
    <x v="64"/>
    <s v="Pyrénées-Orientales"/>
    <x v="1"/>
    <x v="0"/>
    <n v="6316"/>
    <n v="46528"/>
    <n v="4652"/>
    <n v="60264"/>
    <s v="LANGUEDOC-ROUSSILLON"/>
    <x v="0"/>
    <s v="MEDITERRANEE"/>
    <n v="117760"/>
    <n v="10968"/>
  </r>
  <r>
    <n v="83"/>
    <x v="92"/>
    <s v="Cantal"/>
    <x v="4"/>
    <x v="3"/>
    <n v="825"/>
    <n v="1860"/>
    <n v="1330"/>
    <n v="3655"/>
    <s v="AUVERGNE"/>
    <x v="1"/>
    <s v="CENTRE-EST"/>
    <n v="7670"/>
    <n v="2155"/>
  </r>
  <r>
    <n v="93"/>
    <x v="36"/>
    <s v="Alpes-de-Haute-Provence"/>
    <x v="1"/>
    <x v="4"/>
    <n v="604"/>
    <n v="3892"/>
    <n v="872"/>
    <n v="3376"/>
    <s v="PROVENCE-ALPES-COTE D'AZUR"/>
    <x v="2"/>
    <s v="MEDITERRANEE"/>
    <n v="8744"/>
    <n v="1476"/>
  </r>
  <r>
    <n v="52"/>
    <x v="73"/>
    <s v="Maine-et-Loire"/>
    <x v="0"/>
    <x v="3"/>
    <n v="1560"/>
    <n v="3208"/>
    <n v="2176"/>
    <n v="6484"/>
    <s v="PAYS DE LA LOIRE"/>
    <x v="1"/>
    <s v="OUEST"/>
    <n v="13428"/>
    <n v="3736"/>
  </r>
  <r>
    <n v="93"/>
    <x v="36"/>
    <s v="Alpes-de-Haute-Provence"/>
    <x v="4"/>
    <x v="3"/>
    <n v="495"/>
    <n v="1685"/>
    <n v="530"/>
    <n v="3070"/>
    <s v="PROVENCE-ALPES-COTE D'AZUR"/>
    <x v="1"/>
    <s v="MEDITERRANEE"/>
    <n v="5780"/>
    <n v="1025"/>
  </r>
  <r>
    <n v="41"/>
    <x v="24"/>
    <s v="Vosges"/>
    <x v="4"/>
    <x v="0"/>
    <n v="8500"/>
    <n v="43650"/>
    <n v="7360"/>
    <n v="53700"/>
    <s v="LORRAINE"/>
    <x v="0"/>
    <s v="EST"/>
    <n v="113210"/>
    <n v="15860"/>
  </r>
  <r>
    <n v="53"/>
    <x v="34"/>
    <s v="Finistère"/>
    <x v="3"/>
    <x v="2"/>
    <n v="7123.4853767169243"/>
    <n v="97196.948607228987"/>
    <n v="4597.767149832468"/>
    <n v="72396.652801368997"/>
    <s v="BRETAGNE"/>
    <x v="1"/>
    <s v="OUEST"/>
    <n v="181314.85393514737"/>
    <n v="11721.252526549393"/>
  </r>
  <r>
    <n v="31"/>
    <x v="44"/>
    <s v="Nord"/>
    <x v="1"/>
    <x v="4"/>
    <n v="10928"/>
    <n v="60644"/>
    <n v="14356"/>
    <n v="43196"/>
    <s v="NORD-PAS-DE-CALAIS"/>
    <x v="2"/>
    <s v=""/>
    <n v="129124"/>
    <n v="25284"/>
  </r>
  <r>
    <n v="26"/>
    <x v="41"/>
    <s v="Saône-et-Loire"/>
    <x v="3"/>
    <x v="5"/>
    <n v="2054.1747891073528"/>
    <n v="33379.82427518873"/>
    <n v="2719.6239575276009"/>
    <n v="40716.397627773491"/>
    <s v="BOURGOGNE"/>
    <x v="2"/>
    <s v="BASSIN PARISIEN"/>
    <n v="78870.020649597165"/>
    <n v="4773.7987466349532"/>
  </r>
  <r>
    <n v="22"/>
    <x v="81"/>
    <s v="Oise"/>
    <x v="3"/>
    <x v="4"/>
    <n v="6629.0758526057261"/>
    <n v="38830.636018767495"/>
    <n v="6683.0857894180772"/>
    <n v="43616.966263465227"/>
    <s v="PICARDIE"/>
    <x v="2"/>
    <s v="BASSIN PARISIEN"/>
    <n v="95759.76392425652"/>
    <n v="13312.161642023802"/>
  </r>
  <r>
    <n v="73"/>
    <x v="65"/>
    <s v="Hautes-Pyrénées"/>
    <x v="0"/>
    <x v="0"/>
    <n v="2580"/>
    <n v="27608"/>
    <n v="2092"/>
    <n v="35408"/>
    <s v="MIDI-PYRENEES"/>
    <x v="0"/>
    <s v="SUD-OUEST"/>
    <n v="67688"/>
    <n v="4672"/>
  </r>
  <r>
    <n v="21"/>
    <x v="35"/>
    <s v="Marne"/>
    <x v="5"/>
    <x v="3"/>
    <n v="1918"/>
    <n v="8484"/>
    <n v="1826"/>
    <n v="14168"/>
    <s v="CHAMPAGNE-ARDENNE"/>
    <x v="1"/>
    <s v="BASSIN PARISIEN"/>
    <n v="26396"/>
    <n v="3744"/>
  </r>
  <r>
    <n v="83"/>
    <x v="92"/>
    <s v="Cantal"/>
    <x v="1"/>
    <x v="2"/>
    <n v="3396"/>
    <n v="7376"/>
    <n v="1716"/>
    <n v="3552"/>
    <s v="AUVERGNE"/>
    <x v="1"/>
    <s v="CENTRE-EST"/>
    <n v="16040"/>
    <n v="5112"/>
  </r>
  <r>
    <n v="73"/>
    <x v="69"/>
    <s v="Haute-Garonne"/>
    <x v="0"/>
    <x v="4"/>
    <n v="2496"/>
    <n v="13028"/>
    <n v="2972"/>
    <n v="11488"/>
    <s v="MIDI-PYRENEES"/>
    <x v="2"/>
    <s v="SUD-OUEST"/>
    <n v="29984"/>
    <n v="5468"/>
  </r>
  <r>
    <n v="83"/>
    <x v="26"/>
    <s v="Haute-Loire"/>
    <x v="2"/>
    <x v="4"/>
    <n v="1685.7215327424442"/>
    <n v="10755.460375555824"/>
    <n v="1277.8884423022666"/>
    <n v="12496.535553297073"/>
    <s v="AUVERGNE"/>
    <x v="2"/>
    <s v="CENTRE-EST"/>
    <n v="26215.605903897609"/>
    <n v="2963.6099750447111"/>
  </r>
  <r>
    <n v="73"/>
    <x v="48"/>
    <s v="Tarn-et-Garonne"/>
    <x v="2"/>
    <x v="0"/>
    <n v="1508.8945967058912"/>
    <n v="15929.179809022857"/>
    <n v="1088.3884689684267"/>
    <n v="18960.205649576834"/>
    <s v="MIDI-PYRENEES"/>
    <x v="0"/>
    <s v="SUD-OUEST"/>
    <n v="37486.668524274006"/>
    <n v="2597.2830656743181"/>
  </r>
  <r>
    <n v="11"/>
    <x v="75"/>
    <s v="Val-de-Marne"/>
    <x v="6"/>
    <x v="3"/>
    <n v="3149"/>
    <n v="31775"/>
    <n v="2566"/>
    <n v="47120"/>
    <s v="ILE-DE-FRANCE"/>
    <x v="1"/>
    <s v="REGION PARISIENNE"/>
    <n v="84610"/>
    <n v="5715"/>
  </r>
  <r>
    <n v="82"/>
    <x v="60"/>
    <s v="Ardèche"/>
    <x v="5"/>
    <x v="4"/>
    <n v="940"/>
    <n v="7793"/>
    <n v="1264"/>
    <n v="9080"/>
    <s v="RHONE-ALPES"/>
    <x v="2"/>
    <s v="CENTRE-EST"/>
    <n v="19077"/>
    <n v="2204"/>
  </r>
  <r>
    <n v="52"/>
    <x v="63"/>
    <s v="Vendée"/>
    <x v="2"/>
    <x v="4"/>
    <n v="4970.7847015858397"/>
    <n v="27408.428798597062"/>
    <n v="4777.0439860538718"/>
    <n v="29806.942679122647"/>
    <s v="PAYS DE LA LOIRE"/>
    <x v="2"/>
    <s v="OUEST"/>
    <n v="66963.20016535942"/>
    <n v="9747.8286876397106"/>
  </r>
  <r>
    <n v="24"/>
    <x v="8"/>
    <s v="Loir-et-Cher"/>
    <x v="3"/>
    <x v="4"/>
    <n v="2022.5958733543691"/>
    <n v="15638.131683693216"/>
    <n v="2107.5504364955691"/>
    <n v="18011.81618815957"/>
    <s v="CENTRE"/>
    <x v="2"/>
    <s v="BASSIN PARISIEN"/>
    <n v="37780.094181702727"/>
    <n v="4130.146309849938"/>
  </r>
  <r>
    <n v="24"/>
    <x v="71"/>
    <s v="Loiret"/>
    <x v="6"/>
    <x v="5"/>
    <n v="2516"/>
    <n v="32528"/>
    <n v="3302"/>
    <n v="33620"/>
    <s v="CENTRE"/>
    <x v="2"/>
    <s v="BASSIN PARISIEN"/>
    <n v="71966"/>
    <n v="5818"/>
  </r>
  <r>
    <n v="53"/>
    <x v="7"/>
    <s v="Morbihan"/>
    <x v="1"/>
    <x v="0"/>
    <n v="8724"/>
    <n v="65436"/>
    <n v="5808"/>
    <n v="87920"/>
    <s v="BRETAGNE"/>
    <x v="0"/>
    <s v="OUEST"/>
    <n v="167888"/>
    <n v="14532"/>
  </r>
  <r>
    <n v="24"/>
    <x v="8"/>
    <s v="Loir-et-Cher"/>
    <x v="6"/>
    <x v="5"/>
    <n v="939"/>
    <n v="12804"/>
    <n v="1297"/>
    <n v="13583"/>
    <s v="CENTRE"/>
    <x v="2"/>
    <s v="BASSIN PARISIEN"/>
    <n v="28623"/>
    <n v="2236"/>
  </r>
  <r>
    <n v="41"/>
    <x v="58"/>
    <s v="Meuse"/>
    <x v="3"/>
    <x v="5"/>
    <n v="794.13666401529849"/>
    <n v="9748.44481632319"/>
    <n v="1123.9581175713686"/>
    <n v="12307.202713090088"/>
    <s v="LORRAINE"/>
    <x v="2"/>
    <s v="EST"/>
    <n v="23973.742310999944"/>
    <n v="1918.0947815866671"/>
  </r>
  <r>
    <n v="73"/>
    <x v="69"/>
    <s v="Haute-Garonne"/>
    <x v="1"/>
    <x v="4"/>
    <n v="4532"/>
    <n v="26288"/>
    <n v="6064"/>
    <n v="24440"/>
    <s v="MIDI-PYRENEES"/>
    <x v="2"/>
    <s v="SUD-OUEST"/>
    <n v="61324"/>
    <n v="10596"/>
  </r>
  <r>
    <n v="82"/>
    <x v="61"/>
    <s v="Haute-Savoie"/>
    <x v="4"/>
    <x v="0"/>
    <n v="6490"/>
    <n v="46485"/>
    <n v="5345"/>
    <n v="45850"/>
    <s v="RHONE-ALPES"/>
    <x v="0"/>
    <s v="CENTRE-EST"/>
    <n v="104170"/>
    <n v="11835"/>
  </r>
  <r>
    <n v="91"/>
    <x v="83"/>
    <s v="Lozère"/>
    <x v="5"/>
    <x v="1"/>
    <n v="112"/>
    <n v="5384"/>
    <n v="124"/>
    <n v="6356"/>
    <s v="LANGUEDOC-ROUSSILLON"/>
    <x v="0"/>
    <s v="MEDITERRANEE"/>
    <n v="11976"/>
    <n v="236"/>
  </r>
  <r>
    <n v="24"/>
    <x v="8"/>
    <s v="Loir-et-Cher"/>
    <x v="3"/>
    <x v="5"/>
    <n v="1189.3747894256901"/>
    <n v="19540.162330299565"/>
    <n v="1511.1084262032352"/>
    <n v="24013.593153794252"/>
    <s v="CENTRE"/>
    <x v="2"/>
    <s v="BASSIN PARISIEN"/>
    <n v="46254.238699722744"/>
    <n v="2700.4832156289253"/>
  </r>
  <r>
    <n v="43"/>
    <x v="50"/>
    <s v="Jura"/>
    <x v="1"/>
    <x v="1"/>
    <n v="1108"/>
    <n v="19536"/>
    <n v="888"/>
    <n v="25508"/>
    <s v="FRANCHE-COMTE"/>
    <x v="0"/>
    <s v="EST"/>
    <n v="47040"/>
    <n v="1996"/>
  </r>
  <r>
    <n v="21"/>
    <x v="5"/>
    <s v="Haute-Marne"/>
    <x v="6"/>
    <x v="5"/>
    <n v="621"/>
    <n v="6175"/>
    <n v="720"/>
    <n v="6885"/>
    <s v="CHAMPAGNE-ARDENNE"/>
    <x v="2"/>
    <s v="BASSIN PARISIEN"/>
    <n v="14401"/>
    <n v="1341"/>
  </r>
  <r>
    <n v="52"/>
    <x v="73"/>
    <s v="Maine-et-Loire"/>
    <x v="4"/>
    <x v="3"/>
    <n v="2905"/>
    <n v="4805"/>
    <n v="3720"/>
    <n v="8370"/>
    <s v="PAYS DE LA LOIRE"/>
    <x v="1"/>
    <s v="OUEST"/>
    <n v="19800"/>
    <n v="6625"/>
  </r>
  <r>
    <n v="82"/>
    <x v="61"/>
    <s v="Haute-Savoie"/>
    <x v="1"/>
    <x v="3"/>
    <n v="2032"/>
    <n v="6400"/>
    <n v="2752"/>
    <n v="11140"/>
    <s v="RHONE-ALPES"/>
    <x v="1"/>
    <s v="CENTRE-EST"/>
    <n v="22324"/>
    <n v="4784"/>
  </r>
  <r>
    <n v="53"/>
    <x v="27"/>
    <s v="Ille-et-Vilaine"/>
    <x v="4"/>
    <x v="0"/>
    <n v="11785"/>
    <n v="74225"/>
    <n v="10045"/>
    <n v="98000"/>
    <s v="BRETAGNE"/>
    <x v="0"/>
    <s v="OUEST"/>
    <n v="194055"/>
    <n v="21830"/>
  </r>
  <r>
    <n v="82"/>
    <x v="29"/>
    <s v="Savoie"/>
    <x v="4"/>
    <x v="2"/>
    <n v="6300"/>
    <n v="15085"/>
    <n v="4070"/>
    <n v="8655"/>
    <s v="RHONE-ALPES"/>
    <x v="1"/>
    <s v="CENTRE-EST"/>
    <n v="34110"/>
    <n v="10370"/>
  </r>
  <r>
    <n v="73"/>
    <x v="80"/>
    <s v="Aveyron"/>
    <x v="5"/>
    <x v="4"/>
    <n v="1073"/>
    <n v="8261"/>
    <n v="1680"/>
    <n v="9692"/>
    <s v="MIDI-PYRENEES"/>
    <x v="2"/>
    <s v="SUD-OUEST"/>
    <n v="20706"/>
    <n v="2753"/>
  </r>
  <r>
    <n v="52"/>
    <x v="63"/>
    <s v="Vendée"/>
    <x v="1"/>
    <x v="3"/>
    <n v="2284"/>
    <n v="4392"/>
    <n v="3200"/>
    <n v="7508"/>
    <s v="PAYS DE LA LOIRE"/>
    <x v="1"/>
    <s v="OUEST"/>
    <n v="17384"/>
    <n v="5484"/>
  </r>
  <r>
    <n v="53"/>
    <x v="27"/>
    <s v="Ille-et-Vilaine"/>
    <x v="0"/>
    <x v="2"/>
    <n v="7924"/>
    <n v="14552"/>
    <n v="6248"/>
    <n v="10840"/>
    <s v="BRETAGNE"/>
    <x v="1"/>
    <s v="OUEST"/>
    <n v="39564"/>
    <n v="14172"/>
  </r>
  <r>
    <n v="43"/>
    <x v="23"/>
    <s v="Territoire de Belfort"/>
    <x v="2"/>
    <x v="4"/>
    <n v="1209.720855083425"/>
    <n v="6330.4177412969702"/>
    <n v="984.26361478299975"/>
    <n v="6468.3385850284931"/>
    <s v="FRANCHE-COMTE"/>
    <x v="2"/>
    <s v="EST"/>
    <n v="14992.740796191887"/>
    <n v="2193.9844698664247"/>
  </r>
  <r>
    <n v="93"/>
    <x v="53"/>
    <s v="Bouches-du-Rhône"/>
    <x v="3"/>
    <x v="3"/>
    <n v="5480.6001799607739"/>
    <n v="34647.358114141694"/>
    <n v="3585.9480954597007"/>
    <n v="50556.933912750021"/>
    <s v="PROVENCE-ALPES-COTE D'AZUR"/>
    <x v="1"/>
    <s v="MEDITERRANEE"/>
    <n v="94270.840302312194"/>
    <n v="9066.548275420475"/>
  </r>
  <r>
    <n v="11"/>
    <x v="62"/>
    <s v="Paris"/>
    <x v="3"/>
    <x v="4"/>
    <n v="15849.557990355603"/>
    <n v="99625.177028215723"/>
    <n v="17771.857605285553"/>
    <n v="126258.31508100087"/>
    <s v="ILE-DE-FRANCE"/>
    <x v="2"/>
    <s v="REGION PARISIENNE"/>
    <n v="259504.90770485776"/>
    <n v="33621.415595641156"/>
  </r>
  <r>
    <n v="93"/>
    <x v="79"/>
    <s v="Hautes-Alpes"/>
    <x v="4"/>
    <x v="0"/>
    <n v="1195"/>
    <n v="12025"/>
    <n v="960"/>
    <n v="11775"/>
    <s v="PROVENCE-ALPES-COTE D'AZUR"/>
    <x v="0"/>
    <s v="MEDITERRANEE"/>
    <n v="25955"/>
    <n v="2155"/>
  </r>
  <r>
    <n v="72"/>
    <x v="4"/>
    <s v="Dordogne"/>
    <x v="1"/>
    <x v="0"/>
    <n v="4392"/>
    <n v="49840"/>
    <n v="3228"/>
    <n v="60296"/>
    <s v="AQUITAINE"/>
    <x v="0"/>
    <s v="SUD-OUEST"/>
    <n v="117756"/>
    <n v="7620"/>
  </r>
  <r>
    <n v="93"/>
    <x v="6"/>
    <s v="Var"/>
    <x v="6"/>
    <x v="4"/>
    <n v="4251"/>
    <n v="39637"/>
    <n v="4552"/>
    <n v="47145"/>
    <s v="PROVENCE-ALPES-COTE D'AZUR"/>
    <x v="2"/>
    <s v="MEDITERRANEE"/>
    <n v="95585"/>
    <n v="8803"/>
  </r>
  <r>
    <n v="82"/>
    <x v="60"/>
    <s v="Ardèche"/>
    <x v="2"/>
    <x v="5"/>
    <n v="1236.084144834181"/>
    <n v="17777.932958997757"/>
    <n v="1482.63070936248"/>
    <n v="22630.177101490211"/>
    <s v="RHONE-ALPES"/>
    <x v="2"/>
    <s v="CENTRE-EST"/>
    <n v="43126.824914684628"/>
    <n v="2718.7148541966608"/>
  </r>
  <r>
    <n v="25"/>
    <x v="85"/>
    <s v="Calvados"/>
    <x v="5"/>
    <x v="0"/>
    <n v="8494"/>
    <n v="54453"/>
    <n v="5924"/>
    <n v="67016"/>
    <s v="BASSE-NORMANDIE"/>
    <x v="0"/>
    <s v="BASSIN PARISIEN"/>
    <n v="135887"/>
    <n v="14418"/>
  </r>
  <r>
    <n v="11"/>
    <x v="70"/>
    <s v="Essonne"/>
    <x v="4"/>
    <x v="5"/>
    <n v="2185"/>
    <n v="30815"/>
    <n v="3220"/>
    <n v="20825"/>
    <s v="ILE-DE-FRANCE"/>
    <x v="2"/>
    <s v="REGION PARISIENNE"/>
    <n v="57045"/>
    <n v="5405"/>
  </r>
  <r>
    <n v="93"/>
    <x v="54"/>
    <s v="Vaucluse"/>
    <x v="2"/>
    <x v="3"/>
    <n v="1665.9046377331533"/>
    <n v="9922.5583663399339"/>
    <n v="1468.7978434093218"/>
    <n v="15276.130107527011"/>
    <s v="PROVENCE-ALPES-COTE D'AZUR"/>
    <x v="1"/>
    <s v="MEDITERRANEE"/>
    <n v="28333.390955009421"/>
    <n v="3134.7024811424753"/>
  </r>
  <r>
    <n v="21"/>
    <x v="84"/>
    <s v="Ardennes"/>
    <x v="2"/>
    <x v="2"/>
    <n v="3436.0595122677537"/>
    <n v="30773.623457149901"/>
    <n v="2275.3346940988827"/>
    <n v="19311.107503000592"/>
    <s v="CHAMPAGNE-ARDENNE"/>
    <x v="1"/>
    <s v="BASSIN PARISIEN"/>
    <n v="55796.125166517129"/>
    <n v="5711.3942063666364"/>
  </r>
  <r>
    <n v="82"/>
    <x v="19"/>
    <s v="Isère"/>
    <x v="6"/>
    <x v="5"/>
    <n v="5131"/>
    <n v="74506"/>
    <n v="6067"/>
    <n v="75225"/>
    <s v="RHONE-ALPES"/>
    <x v="2"/>
    <s v="CENTRE-EST"/>
    <n v="160929"/>
    <n v="11198"/>
  </r>
  <r>
    <n v="21"/>
    <x v="5"/>
    <s v="Haute-Marne"/>
    <x v="5"/>
    <x v="1"/>
    <n v="413"/>
    <n v="14076"/>
    <n v="364"/>
    <n v="20765"/>
    <s v="CHAMPAGNE-ARDENNE"/>
    <x v="0"/>
    <s v="BASSIN PARISIEN"/>
    <n v="35618"/>
    <n v="777"/>
  </r>
  <r>
    <n v="82"/>
    <x v="15"/>
    <s v="Loire"/>
    <x v="2"/>
    <x v="3"/>
    <n v="2083.9694159508322"/>
    <n v="9765.9641497969933"/>
    <n v="1336.6820261939254"/>
    <n v="18583.006397864039"/>
    <s v="RHONE-ALPES"/>
    <x v="1"/>
    <s v="CENTRE-EST"/>
    <n v="31769.62198980579"/>
    <n v="3420.6514421447573"/>
  </r>
  <r>
    <n v="91"/>
    <x v="83"/>
    <s v="Lozère"/>
    <x v="2"/>
    <x v="1"/>
    <n v="0"/>
    <n v="3772.8978924160124"/>
    <n v="12.016551444889618"/>
    <n v="4929.7615913421378"/>
    <s v="LANGUEDOC-ROUSSILLON"/>
    <x v="0"/>
    <s v="MEDITERRANEE"/>
    <n v="8714.6760352030396"/>
    <n v="12.016551444889618"/>
  </r>
  <r>
    <n v="73"/>
    <x v="48"/>
    <s v="Tarn-et-Garonne"/>
    <x v="5"/>
    <x v="3"/>
    <n v="588"/>
    <n v="4112"/>
    <n v="596"/>
    <n v="6256"/>
    <s v="MIDI-PYRENEES"/>
    <x v="1"/>
    <s v="SUD-OUEST"/>
    <n v="11552"/>
    <n v="1184"/>
  </r>
  <r>
    <n v="74"/>
    <x v="0"/>
    <s v="Creuse"/>
    <x v="6"/>
    <x v="2"/>
    <n v="1068"/>
    <n v="14011"/>
    <n v="660"/>
    <n v="8965"/>
    <s v="LIMOUSIN"/>
    <x v="1"/>
    <s v="SUD-OUEST"/>
    <n v="24704"/>
    <n v="1728"/>
  </r>
  <r>
    <n v="23"/>
    <x v="38"/>
    <s v="Eure"/>
    <x v="6"/>
    <x v="1"/>
    <n v="273"/>
    <n v="27898"/>
    <n v="226"/>
    <n v="42767"/>
    <s v="HAUTE-NORMANDIE"/>
    <x v="0"/>
    <s v="BASSIN PARISIEN"/>
    <n v="71164"/>
    <n v="499"/>
  </r>
  <r>
    <n v="25"/>
    <x v="85"/>
    <s v="Calvados"/>
    <x v="2"/>
    <x v="3"/>
    <n v="2234.4031050198669"/>
    <n v="11041.392416548457"/>
    <n v="1707.1787951719086"/>
    <n v="17970.380192414839"/>
    <s v="BASSE-NORMANDIE"/>
    <x v="1"/>
    <s v="BASSIN PARISIEN"/>
    <n v="32953.35450915507"/>
    <n v="3941.5819001917753"/>
  </r>
  <r>
    <n v="73"/>
    <x v="80"/>
    <s v="Aveyron"/>
    <x v="6"/>
    <x v="0"/>
    <n v="907"/>
    <n v="17796"/>
    <n v="480"/>
    <n v="19900"/>
    <s v="MIDI-PYRENEES"/>
    <x v="0"/>
    <s v="SUD-OUEST"/>
    <n v="39083"/>
    <n v="1387"/>
  </r>
  <r>
    <n v="82"/>
    <x v="32"/>
    <s v="Ain"/>
    <x v="3"/>
    <x v="1"/>
    <n v="133.67607831664077"/>
    <n v="16994.578511039414"/>
    <n v="58.42432479616572"/>
    <n v="28797.493006757326"/>
    <s v="RHONE-ALPES"/>
    <x v="0"/>
    <s v="CENTRE-EST"/>
    <n v="45984.171920909546"/>
    <n v="192.10040311280648"/>
  </r>
  <r>
    <n v="73"/>
    <x v="80"/>
    <s v="Aveyron"/>
    <x v="6"/>
    <x v="4"/>
    <n v="1621"/>
    <n v="9887"/>
    <n v="1329"/>
    <n v="12296"/>
    <s v="MIDI-PYRENEES"/>
    <x v="2"/>
    <s v="SUD-OUEST"/>
    <n v="25133"/>
    <n v="2950"/>
  </r>
  <r>
    <n v="73"/>
    <x v="69"/>
    <s v="Haute-Garonne"/>
    <x v="2"/>
    <x v="5"/>
    <n v="9679.0996040346818"/>
    <n v="127859.08834083888"/>
    <n v="11733.891448692933"/>
    <n v="134305.55044208665"/>
    <s v="MIDI-PYRENEES"/>
    <x v="2"/>
    <s v="SUD-OUEST"/>
    <n v="283577.62983565312"/>
    <n v="21412.991052727615"/>
  </r>
  <r>
    <n v="21"/>
    <x v="84"/>
    <s v="Ardennes"/>
    <x v="1"/>
    <x v="1"/>
    <n v="1568"/>
    <n v="22568"/>
    <n v="1624"/>
    <n v="29728"/>
    <s v="CHAMPAGNE-ARDENNE"/>
    <x v="0"/>
    <s v="BASSIN PARISIEN"/>
    <n v="55488"/>
    <n v="3192"/>
  </r>
  <r>
    <n v="11"/>
    <x v="70"/>
    <s v="Essonne"/>
    <x v="1"/>
    <x v="3"/>
    <n v="5060"/>
    <n v="16108"/>
    <n v="5248"/>
    <n v="26864"/>
    <s v="ILE-DE-FRANCE"/>
    <x v="1"/>
    <s v="REGION PARISIENNE"/>
    <n v="53280"/>
    <n v="10308"/>
  </r>
  <r>
    <n v="73"/>
    <x v="86"/>
    <s v="Ariège"/>
    <x v="2"/>
    <x v="1"/>
    <n v="24.82429528476224"/>
    <n v="6810.9202607912166"/>
    <n v="43.999897037800196"/>
    <n v="9422.283104716138"/>
    <s v="MIDI-PYRENEES"/>
    <x v="0"/>
    <s v="SUD-OUEST"/>
    <n v="16302.027557829917"/>
    <n v="68.824192322562439"/>
  </r>
  <r>
    <n v="72"/>
    <x v="4"/>
    <s v="Dordogne"/>
    <x v="4"/>
    <x v="3"/>
    <n v="1710"/>
    <n v="4020"/>
    <n v="2345"/>
    <n v="7200"/>
    <s v="AQUITAINE"/>
    <x v="1"/>
    <s v="SUD-OUEST"/>
    <n v="15275"/>
    <n v="4055"/>
  </r>
  <r>
    <n v="82"/>
    <x v="56"/>
    <s v="Drôme"/>
    <x v="5"/>
    <x v="3"/>
    <n v="1161"/>
    <n v="8129"/>
    <n v="1284"/>
    <n v="13160"/>
    <s v="RHONE-ALPES"/>
    <x v="1"/>
    <s v="CENTRE-EST"/>
    <n v="23734"/>
    <n v="2445"/>
  </r>
  <r>
    <n v="26"/>
    <x v="41"/>
    <s v="Saône-et-Loire"/>
    <x v="4"/>
    <x v="5"/>
    <n v="780"/>
    <n v="6865"/>
    <n v="1430"/>
    <n v="5280"/>
    <s v="BOURGOGNE"/>
    <x v="2"/>
    <s v="BASSIN PARISIEN"/>
    <n v="14355"/>
    <n v="2210"/>
  </r>
  <r>
    <n v="11"/>
    <x v="39"/>
    <s v="Seine-Saint-Denis"/>
    <x v="2"/>
    <x v="2"/>
    <n v="13183.569884458324"/>
    <n v="99483.853656470747"/>
    <n v="9652.9180999336149"/>
    <n v="83099.2144727798"/>
    <s v="ILE-DE-FRANCE"/>
    <x v="1"/>
    <s v="REGION PARISIENNE"/>
    <n v="205419.55611364247"/>
    <n v="22836.487984391941"/>
  </r>
  <r>
    <n v="21"/>
    <x v="35"/>
    <s v="Marne"/>
    <x v="6"/>
    <x v="5"/>
    <n v="2487"/>
    <n v="26305"/>
    <n v="3041"/>
    <n v="29266"/>
    <s v="CHAMPAGNE-ARDENNE"/>
    <x v="2"/>
    <s v="BASSIN PARISIEN"/>
    <n v="61099"/>
    <n v="5528"/>
  </r>
  <r>
    <n v="21"/>
    <x v="84"/>
    <s v="Ardennes"/>
    <x v="2"/>
    <x v="5"/>
    <n v="978.53627298311551"/>
    <n v="12348.816995946188"/>
    <n v="1390.6795340895799"/>
    <n v="14637.380087216517"/>
    <s v="CHAMPAGNE-ARDENNE"/>
    <x v="2"/>
    <s v="BASSIN PARISIEN"/>
    <n v="29355.412890235402"/>
    <n v="2369.2158070726955"/>
  </r>
  <r>
    <n v="73"/>
    <x v="37"/>
    <s v="Lot"/>
    <x v="2"/>
    <x v="5"/>
    <n v="549.16392693044418"/>
    <n v="10759.637343524502"/>
    <n v="696.56250095494954"/>
    <n v="12891.134240949428"/>
    <s v="MIDI-PYRENEES"/>
    <x v="2"/>
    <s v="SUD-OUEST"/>
    <n v="24896.498012359327"/>
    <n v="1245.7264278853936"/>
  </r>
  <r>
    <n v="52"/>
    <x v="59"/>
    <s v="Mayenne"/>
    <x v="5"/>
    <x v="0"/>
    <n v="3285"/>
    <n v="28890"/>
    <n v="2216"/>
    <n v="36128"/>
    <s v="PAYS DE LA LOIRE"/>
    <x v="0"/>
    <s v="OUEST"/>
    <n v="70519"/>
    <n v="5501"/>
  </r>
  <r>
    <n v="21"/>
    <x v="77"/>
    <s v="Aube"/>
    <x v="0"/>
    <x v="3"/>
    <n v="740"/>
    <n v="1988"/>
    <n v="1008"/>
    <n v="2992"/>
    <s v="CHAMPAGNE-ARDENNE"/>
    <x v="1"/>
    <s v="BASSIN PARISIEN"/>
    <n v="6728"/>
    <n v="1748"/>
  </r>
  <r>
    <n v="93"/>
    <x v="68"/>
    <s v="Alpes-Maritimes"/>
    <x v="0"/>
    <x v="0"/>
    <n v="10432"/>
    <n v="96200"/>
    <n v="7700"/>
    <n v="129080"/>
    <s v="PROVENCE-ALPES-COTE D'AZUR"/>
    <x v="0"/>
    <s v="MEDITERRANEE"/>
    <n v="243412"/>
    <n v="18132"/>
  </r>
  <r>
    <n v="41"/>
    <x v="58"/>
    <s v="Meuse"/>
    <x v="2"/>
    <x v="3"/>
    <n v="811.32859812496952"/>
    <n v="3054.9719110014739"/>
    <n v="504.25300406855712"/>
    <n v="4401.5776409044474"/>
    <s v="LORRAINE"/>
    <x v="1"/>
    <s v="EST"/>
    <n v="8772.1311540994484"/>
    <n v="1315.5816021935266"/>
  </r>
  <r>
    <n v="22"/>
    <x v="95"/>
    <s v="Aisne"/>
    <x v="3"/>
    <x v="3"/>
    <n v="1877.1214887911244"/>
    <n v="9253.0502342431319"/>
    <n v="1540.2973310650732"/>
    <n v="14739.771166378541"/>
    <s v="PICARDIE"/>
    <x v="1"/>
    <s v="BASSIN PARISIEN"/>
    <n v="27410.24022047787"/>
    <n v="3417.4188198561978"/>
  </r>
  <r>
    <n v="93"/>
    <x v="6"/>
    <s v="Var"/>
    <x v="6"/>
    <x v="2"/>
    <n v="8293"/>
    <n v="81172"/>
    <n v="5204"/>
    <n v="68869"/>
    <s v="PROVENCE-ALPES-COTE D'AZUR"/>
    <x v="1"/>
    <s v="MEDITERRANEE"/>
    <n v="163538"/>
    <n v="13497"/>
  </r>
  <r>
    <n v="82"/>
    <x v="17"/>
    <s v="Rhône"/>
    <x v="2"/>
    <x v="5"/>
    <n v="12574.275690077489"/>
    <n v="156812.64650811712"/>
    <n v="17076.336841004006"/>
    <n v="171998.47179404006"/>
    <s v="RHONE-ALPES"/>
    <x v="2"/>
    <s v="CENTRE-EST"/>
    <n v="358461.73083323869"/>
    <n v="29650.612531081497"/>
  </r>
  <r>
    <n v="11"/>
    <x v="42"/>
    <s v="Hauts-de-Seine"/>
    <x v="6"/>
    <x v="0"/>
    <n v="5378"/>
    <n v="60719"/>
    <n v="4201"/>
    <n v="70275"/>
    <s v="ILE-DE-FRANCE"/>
    <x v="0"/>
    <s v="REGION PARISIENNE"/>
    <n v="140573"/>
    <n v="9579"/>
  </r>
  <r>
    <n v="41"/>
    <x v="31"/>
    <s v="Meurthe-et-Moselle"/>
    <x v="1"/>
    <x v="1"/>
    <n v="1620"/>
    <n v="40436"/>
    <n v="1796"/>
    <n v="59764"/>
    <s v="LORRAINE"/>
    <x v="0"/>
    <s v="EST"/>
    <n v="103616"/>
    <n v="3416"/>
  </r>
  <r>
    <n v="93"/>
    <x v="79"/>
    <s v="Hautes-Alpes"/>
    <x v="6"/>
    <x v="3"/>
    <n v="363"/>
    <n v="3385"/>
    <n v="256"/>
    <n v="4620"/>
    <s v="PROVENCE-ALPES-COTE D'AZUR"/>
    <x v="1"/>
    <s v="MEDITERRANEE"/>
    <n v="8624"/>
    <n v="619"/>
  </r>
  <r>
    <n v="43"/>
    <x v="18"/>
    <s v="Haute-Saône"/>
    <x v="3"/>
    <x v="1"/>
    <n v="26.227936517107871"/>
    <n v="10691.771366425295"/>
    <n v="28.270959301213118"/>
    <n v="16840.343163820933"/>
    <s v="FRANCHE-COMTE"/>
    <x v="0"/>
    <s v="EST"/>
    <n v="27586.613426064549"/>
    <n v="54.498895818320989"/>
  </r>
  <r>
    <n v="22"/>
    <x v="81"/>
    <s v="Oise"/>
    <x v="4"/>
    <x v="2"/>
    <n v="10560"/>
    <n v="24425"/>
    <n v="7060"/>
    <n v="13585"/>
    <s v="PICARDIE"/>
    <x v="1"/>
    <s v="BASSIN PARISIEN"/>
    <n v="55630"/>
    <n v="17620"/>
  </r>
  <r>
    <n v="25"/>
    <x v="78"/>
    <s v="Orne"/>
    <x v="6"/>
    <x v="0"/>
    <n v="2074"/>
    <n v="25221"/>
    <n v="1379"/>
    <n v="28772"/>
    <s v="BASSE-NORMANDIE"/>
    <x v="0"/>
    <s v="BASSIN PARISIEN"/>
    <n v="57446"/>
    <n v="3453"/>
  </r>
  <r>
    <n v="72"/>
    <x v="25"/>
    <s v="Lot-et-Garonne"/>
    <x v="0"/>
    <x v="2"/>
    <n v="3004"/>
    <n v="5004"/>
    <n v="2388"/>
    <n v="3724"/>
    <s v="AQUITAINE"/>
    <x v="1"/>
    <s v="SUD-OUEST"/>
    <n v="14120"/>
    <n v="5392"/>
  </r>
  <r>
    <n v="91"/>
    <x v="83"/>
    <s v="Lozère"/>
    <x v="4"/>
    <x v="2"/>
    <n v="1140"/>
    <n v="2445"/>
    <n v="630"/>
    <n v="1420"/>
    <s v="LANGUEDOC-ROUSSILLON"/>
    <x v="1"/>
    <s v="MEDITERRANEE"/>
    <n v="5635"/>
    <n v="1770"/>
  </r>
  <r>
    <n v="53"/>
    <x v="34"/>
    <s v="Finistère"/>
    <x v="0"/>
    <x v="0"/>
    <n v="6792"/>
    <n v="84968"/>
    <n v="6196"/>
    <n v="126000"/>
    <s v="BRETAGNE"/>
    <x v="0"/>
    <s v="OUEST"/>
    <n v="223956"/>
    <n v="12988"/>
  </r>
  <r>
    <n v="43"/>
    <x v="18"/>
    <s v="Haute-Saône"/>
    <x v="5"/>
    <x v="2"/>
    <n v="3866"/>
    <n v="17164"/>
    <n v="2500"/>
    <n v="10068"/>
    <s v="FRANCHE-COMTE"/>
    <x v="1"/>
    <s v="EST"/>
    <n v="33598"/>
    <n v="6366"/>
  </r>
  <r>
    <n v="82"/>
    <x v="56"/>
    <s v="Drôme"/>
    <x v="3"/>
    <x v="0"/>
    <n v="2866.3996051475378"/>
    <n v="28457.590876452316"/>
    <n v="1884.072028557094"/>
    <n v="32233.849556909707"/>
    <s v="RHONE-ALPES"/>
    <x v="0"/>
    <s v="CENTRE-EST"/>
    <n v="65441.912067066653"/>
    <n v="4750.471633704632"/>
  </r>
  <r>
    <n v="73"/>
    <x v="65"/>
    <s v="Hautes-Pyrénées"/>
    <x v="3"/>
    <x v="5"/>
    <n v="933.74547508574733"/>
    <n v="16278.738554829128"/>
    <n v="975.73820618020397"/>
    <n v="20838.808352533179"/>
    <s v="MIDI-PYRENEES"/>
    <x v="2"/>
    <s v="SUD-OUEST"/>
    <n v="39027.030588628259"/>
    <n v="1909.4836812659514"/>
  </r>
  <r>
    <n v="41"/>
    <x v="58"/>
    <s v="Meuse"/>
    <x v="3"/>
    <x v="2"/>
    <n v="2621.6693768633049"/>
    <n v="24319.536665946798"/>
    <n v="1376.218683774875"/>
    <n v="15973.117162699829"/>
    <s v="LORRAINE"/>
    <x v="1"/>
    <s v="EST"/>
    <n v="44290.54188928481"/>
    <n v="3997.8880606381799"/>
  </r>
  <r>
    <n v="24"/>
    <x v="8"/>
    <s v="Loir-et-Cher"/>
    <x v="1"/>
    <x v="4"/>
    <n v="948"/>
    <n v="6076"/>
    <n v="1484"/>
    <n v="5144"/>
    <s v="CENTRE"/>
    <x v="2"/>
    <s v="BASSIN PARISIEN"/>
    <n v="13652"/>
    <n v="2432"/>
  </r>
  <r>
    <n v="74"/>
    <x v="87"/>
    <s v="Haute-Vienne"/>
    <x v="2"/>
    <x v="5"/>
    <n v="1871.6050178601108"/>
    <n v="23346.803237788074"/>
    <n v="2414.250844625255"/>
    <n v="28566.933359199807"/>
    <s v="LIMOUSIN"/>
    <x v="2"/>
    <s v="SUD-OUEST"/>
    <n v="56199.59245947325"/>
    <n v="4285.8558624853658"/>
  </r>
  <r>
    <n v="21"/>
    <x v="84"/>
    <s v="Ardennes"/>
    <x v="3"/>
    <x v="5"/>
    <n v="1030.4132030841379"/>
    <n v="14248.848523351577"/>
    <n v="1499.1000812508294"/>
    <n v="16988.05531352897"/>
    <s v="CHAMPAGNE-ARDENNE"/>
    <x v="2"/>
    <s v="BASSIN PARISIEN"/>
    <n v="33766.417121215512"/>
    <n v="2529.5132843349675"/>
  </r>
  <r>
    <n v="11"/>
    <x v="75"/>
    <s v="Val-de-Marne"/>
    <x v="1"/>
    <x v="1"/>
    <n v="5728"/>
    <n v="71392"/>
    <n v="4560"/>
    <n v="91844"/>
    <s v="ILE-DE-FRANCE"/>
    <x v="0"/>
    <s v="REGION PARISIENNE"/>
    <n v="173524"/>
    <n v="10288"/>
  </r>
  <r>
    <n v="72"/>
    <x v="82"/>
    <s v="Gironde"/>
    <x v="3"/>
    <x v="3"/>
    <n v="4306.6329214136049"/>
    <n v="25260.19276464947"/>
    <n v="3238.7638606616947"/>
    <n v="38823.461181307153"/>
    <s v="AQUITAINE"/>
    <x v="1"/>
    <s v="SUD-OUEST"/>
    <n v="71629.050728031929"/>
    <n v="7545.3967820752996"/>
  </r>
  <r>
    <n v="93"/>
    <x v="79"/>
    <s v="Hautes-Alpes"/>
    <x v="3"/>
    <x v="4"/>
    <n v="1074.1435241677023"/>
    <n v="8371.2645337615177"/>
    <n v="1088.9043636158058"/>
    <n v="9989.4995874679953"/>
    <s v="PROVENCE-ALPES-COTE D'AZUR"/>
    <x v="2"/>
    <s v="MEDITERRANEE"/>
    <n v="20523.812009013021"/>
    <n v="2163.047887783508"/>
  </r>
  <r>
    <n v="82"/>
    <x v="15"/>
    <s v="Loire"/>
    <x v="0"/>
    <x v="0"/>
    <n v="12848"/>
    <n v="100128"/>
    <n v="10724"/>
    <n v="119588"/>
    <s v="RHONE-ALPES"/>
    <x v="0"/>
    <s v="CENTRE-EST"/>
    <n v="243288"/>
    <n v="23572"/>
  </r>
  <r>
    <n v="43"/>
    <x v="14"/>
    <s v="Doubs"/>
    <x v="2"/>
    <x v="0"/>
    <n v="3475.6219864672257"/>
    <n v="29354.880341582459"/>
    <n v="2221.1763484568191"/>
    <n v="34842.543873650771"/>
    <s v="FRANCHE-COMTE"/>
    <x v="0"/>
    <s v="EST"/>
    <n v="69894.222550157283"/>
    <n v="5696.7983349240449"/>
  </r>
  <r>
    <n v="43"/>
    <x v="50"/>
    <s v="Jura"/>
    <x v="3"/>
    <x v="3"/>
    <n v="836.40938271366144"/>
    <n v="4277.5641665829007"/>
    <n v="646.9150267601724"/>
    <n v="7013.5875462017302"/>
    <s v="FRANCHE-COMTE"/>
    <x v="1"/>
    <s v="EST"/>
    <n v="12774.476122258464"/>
    <n v="1483.3244094738338"/>
  </r>
  <r>
    <n v="73"/>
    <x v="69"/>
    <s v="Haute-Garonne"/>
    <x v="2"/>
    <x v="2"/>
    <n v="9584.9886367956224"/>
    <n v="91695.034011396827"/>
    <n v="5909.629042713701"/>
    <n v="69371.076577823653"/>
    <s v="MIDI-PYRENEES"/>
    <x v="1"/>
    <s v="SUD-OUEST"/>
    <n v="176560.72826872981"/>
    <n v="15494.617679509323"/>
  </r>
  <r>
    <n v="52"/>
    <x v="59"/>
    <s v="Mayenne"/>
    <x v="3"/>
    <x v="1"/>
    <n v="55.180468971948883"/>
    <n v="11783.919973657874"/>
    <n v="32.245807235667726"/>
    <n v="18664.29432643437"/>
    <s v="PAYS DE LA LOIRE"/>
    <x v="0"/>
    <s v="OUEST"/>
    <n v="30535.640576299862"/>
    <n v="87.42627620761661"/>
  </r>
  <r>
    <n v="93"/>
    <x v="6"/>
    <s v="Var"/>
    <x v="3"/>
    <x v="1"/>
    <n v="219.89233130412796"/>
    <n v="30823.237034823775"/>
    <n v="113.73758314040843"/>
    <n v="48010.234693277642"/>
    <s v="PROVENCE-ALPES-COTE D'AZUR"/>
    <x v="0"/>
    <s v="MEDITERRANEE"/>
    <n v="79167.101642545953"/>
    <n v="333.62991444453638"/>
  </r>
  <r>
    <n v="91"/>
    <x v="12"/>
    <s v="Aude"/>
    <x v="0"/>
    <x v="4"/>
    <n v="936"/>
    <n v="3884"/>
    <n v="996"/>
    <n v="3068"/>
    <s v="LANGUEDOC-ROUSSILLON"/>
    <x v="2"/>
    <s v="MEDITERRANEE"/>
    <n v="8884"/>
    <n v="1932"/>
  </r>
  <r>
    <n v="41"/>
    <x v="31"/>
    <s v="Meurthe-et-Moselle"/>
    <x v="5"/>
    <x v="2"/>
    <n v="11043"/>
    <n v="60241"/>
    <n v="9132"/>
    <n v="41496"/>
    <s v="LORRAINE"/>
    <x v="1"/>
    <s v="EST"/>
    <n v="121912"/>
    <n v="20175"/>
  </r>
  <r>
    <n v="73"/>
    <x v="48"/>
    <s v="Tarn-et-Garonne"/>
    <x v="1"/>
    <x v="5"/>
    <n v="248"/>
    <n v="3420"/>
    <n v="348"/>
    <n v="3188"/>
    <s v="MIDI-PYRENEES"/>
    <x v="2"/>
    <s v="SUD-OUEST"/>
    <n v="7204"/>
    <n v="596"/>
  </r>
  <r>
    <n v="53"/>
    <x v="34"/>
    <s v="Finistère"/>
    <x v="0"/>
    <x v="4"/>
    <n v="3128"/>
    <n v="10432"/>
    <n v="3404"/>
    <n v="7888"/>
    <s v="BRETAGNE"/>
    <x v="2"/>
    <s v="OUEST"/>
    <n v="24852"/>
    <n v="6532"/>
  </r>
  <r>
    <n v="24"/>
    <x v="71"/>
    <s v="Loiret"/>
    <x v="2"/>
    <x v="1"/>
    <n v="207.21675745213304"/>
    <n v="24059.119255844445"/>
    <n v="110.26220478034327"/>
    <n v="40326.666077342292"/>
    <s v="CENTRE"/>
    <x v="0"/>
    <s v="BASSIN PARISIEN"/>
    <n v="64703.264295419212"/>
    <n v="317.47896223247631"/>
  </r>
  <r>
    <n v="22"/>
    <x v="81"/>
    <s v="Oise"/>
    <x v="6"/>
    <x v="2"/>
    <n v="8270"/>
    <n v="73421"/>
    <n v="5333"/>
    <n v="53784"/>
    <s v="PICARDIE"/>
    <x v="1"/>
    <s v="BASSIN PARISIEN"/>
    <n v="140808"/>
    <n v="13603"/>
  </r>
  <r>
    <n v="26"/>
    <x v="41"/>
    <s v="Saône-et-Loire"/>
    <x v="5"/>
    <x v="4"/>
    <n v="1806"/>
    <n v="14348"/>
    <n v="2456"/>
    <n v="15800"/>
    <s v="BOURGOGNE"/>
    <x v="2"/>
    <s v="BASSIN PARISIEN"/>
    <n v="34410"/>
    <n v="4262"/>
  </r>
  <r>
    <n v="72"/>
    <x v="25"/>
    <s v="Lot-et-Garonne"/>
    <x v="6"/>
    <x v="4"/>
    <n v="1526"/>
    <n v="10610"/>
    <n v="1598"/>
    <n v="12237"/>
    <s v="AQUITAINE"/>
    <x v="2"/>
    <s v="SUD-OUEST"/>
    <n v="25971"/>
    <n v="3124"/>
  </r>
  <r>
    <n v="91"/>
    <x v="83"/>
    <s v="Lozère"/>
    <x v="3"/>
    <x v="5"/>
    <n v="289.37862366924765"/>
    <n v="5726.3457144222957"/>
    <n v="424.24241550036356"/>
    <n v="7238.2208531432389"/>
    <s v="LANGUEDOC-ROUSSILLON"/>
    <x v="2"/>
    <s v="MEDITERRANEE"/>
    <n v="13678.187606735146"/>
    <n v="713.62103916961121"/>
  </r>
  <r>
    <n v="54"/>
    <x v="1"/>
    <s v="Vienne"/>
    <x v="1"/>
    <x v="4"/>
    <n v="1548"/>
    <n v="7584"/>
    <n v="2320"/>
    <n v="7284"/>
    <s v="POITOU-CHARENTES"/>
    <x v="2"/>
    <s v="OUEST"/>
    <n v="18736"/>
    <n v="3868"/>
  </r>
  <r>
    <n v="83"/>
    <x v="94"/>
    <s v="Puy-de-Dôme"/>
    <x v="2"/>
    <x v="1"/>
    <n v="212.30887599194469"/>
    <n v="27171.108378794372"/>
    <n v="119.30003883023143"/>
    <n v="42239.62880014351"/>
    <s v="AUVERGNE"/>
    <x v="0"/>
    <s v="CENTRE-EST"/>
    <n v="69742.346093760061"/>
    <n v="331.60891482217613"/>
  </r>
  <r>
    <n v="21"/>
    <x v="5"/>
    <s v="Haute-Marne"/>
    <x v="3"/>
    <x v="1"/>
    <n v="9.6192057332602303"/>
    <n v="7508.4387240929454"/>
    <n v="7.9365362812305005"/>
    <n v="13597.176134247638"/>
    <s v="CHAMPAGNE-ARDENNE"/>
    <x v="0"/>
    <s v="BASSIN PARISIEN"/>
    <n v="21123.170600355075"/>
    <n v="17.555742014490733"/>
  </r>
  <r>
    <n v="72"/>
    <x v="47"/>
    <s v="Landes"/>
    <x v="3"/>
    <x v="1"/>
    <n v="52.034337679517229"/>
    <n v="12687.831771878569"/>
    <n v="36.898818548752864"/>
    <n v="20230.163751723241"/>
    <s v="AQUITAINE"/>
    <x v="0"/>
    <s v="SUD-OUEST"/>
    <n v="33006.928679830082"/>
    <n v="88.933156228270093"/>
  </r>
  <r>
    <n v="24"/>
    <x v="10"/>
    <s v="Cher"/>
    <x v="5"/>
    <x v="3"/>
    <n v="748"/>
    <n v="5080"/>
    <n v="928"/>
    <n v="8596"/>
    <s v="CENTRE"/>
    <x v="1"/>
    <s v="BASSIN PARISIEN"/>
    <n v="15352"/>
    <n v="1676"/>
  </r>
  <r>
    <n v="11"/>
    <x v="42"/>
    <s v="Hauts-de-Seine"/>
    <x v="1"/>
    <x v="3"/>
    <n v="6484"/>
    <n v="22612"/>
    <n v="6976"/>
    <n v="45680"/>
    <s v="ILE-DE-FRANCE"/>
    <x v="1"/>
    <s v="REGION PARISIENNE"/>
    <n v="81752"/>
    <n v="13460"/>
  </r>
  <r>
    <n v="53"/>
    <x v="57"/>
    <s v="Côtes-d'Armor"/>
    <x v="4"/>
    <x v="0"/>
    <n v="6530"/>
    <n v="60265"/>
    <n v="5570"/>
    <n v="80695"/>
    <s v="BRETAGNE"/>
    <x v="0"/>
    <s v="OUEST"/>
    <n v="153060"/>
    <n v="12100"/>
  </r>
  <r>
    <n v="91"/>
    <x v="12"/>
    <s v="Aude"/>
    <x v="3"/>
    <x v="2"/>
    <n v="3247.8888864896553"/>
    <n v="35739.592282782971"/>
    <n v="1995.0817251315862"/>
    <n v="27073.289227091605"/>
    <s v="LANGUEDOC-ROUSSILLON"/>
    <x v="1"/>
    <s v="MEDITERRANEE"/>
    <n v="68055.852121495816"/>
    <n v="5242.9706116212419"/>
  </r>
  <r>
    <n v="73"/>
    <x v="2"/>
    <s v="Tarn"/>
    <x v="6"/>
    <x v="3"/>
    <n v="787"/>
    <n v="7617"/>
    <n v="569"/>
    <n v="10995"/>
    <s v="MIDI-PYRENEES"/>
    <x v="1"/>
    <s v="SUD-OUEST"/>
    <n v="19968"/>
    <n v="1356"/>
  </r>
  <r>
    <n v="24"/>
    <x v="46"/>
    <s v="Indre"/>
    <x v="0"/>
    <x v="4"/>
    <n v="708"/>
    <n v="3620"/>
    <n v="604"/>
    <n v="2392"/>
    <s v="CENTRE"/>
    <x v="2"/>
    <s v="BASSIN PARISIEN"/>
    <n v="7324"/>
    <n v="1312"/>
  </r>
  <r>
    <n v="91"/>
    <x v="12"/>
    <s v="Aude"/>
    <x v="4"/>
    <x v="0"/>
    <n v="3835"/>
    <n v="43410"/>
    <n v="3170"/>
    <n v="54780"/>
    <s v="LANGUEDOC-ROUSSILLON"/>
    <x v="0"/>
    <s v="MEDITERRANEE"/>
    <n v="105195"/>
    <n v="7005"/>
  </r>
  <r>
    <n v="54"/>
    <x v="88"/>
    <s v="Charente"/>
    <x v="2"/>
    <x v="1"/>
    <n v="69.213875503094783"/>
    <n v="15218.878639926463"/>
    <n v="60.950003344803463"/>
    <n v="24531.531053827111"/>
    <s v="POITOU-CHARENTES"/>
    <x v="0"/>
    <s v="OUEST"/>
    <n v="39880.573572601475"/>
    <n v="130.16387884789825"/>
  </r>
  <r>
    <n v="23"/>
    <x v="38"/>
    <s v="Eure"/>
    <x v="5"/>
    <x v="5"/>
    <n v="953"/>
    <n v="14364"/>
    <n v="1376"/>
    <n v="11576"/>
    <s v="HAUTE-NORMANDIE"/>
    <x v="2"/>
    <s v="BASSIN PARISIEN"/>
    <n v="28269"/>
    <n v="2329"/>
  </r>
  <r>
    <n v="43"/>
    <x v="14"/>
    <s v="Doubs"/>
    <x v="2"/>
    <x v="5"/>
    <n v="3194.5553599843947"/>
    <n v="34745.785656991255"/>
    <n v="4044.5095965799078"/>
    <n v="38447.391391300589"/>
    <s v="FRANCHE-COMTE"/>
    <x v="2"/>
    <s v="EST"/>
    <n v="80432.242004856147"/>
    <n v="7239.0649565643025"/>
  </r>
  <r>
    <n v="22"/>
    <x v="95"/>
    <s v="Aisne"/>
    <x v="2"/>
    <x v="0"/>
    <n v="4743.9181697894346"/>
    <n v="41176.66259158621"/>
    <n v="2923.5046262653391"/>
    <n v="51329.976209161541"/>
    <s v="PICARDIE"/>
    <x v="0"/>
    <s v="BASSIN PARISIEN"/>
    <n v="100174.06159680252"/>
    <n v="7667.4227960547742"/>
  </r>
  <r>
    <n v="23"/>
    <x v="38"/>
    <s v="Eure"/>
    <x v="0"/>
    <x v="3"/>
    <n v="1148"/>
    <n v="2672"/>
    <n v="1756"/>
    <n v="5048"/>
    <s v="HAUTE-NORMANDIE"/>
    <x v="1"/>
    <s v="BASSIN PARISIEN"/>
    <n v="10624"/>
    <n v="2904"/>
  </r>
  <r>
    <n v="11"/>
    <x v="49"/>
    <s v="Yvelines"/>
    <x v="0"/>
    <x v="2"/>
    <n v="11400"/>
    <n v="30732"/>
    <n v="11420"/>
    <n v="25372"/>
    <s v="ILE-DE-FRANCE"/>
    <x v="1"/>
    <s v="REGION PARISIENNE"/>
    <n v="78924"/>
    <n v="22820"/>
  </r>
  <r>
    <n v="25"/>
    <x v="78"/>
    <s v="Orne"/>
    <x v="6"/>
    <x v="3"/>
    <n v="822"/>
    <n v="4958"/>
    <n v="687"/>
    <n v="8349"/>
    <s v="BASSE-NORMANDIE"/>
    <x v="1"/>
    <s v="BASSIN PARISIEN"/>
    <n v="14816"/>
    <n v="1509"/>
  </r>
  <r>
    <n v="25"/>
    <x v="85"/>
    <s v="Calvados"/>
    <x v="6"/>
    <x v="1"/>
    <n v="433"/>
    <n v="32263"/>
    <n v="308"/>
    <n v="52239"/>
    <s v="BASSE-NORMANDIE"/>
    <x v="0"/>
    <s v="BASSIN PARISIEN"/>
    <n v="85243"/>
    <n v="741"/>
  </r>
  <r>
    <n v="23"/>
    <x v="38"/>
    <s v="Eure"/>
    <x v="2"/>
    <x v="4"/>
    <n v="3805.6782025433636"/>
    <n v="23744.154481756068"/>
    <n v="4265.8970262762559"/>
    <n v="26873.502556451"/>
    <s v="HAUTE-NORMANDIE"/>
    <x v="2"/>
    <s v="BASSIN PARISIEN"/>
    <n v="58689.232267026688"/>
    <n v="8071.57522881962"/>
  </r>
  <r>
    <n v="11"/>
    <x v="62"/>
    <s v="Paris"/>
    <x v="0"/>
    <x v="0"/>
    <n v="37712"/>
    <n v="278624"/>
    <n v="36496"/>
    <n v="415100"/>
    <s v="ILE-DE-FRANCE"/>
    <x v="0"/>
    <s v="REGION PARISIENNE"/>
    <n v="767932"/>
    <n v="74208"/>
  </r>
  <r>
    <n v="73"/>
    <x v="37"/>
    <s v="Lot"/>
    <x v="0"/>
    <x v="3"/>
    <n v="456"/>
    <n v="1412"/>
    <n v="640"/>
    <n v="2248"/>
    <s v="MIDI-PYRENEES"/>
    <x v="1"/>
    <s v="SUD-OUEST"/>
    <n v="4756"/>
    <n v="1096"/>
  </r>
  <r>
    <n v="82"/>
    <x v="60"/>
    <s v="Ardèche"/>
    <x v="1"/>
    <x v="4"/>
    <n v="1228"/>
    <n v="5788"/>
    <n v="1716"/>
    <n v="5568"/>
    <s v="RHONE-ALPES"/>
    <x v="2"/>
    <s v="CENTRE-EST"/>
    <n v="14300"/>
    <n v="2944"/>
  </r>
  <r>
    <n v="11"/>
    <x v="49"/>
    <s v="Yvelines"/>
    <x v="6"/>
    <x v="2"/>
    <n v="10929"/>
    <n v="100192"/>
    <n v="7225"/>
    <n v="89460"/>
    <s v="ILE-DE-FRANCE"/>
    <x v="1"/>
    <s v="REGION PARISIENNE"/>
    <n v="207806"/>
    <n v="18154"/>
  </r>
  <r>
    <n v="82"/>
    <x v="60"/>
    <s v="Ardèche"/>
    <x v="3"/>
    <x v="5"/>
    <n v="1178.6272515652811"/>
    <n v="21850.84619615175"/>
    <n v="1563.3339968815437"/>
    <n v="27973.34231049371"/>
    <s v="RHONE-ALPES"/>
    <x v="2"/>
    <s v="CENTRE-EST"/>
    <n v="52566.149755092287"/>
    <n v="2741.9612484468248"/>
  </r>
  <r>
    <n v="42"/>
    <x v="40"/>
    <s v="Haut-Rhin"/>
    <x v="0"/>
    <x v="3"/>
    <n v="1056"/>
    <n v="3156"/>
    <n v="1072"/>
    <n v="4628"/>
    <s v="ALSACE"/>
    <x v="1"/>
    <s v="EST"/>
    <n v="9912"/>
    <n v="2128"/>
  </r>
  <r>
    <n v="82"/>
    <x v="17"/>
    <s v="Rhône"/>
    <x v="0"/>
    <x v="4"/>
    <n v="4916"/>
    <n v="22368"/>
    <n v="6764"/>
    <n v="19736"/>
    <s v="RHONE-ALPES"/>
    <x v="2"/>
    <s v="CENTRE-EST"/>
    <n v="53784"/>
    <n v="11680"/>
  </r>
  <r>
    <n v="94"/>
    <x v="89"/>
    <s v="Haute-Corse"/>
    <x v="4"/>
    <x v="0"/>
    <n v="3080"/>
    <n v="26880"/>
    <n v="1120"/>
    <n v="22520"/>
    <s v="CORSE"/>
    <x v="0"/>
    <s v="MEDITERRANEE"/>
    <n v="53600"/>
    <n v="4200"/>
  </r>
  <r>
    <n v="21"/>
    <x v="5"/>
    <s v="Haute-Marne"/>
    <x v="6"/>
    <x v="3"/>
    <n v="538"/>
    <n v="3732"/>
    <n v="487"/>
    <n v="5350"/>
    <s v="CHAMPAGNE-ARDENNE"/>
    <x v="1"/>
    <s v="BASSIN PARISIEN"/>
    <n v="10107"/>
    <n v="1025"/>
  </r>
  <r>
    <n v="83"/>
    <x v="22"/>
    <s v="Allier"/>
    <x v="6"/>
    <x v="3"/>
    <n v="1017"/>
    <n v="7388"/>
    <n v="749"/>
    <n v="12930"/>
    <s v="AUVERGNE"/>
    <x v="1"/>
    <s v="CENTRE-EST"/>
    <n v="22084"/>
    <n v="1766"/>
  </r>
  <r>
    <n v="42"/>
    <x v="40"/>
    <s v="Haut-Rhin"/>
    <x v="4"/>
    <x v="1"/>
    <n v="6890"/>
    <n v="24615"/>
    <n v="9185"/>
    <n v="42975"/>
    <s v="ALSACE"/>
    <x v="0"/>
    <s v="EST"/>
    <n v="83665"/>
    <n v="16075"/>
  </r>
  <r>
    <n v="91"/>
    <x v="91"/>
    <s v="Gard"/>
    <x v="2"/>
    <x v="1"/>
    <n v="177.05440028061139"/>
    <n v="26281.317843118071"/>
    <n v="93.098028272969131"/>
    <n v="36875.854664750485"/>
    <s v="LANGUEDOC-ROUSSILLON"/>
    <x v="0"/>
    <s v="MEDITERRANEE"/>
    <n v="63427.324936422141"/>
    <n v="270.15242855358053"/>
  </r>
  <r>
    <n v="22"/>
    <x v="95"/>
    <s v="Aisne"/>
    <x v="2"/>
    <x v="2"/>
    <n v="6485.6884455700019"/>
    <n v="54234.54149957835"/>
    <n v="4351.8106141703129"/>
    <n v="36437.423923772476"/>
    <s v="PICARDIE"/>
    <x v="1"/>
    <s v="BASSIN PARISIEN"/>
    <n v="101509.46448309114"/>
    <n v="10837.499059740316"/>
  </r>
  <r>
    <n v="91"/>
    <x v="83"/>
    <s v="Lozère"/>
    <x v="5"/>
    <x v="0"/>
    <n v="520"/>
    <n v="8216"/>
    <n v="344"/>
    <n v="8408"/>
    <s v="LANGUEDOC-ROUSSILLON"/>
    <x v="0"/>
    <s v="MEDITERRANEE"/>
    <n v="17488"/>
    <n v="864"/>
  </r>
  <r>
    <n v="52"/>
    <x v="63"/>
    <s v="Vendée"/>
    <x v="4"/>
    <x v="4"/>
    <n v="1750"/>
    <n v="5815"/>
    <n v="1890"/>
    <n v="4275"/>
    <s v="PAYS DE LA LOIRE"/>
    <x v="2"/>
    <s v="OUEST"/>
    <n v="13730"/>
    <n v="3640"/>
  </r>
  <r>
    <n v="24"/>
    <x v="71"/>
    <s v="Loiret"/>
    <x v="1"/>
    <x v="1"/>
    <n v="2768"/>
    <n v="36236"/>
    <n v="2856"/>
    <n v="50672"/>
    <s v="CENTRE"/>
    <x v="0"/>
    <s v="BASSIN PARISIEN"/>
    <n v="92532"/>
    <n v="5624"/>
  </r>
  <r>
    <n v="53"/>
    <x v="57"/>
    <s v="Côtes-d'Armor"/>
    <x v="2"/>
    <x v="4"/>
    <n v="3548.3487265550889"/>
    <n v="28799.265339178615"/>
    <n v="3263.8940897734055"/>
    <n v="29986.870875647965"/>
    <s v="BRETAGNE"/>
    <x v="2"/>
    <s v="OUEST"/>
    <n v="65598.379031155069"/>
    <n v="6812.2428163284949"/>
  </r>
  <r>
    <n v="26"/>
    <x v="28"/>
    <s v="Yonne"/>
    <x v="4"/>
    <x v="1"/>
    <n v="3325"/>
    <n v="28700"/>
    <n v="4290"/>
    <n v="37565"/>
    <s v="BOURGOGNE"/>
    <x v="0"/>
    <s v="BASSIN PARISIEN"/>
    <n v="73880"/>
    <n v="7615"/>
  </r>
  <r>
    <n v="21"/>
    <x v="35"/>
    <s v="Marne"/>
    <x v="3"/>
    <x v="1"/>
    <n v="77.407571190196578"/>
    <n v="18124.711607050256"/>
    <n v="62.47492657503706"/>
    <n v="31396.114742571932"/>
    <s v="CHAMPAGNE-ARDENNE"/>
    <x v="0"/>
    <s v="BASSIN PARISIEN"/>
    <n v="49660.708847387417"/>
    <n v="139.88249776523364"/>
  </r>
  <r>
    <n v="82"/>
    <x v="29"/>
    <s v="Savoie"/>
    <x v="1"/>
    <x v="4"/>
    <n v="1672"/>
    <n v="8872"/>
    <n v="2808"/>
    <n v="8568"/>
    <s v="RHONE-ALPES"/>
    <x v="2"/>
    <s v="CENTRE-EST"/>
    <n v="21920"/>
    <n v="4480"/>
  </r>
  <r>
    <n v="42"/>
    <x v="3"/>
    <s v="Bas-Rhin"/>
    <x v="0"/>
    <x v="5"/>
    <n v="992"/>
    <n v="12516"/>
    <n v="1028"/>
    <n v="4460"/>
    <s v="ALSACE"/>
    <x v="2"/>
    <s v="EST"/>
    <n v="18996"/>
    <n v="2020"/>
  </r>
  <r>
    <n v="26"/>
    <x v="41"/>
    <s v="Saône-et-Loire"/>
    <x v="6"/>
    <x v="1"/>
    <n v="140"/>
    <n v="33376"/>
    <n v="140"/>
    <n v="55831"/>
    <s v="BOURGOGNE"/>
    <x v="0"/>
    <s v="BASSIN PARISIEN"/>
    <n v="89487"/>
    <n v="280"/>
  </r>
  <r>
    <n v="11"/>
    <x v="39"/>
    <s v="Seine-Saint-Denis"/>
    <x v="0"/>
    <x v="1"/>
    <n v="22428"/>
    <n v="114456"/>
    <n v="22648"/>
    <n v="126132"/>
    <s v="ILE-DE-FRANCE"/>
    <x v="0"/>
    <s v="REGION PARISIENNE"/>
    <n v="285664"/>
    <n v="45076"/>
  </r>
  <r>
    <n v="22"/>
    <x v="81"/>
    <s v="Oise"/>
    <x v="4"/>
    <x v="5"/>
    <n v="1005"/>
    <n v="9685"/>
    <n v="1545"/>
    <n v="6985"/>
    <s v="PICARDIE"/>
    <x v="2"/>
    <s v="BASSIN PARISIEN"/>
    <n v="19220"/>
    <n v="2550"/>
  </r>
  <r>
    <n v="11"/>
    <x v="75"/>
    <s v="Val-de-Marne"/>
    <x v="6"/>
    <x v="5"/>
    <n v="5440"/>
    <n v="98537"/>
    <n v="8045"/>
    <n v="102158"/>
    <s v="ILE-DE-FRANCE"/>
    <x v="2"/>
    <s v="REGION PARISIENNE"/>
    <n v="214180"/>
    <n v="13485"/>
  </r>
  <r>
    <n v="42"/>
    <x v="3"/>
    <s v="Bas-Rhin"/>
    <x v="3"/>
    <x v="1"/>
    <n v="264.20075112194098"/>
    <n v="19952.313917384225"/>
    <n v="156.23376092161703"/>
    <n v="42594.395998192216"/>
    <s v="ALSACE"/>
    <x v="0"/>
    <s v="EST"/>
    <n v="62967.144427619998"/>
    <n v="420.43451204355802"/>
  </r>
  <r>
    <n v="91"/>
    <x v="91"/>
    <s v="Gard"/>
    <x v="3"/>
    <x v="3"/>
    <n v="2263.8546559802712"/>
    <n v="14357.601966233229"/>
    <n v="1499.1632141164139"/>
    <n v="21817.851564952678"/>
    <s v="LANGUEDOC-ROUSSILLON"/>
    <x v="1"/>
    <s v="MEDITERRANEE"/>
    <n v="39938.471401282593"/>
    <n v="3763.0178700966853"/>
  </r>
  <r>
    <n v="73"/>
    <x v="65"/>
    <s v="Hautes-Pyrénées"/>
    <x v="1"/>
    <x v="2"/>
    <n v="4084"/>
    <n v="13656"/>
    <n v="2856"/>
    <n v="8616"/>
    <s v="MIDI-PYRENEES"/>
    <x v="1"/>
    <s v="SUD-OUEST"/>
    <n v="29212"/>
    <n v="6940"/>
  </r>
  <r>
    <n v="11"/>
    <x v="42"/>
    <s v="Hauts-de-Seine"/>
    <x v="2"/>
    <x v="4"/>
    <n v="8637.8297011513932"/>
    <n v="69183.621733181833"/>
    <n v="10787.804982747957"/>
    <n v="92736.980786636297"/>
    <s v="ILE-DE-FRANCE"/>
    <x v="2"/>
    <s v="REGION PARISIENNE"/>
    <n v="181346.23720371746"/>
    <n v="19425.634683899349"/>
  </r>
  <r>
    <n v="53"/>
    <x v="57"/>
    <s v="Côtes-d'Armor"/>
    <x v="2"/>
    <x v="0"/>
    <n v="2366.3956187209196"/>
    <n v="27170.380176110262"/>
    <n v="1248.0605923679057"/>
    <n v="37777.634205588496"/>
    <s v="BRETAGNE"/>
    <x v="0"/>
    <s v="OUEST"/>
    <n v="68562.470592787577"/>
    <n v="3614.4562110888255"/>
  </r>
  <r>
    <n v="82"/>
    <x v="61"/>
    <s v="Haute-Savoie"/>
    <x v="6"/>
    <x v="4"/>
    <n v="3636"/>
    <n v="23848"/>
    <n v="3853"/>
    <n v="29402"/>
    <s v="RHONE-ALPES"/>
    <x v="2"/>
    <s v="CENTRE-EST"/>
    <n v="60739"/>
    <n v="7489"/>
  </r>
  <r>
    <n v="24"/>
    <x v="10"/>
    <s v="Cher"/>
    <x v="5"/>
    <x v="5"/>
    <n v="709"/>
    <n v="8368"/>
    <n v="764"/>
    <n v="7140"/>
    <s v="CENTRE"/>
    <x v="2"/>
    <s v="BASSIN PARISIEN"/>
    <n v="16981"/>
    <n v="1473"/>
  </r>
  <r>
    <n v="72"/>
    <x v="4"/>
    <s v="Dordogne"/>
    <x v="1"/>
    <x v="4"/>
    <n v="1428"/>
    <n v="8556"/>
    <n v="1848"/>
    <n v="7580"/>
    <s v="AQUITAINE"/>
    <x v="2"/>
    <s v="SUD-OUEST"/>
    <n v="19412"/>
    <n v="3276"/>
  </r>
  <r>
    <n v="73"/>
    <x v="2"/>
    <s v="Tarn"/>
    <x v="3"/>
    <x v="1"/>
    <n v="72.646688162326924"/>
    <n v="13942.635280337872"/>
    <n v="29.088713113418049"/>
    <n v="20896.566593125906"/>
    <s v="MIDI-PYRENEES"/>
    <x v="0"/>
    <s v="SUD-OUEST"/>
    <n v="34940.937274739525"/>
    <n v="101.73540127574498"/>
  </r>
  <r>
    <n v="54"/>
    <x v="88"/>
    <s v="Charente"/>
    <x v="6"/>
    <x v="3"/>
    <n v="1010"/>
    <n v="5967"/>
    <n v="672"/>
    <n v="9982"/>
    <s v="POITOU-CHARENTES"/>
    <x v="1"/>
    <s v="OUEST"/>
    <n v="17631"/>
    <n v="1682"/>
  </r>
  <r>
    <n v="93"/>
    <x v="53"/>
    <s v="Bouches-du-Rhône"/>
    <x v="2"/>
    <x v="5"/>
    <n v="9311.7960950206634"/>
    <n v="152131.98394818138"/>
    <n v="12747.858139867874"/>
    <n v="175278.60621917396"/>
    <s v="PROVENCE-ALPES-COTE D'AZUR"/>
    <x v="2"/>
    <s v="MEDITERRANEE"/>
    <n v="349470.24440224387"/>
    <n v="22059.654234888538"/>
  </r>
  <r>
    <n v="72"/>
    <x v="4"/>
    <s v="Dordogne"/>
    <x v="6"/>
    <x v="0"/>
    <n v="1979"/>
    <n v="26728"/>
    <n v="1482"/>
    <n v="32310"/>
    <s v="AQUITAINE"/>
    <x v="0"/>
    <s v="SUD-OUEST"/>
    <n v="62499"/>
    <n v="3461"/>
  </r>
  <r>
    <n v="82"/>
    <x v="60"/>
    <s v="Ardèche"/>
    <x v="5"/>
    <x v="0"/>
    <n v="2520"/>
    <n v="27925"/>
    <n v="1860"/>
    <n v="33124"/>
    <s v="RHONE-ALPES"/>
    <x v="0"/>
    <s v="CENTRE-EST"/>
    <n v="65429"/>
    <n v="4380"/>
  </r>
  <r>
    <n v="54"/>
    <x v="93"/>
    <s v="Deux-Sèvres"/>
    <x v="5"/>
    <x v="4"/>
    <n v="1329"/>
    <n v="9240"/>
    <n v="1716"/>
    <n v="9652"/>
    <s v="POITOU-CHARENTES"/>
    <x v="2"/>
    <s v="OUEST"/>
    <n v="21937"/>
    <n v="3045"/>
  </r>
  <r>
    <n v="21"/>
    <x v="5"/>
    <s v="Haute-Marne"/>
    <x v="0"/>
    <x v="0"/>
    <n v="4280"/>
    <n v="26924"/>
    <n v="3692"/>
    <n v="30788"/>
    <s v="CHAMPAGNE-ARDENNE"/>
    <x v="0"/>
    <s v="BASSIN PARISIEN"/>
    <n v="65684"/>
    <n v="7972"/>
  </r>
  <r>
    <n v="25"/>
    <x v="78"/>
    <s v="Orne"/>
    <x v="4"/>
    <x v="1"/>
    <n v="3685"/>
    <n v="21525"/>
    <n v="4530"/>
    <n v="29755"/>
    <s v="BASSE-NORMANDIE"/>
    <x v="0"/>
    <s v="BASSIN PARISIEN"/>
    <n v="59495"/>
    <n v="8215"/>
  </r>
  <r>
    <n v="93"/>
    <x v="6"/>
    <s v="Var"/>
    <x v="2"/>
    <x v="3"/>
    <n v="3300.1628542884587"/>
    <n v="24322.115598577977"/>
    <n v="2212.39362795342"/>
    <n v="37174.23334476247"/>
    <s v="PROVENCE-ALPES-COTE D'AZUR"/>
    <x v="1"/>
    <s v="MEDITERRANEE"/>
    <n v="67008.905425582328"/>
    <n v="5512.5564822418783"/>
  </r>
  <r>
    <n v="74"/>
    <x v="87"/>
    <s v="Haute-Vienne"/>
    <x v="6"/>
    <x v="1"/>
    <n v="120"/>
    <n v="23952"/>
    <n v="90"/>
    <n v="35283"/>
    <s v="LIMOUSIN"/>
    <x v="0"/>
    <s v="SUD-OUEST"/>
    <n v="59445"/>
    <n v="210"/>
  </r>
  <r>
    <n v="24"/>
    <x v="45"/>
    <s v="Indre-et-Loire"/>
    <x v="4"/>
    <x v="1"/>
    <n v="4335"/>
    <n v="35015"/>
    <n v="6110"/>
    <n v="48030"/>
    <s v="CENTRE"/>
    <x v="0"/>
    <s v="BASSIN PARISIEN"/>
    <n v="93490"/>
    <n v="10445"/>
  </r>
  <r>
    <n v="83"/>
    <x v="94"/>
    <s v="Puy-de-Dôme"/>
    <x v="5"/>
    <x v="1"/>
    <n v="1987"/>
    <n v="44177"/>
    <n v="1428"/>
    <n v="58352"/>
    <s v="AUVERGNE"/>
    <x v="0"/>
    <s v="CENTRE-EST"/>
    <n v="105944"/>
    <n v="3415"/>
  </r>
  <r>
    <n v="54"/>
    <x v="1"/>
    <s v="Vienne"/>
    <x v="0"/>
    <x v="3"/>
    <n v="868"/>
    <n v="2020"/>
    <n v="1200"/>
    <n v="4444"/>
    <s v="POITOU-CHARENTES"/>
    <x v="1"/>
    <s v="OUEST"/>
    <n v="8532"/>
    <n v="2068"/>
  </r>
  <r>
    <n v="73"/>
    <x v="86"/>
    <s v="Ariège"/>
    <x v="3"/>
    <x v="2"/>
    <n v="1365.5136522613443"/>
    <n v="16830.565017048295"/>
    <n v="847.71632587205988"/>
    <n v="11814.798936205785"/>
    <s v="MIDI-PYRENEES"/>
    <x v="1"/>
    <s v="SUD-OUEST"/>
    <n v="30858.593931387484"/>
    <n v="2213.2299781334041"/>
  </r>
  <r>
    <n v="23"/>
    <x v="38"/>
    <s v="Eure"/>
    <x v="3"/>
    <x v="1"/>
    <n v="121.87672953242125"/>
    <n v="17783.090202084724"/>
    <n v="44.760363405894218"/>
    <n v="31707.603991314718"/>
    <s v="HAUTE-NORMANDIE"/>
    <x v="0"/>
    <s v="BASSIN PARISIEN"/>
    <n v="49657.331286337758"/>
    <n v="166.63709293831548"/>
  </r>
  <r>
    <n v="24"/>
    <x v="8"/>
    <s v="Loir-et-Cher"/>
    <x v="6"/>
    <x v="3"/>
    <n v="819"/>
    <n v="5504"/>
    <n v="614"/>
    <n v="9488"/>
    <s v="CENTRE"/>
    <x v="1"/>
    <s v="BASSIN PARISIEN"/>
    <n v="16425"/>
    <n v="1433"/>
  </r>
  <r>
    <n v="25"/>
    <x v="85"/>
    <s v="Calvados"/>
    <x v="1"/>
    <x v="0"/>
    <n v="11824"/>
    <n v="61620"/>
    <n v="9228"/>
    <n v="76480"/>
    <s v="BASSE-NORMANDIE"/>
    <x v="0"/>
    <s v="BASSIN PARISIEN"/>
    <n v="159152"/>
    <n v="21052"/>
  </r>
  <r>
    <n v="54"/>
    <x v="74"/>
    <s v="Charente-Maritime"/>
    <x v="6"/>
    <x v="1"/>
    <n v="132"/>
    <n v="34388"/>
    <n v="104"/>
    <n v="50424"/>
    <s v="POITOU-CHARENTES"/>
    <x v="0"/>
    <s v="OUEST"/>
    <n v="85048"/>
    <n v="236"/>
  </r>
  <r>
    <n v="74"/>
    <x v="52"/>
    <s v="Corrèze"/>
    <x v="0"/>
    <x v="2"/>
    <n v="2564"/>
    <n v="4728"/>
    <n v="1796"/>
    <n v="3116"/>
    <s v="LIMOUSIN"/>
    <x v="1"/>
    <s v="SUD-OUEST"/>
    <n v="12204"/>
    <n v="4360"/>
  </r>
  <r>
    <n v="43"/>
    <x v="50"/>
    <s v="Jura"/>
    <x v="0"/>
    <x v="4"/>
    <n v="808"/>
    <n v="2684"/>
    <n v="896"/>
    <n v="2436"/>
    <s v="FRANCHE-COMTE"/>
    <x v="2"/>
    <s v="EST"/>
    <n v="6824"/>
    <n v="1704"/>
  </r>
  <r>
    <n v="31"/>
    <x v="44"/>
    <s v="Nord"/>
    <x v="0"/>
    <x v="3"/>
    <n v="7824"/>
    <n v="21536"/>
    <n v="10612"/>
    <n v="32384"/>
    <s v="NORD-PAS-DE-CALAIS"/>
    <x v="1"/>
    <s v=""/>
    <n v="72356"/>
    <n v="18436"/>
  </r>
  <r>
    <n v="74"/>
    <x v="87"/>
    <s v="Haute-Vienne"/>
    <x v="2"/>
    <x v="0"/>
    <n v="1635.1451819396161"/>
    <n v="20281.801044285687"/>
    <n v="1373.2936099526448"/>
    <n v="25956.281767099616"/>
    <s v="LIMOUSIN"/>
    <x v="0"/>
    <s v="SUD-OUEST"/>
    <n v="49246.521603277564"/>
    <n v="3008.4387918922612"/>
  </r>
  <r>
    <n v="11"/>
    <x v="49"/>
    <s v="Yvelines"/>
    <x v="2"/>
    <x v="3"/>
    <n v="3438.5406397735578"/>
    <n v="19382.560643907476"/>
    <n v="2578.8064338987597"/>
    <n v="33531.398394371186"/>
    <s v="ILE-DE-FRANCE"/>
    <x v="1"/>
    <s v="REGION PARISIENNE"/>
    <n v="58931.30611195098"/>
    <n v="6017.3470736723175"/>
  </r>
  <r>
    <n v="72"/>
    <x v="82"/>
    <s v="Gironde"/>
    <x v="6"/>
    <x v="2"/>
    <n v="11814"/>
    <n v="124470"/>
    <n v="8091"/>
    <n v="105340"/>
    <s v="AQUITAINE"/>
    <x v="1"/>
    <s v="SUD-OUEST"/>
    <n v="249715"/>
    <n v="19905"/>
  </r>
  <r>
    <n v="41"/>
    <x v="24"/>
    <s v="Vosges"/>
    <x v="3"/>
    <x v="4"/>
    <n v="3014.0901701575826"/>
    <n v="17683.216157071824"/>
    <n v="3133.2883396336133"/>
    <n v="19416.006362531443"/>
    <s v="LORRAINE"/>
    <x v="2"/>
    <s v="EST"/>
    <n v="43246.601029394464"/>
    <n v="6147.3785097911959"/>
  </r>
  <r>
    <n v="82"/>
    <x v="29"/>
    <s v="Savoie"/>
    <x v="2"/>
    <x v="0"/>
    <n v="2115.5740407284025"/>
    <n v="19436.554901998636"/>
    <n v="1158.967241931751"/>
    <n v="22006.134405699406"/>
    <s v="RHONE-ALPES"/>
    <x v="0"/>
    <s v="CENTRE-EST"/>
    <n v="44717.230590358195"/>
    <n v="3274.5412826601532"/>
  </r>
  <r>
    <n v="11"/>
    <x v="90"/>
    <s v="Seine-et-Marne"/>
    <x v="5"/>
    <x v="3"/>
    <n v="3752"/>
    <n v="21542"/>
    <n v="3711"/>
    <n v="33472"/>
    <s v="ILE-DE-FRANCE"/>
    <x v="1"/>
    <s v="REGION PARISIENNE"/>
    <n v="62477"/>
    <n v="7463"/>
  </r>
  <r>
    <n v="91"/>
    <x v="12"/>
    <s v="Aude"/>
    <x v="6"/>
    <x v="3"/>
    <n v="994"/>
    <n v="8432"/>
    <n v="684"/>
    <n v="11764"/>
    <s v="LANGUEDOC-ROUSSILLON"/>
    <x v="1"/>
    <s v="MEDITERRANEE"/>
    <n v="21874"/>
    <n v="1678"/>
  </r>
  <r>
    <n v="91"/>
    <x v="64"/>
    <s v="Pyrénées-Orientales"/>
    <x v="0"/>
    <x v="0"/>
    <n v="4232"/>
    <n v="44708"/>
    <n v="3764"/>
    <n v="57420"/>
    <s v="LANGUEDOC-ROUSSILLON"/>
    <x v="0"/>
    <s v="MEDITERRANEE"/>
    <n v="110124"/>
    <n v="7996"/>
  </r>
  <r>
    <n v="23"/>
    <x v="16"/>
    <s v="Seine-Maritime"/>
    <x v="4"/>
    <x v="0"/>
    <n v="24470"/>
    <n v="136955"/>
    <n v="21690"/>
    <n v="168390"/>
    <s v="HAUTE-NORMANDIE"/>
    <x v="0"/>
    <s v="BASSIN PARISIEN"/>
    <n v="351505"/>
    <n v="46160"/>
  </r>
  <r>
    <n v="53"/>
    <x v="7"/>
    <s v="Morbihan"/>
    <x v="0"/>
    <x v="4"/>
    <n v="1760"/>
    <n v="6012"/>
    <n v="2136"/>
    <n v="4316"/>
    <s v="BRETAGNE"/>
    <x v="2"/>
    <s v="OUEST"/>
    <n v="14224"/>
    <n v="3896"/>
  </r>
  <r>
    <n v="41"/>
    <x v="58"/>
    <s v="Meuse"/>
    <x v="5"/>
    <x v="3"/>
    <n v="362"/>
    <n v="2689"/>
    <n v="396"/>
    <n v="4068"/>
    <s v="LORRAINE"/>
    <x v="1"/>
    <s v="EST"/>
    <n v="7515"/>
    <n v="758"/>
  </r>
  <r>
    <n v="83"/>
    <x v="22"/>
    <s v="Allier"/>
    <x v="3"/>
    <x v="3"/>
    <n v="1105.165407724485"/>
    <n v="6509.486572732656"/>
    <n v="896.14333284670488"/>
    <n v="11950.899017608095"/>
    <s v="AUVERGNE"/>
    <x v="1"/>
    <s v="CENTRE-EST"/>
    <n v="20461.694330911942"/>
    <n v="2001.3087405711899"/>
  </r>
  <r>
    <n v="91"/>
    <x v="83"/>
    <s v="Lozère"/>
    <x v="1"/>
    <x v="2"/>
    <n v="1384"/>
    <n v="3424"/>
    <n v="696"/>
    <n v="2064"/>
    <s v="LANGUEDOC-ROUSSILLON"/>
    <x v="1"/>
    <s v="MEDITERRANEE"/>
    <n v="7568"/>
    <n v="2080"/>
  </r>
  <r>
    <n v="42"/>
    <x v="40"/>
    <s v="Haut-Rhin"/>
    <x v="2"/>
    <x v="2"/>
    <n v="9267.3420858486843"/>
    <n v="89858.942204365056"/>
    <n v="6149.773687335939"/>
    <n v="67408.978284651894"/>
    <s v="ALSACE"/>
    <x v="1"/>
    <s v="EST"/>
    <n v="172685.03626220155"/>
    <n v="15417.115773184623"/>
  </r>
  <r>
    <n v="53"/>
    <x v="57"/>
    <s v="Côtes-d'Armor"/>
    <x v="3"/>
    <x v="1"/>
    <n v="51.226408627349628"/>
    <n v="23297.054729196534"/>
    <n v="40.587041826402839"/>
    <n v="40153.032069377827"/>
    <s v="BRETAGNE"/>
    <x v="0"/>
    <s v="OUEST"/>
    <n v="63541.900249028113"/>
    <n v="91.813450453752466"/>
  </r>
  <r>
    <n v="21"/>
    <x v="84"/>
    <s v="Ardennes"/>
    <x v="2"/>
    <x v="1"/>
    <n v="103.01501873387501"/>
    <n v="12570.915626429929"/>
    <n v="76.977935231957602"/>
    <n v="21047.20910477297"/>
    <s v="CHAMPAGNE-ARDENNE"/>
    <x v="0"/>
    <s v="BASSIN PARISIEN"/>
    <n v="33798.117685168734"/>
    <n v="179.99295396583261"/>
  </r>
  <r>
    <n v="53"/>
    <x v="27"/>
    <s v="Ille-et-Vilaine"/>
    <x v="1"/>
    <x v="0"/>
    <n v="11676"/>
    <n v="75604"/>
    <n v="8912"/>
    <n v="97732"/>
    <s v="BRETAGNE"/>
    <x v="0"/>
    <s v="OUEST"/>
    <n v="193924"/>
    <n v="20588"/>
  </r>
  <r>
    <n v="74"/>
    <x v="87"/>
    <s v="Haute-Vienne"/>
    <x v="0"/>
    <x v="0"/>
    <n v="5208"/>
    <n v="47196"/>
    <n v="3840"/>
    <n v="59008"/>
    <s v="LIMOUSIN"/>
    <x v="0"/>
    <s v="SUD-OUEST"/>
    <n v="115252"/>
    <n v="9048"/>
  </r>
  <r>
    <n v="73"/>
    <x v="86"/>
    <s v="Ariège"/>
    <x v="6"/>
    <x v="3"/>
    <n v="308"/>
    <n v="4024"/>
    <n v="312"/>
    <n v="5428"/>
    <s v="MIDI-PYRENEES"/>
    <x v="1"/>
    <s v="SUD-OUEST"/>
    <n v="10072"/>
    <n v="620"/>
  </r>
  <r>
    <n v="26"/>
    <x v="30"/>
    <s v="Côte-d'Or"/>
    <x v="3"/>
    <x v="1"/>
    <n v="66.681392120586153"/>
    <n v="14885.197736700135"/>
    <n v="46.790047114305729"/>
    <n v="26098.075733760103"/>
    <s v="BOURGOGNE"/>
    <x v="0"/>
    <s v="BASSIN PARISIEN"/>
    <n v="41096.744909695131"/>
    <n v="113.47143923489188"/>
  </r>
  <r>
    <n v="83"/>
    <x v="22"/>
    <s v="Allier"/>
    <x v="5"/>
    <x v="4"/>
    <n v="1030"/>
    <n v="11060"/>
    <n v="1416"/>
    <n v="11072"/>
    <s v="AUVERGNE"/>
    <x v="2"/>
    <s v="CENTRE-EST"/>
    <n v="24578"/>
    <n v="2446"/>
  </r>
  <r>
    <n v="26"/>
    <x v="9"/>
    <s v="Nièvre"/>
    <x v="6"/>
    <x v="0"/>
    <n v="1230"/>
    <n v="16038"/>
    <n v="885"/>
    <n v="18860"/>
    <s v="BOURGOGNE"/>
    <x v="0"/>
    <s v="BASSIN PARISIEN"/>
    <n v="37013"/>
    <n v="2115"/>
  </r>
  <r>
    <n v="42"/>
    <x v="3"/>
    <s v="Bas-Rhin"/>
    <x v="0"/>
    <x v="1"/>
    <n v="12188"/>
    <n v="46584"/>
    <n v="13964"/>
    <n v="55712"/>
    <s v="ALSACE"/>
    <x v="0"/>
    <s v="EST"/>
    <n v="128448"/>
    <n v="26152"/>
  </r>
  <r>
    <n v="91"/>
    <x v="83"/>
    <s v="Lozère"/>
    <x v="3"/>
    <x v="1"/>
    <n v="0"/>
    <n v="3168.7264894684154"/>
    <n v="8.1133526495784185"/>
    <n v="4317.6313250154926"/>
    <s v="LANGUEDOC-ROUSSILLON"/>
    <x v="0"/>
    <s v="MEDITERRANEE"/>
    <n v="7494.4711671334862"/>
    <n v="8.1133526495784185"/>
  </r>
  <r>
    <n v="11"/>
    <x v="49"/>
    <s v="Yvelines"/>
    <x v="4"/>
    <x v="4"/>
    <n v="5075"/>
    <n v="34220"/>
    <n v="6560"/>
    <n v="34295"/>
    <s v="ILE-DE-FRANCE"/>
    <x v="2"/>
    <s v="REGION PARISIENNE"/>
    <n v="80150"/>
    <n v="11635"/>
  </r>
  <r>
    <n v="94"/>
    <x v="13"/>
    <s v="Corse-du-Sud"/>
    <x v="0"/>
    <x v="5"/>
    <n v="20"/>
    <n v="780"/>
    <n v="20"/>
    <n v="320"/>
    <s v="CORSE"/>
    <x v="2"/>
    <s v="MEDITERRANEE"/>
    <n v="1140"/>
    <n v="40"/>
  </r>
  <r>
    <n v="22"/>
    <x v="76"/>
    <s v="Somme"/>
    <x v="5"/>
    <x v="3"/>
    <n v="1712"/>
    <n v="8792"/>
    <n v="2153"/>
    <n v="15184"/>
    <s v="PICARDIE"/>
    <x v="1"/>
    <s v="BASSIN PARISIEN"/>
    <n v="27841"/>
    <n v="3865"/>
  </r>
  <r>
    <n v="24"/>
    <x v="46"/>
    <s v="Indre"/>
    <x v="2"/>
    <x v="0"/>
    <n v="1487.5529017519279"/>
    <n v="17463.83851670548"/>
    <n v="810.79084165164738"/>
    <n v="21237.071456011807"/>
    <s v="CENTRE"/>
    <x v="0"/>
    <s v="BASSIN PARISIEN"/>
    <n v="40999.25371612086"/>
    <n v="2298.3437434035754"/>
  </r>
  <r>
    <n v="11"/>
    <x v="90"/>
    <s v="Seine-et-Marne"/>
    <x v="6"/>
    <x v="2"/>
    <n v="12100"/>
    <n v="112827"/>
    <n v="7326"/>
    <n v="90380"/>
    <s v="ILE-DE-FRANCE"/>
    <x v="1"/>
    <s v="REGION PARISIENNE"/>
    <n v="222633"/>
    <n v="19426"/>
  </r>
  <r>
    <n v="73"/>
    <x v="80"/>
    <s v="Aveyron"/>
    <x v="3"/>
    <x v="3"/>
    <n v="781.17987759669279"/>
    <n v="5538.1491412978457"/>
    <n v="455.18068367303738"/>
    <n v="8799.2580226137798"/>
    <s v="MIDI-PYRENEES"/>
    <x v="1"/>
    <s v="SUD-OUEST"/>
    <n v="15573.767725181355"/>
    <n v="1236.3605612697302"/>
  </r>
  <r>
    <n v="43"/>
    <x v="50"/>
    <s v="Jura"/>
    <x v="0"/>
    <x v="0"/>
    <n v="3612"/>
    <n v="30324"/>
    <n v="2992"/>
    <n v="33136"/>
    <s v="FRANCHE-COMTE"/>
    <x v="0"/>
    <s v="EST"/>
    <n v="70064"/>
    <n v="6604"/>
  </r>
  <r>
    <n v="11"/>
    <x v="49"/>
    <s v="Yvelines"/>
    <x v="6"/>
    <x v="3"/>
    <n v="3443"/>
    <n v="26833"/>
    <n v="2559"/>
    <n v="45137"/>
    <s v="ILE-DE-FRANCE"/>
    <x v="1"/>
    <s v="REGION PARISIENNE"/>
    <n v="77972"/>
    <n v="6002"/>
  </r>
  <r>
    <n v="11"/>
    <x v="62"/>
    <s v="Paris"/>
    <x v="4"/>
    <x v="0"/>
    <n v="21725"/>
    <n v="224385"/>
    <n v="23300"/>
    <n v="310300"/>
    <s v="ILE-DE-FRANCE"/>
    <x v="0"/>
    <s v="REGION PARISIENNE"/>
    <n v="579710"/>
    <n v="45025"/>
  </r>
  <r>
    <n v="41"/>
    <x v="24"/>
    <s v="Vosges"/>
    <x v="1"/>
    <x v="3"/>
    <n v="1756"/>
    <n v="4324"/>
    <n v="2304"/>
    <n v="6148"/>
    <s v="LORRAINE"/>
    <x v="1"/>
    <s v="EST"/>
    <n v="14532"/>
    <n v="4060"/>
  </r>
  <r>
    <n v="82"/>
    <x v="60"/>
    <s v="Ardèche"/>
    <x v="6"/>
    <x v="3"/>
    <n v="738"/>
    <n v="6975"/>
    <n v="536"/>
    <n v="10328"/>
    <s v="RHONE-ALPES"/>
    <x v="1"/>
    <s v="CENTRE-EST"/>
    <n v="18577"/>
    <n v="1274"/>
  </r>
  <r>
    <n v="54"/>
    <x v="88"/>
    <s v="Charente"/>
    <x v="1"/>
    <x v="2"/>
    <n v="7040"/>
    <n v="19780"/>
    <n v="4200"/>
    <n v="11092"/>
    <s v="POITOU-CHARENTES"/>
    <x v="1"/>
    <s v="OUEST"/>
    <n v="42112"/>
    <n v="11240"/>
  </r>
  <r>
    <n v="83"/>
    <x v="92"/>
    <s v="Cantal"/>
    <x v="2"/>
    <x v="4"/>
    <n v="1175.7107641019124"/>
    <n v="7111.6008291890321"/>
    <n v="891.74772231593943"/>
    <n v="8970.2001121429166"/>
    <s v="AUVERGNE"/>
    <x v="2"/>
    <s v="CENTRE-EST"/>
    <n v="18149.259427749799"/>
    <n v="2067.4584864178519"/>
  </r>
  <r>
    <n v="11"/>
    <x v="75"/>
    <s v="Val-de-Marne"/>
    <x v="1"/>
    <x v="2"/>
    <n v="15908"/>
    <n v="56260"/>
    <n v="12920"/>
    <n v="43240"/>
    <s v="ILE-DE-FRANCE"/>
    <x v="1"/>
    <s v="REGION PARISIENNE"/>
    <n v="128328"/>
    <n v="28828"/>
  </r>
  <r>
    <n v="74"/>
    <x v="52"/>
    <s v="Corrèze"/>
    <x v="0"/>
    <x v="0"/>
    <n v="2628"/>
    <n v="36788"/>
    <n v="2024"/>
    <n v="42596"/>
    <s v="LIMOUSIN"/>
    <x v="0"/>
    <s v="SUD-OUEST"/>
    <n v="84036"/>
    <n v="4652"/>
  </r>
  <r>
    <n v="54"/>
    <x v="88"/>
    <s v="Charente"/>
    <x v="6"/>
    <x v="5"/>
    <n v="943"/>
    <n v="13145"/>
    <n v="1272"/>
    <n v="14288"/>
    <s v="POITOU-CHARENTES"/>
    <x v="2"/>
    <s v="OUEST"/>
    <n v="29648"/>
    <n v="2215"/>
  </r>
  <r>
    <n v="41"/>
    <x v="31"/>
    <s v="Meurthe-et-Moselle"/>
    <x v="5"/>
    <x v="1"/>
    <n v="861"/>
    <n v="38097"/>
    <n v="709"/>
    <n v="59929"/>
    <s v="LORRAINE"/>
    <x v="0"/>
    <s v="EST"/>
    <n v="99596"/>
    <n v="1570"/>
  </r>
  <r>
    <n v="82"/>
    <x v="60"/>
    <s v="Ardèche"/>
    <x v="4"/>
    <x v="0"/>
    <n v="3730"/>
    <n v="35875"/>
    <n v="3055"/>
    <n v="40730"/>
    <s v="RHONE-ALPES"/>
    <x v="0"/>
    <s v="CENTRE-EST"/>
    <n v="83390"/>
    <n v="6785"/>
  </r>
  <r>
    <n v="24"/>
    <x v="71"/>
    <s v="Loiret"/>
    <x v="1"/>
    <x v="0"/>
    <n v="8656"/>
    <n v="57360"/>
    <n v="7212"/>
    <n v="65648"/>
    <s v="CENTRE"/>
    <x v="0"/>
    <s v="BASSIN PARISIEN"/>
    <n v="138876"/>
    <n v="15868"/>
  </r>
  <r>
    <n v="26"/>
    <x v="41"/>
    <s v="Saône-et-Loire"/>
    <x v="0"/>
    <x v="3"/>
    <n v="1228"/>
    <n v="3312"/>
    <n v="1856"/>
    <n v="7840"/>
    <s v="BOURGOGNE"/>
    <x v="1"/>
    <s v="BASSIN PARISIEN"/>
    <n v="14236"/>
    <n v="3084"/>
  </r>
  <r>
    <n v="23"/>
    <x v="16"/>
    <s v="Seine-Maritime"/>
    <x v="0"/>
    <x v="2"/>
    <n v="17212"/>
    <n v="35076"/>
    <n v="11808"/>
    <n v="21536"/>
    <s v="HAUTE-NORMANDIE"/>
    <x v="1"/>
    <s v="BASSIN PARISIEN"/>
    <n v="85632"/>
    <n v="29020"/>
  </r>
  <r>
    <n v="24"/>
    <x v="46"/>
    <s v="Indre"/>
    <x v="4"/>
    <x v="1"/>
    <n v="2605"/>
    <n v="22270"/>
    <n v="3095"/>
    <n v="28365"/>
    <s v="CENTRE"/>
    <x v="0"/>
    <s v="BASSIN PARISIEN"/>
    <n v="56335"/>
    <n v="5700"/>
  </r>
  <r>
    <n v="11"/>
    <x v="75"/>
    <s v="Val-de-Marne"/>
    <x v="4"/>
    <x v="0"/>
    <n v="15670"/>
    <n v="116125"/>
    <n v="12930"/>
    <n v="135810"/>
    <s v="ILE-DE-FRANCE"/>
    <x v="0"/>
    <s v="REGION PARISIENNE"/>
    <n v="280535"/>
    <n v="28600"/>
  </r>
  <r>
    <n v="24"/>
    <x v="8"/>
    <s v="Loir-et-Cher"/>
    <x v="4"/>
    <x v="1"/>
    <n v="3365"/>
    <n v="24120"/>
    <n v="4560"/>
    <n v="31215"/>
    <s v="CENTRE"/>
    <x v="0"/>
    <s v="BASSIN PARISIEN"/>
    <n v="63260"/>
    <n v="7925"/>
  </r>
  <r>
    <n v="11"/>
    <x v="66"/>
    <s v="Val-d'Oise"/>
    <x v="4"/>
    <x v="1"/>
    <n v="8075"/>
    <n v="58280"/>
    <n v="9465"/>
    <n v="75490"/>
    <s v="ILE-DE-FRANCE"/>
    <x v="0"/>
    <s v="REGION PARISIENNE"/>
    <n v="151310"/>
    <n v="17540"/>
  </r>
  <r>
    <n v="91"/>
    <x v="51"/>
    <s v="Hérault"/>
    <x v="2"/>
    <x v="1"/>
    <n v="328.54467004791383"/>
    <n v="33113.614608003321"/>
    <n v="173.15555283717566"/>
    <n v="45477.712832568053"/>
    <s v="LANGUEDOC-ROUSSILLON"/>
    <x v="0"/>
    <s v="MEDITERRANEE"/>
    <n v="79093.027663456465"/>
    <n v="501.70022288508949"/>
  </r>
  <r>
    <n v="26"/>
    <x v="30"/>
    <s v="Côte-d'Or"/>
    <x v="5"/>
    <x v="5"/>
    <n v="1434"/>
    <n v="18906"/>
    <n v="2045"/>
    <n v="17213"/>
    <s v="BOURGOGNE"/>
    <x v="2"/>
    <s v="BASSIN PARISIEN"/>
    <n v="39598"/>
    <n v="3479"/>
  </r>
  <r>
    <n v="41"/>
    <x v="24"/>
    <s v="Vosges"/>
    <x v="0"/>
    <x v="0"/>
    <n v="7396"/>
    <n v="44912"/>
    <n v="6372"/>
    <n v="56072"/>
    <s v="LORRAINE"/>
    <x v="0"/>
    <s v="EST"/>
    <n v="114752"/>
    <n v="13768"/>
  </r>
  <r>
    <n v="21"/>
    <x v="84"/>
    <s v="Ardennes"/>
    <x v="0"/>
    <x v="1"/>
    <n v="5924"/>
    <n v="28740"/>
    <n v="6724"/>
    <n v="33516"/>
    <s v="CHAMPAGNE-ARDENNE"/>
    <x v="0"/>
    <s v="BASSIN PARISIEN"/>
    <n v="74904"/>
    <n v="12648"/>
  </r>
  <r>
    <n v="42"/>
    <x v="3"/>
    <s v="Bas-Rhin"/>
    <x v="5"/>
    <x v="1"/>
    <n v="1835"/>
    <n v="36531"/>
    <n v="1852"/>
    <n v="67119"/>
    <s v="ALSACE"/>
    <x v="0"/>
    <s v="EST"/>
    <n v="107337"/>
    <n v="3687"/>
  </r>
  <r>
    <n v="11"/>
    <x v="62"/>
    <s v="Paris"/>
    <x v="5"/>
    <x v="5"/>
    <n v="12423"/>
    <n v="232652"/>
    <n v="20693"/>
    <n v="219514"/>
    <s v="ILE-DE-FRANCE"/>
    <x v="2"/>
    <s v="REGION PARISIENNE"/>
    <n v="485282"/>
    <n v="33116"/>
  </r>
  <r>
    <n v="11"/>
    <x v="49"/>
    <s v="Yvelines"/>
    <x v="6"/>
    <x v="4"/>
    <n v="7505"/>
    <n v="53678"/>
    <n v="8249"/>
    <n v="67400"/>
    <s v="ILE-DE-FRANCE"/>
    <x v="2"/>
    <s v="REGION PARISIENNE"/>
    <n v="136832"/>
    <n v="15754"/>
  </r>
  <r>
    <n v="74"/>
    <x v="0"/>
    <s v="Creuse"/>
    <x v="0"/>
    <x v="5"/>
    <n v="104"/>
    <n v="1044"/>
    <n v="60"/>
    <n v="420"/>
    <s v="LIMOUSIN"/>
    <x v="2"/>
    <s v="SUD-OUEST"/>
    <n v="1628"/>
    <n v="164"/>
  </r>
  <r>
    <n v="82"/>
    <x v="56"/>
    <s v="Drôme"/>
    <x v="6"/>
    <x v="1"/>
    <n v="165"/>
    <n v="25090"/>
    <n v="120"/>
    <n v="35484"/>
    <s v="RHONE-ALPES"/>
    <x v="0"/>
    <s v="CENTRE-EST"/>
    <n v="60859"/>
    <n v="285"/>
  </r>
  <r>
    <n v="94"/>
    <x v="89"/>
    <s v="Haute-Corse"/>
    <x v="4"/>
    <x v="3"/>
    <n v="860"/>
    <n v="2740"/>
    <n v="760"/>
    <n v="3700"/>
    <s v="CORSE"/>
    <x v="1"/>
    <s v="MEDITERRANEE"/>
    <n v="8060"/>
    <n v="1620"/>
  </r>
  <r>
    <n v="11"/>
    <x v="66"/>
    <s v="Val-d'Oise"/>
    <x v="4"/>
    <x v="3"/>
    <n v="4090"/>
    <n v="12920"/>
    <n v="4705"/>
    <n v="20570"/>
    <s v="ILE-DE-FRANCE"/>
    <x v="1"/>
    <s v="REGION PARISIENNE"/>
    <n v="42285"/>
    <n v="8795"/>
  </r>
  <r>
    <n v="23"/>
    <x v="38"/>
    <s v="Eure"/>
    <x v="2"/>
    <x v="3"/>
    <n v="2202.8871348051548"/>
    <n v="8675.4836974785103"/>
    <n v="1697.1316717946904"/>
    <n v="14874.784260806633"/>
    <s v="HAUTE-NORMANDIE"/>
    <x v="1"/>
    <s v="BASSIN PARISIEN"/>
    <n v="27450.286764884986"/>
    <n v="3900.0188065998454"/>
  </r>
  <r>
    <n v="31"/>
    <x v="43"/>
    <s v="Pas-de-Calais"/>
    <x v="5"/>
    <x v="3"/>
    <n v="4089"/>
    <n v="24268"/>
    <n v="5293"/>
    <n v="38545"/>
    <s v="NORD-PAS-DE-CALAIS"/>
    <x v="1"/>
    <s v=""/>
    <n v="72195"/>
    <n v="9382"/>
  </r>
  <r>
    <n v="74"/>
    <x v="52"/>
    <s v="Corrèze"/>
    <x v="1"/>
    <x v="4"/>
    <n v="1040"/>
    <n v="6748"/>
    <n v="1384"/>
    <n v="5772"/>
    <s v="LIMOUSIN"/>
    <x v="2"/>
    <s v="SUD-OUEST"/>
    <n v="14944"/>
    <n v="2424"/>
  </r>
  <r>
    <n v="93"/>
    <x v="79"/>
    <s v="Hautes-Alpes"/>
    <x v="1"/>
    <x v="2"/>
    <n v="1832"/>
    <n v="5568"/>
    <n v="1092"/>
    <n v="3324"/>
    <s v="PROVENCE-ALPES-COTE D'AZUR"/>
    <x v="1"/>
    <s v="MEDITERRANEE"/>
    <n v="11816"/>
    <n v="2924"/>
  </r>
  <r>
    <n v="24"/>
    <x v="21"/>
    <s v="Eure-et-Loir"/>
    <x v="5"/>
    <x v="5"/>
    <n v="856"/>
    <n v="10532"/>
    <n v="1252"/>
    <n v="9360"/>
    <s v="CENTRE"/>
    <x v="2"/>
    <s v="BASSIN PARISIEN"/>
    <n v="22000"/>
    <n v="2108"/>
  </r>
  <r>
    <n v="73"/>
    <x v="65"/>
    <s v="Hautes-Pyrénées"/>
    <x v="5"/>
    <x v="1"/>
    <n v="288"/>
    <n v="17004"/>
    <n v="180"/>
    <n v="21428"/>
    <s v="MIDI-PYRENEES"/>
    <x v="0"/>
    <s v="SUD-OUEST"/>
    <n v="38900"/>
    <n v="468"/>
  </r>
  <r>
    <n v="43"/>
    <x v="14"/>
    <s v="Doubs"/>
    <x v="1"/>
    <x v="5"/>
    <n v="948"/>
    <n v="11016"/>
    <n v="1592"/>
    <n v="10656"/>
    <s v="FRANCHE-COMTE"/>
    <x v="2"/>
    <s v="EST"/>
    <n v="24212"/>
    <n v="2540"/>
  </r>
  <r>
    <n v="41"/>
    <x v="31"/>
    <s v="Meurthe-et-Moselle"/>
    <x v="3"/>
    <x v="2"/>
    <n v="6956.5805662676739"/>
    <n v="75252.515747191603"/>
    <n v="4426.6770231040573"/>
    <n v="57462.434506501828"/>
    <s v="LORRAINE"/>
    <x v="1"/>
    <s v="EST"/>
    <n v="144098.20784306515"/>
    <n v="11383.257589371731"/>
  </r>
  <r>
    <n v="53"/>
    <x v="7"/>
    <s v="Morbihan"/>
    <x v="2"/>
    <x v="5"/>
    <n v="2968.2207405047429"/>
    <n v="42716.391878262795"/>
    <n v="4036.225550222955"/>
    <n v="50402.58179318675"/>
    <s v="BRETAGNE"/>
    <x v="2"/>
    <s v="OUEST"/>
    <n v="100123.41996217724"/>
    <n v="7004.4462907276975"/>
  </r>
  <r>
    <n v="41"/>
    <x v="31"/>
    <s v="Meurthe-et-Moselle"/>
    <x v="1"/>
    <x v="0"/>
    <n v="14476"/>
    <n v="72028"/>
    <n v="12836"/>
    <n v="91608"/>
    <s v="LORRAINE"/>
    <x v="0"/>
    <s v="EST"/>
    <n v="190948"/>
    <n v="27312"/>
  </r>
  <r>
    <n v="11"/>
    <x v="49"/>
    <s v="Yvelines"/>
    <x v="2"/>
    <x v="5"/>
    <n v="8409.6026979131802"/>
    <n v="170899.81230898353"/>
    <n v="12031.489577988039"/>
    <n v="166053.00484547307"/>
    <s v="ILE-DE-FRANCE"/>
    <x v="2"/>
    <s v="REGION PARISIENNE"/>
    <n v="357393.90943035786"/>
    <n v="20441.092275901217"/>
  </r>
  <r>
    <n v="73"/>
    <x v="69"/>
    <s v="Haute-Garonne"/>
    <x v="1"/>
    <x v="3"/>
    <n v="3756"/>
    <n v="13712"/>
    <n v="3800"/>
    <n v="22068"/>
    <s v="MIDI-PYRENEES"/>
    <x v="1"/>
    <s v="SUD-OUEST"/>
    <n v="43336"/>
    <n v="7556"/>
  </r>
  <r>
    <n v="43"/>
    <x v="18"/>
    <s v="Haute-Saône"/>
    <x v="0"/>
    <x v="4"/>
    <n v="644"/>
    <n v="2692"/>
    <n v="620"/>
    <n v="2168"/>
    <s v="FRANCHE-COMTE"/>
    <x v="2"/>
    <s v="EST"/>
    <n v="6124"/>
    <n v="1264"/>
  </r>
  <r>
    <n v="23"/>
    <x v="16"/>
    <s v="Seine-Maritime"/>
    <x v="4"/>
    <x v="3"/>
    <n v="4340"/>
    <n v="10410"/>
    <n v="6170"/>
    <n v="18485"/>
    <s v="HAUTE-NORMANDIE"/>
    <x v="1"/>
    <s v="BASSIN PARISIEN"/>
    <n v="39405"/>
    <n v="10510"/>
  </r>
  <r>
    <n v="24"/>
    <x v="21"/>
    <s v="Eure-et-Loir"/>
    <x v="1"/>
    <x v="1"/>
    <n v="1536"/>
    <n v="26188"/>
    <n v="1752"/>
    <n v="35244"/>
    <s v="CENTRE"/>
    <x v="0"/>
    <s v="BASSIN PARISIEN"/>
    <n v="64720"/>
    <n v="3288"/>
  </r>
  <r>
    <n v="91"/>
    <x v="64"/>
    <s v="Pyrénées-Orientales"/>
    <x v="5"/>
    <x v="5"/>
    <n v="578"/>
    <n v="11269"/>
    <n v="964"/>
    <n v="10252"/>
    <s v="LANGUEDOC-ROUSSILLON"/>
    <x v="2"/>
    <s v="MEDITERRANEE"/>
    <n v="23063"/>
    <n v="1542"/>
  </r>
  <r>
    <n v="73"/>
    <x v="65"/>
    <s v="Hautes-Pyrénées"/>
    <x v="5"/>
    <x v="4"/>
    <n v="704"/>
    <n v="7684"/>
    <n v="1064"/>
    <n v="8952"/>
    <s v="MIDI-PYRENEES"/>
    <x v="2"/>
    <s v="SUD-OUEST"/>
    <n v="18404"/>
    <n v="1768"/>
  </r>
  <r>
    <n v="11"/>
    <x v="49"/>
    <s v="Yvelines"/>
    <x v="6"/>
    <x v="0"/>
    <n v="6548"/>
    <n v="56290"/>
    <n v="4013"/>
    <n v="62673"/>
    <s v="ILE-DE-FRANCE"/>
    <x v="0"/>
    <s v="REGION PARISIENNE"/>
    <n v="129524"/>
    <n v="10561"/>
  </r>
  <r>
    <n v="26"/>
    <x v="41"/>
    <s v="Saône-et-Loire"/>
    <x v="3"/>
    <x v="0"/>
    <n v="3067.6485616494865"/>
    <n v="33951.052328475293"/>
    <n v="2089.6497677552557"/>
    <n v="41036.401675687739"/>
    <s v="BOURGOGNE"/>
    <x v="0"/>
    <s v="BASSIN PARISIEN"/>
    <n v="80144.752333567769"/>
    <n v="5157.2983294047426"/>
  </r>
  <r>
    <n v="73"/>
    <x v="37"/>
    <s v="Lot"/>
    <x v="3"/>
    <x v="3"/>
    <n v="441.83842891217114"/>
    <n v="3659.235589296336"/>
    <n v="314.57333805983995"/>
    <n v="5863.1405558417628"/>
    <s v="MIDI-PYRENEES"/>
    <x v="1"/>
    <s v="SUD-OUEST"/>
    <n v="10278.78791211011"/>
    <n v="756.41176697201104"/>
  </r>
  <r>
    <n v="54"/>
    <x v="93"/>
    <s v="Deux-Sèvres"/>
    <x v="4"/>
    <x v="3"/>
    <n v="1460"/>
    <n v="2550"/>
    <n v="1980"/>
    <n v="4570"/>
    <s v="POITOU-CHARENTES"/>
    <x v="1"/>
    <s v="OUEST"/>
    <n v="10560"/>
    <n v="3440"/>
  </r>
  <r>
    <n v="43"/>
    <x v="50"/>
    <s v="Jura"/>
    <x v="4"/>
    <x v="2"/>
    <n v="4410"/>
    <n v="9900"/>
    <n v="3150"/>
    <n v="5865"/>
    <s v="FRANCHE-COMTE"/>
    <x v="1"/>
    <s v="EST"/>
    <n v="23325"/>
    <n v="7560"/>
  </r>
  <r>
    <n v="52"/>
    <x v="72"/>
    <s v="Sarthe"/>
    <x v="4"/>
    <x v="2"/>
    <n v="9940"/>
    <n v="23820"/>
    <n v="5840"/>
    <n v="12050"/>
    <s v="PAYS DE LA LOIRE"/>
    <x v="1"/>
    <s v="OUEST"/>
    <n v="51650"/>
    <n v="15780"/>
  </r>
  <r>
    <n v="91"/>
    <x v="83"/>
    <s v="Lozère"/>
    <x v="2"/>
    <x v="4"/>
    <n v="613.51490444788601"/>
    <n v="4173.4138155061573"/>
    <n v="416.12831876709498"/>
    <n v="4631.5977886406736"/>
    <s v="LANGUEDOC-ROUSSILLON"/>
    <x v="2"/>
    <s v="MEDITERRANEE"/>
    <n v="9834.6548273618118"/>
    <n v="1029.6432232149809"/>
  </r>
  <r>
    <n v="24"/>
    <x v="21"/>
    <s v="Eure-et-Loir"/>
    <x v="6"/>
    <x v="2"/>
    <n v="4881"/>
    <n v="42567"/>
    <n v="3014"/>
    <n v="28953"/>
    <s v="CENTRE"/>
    <x v="1"/>
    <s v="BASSIN PARISIEN"/>
    <n v="79415"/>
    <n v="7895"/>
  </r>
  <r>
    <n v="82"/>
    <x v="19"/>
    <s v="Isère"/>
    <x v="5"/>
    <x v="4"/>
    <n v="3942"/>
    <n v="33792"/>
    <n v="5204"/>
    <n v="37056"/>
    <s v="RHONE-ALPES"/>
    <x v="2"/>
    <s v="CENTRE-EST"/>
    <n v="79994"/>
    <n v="9146"/>
  </r>
  <r>
    <n v="93"/>
    <x v="79"/>
    <s v="Hautes-Alpes"/>
    <x v="4"/>
    <x v="3"/>
    <n v="570"/>
    <n v="1270"/>
    <n v="560"/>
    <n v="2455"/>
    <s v="PROVENCE-ALPES-COTE D'AZUR"/>
    <x v="1"/>
    <s v="MEDITERRANEE"/>
    <n v="4855"/>
    <n v="1130"/>
  </r>
  <r>
    <n v="72"/>
    <x v="25"/>
    <s v="Lot-et-Garonne"/>
    <x v="0"/>
    <x v="4"/>
    <n v="1036"/>
    <n v="4048"/>
    <n v="1032"/>
    <n v="3220"/>
    <s v="AQUITAINE"/>
    <x v="2"/>
    <s v="SUD-OUEST"/>
    <n v="9336"/>
    <n v="2068"/>
  </r>
  <r>
    <n v="41"/>
    <x v="31"/>
    <s v="Meurthe-et-Moselle"/>
    <x v="1"/>
    <x v="4"/>
    <n v="3420"/>
    <n v="17708"/>
    <n v="5216"/>
    <n v="13792"/>
    <s v="LORRAINE"/>
    <x v="2"/>
    <s v="EST"/>
    <n v="40136"/>
    <n v="8636"/>
  </r>
  <r>
    <n v="91"/>
    <x v="83"/>
    <s v="Lozère"/>
    <x v="0"/>
    <x v="0"/>
    <n v="1048"/>
    <n v="13340"/>
    <n v="652"/>
    <n v="13876"/>
    <s v="LANGUEDOC-ROUSSILLON"/>
    <x v="0"/>
    <s v="MEDITERRANEE"/>
    <n v="28916"/>
    <n v="1700"/>
  </r>
  <r>
    <n v="25"/>
    <x v="78"/>
    <s v="Orne"/>
    <x v="6"/>
    <x v="4"/>
    <n v="1717"/>
    <n v="7775"/>
    <n v="1561"/>
    <n v="8715"/>
    <s v="BASSE-NORMANDIE"/>
    <x v="2"/>
    <s v="BASSIN PARISIEN"/>
    <n v="19768"/>
    <n v="3278"/>
  </r>
  <r>
    <n v="31"/>
    <x v="44"/>
    <s v="Nord"/>
    <x v="5"/>
    <x v="0"/>
    <n v="31462"/>
    <n v="194509"/>
    <n v="28885"/>
    <n v="274814"/>
    <s v="NORD-PAS-DE-CALAIS"/>
    <x v="0"/>
    <s v=""/>
    <n v="529670"/>
    <n v="60347"/>
  </r>
  <r>
    <n v="24"/>
    <x v="21"/>
    <s v="Eure-et-Loir"/>
    <x v="5"/>
    <x v="0"/>
    <n v="5433"/>
    <n v="35420"/>
    <n v="4180"/>
    <n v="40748"/>
    <s v="CENTRE"/>
    <x v="0"/>
    <s v="BASSIN PARISIEN"/>
    <n v="85781"/>
    <n v="9613"/>
  </r>
  <r>
    <n v="22"/>
    <x v="76"/>
    <s v="Somme"/>
    <x v="4"/>
    <x v="1"/>
    <n v="5530"/>
    <n v="39955"/>
    <n v="7450"/>
    <n v="51650"/>
    <s v="PICARDIE"/>
    <x v="0"/>
    <s v="BASSIN PARISIEN"/>
    <n v="104585"/>
    <n v="12980"/>
  </r>
  <r>
    <n v="74"/>
    <x v="87"/>
    <s v="Haute-Vienne"/>
    <x v="0"/>
    <x v="5"/>
    <n v="384"/>
    <n v="4172"/>
    <n v="196"/>
    <n v="1300"/>
    <s v="LIMOUSIN"/>
    <x v="2"/>
    <s v="SUD-OUEST"/>
    <n v="6052"/>
    <n v="580"/>
  </r>
  <r>
    <n v="31"/>
    <x v="44"/>
    <s v="Nord"/>
    <x v="4"/>
    <x v="0"/>
    <n v="39685"/>
    <n v="244540"/>
    <n v="37960"/>
    <n v="323385"/>
    <s v="NORD-PAS-DE-CALAIS"/>
    <x v="0"/>
    <s v=""/>
    <n v="645570"/>
    <n v="77645"/>
  </r>
  <r>
    <n v="94"/>
    <x v="89"/>
    <s v="Haute-Corse"/>
    <x v="5"/>
    <x v="3"/>
    <n v="544"/>
    <n v="4020"/>
    <n v="424"/>
    <n v="5080"/>
    <s v="CORSE"/>
    <x v="1"/>
    <s v="MEDITERRANEE"/>
    <n v="10068"/>
    <n v="968"/>
  </r>
  <r>
    <n v="11"/>
    <x v="90"/>
    <s v="Seine-et-Marne"/>
    <x v="6"/>
    <x v="1"/>
    <n v="690"/>
    <n v="50778"/>
    <n v="452"/>
    <n v="73048"/>
    <s v="ILE-DE-FRANCE"/>
    <x v="0"/>
    <s v="REGION PARISIENNE"/>
    <n v="124968"/>
    <n v="1142"/>
  </r>
  <r>
    <n v="93"/>
    <x v="36"/>
    <s v="Alpes-de-Haute-Provence"/>
    <x v="3"/>
    <x v="2"/>
    <n v="1705.6674067499268"/>
    <n v="16886.720770126885"/>
    <n v="1087.6843162708265"/>
    <n v="12541.954567765346"/>
    <s v="PROVENCE-ALPES-COTE D'AZUR"/>
    <x v="1"/>
    <s v="MEDITERRANEE"/>
    <n v="32222.02706091298"/>
    <n v="2793.3517230207535"/>
  </r>
  <r>
    <n v="53"/>
    <x v="7"/>
    <s v="Morbihan"/>
    <x v="3"/>
    <x v="0"/>
    <n v="2483.415831889994"/>
    <n v="30340.188986575871"/>
    <n v="1491.9918583768315"/>
    <n v="41074.585701869008"/>
    <s v="BRETAGNE"/>
    <x v="0"/>
    <s v="OUEST"/>
    <n v="75390.182378711703"/>
    <n v="3975.4076902668257"/>
  </r>
  <r>
    <n v="54"/>
    <x v="74"/>
    <s v="Charente-Maritime"/>
    <x v="4"/>
    <x v="2"/>
    <n v="9310"/>
    <n v="19200"/>
    <n v="5630"/>
    <n v="11650"/>
    <s v="POITOU-CHARENTES"/>
    <x v="1"/>
    <s v="OUEST"/>
    <n v="45790"/>
    <n v="14940"/>
  </r>
  <r>
    <n v="41"/>
    <x v="58"/>
    <s v="Meuse"/>
    <x v="4"/>
    <x v="2"/>
    <n v="4110"/>
    <n v="9185"/>
    <n v="2350"/>
    <n v="4455"/>
    <s v="LORRAINE"/>
    <x v="1"/>
    <s v="EST"/>
    <n v="20100"/>
    <n v="6460"/>
  </r>
  <r>
    <n v="52"/>
    <x v="63"/>
    <s v="Vendée"/>
    <x v="1"/>
    <x v="1"/>
    <n v="1972"/>
    <n v="32008"/>
    <n v="2560"/>
    <n v="44396"/>
    <s v="PAYS DE LA LOIRE"/>
    <x v="0"/>
    <s v="OUEST"/>
    <n v="80936"/>
    <n v="4532"/>
  </r>
  <r>
    <n v="21"/>
    <x v="35"/>
    <s v="Marne"/>
    <x v="1"/>
    <x v="1"/>
    <n v="2088"/>
    <n v="37440"/>
    <n v="2160"/>
    <n v="49668"/>
    <s v="CHAMPAGNE-ARDENNE"/>
    <x v="0"/>
    <s v="BASSIN PARISIEN"/>
    <n v="91356"/>
    <n v="4248"/>
  </r>
  <r>
    <n v="74"/>
    <x v="87"/>
    <s v="Haute-Vienne"/>
    <x v="4"/>
    <x v="2"/>
    <n v="6320"/>
    <n v="15025"/>
    <n v="3735"/>
    <n v="8410"/>
    <s v="LIMOUSIN"/>
    <x v="1"/>
    <s v="SUD-OUEST"/>
    <n v="33490"/>
    <n v="10055"/>
  </r>
  <r>
    <n v="24"/>
    <x v="10"/>
    <s v="Cher"/>
    <x v="4"/>
    <x v="4"/>
    <n v="985"/>
    <n v="5755"/>
    <n v="1400"/>
    <n v="4345"/>
    <s v="CENTRE"/>
    <x v="2"/>
    <s v="BASSIN PARISIEN"/>
    <n v="12485"/>
    <n v="2385"/>
  </r>
  <r>
    <n v="93"/>
    <x v="79"/>
    <s v="Hautes-Alpes"/>
    <x v="0"/>
    <x v="0"/>
    <n v="1284"/>
    <n v="13004"/>
    <n v="764"/>
    <n v="12636"/>
    <s v="PROVENCE-ALPES-COTE D'AZUR"/>
    <x v="0"/>
    <s v="MEDITERRANEE"/>
    <n v="27688"/>
    <n v="2048"/>
  </r>
  <r>
    <n v="11"/>
    <x v="66"/>
    <s v="Val-d'Oise"/>
    <x v="2"/>
    <x v="5"/>
    <n v="6883.125913014117"/>
    <n v="87215.299318177727"/>
    <n v="9824.9504585004415"/>
    <n v="92943.730240141886"/>
    <s v="ILE-DE-FRANCE"/>
    <x v="2"/>
    <s v="REGION PARISIENNE"/>
    <n v="196867.10592983419"/>
    <n v="16708.076371514559"/>
  </r>
  <r>
    <n v="74"/>
    <x v="87"/>
    <s v="Haute-Vienne"/>
    <x v="6"/>
    <x v="4"/>
    <n v="2205"/>
    <n v="12289"/>
    <n v="1949"/>
    <n v="14251"/>
    <s v="LIMOUSIN"/>
    <x v="2"/>
    <s v="SUD-OUEST"/>
    <n v="30694"/>
    <n v="4154"/>
  </r>
  <r>
    <n v="21"/>
    <x v="77"/>
    <s v="Aube"/>
    <x v="5"/>
    <x v="2"/>
    <n v="5050"/>
    <n v="22749"/>
    <n v="3852"/>
    <n v="12840"/>
    <s v="CHAMPAGNE-ARDENNE"/>
    <x v="1"/>
    <s v="BASSIN PARISIEN"/>
    <n v="44491"/>
    <n v="8902"/>
  </r>
  <r>
    <n v="73"/>
    <x v="37"/>
    <s v="Lot"/>
    <x v="6"/>
    <x v="0"/>
    <n v="772"/>
    <n v="10038"/>
    <n v="515"/>
    <n v="11628"/>
    <s v="MIDI-PYRENEES"/>
    <x v="0"/>
    <s v="SUD-OUEST"/>
    <n v="22953"/>
    <n v="1287"/>
  </r>
  <r>
    <n v="82"/>
    <x v="19"/>
    <s v="Isère"/>
    <x v="2"/>
    <x v="2"/>
    <n v="11383.503946660494"/>
    <n v="101914.25585766054"/>
    <n v="6736.646571246506"/>
    <n v="75616.894553611724"/>
    <s v="RHONE-ALPES"/>
    <x v="1"/>
    <s v="CENTRE-EST"/>
    <n v="195651.30092917924"/>
    <n v="18120.150517907001"/>
  </r>
  <r>
    <n v="73"/>
    <x v="2"/>
    <s v="Tarn"/>
    <x v="0"/>
    <x v="5"/>
    <n v="296"/>
    <n v="3240"/>
    <n v="176"/>
    <n v="1336"/>
    <s v="MIDI-PYRENEES"/>
    <x v="2"/>
    <s v="SUD-OUEST"/>
    <n v="5048"/>
    <n v="472"/>
  </r>
  <r>
    <n v="52"/>
    <x v="72"/>
    <s v="Sarthe"/>
    <x v="1"/>
    <x v="5"/>
    <n v="932"/>
    <n v="7828"/>
    <n v="1264"/>
    <n v="7852"/>
    <s v="PAYS DE LA LOIRE"/>
    <x v="2"/>
    <s v="OUEST"/>
    <n v="17876"/>
    <n v="2196"/>
  </r>
  <r>
    <n v="93"/>
    <x v="54"/>
    <s v="Vaucluse"/>
    <x v="1"/>
    <x v="5"/>
    <n v="628"/>
    <n v="9320"/>
    <n v="972"/>
    <n v="9140"/>
    <s v="PROVENCE-ALPES-COTE D'AZUR"/>
    <x v="2"/>
    <s v="MEDITERRANEE"/>
    <n v="20060"/>
    <n v="1600"/>
  </r>
  <r>
    <n v="11"/>
    <x v="75"/>
    <s v="Val-de-Marne"/>
    <x v="6"/>
    <x v="1"/>
    <n v="664"/>
    <n v="51614"/>
    <n v="573"/>
    <n v="75096"/>
    <s v="ILE-DE-FRANCE"/>
    <x v="0"/>
    <s v="REGION PARISIENNE"/>
    <n v="127947"/>
    <n v="1237"/>
  </r>
  <r>
    <n v="73"/>
    <x v="37"/>
    <s v="Lot"/>
    <x v="5"/>
    <x v="2"/>
    <n v="2204"/>
    <n v="10884"/>
    <n v="1668"/>
    <n v="7288"/>
    <s v="MIDI-PYRENEES"/>
    <x v="1"/>
    <s v="SUD-OUEST"/>
    <n v="22044"/>
    <n v="3872"/>
  </r>
  <r>
    <n v="43"/>
    <x v="14"/>
    <s v="Doubs"/>
    <x v="6"/>
    <x v="3"/>
    <n v="1301"/>
    <n v="8507"/>
    <n v="1118"/>
    <n v="14147"/>
    <s v="FRANCHE-COMTE"/>
    <x v="1"/>
    <s v="EST"/>
    <n v="25073"/>
    <n v="2419"/>
  </r>
  <r>
    <n v="83"/>
    <x v="94"/>
    <s v="Puy-de-Dôme"/>
    <x v="2"/>
    <x v="5"/>
    <n v="3409.9535521184571"/>
    <n v="42992.888843239525"/>
    <n v="4392.4491955124649"/>
    <n v="50666.435694985354"/>
    <s v="AUVERGNE"/>
    <x v="2"/>
    <s v="CENTRE-EST"/>
    <n v="101461.7272858558"/>
    <n v="7802.402747630922"/>
  </r>
  <r>
    <n v="73"/>
    <x v="48"/>
    <s v="Tarn-et-Garonne"/>
    <x v="2"/>
    <x v="5"/>
    <n v="638.41842394262096"/>
    <n v="12443.915625940775"/>
    <n v="1002.7039608174822"/>
    <n v="15583.237807914502"/>
    <s v="MIDI-PYRENEES"/>
    <x v="2"/>
    <s v="SUD-OUEST"/>
    <n v="29668.275818615381"/>
    <n v="1641.1223847601032"/>
  </r>
  <r>
    <n v="25"/>
    <x v="55"/>
    <s v="Manche"/>
    <x v="6"/>
    <x v="2"/>
    <n v="5572"/>
    <n v="49990"/>
    <n v="3598"/>
    <n v="33173"/>
    <s v="BASSE-NORMANDIE"/>
    <x v="1"/>
    <s v="BASSIN PARISIEN"/>
    <n v="92333"/>
    <n v="9170"/>
  </r>
  <r>
    <n v="24"/>
    <x v="71"/>
    <s v="Loiret"/>
    <x v="3"/>
    <x v="0"/>
    <n v="4449.2092898512647"/>
    <n v="37171.274510375952"/>
    <n v="2813.4143883062561"/>
    <n v="42396.900962592867"/>
    <s v="CENTRE"/>
    <x v="0"/>
    <s v="BASSIN PARISIEN"/>
    <n v="86830.799151126339"/>
    <n v="7262.6236781575208"/>
  </r>
  <r>
    <n v="83"/>
    <x v="92"/>
    <s v="Cantal"/>
    <x v="1"/>
    <x v="4"/>
    <n v="764"/>
    <n v="3336"/>
    <n v="1228"/>
    <n v="3576"/>
    <s v="AUVERGNE"/>
    <x v="2"/>
    <s v="CENTRE-EST"/>
    <n v="8904"/>
    <n v="1992"/>
  </r>
  <r>
    <n v="94"/>
    <x v="13"/>
    <s v="Corse-du-Sud"/>
    <x v="0"/>
    <x v="0"/>
    <n v="1620"/>
    <n v="15240"/>
    <n v="1120"/>
    <n v="18220"/>
    <s v="CORSE"/>
    <x v="0"/>
    <s v="MEDITERRANEE"/>
    <n v="36200"/>
    <n v="2740"/>
  </r>
  <r>
    <n v="83"/>
    <x v="22"/>
    <s v="Allier"/>
    <x v="5"/>
    <x v="3"/>
    <n v="1063"/>
    <n v="6412"/>
    <n v="856"/>
    <n v="12308"/>
    <s v="AUVERGNE"/>
    <x v="1"/>
    <s v="CENTRE-EST"/>
    <n v="20639"/>
    <n v="1919"/>
  </r>
  <r>
    <n v="94"/>
    <x v="89"/>
    <s v="Haute-Corse"/>
    <x v="2"/>
    <x v="3"/>
    <n v="643.18376638040729"/>
    <n v="4990.6795680110818"/>
    <n v="342.61497306033766"/>
    <n v="6247.4995310164404"/>
    <s v="CORSE"/>
    <x v="1"/>
    <s v="MEDITERRANEE"/>
    <n v="12223.977838468267"/>
    <n v="985.79873944074495"/>
  </r>
  <r>
    <n v="53"/>
    <x v="27"/>
    <s v="Ille-et-Vilaine"/>
    <x v="2"/>
    <x v="1"/>
    <n v="214.23326139879191"/>
    <n v="32316.263721801421"/>
    <n v="75.471603537076305"/>
    <n v="53121.937615252806"/>
    <s v="BRETAGNE"/>
    <x v="0"/>
    <s v="OUEST"/>
    <n v="85727.906201990088"/>
    <n v="289.70486493586822"/>
  </r>
  <r>
    <n v="54"/>
    <x v="1"/>
    <s v="Vienne"/>
    <x v="0"/>
    <x v="0"/>
    <n v="6748"/>
    <n v="48816"/>
    <n v="5012"/>
    <n v="56840"/>
    <s v="POITOU-CHARENTES"/>
    <x v="0"/>
    <s v="OUEST"/>
    <n v="117416"/>
    <n v="11760"/>
  </r>
  <r>
    <n v="24"/>
    <x v="21"/>
    <s v="Eure-et-Loir"/>
    <x v="2"/>
    <x v="0"/>
    <n v="3093.7362319889457"/>
    <n v="28038.322162393215"/>
    <n v="1816.8809825746614"/>
    <n v="31744.198079998401"/>
    <s v="CENTRE"/>
    <x v="0"/>
    <s v="BASSIN PARISIEN"/>
    <n v="64693.137456955228"/>
    <n v="4910.6172145636074"/>
  </r>
  <r>
    <n v="82"/>
    <x v="56"/>
    <s v="Drôme"/>
    <x v="0"/>
    <x v="0"/>
    <n v="6228"/>
    <n v="43376"/>
    <n v="4556"/>
    <n v="49520"/>
    <s v="RHONE-ALPES"/>
    <x v="0"/>
    <s v="CENTRE-EST"/>
    <n v="103680"/>
    <n v="10784"/>
  </r>
  <r>
    <n v="43"/>
    <x v="14"/>
    <s v="Doubs"/>
    <x v="5"/>
    <x v="5"/>
    <n v="1768"/>
    <n v="15845"/>
    <n v="1964"/>
    <n v="14476"/>
    <s v="FRANCHE-COMTE"/>
    <x v="2"/>
    <s v="EST"/>
    <n v="34053"/>
    <n v="3732"/>
  </r>
  <r>
    <n v="83"/>
    <x v="92"/>
    <s v="Cantal"/>
    <x v="2"/>
    <x v="5"/>
    <n v="571.3357871065582"/>
    <n v="6738.8430764565537"/>
    <n v="839.65366032332929"/>
    <n v="8850.511557895572"/>
    <s v="AUVERGNE"/>
    <x v="2"/>
    <s v="CENTRE-EST"/>
    <n v="17000.344081782012"/>
    <n v="1410.9894474298876"/>
  </r>
  <r>
    <n v="72"/>
    <x v="25"/>
    <s v="Lot-et-Garonne"/>
    <x v="4"/>
    <x v="3"/>
    <n v="1105"/>
    <n v="3235"/>
    <n v="1530"/>
    <n v="5505"/>
    <s v="AQUITAINE"/>
    <x v="1"/>
    <s v="SUD-OUEST"/>
    <n v="11375"/>
    <n v="2635"/>
  </r>
  <r>
    <n v="74"/>
    <x v="52"/>
    <s v="Corrèze"/>
    <x v="4"/>
    <x v="5"/>
    <n v="335"/>
    <n v="2725"/>
    <n v="630"/>
    <n v="2290"/>
    <s v="LIMOUSIN"/>
    <x v="2"/>
    <s v="SUD-OUEST"/>
    <n v="5980"/>
    <n v="965"/>
  </r>
  <r>
    <n v="91"/>
    <x v="83"/>
    <s v="Lozère"/>
    <x v="1"/>
    <x v="0"/>
    <n v="808"/>
    <n v="10656"/>
    <n v="596"/>
    <n v="10492"/>
    <s v="LANGUEDOC-ROUSSILLON"/>
    <x v="0"/>
    <s v="MEDITERRANEE"/>
    <n v="22552"/>
    <n v="1404"/>
  </r>
  <r>
    <n v="22"/>
    <x v="76"/>
    <s v="Somme"/>
    <x v="1"/>
    <x v="1"/>
    <n v="1724"/>
    <n v="35788"/>
    <n v="1964"/>
    <n v="49000"/>
    <s v="PICARDIE"/>
    <x v="0"/>
    <s v="BASSIN PARISIEN"/>
    <n v="88476"/>
    <n v="3688"/>
  </r>
  <r>
    <n v="52"/>
    <x v="20"/>
    <s v="Loire-Atlantique"/>
    <x v="2"/>
    <x v="1"/>
    <n v="315.39298646751865"/>
    <n v="35937.902623269249"/>
    <n v="180.25260854827405"/>
    <n v="69237.334109837189"/>
    <s v="PAYS DE LA LOIRE"/>
    <x v="0"/>
    <s v="OUEST"/>
    <n v="105670.88232812223"/>
    <n v="495.64559501579271"/>
  </r>
  <r>
    <n v="25"/>
    <x v="55"/>
    <s v="Manche"/>
    <x v="0"/>
    <x v="2"/>
    <n v="5580"/>
    <n v="7536"/>
    <n v="3340"/>
    <n v="5052"/>
    <s v="BASSE-NORMANDIE"/>
    <x v="1"/>
    <s v="BASSIN PARISIEN"/>
    <n v="21508"/>
    <n v="8920"/>
  </r>
  <r>
    <n v="24"/>
    <x v="8"/>
    <s v="Loir-et-Cher"/>
    <x v="6"/>
    <x v="4"/>
    <n v="1880"/>
    <n v="9657"/>
    <n v="1814"/>
    <n v="11516"/>
    <s v="CENTRE"/>
    <x v="2"/>
    <s v="BASSIN PARISIEN"/>
    <n v="24867"/>
    <n v="3694"/>
  </r>
  <r>
    <n v="72"/>
    <x v="82"/>
    <s v="Gironde"/>
    <x v="6"/>
    <x v="0"/>
    <n v="8046"/>
    <n v="69993"/>
    <n v="5771"/>
    <n v="86996"/>
    <s v="AQUITAINE"/>
    <x v="0"/>
    <s v="SUD-OUEST"/>
    <n v="170806"/>
    <n v="13817"/>
  </r>
  <r>
    <n v="26"/>
    <x v="41"/>
    <s v="Saône-et-Loire"/>
    <x v="1"/>
    <x v="4"/>
    <n v="2600"/>
    <n v="11596"/>
    <n v="3536"/>
    <n v="10100"/>
    <s v="BOURGOGNE"/>
    <x v="2"/>
    <s v="BASSIN PARISIEN"/>
    <n v="27832"/>
    <n v="6136"/>
  </r>
  <r>
    <n v="73"/>
    <x v="48"/>
    <s v="Tarn-et-Garonne"/>
    <x v="4"/>
    <x v="1"/>
    <n v="1890"/>
    <n v="17000"/>
    <n v="2145"/>
    <n v="18995"/>
    <s v="MIDI-PYRENEES"/>
    <x v="0"/>
    <s v="SUD-OUEST"/>
    <n v="40030"/>
    <n v="4035"/>
  </r>
  <r>
    <n v="43"/>
    <x v="23"/>
    <s v="Territoire de Belfort"/>
    <x v="4"/>
    <x v="2"/>
    <n v="2510"/>
    <n v="7220"/>
    <n v="1625"/>
    <n v="4535"/>
    <s v="FRANCHE-COMTE"/>
    <x v="1"/>
    <s v="EST"/>
    <n v="15890"/>
    <n v="4135"/>
  </r>
  <r>
    <n v="25"/>
    <x v="85"/>
    <s v="Calvados"/>
    <x v="0"/>
    <x v="0"/>
    <n v="11392"/>
    <n v="65064"/>
    <n v="9248"/>
    <n v="78908"/>
    <s v="BASSE-NORMANDIE"/>
    <x v="0"/>
    <s v="BASSIN PARISIEN"/>
    <n v="164612"/>
    <n v="20640"/>
  </r>
  <r>
    <n v="23"/>
    <x v="38"/>
    <s v="Eure"/>
    <x v="5"/>
    <x v="3"/>
    <n v="1501"/>
    <n v="7966"/>
    <n v="1720"/>
    <n v="13881"/>
    <s v="HAUTE-NORMANDIE"/>
    <x v="1"/>
    <s v="BASSIN PARISIEN"/>
    <n v="25068"/>
    <n v="3221"/>
  </r>
  <r>
    <n v="21"/>
    <x v="5"/>
    <s v="Haute-Marne"/>
    <x v="4"/>
    <x v="4"/>
    <n v="825"/>
    <n v="3410"/>
    <n v="935"/>
    <n v="2595"/>
    <s v="CHAMPAGNE-ARDENNE"/>
    <x v="2"/>
    <s v="BASSIN PARISIEN"/>
    <n v="7765"/>
    <n v="1760"/>
  </r>
  <r>
    <n v="11"/>
    <x v="90"/>
    <s v="Seine-et-Marne"/>
    <x v="1"/>
    <x v="1"/>
    <n v="4176"/>
    <n v="53144"/>
    <n v="3836"/>
    <n v="69936"/>
    <s v="ILE-DE-FRANCE"/>
    <x v="0"/>
    <s v="REGION PARISIENNE"/>
    <n v="131092"/>
    <n v="8012"/>
  </r>
  <r>
    <n v="42"/>
    <x v="40"/>
    <s v="Haut-Rhin"/>
    <x v="3"/>
    <x v="1"/>
    <n v="126.79410688186782"/>
    <n v="14118.277012084023"/>
    <n v="85.345769550434213"/>
    <n v="29514.721932401371"/>
    <s v="ALSACE"/>
    <x v="0"/>
    <s v="EST"/>
    <n v="43845.138820917695"/>
    <n v="212.13987643230203"/>
  </r>
  <r>
    <n v="23"/>
    <x v="38"/>
    <s v="Eure"/>
    <x v="5"/>
    <x v="0"/>
    <n v="7618"/>
    <n v="49767"/>
    <n v="5848"/>
    <n v="57625"/>
    <s v="HAUTE-NORMANDIE"/>
    <x v="0"/>
    <s v="BASSIN PARISIEN"/>
    <n v="120858"/>
    <n v="13466"/>
  </r>
  <r>
    <n v="21"/>
    <x v="84"/>
    <s v="Ardennes"/>
    <x v="3"/>
    <x v="4"/>
    <n v="2323.0999424977344"/>
    <n v="12983.439038507129"/>
    <n v="1874.3910096136765"/>
    <n v="14356.223758605351"/>
    <s v="CHAMPAGNE-ARDENNE"/>
    <x v="2"/>
    <s v="BASSIN PARISIEN"/>
    <n v="31537.153749223893"/>
    <n v="4197.4909521114114"/>
  </r>
  <r>
    <n v="73"/>
    <x v="69"/>
    <s v="Haute-Garonne"/>
    <x v="1"/>
    <x v="5"/>
    <n v="2244"/>
    <n v="29568"/>
    <n v="3316"/>
    <n v="26984"/>
    <s v="MIDI-PYRENEES"/>
    <x v="2"/>
    <s v="SUD-OUEST"/>
    <n v="62112"/>
    <n v="5560"/>
  </r>
  <r>
    <n v="54"/>
    <x v="93"/>
    <s v="Deux-Sèvres"/>
    <x v="3"/>
    <x v="0"/>
    <n v="1576.6881801333532"/>
    <n v="22419.870601670755"/>
    <n v="958.35765648076097"/>
    <n v="25344.851451043105"/>
    <s v="POITOU-CHARENTES"/>
    <x v="0"/>
    <s v="OUEST"/>
    <n v="50299.767889327981"/>
    <n v="2535.0458366141143"/>
  </r>
  <r>
    <n v="24"/>
    <x v="8"/>
    <s v="Loir-et-Cher"/>
    <x v="3"/>
    <x v="2"/>
    <n v="3307.4443491308339"/>
    <n v="39458.492277944686"/>
    <n v="2272.6910277713505"/>
    <n v="27306.255374775414"/>
    <s v="CENTRE"/>
    <x v="1"/>
    <s v="BASSIN PARISIEN"/>
    <n v="72344.883029622288"/>
    <n v="5580.1353769021844"/>
  </r>
  <r>
    <n v="43"/>
    <x v="14"/>
    <s v="Doubs"/>
    <x v="5"/>
    <x v="1"/>
    <n v="797"/>
    <n v="30148"/>
    <n v="668"/>
    <n v="45460"/>
    <s v="FRANCHE-COMTE"/>
    <x v="0"/>
    <s v="EST"/>
    <n v="77073"/>
    <n v="1465"/>
  </r>
  <r>
    <n v="54"/>
    <x v="88"/>
    <s v="Charente"/>
    <x v="3"/>
    <x v="3"/>
    <n v="1226.363578493065"/>
    <n v="5551.952563026176"/>
    <n v="800.24584742633658"/>
    <n v="9552.5775208919185"/>
    <s v="POITOU-CHARENTES"/>
    <x v="1"/>
    <s v="OUEST"/>
    <n v="17131.139509837496"/>
    <n v="2026.6094259194015"/>
  </r>
  <r>
    <n v="94"/>
    <x v="13"/>
    <s v="Corse-du-Sud"/>
    <x v="2"/>
    <x v="1"/>
    <n v="22.030241587689414"/>
    <n v="3973.1887198177101"/>
    <n v="28.443957594907644"/>
    <n v="5549.8407319166154"/>
    <s v="CORSE"/>
    <x v="0"/>
    <s v="MEDITERRANEE"/>
    <n v="9573.5036509169222"/>
    <n v="50.474199182597062"/>
  </r>
  <r>
    <n v="52"/>
    <x v="59"/>
    <s v="Mayenne"/>
    <x v="4"/>
    <x v="5"/>
    <n v="260"/>
    <n v="2480"/>
    <n v="510"/>
    <n v="2135"/>
    <s v="PAYS DE LA LOIRE"/>
    <x v="2"/>
    <s v="OUEST"/>
    <n v="5385"/>
    <n v="770"/>
  </r>
  <r>
    <n v="42"/>
    <x v="3"/>
    <s v="Bas-Rhin"/>
    <x v="1"/>
    <x v="3"/>
    <n v="3796"/>
    <n v="7932"/>
    <n v="4792"/>
    <n v="11048"/>
    <s v="ALSACE"/>
    <x v="1"/>
    <s v="EST"/>
    <n v="27568"/>
    <n v="8588"/>
  </r>
  <r>
    <n v="23"/>
    <x v="16"/>
    <s v="Seine-Maritime"/>
    <x v="0"/>
    <x v="3"/>
    <n v="3124"/>
    <n v="7516"/>
    <n v="4004"/>
    <n v="13972"/>
    <s v="HAUTE-NORMANDIE"/>
    <x v="1"/>
    <s v="BASSIN PARISIEN"/>
    <n v="28616"/>
    <n v="7128"/>
  </r>
  <r>
    <n v="43"/>
    <x v="50"/>
    <s v="Jura"/>
    <x v="1"/>
    <x v="2"/>
    <n v="4404"/>
    <n v="13168"/>
    <n v="2996"/>
    <n v="8180"/>
    <s v="FRANCHE-COMTE"/>
    <x v="1"/>
    <s v="EST"/>
    <n v="28748"/>
    <n v="7400"/>
  </r>
  <r>
    <n v="43"/>
    <x v="50"/>
    <s v="Jura"/>
    <x v="6"/>
    <x v="2"/>
    <n v="2222"/>
    <n v="26899"/>
    <n v="1671"/>
    <n v="19639"/>
    <s v="FRANCHE-COMTE"/>
    <x v="1"/>
    <s v="EST"/>
    <n v="50431"/>
    <n v="3893"/>
  </r>
  <r>
    <n v="74"/>
    <x v="0"/>
    <s v="Creuse"/>
    <x v="3"/>
    <x v="3"/>
    <n v="422.27882754580605"/>
    <n v="2257.4450136302503"/>
    <n v="246.78606488739211"/>
    <n v="3856.1996393552508"/>
    <s v="LIMOUSIN"/>
    <x v="1"/>
    <s v="SUD-OUEST"/>
    <n v="6782.7095454186992"/>
    <n v="669.06489243319811"/>
  </r>
  <r>
    <n v="73"/>
    <x v="33"/>
    <s v="Gers"/>
    <x v="3"/>
    <x v="2"/>
    <n v="1486.5307029150867"/>
    <n v="19843.704542083211"/>
    <n v="940.35731144996669"/>
    <n v="14231.239537447333"/>
    <s v="MIDI-PYRENEES"/>
    <x v="1"/>
    <s v="SUD-OUEST"/>
    <n v="36501.832093895595"/>
    <n v="2426.8880143650536"/>
  </r>
  <r>
    <n v="52"/>
    <x v="73"/>
    <s v="Maine-et-Loire"/>
    <x v="5"/>
    <x v="0"/>
    <n v="8708"/>
    <n v="63186"/>
    <n v="6324"/>
    <n v="78889"/>
    <s v="PAYS DE LA LOIRE"/>
    <x v="0"/>
    <s v="OUEST"/>
    <n v="157107"/>
    <n v="15032"/>
  </r>
  <r>
    <n v="93"/>
    <x v="36"/>
    <s v="Alpes-de-Haute-Provence"/>
    <x v="6"/>
    <x v="4"/>
    <n v="654"/>
    <n v="5852"/>
    <n v="565"/>
    <n v="7015"/>
    <s v="PROVENCE-ALPES-COTE D'AZUR"/>
    <x v="2"/>
    <s v="MEDITERRANEE"/>
    <n v="14086"/>
    <n v="1219"/>
  </r>
  <r>
    <n v="31"/>
    <x v="43"/>
    <s v="Pas-de-Calais"/>
    <x v="2"/>
    <x v="0"/>
    <n v="9752.5595498000584"/>
    <n v="88379.359567833599"/>
    <n v="6610.5684656843132"/>
    <n v="129374.16436741025"/>
    <s v="NORD-PAS-DE-CALAIS"/>
    <x v="0"/>
    <s v=""/>
    <n v="234116.65195072821"/>
    <n v="16363.128015484372"/>
  </r>
  <r>
    <n v="24"/>
    <x v="71"/>
    <s v="Loiret"/>
    <x v="4"/>
    <x v="4"/>
    <n v="2075"/>
    <n v="9820"/>
    <n v="2545"/>
    <n v="8470"/>
    <s v="CENTRE"/>
    <x v="2"/>
    <s v="BASSIN PARISIEN"/>
    <n v="22910"/>
    <n v="4620"/>
  </r>
  <r>
    <n v="41"/>
    <x v="31"/>
    <s v="Meurthe-et-Moselle"/>
    <x v="2"/>
    <x v="4"/>
    <n v="6304.7336237868822"/>
    <n v="30276.63335732928"/>
    <n v="6521.1537037047055"/>
    <n v="34322.846335520153"/>
    <s v="LORRAINE"/>
    <x v="2"/>
    <s v="EST"/>
    <n v="77425.367020341015"/>
    <n v="12825.887327491588"/>
  </r>
  <r>
    <n v="82"/>
    <x v="17"/>
    <s v="Rhône"/>
    <x v="0"/>
    <x v="5"/>
    <n v="2504"/>
    <n v="27572"/>
    <n v="2308"/>
    <n v="11168"/>
    <s v="RHONE-ALPES"/>
    <x v="2"/>
    <s v="CENTRE-EST"/>
    <n v="43552"/>
    <n v="4812"/>
  </r>
  <r>
    <n v="73"/>
    <x v="80"/>
    <s v="Aveyron"/>
    <x v="5"/>
    <x v="3"/>
    <n v="605"/>
    <n v="5228"/>
    <n v="596"/>
    <n v="9016"/>
    <s v="MIDI-PYRENEES"/>
    <x v="1"/>
    <s v="SUD-OUEST"/>
    <n v="15445"/>
    <n v="1201"/>
  </r>
  <r>
    <n v="11"/>
    <x v="70"/>
    <s v="Essonne"/>
    <x v="2"/>
    <x v="4"/>
    <n v="8609.6542417063392"/>
    <n v="58632.338495234348"/>
    <n v="10020.933042653234"/>
    <n v="69182.461803444661"/>
    <s v="ILE-DE-FRANCE"/>
    <x v="2"/>
    <s v="REGION PARISIENNE"/>
    <n v="146445.3875830386"/>
    <n v="18630.587284359572"/>
  </r>
  <r>
    <n v="41"/>
    <x v="24"/>
    <s v="Vosges"/>
    <x v="4"/>
    <x v="5"/>
    <n v="630"/>
    <n v="4795"/>
    <n v="945"/>
    <n v="3655"/>
    <s v="LORRAINE"/>
    <x v="2"/>
    <s v="EST"/>
    <n v="10025"/>
    <n v="1575"/>
  </r>
  <r>
    <n v="94"/>
    <x v="89"/>
    <s v="Haute-Corse"/>
    <x v="3"/>
    <x v="0"/>
    <n v="1404.2326808690907"/>
    <n v="14858.908464022537"/>
    <n v="753.56240384785099"/>
    <n v="14241.129972288651"/>
    <s v="CORSE"/>
    <x v="0"/>
    <s v="MEDITERRANEE"/>
    <n v="31257.833521028129"/>
    <n v="2157.7950847169418"/>
  </r>
  <r>
    <n v="24"/>
    <x v="46"/>
    <s v="Indre"/>
    <x v="2"/>
    <x v="1"/>
    <n v="50.416030124838954"/>
    <n v="12950.096669563887"/>
    <n v="28.419797993875839"/>
    <n v="21074.788497931255"/>
    <s v="CENTRE"/>
    <x v="0"/>
    <s v="BASSIN PARISIEN"/>
    <n v="34103.720995613854"/>
    <n v="78.835828118714801"/>
  </r>
  <r>
    <n v="93"/>
    <x v="79"/>
    <s v="Hautes-Alpes"/>
    <x v="2"/>
    <x v="3"/>
    <n v="414.9053876102945"/>
    <n v="2792.4447325908454"/>
    <n v="179.41793952685924"/>
    <n v="4042.6664905119628"/>
    <s v="PROVENCE-ALPES-COTE D'AZUR"/>
    <x v="1"/>
    <s v="MEDITERRANEE"/>
    <n v="7429.4345502399619"/>
    <n v="594.32332713715368"/>
  </r>
  <r>
    <n v="74"/>
    <x v="0"/>
    <s v="Creuse"/>
    <x v="4"/>
    <x v="2"/>
    <n v="2275"/>
    <n v="5335"/>
    <n v="1110"/>
    <n v="2285"/>
    <s v="LIMOUSIN"/>
    <x v="1"/>
    <s v="SUD-OUEST"/>
    <n v="11005"/>
    <n v="3385"/>
  </r>
  <r>
    <n v="83"/>
    <x v="26"/>
    <s v="Haute-Loire"/>
    <x v="0"/>
    <x v="5"/>
    <n v="184"/>
    <n v="1404"/>
    <n v="116"/>
    <n v="644"/>
    <s v="AUVERGNE"/>
    <x v="2"/>
    <s v="CENTRE-EST"/>
    <n v="2348"/>
    <n v="300"/>
  </r>
  <r>
    <n v="53"/>
    <x v="57"/>
    <s v="Côtes-d'Armor"/>
    <x v="5"/>
    <x v="4"/>
    <n v="1848"/>
    <n v="17824"/>
    <n v="2216"/>
    <n v="16476"/>
    <s v="BRETAGNE"/>
    <x v="2"/>
    <s v="OUEST"/>
    <n v="38364"/>
    <n v="4064"/>
  </r>
  <r>
    <n v="54"/>
    <x v="93"/>
    <s v="Deux-Sèvres"/>
    <x v="3"/>
    <x v="4"/>
    <n v="3079.7440346594876"/>
    <n v="18374.513120127252"/>
    <n v="2448.5416958990618"/>
    <n v="19938.478669140848"/>
    <s v="POITOU-CHARENTES"/>
    <x v="2"/>
    <s v="OUEST"/>
    <n v="43841.277519826646"/>
    <n v="5528.2857305585494"/>
  </r>
  <r>
    <n v="83"/>
    <x v="22"/>
    <s v="Allier"/>
    <x v="0"/>
    <x v="0"/>
    <n v="5704"/>
    <n v="51660"/>
    <n v="4252"/>
    <n v="58832"/>
    <s v="AUVERGNE"/>
    <x v="0"/>
    <s v="CENTRE-EST"/>
    <n v="120448"/>
    <n v="9956"/>
  </r>
  <r>
    <n v="26"/>
    <x v="30"/>
    <s v="Côte-d'Or"/>
    <x v="1"/>
    <x v="0"/>
    <n v="7400"/>
    <n v="47540"/>
    <n v="6572"/>
    <n v="56280"/>
    <s v="BOURGOGNE"/>
    <x v="0"/>
    <s v="BASSIN PARISIEN"/>
    <n v="117792"/>
    <n v="13972"/>
  </r>
  <r>
    <n v="72"/>
    <x v="4"/>
    <s v="Dordogne"/>
    <x v="0"/>
    <x v="5"/>
    <n v="284"/>
    <n v="3136"/>
    <n v="184"/>
    <n v="1160"/>
    <s v="AQUITAINE"/>
    <x v="2"/>
    <s v="SUD-OUEST"/>
    <n v="4764"/>
    <n v="468"/>
  </r>
  <r>
    <n v="11"/>
    <x v="75"/>
    <s v="Val-de-Marne"/>
    <x v="3"/>
    <x v="4"/>
    <n v="11512.562986345843"/>
    <n v="69581.250676248092"/>
    <n v="12193.827718168788"/>
    <n v="84121.507920049771"/>
    <s v="ILE-DE-FRANCE"/>
    <x v="2"/>
    <s v="REGION PARISIENNE"/>
    <n v="177409.14930081251"/>
    <n v="23706.390704514633"/>
  </r>
  <r>
    <n v="83"/>
    <x v="26"/>
    <s v="Haute-Loire"/>
    <x v="1"/>
    <x v="2"/>
    <n v="4068"/>
    <n v="10616"/>
    <n v="2104"/>
    <n v="5180"/>
    <s v="AUVERGNE"/>
    <x v="1"/>
    <s v="CENTRE-EST"/>
    <n v="21968"/>
    <n v="6172"/>
  </r>
  <r>
    <n v="53"/>
    <x v="7"/>
    <s v="Morbihan"/>
    <x v="2"/>
    <x v="4"/>
    <n v="5953.0921422427446"/>
    <n v="36366.214469496961"/>
    <n v="4632.9161573025649"/>
    <n v="38061.064043178645"/>
    <s v="BRETAGNE"/>
    <x v="2"/>
    <s v="OUEST"/>
    <n v="85013.286812220904"/>
    <n v="10586.008299545309"/>
  </r>
  <r>
    <n v="41"/>
    <x v="31"/>
    <s v="Meurthe-et-Moselle"/>
    <x v="4"/>
    <x v="4"/>
    <n v="3090"/>
    <n v="13375"/>
    <n v="3550"/>
    <n v="10690"/>
    <s v="LORRAINE"/>
    <x v="2"/>
    <s v="EST"/>
    <n v="30705"/>
    <n v="6640"/>
  </r>
  <r>
    <n v="73"/>
    <x v="33"/>
    <s v="Gers"/>
    <x v="2"/>
    <x v="4"/>
    <n v="1045.1414972068721"/>
    <n v="9421.3986994631887"/>
    <n v="893.12697314378886"/>
    <n v="11610.31946119878"/>
    <s v="MIDI-PYRENEES"/>
    <x v="2"/>
    <s v="SUD-OUEST"/>
    <n v="22969.986631012631"/>
    <n v="1938.2684703506611"/>
  </r>
  <r>
    <n v="91"/>
    <x v="83"/>
    <s v="Lozère"/>
    <x v="5"/>
    <x v="2"/>
    <n v="1084"/>
    <n v="4852"/>
    <n v="720"/>
    <n v="3088"/>
    <s v="LANGUEDOC-ROUSSILLON"/>
    <x v="1"/>
    <s v="MEDITERRANEE"/>
    <n v="9744"/>
    <n v="1804"/>
  </r>
  <r>
    <n v="22"/>
    <x v="95"/>
    <s v="Aisne"/>
    <x v="4"/>
    <x v="5"/>
    <n v="835"/>
    <n v="6100"/>
    <n v="1270"/>
    <n v="5015"/>
    <s v="PICARDIE"/>
    <x v="2"/>
    <s v="BASSIN PARISIEN"/>
    <n v="13220"/>
    <n v="2105"/>
  </r>
  <r>
    <n v="53"/>
    <x v="34"/>
    <s v="Finistère"/>
    <x v="2"/>
    <x v="5"/>
    <n v="4266.487523495065"/>
    <n v="61611.728823923819"/>
    <n v="5499.4633046642221"/>
    <n v="70976.694607341036"/>
    <s v="BRETAGNE"/>
    <x v="2"/>
    <s v="OUEST"/>
    <n v="142354.37425942416"/>
    <n v="9765.9508281592862"/>
  </r>
  <r>
    <n v="42"/>
    <x v="3"/>
    <s v="Bas-Rhin"/>
    <x v="2"/>
    <x v="5"/>
    <n v="6242.5887015003436"/>
    <n v="82167.764840065691"/>
    <n v="9233.1648270523383"/>
    <n v="87389.406956644569"/>
    <s v="ALSACE"/>
    <x v="2"/>
    <s v="EST"/>
    <n v="185032.92532526294"/>
    <n v="15475.753528552683"/>
  </r>
  <r>
    <n v="82"/>
    <x v="32"/>
    <s v="Ain"/>
    <x v="1"/>
    <x v="3"/>
    <n v="1680"/>
    <n v="5088"/>
    <n v="2184"/>
    <n v="8420"/>
    <s v="RHONE-ALPES"/>
    <x v="1"/>
    <s v="CENTRE-EST"/>
    <n v="17372"/>
    <n v="3864"/>
  </r>
  <r>
    <n v="73"/>
    <x v="69"/>
    <s v="Haute-Garonne"/>
    <x v="3"/>
    <x v="5"/>
    <n v="10691.335367798718"/>
    <n v="154483.22134051088"/>
    <n v="12106.154396053553"/>
    <n v="166212.61363597657"/>
    <s v="MIDI-PYRENEES"/>
    <x v="2"/>
    <s v="SUD-OUEST"/>
    <n v="343493.32474033971"/>
    <n v="22797.489763852271"/>
  </r>
  <r>
    <n v="73"/>
    <x v="86"/>
    <s v="Ariège"/>
    <x v="4"/>
    <x v="5"/>
    <n v="205"/>
    <n v="1935"/>
    <n v="330"/>
    <n v="1485"/>
    <s v="MIDI-PYRENEES"/>
    <x v="2"/>
    <s v="SUD-OUEST"/>
    <n v="3955"/>
    <n v="535"/>
  </r>
  <r>
    <n v="52"/>
    <x v="72"/>
    <s v="Sarthe"/>
    <x v="3"/>
    <x v="2"/>
    <n v="6254.6017471446021"/>
    <n v="65646.289241983468"/>
    <n v="4141.6306947347121"/>
    <n v="47056.539654088054"/>
    <s v="PAYS DE LA LOIRE"/>
    <x v="1"/>
    <s v="OUEST"/>
    <n v="123099.06133795084"/>
    <n v="10396.232441879314"/>
  </r>
  <r>
    <n v="91"/>
    <x v="64"/>
    <s v="Pyrénées-Orientales"/>
    <x v="2"/>
    <x v="4"/>
    <n v="2391.7371590226498"/>
    <n v="21999.813964565801"/>
    <n v="2737.2503371478783"/>
    <n v="27120.418739350436"/>
    <s v="LANGUEDOC-ROUSSILLON"/>
    <x v="2"/>
    <s v="MEDITERRANEE"/>
    <n v="54249.220200086769"/>
    <n v="5128.9874961705282"/>
  </r>
  <r>
    <n v="21"/>
    <x v="84"/>
    <s v="Ardennes"/>
    <x v="4"/>
    <x v="1"/>
    <n v="4290"/>
    <n v="25875"/>
    <n v="5290"/>
    <n v="32115"/>
    <s v="CHAMPAGNE-ARDENNE"/>
    <x v="0"/>
    <s v="BASSIN PARISIEN"/>
    <n v="67570"/>
    <n v="9580"/>
  </r>
  <r>
    <n v="83"/>
    <x v="92"/>
    <s v="Cantal"/>
    <x v="1"/>
    <x v="1"/>
    <n v="728"/>
    <n v="12616"/>
    <n v="612"/>
    <n v="17132"/>
    <s v="AUVERGNE"/>
    <x v="0"/>
    <s v="CENTRE-EST"/>
    <n v="31088"/>
    <n v="1340"/>
  </r>
  <r>
    <n v="53"/>
    <x v="7"/>
    <s v="Morbihan"/>
    <x v="4"/>
    <x v="5"/>
    <n v="1015"/>
    <n v="6740"/>
    <n v="1460"/>
    <n v="5600"/>
    <s v="BRETAGNE"/>
    <x v="2"/>
    <s v="OUEST"/>
    <n v="14815"/>
    <n v="2475"/>
  </r>
  <r>
    <n v="52"/>
    <x v="73"/>
    <s v="Maine-et-Loire"/>
    <x v="1"/>
    <x v="1"/>
    <n v="1808"/>
    <n v="38024"/>
    <n v="2368"/>
    <n v="54932"/>
    <s v="PAYS DE LA LOIRE"/>
    <x v="0"/>
    <s v="OUEST"/>
    <n v="97132"/>
    <n v="4176"/>
  </r>
  <r>
    <n v="21"/>
    <x v="5"/>
    <s v="Haute-Marne"/>
    <x v="2"/>
    <x v="3"/>
    <n v="707.58004877960661"/>
    <n v="2980.2988594049903"/>
    <n v="424.13780099325504"/>
    <n v="4925.9717459957246"/>
    <s v="CHAMPAGNE-ARDENNE"/>
    <x v="1"/>
    <s v="BASSIN PARISIEN"/>
    <n v="9037.9884551735777"/>
    <n v="1131.7178497728617"/>
  </r>
  <r>
    <n v="54"/>
    <x v="74"/>
    <s v="Charente-Maritime"/>
    <x v="1"/>
    <x v="3"/>
    <n v="2280"/>
    <n v="6320"/>
    <n v="2660"/>
    <n v="10540"/>
    <s v="POITOU-CHARENTES"/>
    <x v="1"/>
    <s v="OUEST"/>
    <n v="21800"/>
    <n v="4940"/>
  </r>
  <r>
    <n v="43"/>
    <x v="23"/>
    <s v="Territoire de Belfort"/>
    <x v="4"/>
    <x v="5"/>
    <n v="345"/>
    <n v="2395"/>
    <n v="485"/>
    <n v="1700"/>
    <s v="FRANCHE-COMTE"/>
    <x v="2"/>
    <s v="EST"/>
    <n v="4925"/>
    <n v="830"/>
  </r>
  <r>
    <n v="11"/>
    <x v="39"/>
    <s v="Seine-Saint-Denis"/>
    <x v="1"/>
    <x v="0"/>
    <n v="23992"/>
    <n v="164292"/>
    <n v="22404"/>
    <n v="179352"/>
    <s v="ILE-DE-FRANCE"/>
    <x v="0"/>
    <s v="REGION PARISIENNE"/>
    <n v="390040"/>
    <n v="46396"/>
  </r>
  <r>
    <n v="54"/>
    <x v="88"/>
    <s v="Charente"/>
    <x v="2"/>
    <x v="2"/>
    <n v="3736.4050116732524"/>
    <n v="41356.318457636291"/>
    <n v="2303.3742500198409"/>
    <n v="28671.274568785037"/>
    <s v="POITOU-CHARENTES"/>
    <x v="1"/>
    <s v="OUEST"/>
    <n v="76067.37228811442"/>
    <n v="6039.7792616930928"/>
  </r>
  <r>
    <n v="25"/>
    <x v="55"/>
    <s v="Manche"/>
    <x v="0"/>
    <x v="1"/>
    <n v="7200"/>
    <n v="31668"/>
    <n v="8204"/>
    <n v="39788"/>
    <s v="BASSE-NORMANDIE"/>
    <x v="0"/>
    <s v="BASSIN PARISIEN"/>
    <n v="86860"/>
    <n v="15404"/>
  </r>
  <r>
    <n v="91"/>
    <x v="91"/>
    <s v="Gard"/>
    <x v="5"/>
    <x v="5"/>
    <n v="1291"/>
    <n v="20463"/>
    <n v="1532"/>
    <n v="19030"/>
    <s v="LANGUEDOC-ROUSSILLON"/>
    <x v="2"/>
    <s v="MEDITERRANEE"/>
    <n v="42316"/>
    <n v="2823"/>
  </r>
  <r>
    <n v="21"/>
    <x v="84"/>
    <s v="Ardennes"/>
    <x v="3"/>
    <x v="1"/>
    <n v="57.448411950912501"/>
    <n v="10459.486570581437"/>
    <n v="29.649090632803286"/>
    <n v="18623.635971335829"/>
    <s v="CHAMPAGNE-ARDENNE"/>
    <x v="0"/>
    <s v="BASSIN PARISIEN"/>
    <n v="29170.22004450098"/>
    <n v="87.097502583715794"/>
  </r>
  <r>
    <n v="25"/>
    <x v="85"/>
    <s v="Calvados"/>
    <x v="4"/>
    <x v="2"/>
    <n v="9930"/>
    <n v="22535"/>
    <n v="6570"/>
    <n v="13015"/>
    <s v="BASSE-NORMANDIE"/>
    <x v="1"/>
    <s v="BASSIN PARISIEN"/>
    <n v="52050"/>
    <n v="16500"/>
  </r>
  <r>
    <n v="11"/>
    <x v="70"/>
    <s v="Essonne"/>
    <x v="6"/>
    <x v="2"/>
    <n v="9994"/>
    <n v="96899"/>
    <n v="5973"/>
    <n v="81786"/>
    <s v="ILE-DE-FRANCE"/>
    <x v="1"/>
    <s v="REGION PARISIENNE"/>
    <n v="194652"/>
    <n v="15967"/>
  </r>
  <r>
    <n v="26"/>
    <x v="30"/>
    <s v="Côte-d'Or"/>
    <x v="6"/>
    <x v="4"/>
    <n v="3256"/>
    <n v="18345"/>
    <n v="3001"/>
    <n v="20421"/>
    <s v="BOURGOGNE"/>
    <x v="2"/>
    <s v="BASSIN PARISIEN"/>
    <n v="45023"/>
    <n v="6257"/>
  </r>
  <r>
    <n v="41"/>
    <x v="67"/>
    <s v="Moselle"/>
    <x v="6"/>
    <x v="2"/>
    <n v="11915"/>
    <n v="119264"/>
    <n v="7793"/>
    <n v="86802"/>
    <s v="LORRAINE"/>
    <x v="1"/>
    <s v="EST"/>
    <n v="225774"/>
    <n v="19708"/>
  </r>
  <r>
    <n v="22"/>
    <x v="95"/>
    <s v="Aisne"/>
    <x v="3"/>
    <x v="0"/>
    <n v="4464.1315504450631"/>
    <n v="39216.302270694672"/>
    <n v="2832.9597485844643"/>
    <n v="46733.144393676499"/>
    <s v="PICARDIE"/>
    <x v="0"/>
    <s v="BASSIN PARISIEN"/>
    <n v="93246.537963400697"/>
    <n v="7297.0912990295274"/>
  </r>
  <r>
    <n v="72"/>
    <x v="11"/>
    <s v="Pyrénées-Atlantiques"/>
    <x v="3"/>
    <x v="0"/>
    <n v="2200.2158786571017"/>
    <n v="26761.055104894556"/>
    <n v="1420.1001404056808"/>
    <n v="35549.050689860494"/>
    <s v="AQUITAINE"/>
    <x v="0"/>
    <s v="SUD-OUEST"/>
    <n v="65930.42181381784"/>
    <n v="3620.3160190627823"/>
  </r>
  <r>
    <n v="24"/>
    <x v="21"/>
    <s v="Eure-et-Loir"/>
    <x v="1"/>
    <x v="4"/>
    <n v="1364"/>
    <n v="8128"/>
    <n v="2108"/>
    <n v="6848"/>
    <s v="CENTRE"/>
    <x v="2"/>
    <s v="BASSIN PARISIEN"/>
    <n v="18448"/>
    <n v="3472"/>
  </r>
  <r>
    <n v="93"/>
    <x v="36"/>
    <s v="Alpes-de-Haute-Provence"/>
    <x v="4"/>
    <x v="5"/>
    <n v="180"/>
    <n v="2345"/>
    <n v="345"/>
    <n v="1835"/>
    <s v="PROVENCE-ALPES-COTE D'AZUR"/>
    <x v="2"/>
    <s v="MEDITERRANEE"/>
    <n v="4705"/>
    <n v="525"/>
  </r>
  <r>
    <n v="41"/>
    <x v="67"/>
    <s v="Moselle"/>
    <x v="3"/>
    <x v="1"/>
    <n v="172.78328206492841"/>
    <n v="22509.644277586507"/>
    <n v="121.98925911874483"/>
    <n v="44536.014200803089"/>
    <s v="LORRAINE"/>
    <x v="0"/>
    <s v="EST"/>
    <n v="67340.431019573269"/>
    <n v="294.77254118367324"/>
  </r>
  <r>
    <n v="21"/>
    <x v="77"/>
    <s v="Aube"/>
    <x v="2"/>
    <x v="1"/>
    <n v="87.716376483680065"/>
    <n v="13246.178098044506"/>
    <n v="55.552563847645189"/>
    <n v="23501.408484350322"/>
    <s v="CHAMPAGNE-ARDENNE"/>
    <x v="0"/>
    <s v="BASSIN PARISIEN"/>
    <n v="36890.855522726153"/>
    <n v="143.26894033132527"/>
  </r>
  <r>
    <n v="93"/>
    <x v="54"/>
    <s v="Vaucluse"/>
    <x v="0"/>
    <x v="2"/>
    <n v="3600"/>
    <n v="7316"/>
    <n v="3004"/>
    <n v="5912"/>
    <s v="PROVENCE-ALPES-COTE D'AZUR"/>
    <x v="1"/>
    <s v="MEDITERRANEE"/>
    <n v="19832"/>
    <n v="6604"/>
  </r>
  <r>
    <n v="41"/>
    <x v="24"/>
    <s v="Vosges"/>
    <x v="1"/>
    <x v="2"/>
    <n v="7276"/>
    <n v="20464"/>
    <n v="4500"/>
    <n v="11304"/>
    <s v="LORRAINE"/>
    <x v="1"/>
    <s v="EST"/>
    <n v="43544"/>
    <n v="11776"/>
  </r>
  <r>
    <n v="73"/>
    <x v="86"/>
    <s v="Ariège"/>
    <x v="0"/>
    <x v="4"/>
    <n v="380"/>
    <n v="1948"/>
    <n v="384"/>
    <n v="1572"/>
    <s v="MIDI-PYRENEES"/>
    <x v="2"/>
    <s v="SUD-OUEST"/>
    <n v="4284"/>
    <n v="764"/>
  </r>
  <r>
    <n v="25"/>
    <x v="55"/>
    <s v="Manche"/>
    <x v="4"/>
    <x v="5"/>
    <n v="590"/>
    <n v="5010"/>
    <n v="850"/>
    <n v="4075"/>
    <s v="BASSE-NORMANDIE"/>
    <x v="2"/>
    <s v="BASSIN PARISIEN"/>
    <n v="10525"/>
    <n v="1440"/>
  </r>
  <r>
    <n v="72"/>
    <x v="47"/>
    <s v="Landes"/>
    <x v="6"/>
    <x v="4"/>
    <n v="1895"/>
    <n v="13844"/>
    <n v="1878"/>
    <n v="14682"/>
    <s v="AQUITAINE"/>
    <x v="2"/>
    <s v="SUD-OUEST"/>
    <n v="32299"/>
    <n v="3773"/>
  </r>
  <r>
    <n v="73"/>
    <x v="33"/>
    <s v="Gers"/>
    <x v="2"/>
    <x v="1"/>
    <n v="34.067272350861913"/>
    <n v="10427.740657554135"/>
    <n v="34.395870741913761"/>
    <n v="13740.561777820227"/>
    <s v="MIDI-PYRENEES"/>
    <x v="0"/>
    <s v="SUD-OUEST"/>
    <n v="24236.765578467137"/>
    <n v="68.463143092775681"/>
  </r>
  <r>
    <n v="42"/>
    <x v="40"/>
    <s v="Haut-Rhin"/>
    <x v="2"/>
    <x v="5"/>
    <n v="3256.1157964825129"/>
    <n v="48451.474957608712"/>
    <n v="4771.8030734362974"/>
    <n v="50694.987288319455"/>
    <s v="ALSACE"/>
    <x v="2"/>
    <s v="EST"/>
    <n v="107174.38111584698"/>
    <n v="8027.9188699188107"/>
  </r>
  <r>
    <n v="25"/>
    <x v="85"/>
    <s v="Calvados"/>
    <x v="5"/>
    <x v="4"/>
    <n v="1885"/>
    <n v="16052"/>
    <n v="2848"/>
    <n v="17340"/>
    <s v="BASSE-NORMANDIE"/>
    <x v="2"/>
    <s v="BASSIN PARISIEN"/>
    <n v="38125"/>
    <n v="4733"/>
  </r>
  <r>
    <n v="21"/>
    <x v="35"/>
    <s v="Marne"/>
    <x v="2"/>
    <x v="1"/>
    <n v="127.90013391645174"/>
    <n v="21573.423969163017"/>
    <n v="120.76798561810948"/>
    <n v="35989.036246122218"/>
    <s v="CHAMPAGNE-ARDENNE"/>
    <x v="0"/>
    <s v="BASSIN PARISIEN"/>
    <n v="57811.128334819798"/>
    <n v="248.66811953456121"/>
  </r>
  <r>
    <n v="52"/>
    <x v="20"/>
    <s v="Loire-Atlantique"/>
    <x v="1"/>
    <x v="5"/>
    <n v="2100"/>
    <n v="23472"/>
    <n v="2976"/>
    <n v="20148"/>
    <s v="PAYS DE LA LOIRE"/>
    <x v="2"/>
    <s v="OUEST"/>
    <n v="48696"/>
    <n v="5076"/>
  </r>
  <r>
    <n v="22"/>
    <x v="76"/>
    <s v="Somme"/>
    <x v="5"/>
    <x v="0"/>
    <n v="8275"/>
    <n v="53573"/>
    <n v="7184"/>
    <n v="67723"/>
    <s v="PICARDIE"/>
    <x v="0"/>
    <s v="BASSIN PARISIEN"/>
    <n v="136755"/>
    <n v="15459"/>
  </r>
  <r>
    <n v="82"/>
    <x v="32"/>
    <s v="Ain"/>
    <x v="6"/>
    <x v="4"/>
    <n v="2890"/>
    <n v="18952"/>
    <n v="3041"/>
    <n v="21384"/>
    <s v="RHONE-ALPES"/>
    <x v="2"/>
    <s v="CENTRE-EST"/>
    <n v="46267"/>
    <n v="5931"/>
  </r>
  <r>
    <n v="24"/>
    <x v="45"/>
    <s v="Indre-et-Loire"/>
    <x v="5"/>
    <x v="5"/>
    <n v="1340"/>
    <n v="17053"/>
    <n v="1992"/>
    <n v="16732"/>
    <s v="CENTRE"/>
    <x v="2"/>
    <s v="BASSIN PARISIEN"/>
    <n v="37117"/>
    <n v="3332"/>
  </r>
  <r>
    <n v="26"/>
    <x v="28"/>
    <s v="Yonne"/>
    <x v="6"/>
    <x v="3"/>
    <n v="1060"/>
    <n v="6881"/>
    <n v="981"/>
    <n v="11154"/>
    <s v="BOURGOGNE"/>
    <x v="1"/>
    <s v="BASSIN PARISIEN"/>
    <n v="20076"/>
    <n v="2041"/>
  </r>
  <r>
    <n v="23"/>
    <x v="38"/>
    <s v="Eure"/>
    <x v="0"/>
    <x v="4"/>
    <n v="1084"/>
    <n v="4636"/>
    <n v="1064"/>
    <n v="3928"/>
    <s v="HAUTE-NORMANDIE"/>
    <x v="2"/>
    <s v="BASSIN PARISIEN"/>
    <n v="10712"/>
    <n v="2148"/>
  </r>
  <r>
    <n v="54"/>
    <x v="93"/>
    <s v="Deux-Sèvres"/>
    <x v="0"/>
    <x v="2"/>
    <n v="4052"/>
    <n v="5144"/>
    <n v="3228"/>
    <n v="3724"/>
    <s v="POITOU-CHARENTES"/>
    <x v="1"/>
    <s v="OUEST"/>
    <n v="16148"/>
    <n v="7280"/>
  </r>
  <r>
    <n v="82"/>
    <x v="17"/>
    <s v="Rhône"/>
    <x v="4"/>
    <x v="3"/>
    <n v="6470"/>
    <n v="16450"/>
    <n v="8065"/>
    <n v="34055"/>
    <s v="RHONE-ALPES"/>
    <x v="1"/>
    <s v="CENTRE-EST"/>
    <n v="65040"/>
    <n v="14535"/>
  </r>
  <r>
    <n v="82"/>
    <x v="61"/>
    <s v="Haute-Savoie"/>
    <x v="0"/>
    <x v="4"/>
    <n v="1340"/>
    <n v="6596"/>
    <n v="2028"/>
    <n v="6572"/>
    <s v="RHONE-ALPES"/>
    <x v="2"/>
    <s v="CENTRE-EST"/>
    <n v="16536"/>
    <n v="3368"/>
  </r>
  <r>
    <n v="24"/>
    <x v="21"/>
    <s v="Eure-et-Loir"/>
    <x v="3"/>
    <x v="1"/>
    <n v="73.353789098056524"/>
    <n v="14320.805322167385"/>
    <n v="31.759500749767678"/>
    <n v="24037.435758025222"/>
    <s v="CENTRE"/>
    <x v="0"/>
    <s v="BASSIN PARISIEN"/>
    <n v="38463.354370040433"/>
    <n v="105.11328984782421"/>
  </r>
  <r>
    <n v="41"/>
    <x v="58"/>
    <s v="Meuse"/>
    <x v="3"/>
    <x v="0"/>
    <n v="1060.3103519462736"/>
    <n v="11851.00911314712"/>
    <n v="720.26929821734188"/>
    <n v="14587.489825963366"/>
    <s v="LORRAINE"/>
    <x v="0"/>
    <s v="EST"/>
    <n v="28219.078589274101"/>
    <n v="1780.5796501636155"/>
  </r>
  <r>
    <n v="83"/>
    <x v="22"/>
    <s v="Allier"/>
    <x v="1"/>
    <x v="2"/>
    <n v="6484"/>
    <n v="20756"/>
    <n v="4220"/>
    <n v="11796"/>
    <s v="AUVERGNE"/>
    <x v="1"/>
    <s v="CENTRE-EST"/>
    <n v="43256"/>
    <n v="10704"/>
  </r>
  <r>
    <n v="74"/>
    <x v="52"/>
    <s v="Corrèze"/>
    <x v="4"/>
    <x v="4"/>
    <n v="995"/>
    <n v="4425"/>
    <n v="910"/>
    <n v="3630"/>
    <s v="LIMOUSIN"/>
    <x v="2"/>
    <s v="SUD-OUEST"/>
    <n v="9960"/>
    <n v="1905"/>
  </r>
  <r>
    <n v="24"/>
    <x v="71"/>
    <s v="Loiret"/>
    <x v="3"/>
    <x v="4"/>
    <n v="5062.0735046414211"/>
    <n v="31908.245874417062"/>
    <n v="5335.9573847312167"/>
    <n v="36401.852312112525"/>
    <s v="CENTRE"/>
    <x v="2"/>
    <s v="BASSIN PARISIEN"/>
    <n v="78708.129075902223"/>
    <n v="10398.030889372638"/>
  </r>
  <r>
    <n v="54"/>
    <x v="93"/>
    <s v="Deux-Sèvres"/>
    <x v="4"/>
    <x v="0"/>
    <n v="5570"/>
    <n v="42995"/>
    <n v="4215"/>
    <n v="48320"/>
    <s v="POITOU-CHARENTES"/>
    <x v="0"/>
    <s v="OUEST"/>
    <n v="101100"/>
    <n v="9785"/>
  </r>
  <r>
    <n v="43"/>
    <x v="14"/>
    <s v="Doubs"/>
    <x v="3"/>
    <x v="1"/>
    <n v="85.392136123823448"/>
    <n v="16400.492178448028"/>
    <n v="72.980505122776592"/>
    <n v="28348.333891306967"/>
    <s v="FRANCHE-COMTE"/>
    <x v="0"/>
    <s v="EST"/>
    <n v="44907.198711001598"/>
    <n v="158.37264124660004"/>
  </r>
  <r>
    <n v="21"/>
    <x v="35"/>
    <s v="Marne"/>
    <x v="4"/>
    <x v="5"/>
    <n v="1150"/>
    <n v="8515"/>
    <n v="2100"/>
    <n v="6350"/>
    <s v="CHAMPAGNE-ARDENNE"/>
    <x v="2"/>
    <s v="BASSIN PARISIEN"/>
    <n v="18115"/>
    <n v="3250"/>
  </r>
  <r>
    <n v="24"/>
    <x v="8"/>
    <s v="Loir-et-Cher"/>
    <x v="0"/>
    <x v="4"/>
    <n v="784"/>
    <n v="2720"/>
    <n v="1000"/>
    <n v="2440"/>
    <s v="CENTRE"/>
    <x v="2"/>
    <s v="BASSIN PARISIEN"/>
    <n v="6944"/>
    <n v="1784"/>
  </r>
  <r>
    <n v="22"/>
    <x v="76"/>
    <s v="Somme"/>
    <x v="1"/>
    <x v="5"/>
    <n v="1056"/>
    <n v="9384"/>
    <n v="1524"/>
    <n v="8692"/>
    <s v="PICARDIE"/>
    <x v="2"/>
    <s v="BASSIN PARISIEN"/>
    <n v="20656"/>
    <n v="2580"/>
  </r>
  <r>
    <n v="25"/>
    <x v="55"/>
    <s v="Manche"/>
    <x v="4"/>
    <x v="3"/>
    <n v="1820"/>
    <n v="3305"/>
    <n v="2760"/>
    <n v="6615"/>
    <s v="BASSE-NORMANDIE"/>
    <x v="1"/>
    <s v="BASSIN PARISIEN"/>
    <n v="14500"/>
    <n v="4580"/>
  </r>
  <r>
    <n v="11"/>
    <x v="90"/>
    <s v="Seine-et-Marne"/>
    <x v="1"/>
    <x v="5"/>
    <n v="1672"/>
    <n v="25176"/>
    <n v="2708"/>
    <n v="19980"/>
    <s v="ILE-DE-FRANCE"/>
    <x v="2"/>
    <s v="REGION PARISIENNE"/>
    <n v="49536"/>
    <n v="4380"/>
  </r>
  <r>
    <n v="22"/>
    <x v="76"/>
    <s v="Somme"/>
    <x v="6"/>
    <x v="3"/>
    <n v="1758"/>
    <n v="10849"/>
    <n v="1419"/>
    <n v="17821"/>
    <s v="PICARDIE"/>
    <x v="1"/>
    <s v="BASSIN PARISIEN"/>
    <n v="31847"/>
    <n v="3177"/>
  </r>
  <r>
    <n v="91"/>
    <x v="12"/>
    <s v="Aude"/>
    <x v="6"/>
    <x v="5"/>
    <n v="769"/>
    <n v="13975"/>
    <n v="1055"/>
    <n v="14974"/>
    <s v="LANGUEDOC-ROUSSILLON"/>
    <x v="2"/>
    <s v="MEDITERRANEE"/>
    <n v="30773"/>
    <n v="1824"/>
  </r>
  <r>
    <n v="53"/>
    <x v="34"/>
    <s v="Finistère"/>
    <x v="2"/>
    <x v="0"/>
    <n v="2764.6981382089521"/>
    <n v="28090.37806440366"/>
    <n v="1529.4512169236486"/>
    <n v="44417.636947046187"/>
    <s v="BRETAGNE"/>
    <x v="0"/>
    <s v="OUEST"/>
    <n v="76802.164366582438"/>
    <n v="4294.1493551326002"/>
  </r>
  <r>
    <n v="72"/>
    <x v="82"/>
    <s v="Gironde"/>
    <x v="4"/>
    <x v="2"/>
    <n v="17935"/>
    <n v="49520"/>
    <n v="13030"/>
    <n v="33885"/>
    <s v="AQUITAINE"/>
    <x v="1"/>
    <s v="SUD-OUEST"/>
    <n v="114370"/>
    <n v="30965"/>
  </r>
  <r>
    <n v="82"/>
    <x v="56"/>
    <s v="Drôme"/>
    <x v="5"/>
    <x v="4"/>
    <n v="1311"/>
    <n v="13225"/>
    <n v="2036"/>
    <n v="14300"/>
    <s v="RHONE-ALPES"/>
    <x v="2"/>
    <s v="CENTRE-EST"/>
    <n v="30872"/>
    <n v="3347"/>
  </r>
  <r>
    <n v="73"/>
    <x v="48"/>
    <s v="Tarn-et-Garonne"/>
    <x v="5"/>
    <x v="0"/>
    <n v="2542"/>
    <n v="22176"/>
    <n v="1844"/>
    <n v="27144"/>
    <s v="MIDI-PYRENEES"/>
    <x v="0"/>
    <s v="SUD-OUEST"/>
    <n v="53706"/>
    <n v="4386"/>
  </r>
  <r>
    <n v="43"/>
    <x v="50"/>
    <s v="Jura"/>
    <x v="4"/>
    <x v="3"/>
    <n v="965"/>
    <n v="2320"/>
    <n v="955"/>
    <n v="4260"/>
    <s v="FRANCHE-COMTE"/>
    <x v="1"/>
    <s v="EST"/>
    <n v="8500"/>
    <n v="1920"/>
  </r>
  <r>
    <n v="23"/>
    <x v="16"/>
    <s v="Seine-Maritime"/>
    <x v="1"/>
    <x v="2"/>
    <n v="22864"/>
    <n v="69200"/>
    <n v="15884"/>
    <n v="38824"/>
    <s v="HAUTE-NORMANDIE"/>
    <x v="1"/>
    <s v="BASSIN PARISIEN"/>
    <n v="146772"/>
    <n v="38748"/>
  </r>
  <r>
    <n v="83"/>
    <x v="92"/>
    <s v="Cantal"/>
    <x v="3"/>
    <x v="4"/>
    <n v="1017.3483610308632"/>
    <n v="8677.7400136408523"/>
    <n v="837.33978040419754"/>
    <n v="9997.2061889656052"/>
    <s v="AUVERGNE"/>
    <x v="2"/>
    <s v="CENTRE-EST"/>
    <n v="20529.634344041518"/>
    <n v="1854.6881414350607"/>
  </r>
  <r>
    <n v="22"/>
    <x v="95"/>
    <s v="Aisne"/>
    <x v="5"/>
    <x v="5"/>
    <n v="1168"/>
    <n v="12057"/>
    <n v="1364"/>
    <n v="10440"/>
    <s v="PICARDIE"/>
    <x v="2"/>
    <s v="BASSIN PARISIEN"/>
    <n v="25029"/>
    <n v="2532"/>
  </r>
  <r>
    <n v="21"/>
    <x v="5"/>
    <s v="Haute-Marne"/>
    <x v="2"/>
    <x v="0"/>
    <n v="1371.4227302087659"/>
    <n v="14170.396056200811"/>
    <n v="772.4179511421446"/>
    <n v="17912.576368054986"/>
    <s v="CHAMPAGNE-ARDENNE"/>
    <x v="0"/>
    <s v="BASSIN PARISIEN"/>
    <n v="34226.813105606707"/>
    <n v="2143.8406813509105"/>
  </r>
  <r>
    <n v="83"/>
    <x v="94"/>
    <s v="Puy-de-Dôme"/>
    <x v="0"/>
    <x v="3"/>
    <n v="2196"/>
    <n v="4820"/>
    <n v="3116"/>
    <n v="11024"/>
    <s v="AUVERGNE"/>
    <x v="1"/>
    <s v="CENTRE-EST"/>
    <n v="21156"/>
    <n v="5312"/>
  </r>
  <r>
    <n v="26"/>
    <x v="9"/>
    <s v="Nièvre"/>
    <x v="1"/>
    <x v="5"/>
    <n v="272"/>
    <n v="4060"/>
    <n v="500"/>
    <n v="3928"/>
    <s v="BOURGOGNE"/>
    <x v="2"/>
    <s v="BASSIN PARISIEN"/>
    <n v="8760"/>
    <n v="772"/>
  </r>
  <r>
    <n v="11"/>
    <x v="70"/>
    <s v="Essonne"/>
    <x v="6"/>
    <x v="0"/>
    <n v="6240"/>
    <n v="51872"/>
    <n v="3880"/>
    <n v="55568"/>
    <s v="ILE-DE-FRANCE"/>
    <x v="0"/>
    <s v="REGION PARISIENNE"/>
    <n v="117560"/>
    <n v="10120"/>
  </r>
  <r>
    <n v="93"/>
    <x v="79"/>
    <s v="Hautes-Alpes"/>
    <x v="0"/>
    <x v="2"/>
    <n v="1116"/>
    <n v="2184"/>
    <n v="804"/>
    <n v="1576"/>
    <s v="PROVENCE-ALPES-COTE D'AZUR"/>
    <x v="1"/>
    <s v="MEDITERRANEE"/>
    <n v="5680"/>
    <n v="1920"/>
  </r>
  <r>
    <n v="25"/>
    <x v="85"/>
    <s v="Calvados"/>
    <x v="1"/>
    <x v="3"/>
    <n v="2312"/>
    <n v="6688"/>
    <n v="3348"/>
    <n v="11980"/>
    <s v="BASSE-NORMANDIE"/>
    <x v="1"/>
    <s v="BASSIN PARISIEN"/>
    <n v="24328"/>
    <n v="5660"/>
  </r>
  <r>
    <n v="93"/>
    <x v="79"/>
    <s v="Hautes-Alpes"/>
    <x v="6"/>
    <x v="4"/>
    <n v="716"/>
    <n v="5194"/>
    <n v="746"/>
    <n v="6457"/>
    <s v="PROVENCE-ALPES-COTE D'AZUR"/>
    <x v="2"/>
    <s v="MEDITERRANEE"/>
    <n v="13113"/>
    <n v="1462"/>
  </r>
  <r>
    <n v="41"/>
    <x v="67"/>
    <s v="Moselle"/>
    <x v="3"/>
    <x v="3"/>
    <n v="3171.6866990815761"/>
    <n v="13387.797247776214"/>
    <n v="1910.8196055999933"/>
    <n v="19203.26885499592"/>
    <s v="LORRAINE"/>
    <x v="1"/>
    <s v="EST"/>
    <n v="37673.572407453707"/>
    <n v="5082.5063046815694"/>
  </r>
  <r>
    <n v="72"/>
    <x v="4"/>
    <s v="Dordogne"/>
    <x v="0"/>
    <x v="4"/>
    <n v="1276"/>
    <n v="4488"/>
    <n v="1116"/>
    <n v="4076"/>
    <s v="AQUITAINE"/>
    <x v="2"/>
    <s v="SUD-OUEST"/>
    <n v="10956"/>
    <n v="2392"/>
  </r>
  <r>
    <n v="74"/>
    <x v="87"/>
    <s v="Haute-Vienne"/>
    <x v="1"/>
    <x v="4"/>
    <n v="1388"/>
    <n v="8972"/>
    <n v="1872"/>
    <n v="7820"/>
    <s v="LIMOUSIN"/>
    <x v="2"/>
    <s v="SUD-OUEST"/>
    <n v="20052"/>
    <n v="3260"/>
  </r>
  <r>
    <n v="72"/>
    <x v="25"/>
    <s v="Lot-et-Garonne"/>
    <x v="5"/>
    <x v="4"/>
    <n v="1064"/>
    <n v="9533"/>
    <n v="1376"/>
    <n v="9936"/>
    <s v="AQUITAINE"/>
    <x v="2"/>
    <s v="SUD-OUEST"/>
    <n v="21909"/>
    <n v="2440"/>
  </r>
  <r>
    <n v="52"/>
    <x v="59"/>
    <s v="Mayenne"/>
    <x v="2"/>
    <x v="3"/>
    <n v="1073.0952613379031"/>
    <n v="4263.1472459475553"/>
    <n v="636.00453123231"/>
    <n v="6952.0031095202603"/>
    <s v="PAYS DE LA LOIRE"/>
    <x v="1"/>
    <s v="OUEST"/>
    <n v="12924.250148038029"/>
    <n v="1709.0997925702131"/>
  </r>
  <r>
    <n v="41"/>
    <x v="31"/>
    <s v="Meurthe-et-Moselle"/>
    <x v="6"/>
    <x v="5"/>
    <n v="2902"/>
    <n v="37888"/>
    <n v="3936"/>
    <n v="39927"/>
    <s v="LORRAINE"/>
    <x v="2"/>
    <s v="EST"/>
    <n v="84653"/>
    <n v="6838"/>
  </r>
  <r>
    <n v="73"/>
    <x v="33"/>
    <s v="Gers"/>
    <x v="1"/>
    <x v="2"/>
    <n v="3096"/>
    <n v="7796"/>
    <n v="1836"/>
    <n v="4616"/>
    <s v="MIDI-PYRENEES"/>
    <x v="1"/>
    <s v="SUD-OUEST"/>
    <n v="17344"/>
    <n v="4932"/>
  </r>
  <r>
    <n v="73"/>
    <x v="2"/>
    <s v="Tarn"/>
    <x v="2"/>
    <x v="5"/>
    <n v="1381.2257422258888"/>
    <n v="21804.702384244472"/>
    <n v="1782.6200415339715"/>
    <n v="26988.368715553192"/>
    <s v="MIDI-PYRENEES"/>
    <x v="2"/>
    <s v="SUD-OUEST"/>
    <n v="51956.916883557526"/>
    <n v="3163.8457837598603"/>
  </r>
  <r>
    <n v="93"/>
    <x v="79"/>
    <s v="Hautes-Alpes"/>
    <x v="2"/>
    <x v="1"/>
    <n v="21.775513336421358"/>
    <n v="5439.9053103850374"/>
    <n v="32.281596799877462"/>
    <n v="7743.0932344574967"/>
    <s v="PROVENCE-ALPES-COTE D'AZUR"/>
    <x v="0"/>
    <s v="MEDITERRANEE"/>
    <n v="13237.055654978834"/>
    <n v="54.057110136298817"/>
  </r>
  <r>
    <n v="26"/>
    <x v="28"/>
    <s v="Yonne"/>
    <x v="4"/>
    <x v="4"/>
    <n v="1135"/>
    <n v="5570"/>
    <n v="1335"/>
    <n v="4505"/>
    <s v="BOURGOGNE"/>
    <x v="2"/>
    <s v="BASSIN PARISIEN"/>
    <n v="12545"/>
    <n v="2470"/>
  </r>
  <r>
    <n v="11"/>
    <x v="75"/>
    <s v="Val-de-Marne"/>
    <x v="4"/>
    <x v="5"/>
    <n v="3535"/>
    <n v="34805"/>
    <n v="5400"/>
    <n v="26910"/>
    <s v="ILE-DE-FRANCE"/>
    <x v="2"/>
    <s v="REGION PARISIENNE"/>
    <n v="70650"/>
    <n v="8935"/>
  </r>
  <r>
    <n v="11"/>
    <x v="75"/>
    <s v="Val-de-Marne"/>
    <x v="5"/>
    <x v="5"/>
    <n v="4110"/>
    <n v="65366"/>
    <n v="6376"/>
    <n v="58800"/>
    <s v="ILE-DE-FRANCE"/>
    <x v="2"/>
    <s v="REGION PARISIENNE"/>
    <n v="134652"/>
    <n v="10486"/>
  </r>
  <r>
    <n v="43"/>
    <x v="18"/>
    <s v="Haute-Saône"/>
    <x v="6"/>
    <x v="2"/>
    <n v="2500"/>
    <n v="24307"/>
    <n v="1705"/>
    <n v="15952"/>
    <s v="FRANCHE-COMTE"/>
    <x v="1"/>
    <s v="EST"/>
    <n v="44464"/>
    <n v="4205"/>
  </r>
  <r>
    <n v="73"/>
    <x v="2"/>
    <s v="Tarn"/>
    <x v="5"/>
    <x v="0"/>
    <n v="3441"/>
    <n v="37372"/>
    <n v="2532"/>
    <n v="47364"/>
    <s v="MIDI-PYRENEES"/>
    <x v="0"/>
    <s v="SUD-OUEST"/>
    <n v="90709"/>
    <n v="5973"/>
  </r>
  <r>
    <n v="23"/>
    <x v="16"/>
    <s v="Seine-Maritime"/>
    <x v="4"/>
    <x v="4"/>
    <n v="4470"/>
    <n v="20160"/>
    <n v="5130"/>
    <n v="16400"/>
    <s v="HAUTE-NORMANDIE"/>
    <x v="2"/>
    <s v="BASSIN PARISIEN"/>
    <n v="46160"/>
    <n v="9600"/>
  </r>
  <r>
    <n v="26"/>
    <x v="41"/>
    <s v="Saône-et-Loire"/>
    <x v="2"/>
    <x v="5"/>
    <n v="1898.0609769753978"/>
    <n v="27085.797203225804"/>
    <n v="2847.5940284485755"/>
    <n v="32502.153619396107"/>
    <s v="BOURGOGNE"/>
    <x v="2"/>
    <s v="BASSIN PARISIEN"/>
    <n v="64333.605828045882"/>
    <n v="4745.6550054239733"/>
  </r>
  <r>
    <n v="11"/>
    <x v="62"/>
    <s v="Paris"/>
    <x v="2"/>
    <x v="3"/>
    <n v="3567.2527611496312"/>
    <n v="30494.926525346204"/>
    <n v="2836.0781228396359"/>
    <n v="51492.221778038074"/>
    <s v="ILE-DE-FRANCE"/>
    <x v="1"/>
    <s v="REGION PARISIENNE"/>
    <n v="88390.479187373538"/>
    <n v="6403.330883989267"/>
  </r>
  <r>
    <n v="53"/>
    <x v="27"/>
    <s v="Ille-et-Vilaine"/>
    <x v="6"/>
    <x v="0"/>
    <n v="3433"/>
    <n v="47323"/>
    <n v="1952"/>
    <n v="59576"/>
    <s v="BRETAGNE"/>
    <x v="0"/>
    <s v="OUEST"/>
    <n v="112284"/>
    <n v="5385"/>
  </r>
  <r>
    <n v="82"/>
    <x v="29"/>
    <s v="Savoie"/>
    <x v="4"/>
    <x v="4"/>
    <n v="1315"/>
    <n v="6490"/>
    <n v="1720"/>
    <n v="5860"/>
    <s v="RHONE-ALPES"/>
    <x v="2"/>
    <s v="CENTRE-EST"/>
    <n v="15385"/>
    <n v="3035"/>
  </r>
  <r>
    <n v="41"/>
    <x v="67"/>
    <s v="Moselle"/>
    <x v="1"/>
    <x v="4"/>
    <n v="5120"/>
    <n v="26484"/>
    <n v="7200"/>
    <n v="14808"/>
    <s v="LORRAINE"/>
    <x v="2"/>
    <s v="EST"/>
    <n v="53612"/>
    <n v="12320"/>
  </r>
  <r>
    <n v="82"/>
    <x v="17"/>
    <s v="Rhône"/>
    <x v="6"/>
    <x v="4"/>
    <n v="9103"/>
    <n v="56732"/>
    <n v="9932"/>
    <n v="66382"/>
    <s v="RHONE-ALPES"/>
    <x v="2"/>
    <s v="CENTRE-EST"/>
    <n v="142149"/>
    <n v="19035"/>
  </r>
  <r>
    <n v="91"/>
    <x v="64"/>
    <s v="Pyrénées-Orientales"/>
    <x v="1"/>
    <x v="5"/>
    <n v="428"/>
    <n v="7340"/>
    <n v="684"/>
    <n v="6912"/>
    <s v="LANGUEDOC-ROUSSILLON"/>
    <x v="2"/>
    <s v="MEDITERRANEE"/>
    <n v="15364"/>
    <n v="1112"/>
  </r>
  <r>
    <n v="41"/>
    <x v="58"/>
    <s v="Meuse"/>
    <x v="5"/>
    <x v="1"/>
    <n v="276"/>
    <n v="13657"/>
    <n v="348"/>
    <n v="20496"/>
    <s v="LORRAINE"/>
    <x v="0"/>
    <s v="EST"/>
    <n v="34777"/>
    <n v="624"/>
  </r>
  <r>
    <n v="21"/>
    <x v="5"/>
    <s v="Haute-Marne"/>
    <x v="6"/>
    <x v="1"/>
    <n v="106"/>
    <n v="12127"/>
    <n v="73"/>
    <n v="19261"/>
    <s v="CHAMPAGNE-ARDENNE"/>
    <x v="0"/>
    <s v="BASSIN PARISIEN"/>
    <n v="31567"/>
    <n v="179"/>
  </r>
  <r>
    <n v="93"/>
    <x v="79"/>
    <s v="Hautes-Alpes"/>
    <x v="2"/>
    <x v="4"/>
    <n v="932.44737511800304"/>
    <n v="7153.3609856749417"/>
    <n v="827.66184405928232"/>
    <n v="8354.4443927864213"/>
    <s v="PROVENCE-ALPES-COTE D'AZUR"/>
    <x v="2"/>
    <s v="MEDITERRANEE"/>
    <n v="17267.91459763865"/>
    <n v="1760.1092191772855"/>
  </r>
  <r>
    <n v="24"/>
    <x v="45"/>
    <s v="Indre-et-Loire"/>
    <x v="3"/>
    <x v="3"/>
    <n v="1851.6608692379159"/>
    <n v="8912.1635266614594"/>
    <n v="1194.2287957364999"/>
    <n v="14286.617184067214"/>
    <s v="CENTRE"/>
    <x v="1"/>
    <s v="BASSIN PARISIEN"/>
    <n v="26244.670375703092"/>
    <n v="3045.8896649744156"/>
  </r>
  <r>
    <n v="82"/>
    <x v="61"/>
    <s v="Haute-Savoie"/>
    <x v="6"/>
    <x v="5"/>
    <n v="2616"/>
    <n v="37738"/>
    <n v="3394"/>
    <n v="40469"/>
    <s v="RHONE-ALPES"/>
    <x v="2"/>
    <s v="CENTRE-EST"/>
    <n v="84217"/>
    <n v="6010"/>
  </r>
  <r>
    <n v="83"/>
    <x v="94"/>
    <s v="Puy-de-Dôme"/>
    <x v="5"/>
    <x v="2"/>
    <n v="10001"/>
    <n v="46606"/>
    <n v="7133"/>
    <n v="29720"/>
    <s v="AUVERGNE"/>
    <x v="1"/>
    <s v="CENTRE-EST"/>
    <n v="93460"/>
    <n v="17134"/>
  </r>
  <r>
    <n v="21"/>
    <x v="84"/>
    <s v="Ardennes"/>
    <x v="2"/>
    <x v="4"/>
    <n v="1818.3707756231254"/>
    <n v="11967.697272315705"/>
    <n v="1926.5914821584411"/>
    <n v="12124.761551012109"/>
    <s v="CHAMPAGNE-ARDENNE"/>
    <x v="2"/>
    <s v="BASSIN PARISIEN"/>
    <n v="27837.42108110938"/>
    <n v="3744.9622577815662"/>
  </r>
  <r>
    <n v="11"/>
    <x v="49"/>
    <s v="Yvelines"/>
    <x v="1"/>
    <x v="5"/>
    <n v="3396"/>
    <n v="66088"/>
    <n v="4908"/>
    <n v="43932"/>
    <s v="ILE-DE-FRANCE"/>
    <x v="2"/>
    <s v="REGION PARISIENNE"/>
    <n v="118324"/>
    <n v="8304"/>
  </r>
  <r>
    <n v="93"/>
    <x v="68"/>
    <s v="Alpes-Maritimes"/>
    <x v="3"/>
    <x v="0"/>
    <n v="5754.5607324066859"/>
    <n v="60748.015167809222"/>
    <n v="3708.4236166590408"/>
    <n v="71459.586715297992"/>
    <s v="PROVENCE-ALPES-COTE D'AZUR"/>
    <x v="0"/>
    <s v="MEDITERRANEE"/>
    <n v="141670.58623217294"/>
    <n v="9462.9843490657258"/>
  </r>
  <r>
    <n v="31"/>
    <x v="44"/>
    <s v="Nord"/>
    <x v="6"/>
    <x v="1"/>
    <n v="765"/>
    <n v="119530"/>
    <n v="610"/>
    <n v="193936"/>
    <s v="NORD-PAS-DE-CALAIS"/>
    <x v="0"/>
    <s v=""/>
    <n v="314841"/>
    <n v="1375"/>
  </r>
  <r>
    <n v="42"/>
    <x v="3"/>
    <s v="Bas-Rhin"/>
    <x v="3"/>
    <x v="3"/>
    <n v="2628.0169278848643"/>
    <n v="10897.716050261753"/>
    <n v="1744.9415150628322"/>
    <n v="15503.611491757163"/>
    <s v="ALSACE"/>
    <x v="1"/>
    <s v="EST"/>
    <n v="30774.285984966613"/>
    <n v="4372.9584429476963"/>
  </r>
  <r>
    <n v="73"/>
    <x v="80"/>
    <s v="Aveyron"/>
    <x v="5"/>
    <x v="5"/>
    <n v="720"/>
    <n v="6705"/>
    <n v="1012"/>
    <n v="6876"/>
    <s v="MIDI-PYRENEES"/>
    <x v="2"/>
    <s v="SUD-OUEST"/>
    <n v="15313"/>
    <n v="1732"/>
  </r>
  <r>
    <n v="83"/>
    <x v="22"/>
    <s v="Allier"/>
    <x v="1"/>
    <x v="3"/>
    <n v="1352"/>
    <n v="4808"/>
    <n v="1908"/>
    <n v="9528"/>
    <s v="AUVERGNE"/>
    <x v="1"/>
    <s v="CENTRE-EST"/>
    <n v="17596"/>
    <n v="3260"/>
  </r>
  <r>
    <n v="43"/>
    <x v="14"/>
    <s v="Doubs"/>
    <x v="6"/>
    <x v="2"/>
    <n v="4962"/>
    <n v="50166"/>
    <n v="3235"/>
    <n v="35508"/>
    <s v="FRANCHE-COMTE"/>
    <x v="1"/>
    <s v="EST"/>
    <n v="93871"/>
    <n v="8197"/>
  </r>
  <r>
    <n v="26"/>
    <x v="41"/>
    <s v="Saône-et-Loire"/>
    <x v="4"/>
    <x v="2"/>
    <n v="11820"/>
    <n v="26325"/>
    <n v="6395"/>
    <n v="12050"/>
    <s v="BOURGOGNE"/>
    <x v="1"/>
    <s v="BASSIN PARISIEN"/>
    <n v="56590"/>
    <n v="18215"/>
  </r>
  <r>
    <n v="72"/>
    <x v="25"/>
    <s v="Lot-et-Garonne"/>
    <x v="5"/>
    <x v="3"/>
    <n v="899"/>
    <n v="5932"/>
    <n v="896"/>
    <n v="9036"/>
    <s v="AQUITAINE"/>
    <x v="1"/>
    <s v="SUD-OUEST"/>
    <n v="16763"/>
    <n v="1795"/>
  </r>
  <r>
    <n v="74"/>
    <x v="87"/>
    <s v="Haute-Vienne"/>
    <x v="3"/>
    <x v="3"/>
    <n v="1036.5044342347289"/>
    <n v="6635.9210663202794"/>
    <n v="845.10895725908176"/>
    <n v="11450.271931346304"/>
    <s v="LIMOUSIN"/>
    <x v="1"/>
    <s v="SUD-OUEST"/>
    <n v="19967.806389160396"/>
    <n v="1881.6133914938107"/>
  </r>
  <r>
    <n v="42"/>
    <x v="3"/>
    <s v="Bas-Rhin"/>
    <x v="3"/>
    <x v="4"/>
    <n v="9821.2435709065339"/>
    <n v="53124.20056583987"/>
    <n v="10388.027758723238"/>
    <n v="57137.176886991947"/>
    <s v="ALSACE"/>
    <x v="2"/>
    <s v="EST"/>
    <n v="130470.64878246159"/>
    <n v="20209.271329629773"/>
  </r>
  <r>
    <n v="11"/>
    <x v="70"/>
    <s v="Essonne"/>
    <x v="0"/>
    <x v="0"/>
    <n v="10208"/>
    <n v="62560"/>
    <n v="8092"/>
    <n v="73156"/>
    <s v="ILE-DE-FRANCE"/>
    <x v="0"/>
    <s v="REGION PARISIENNE"/>
    <n v="154016"/>
    <n v="18300"/>
  </r>
  <r>
    <n v="91"/>
    <x v="91"/>
    <s v="Gard"/>
    <x v="6"/>
    <x v="2"/>
    <n v="5412"/>
    <n v="55174"/>
    <n v="3505"/>
    <n v="43981"/>
    <s v="LANGUEDOC-ROUSSILLON"/>
    <x v="1"/>
    <s v="MEDITERRANEE"/>
    <n v="108072"/>
    <n v="8917"/>
  </r>
  <r>
    <n v="93"/>
    <x v="79"/>
    <s v="Hautes-Alpes"/>
    <x v="5"/>
    <x v="4"/>
    <n v="361"/>
    <n v="4256"/>
    <n v="632"/>
    <n v="5164"/>
    <s v="PROVENCE-ALPES-COTE D'AZUR"/>
    <x v="2"/>
    <s v="MEDITERRANEE"/>
    <n v="10413"/>
    <n v="993"/>
  </r>
  <r>
    <n v="43"/>
    <x v="18"/>
    <s v="Haute-Saône"/>
    <x v="6"/>
    <x v="5"/>
    <n v="749"/>
    <n v="8432"/>
    <n v="963"/>
    <n v="8569"/>
    <s v="FRANCHE-COMTE"/>
    <x v="2"/>
    <s v="EST"/>
    <n v="18713"/>
    <n v="1712"/>
  </r>
  <r>
    <n v="73"/>
    <x v="86"/>
    <s v="Ariège"/>
    <x v="1"/>
    <x v="1"/>
    <n v="372"/>
    <n v="10504"/>
    <n v="320"/>
    <n v="11800"/>
    <s v="MIDI-PYRENEES"/>
    <x v="0"/>
    <s v="SUD-OUEST"/>
    <n v="22996"/>
    <n v="692"/>
  </r>
  <r>
    <n v="24"/>
    <x v="46"/>
    <s v="Indre"/>
    <x v="5"/>
    <x v="4"/>
    <n v="632"/>
    <n v="6396"/>
    <n v="1004"/>
    <n v="6033"/>
    <s v="CENTRE"/>
    <x v="2"/>
    <s v="BASSIN PARISIEN"/>
    <n v="14065"/>
    <n v="1636"/>
  </r>
  <r>
    <n v="72"/>
    <x v="4"/>
    <s v="Dordogne"/>
    <x v="1"/>
    <x v="3"/>
    <n v="1456"/>
    <n v="5208"/>
    <n v="2332"/>
    <n v="8656"/>
    <s v="AQUITAINE"/>
    <x v="1"/>
    <s v="SUD-OUEST"/>
    <n v="17652"/>
    <n v="3788"/>
  </r>
  <r>
    <n v="25"/>
    <x v="78"/>
    <s v="Orne"/>
    <x v="4"/>
    <x v="5"/>
    <n v="405"/>
    <n v="3015"/>
    <n v="625"/>
    <n v="2680"/>
    <s v="BASSE-NORMANDIE"/>
    <x v="2"/>
    <s v="BASSIN PARISIEN"/>
    <n v="6725"/>
    <n v="1030"/>
  </r>
  <r>
    <n v="93"/>
    <x v="53"/>
    <s v="Bouches-du-Rhône"/>
    <x v="4"/>
    <x v="1"/>
    <n v="14770"/>
    <n v="110405"/>
    <n v="14995"/>
    <n v="127550"/>
    <s v="PROVENCE-ALPES-COTE D'AZUR"/>
    <x v="0"/>
    <s v="MEDITERRANEE"/>
    <n v="267720"/>
    <n v="29765"/>
  </r>
  <r>
    <n v="82"/>
    <x v="56"/>
    <s v="Drôme"/>
    <x v="2"/>
    <x v="5"/>
    <n v="2158.6482397487157"/>
    <n v="30823.531113631721"/>
    <n v="2551.6727003049091"/>
    <n v="35586.06352465845"/>
    <s v="RHONE-ALPES"/>
    <x v="2"/>
    <s v="CENTRE-EST"/>
    <n v="71119.915578343789"/>
    <n v="4710.3209400536252"/>
  </r>
  <r>
    <n v="24"/>
    <x v="71"/>
    <s v="Loiret"/>
    <x v="1"/>
    <x v="4"/>
    <n v="2312"/>
    <n v="14044"/>
    <n v="3348"/>
    <n v="12024"/>
    <s v="CENTRE"/>
    <x v="2"/>
    <s v="BASSIN PARISIEN"/>
    <n v="31728"/>
    <n v="5660"/>
  </r>
  <r>
    <n v="74"/>
    <x v="87"/>
    <s v="Haute-Vienne"/>
    <x v="4"/>
    <x v="5"/>
    <n v="690"/>
    <n v="5265"/>
    <n v="1205"/>
    <n v="4370"/>
    <s v="LIMOUSIN"/>
    <x v="2"/>
    <s v="SUD-OUEST"/>
    <n v="11530"/>
    <n v="1895"/>
  </r>
  <r>
    <n v="24"/>
    <x v="10"/>
    <s v="Cher"/>
    <x v="6"/>
    <x v="3"/>
    <n v="886"/>
    <n v="6150"/>
    <n v="580"/>
    <n v="10039"/>
    <s v="CENTRE"/>
    <x v="1"/>
    <s v="BASSIN PARISIEN"/>
    <n v="17655"/>
    <n v="1466"/>
  </r>
  <r>
    <n v="23"/>
    <x v="38"/>
    <s v="Eure"/>
    <x v="4"/>
    <x v="2"/>
    <n v="7015"/>
    <n v="16375"/>
    <n v="4365"/>
    <n v="8375"/>
    <s v="HAUTE-NORMANDIE"/>
    <x v="1"/>
    <s v="BASSIN PARISIEN"/>
    <n v="36130"/>
    <n v="11380"/>
  </r>
  <r>
    <n v="24"/>
    <x v="10"/>
    <s v="Cher"/>
    <x v="2"/>
    <x v="2"/>
    <n v="3294.0883029988568"/>
    <n v="37878.541674088585"/>
    <n v="2111.9368985408705"/>
    <n v="26530.267303175009"/>
    <s v="CENTRE"/>
    <x v="1"/>
    <s v="BASSIN PARISIEN"/>
    <n v="69814.834178803314"/>
    <n v="5406.0252015397273"/>
  </r>
  <r>
    <n v="52"/>
    <x v="63"/>
    <s v="Vendée"/>
    <x v="5"/>
    <x v="4"/>
    <n v="1806"/>
    <n v="14261"/>
    <n v="2208"/>
    <n v="12516"/>
    <s v="PAYS DE LA LOIRE"/>
    <x v="2"/>
    <s v="OUEST"/>
    <n v="30791"/>
    <n v="4014"/>
  </r>
  <r>
    <n v="25"/>
    <x v="55"/>
    <s v="Manche"/>
    <x v="2"/>
    <x v="2"/>
    <n v="6287.4482206417088"/>
    <n v="55206.088992519079"/>
    <n v="3887.2124972693628"/>
    <n v="36704.99439671186"/>
    <s v="BASSE-NORMANDIE"/>
    <x v="1"/>
    <s v="BASSIN PARISIEN"/>
    <n v="102085.744107142"/>
    <n v="10174.660717911072"/>
  </r>
  <r>
    <n v="72"/>
    <x v="47"/>
    <s v="Landes"/>
    <x v="0"/>
    <x v="5"/>
    <n v="244"/>
    <n v="2636"/>
    <n v="172"/>
    <n v="980"/>
    <s v="AQUITAINE"/>
    <x v="2"/>
    <s v="SUD-OUEST"/>
    <n v="4032"/>
    <n v="416"/>
  </r>
  <r>
    <n v="23"/>
    <x v="38"/>
    <s v="Eure"/>
    <x v="3"/>
    <x v="5"/>
    <n v="2200.9428968739685"/>
    <n v="36082.248593528078"/>
    <n v="2903.2564749232542"/>
    <n v="42941.897057432267"/>
    <s v="HAUTE-NORMANDIE"/>
    <x v="2"/>
    <s v="BASSIN PARISIEN"/>
    <n v="84128.345022757567"/>
    <n v="5104.1993717972227"/>
  </r>
  <r>
    <n v="91"/>
    <x v="83"/>
    <s v="Lozère"/>
    <x v="4"/>
    <x v="1"/>
    <n v="620"/>
    <n v="6090"/>
    <n v="555"/>
    <n v="7195"/>
    <s v="LANGUEDOC-ROUSSILLON"/>
    <x v="0"/>
    <s v="MEDITERRANEE"/>
    <n v="14460"/>
    <n v="1175"/>
  </r>
  <r>
    <n v="26"/>
    <x v="28"/>
    <s v="Yonne"/>
    <x v="2"/>
    <x v="1"/>
    <n v="95.501210588743248"/>
    <n v="16593.203711334965"/>
    <n v="56.913904869971695"/>
    <n v="25798.461756000946"/>
    <s v="BOURGOGNE"/>
    <x v="0"/>
    <s v="BASSIN PARISIEN"/>
    <n v="42544.080582794631"/>
    <n v="152.41511545871495"/>
  </r>
  <r>
    <n v="11"/>
    <x v="49"/>
    <s v="Yvelines"/>
    <x v="3"/>
    <x v="0"/>
    <n v="6803.9481195179296"/>
    <n v="61035.853106354218"/>
    <n v="4040.7195564638955"/>
    <n v="69857.528841137813"/>
    <s v="ILE-DE-FRANCE"/>
    <x v="0"/>
    <s v="REGION PARISIENNE"/>
    <n v="141738.04962347384"/>
    <n v="10844.667675981826"/>
  </r>
  <r>
    <n v="11"/>
    <x v="90"/>
    <s v="Seine-et-Marne"/>
    <x v="0"/>
    <x v="2"/>
    <n v="8188"/>
    <n v="17096"/>
    <n v="6136"/>
    <n v="13412"/>
    <s v="ILE-DE-FRANCE"/>
    <x v="1"/>
    <s v="REGION PARISIENNE"/>
    <n v="44832"/>
    <n v="14324"/>
  </r>
  <r>
    <n v="93"/>
    <x v="53"/>
    <s v="Bouches-du-Rhône"/>
    <x v="6"/>
    <x v="0"/>
    <n v="11816"/>
    <n v="125643"/>
    <n v="8214"/>
    <n v="146185"/>
    <s v="PROVENCE-ALPES-COTE D'AZUR"/>
    <x v="0"/>
    <s v="MEDITERRANEE"/>
    <n v="291858"/>
    <n v="20030"/>
  </r>
  <r>
    <n v="83"/>
    <x v="26"/>
    <s v="Haute-Loire"/>
    <x v="5"/>
    <x v="0"/>
    <n v="1759"/>
    <n v="20817"/>
    <n v="1100"/>
    <n v="24776"/>
    <s v="AUVERGNE"/>
    <x v="0"/>
    <s v="CENTRE-EST"/>
    <n v="48452"/>
    <n v="2859"/>
  </r>
  <r>
    <n v="74"/>
    <x v="87"/>
    <s v="Haute-Vienne"/>
    <x v="2"/>
    <x v="2"/>
    <n v="2975.5721598648033"/>
    <n v="38438.058813710151"/>
    <n v="1782.3702553687358"/>
    <n v="26594.596471040459"/>
    <s v="LIMOUSIN"/>
    <x v="1"/>
    <s v="SUD-OUEST"/>
    <n v="69790.597699984151"/>
    <n v="4757.9424152335396"/>
  </r>
  <r>
    <n v="22"/>
    <x v="81"/>
    <s v="Oise"/>
    <x v="6"/>
    <x v="4"/>
    <n v="4145"/>
    <n v="25232"/>
    <n v="5005"/>
    <n v="27296"/>
    <s v="PICARDIE"/>
    <x v="2"/>
    <s v="BASSIN PARISIEN"/>
    <n v="61678"/>
    <n v="9150"/>
  </r>
  <r>
    <n v="24"/>
    <x v="45"/>
    <s v="Indre-et-Loire"/>
    <x v="3"/>
    <x v="4"/>
    <n v="5472.2024432498056"/>
    <n v="29956.301695443042"/>
    <n v="5628.9949585401291"/>
    <n v="34761.310022985082"/>
    <s v="CENTRE"/>
    <x v="2"/>
    <s v="BASSIN PARISIEN"/>
    <n v="75818.809120218066"/>
    <n v="11101.197401789934"/>
  </r>
  <r>
    <n v="11"/>
    <x v="90"/>
    <s v="Seine-et-Marne"/>
    <x v="6"/>
    <x v="4"/>
    <n v="7795"/>
    <n v="44923"/>
    <n v="8941"/>
    <n v="52504"/>
    <s v="ILE-DE-FRANCE"/>
    <x v="2"/>
    <s v="REGION PARISIENNE"/>
    <n v="114163"/>
    <n v="16736"/>
  </r>
  <r>
    <n v="52"/>
    <x v="72"/>
    <s v="Sarthe"/>
    <x v="1"/>
    <x v="3"/>
    <n v="2292"/>
    <n v="4932"/>
    <n v="3244"/>
    <n v="7992"/>
    <s v="PAYS DE LA LOIRE"/>
    <x v="1"/>
    <s v="OUEST"/>
    <n v="18460"/>
    <n v="5536"/>
  </r>
  <r>
    <n v="41"/>
    <x v="67"/>
    <s v="Moselle"/>
    <x v="6"/>
    <x v="4"/>
    <n v="6425"/>
    <n v="35352"/>
    <n v="6474"/>
    <n v="34350"/>
    <s v="LORRAINE"/>
    <x v="2"/>
    <s v="EST"/>
    <n v="82601"/>
    <n v="12899"/>
  </r>
  <r>
    <n v="53"/>
    <x v="27"/>
    <s v="Ille-et-Vilaine"/>
    <x v="1"/>
    <x v="5"/>
    <n v="1784"/>
    <n v="17700"/>
    <n v="2764"/>
    <n v="16536"/>
    <s v="BRETAGNE"/>
    <x v="2"/>
    <s v="OUEST"/>
    <n v="38784"/>
    <n v="4548"/>
  </r>
  <r>
    <n v="43"/>
    <x v="18"/>
    <s v="Haute-Saône"/>
    <x v="0"/>
    <x v="3"/>
    <n v="824"/>
    <n v="1568"/>
    <n v="972"/>
    <n v="2728"/>
    <s v="FRANCHE-COMTE"/>
    <x v="1"/>
    <s v="EST"/>
    <n v="6092"/>
    <n v="1796"/>
  </r>
  <r>
    <n v="82"/>
    <x v="56"/>
    <s v="Drôme"/>
    <x v="5"/>
    <x v="5"/>
    <n v="1116"/>
    <n v="13658"/>
    <n v="1488"/>
    <n v="12996"/>
    <s v="RHONE-ALPES"/>
    <x v="2"/>
    <s v="CENTRE-EST"/>
    <n v="29258"/>
    <n v="2604"/>
  </r>
  <r>
    <n v="82"/>
    <x v="60"/>
    <s v="Ardèche"/>
    <x v="3"/>
    <x v="0"/>
    <n v="1372.6005855563346"/>
    <n v="19044.952028231601"/>
    <n v="1010.5958337103582"/>
    <n v="21037.411980166708"/>
    <s v="RHONE-ALPES"/>
    <x v="0"/>
    <s v="CENTRE-EST"/>
    <n v="42465.560427664997"/>
    <n v="2383.1964192666928"/>
  </r>
  <r>
    <n v="25"/>
    <x v="55"/>
    <s v="Manche"/>
    <x v="3"/>
    <x v="3"/>
    <n v="1711.4170048718445"/>
    <n v="7462.1590612700002"/>
    <n v="1031.2010181596954"/>
    <n v="13143.116332551936"/>
    <s v="BASSE-NORMANDIE"/>
    <x v="1"/>
    <s v="BASSIN PARISIEN"/>
    <n v="23347.893416853476"/>
    <n v="2742.6180230315399"/>
  </r>
  <r>
    <n v="82"/>
    <x v="19"/>
    <s v="Isère"/>
    <x v="0"/>
    <x v="4"/>
    <n v="2736"/>
    <n v="12736"/>
    <n v="3396"/>
    <n v="10640"/>
    <s v="RHONE-ALPES"/>
    <x v="2"/>
    <s v="CENTRE-EST"/>
    <n v="29508"/>
    <n v="6132"/>
  </r>
  <r>
    <n v="91"/>
    <x v="51"/>
    <s v="Hérault"/>
    <x v="5"/>
    <x v="2"/>
    <n v="9922"/>
    <n v="43526"/>
    <n v="8232"/>
    <n v="34737"/>
    <s v="LANGUEDOC-ROUSSILLON"/>
    <x v="1"/>
    <s v="MEDITERRANEE"/>
    <n v="96417"/>
    <n v="18154"/>
  </r>
  <r>
    <n v="41"/>
    <x v="31"/>
    <s v="Meurthe-et-Moselle"/>
    <x v="4"/>
    <x v="2"/>
    <n v="14275"/>
    <n v="38820"/>
    <n v="9700"/>
    <n v="20855"/>
    <s v="LORRAINE"/>
    <x v="1"/>
    <s v="EST"/>
    <n v="83650"/>
    <n v="23975"/>
  </r>
  <r>
    <n v="52"/>
    <x v="63"/>
    <s v="Vendée"/>
    <x v="0"/>
    <x v="0"/>
    <n v="7736"/>
    <n v="63088"/>
    <n v="6904"/>
    <n v="77180"/>
    <s v="PAYS DE LA LOIRE"/>
    <x v="0"/>
    <s v="OUEST"/>
    <n v="154908"/>
    <n v="14640"/>
  </r>
  <r>
    <n v="72"/>
    <x v="47"/>
    <s v="Landes"/>
    <x v="1"/>
    <x v="2"/>
    <n v="5808"/>
    <n v="17664"/>
    <n v="3940"/>
    <n v="11316"/>
    <s v="AQUITAINE"/>
    <x v="1"/>
    <s v="SUD-OUEST"/>
    <n v="38728"/>
    <n v="9748"/>
  </r>
  <r>
    <n v="24"/>
    <x v="46"/>
    <s v="Indre"/>
    <x v="1"/>
    <x v="2"/>
    <n v="4616"/>
    <n v="13276"/>
    <n v="2656"/>
    <n v="7040"/>
    <s v="CENTRE"/>
    <x v="1"/>
    <s v="BASSIN PARISIEN"/>
    <n v="27588"/>
    <n v="7272"/>
  </r>
  <r>
    <n v="22"/>
    <x v="95"/>
    <s v="Aisne"/>
    <x v="2"/>
    <x v="5"/>
    <n v="1869.1175667748391"/>
    <n v="23463.889700202461"/>
    <n v="2745.0624715333647"/>
    <n v="27891.838073802606"/>
    <s v="PICARDIE"/>
    <x v="2"/>
    <s v="BASSIN PARISIEN"/>
    <n v="55969.907812313271"/>
    <n v="4614.1800383082036"/>
  </r>
  <r>
    <n v="31"/>
    <x v="43"/>
    <s v="Pas-de-Calais"/>
    <x v="6"/>
    <x v="5"/>
    <n v="5316"/>
    <n v="49881"/>
    <n v="6675"/>
    <n v="48949"/>
    <s v="NORD-PAS-DE-CALAIS"/>
    <x v="2"/>
    <s v=""/>
    <n v="110821"/>
    <n v="11991"/>
  </r>
  <r>
    <n v="82"/>
    <x v="56"/>
    <s v="Drôme"/>
    <x v="2"/>
    <x v="0"/>
    <n v="3103.6359763182068"/>
    <n v="29828.938392229004"/>
    <n v="2164.1330749749236"/>
    <n v="33663.865394389381"/>
    <s v="RHONE-ALPES"/>
    <x v="0"/>
    <s v="CENTRE-EST"/>
    <n v="68760.572837911517"/>
    <n v="5267.7690512931304"/>
  </r>
  <r>
    <n v="11"/>
    <x v="62"/>
    <s v="Paris"/>
    <x v="5"/>
    <x v="4"/>
    <n v="9734"/>
    <n v="84916"/>
    <n v="14756"/>
    <n v="121135"/>
    <s v="ILE-DE-FRANCE"/>
    <x v="2"/>
    <s v="REGION PARISIENNE"/>
    <n v="230541"/>
    <n v="24490"/>
  </r>
  <r>
    <n v="82"/>
    <x v="15"/>
    <s v="Loire"/>
    <x v="4"/>
    <x v="1"/>
    <n v="7520"/>
    <n v="52740"/>
    <n v="8520"/>
    <n v="71200"/>
    <s v="RHONE-ALPES"/>
    <x v="0"/>
    <s v="CENTRE-EST"/>
    <n v="139980"/>
    <n v="16040"/>
  </r>
  <r>
    <n v="73"/>
    <x v="80"/>
    <s v="Aveyron"/>
    <x v="1"/>
    <x v="2"/>
    <n v="5344"/>
    <n v="14412"/>
    <n v="2912"/>
    <n v="6860"/>
    <s v="MIDI-PYRENEES"/>
    <x v="1"/>
    <s v="SUD-OUEST"/>
    <n v="29528"/>
    <n v="8256"/>
  </r>
  <r>
    <n v="41"/>
    <x v="58"/>
    <s v="Meuse"/>
    <x v="6"/>
    <x v="1"/>
    <n v="45"/>
    <n v="11984"/>
    <n v="67"/>
    <n v="18820"/>
    <s v="LORRAINE"/>
    <x v="0"/>
    <s v="EST"/>
    <n v="30916"/>
    <n v="112"/>
  </r>
  <r>
    <n v="11"/>
    <x v="62"/>
    <s v="Paris"/>
    <x v="4"/>
    <x v="4"/>
    <n v="12930"/>
    <n v="73890"/>
    <n v="17345"/>
    <n v="92080"/>
    <s v="ILE-DE-FRANCE"/>
    <x v="2"/>
    <s v="REGION PARISIENNE"/>
    <n v="196245"/>
    <n v="30275"/>
  </r>
  <r>
    <n v="82"/>
    <x v="56"/>
    <s v="Drôme"/>
    <x v="1"/>
    <x v="0"/>
    <n v="6968"/>
    <n v="43232"/>
    <n v="5188"/>
    <n v="49620"/>
    <s v="RHONE-ALPES"/>
    <x v="0"/>
    <s v="CENTRE-EST"/>
    <n v="105008"/>
    <n v="12156"/>
  </r>
  <r>
    <n v="91"/>
    <x v="91"/>
    <s v="Gard"/>
    <x v="2"/>
    <x v="0"/>
    <n v="5141.7831176594445"/>
    <n v="45801.831939186763"/>
    <n v="3492.9958667236483"/>
    <n v="56125.913228850295"/>
    <s v="LANGUEDOC-ROUSSILLON"/>
    <x v="0"/>
    <s v="MEDITERRANEE"/>
    <n v="110562.52415242014"/>
    <n v="8634.7789843830924"/>
  </r>
  <r>
    <n v="82"/>
    <x v="32"/>
    <s v="Ain"/>
    <x v="2"/>
    <x v="2"/>
    <n v="6683.6267860695298"/>
    <n v="59840.107112316444"/>
    <n v="3808.8802521119192"/>
    <n v="40980.506290821511"/>
    <s v="RHONE-ALPES"/>
    <x v="1"/>
    <s v="CENTRE-EST"/>
    <n v="111313.12044131942"/>
    <n v="10492.507038181449"/>
  </r>
  <r>
    <n v="93"/>
    <x v="53"/>
    <s v="Bouches-du-Rhône"/>
    <x v="0"/>
    <x v="1"/>
    <n v="18436"/>
    <n v="108688"/>
    <n v="17484"/>
    <n v="114400"/>
    <s v="PROVENCE-ALPES-COTE D'AZUR"/>
    <x v="0"/>
    <s v="MEDITERRANEE"/>
    <n v="259008"/>
    <n v="35920"/>
  </r>
  <r>
    <n v="93"/>
    <x v="36"/>
    <s v="Alpes-de-Haute-Provence"/>
    <x v="4"/>
    <x v="4"/>
    <n v="425"/>
    <n v="2520"/>
    <n v="535"/>
    <n v="2260"/>
    <s v="PROVENCE-ALPES-COTE D'AZUR"/>
    <x v="2"/>
    <s v="MEDITERRANEE"/>
    <n v="5740"/>
    <n v="960"/>
  </r>
  <r>
    <n v="73"/>
    <x v="48"/>
    <s v="Tarn-et-Garonne"/>
    <x v="6"/>
    <x v="4"/>
    <n v="991"/>
    <n v="7269"/>
    <n v="1059"/>
    <n v="8626"/>
    <s v="MIDI-PYRENEES"/>
    <x v="2"/>
    <s v="SUD-OUEST"/>
    <n v="17945"/>
    <n v="2050"/>
  </r>
  <r>
    <n v="52"/>
    <x v="73"/>
    <s v="Maine-et-Loire"/>
    <x v="3"/>
    <x v="2"/>
    <n v="8174.5910254282026"/>
    <n v="78496.335062744125"/>
    <n v="5212.5520923612175"/>
    <n v="56854.016225624517"/>
    <s v="PAYS DE LA LOIRE"/>
    <x v="1"/>
    <s v="OUEST"/>
    <n v="148737.49440615808"/>
    <n v="13387.143117789419"/>
  </r>
  <r>
    <n v="43"/>
    <x v="23"/>
    <s v="Territoire de Belfort"/>
    <x v="6"/>
    <x v="3"/>
    <n v="313"/>
    <n v="2501"/>
    <n v="241"/>
    <n v="3656"/>
    <s v="FRANCHE-COMTE"/>
    <x v="1"/>
    <s v="EST"/>
    <n v="6711"/>
    <n v="554"/>
  </r>
  <r>
    <n v="11"/>
    <x v="90"/>
    <s v="Seine-et-Marne"/>
    <x v="0"/>
    <x v="4"/>
    <n v="1976"/>
    <n v="9328"/>
    <n v="2420"/>
    <n v="8492"/>
    <s v="ILE-DE-FRANCE"/>
    <x v="2"/>
    <s v="REGION PARISIENNE"/>
    <n v="22216"/>
    <n v="4396"/>
  </r>
  <r>
    <n v="52"/>
    <x v="73"/>
    <s v="Maine-et-Loire"/>
    <x v="0"/>
    <x v="2"/>
    <n v="6764"/>
    <n v="12592"/>
    <n v="5444"/>
    <n v="9912"/>
    <s v="PAYS DE LA LOIRE"/>
    <x v="1"/>
    <s v="OUEST"/>
    <n v="34712"/>
    <n v="12208"/>
  </r>
  <r>
    <n v="43"/>
    <x v="14"/>
    <s v="Doubs"/>
    <x v="0"/>
    <x v="5"/>
    <n v="640"/>
    <n v="5136"/>
    <n v="444"/>
    <n v="1924"/>
    <s v="FRANCHE-COMTE"/>
    <x v="2"/>
    <s v="EST"/>
    <n v="8144"/>
    <n v="1084"/>
  </r>
  <r>
    <n v="74"/>
    <x v="0"/>
    <s v="Creuse"/>
    <x v="2"/>
    <x v="1"/>
    <n v="27.115760252146128"/>
    <n v="8471.0782507566964"/>
    <n v="17.761051085226807"/>
    <n v="12827.591138127402"/>
    <s v="LIMOUSIN"/>
    <x v="0"/>
    <s v="SUD-OUEST"/>
    <n v="21343.54620022147"/>
    <n v="44.876811337372935"/>
  </r>
  <r>
    <n v="41"/>
    <x v="67"/>
    <s v="Moselle"/>
    <x v="6"/>
    <x v="1"/>
    <n v="336"/>
    <n v="39967"/>
    <n v="240"/>
    <n v="69573"/>
    <s v="LORRAINE"/>
    <x v="0"/>
    <s v="EST"/>
    <n v="110116"/>
    <n v="576"/>
  </r>
  <r>
    <n v="73"/>
    <x v="33"/>
    <s v="Gers"/>
    <x v="6"/>
    <x v="5"/>
    <n v="575"/>
    <n v="7788"/>
    <n v="550"/>
    <n v="8880"/>
    <s v="MIDI-PYRENEES"/>
    <x v="2"/>
    <s v="SUD-OUEST"/>
    <n v="17793"/>
    <n v="1125"/>
  </r>
  <r>
    <n v="91"/>
    <x v="91"/>
    <s v="Gard"/>
    <x v="4"/>
    <x v="1"/>
    <n v="5460"/>
    <n v="39555"/>
    <n v="5335"/>
    <n v="47530"/>
    <s v="LANGUEDOC-ROUSSILLON"/>
    <x v="0"/>
    <s v="MEDITERRANEE"/>
    <n v="97880"/>
    <n v="10795"/>
  </r>
  <r>
    <n v="42"/>
    <x v="3"/>
    <s v="Bas-Rhin"/>
    <x v="2"/>
    <x v="3"/>
    <n v="2799.7904013314746"/>
    <n v="11480.097723577639"/>
    <n v="1864.3448191451516"/>
    <n v="16788.554927855399"/>
    <s v="ALSACE"/>
    <x v="1"/>
    <s v="EST"/>
    <n v="32932.787871909662"/>
    <n v="4664.1352204766263"/>
  </r>
  <r>
    <n v="41"/>
    <x v="24"/>
    <s v="Vosges"/>
    <x v="4"/>
    <x v="2"/>
    <n v="7040"/>
    <n v="15640"/>
    <n v="4260"/>
    <n v="7960"/>
    <s v="LORRAINE"/>
    <x v="1"/>
    <s v="EST"/>
    <n v="34900"/>
    <n v="11300"/>
  </r>
  <r>
    <n v="25"/>
    <x v="78"/>
    <s v="Orne"/>
    <x v="2"/>
    <x v="3"/>
    <n v="991.42008942999144"/>
    <n v="4347.9860258486951"/>
    <n v="701.39086434203182"/>
    <n v="7750.9085977651848"/>
    <s v="BASSE-NORMANDIE"/>
    <x v="1"/>
    <s v="BASSIN PARISIEN"/>
    <n v="13791.705577385903"/>
    <n v="1692.8109537720234"/>
  </r>
  <r>
    <n v="74"/>
    <x v="87"/>
    <s v="Haute-Vienne"/>
    <x v="5"/>
    <x v="2"/>
    <n v="5306"/>
    <n v="27777"/>
    <n v="3937"/>
    <n v="17484"/>
    <s v="LIMOUSIN"/>
    <x v="1"/>
    <s v="SUD-OUEST"/>
    <n v="54504"/>
    <n v="9243"/>
  </r>
  <r>
    <n v="11"/>
    <x v="70"/>
    <s v="Essonne"/>
    <x v="0"/>
    <x v="5"/>
    <n v="1120"/>
    <n v="16924"/>
    <n v="880"/>
    <n v="5500"/>
    <s v="ILE-DE-FRANCE"/>
    <x v="2"/>
    <s v="REGION PARISIENNE"/>
    <n v="24424"/>
    <n v="2000"/>
  </r>
  <r>
    <n v="93"/>
    <x v="53"/>
    <s v="Bouches-du-Rhône"/>
    <x v="4"/>
    <x v="4"/>
    <n v="6195"/>
    <n v="39145"/>
    <n v="8100"/>
    <n v="35340"/>
    <s v="PROVENCE-ALPES-COTE D'AZUR"/>
    <x v="2"/>
    <s v="MEDITERRANEE"/>
    <n v="88780"/>
    <n v="14295"/>
  </r>
  <r>
    <n v="52"/>
    <x v="72"/>
    <s v="Sarthe"/>
    <x v="1"/>
    <x v="2"/>
    <n v="10124"/>
    <n v="30884"/>
    <n v="6568"/>
    <n v="17368"/>
    <s v="PAYS DE LA LOIRE"/>
    <x v="1"/>
    <s v="OUEST"/>
    <n v="64944"/>
    <n v="16692"/>
  </r>
  <r>
    <n v="26"/>
    <x v="30"/>
    <s v="Côte-d'Or"/>
    <x v="4"/>
    <x v="0"/>
    <n v="6835"/>
    <n v="49410"/>
    <n v="6090"/>
    <n v="54410"/>
    <s v="BOURGOGNE"/>
    <x v="0"/>
    <s v="BASSIN PARISIEN"/>
    <n v="116745"/>
    <n v="12925"/>
  </r>
  <r>
    <n v="91"/>
    <x v="64"/>
    <s v="Pyrénées-Orientales"/>
    <x v="4"/>
    <x v="0"/>
    <n v="4100"/>
    <n v="43410"/>
    <n v="3465"/>
    <n v="55615"/>
    <s v="LANGUEDOC-ROUSSILLON"/>
    <x v="0"/>
    <s v="MEDITERRANEE"/>
    <n v="106590"/>
    <n v="7565"/>
  </r>
  <r>
    <n v="73"/>
    <x v="2"/>
    <s v="Tarn"/>
    <x v="3"/>
    <x v="3"/>
    <n v="1117.9511408681574"/>
    <n v="6698.0800277454591"/>
    <n v="676.55988510317638"/>
    <n v="10434.205061698094"/>
    <s v="MIDI-PYRENEES"/>
    <x v="1"/>
    <s v="SUD-OUEST"/>
    <n v="18926.796115414887"/>
    <n v="1794.5110259713338"/>
  </r>
  <r>
    <n v="31"/>
    <x v="44"/>
    <s v="Nord"/>
    <x v="5"/>
    <x v="4"/>
    <n v="8268"/>
    <n v="70033"/>
    <n v="11610"/>
    <n v="65782"/>
    <s v="NORD-PAS-DE-CALAIS"/>
    <x v="2"/>
    <s v=""/>
    <n v="155693"/>
    <n v="19878"/>
  </r>
  <r>
    <n v="25"/>
    <x v="85"/>
    <s v="Calvados"/>
    <x v="6"/>
    <x v="5"/>
    <n v="2114"/>
    <n v="30311"/>
    <n v="3142"/>
    <n v="32800"/>
    <s v="BASSE-NORMANDIE"/>
    <x v="2"/>
    <s v="BASSIN PARISIEN"/>
    <n v="68367"/>
    <n v="5256"/>
  </r>
  <r>
    <n v="43"/>
    <x v="50"/>
    <s v="Jura"/>
    <x v="1"/>
    <x v="3"/>
    <n v="936"/>
    <n v="3268"/>
    <n v="1240"/>
    <n v="4856"/>
    <s v="FRANCHE-COMTE"/>
    <x v="1"/>
    <s v="EST"/>
    <n v="10300"/>
    <n v="2176"/>
  </r>
  <r>
    <n v="73"/>
    <x v="86"/>
    <s v="Ariège"/>
    <x v="1"/>
    <x v="2"/>
    <n v="2084"/>
    <n v="5876"/>
    <n v="1284"/>
    <n v="3672"/>
    <s v="MIDI-PYRENEES"/>
    <x v="1"/>
    <s v="SUD-OUEST"/>
    <n v="12916"/>
    <n v="3368"/>
  </r>
  <r>
    <n v="43"/>
    <x v="50"/>
    <s v="Jura"/>
    <x v="5"/>
    <x v="4"/>
    <n v="867"/>
    <n v="7272"/>
    <n v="1212"/>
    <n v="7804"/>
    <s v="FRANCHE-COMTE"/>
    <x v="2"/>
    <s v="EST"/>
    <n v="17155"/>
    <n v="2079"/>
  </r>
  <r>
    <n v="82"/>
    <x v="60"/>
    <s v="Ardèche"/>
    <x v="4"/>
    <x v="5"/>
    <n v="345"/>
    <n v="3000"/>
    <n v="605"/>
    <n v="2830"/>
    <s v="RHONE-ALPES"/>
    <x v="2"/>
    <s v="CENTRE-EST"/>
    <n v="6780"/>
    <n v="950"/>
  </r>
  <r>
    <n v="42"/>
    <x v="40"/>
    <s v="Haut-Rhin"/>
    <x v="3"/>
    <x v="3"/>
    <n v="2177.9206131446726"/>
    <n v="7449.4134925694098"/>
    <n v="1394.9085880711561"/>
    <n v="11203.889185157363"/>
    <s v="ALSACE"/>
    <x v="1"/>
    <s v="EST"/>
    <n v="22226.1318789426"/>
    <n v="3572.829201215829"/>
  </r>
  <r>
    <n v="21"/>
    <x v="5"/>
    <s v="Haute-Marne"/>
    <x v="4"/>
    <x v="5"/>
    <n v="305"/>
    <n v="2370"/>
    <n v="490"/>
    <n v="1925"/>
    <s v="CHAMPAGNE-ARDENNE"/>
    <x v="2"/>
    <s v="BASSIN PARISIEN"/>
    <n v="5090"/>
    <n v="795"/>
  </r>
  <r>
    <n v="11"/>
    <x v="42"/>
    <s v="Hauts-de-Seine"/>
    <x v="3"/>
    <x v="0"/>
    <n v="6289.3191359255097"/>
    <n v="66106.53527683916"/>
    <n v="4021.6276909394305"/>
    <n v="78693.822793179075"/>
    <s v="ILE-DE-FRANCE"/>
    <x v="0"/>
    <s v="REGION PARISIENNE"/>
    <n v="155111.3048968832"/>
    <n v="10310.94682686494"/>
  </r>
  <r>
    <n v="53"/>
    <x v="34"/>
    <s v="Finistère"/>
    <x v="1"/>
    <x v="1"/>
    <n v="2448"/>
    <n v="67692"/>
    <n v="2392"/>
    <n v="87304"/>
    <s v="BRETAGNE"/>
    <x v="0"/>
    <s v="OUEST"/>
    <n v="159836"/>
    <n v="4840"/>
  </r>
  <r>
    <n v="41"/>
    <x v="24"/>
    <s v="Vosges"/>
    <x v="2"/>
    <x v="3"/>
    <n v="1301.6489666287346"/>
    <n v="6213.9746717475746"/>
    <n v="968.93266338001877"/>
    <n v="9750.1499522217819"/>
    <s v="LORRAINE"/>
    <x v="1"/>
    <s v="EST"/>
    <n v="18234.706253978111"/>
    <n v="2270.5816300087536"/>
  </r>
  <r>
    <n v="53"/>
    <x v="7"/>
    <s v="Morbihan"/>
    <x v="3"/>
    <x v="1"/>
    <n v="80.279337000608479"/>
    <n v="25513.805448150128"/>
    <n v="59.781380309700999"/>
    <n v="43568.708365086706"/>
    <s v="BRETAGNE"/>
    <x v="0"/>
    <s v="OUEST"/>
    <n v="69222.574530547136"/>
    <n v="140.06071731030949"/>
  </r>
  <r>
    <n v="21"/>
    <x v="35"/>
    <s v="Marne"/>
    <x v="3"/>
    <x v="3"/>
    <n v="1760.2105518565363"/>
    <n v="8133.2260991816156"/>
    <n v="1455.5925799993943"/>
    <n v="13251.255034920556"/>
    <s v="CHAMPAGNE-ARDENNE"/>
    <x v="1"/>
    <s v="BASSIN PARISIEN"/>
    <n v="24600.2842659581"/>
    <n v="3215.8031318559306"/>
  </r>
  <r>
    <n v="73"/>
    <x v="48"/>
    <s v="Tarn-et-Garonne"/>
    <x v="4"/>
    <x v="4"/>
    <n v="500"/>
    <n v="3035"/>
    <n v="710"/>
    <n v="2745"/>
    <s v="MIDI-PYRENEES"/>
    <x v="2"/>
    <s v="SUD-OUEST"/>
    <n v="6990"/>
    <n v="1210"/>
  </r>
  <r>
    <n v="22"/>
    <x v="76"/>
    <s v="Somme"/>
    <x v="6"/>
    <x v="1"/>
    <n v="252"/>
    <n v="29824"/>
    <n v="137"/>
    <n v="46194"/>
    <s v="PICARDIE"/>
    <x v="0"/>
    <s v="BASSIN PARISIEN"/>
    <n v="76407"/>
    <n v="389"/>
  </r>
  <r>
    <n v="73"/>
    <x v="69"/>
    <s v="Haute-Garonne"/>
    <x v="2"/>
    <x v="0"/>
    <n v="5933.9951638612247"/>
    <n v="50718.006186781939"/>
    <n v="3693.857748541724"/>
    <n v="65329.181850024193"/>
    <s v="MIDI-PYRENEES"/>
    <x v="0"/>
    <s v="SUD-OUEST"/>
    <n v="125675.04094920908"/>
    <n v="9627.8529124029483"/>
  </r>
  <r>
    <n v="83"/>
    <x v="22"/>
    <s v="Allier"/>
    <x v="6"/>
    <x v="0"/>
    <n v="1774"/>
    <n v="22399"/>
    <n v="1090"/>
    <n v="26323"/>
    <s v="AUVERGNE"/>
    <x v="0"/>
    <s v="CENTRE-EST"/>
    <n v="51586"/>
    <n v="2864"/>
  </r>
  <r>
    <n v="21"/>
    <x v="5"/>
    <s v="Haute-Marne"/>
    <x v="0"/>
    <x v="3"/>
    <n v="672"/>
    <n v="1376"/>
    <n v="900"/>
    <n v="2380"/>
    <s v="CHAMPAGNE-ARDENNE"/>
    <x v="1"/>
    <s v="BASSIN PARISIEN"/>
    <n v="5328"/>
    <n v="1572"/>
  </r>
  <r>
    <n v="21"/>
    <x v="35"/>
    <s v="Marne"/>
    <x v="6"/>
    <x v="4"/>
    <n v="3720"/>
    <n v="18693"/>
    <n v="4113"/>
    <n v="21031"/>
    <s v="CHAMPAGNE-ARDENNE"/>
    <x v="2"/>
    <s v="BASSIN PARISIEN"/>
    <n v="47557"/>
    <n v="7833"/>
  </r>
  <r>
    <n v="72"/>
    <x v="47"/>
    <s v="Landes"/>
    <x v="1"/>
    <x v="0"/>
    <n v="4576"/>
    <n v="38824"/>
    <n v="3560"/>
    <n v="49836"/>
    <s v="AQUITAINE"/>
    <x v="0"/>
    <s v="SUD-OUEST"/>
    <n v="96796"/>
    <n v="8136"/>
  </r>
  <r>
    <n v="25"/>
    <x v="85"/>
    <s v="Calvados"/>
    <x v="6"/>
    <x v="3"/>
    <n v="1843"/>
    <n v="12107"/>
    <n v="1660"/>
    <n v="19938"/>
    <s v="BASSE-NORMANDIE"/>
    <x v="1"/>
    <s v="BASSIN PARISIEN"/>
    <n v="35548"/>
    <n v="3503"/>
  </r>
  <r>
    <n v="93"/>
    <x v="68"/>
    <s v="Alpes-Maritimes"/>
    <x v="2"/>
    <x v="4"/>
    <n v="6104.676470585322"/>
    <n v="55702.370587107929"/>
    <n v="6850.6371585089046"/>
    <n v="75746.19961985237"/>
    <s v="PROVENCE-ALPES-COTE D'AZUR"/>
    <x v="2"/>
    <s v="MEDITERRANEE"/>
    <n v="144403.88383605453"/>
    <n v="12955.313629094228"/>
  </r>
  <r>
    <n v="82"/>
    <x v="60"/>
    <s v="Ardèche"/>
    <x v="6"/>
    <x v="2"/>
    <n v="2610"/>
    <n v="28271"/>
    <n v="1421"/>
    <n v="20712"/>
    <s v="RHONE-ALPES"/>
    <x v="1"/>
    <s v="CENTRE-EST"/>
    <n v="53014"/>
    <n v="4031"/>
  </r>
  <r>
    <n v="23"/>
    <x v="38"/>
    <s v="Eure"/>
    <x v="6"/>
    <x v="5"/>
    <n v="1660"/>
    <n v="22369"/>
    <n v="2116"/>
    <n v="22675"/>
    <s v="HAUTE-NORMANDIE"/>
    <x v="2"/>
    <s v="BASSIN PARISIEN"/>
    <n v="48820"/>
    <n v="3776"/>
  </r>
  <r>
    <n v="73"/>
    <x v="33"/>
    <s v="Gers"/>
    <x v="6"/>
    <x v="3"/>
    <n v="318"/>
    <n v="4347"/>
    <n v="329"/>
    <n v="6186"/>
    <s v="MIDI-PYRENEES"/>
    <x v="1"/>
    <s v="SUD-OUEST"/>
    <n v="11180"/>
    <n v="647"/>
  </r>
  <r>
    <n v="73"/>
    <x v="37"/>
    <s v="Lot"/>
    <x v="5"/>
    <x v="0"/>
    <n v="1057"/>
    <n v="14424"/>
    <n v="972"/>
    <n v="17856"/>
    <s v="MIDI-PYRENEES"/>
    <x v="0"/>
    <s v="SUD-OUEST"/>
    <n v="34309"/>
    <n v="2029"/>
  </r>
  <r>
    <n v="94"/>
    <x v="89"/>
    <s v="Haute-Corse"/>
    <x v="6"/>
    <x v="1"/>
    <n v="88"/>
    <n v="7702"/>
    <n v="52"/>
    <n v="8975"/>
    <s v="CORSE"/>
    <x v="0"/>
    <s v="MEDITERRANEE"/>
    <n v="16817"/>
    <n v="140"/>
  </r>
  <r>
    <n v="31"/>
    <x v="43"/>
    <s v="Pas-de-Calais"/>
    <x v="3"/>
    <x v="3"/>
    <n v="5510.1937172411572"/>
    <n v="26882.859195410216"/>
    <n v="4411.7136836134077"/>
    <n v="41640.52060047449"/>
    <s v="NORD-PAS-DE-CALAIS"/>
    <x v="1"/>
    <s v=""/>
    <n v="78445.287196739271"/>
    <n v="9921.9074008545649"/>
  </r>
  <r>
    <n v="11"/>
    <x v="49"/>
    <s v="Yvelines"/>
    <x v="1"/>
    <x v="4"/>
    <n v="6232"/>
    <n v="43072"/>
    <n v="8420"/>
    <n v="43336"/>
    <s v="ILE-DE-FRANCE"/>
    <x v="2"/>
    <s v="REGION PARISIENNE"/>
    <n v="101060"/>
    <n v="14652"/>
  </r>
  <r>
    <n v="11"/>
    <x v="70"/>
    <s v="Essonne"/>
    <x v="5"/>
    <x v="5"/>
    <n v="4022"/>
    <n v="60149"/>
    <n v="5061"/>
    <n v="47920"/>
    <s v="ILE-DE-FRANCE"/>
    <x v="2"/>
    <s v="REGION PARISIENNE"/>
    <n v="117152"/>
    <n v="9083"/>
  </r>
  <r>
    <n v="11"/>
    <x v="66"/>
    <s v="Val-d'Oise"/>
    <x v="6"/>
    <x v="0"/>
    <n v="7303"/>
    <n v="60139"/>
    <n v="4926"/>
    <n v="66102"/>
    <s v="ILE-DE-FRANCE"/>
    <x v="0"/>
    <s v="REGION PARISIENNE"/>
    <n v="138470"/>
    <n v="12229"/>
  </r>
  <r>
    <n v="73"/>
    <x v="2"/>
    <s v="Tarn"/>
    <x v="0"/>
    <x v="2"/>
    <n v="3356"/>
    <n v="5832"/>
    <n v="2492"/>
    <n v="4584"/>
    <s v="MIDI-PYRENEES"/>
    <x v="1"/>
    <s v="SUD-OUEST"/>
    <n v="16264"/>
    <n v="5848"/>
  </r>
  <r>
    <n v="31"/>
    <x v="43"/>
    <s v="Pas-de-Calais"/>
    <x v="4"/>
    <x v="2"/>
    <n v="26300"/>
    <n v="53715"/>
    <n v="14480"/>
    <n v="22710"/>
    <s v="NORD-PAS-DE-CALAIS"/>
    <x v="1"/>
    <s v=""/>
    <n v="117205"/>
    <n v="40780"/>
  </r>
  <r>
    <n v="42"/>
    <x v="40"/>
    <s v="Haut-Rhin"/>
    <x v="5"/>
    <x v="0"/>
    <n v="8572"/>
    <n v="56549"/>
    <n v="7196"/>
    <n v="81251"/>
    <s v="ALSACE"/>
    <x v="0"/>
    <s v="EST"/>
    <n v="153568"/>
    <n v="15768"/>
  </r>
  <r>
    <n v="11"/>
    <x v="90"/>
    <s v="Seine-et-Marne"/>
    <x v="3"/>
    <x v="2"/>
    <n v="12283.949677039625"/>
    <n v="115317.18166282879"/>
    <n v="8033.3140473098174"/>
    <n v="89448.261046795524"/>
    <s v="ILE-DE-FRANCE"/>
    <x v="1"/>
    <s v="REGION PARISIENNE"/>
    <n v="225082.70643397374"/>
    <n v="20317.263724349443"/>
  </r>
  <r>
    <n v="26"/>
    <x v="9"/>
    <s v="Nièvre"/>
    <x v="5"/>
    <x v="4"/>
    <n v="712"/>
    <n v="6316"/>
    <n v="956"/>
    <n v="6752"/>
    <s v="BOURGOGNE"/>
    <x v="2"/>
    <s v="BASSIN PARISIEN"/>
    <n v="14736"/>
    <n v="1668"/>
  </r>
  <r>
    <n v="93"/>
    <x v="36"/>
    <s v="Alpes-de-Haute-Provence"/>
    <x v="5"/>
    <x v="0"/>
    <n v="1378"/>
    <n v="11540"/>
    <n v="1028"/>
    <n v="13684"/>
    <s v="PROVENCE-ALPES-COTE D'AZUR"/>
    <x v="0"/>
    <s v="MEDITERRANEE"/>
    <n v="27630"/>
    <n v="2406"/>
  </r>
  <r>
    <n v="23"/>
    <x v="16"/>
    <s v="Seine-Maritime"/>
    <x v="1"/>
    <x v="0"/>
    <n v="26524"/>
    <n v="137388"/>
    <n v="23532"/>
    <n v="171424"/>
    <s v="HAUTE-NORMANDIE"/>
    <x v="0"/>
    <s v="BASSIN PARISIEN"/>
    <n v="358868"/>
    <n v="50056"/>
  </r>
  <r>
    <n v="11"/>
    <x v="39"/>
    <s v="Seine-Saint-Denis"/>
    <x v="4"/>
    <x v="0"/>
    <n v="20245"/>
    <n v="150710"/>
    <n v="17000"/>
    <n v="160400"/>
    <s v="ILE-DE-FRANCE"/>
    <x v="0"/>
    <s v="REGION PARISIENNE"/>
    <n v="348355"/>
    <n v="37245"/>
  </r>
  <r>
    <n v="11"/>
    <x v="49"/>
    <s v="Yvelines"/>
    <x v="5"/>
    <x v="0"/>
    <n v="10961"/>
    <n v="75732"/>
    <n v="7884"/>
    <n v="90132"/>
    <s v="ILE-DE-FRANCE"/>
    <x v="0"/>
    <s v="REGION PARISIENNE"/>
    <n v="184709"/>
    <n v="18845"/>
  </r>
  <r>
    <n v="82"/>
    <x v="61"/>
    <s v="Haute-Savoie"/>
    <x v="0"/>
    <x v="3"/>
    <n v="1304"/>
    <n v="3404"/>
    <n v="1744"/>
    <n v="6204"/>
    <s v="RHONE-ALPES"/>
    <x v="1"/>
    <s v="CENTRE-EST"/>
    <n v="12656"/>
    <n v="3048"/>
  </r>
  <r>
    <n v="54"/>
    <x v="1"/>
    <s v="Vienne"/>
    <x v="3"/>
    <x v="3"/>
    <n v="1318.605150538579"/>
    <n v="6334.0271301455359"/>
    <n v="1054.6366093682361"/>
    <n v="10369.087446320675"/>
    <s v="POITOU-CHARENTES"/>
    <x v="1"/>
    <s v="OUEST"/>
    <n v="19076.356336373025"/>
    <n v="2373.2417599068149"/>
  </r>
  <r>
    <n v="52"/>
    <x v="20"/>
    <s v="Loire-Atlantique"/>
    <x v="0"/>
    <x v="3"/>
    <n v="2132"/>
    <n v="5964"/>
    <n v="3708"/>
    <n v="12492"/>
    <s v="PAYS DE LA LOIRE"/>
    <x v="1"/>
    <s v="OUEST"/>
    <n v="24296"/>
    <n v="5840"/>
  </r>
  <r>
    <n v="52"/>
    <x v="63"/>
    <s v="Vendée"/>
    <x v="6"/>
    <x v="4"/>
    <n v="4197"/>
    <n v="17519"/>
    <n v="3784"/>
    <n v="18416"/>
    <s v="PAYS DE LA LOIRE"/>
    <x v="2"/>
    <s v="OUEST"/>
    <n v="43916"/>
    <n v="7981"/>
  </r>
  <r>
    <n v="41"/>
    <x v="58"/>
    <s v="Meuse"/>
    <x v="0"/>
    <x v="3"/>
    <n v="808"/>
    <n v="1356"/>
    <n v="764"/>
    <n v="2364"/>
    <s v="LORRAINE"/>
    <x v="1"/>
    <s v="EST"/>
    <n v="5292"/>
    <n v="1572"/>
  </r>
  <r>
    <n v="11"/>
    <x v="90"/>
    <s v="Seine-et-Marne"/>
    <x v="4"/>
    <x v="5"/>
    <n v="1305"/>
    <n v="15070"/>
    <n v="1905"/>
    <n v="10115"/>
    <s v="ILE-DE-FRANCE"/>
    <x v="2"/>
    <s v="REGION PARISIENNE"/>
    <n v="28395"/>
    <n v="3210"/>
  </r>
  <r>
    <n v="43"/>
    <x v="14"/>
    <s v="Doubs"/>
    <x v="1"/>
    <x v="4"/>
    <n v="2000"/>
    <n v="12264"/>
    <n v="2960"/>
    <n v="9936"/>
    <s v="FRANCHE-COMTE"/>
    <x v="2"/>
    <s v="EST"/>
    <n v="27160"/>
    <n v="4960"/>
  </r>
  <r>
    <n v="73"/>
    <x v="65"/>
    <s v="Hautes-Pyrénées"/>
    <x v="3"/>
    <x v="0"/>
    <n v="874.86683064925512"/>
    <n v="9771.9363049782005"/>
    <n v="695.62175343568913"/>
    <n v="13138.759156450982"/>
    <s v="MIDI-PYRENEES"/>
    <x v="0"/>
    <s v="SUD-OUEST"/>
    <n v="24481.184045514128"/>
    <n v="1570.4885840849443"/>
  </r>
  <r>
    <n v="11"/>
    <x v="62"/>
    <s v="Paris"/>
    <x v="4"/>
    <x v="3"/>
    <n v="11915"/>
    <n v="41650"/>
    <n v="13435"/>
    <n v="95345"/>
    <s v="ILE-DE-FRANCE"/>
    <x v="1"/>
    <s v="REGION PARISIENNE"/>
    <n v="162345"/>
    <n v="25350"/>
  </r>
  <r>
    <n v="73"/>
    <x v="86"/>
    <s v="Ariège"/>
    <x v="2"/>
    <x v="4"/>
    <n v="767.75395642410433"/>
    <n v="7620.6433828463223"/>
    <n v="797.38537400302209"/>
    <n v="9096.9670274589407"/>
    <s v="MIDI-PYRENEES"/>
    <x v="2"/>
    <s v="SUD-OUEST"/>
    <n v="18282.74974073239"/>
    <n v="1565.1393304271264"/>
  </r>
  <r>
    <n v="24"/>
    <x v="21"/>
    <s v="Eure-et-Loir"/>
    <x v="4"/>
    <x v="1"/>
    <n v="4205"/>
    <n v="26990"/>
    <n v="5710"/>
    <n v="34885"/>
    <s v="CENTRE"/>
    <x v="0"/>
    <s v="BASSIN PARISIEN"/>
    <n v="71790"/>
    <n v="9915"/>
  </r>
  <r>
    <n v="53"/>
    <x v="27"/>
    <s v="Ille-et-Vilaine"/>
    <x v="4"/>
    <x v="5"/>
    <n v="1570"/>
    <n v="11775"/>
    <n v="2650"/>
    <n v="9705"/>
    <s v="BRETAGNE"/>
    <x v="2"/>
    <s v="OUEST"/>
    <n v="25700"/>
    <n v="4220"/>
  </r>
  <r>
    <n v="25"/>
    <x v="55"/>
    <s v="Manche"/>
    <x v="4"/>
    <x v="0"/>
    <n v="8550"/>
    <n v="62125"/>
    <n v="6230"/>
    <n v="76020"/>
    <s v="BASSE-NORMANDIE"/>
    <x v="0"/>
    <s v="BASSIN PARISIEN"/>
    <n v="152925"/>
    <n v="14780"/>
  </r>
  <r>
    <n v="22"/>
    <x v="95"/>
    <s v="Aisne"/>
    <x v="0"/>
    <x v="5"/>
    <n v="412"/>
    <n v="4160"/>
    <n v="280"/>
    <n v="1296"/>
    <s v="PICARDIE"/>
    <x v="2"/>
    <s v="BASSIN PARISIEN"/>
    <n v="6148"/>
    <n v="692"/>
  </r>
  <r>
    <n v="82"/>
    <x v="61"/>
    <s v="Haute-Savoie"/>
    <x v="1"/>
    <x v="1"/>
    <n v="1388"/>
    <n v="31700"/>
    <n v="1388"/>
    <n v="43912"/>
    <s v="RHONE-ALPES"/>
    <x v="0"/>
    <s v="CENTRE-EST"/>
    <n v="78388"/>
    <n v="2776"/>
  </r>
  <r>
    <n v="93"/>
    <x v="79"/>
    <s v="Hautes-Alpes"/>
    <x v="1"/>
    <x v="5"/>
    <n v="224"/>
    <n v="2556"/>
    <n v="416"/>
    <n v="3116"/>
    <s v="PROVENCE-ALPES-COTE D'AZUR"/>
    <x v="2"/>
    <s v="MEDITERRANEE"/>
    <n v="6312"/>
    <n v="640"/>
  </r>
  <r>
    <n v="54"/>
    <x v="88"/>
    <s v="Charente"/>
    <x v="3"/>
    <x v="0"/>
    <n v="1726.7120695448689"/>
    <n v="21364.262640606743"/>
    <n v="1126.6191578616485"/>
    <n v="26568.1316013502"/>
    <s v="POITOU-CHARENTES"/>
    <x v="0"/>
    <s v="OUEST"/>
    <n v="50785.72546936346"/>
    <n v="2853.3312274065174"/>
  </r>
  <r>
    <n v="94"/>
    <x v="89"/>
    <s v="Haute-Corse"/>
    <x v="2"/>
    <x v="5"/>
    <n v="494.68815696512678"/>
    <n v="9669.5980433954064"/>
    <n v="652.00032796207404"/>
    <n v="11743.291191552849"/>
    <s v="CORSE"/>
    <x v="2"/>
    <s v="MEDITERRANEE"/>
    <n v="22559.577719875459"/>
    <n v="1146.6884849272008"/>
  </r>
  <r>
    <n v="53"/>
    <x v="57"/>
    <s v="Côtes-d'Armor"/>
    <x v="6"/>
    <x v="4"/>
    <n v="3099"/>
    <n v="21179"/>
    <n v="3013"/>
    <n v="22154"/>
    <s v="BRETAGNE"/>
    <x v="2"/>
    <s v="OUEST"/>
    <n v="49445"/>
    <n v="6112"/>
  </r>
  <r>
    <n v="11"/>
    <x v="66"/>
    <s v="Val-d'Oise"/>
    <x v="3"/>
    <x v="2"/>
    <n v="9809.7932173336831"/>
    <n v="88748.282281025924"/>
    <n v="6922.5648102346186"/>
    <n v="74458.396863319125"/>
    <s v="ILE-DE-FRANCE"/>
    <x v="1"/>
    <s v="REGION PARISIENNE"/>
    <n v="179939.03717191337"/>
    <n v="16732.358027568302"/>
  </r>
  <r>
    <n v="73"/>
    <x v="69"/>
    <s v="Haute-Garonne"/>
    <x v="6"/>
    <x v="4"/>
    <n v="5726"/>
    <n v="42501"/>
    <n v="6445"/>
    <n v="50962"/>
    <s v="MIDI-PYRENEES"/>
    <x v="2"/>
    <s v="SUD-OUEST"/>
    <n v="105634"/>
    <n v="12171"/>
  </r>
  <r>
    <n v="72"/>
    <x v="4"/>
    <s v="Dordogne"/>
    <x v="3"/>
    <x v="3"/>
    <n v="1445.723845780976"/>
    <n v="8484.6103218001153"/>
    <n v="1024.3840397072752"/>
    <n v="14181.683967770599"/>
    <s v="AQUITAINE"/>
    <x v="1"/>
    <s v="SUD-OUEST"/>
    <n v="25136.402175058967"/>
    <n v="2470.1078854882512"/>
  </r>
  <r>
    <n v="53"/>
    <x v="57"/>
    <s v="Côtes-d'Armor"/>
    <x v="4"/>
    <x v="4"/>
    <n v="2090"/>
    <n v="8590"/>
    <n v="2350"/>
    <n v="6915"/>
    <s v="BRETAGNE"/>
    <x v="2"/>
    <s v="OUEST"/>
    <n v="19945"/>
    <n v="4440"/>
  </r>
  <r>
    <n v="72"/>
    <x v="11"/>
    <s v="Pyrénées-Atlantiques"/>
    <x v="5"/>
    <x v="1"/>
    <n v="535"/>
    <n v="35040"/>
    <n v="432"/>
    <n v="47832"/>
    <s v="AQUITAINE"/>
    <x v="0"/>
    <s v="SUD-OUEST"/>
    <n v="83839"/>
    <n v="967"/>
  </r>
  <r>
    <n v="41"/>
    <x v="67"/>
    <s v="Moselle"/>
    <x v="2"/>
    <x v="4"/>
    <n v="8419.1246985264006"/>
    <n v="46227.716397463038"/>
    <n v="8267.8639342532424"/>
    <n v="46697.83681012896"/>
    <s v="LORRAINE"/>
    <x v="2"/>
    <s v="EST"/>
    <n v="109612.54184037165"/>
    <n v="16686.988632779641"/>
  </r>
  <r>
    <n v="11"/>
    <x v="49"/>
    <s v="Yvelines"/>
    <x v="6"/>
    <x v="5"/>
    <n v="5978"/>
    <n v="139411"/>
    <n v="8379"/>
    <n v="125093"/>
    <s v="ILE-DE-FRANCE"/>
    <x v="2"/>
    <s v="REGION PARISIENNE"/>
    <n v="278861"/>
    <n v="14357"/>
  </r>
  <r>
    <n v="22"/>
    <x v="81"/>
    <s v="Oise"/>
    <x v="3"/>
    <x v="3"/>
    <n v="2926.7681767833124"/>
    <n v="12788.439335751427"/>
    <n v="2043.8606997498084"/>
    <n v="18955.215854862457"/>
    <s v="PICARDIE"/>
    <x v="1"/>
    <s v="BASSIN PARISIEN"/>
    <n v="36714.284067147004"/>
    <n v="4970.628876533121"/>
  </r>
  <r>
    <n v="94"/>
    <x v="89"/>
    <s v="Haute-Corse"/>
    <x v="1"/>
    <x v="4"/>
    <n v="468"/>
    <n v="3280"/>
    <n v="836"/>
    <n v="3140"/>
    <s v="CORSE"/>
    <x v="2"/>
    <s v="MEDITERRANEE"/>
    <n v="7724"/>
    <n v="1304"/>
  </r>
  <r>
    <n v="52"/>
    <x v="73"/>
    <s v="Maine-et-Loire"/>
    <x v="5"/>
    <x v="3"/>
    <n v="1865"/>
    <n v="9672"/>
    <n v="1984"/>
    <n v="17492"/>
    <s v="PAYS DE LA LOIRE"/>
    <x v="1"/>
    <s v="OUEST"/>
    <n v="31013"/>
    <n v="3849"/>
  </r>
  <r>
    <n v="24"/>
    <x v="46"/>
    <s v="Indre"/>
    <x v="3"/>
    <x v="2"/>
    <n v="2308.7934089344599"/>
    <n v="29202.834909475194"/>
    <n v="1527.2413007179655"/>
    <n v="19888.588677676529"/>
    <s v="CENTRE"/>
    <x v="1"/>
    <s v="BASSIN PARISIEN"/>
    <n v="52927.45829680415"/>
    <n v="3836.0347096524256"/>
  </r>
  <r>
    <n v="21"/>
    <x v="5"/>
    <s v="Haute-Marne"/>
    <x v="2"/>
    <x v="4"/>
    <n v="1492.4590383562149"/>
    <n v="7582.7495045174428"/>
    <n v="1256.1550522806403"/>
    <n v="7958.1381410749054"/>
    <s v="CHAMPAGNE-ARDENNE"/>
    <x v="2"/>
    <s v="BASSIN PARISIEN"/>
    <n v="18289.501736229206"/>
    <n v="2748.6140906368555"/>
  </r>
  <r>
    <n v="94"/>
    <x v="89"/>
    <s v="Haute-Corse"/>
    <x v="3"/>
    <x v="4"/>
    <n v="1220.4994611037616"/>
    <n v="11333.924861908707"/>
    <n v="1309.935880542228"/>
    <n v="13360.376703976961"/>
    <s v="CORSE"/>
    <x v="2"/>
    <s v="MEDITERRANEE"/>
    <n v="27224.73690753166"/>
    <n v="2530.4353416459899"/>
  </r>
  <r>
    <n v="23"/>
    <x v="38"/>
    <s v="Eure"/>
    <x v="1"/>
    <x v="1"/>
    <n v="2116"/>
    <n v="27792"/>
    <n v="2164"/>
    <n v="39208"/>
    <s v="HAUTE-NORMANDIE"/>
    <x v="0"/>
    <s v="BASSIN PARISIEN"/>
    <n v="71280"/>
    <n v="4280"/>
  </r>
  <r>
    <n v="52"/>
    <x v="59"/>
    <s v="Mayenne"/>
    <x v="6"/>
    <x v="1"/>
    <n v="86"/>
    <n v="16569"/>
    <n v="30"/>
    <n v="23999"/>
    <s v="PAYS DE LA LOIRE"/>
    <x v="0"/>
    <s v="OUEST"/>
    <n v="40684"/>
    <n v="116"/>
  </r>
  <r>
    <n v="52"/>
    <x v="72"/>
    <s v="Sarthe"/>
    <x v="4"/>
    <x v="3"/>
    <n v="2320"/>
    <n v="3690"/>
    <n v="2735"/>
    <n v="6690"/>
    <s v="PAYS DE LA LOIRE"/>
    <x v="1"/>
    <s v="OUEST"/>
    <n v="15435"/>
    <n v="5055"/>
  </r>
  <r>
    <n v="73"/>
    <x v="86"/>
    <s v="Ariège"/>
    <x v="4"/>
    <x v="2"/>
    <n v="1895"/>
    <n v="4185"/>
    <n v="1315"/>
    <n v="2595"/>
    <s v="MIDI-PYRENEES"/>
    <x v="1"/>
    <s v="SUD-OUEST"/>
    <n v="9990"/>
    <n v="3210"/>
  </r>
  <r>
    <n v="52"/>
    <x v="73"/>
    <s v="Maine-et-Loire"/>
    <x v="5"/>
    <x v="4"/>
    <n v="2212"/>
    <n v="19000"/>
    <n v="2892"/>
    <n v="18810"/>
    <s v="PAYS DE LA LOIRE"/>
    <x v="2"/>
    <s v="OUEST"/>
    <n v="42914"/>
    <n v="5104"/>
  </r>
  <r>
    <n v="73"/>
    <x v="65"/>
    <s v="Hautes-Pyrénées"/>
    <x v="4"/>
    <x v="5"/>
    <n v="405"/>
    <n v="3885"/>
    <n v="650"/>
    <n v="3435"/>
    <s v="MIDI-PYRENEES"/>
    <x v="2"/>
    <s v="SUD-OUEST"/>
    <n v="8375"/>
    <n v="1055"/>
  </r>
  <r>
    <n v="83"/>
    <x v="92"/>
    <s v="Cantal"/>
    <x v="6"/>
    <x v="0"/>
    <n v="667"/>
    <n v="12019"/>
    <n v="417"/>
    <n v="11996"/>
    <s v="AUVERGNE"/>
    <x v="0"/>
    <s v="CENTRE-EST"/>
    <n v="25099"/>
    <n v="1084"/>
  </r>
  <r>
    <n v="73"/>
    <x v="2"/>
    <s v="Tarn"/>
    <x v="1"/>
    <x v="4"/>
    <n v="1520"/>
    <n v="8524"/>
    <n v="2328"/>
    <n v="7872"/>
    <s v="MIDI-PYRENEES"/>
    <x v="2"/>
    <s v="SUD-OUEST"/>
    <n v="20244"/>
    <n v="3848"/>
  </r>
  <r>
    <n v="93"/>
    <x v="54"/>
    <s v="Vaucluse"/>
    <x v="6"/>
    <x v="1"/>
    <n v="388"/>
    <n v="24871"/>
    <n v="272"/>
    <n v="35633"/>
    <s v="PROVENCE-ALPES-COTE D'AZUR"/>
    <x v="0"/>
    <s v="MEDITERRANEE"/>
    <n v="61164"/>
    <n v="660"/>
  </r>
  <r>
    <n v="22"/>
    <x v="76"/>
    <s v="Somme"/>
    <x v="2"/>
    <x v="4"/>
    <n v="4023.000470636031"/>
    <n v="22480.856168206894"/>
    <n v="4149.0421166790811"/>
    <n v="24405.620347390963"/>
    <s v="PICARDIE"/>
    <x v="2"/>
    <s v="BASSIN PARISIEN"/>
    <n v="55058.519102912964"/>
    <n v="8172.0425873151125"/>
  </r>
  <r>
    <n v="74"/>
    <x v="52"/>
    <s v="Corrèze"/>
    <x v="0"/>
    <x v="5"/>
    <n v="208"/>
    <n v="2136"/>
    <n v="128"/>
    <n v="920"/>
    <s v="LIMOUSIN"/>
    <x v="2"/>
    <s v="SUD-OUEST"/>
    <n v="3392"/>
    <n v="336"/>
  </r>
  <r>
    <n v="24"/>
    <x v="71"/>
    <s v="Loiret"/>
    <x v="0"/>
    <x v="2"/>
    <n v="7096"/>
    <n v="11884"/>
    <n v="5184"/>
    <n v="8240"/>
    <s v="CENTRE"/>
    <x v="1"/>
    <s v="BASSIN PARISIEN"/>
    <n v="32404"/>
    <n v="12280"/>
  </r>
  <r>
    <n v="42"/>
    <x v="3"/>
    <s v="Bas-Rhin"/>
    <x v="4"/>
    <x v="2"/>
    <n v="20120"/>
    <n v="63995"/>
    <n v="14160"/>
    <n v="31770"/>
    <s v="ALSACE"/>
    <x v="1"/>
    <s v="EST"/>
    <n v="130045"/>
    <n v="34280"/>
  </r>
  <r>
    <n v="54"/>
    <x v="88"/>
    <s v="Charente"/>
    <x v="6"/>
    <x v="2"/>
    <n v="3466"/>
    <n v="38706"/>
    <n v="2235"/>
    <n v="27139"/>
    <s v="POITOU-CHARENTES"/>
    <x v="1"/>
    <s v="OUEST"/>
    <n v="71546"/>
    <n v="5701"/>
  </r>
  <r>
    <n v="93"/>
    <x v="53"/>
    <s v="Bouches-du-Rhône"/>
    <x v="6"/>
    <x v="4"/>
    <n v="8906"/>
    <n v="67708"/>
    <n v="9394"/>
    <n v="83705"/>
    <s v="PROVENCE-ALPES-COTE D'AZUR"/>
    <x v="2"/>
    <s v="MEDITERRANEE"/>
    <n v="169713"/>
    <n v="18300"/>
  </r>
  <r>
    <n v="72"/>
    <x v="47"/>
    <s v="Landes"/>
    <x v="5"/>
    <x v="4"/>
    <n v="1278"/>
    <n v="11288"/>
    <n v="1425"/>
    <n v="11012"/>
    <s v="AQUITAINE"/>
    <x v="2"/>
    <s v="SUD-OUEST"/>
    <n v="25003"/>
    <n v="2703"/>
  </r>
  <r>
    <n v="91"/>
    <x v="12"/>
    <s v="Aude"/>
    <x v="0"/>
    <x v="5"/>
    <n v="216"/>
    <n v="2668"/>
    <n v="128"/>
    <n v="1196"/>
    <s v="LANGUEDOC-ROUSSILLON"/>
    <x v="2"/>
    <s v="MEDITERRANEE"/>
    <n v="4208"/>
    <n v="344"/>
  </r>
  <r>
    <n v="93"/>
    <x v="79"/>
    <s v="Hautes-Alpes"/>
    <x v="3"/>
    <x v="3"/>
    <n v="324.34008396406864"/>
    <n v="2839.6975612835117"/>
    <n v="304.38973243377421"/>
    <n v="4214.9608355895898"/>
    <s v="PROVENCE-ALPES-COTE D'AZUR"/>
    <x v="1"/>
    <s v="MEDITERRANEE"/>
    <n v="7683.3882132709441"/>
    <n v="628.7298163978428"/>
  </r>
  <r>
    <n v="11"/>
    <x v="42"/>
    <s v="Hauts-de-Seine"/>
    <x v="2"/>
    <x v="2"/>
    <n v="8154.8094270577294"/>
    <n v="73484.893037165661"/>
    <n v="6100.1613971237875"/>
    <n v="67229.583576613353"/>
    <s v="ILE-DE-FRANCE"/>
    <x v="1"/>
    <s v="REGION PARISIENNE"/>
    <n v="154969.44743796054"/>
    <n v="14254.970824181517"/>
  </r>
  <r>
    <n v="73"/>
    <x v="86"/>
    <s v="Ariège"/>
    <x v="0"/>
    <x v="2"/>
    <n v="1232"/>
    <n v="2100"/>
    <n v="972"/>
    <n v="1680"/>
    <s v="MIDI-PYRENEES"/>
    <x v="1"/>
    <s v="SUD-OUEST"/>
    <n v="5984"/>
    <n v="2204"/>
  </r>
  <r>
    <n v="82"/>
    <x v="32"/>
    <s v="Ain"/>
    <x v="6"/>
    <x v="1"/>
    <n v="360"/>
    <n v="26684"/>
    <n v="341"/>
    <n v="39672"/>
    <s v="RHONE-ALPES"/>
    <x v="0"/>
    <s v="CENTRE-EST"/>
    <n v="67057"/>
    <n v="701"/>
  </r>
  <r>
    <n v="74"/>
    <x v="0"/>
    <s v="Creuse"/>
    <x v="4"/>
    <x v="4"/>
    <n v="485"/>
    <n v="1925"/>
    <n v="530"/>
    <n v="1790"/>
    <s v="LIMOUSIN"/>
    <x v="2"/>
    <s v="SUD-OUEST"/>
    <n v="4730"/>
    <n v="1015"/>
  </r>
  <r>
    <n v="41"/>
    <x v="67"/>
    <s v="Moselle"/>
    <x v="6"/>
    <x v="5"/>
    <n v="3986"/>
    <n v="46903"/>
    <n v="4914"/>
    <n v="43040"/>
    <s v="LORRAINE"/>
    <x v="2"/>
    <s v="EST"/>
    <n v="98843"/>
    <n v="8900"/>
  </r>
  <r>
    <n v="11"/>
    <x v="49"/>
    <s v="Yvelines"/>
    <x v="3"/>
    <x v="3"/>
    <n v="3318.3828427464778"/>
    <n v="18397.321037085192"/>
    <n v="2606.2825049840685"/>
    <n v="30414.73970956172"/>
    <s v="ILE-DE-FRANCE"/>
    <x v="1"/>
    <s v="REGION PARISIENNE"/>
    <n v="54736.72609437746"/>
    <n v="5924.6653477305463"/>
  </r>
  <r>
    <n v="73"/>
    <x v="69"/>
    <s v="Haute-Garonne"/>
    <x v="4"/>
    <x v="4"/>
    <n v="3390"/>
    <n v="19225"/>
    <n v="4635"/>
    <n v="17280"/>
    <s v="MIDI-PYRENEES"/>
    <x v="2"/>
    <s v="SUD-OUEST"/>
    <n v="44530"/>
    <n v="8025"/>
  </r>
  <r>
    <n v="26"/>
    <x v="41"/>
    <s v="Saône-et-Loire"/>
    <x v="0"/>
    <x v="0"/>
    <n v="9220"/>
    <n v="77444"/>
    <n v="7776"/>
    <n v="88044"/>
    <s v="BOURGOGNE"/>
    <x v="0"/>
    <s v="BASSIN PARISIEN"/>
    <n v="182484"/>
    <n v="16996"/>
  </r>
  <r>
    <n v="83"/>
    <x v="26"/>
    <s v="Haute-Loire"/>
    <x v="4"/>
    <x v="0"/>
    <n v="2480"/>
    <n v="30315"/>
    <n v="1835"/>
    <n v="34715"/>
    <s v="AUVERGNE"/>
    <x v="0"/>
    <s v="CENTRE-EST"/>
    <n v="69345"/>
    <n v="4315"/>
  </r>
  <r>
    <n v="72"/>
    <x v="11"/>
    <s v="Pyrénées-Atlantiques"/>
    <x v="2"/>
    <x v="3"/>
    <n v="1514.3618455093044"/>
    <n v="11329.286056710063"/>
    <n v="917.95646019640196"/>
    <n v="18351.756476350893"/>
    <s v="AQUITAINE"/>
    <x v="1"/>
    <s v="SUD-OUEST"/>
    <n v="32113.360838766661"/>
    <n v="2432.3183057057063"/>
  </r>
  <r>
    <n v="93"/>
    <x v="54"/>
    <s v="Vaucluse"/>
    <x v="5"/>
    <x v="0"/>
    <n v="6894"/>
    <n v="45488"/>
    <n v="4900"/>
    <n v="54681"/>
    <s v="PROVENCE-ALPES-COTE D'AZUR"/>
    <x v="0"/>
    <s v="MEDITERRANEE"/>
    <n v="111963"/>
    <n v="11794"/>
  </r>
  <r>
    <n v="41"/>
    <x v="31"/>
    <s v="Meurthe-et-Moselle"/>
    <x v="1"/>
    <x v="3"/>
    <n v="2700"/>
    <n v="8332"/>
    <n v="2764"/>
    <n v="12708"/>
    <s v="LORRAINE"/>
    <x v="1"/>
    <s v="EST"/>
    <n v="26504"/>
    <n v="5464"/>
  </r>
  <r>
    <n v="91"/>
    <x v="64"/>
    <s v="Pyrénées-Orientales"/>
    <x v="6"/>
    <x v="3"/>
    <n v="1051"/>
    <n v="11939"/>
    <n v="779"/>
    <n v="17103"/>
    <s v="LANGUEDOC-ROUSSILLON"/>
    <x v="1"/>
    <s v="MEDITERRANEE"/>
    <n v="30872"/>
    <n v="1830"/>
  </r>
  <r>
    <n v="82"/>
    <x v="29"/>
    <s v="Savoie"/>
    <x v="1"/>
    <x v="2"/>
    <n v="7180"/>
    <n v="18656"/>
    <n v="4296"/>
    <n v="12620"/>
    <s v="RHONE-ALPES"/>
    <x v="1"/>
    <s v="CENTRE-EST"/>
    <n v="42752"/>
    <n v="11476"/>
  </r>
  <r>
    <n v="53"/>
    <x v="34"/>
    <s v="Finistère"/>
    <x v="1"/>
    <x v="4"/>
    <n v="5164"/>
    <n v="21632"/>
    <n v="6048"/>
    <n v="17692"/>
    <s v="BRETAGNE"/>
    <x v="2"/>
    <s v="OUEST"/>
    <n v="50536"/>
    <n v="11212"/>
  </r>
  <r>
    <n v="82"/>
    <x v="29"/>
    <s v="Savoie"/>
    <x v="3"/>
    <x v="4"/>
    <n v="4098.8250111210155"/>
    <n v="22948.191280309729"/>
    <n v="3434.602117930915"/>
    <n v="26131.535164032233"/>
    <s v="RHONE-ALPES"/>
    <x v="2"/>
    <s v="CENTRE-EST"/>
    <n v="56613.153573393894"/>
    <n v="7533.42712905193"/>
  </r>
  <r>
    <n v="11"/>
    <x v="90"/>
    <s v="Seine-et-Marne"/>
    <x v="2"/>
    <x v="5"/>
    <n v="6719.25409698161"/>
    <n v="88223.725990277599"/>
    <n v="10469.907463160962"/>
    <n v="98550.162861030738"/>
    <s v="ILE-DE-FRANCE"/>
    <x v="2"/>
    <s v="REGION PARISIENNE"/>
    <n v="203963.05041145091"/>
    <n v="17189.161560142573"/>
  </r>
  <r>
    <n v="93"/>
    <x v="54"/>
    <s v="Vaucluse"/>
    <x v="2"/>
    <x v="4"/>
    <n v="3264.4314619598313"/>
    <n v="24343.808035173108"/>
    <n v="3741.7775161984673"/>
    <n v="29754.095323989859"/>
    <s v="PROVENCE-ALPES-COTE D'AZUR"/>
    <x v="2"/>
    <s v="MEDITERRANEE"/>
    <n v="61104.112337321261"/>
    <n v="7006.2089781582981"/>
  </r>
  <r>
    <n v="74"/>
    <x v="52"/>
    <s v="Corrèze"/>
    <x v="0"/>
    <x v="3"/>
    <n v="568"/>
    <n v="2224"/>
    <n v="900"/>
    <n v="3924"/>
    <s v="LIMOUSIN"/>
    <x v="1"/>
    <s v="SUD-OUEST"/>
    <n v="7616"/>
    <n v="1468"/>
  </r>
  <r>
    <n v="53"/>
    <x v="7"/>
    <s v="Morbihan"/>
    <x v="5"/>
    <x v="0"/>
    <n v="5602"/>
    <n v="50592"/>
    <n v="3428"/>
    <n v="70336"/>
    <s v="BRETAGNE"/>
    <x v="0"/>
    <s v="OUEST"/>
    <n v="129958"/>
    <n v="9030"/>
  </r>
  <r>
    <n v="11"/>
    <x v="70"/>
    <s v="Essonne"/>
    <x v="5"/>
    <x v="0"/>
    <n v="11089"/>
    <n v="68343"/>
    <n v="7077"/>
    <n v="77953"/>
    <s v="ILE-DE-FRANCE"/>
    <x v="0"/>
    <s v="REGION PARISIENNE"/>
    <n v="164462"/>
    <n v="18166"/>
  </r>
  <r>
    <n v="11"/>
    <x v="66"/>
    <s v="Val-d'Oise"/>
    <x v="3"/>
    <x v="3"/>
    <n v="3924.2267927884031"/>
    <n v="18203.477878954083"/>
    <n v="2944.2015869336074"/>
    <n v="27134.291297713506"/>
    <s v="ILE-DE-FRANCE"/>
    <x v="1"/>
    <s v="REGION PARISIENNE"/>
    <n v="52206.197556389598"/>
    <n v="6868.4283797220105"/>
  </r>
  <r>
    <n v="83"/>
    <x v="92"/>
    <s v="Cantal"/>
    <x v="0"/>
    <x v="1"/>
    <n v="3184"/>
    <n v="14672"/>
    <n v="2960"/>
    <n v="18792"/>
    <s v="AUVERGNE"/>
    <x v="0"/>
    <s v="CENTRE-EST"/>
    <n v="39608"/>
    <n v="6144"/>
  </r>
  <r>
    <n v="54"/>
    <x v="1"/>
    <s v="Vienne"/>
    <x v="5"/>
    <x v="1"/>
    <n v="377"/>
    <n v="27145"/>
    <n v="268"/>
    <n v="35596"/>
    <s v="POITOU-CHARENTES"/>
    <x v="0"/>
    <s v="OUEST"/>
    <n v="63386"/>
    <n v="645"/>
  </r>
  <r>
    <n v="52"/>
    <x v="72"/>
    <s v="Sarthe"/>
    <x v="1"/>
    <x v="0"/>
    <n v="9412"/>
    <n v="58100"/>
    <n v="7184"/>
    <n v="71936"/>
    <s v="PAYS DE LA LOIRE"/>
    <x v="0"/>
    <s v="OUEST"/>
    <n v="146632"/>
    <n v="16596"/>
  </r>
  <r>
    <n v="74"/>
    <x v="87"/>
    <s v="Haute-Vienne"/>
    <x v="3"/>
    <x v="1"/>
    <n v="56.770496845594828"/>
    <n v="14399.533610352584"/>
    <n v="39.462834542975514"/>
    <n v="24192.948547474298"/>
    <s v="LIMOUSIN"/>
    <x v="0"/>
    <s v="SUD-OUEST"/>
    <n v="38688.71548921545"/>
    <n v="96.233331388570349"/>
  </r>
  <r>
    <n v="21"/>
    <x v="35"/>
    <s v="Marne"/>
    <x v="0"/>
    <x v="0"/>
    <n v="9796"/>
    <n v="54992"/>
    <n v="8032"/>
    <n v="64752"/>
    <s v="CHAMPAGNE-ARDENNE"/>
    <x v="0"/>
    <s v="BASSIN PARISIEN"/>
    <n v="137572"/>
    <n v="17828"/>
  </r>
  <r>
    <n v="24"/>
    <x v="21"/>
    <s v="Eure-et-Loir"/>
    <x v="4"/>
    <x v="2"/>
    <n v="6810"/>
    <n v="14955"/>
    <n v="3700"/>
    <n v="7480"/>
    <s v="CENTRE"/>
    <x v="1"/>
    <s v="BASSIN PARISIEN"/>
    <n v="32945"/>
    <n v="10510"/>
  </r>
  <r>
    <n v="82"/>
    <x v="29"/>
    <s v="Savoie"/>
    <x v="0"/>
    <x v="4"/>
    <n v="1052"/>
    <n v="4592"/>
    <n v="1436"/>
    <n v="4208"/>
    <s v="RHONE-ALPES"/>
    <x v="2"/>
    <s v="CENTRE-EST"/>
    <n v="11288"/>
    <n v="2488"/>
  </r>
  <r>
    <n v="26"/>
    <x v="28"/>
    <s v="Yonne"/>
    <x v="0"/>
    <x v="2"/>
    <n v="4116"/>
    <n v="6144"/>
    <n v="2772"/>
    <n v="4212"/>
    <s v="BOURGOGNE"/>
    <x v="1"/>
    <s v="BASSIN PARISIEN"/>
    <n v="17244"/>
    <n v="6888"/>
  </r>
  <r>
    <n v="53"/>
    <x v="34"/>
    <s v="Finistère"/>
    <x v="3"/>
    <x v="0"/>
    <n v="2632.177744997166"/>
    <n v="26086.816030107351"/>
    <n v="1547.9358127317066"/>
    <n v="39087.207076417908"/>
    <s v="BRETAGNE"/>
    <x v="0"/>
    <s v="OUEST"/>
    <n v="69354.136664254125"/>
    <n v="4180.1135577288724"/>
  </r>
  <r>
    <n v="24"/>
    <x v="71"/>
    <s v="Loiret"/>
    <x v="0"/>
    <x v="0"/>
    <n v="7984"/>
    <n v="56864"/>
    <n v="6644"/>
    <n v="64192"/>
    <s v="CENTRE"/>
    <x v="0"/>
    <s v="BASSIN PARISIEN"/>
    <n v="135684"/>
    <n v="14628"/>
  </r>
  <r>
    <n v="31"/>
    <x v="44"/>
    <s v="Nord"/>
    <x v="6"/>
    <x v="2"/>
    <n v="24814"/>
    <n v="225656"/>
    <n v="18023"/>
    <n v="162224"/>
    <s v="NORD-PAS-DE-CALAIS"/>
    <x v="1"/>
    <s v=""/>
    <n v="430717"/>
    <n v="42837"/>
  </r>
  <r>
    <n v="93"/>
    <x v="54"/>
    <s v="Vaucluse"/>
    <x v="3"/>
    <x v="3"/>
    <n v="1767.451289720756"/>
    <n v="9179.7726127893256"/>
    <n v="1302.4311768491643"/>
    <n v="14667.39880205714"/>
    <s v="PROVENCE-ALPES-COTE D'AZUR"/>
    <x v="1"/>
    <s v="MEDITERRANEE"/>
    <n v="26917.053881416388"/>
    <n v="3069.8824665699203"/>
  </r>
  <r>
    <n v="93"/>
    <x v="6"/>
    <s v="Var"/>
    <x v="4"/>
    <x v="4"/>
    <n v="2375"/>
    <n v="15910"/>
    <n v="3035"/>
    <n v="14035"/>
    <s v="PROVENCE-ALPES-COTE D'AZUR"/>
    <x v="2"/>
    <s v="MEDITERRANEE"/>
    <n v="35355"/>
    <n v="5410"/>
  </r>
  <r>
    <n v="53"/>
    <x v="57"/>
    <s v="Côtes-d'Armor"/>
    <x v="1"/>
    <x v="1"/>
    <n v="1088"/>
    <n v="42084"/>
    <n v="1036"/>
    <n v="55668"/>
    <s v="BRETAGNE"/>
    <x v="0"/>
    <s v="OUEST"/>
    <n v="99876"/>
    <n v="2124"/>
  </r>
  <r>
    <n v="24"/>
    <x v="21"/>
    <s v="Eure-et-Loir"/>
    <x v="5"/>
    <x v="3"/>
    <n v="1299"/>
    <n v="6409"/>
    <n v="1464"/>
    <n v="11216"/>
    <s v="CENTRE"/>
    <x v="1"/>
    <s v="BASSIN PARISIEN"/>
    <n v="20388"/>
    <n v="2763"/>
  </r>
  <r>
    <n v="42"/>
    <x v="40"/>
    <s v="Haut-Rhin"/>
    <x v="4"/>
    <x v="5"/>
    <n v="1025"/>
    <n v="10930"/>
    <n v="1885"/>
    <n v="7695"/>
    <s v="ALSACE"/>
    <x v="2"/>
    <s v="EST"/>
    <n v="21535"/>
    <n v="2910"/>
  </r>
  <r>
    <n v="83"/>
    <x v="22"/>
    <s v="Allier"/>
    <x v="4"/>
    <x v="0"/>
    <n v="5005"/>
    <n v="46165"/>
    <n v="3905"/>
    <n v="52415"/>
    <s v="AUVERGNE"/>
    <x v="0"/>
    <s v="CENTRE-EST"/>
    <n v="107490"/>
    <n v="8910"/>
  </r>
  <r>
    <n v="72"/>
    <x v="25"/>
    <s v="Lot-et-Garonne"/>
    <x v="3"/>
    <x v="2"/>
    <n v="3092.2612171295814"/>
    <n v="35258.558399212961"/>
    <n v="2105.7111822306229"/>
    <n v="27161.968908341452"/>
    <s v="AQUITAINE"/>
    <x v="1"/>
    <s v="SUD-OUEST"/>
    <n v="67618.499706914619"/>
    <n v="5197.9723993602038"/>
  </r>
  <r>
    <n v="93"/>
    <x v="79"/>
    <s v="Hautes-Alpes"/>
    <x v="2"/>
    <x v="5"/>
    <n v="386.0194291685109"/>
    <n v="8780.2722391985226"/>
    <n v="775.30805792592525"/>
    <n v="11910.917117838044"/>
    <s v="PROVENCE-ALPES-COTE D'AZUR"/>
    <x v="2"/>
    <s v="MEDITERRANEE"/>
    <n v="21852.516844131002"/>
    <n v="1161.327487094436"/>
  </r>
  <r>
    <n v="74"/>
    <x v="52"/>
    <s v="Corrèze"/>
    <x v="3"/>
    <x v="0"/>
    <n v="967.25074006043724"/>
    <n v="11951.136386571668"/>
    <n v="559.33047588080774"/>
    <n v="14132.042415068569"/>
    <s v="LIMOUSIN"/>
    <x v="0"/>
    <s v="SUD-OUEST"/>
    <n v="27609.76001758148"/>
    <n v="1526.5812159412449"/>
  </r>
  <r>
    <n v="11"/>
    <x v="49"/>
    <s v="Yvelines"/>
    <x v="1"/>
    <x v="0"/>
    <n v="16972"/>
    <n v="101776"/>
    <n v="15252"/>
    <n v="120668"/>
    <s v="ILE-DE-FRANCE"/>
    <x v="0"/>
    <s v="REGION PARISIENNE"/>
    <n v="254668"/>
    <n v="32224"/>
  </r>
  <r>
    <n v="93"/>
    <x v="54"/>
    <s v="Vaucluse"/>
    <x v="3"/>
    <x v="5"/>
    <n v="2015.3715475824381"/>
    <n v="40834.484579034826"/>
    <n v="2889.6011858799748"/>
    <n v="49241.774878558688"/>
    <s v="PROVENCE-ALPES-COTE D'AZUR"/>
    <x v="2"/>
    <s v="MEDITERRANEE"/>
    <n v="94981.232191055926"/>
    <n v="4904.9727334624131"/>
  </r>
  <r>
    <n v="52"/>
    <x v="59"/>
    <s v="Mayenne"/>
    <x v="0"/>
    <x v="3"/>
    <n v="672"/>
    <n v="1184"/>
    <n v="968"/>
    <n v="2440"/>
    <s v="PAYS DE LA LOIRE"/>
    <x v="1"/>
    <s v="OUEST"/>
    <n v="5264"/>
    <n v="1640"/>
  </r>
  <r>
    <n v="21"/>
    <x v="5"/>
    <s v="Haute-Marne"/>
    <x v="2"/>
    <x v="5"/>
    <n v="667.83415140661077"/>
    <n v="7698.9580911324229"/>
    <n v="965.31738356791743"/>
    <n v="9348.8592272221504"/>
    <s v="CHAMPAGNE-ARDENNE"/>
    <x v="2"/>
    <s v="BASSIN PARISIEN"/>
    <n v="18680.968853329101"/>
    <n v="1633.1515349745282"/>
  </r>
  <r>
    <n v="83"/>
    <x v="22"/>
    <s v="Allier"/>
    <x v="3"/>
    <x v="1"/>
    <n v="52.456692987763894"/>
    <n v="15033.575614646597"/>
    <n v="30.589549591140518"/>
    <n v="25987.125226080192"/>
    <s v="AUVERGNE"/>
    <x v="0"/>
    <s v="CENTRE-EST"/>
    <n v="41103.747083305694"/>
    <n v="83.046242578904412"/>
  </r>
  <r>
    <n v="43"/>
    <x v="18"/>
    <s v="Haute-Saône"/>
    <x v="3"/>
    <x v="3"/>
    <n v="767.58259726270217"/>
    <n v="4187.3259818991673"/>
    <n v="546.10610062132275"/>
    <n v="6466.1208604188105"/>
    <s v="FRANCHE-COMTE"/>
    <x v="1"/>
    <s v="EST"/>
    <n v="11967.135540202002"/>
    <n v="1313.6886978840248"/>
  </r>
  <r>
    <n v="26"/>
    <x v="9"/>
    <s v="Nièvre"/>
    <x v="6"/>
    <x v="2"/>
    <n v="2381"/>
    <n v="26110"/>
    <n v="1400"/>
    <n v="17939"/>
    <s v="BOURGOGNE"/>
    <x v="1"/>
    <s v="BASSIN PARISIEN"/>
    <n v="47830"/>
    <n v="3781"/>
  </r>
  <r>
    <n v="43"/>
    <x v="23"/>
    <s v="Territoire de Belfort"/>
    <x v="6"/>
    <x v="5"/>
    <n v="577"/>
    <n v="7959"/>
    <n v="661"/>
    <n v="7043"/>
    <s v="FRANCHE-COMTE"/>
    <x v="2"/>
    <s v="EST"/>
    <n v="16240"/>
    <n v="1238"/>
  </r>
  <r>
    <n v="25"/>
    <x v="55"/>
    <s v="Manche"/>
    <x v="1"/>
    <x v="3"/>
    <n v="2232"/>
    <n v="4416"/>
    <n v="3120"/>
    <n v="7964"/>
    <s v="BASSE-NORMANDIE"/>
    <x v="1"/>
    <s v="BASSIN PARISIEN"/>
    <n v="17732"/>
    <n v="5352"/>
  </r>
  <r>
    <n v="22"/>
    <x v="95"/>
    <s v="Aisne"/>
    <x v="6"/>
    <x v="3"/>
    <n v="1920"/>
    <n v="10226"/>
    <n v="1660"/>
    <n v="16656"/>
    <s v="PICARDIE"/>
    <x v="1"/>
    <s v="BASSIN PARISIEN"/>
    <n v="30462"/>
    <n v="3580"/>
  </r>
  <r>
    <n v="82"/>
    <x v="60"/>
    <s v="Ardèche"/>
    <x v="6"/>
    <x v="1"/>
    <n v="91"/>
    <n v="18949"/>
    <n v="59"/>
    <n v="25921"/>
    <s v="RHONE-ALPES"/>
    <x v="0"/>
    <s v="CENTRE-EST"/>
    <n v="45020"/>
    <n v="150"/>
  </r>
  <r>
    <n v="93"/>
    <x v="54"/>
    <s v="Vaucluse"/>
    <x v="2"/>
    <x v="5"/>
    <n v="1913.7257044246458"/>
    <n v="32744.444355781383"/>
    <n v="2672.9274335578152"/>
    <n v="40212.87516712895"/>
    <s v="PROVENCE-ALPES-COTE D'AZUR"/>
    <x v="2"/>
    <s v="MEDITERRANEE"/>
    <n v="77543.972660892789"/>
    <n v="4586.653137982461"/>
  </r>
  <r>
    <n v="73"/>
    <x v="33"/>
    <s v="Gers"/>
    <x v="6"/>
    <x v="2"/>
    <n v="1372"/>
    <n v="16699"/>
    <n v="791"/>
    <n v="11722"/>
    <s v="MIDI-PYRENEES"/>
    <x v="1"/>
    <s v="SUD-OUEST"/>
    <n v="30584"/>
    <n v="2163"/>
  </r>
  <r>
    <n v="91"/>
    <x v="64"/>
    <s v="Pyrénées-Orientales"/>
    <x v="6"/>
    <x v="5"/>
    <n v="905"/>
    <n v="18393"/>
    <n v="1372"/>
    <n v="20789"/>
    <s v="LANGUEDOC-ROUSSILLON"/>
    <x v="2"/>
    <s v="MEDITERRANEE"/>
    <n v="41459"/>
    <n v="2277"/>
  </r>
  <r>
    <n v="24"/>
    <x v="71"/>
    <s v="Loiret"/>
    <x v="5"/>
    <x v="4"/>
    <n v="1838"/>
    <n v="17961"/>
    <n v="2492"/>
    <n v="18812"/>
    <s v="CENTRE"/>
    <x v="2"/>
    <s v="BASSIN PARISIEN"/>
    <n v="41103"/>
    <n v="4330"/>
  </r>
  <r>
    <n v="23"/>
    <x v="16"/>
    <s v="Seine-Maritime"/>
    <x v="6"/>
    <x v="4"/>
    <n v="6982"/>
    <n v="36022"/>
    <n v="7992"/>
    <n v="39886"/>
    <s v="HAUTE-NORMANDIE"/>
    <x v="2"/>
    <s v="BASSIN PARISIEN"/>
    <n v="90882"/>
    <n v="14974"/>
  </r>
  <r>
    <n v="11"/>
    <x v="75"/>
    <s v="Val-de-Marne"/>
    <x v="1"/>
    <x v="0"/>
    <n v="18008"/>
    <n v="124528"/>
    <n v="15776"/>
    <n v="149648"/>
    <s v="ILE-DE-FRANCE"/>
    <x v="0"/>
    <s v="REGION PARISIENNE"/>
    <n v="307960"/>
    <n v="33784"/>
  </r>
  <r>
    <n v="26"/>
    <x v="9"/>
    <s v="Nièvre"/>
    <x v="2"/>
    <x v="3"/>
    <n v="623.19624994187836"/>
    <n v="3520.3410695088583"/>
    <n v="493.67731074661447"/>
    <n v="7120.4942619108624"/>
    <s v="BOURGOGNE"/>
    <x v="1"/>
    <s v="BASSIN PARISIEN"/>
    <n v="11757.708892108214"/>
    <n v="1116.8735606884929"/>
  </r>
  <r>
    <n v="21"/>
    <x v="84"/>
    <s v="Ardennes"/>
    <x v="0"/>
    <x v="4"/>
    <n v="888"/>
    <n v="3888"/>
    <n v="1052"/>
    <n v="2964"/>
    <s v="CHAMPAGNE-ARDENNE"/>
    <x v="2"/>
    <s v="BASSIN PARISIEN"/>
    <n v="8792"/>
    <n v="1940"/>
  </r>
  <r>
    <n v="83"/>
    <x v="94"/>
    <s v="Puy-de-Dôme"/>
    <x v="0"/>
    <x v="2"/>
    <n v="6964"/>
    <n v="13704"/>
    <n v="4852"/>
    <n v="9108"/>
    <s v="AUVERGNE"/>
    <x v="1"/>
    <s v="CENTRE-EST"/>
    <n v="34628"/>
    <n v="11816"/>
  </r>
  <r>
    <n v="83"/>
    <x v="94"/>
    <s v="Puy-de-Dôme"/>
    <x v="6"/>
    <x v="3"/>
    <n v="1565"/>
    <n v="13614"/>
    <n v="1055"/>
    <n v="24294"/>
    <s v="AUVERGNE"/>
    <x v="1"/>
    <s v="CENTRE-EST"/>
    <n v="40528"/>
    <n v="2620"/>
  </r>
  <r>
    <n v="26"/>
    <x v="28"/>
    <s v="Yonne"/>
    <x v="0"/>
    <x v="5"/>
    <n v="204"/>
    <n v="2548"/>
    <n v="136"/>
    <n v="1024"/>
    <s v="BOURGOGNE"/>
    <x v="2"/>
    <s v="BASSIN PARISIEN"/>
    <n v="3912"/>
    <n v="340"/>
  </r>
  <r>
    <n v="31"/>
    <x v="43"/>
    <s v="Pas-de-Calais"/>
    <x v="2"/>
    <x v="5"/>
    <n v="6052.3817719212166"/>
    <n v="67905.248507521479"/>
    <n v="8946.0766856529372"/>
    <n v="75886.320993099143"/>
    <s v="NORD-PAS-DE-CALAIS"/>
    <x v="2"/>
    <s v=""/>
    <n v="158790.02795819478"/>
    <n v="14998.458457574154"/>
  </r>
  <r>
    <n v="23"/>
    <x v="38"/>
    <s v="Eure"/>
    <x v="6"/>
    <x v="2"/>
    <n v="6204"/>
    <n v="54830"/>
    <n v="3801"/>
    <n v="38467"/>
    <s v="HAUTE-NORMANDIE"/>
    <x v="1"/>
    <s v="BASSIN PARISIEN"/>
    <n v="103302"/>
    <n v="10005"/>
  </r>
  <r>
    <n v="94"/>
    <x v="13"/>
    <s v="Corse-du-Sud"/>
    <x v="6"/>
    <x v="3"/>
    <n v="326"/>
    <n v="4696"/>
    <n v="257"/>
    <n v="6084"/>
    <s v="CORSE"/>
    <x v="1"/>
    <s v="MEDITERRANEE"/>
    <n v="11363"/>
    <n v="583"/>
  </r>
  <r>
    <n v="31"/>
    <x v="44"/>
    <s v="Nord"/>
    <x v="1"/>
    <x v="5"/>
    <n v="5900"/>
    <n v="52916"/>
    <n v="7796"/>
    <n v="42140"/>
    <s v="NORD-PAS-DE-CALAIS"/>
    <x v="2"/>
    <s v=""/>
    <n v="108752"/>
    <n v="13696"/>
  </r>
  <r>
    <n v="91"/>
    <x v="64"/>
    <s v="Pyrénées-Orientales"/>
    <x v="5"/>
    <x v="2"/>
    <n v="5301"/>
    <n v="21937"/>
    <n v="4108"/>
    <n v="16880"/>
    <s v="LANGUEDOC-ROUSSILLON"/>
    <x v="1"/>
    <s v="MEDITERRANEE"/>
    <n v="48226"/>
    <n v="9409"/>
  </r>
  <r>
    <n v="26"/>
    <x v="9"/>
    <s v="Nièvre"/>
    <x v="6"/>
    <x v="1"/>
    <n v="64"/>
    <n v="16076"/>
    <n v="49"/>
    <n v="24682"/>
    <s v="BOURGOGNE"/>
    <x v="0"/>
    <s v="BASSIN PARISIEN"/>
    <n v="40871"/>
    <n v="113"/>
  </r>
  <r>
    <n v="11"/>
    <x v="42"/>
    <s v="Hauts-de-Seine"/>
    <x v="5"/>
    <x v="3"/>
    <n v="3750"/>
    <n v="27404"/>
    <n v="3652"/>
    <n v="53369"/>
    <s v="ILE-DE-FRANCE"/>
    <x v="1"/>
    <s v="REGION PARISIENNE"/>
    <n v="88175"/>
    <n v="7402"/>
  </r>
  <r>
    <n v="43"/>
    <x v="50"/>
    <s v="Jura"/>
    <x v="2"/>
    <x v="0"/>
    <n v="1671.8464609791251"/>
    <n v="15722.535115599887"/>
    <n v="938.11688917313938"/>
    <n v="18091.299187674384"/>
    <s v="FRANCHE-COMTE"/>
    <x v="0"/>
    <s v="EST"/>
    <n v="36423.797653426533"/>
    <n v="2609.9633501522644"/>
  </r>
  <r>
    <n v="24"/>
    <x v="10"/>
    <s v="Cher"/>
    <x v="5"/>
    <x v="2"/>
    <n v="5079"/>
    <n v="27382"/>
    <n v="4088"/>
    <n v="16504"/>
    <s v="CENTRE"/>
    <x v="1"/>
    <s v="BASSIN PARISIEN"/>
    <n v="53053"/>
    <n v="9167"/>
  </r>
  <r>
    <n v="22"/>
    <x v="76"/>
    <s v="Somme"/>
    <x v="1"/>
    <x v="2"/>
    <n v="8760"/>
    <n v="25872"/>
    <n v="5280"/>
    <n v="12972"/>
    <s v="PICARDIE"/>
    <x v="1"/>
    <s v="BASSIN PARISIEN"/>
    <n v="52884"/>
    <n v="14040"/>
  </r>
  <r>
    <n v="94"/>
    <x v="13"/>
    <s v="Corse-du-Sud"/>
    <x v="1"/>
    <x v="4"/>
    <n v="484"/>
    <n v="3448"/>
    <n v="708"/>
    <n v="3088"/>
    <s v="CORSE"/>
    <x v="2"/>
    <s v="MEDITERRANEE"/>
    <n v="7728"/>
    <n v="1192"/>
  </r>
  <r>
    <n v="52"/>
    <x v="73"/>
    <s v="Maine-et-Loire"/>
    <x v="2"/>
    <x v="5"/>
    <n v="4457.0921188285756"/>
    <n v="46198.825972646955"/>
    <n v="5738.8437174483806"/>
    <n v="53336.276248091141"/>
    <s v="PAYS DE LA LOIRE"/>
    <x v="2"/>
    <s v="OUEST"/>
    <n v="109731.03805701504"/>
    <n v="10195.935836276956"/>
  </r>
  <r>
    <n v="26"/>
    <x v="9"/>
    <s v="Nièvre"/>
    <x v="5"/>
    <x v="5"/>
    <n v="421"/>
    <n v="5440"/>
    <n v="512"/>
    <n v="5348"/>
    <s v="BOURGOGNE"/>
    <x v="2"/>
    <s v="BASSIN PARISIEN"/>
    <n v="11721"/>
    <n v="933"/>
  </r>
  <r>
    <n v="83"/>
    <x v="92"/>
    <s v="Cantal"/>
    <x v="5"/>
    <x v="0"/>
    <n v="1481"/>
    <n v="18120"/>
    <n v="1120"/>
    <n v="18752"/>
    <s v="AUVERGNE"/>
    <x v="0"/>
    <s v="CENTRE-EST"/>
    <n v="39473"/>
    <n v="2601"/>
  </r>
  <r>
    <n v="24"/>
    <x v="71"/>
    <s v="Loiret"/>
    <x v="1"/>
    <x v="3"/>
    <n v="1948"/>
    <n v="7104"/>
    <n v="2828"/>
    <n v="12456"/>
    <s v="CENTRE"/>
    <x v="1"/>
    <s v="BASSIN PARISIEN"/>
    <n v="24336"/>
    <n v="4776"/>
  </r>
  <r>
    <n v="52"/>
    <x v="20"/>
    <s v="Loire-Atlantique"/>
    <x v="4"/>
    <x v="1"/>
    <n v="9380"/>
    <n v="61360"/>
    <n v="11935"/>
    <n v="89415"/>
    <s v="PAYS DE LA LOIRE"/>
    <x v="0"/>
    <s v="OUEST"/>
    <n v="172090"/>
    <n v="21315"/>
  </r>
  <r>
    <n v="22"/>
    <x v="76"/>
    <s v="Somme"/>
    <x v="0"/>
    <x v="1"/>
    <n v="8224"/>
    <n v="42716"/>
    <n v="9308"/>
    <n v="51500"/>
    <s v="PICARDIE"/>
    <x v="0"/>
    <s v="BASSIN PARISIEN"/>
    <n v="111748"/>
    <n v="17532"/>
  </r>
  <r>
    <n v="73"/>
    <x v="2"/>
    <s v="Tarn"/>
    <x v="4"/>
    <x v="0"/>
    <n v="5025"/>
    <n v="50285"/>
    <n v="3545"/>
    <n v="60945"/>
    <s v="MIDI-PYRENEES"/>
    <x v="0"/>
    <s v="SUD-OUEST"/>
    <n v="119800"/>
    <n v="8570"/>
  </r>
  <r>
    <n v="31"/>
    <x v="43"/>
    <s v="Pas-de-Calais"/>
    <x v="1"/>
    <x v="2"/>
    <n v="27416"/>
    <n v="72728"/>
    <n v="17200"/>
    <n v="35556"/>
    <s v="NORD-PAS-DE-CALAIS"/>
    <x v="1"/>
    <s v=""/>
    <n v="152900"/>
    <n v="44616"/>
  </r>
  <r>
    <n v="41"/>
    <x v="67"/>
    <s v="Moselle"/>
    <x v="3"/>
    <x v="5"/>
    <n v="5723.0207263767861"/>
    <n v="75243.269883833607"/>
    <n v="6782.0543777884795"/>
    <n v="80781.54706765349"/>
    <s v="LORRAINE"/>
    <x v="2"/>
    <s v="EST"/>
    <n v="168529.89205565234"/>
    <n v="12505.075104165266"/>
  </r>
  <r>
    <n v="11"/>
    <x v="75"/>
    <s v="Val-de-Marne"/>
    <x v="6"/>
    <x v="0"/>
    <n v="5944"/>
    <n v="65648"/>
    <n v="4208"/>
    <n v="70492"/>
    <s v="ILE-DE-FRANCE"/>
    <x v="0"/>
    <s v="REGION PARISIENNE"/>
    <n v="146292"/>
    <n v="10152"/>
  </r>
  <r>
    <n v="73"/>
    <x v="86"/>
    <s v="Ariège"/>
    <x v="3"/>
    <x v="5"/>
    <n v="410.29808223536162"/>
    <n v="10324.215305193851"/>
    <n v="676.13942788971121"/>
    <n v="12969.591132171503"/>
    <s v="MIDI-PYRENEES"/>
    <x v="2"/>
    <s v="SUD-OUEST"/>
    <n v="24380.243947490428"/>
    <n v="1086.4375101250728"/>
  </r>
  <r>
    <n v="93"/>
    <x v="6"/>
    <s v="Var"/>
    <x v="0"/>
    <x v="5"/>
    <n v="576"/>
    <n v="9572"/>
    <n v="484"/>
    <n v="3264"/>
    <s v="PROVENCE-ALPES-COTE D'AZUR"/>
    <x v="2"/>
    <s v="MEDITERRANEE"/>
    <n v="13896"/>
    <n v="1060"/>
  </r>
  <r>
    <n v="82"/>
    <x v="29"/>
    <s v="Savoie"/>
    <x v="0"/>
    <x v="1"/>
    <n v="5028"/>
    <n v="30036"/>
    <n v="5148"/>
    <n v="36724"/>
    <s v="RHONE-ALPES"/>
    <x v="0"/>
    <s v="CENTRE-EST"/>
    <n v="76936"/>
    <n v="10176"/>
  </r>
  <r>
    <n v="72"/>
    <x v="11"/>
    <s v="Pyrénées-Atlantiques"/>
    <x v="0"/>
    <x v="0"/>
    <n v="6840"/>
    <n v="68120"/>
    <n v="5112"/>
    <n v="84340"/>
    <s v="AQUITAINE"/>
    <x v="0"/>
    <s v="SUD-OUEST"/>
    <n v="164412"/>
    <n v="11952"/>
  </r>
  <r>
    <n v="54"/>
    <x v="1"/>
    <s v="Vienne"/>
    <x v="6"/>
    <x v="2"/>
    <n v="3811"/>
    <n v="38577"/>
    <n v="2387"/>
    <n v="27077"/>
    <s v="POITOU-CHARENTES"/>
    <x v="1"/>
    <s v="OUEST"/>
    <n v="71852"/>
    <n v="6198"/>
  </r>
  <r>
    <n v="43"/>
    <x v="50"/>
    <s v="Jura"/>
    <x v="4"/>
    <x v="1"/>
    <n v="2435"/>
    <n v="21440"/>
    <n v="2720"/>
    <n v="27845"/>
    <s v="FRANCHE-COMTE"/>
    <x v="0"/>
    <s v="EST"/>
    <n v="54440"/>
    <n v="5155"/>
  </r>
  <r>
    <n v="42"/>
    <x v="40"/>
    <s v="Haut-Rhin"/>
    <x v="2"/>
    <x v="0"/>
    <n v="5627.5769865638485"/>
    <n v="48141.392969065324"/>
    <n v="4136.2077215114541"/>
    <n v="65229.261184377858"/>
    <s v="ALSACE"/>
    <x v="0"/>
    <s v="EST"/>
    <n v="123134.43886151849"/>
    <n v="9763.7847080753018"/>
  </r>
  <r>
    <n v="52"/>
    <x v="73"/>
    <s v="Maine-et-Loire"/>
    <x v="3"/>
    <x v="1"/>
    <n v="170.07337775053932"/>
    <n v="23549.231750988041"/>
    <n v="63.795018161226309"/>
    <n v="40975.046590206701"/>
    <s v="PAYS DE LA LOIRE"/>
    <x v="0"/>
    <s v="OUEST"/>
    <n v="64758.146737106508"/>
    <n v="233.86839591176562"/>
  </r>
  <r>
    <n v="73"/>
    <x v="86"/>
    <s v="Ariège"/>
    <x v="0"/>
    <x v="1"/>
    <n v="1656"/>
    <n v="13116"/>
    <n v="1448"/>
    <n v="13648"/>
    <s v="MIDI-PYRENEES"/>
    <x v="0"/>
    <s v="SUD-OUEST"/>
    <n v="29868"/>
    <n v="3104"/>
  </r>
  <r>
    <n v="26"/>
    <x v="30"/>
    <s v="Côte-d'Or"/>
    <x v="2"/>
    <x v="2"/>
    <n v="5929.7974129407639"/>
    <n v="51180.567109484873"/>
    <n v="3266.869823391241"/>
    <n v="37155.861765611073"/>
    <s v="BOURGOGNE"/>
    <x v="1"/>
    <s v="BASSIN PARISIEN"/>
    <n v="97533.096111427963"/>
    <n v="9196.6672363320049"/>
  </r>
  <r>
    <n v="93"/>
    <x v="79"/>
    <s v="Hautes-Alpes"/>
    <x v="4"/>
    <x v="5"/>
    <n v="185"/>
    <n v="1715"/>
    <n v="345"/>
    <n v="1855"/>
    <s v="PROVENCE-ALPES-COTE D'AZUR"/>
    <x v="2"/>
    <s v="MEDITERRANEE"/>
    <n v="4100"/>
    <n v="530"/>
  </r>
  <r>
    <n v="82"/>
    <x v="56"/>
    <s v="Drôme"/>
    <x v="0"/>
    <x v="4"/>
    <n v="1152"/>
    <n v="5276"/>
    <n v="1408"/>
    <n v="4360"/>
    <s v="RHONE-ALPES"/>
    <x v="2"/>
    <s v="CENTRE-EST"/>
    <n v="12196"/>
    <n v="2560"/>
  </r>
  <r>
    <n v="53"/>
    <x v="27"/>
    <s v="Ille-et-Vilaine"/>
    <x v="4"/>
    <x v="4"/>
    <n v="3120"/>
    <n v="11530"/>
    <n v="3485"/>
    <n v="9740"/>
    <s v="BRETAGNE"/>
    <x v="2"/>
    <s v="OUEST"/>
    <n v="27875"/>
    <n v="6605"/>
  </r>
  <r>
    <n v="24"/>
    <x v="21"/>
    <s v="Eure-et-Loir"/>
    <x v="3"/>
    <x v="3"/>
    <n v="1540.9961843502381"/>
    <n v="6833.848729948194"/>
    <n v="1291.0041370578251"/>
    <n v="10746.407794227427"/>
    <s v="CENTRE"/>
    <x v="1"/>
    <s v="BASSIN PARISIEN"/>
    <n v="20412.256845583684"/>
    <n v="2832.0003214080634"/>
  </r>
  <r>
    <n v="83"/>
    <x v="22"/>
    <s v="Allier"/>
    <x v="0"/>
    <x v="1"/>
    <n v="6588"/>
    <n v="40432"/>
    <n v="6680"/>
    <n v="49368"/>
    <s v="AUVERGNE"/>
    <x v="0"/>
    <s v="CENTRE-EST"/>
    <n v="103068"/>
    <n v="13268"/>
  </r>
  <r>
    <n v="73"/>
    <x v="65"/>
    <s v="Hautes-Pyrénées"/>
    <x v="1"/>
    <x v="1"/>
    <n v="984"/>
    <n v="17028"/>
    <n v="712"/>
    <n v="21924"/>
    <s v="MIDI-PYRENEES"/>
    <x v="0"/>
    <s v="SUD-OUEST"/>
    <n v="40648"/>
    <n v="1696"/>
  </r>
  <r>
    <n v="22"/>
    <x v="81"/>
    <s v="Oise"/>
    <x v="5"/>
    <x v="0"/>
    <n v="10074"/>
    <n v="64898"/>
    <n v="8374"/>
    <n v="74018"/>
    <s v="PICARDIE"/>
    <x v="0"/>
    <s v="BASSIN PARISIEN"/>
    <n v="157364"/>
    <n v="18448"/>
  </r>
  <r>
    <n v="24"/>
    <x v="71"/>
    <s v="Loiret"/>
    <x v="3"/>
    <x v="3"/>
    <n v="2144.6211347879002"/>
    <n v="9751.9843872594229"/>
    <n v="1617.8847797126614"/>
    <n v="16040.013111708253"/>
    <s v="CENTRE"/>
    <x v="1"/>
    <s v="BASSIN PARISIEN"/>
    <n v="29554.503413468236"/>
    <n v="3762.5059145005616"/>
  </r>
  <r>
    <n v="54"/>
    <x v="74"/>
    <s v="Charente-Maritime"/>
    <x v="3"/>
    <x v="4"/>
    <n v="4252.3937363295709"/>
    <n v="33263.417227597791"/>
    <n v="4288.6798634937259"/>
    <n v="39297.978526028477"/>
    <s v="POITOU-CHARENTES"/>
    <x v="2"/>
    <s v="OUEST"/>
    <n v="81102.46935344956"/>
    <n v="8541.0735998232958"/>
  </r>
  <r>
    <n v="11"/>
    <x v="39"/>
    <s v="Seine-Saint-Denis"/>
    <x v="2"/>
    <x v="3"/>
    <n v="4434.835354806828"/>
    <n v="25512.998497860604"/>
    <n v="3967.1235702377417"/>
    <n v="38079.097849146136"/>
    <s v="ILE-DE-FRANCE"/>
    <x v="1"/>
    <s v="REGION PARISIENNE"/>
    <n v="71994.055272051308"/>
    <n v="8401.9589250445697"/>
  </r>
  <r>
    <n v="22"/>
    <x v="81"/>
    <s v="Oise"/>
    <x v="5"/>
    <x v="3"/>
    <n v="2393"/>
    <n v="11704"/>
    <n v="2488"/>
    <n v="19890"/>
    <s v="PICARDIE"/>
    <x v="1"/>
    <s v="BASSIN PARISIEN"/>
    <n v="36475"/>
    <n v="4881"/>
  </r>
  <r>
    <n v="73"/>
    <x v="48"/>
    <s v="Tarn-et-Garonne"/>
    <x v="3"/>
    <x v="1"/>
    <n v="48.421254026470187"/>
    <n v="8977.8354621545768"/>
    <n v="10.84464858923975"/>
    <n v="12719.963634853109"/>
    <s v="MIDI-PYRENEES"/>
    <x v="0"/>
    <s v="SUD-OUEST"/>
    <n v="21757.064999623399"/>
    <n v="59.265902615709933"/>
  </r>
  <r>
    <n v="11"/>
    <x v="66"/>
    <s v="Val-d'Oise"/>
    <x v="1"/>
    <x v="3"/>
    <n v="3904"/>
    <n v="14360"/>
    <n v="4516"/>
    <n v="23852"/>
    <s v="ILE-DE-FRANCE"/>
    <x v="1"/>
    <s v="REGION PARISIENNE"/>
    <n v="46632"/>
    <n v="8420"/>
  </r>
  <r>
    <n v="94"/>
    <x v="13"/>
    <s v="Corse-du-Sud"/>
    <x v="0"/>
    <x v="4"/>
    <n v="260"/>
    <n v="1340"/>
    <n v="220"/>
    <n v="1480"/>
    <s v="CORSE"/>
    <x v="2"/>
    <s v="MEDITERRANEE"/>
    <n v="3300"/>
    <n v="480"/>
  </r>
  <r>
    <n v="91"/>
    <x v="51"/>
    <s v="Hérault"/>
    <x v="3"/>
    <x v="4"/>
    <n v="8341.2984843158156"/>
    <n v="56749.971709410944"/>
    <n v="9319.3137256993305"/>
    <n v="69919.335360352023"/>
    <s v="LANGUEDOC-ROUSSILLON"/>
    <x v="2"/>
    <s v="MEDITERRANEE"/>
    <n v="144329.91927977811"/>
    <n v="17660.612210015148"/>
  </r>
  <r>
    <n v="11"/>
    <x v="70"/>
    <s v="Essonne"/>
    <x v="5"/>
    <x v="3"/>
    <n v="4005"/>
    <n v="23454"/>
    <n v="3316"/>
    <n v="38056"/>
    <s v="ILE-DE-FRANCE"/>
    <x v="1"/>
    <s v="REGION PARISIENNE"/>
    <n v="68831"/>
    <n v="7321"/>
  </r>
  <r>
    <n v="72"/>
    <x v="25"/>
    <s v="Lot-et-Garonne"/>
    <x v="5"/>
    <x v="1"/>
    <n v="361"/>
    <n v="22076"/>
    <n v="244"/>
    <n v="27804"/>
    <s v="AQUITAINE"/>
    <x v="0"/>
    <s v="SUD-OUEST"/>
    <n v="50485"/>
    <n v="605"/>
  </r>
  <r>
    <n v="52"/>
    <x v="20"/>
    <s v="Loire-Atlantique"/>
    <x v="2"/>
    <x v="3"/>
    <n v="3994.4024405882551"/>
    <n v="17044.546273202803"/>
    <n v="2216.7114663552134"/>
    <n v="29557.969434136518"/>
    <s v="PAYS DE LA LOIRE"/>
    <x v="1"/>
    <s v="OUEST"/>
    <n v="52813.629614282792"/>
    <n v="6211.1139069434685"/>
  </r>
  <r>
    <n v="74"/>
    <x v="87"/>
    <s v="Haute-Vienne"/>
    <x v="6"/>
    <x v="0"/>
    <n v="1435"/>
    <n v="20865"/>
    <n v="1054"/>
    <n v="25782"/>
    <s v="LIMOUSIN"/>
    <x v="0"/>
    <s v="SUD-OUEST"/>
    <n v="49136"/>
    <n v="2489"/>
  </r>
  <r>
    <n v="54"/>
    <x v="74"/>
    <s v="Charente-Maritime"/>
    <x v="2"/>
    <x v="2"/>
    <n v="6250.6135538805729"/>
    <n v="65692.78696003888"/>
    <n v="4058.3086573276619"/>
    <n v="50333.101057269538"/>
    <s v="POITOU-CHARENTES"/>
    <x v="1"/>
    <s v="OUEST"/>
    <n v="126334.81022851665"/>
    <n v="10308.922211208235"/>
  </r>
  <r>
    <n v="11"/>
    <x v="42"/>
    <s v="Hauts-de-Seine"/>
    <x v="1"/>
    <x v="0"/>
    <n v="15720"/>
    <n v="140288"/>
    <n v="15980"/>
    <n v="169364"/>
    <s v="ILE-DE-FRANCE"/>
    <x v="0"/>
    <s v="REGION PARISIENNE"/>
    <n v="341352"/>
    <n v="31700"/>
  </r>
  <r>
    <n v="93"/>
    <x v="79"/>
    <s v="Hautes-Alpes"/>
    <x v="3"/>
    <x v="0"/>
    <n v="607.64990537040694"/>
    <n v="6391.4525623658865"/>
    <n v="357.48002385483437"/>
    <n v="6872.8186890171592"/>
    <s v="PROVENCE-ALPES-COTE D'AZUR"/>
    <x v="0"/>
    <s v="MEDITERRANEE"/>
    <n v="14229.401180608285"/>
    <n v="965.12992922524131"/>
  </r>
  <r>
    <n v="93"/>
    <x v="54"/>
    <s v="Vaucluse"/>
    <x v="4"/>
    <x v="5"/>
    <n v="620"/>
    <n v="6525"/>
    <n v="1135"/>
    <n v="5825"/>
    <s v="PROVENCE-ALPES-COTE D'AZUR"/>
    <x v="2"/>
    <s v="MEDITERRANEE"/>
    <n v="14105"/>
    <n v="1755"/>
  </r>
  <r>
    <n v="25"/>
    <x v="78"/>
    <s v="Orne"/>
    <x v="5"/>
    <x v="4"/>
    <n v="830"/>
    <n v="6568"/>
    <n v="1192"/>
    <n v="6896"/>
    <s v="BASSE-NORMANDIE"/>
    <x v="2"/>
    <s v="BASSIN PARISIEN"/>
    <n v="15486"/>
    <n v="2022"/>
  </r>
  <r>
    <n v="41"/>
    <x v="31"/>
    <s v="Meurthe-et-Moselle"/>
    <x v="3"/>
    <x v="5"/>
    <n v="4510.4412531625076"/>
    <n v="57851.697108187283"/>
    <n v="6070.5486039655552"/>
    <n v="65698.531594998669"/>
    <s v="LORRAINE"/>
    <x v="2"/>
    <s v="EST"/>
    <n v="134131.21856031401"/>
    <n v="10580.989857128063"/>
  </r>
  <r>
    <n v="21"/>
    <x v="5"/>
    <s v="Haute-Marne"/>
    <x v="0"/>
    <x v="1"/>
    <n v="3280"/>
    <n v="18912"/>
    <n v="4104"/>
    <n v="21988"/>
    <s v="CHAMPAGNE-ARDENNE"/>
    <x v="0"/>
    <s v="BASSIN PARISIEN"/>
    <n v="48284"/>
    <n v="7384"/>
  </r>
  <r>
    <n v="21"/>
    <x v="84"/>
    <s v="Ardennes"/>
    <x v="3"/>
    <x v="3"/>
    <n v="987.5007094042586"/>
    <n v="5175.8919494711163"/>
    <n v="811.68273042584258"/>
    <n v="8330.3851295817713"/>
    <s v="CHAMPAGNE-ARDENNE"/>
    <x v="1"/>
    <s v="BASSIN PARISIEN"/>
    <n v="15305.460518882988"/>
    <n v="1799.1834398301012"/>
  </r>
  <r>
    <n v="54"/>
    <x v="88"/>
    <s v="Charente"/>
    <x v="4"/>
    <x v="4"/>
    <n v="1275"/>
    <n v="5520"/>
    <n v="1585"/>
    <n v="5310"/>
    <s v="POITOU-CHARENTES"/>
    <x v="2"/>
    <s v="OUEST"/>
    <n v="13690"/>
    <n v="2860"/>
  </r>
  <r>
    <n v="91"/>
    <x v="64"/>
    <s v="Pyrénées-Orientales"/>
    <x v="0"/>
    <x v="5"/>
    <n v="232"/>
    <n v="3120"/>
    <n v="152"/>
    <n v="1308"/>
    <s v="LANGUEDOC-ROUSSILLON"/>
    <x v="2"/>
    <s v="MEDITERRANEE"/>
    <n v="4812"/>
    <n v="384"/>
  </r>
  <r>
    <n v="54"/>
    <x v="88"/>
    <s v="Charente"/>
    <x v="1"/>
    <x v="3"/>
    <n v="1140"/>
    <n v="3672"/>
    <n v="1648"/>
    <n v="6528"/>
    <s v="POITOU-CHARENTES"/>
    <x v="1"/>
    <s v="OUEST"/>
    <n v="12988"/>
    <n v="2788"/>
  </r>
  <r>
    <n v="93"/>
    <x v="36"/>
    <s v="Alpes-de-Haute-Provence"/>
    <x v="1"/>
    <x v="5"/>
    <n v="232"/>
    <n v="3456"/>
    <n v="292"/>
    <n v="3232"/>
    <s v="PROVENCE-ALPES-COTE D'AZUR"/>
    <x v="2"/>
    <s v="MEDITERRANEE"/>
    <n v="7212"/>
    <n v="524"/>
  </r>
  <r>
    <n v="24"/>
    <x v="21"/>
    <s v="Eure-et-Loir"/>
    <x v="3"/>
    <x v="5"/>
    <n v="1718.7868801083991"/>
    <n v="27333.201078320781"/>
    <n v="2240.0723663789067"/>
    <n v="32363.097778997322"/>
    <s v="CENTRE"/>
    <x v="2"/>
    <s v="BASSIN PARISIEN"/>
    <n v="63655.158103805414"/>
    <n v="3958.8592464873059"/>
  </r>
  <r>
    <n v="52"/>
    <x v="20"/>
    <s v="Loire-Atlantique"/>
    <x v="4"/>
    <x v="3"/>
    <n v="3590"/>
    <n v="8320"/>
    <n v="5210"/>
    <n v="15880"/>
    <s v="PAYS DE LA LOIRE"/>
    <x v="1"/>
    <s v="OUEST"/>
    <n v="33000"/>
    <n v="8800"/>
  </r>
  <r>
    <n v="73"/>
    <x v="65"/>
    <s v="Hautes-Pyrénées"/>
    <x v="4"/>
    <x v="0"/>
    <n v="2080"/>
    <n v="24940"/>
    <n v="1610"/>
    <n v="31075"/>
    <s v="MIDI-PYRENEES"/>
    <x v="0"/>
    <s v="SUD-OUEST"/>
    <n v="59705"/>
    <n v="3690"/>
  </r>
  <r>
    <n v="42"/>
    <x v="3"/>
    <s v="Bas-Rhin"/>
    <x v="3"/>
    <x v="0"/>
    <n v="6533.1981496269991"/>
    <n v="57968.149091573192"/>
    <n v="4333.7810265752641"/>
    <n v="77296.130628871542"/>
    <s v="ALSACE"/>
    <x v="0"/>
    <s v="EST"/>
    <n v="146131.25889664702"/>
    <n v="10866.979176202263"/>
  </r>
  <r>
    <n v="21"/>
    <x v="77"/>
    <s v="Aube"/>
    <x v="0"/>
    <x v="5"/>
    <n v="264"/>
    <n v="2288"/>
    <n v="200"/>
    <n v="812"/>
    <s v="CHAMPAGNE-ARDENNE"/>
    <x v="2"/>
    <s v="BASSIN PARISIEN"/>
    <n v="3564"/>
    <n v="464"/>
  </r>
  <r>
    <n v="73"/>
    <x v="86"/>
    <s v="Ariège"/>
    <x v="1"/>
    <x v="3"/>
    <n v="628"/>
    <n v="2332"/>
    <n v="908"/>
    <n v="3396"/>
    <s v="MIDI-PYRENEES"/>
    <x v="1"/>
    <s v="SUD-OUEST"/>
    <n v="7264"/>
    <n v="1536"/>
  </r>
  <r>
    <n v="82"/>
    <x v="56"/>
    <s v="Drôme"/>
    <x v="1"/>
    <x v="5"/>
    <n v="708"/>
    <n v="8952"/>
    <n v="1140"/>
    <n v="8572"/>
    <s v="RHONE-ALPES"/>
    <x v="2"/>
    <s v="CENTRE-EST"/>
    <n v="19372"/>
    <n v="1848"/>
  </r>
  <r>
    <n v="24"/>
    <x v="21"/>
    <s v="Eure-et-Loir"/>
    <x v="1"/>
    <x v="5"/>
    <n v="632"/>
    <n v="6428"/>
    <n v="928"/>
    <n v="6012"/>
    <s v="CENTRE"/>
    <x v="2"/>
    <s v="BASSIN PARISIEN"/>
    <n v="14000"/>
    <n v="1560"/>
  </r>
  <r>
    <n v="11"/>
    <x v="66"/>
    <s v="Val-d'Oise"/>
    <x v="3"/>
    <x v="1"/>
    <n v="271.25529261659079"/>
    <n v="20936.866010304646"/>
    <n v="148.08583932119518"/>
    <n v="35819.558587036008"/>
    <s v="ILE-DE-FRANCE"/>
    <x v="0"/>
    <s v="REGION PARISIENNE"/>
    <n v="57175.765729278442"/>
    <n v="419.34113193778597"/>
  </r>
  <r>
    <n v="82"/>
    <x v="15"/>
    <s v="Loire"/>
    <x v="1"/>
    <x v="3"/>
    <n v="2436"/>
    <n v="6800"/>
    <n v="3340"/>
    <n v="14564"/>
    <s v="RHONE-ALPES"/>
    <x v="1"/>
    <s v="CENTRE-EST"/>
    <n v="27140"/>
    <n v="5776"/>
  </r>
  <r>
    <n v="42"/>
    <x v="40"/>
    <s v="Haut-Rhin"/>
    <x v="1"/>
    <x v="3"/>
    <n v="2380"/>
    <n v="5396"/>
    <n v="3028"/>
    <n v="7484"/>
    <s v="ALSACE"/>
    <x v="1"/>
    <s v="EST"/>
    <n v="18288"/>
    <n v="5408"/>
  </r>
  <r>
    <n v="83"/>
    <x v="26"/>
    <s v="Haute-Loire"/>
    <x v="3"/>
    <x v="0"/>
    <n v="835.1071350727176"/>
    <n v="11951.769529739522"/>
    <n v="436.55135882130247"/>
    <n v="14153.721771110466"/>
    <s v="AUVERGNE"/>
    <x v="0"/>
    <s v="CENTRE-EST"/>
    <n v="27377.149794744008"/>
    <n v="1271.65849389402"/>
  </r>
  <r>
    <n v="53"/>
    <x v="34"/>
    <s v="Finistère"/>
    <x v="2"/>
    <x v="1"/>
    <n v="172.16195163441643"/>
    <n v="37153.674039639067"/>
    <n v="96.486203352626475"/>
    <n v="66028.065798028445"/>
    <s v="BRETAGNE"/>
    <x v="0"/>
    <s v="OUEST"/>
    <n v="103450.38799265455"/>
    <n v="268.64815498704291"/>
  </r>
  <r>
    <n v="11"/>
    <x v="66"/>
    <s v="Val-d'Oise"/>
    <x v="0"/>
    <x v="3"/>
    <n v="2088"/>
    <n v="8776"/>
    <n v="3028"/>
    <n v="14812"/>
    <s v="ILE-DE-FRANCE"/>
    <x v="1"/>
    <s v="REGION PARISIENNE"/>
    <n v="28704"/>
    <n v="5116"/>
  </r>
  <r>
    <n v="21"/>
    <x v="84"/>
    <s v="Ardennes"/>
    <x v="4"/>
    <x v="5"/>
    <n v="485"/>
    <n v="3010"/>
    <n v="875"/>
    <n v="2580"/>
    <s v="CHAMPAGNE-ARDENNE"/>
    <x v="2"/>
    <s v="BASSIN PARISIEN"/>
    <n v="6950"/>
    <n v="1360"/>
  </r>
  <r>
    <n v="82"/>
    <x v="61"/>
    <s v="Haute-Savoie"/>
    <x v="2"/>
    <x v="3"/>
    <n v="2136.1725707683213"/>
    <n v="11124.129244316004"/>
    <n v="1723.6526242822561"/>
    <n v="17802.554866622271"/>
    <s v="RHONE-ALPES"/>
    <x v="1"/>
    <s v="CENTRE-EST"/>
    <n v="32786.509305988853"/>
    <n v="3859.8251950505773"/>
  </r>
  <r>
    <n v="73"/>
    <x v="48"/>
    <s v="Tarn-et-Garonne"/>
    <x v="2"/>
    <x v="3"/>
    <n v="713.64722781952798"/>
    <n v="4776.0617509662379"/>
    <n v="531.95700047511173"/>
    <n v="7115.0897086237019"/>
    <s v="MIDI-PYRENEES"/>
    <x v="1"/>
    <s v="SUD-OUEST"/>
    <n v="13136.755687884579"/>
    <n v="1245.6042282946396"/>
  </r>
  <r>
    <n v="73"/>
    <x v="65"/>
    <s v="Hautes-Pyrénées"/>
    <x v="0"/>
    <x v="2"/>
    <n v="2680"/>
    <n v="6812"/>
    <n v="2172"/>
    <n v="4256"/>
    <s v="MIDI-PYRENEES"/>
    <x v="1"/>
    <s v="SUD-OUEST"/>
    <n v="15920"/>
    <n v="4852"/>
  </r>
  <r>
    <n v="73"/>
    <x v="80"/>
    <s v="Aveyron"/>
    <x v="1"/>
    <x v="1"/>
    <n v="708"/>
    <n v="22656"/>
    <n v="608"/>
    <n v="28836"/>
    <s v="MIDI-PYRENEES"/>
    <x v="0"/>
    <s v="SUD-OUEST"/>
    <n v="52808"/>
    <n v="1316"/>
  </r>
  <r>
    <n v="82"/>
    <x v="61"/>
    <s v="Haute-Savoie"/>
    <x v="2"/>
    <x v="0"/>
    <n v="3873.9714123031836"/>
    <n v="36240.280208374847"/>
    <n v="2631.3270773594745"/>
    <n v="41571.714740653792"/>
    <s v="RHONE-ALPES"/>
    <x v="0"/>
    <s v="CENTRE-EST"/>
    <n v="84317.293438691297"/>
    <n v="6505.2984896626585"/>
  </r>
  <r>
    <n v="42"/>
    <x v="3"/>
    <s v="Bas-Rhin"/>
    <x v="4"/>
    <x v="5"/>
    <n v="2095"/>
    <n v="18455"/>
    <n v="3480"/>
    <n v="12595"/>
    <s v="ALSACE"/>
    <x v="2"/>
    <s v="EST"/>
    <n v="36625"/>
    <n v="5575"/>
  </r>
  <r>
    <n v="73"/>
    <x v="69"/>
    <s v="Haute-Garonne"/>
    <x v="0"/>
    <x v="3"/>
    <n v="2380"/>
    <n v="9016"/>
    <n v="3176"/>
    <n v="14440"/>
    <s v="MIDI-PYRENEES"/>
    <x v="1"/>
    <s v="SUD-OUEST"/>
    <n v="29012"/>
    <n v="5556"/>
  </r>
  <r>
    <n v="24"/>
    <x v="10"/>
    <s v="Cher"/>
    <x v="2"/>
    <x v="5"/>
    <n v="1155.494226672648"/>
    <n v="16668.218615825423"/>
    <n v="1629.8168310216802"/>
    <n v="18605.97320769426"/>
    <s v="CENTRE"/>
    <x v="2"/>
    <s v="BASSIN PARISIEN"/>
    <n v="38059.502881214008"/>
    <n v="2785.3110576943282"/>
  </r>
  <r>
    <n v="22"/>
    <x v="76"/>
    <s v="Somme"/>
    <x v="1"/>
    <x v="0"/>
    <n v="13188"/>
    <n v="63876"/>
    <n v="12808"/>
    <n v="77780"/>
    <s v="PICARDIE"/>
    <x v="0"/>
    <s v="BASSIN PARISIEN"/>
    <n v="167652"/>
    <n v="25996"/>
  </r>
  <r>
    <n v="21"/>
    <x v="77"/>
    <s v="Aube"/>
    <x v="3"/>
    <x v="5"/>
    <n v="1388.2948512034106"/>
    <n v="17395.886886459055"/>
    <n v="1668.8854699602896"/>
    <n v="21400.802417869174"/>
    <s v="CHAMPAGNE-ARDENNE"/>
    <x v="2"/>
    <s v="BASSIN PARISIEN"/>
    <n v="41853.869625491927"/>
    <n v="3057.1803211637002"/>
  </r>
  <r>
    <n v="11"/>
    <x v="42"/>
    <s v="Hauts-de-Seine"/>
    <x v="0"/>
    <x v="2"/>
    <n v="18180"/>
    <n v="54676"/>
    <n v="17560"/>
    <n v="49628"/>
    <s v="ILE-DE-FRANCE"/>
    <x v="1"/>
    <s v="REGION PARISIENNE"/>
    <n v="140044"/>
    <n v="35740"/>
  </r>
  <r>
    <n v="72"/>
    <x v="47"/>
    <s v="Landes"/>
    <x v="4"/>
    <x v="3"/>
    <n v="1070"/>
    <n v="2720"/>
    <n v="1300"/>
    <n v="4440"/>
    <s v="AQUITAINE"/>
    <x v="1"/>
    <s v="SUD-OUEST"/>
    <n v="9530"/>
    <n v="2370"/>
  </r>
  <r>
    <n v="53"/>
    <x v="27"/>
    <s v="Ille-et-Vilaine"/>
    <x v="1"/>
    <x v="3"/>
    <n v="3080"/>
    <n v="9524"/>
    <n v="3572"/>
    <n v="15232"/>
    <s v="BRETAGNE"/>
    <x v="1"/>
    <s v="OUEST"/>
    <n v="31408"/>
    <n v="6652"/>
  </r>
  <r>
    <n v="74"/>
    <x v="87"/>
    <s v="Haute-Vienne"/>
    <x v="4"/>
    <x v="1"/>
    <n v="3330"/>
    <n v="34575"/>
    <n v="4225"/>
    <n v="42525"/>
    <s v="LIMOUSIN"/>
    <x v="0"/>
    <s v="SUD-OUEST"/>
    <n v="84655"/>
    <n v="7555"/>
  </r>
  <r>
    <n v="83"/>
    <x v="92"/>
    <s v="Cantal"/>
    <x v="1"/>
    <x v="5"/>
    <n v="196"/>
    <n v="2520"/>
    <n v="296"/>
    <n v="2704"/>
    <s v="AUVERGNE"/>
    <x v="2"/>
    <s v="CENTRE-EST"/>
    <n v="5716"/>
    <n v="492"/>
  </r>
  <r>
    <n v="41"/>
    <x v="31"/>
    <s v="Meurthe-et-Moselle"/>
    <x v="3"/>
    <x v="1"/>
    <n v="118.65270626474337"/>
    <n v="18155.393834555092"/>
    <n v="55.126275990779448"/>
    <n v="35876.531280471354"/>
    <s v="LORRAINE"/>
    <x v="0"/>
    <s v="EST"/>
    <n v="54205.704097281967"/>
    <n v="173.77898225552281"/>
  </r>
  <r>
    <n v="54"/>
    <x v="88"/>
    <s v="Charente"/>
    <x v="3"/>
    <x v="1"/>
    <n v="30.356497623023838"/>
    <n v="12228.304448339042"/>
    <n v="11.995297925381848"/>
    <n v="21203.098842435367"/>
    <s v="POITOU-CHARENTES"/>
    <x v="0"/>
    <s v="OUEST"/>
    <n v="33473.755086322817"/>
    <n v="42.35179554840569"/>
  </r>
  <r>
    <n v="91"/>
    <x v="64"/>
    <s v="Pyrénées-Orientales"/>
    <x v="6"/>
    <x v="4"/>
    <n v="1878"/>
    <n v="15286"/>
    <n v="2067"/>
    <n v="18113"/>
    <s v="LANGUEDOC-ROUSSILLON"/>
    <x v="2"/>
    <s v="MEDITERRANEE"/>
    <n v="37344"/>
    <n v="3945"/>
  </r>
  <r>
    <n v="54"/>
    <x v="74"/>
    <s v="Charente-Maritime"/>
    <x v="5"/>
    <x v="3"/>
    <n v="1626"/>
    <n v="9516"/>
    <n v="1645"/>
    <n v="15844"/>
    <s v="POITOU-CHARENTES"/>
    <x v="1"/>
    <s v="OUEST"/>
    <n v="28631"/>
    <n v="3271"/>
  </r>
  <r>
    <n v="25"/>
    <x v="78"/>
    <s v="Orne"/>
    <x v="5"/>
    <x v="0"/>
    <n v="4086"/>
    <n v="31909"/>
    <n v="3140"/>
    <n v="36580"/>
    <s v="BASSE-NORMANDIE"/>
    <x v="0"/>
    <s v="BASSIN PARISIEN"/>
    <n v="75715"/>
    <n v="7226"/>
  </r>
  <r>
    <n v="83"/>
    <x v="94"/>
    <s v="Puy-de-Dôme"/>
    <x v="4"/>
    <x v="3"/>
    <n v="2910"/>
    <n v="7035"/>
    <n v="4090"/>
    <n v="14025"/>
    <s v="AUVERGNE"/>
    <x v="1"/>
    <s v="CENTRE-EST"/>
    <n v="28060"/>
    <n v="7000"/>
  </r>
  <r>
    <n v="72"/>
    <x v="11"/>
    <s v="Pyrénées-Atlantiques"/>
    <x v="0"/>
    <x v="5"/>
    <n v="496"/>
    <n v="7212"/>
    <n v="272"/>
    <n v="2832"/>
    <s v="AQUITAINE"/>
    <x v="2"/>
    <s v="SUD-OUEST"/>
    <n v="10812"/>
    <n v="768"/>
  </r>
  <r>
    <n v="26"/>
    <x v="9"/>
    <s v="Nièvre"/>
    <x v="3"/>
    <x v="2"/>
    <n v="2025.7811981672135"/>
    <n v="27507.19985998332"/>
    <n v="1341.8844668184713"/>
    <n v="19629.769094444586"/>
    <s v="BOURGOGNE"/>
    <x v="1"/>
    <s v="BASSIN PARISIEN"/>
    <n v="50504.634619413591"/>
    <n v="3367.665664985685"/>
  </r>
  <r>
    <n v="82"/>
    <x v="17"/>
    <s v="Rhône"/>
    <x v="3"/>
    <x v="0"/>
    <n v="9578.4404651168643"/>
    <n v="89790.321590641586"/>
    <n v="6476.2648883285601"/>
    <n v="103859.32968495022"/>
    <s v="RHONE-ALPES"/>
    <x v="0"/>
    <s v="CENTRE-EST"/>
    <n v="209704.35662903724"/>
    <n v="16054.705353445424"/>
  </r>
  <r>
    <n v="93"/>
    <x v="68"/>
    <s v="Alpes-Maritimes"/>
    <x v="5"/>
    <x v="1"/>
    <n v="1920"/>
    <n v="61802"/>
    <n v="1528"/>
    <n v="84792"/>
    <s v="PROVENCE-ALPES-COTE D'AZUR"/>
    <x v="0"/>
    <s v="MEDITERRANEE"/>
    <n v="150042"/>
    <n v="3448"/>
  </r>
  <r>
    <n v="26"/>
    <x v="41"/>
    <s v="Saône-et-Loire"/>
    <x v="6"/>
    <x v="0"/>
    <n v="3153"/>
    <n v="40280"/>
    <n v="2134"/>
    <n v="48738"/>
    <s v="BOURGOGNE"/>
    <x v="0"/>
    <s v="BASSIN PARISIEN"/>
    <n v="94305"/>
    <n v="5287"/>
  </r>
  <r>
    <n v="41"/>
    <x v="67"/>
    <s v="Moselle"/>
    <x v="1"/>
    <x v="0"/>
    <n v="23148"/>
    <n v="121160"/>
    <n v="21744"/>
    <n v="156596"/>
    <s v="LORRAINE"/>
    <x v="0"/>
    <s v="EST"/>
    <n v="322648"/>
    <n v="44892"/>
  </r>
  <r>
    <n v="91"/>
    <x v="51"/>
    <s v="Hérault"/>
    <x v="2"/>
    <x v="2"/>
    <n v="8304.1935493743604"/>
    <n v="74848.464332971314"/>
    <n v="5760.6952575339255"/>
    <n v="61339.549782740418"/>
    <s v="LANGUEDOC-ROUSSILLON"/>
    <x v="1"/>
    <s v="MEDITERRANEE"/>
    <n v="150252.90292262001"/>
    <n v="14064.888806908286"/>
  </r>
  <r>
    <n v="74"/>
    <x v="52"/>
    <s v="Corrèze"/>
    <x v="5"/>
    <x v="5"/>
    <n v="474"/>
    <n v="6348"/>
    <n v="548"/>
    <n v="5884"/>
    <s v="LIMOUSIN"/>
    <x v="2"/>
    <s v="SUD-OUEST"/>
    <n v="13254"/>
    <n v="1022"/>
  </r>
  <r>
    <n v="93"/>
    <x v="6"/>
    <s v="Var"/>
    <x v="0"/>
    <x v="3"/>
    <n v="2340"/>
    <n v="8576"/>
    <n v="2604"/>
    <n v="13644"/>
    <s v="PROVENCE-ALPES-COTE D'AZUR"/>
    <x v="1"/>
    <s v="MEDITERRANEE"/>
    <n v="27164"/>
    <n v="4944"/>
  </r>
  <r>
    <n v="73"/>
    <x v="69"/>
    <s v="Haute-Garonne"/>
    <x v="5"/>
    <x v="5"/>
    <n v="3686"/>
    <n v="52203"/>
    <n v="5060"/>
    <n v="47332"/>
    <s v="MIDI-PYRENEES"/>
    <x v="2"/>
    <s v="SUD-OUEST"/>
    <n v="108281"/>
    <n v="8746"/>
  </r>
  <r>
    <n v="26"/>
    <x v="28"/>
    <s v="Yonne"/>
    <x v="2"/>
    <x v="3"/>
    <n v="1118.1113416838971"/>
    <n v="5739.9952334203526"/>
    <n v="895.37315693370897"/>
    <n v="9933.7450978240577"/>
    <s v="BOURGOGNE"/>
    <x v="1"/>
    <s v="BASSIN PARISIEN"/>
    <n v="17687.224829862018"/>
    <n v="2013.4844986176061"/>
  </r>
  <r>
    <n v="93"/>
    <x v="6"/>
    <s v="Var"/>
    <x v="5"/>
    <x v="1"/>
    <n v="1692"/>
    <n v="51264"/>
    <n v="1136"/>
    <n v="68340"/>
    <s v="PROVENCE-ALPES-COTE D'AZUR"/>
    <x v="0"/>
    <s v="MEDITERRANEE"/>
    <n v="122432"/>
    <n v="2828"/>
  </r>
  <r>
    <n v="54"/>
    <x v="1"/>
    <s v="Vienne"/>
    <x v="4"/>
    <x v="5"/>
    <n v="860"/>
    <n v="5800"/>
    <n v="1300"/>
    <n v="4620"/>
    <s v="POITOU-CHARENTES"/>
    <x v="2"/>
    <s v="OUEST"/>
    <n v="12580"/>
    <n v="2160"/>
  </r>
  <r>
    <n v="82"/>
    <x v="15"/>
    <s v="Loire"/>
    <x v="0"/>
    <x v="1"/>
    <n v="10964"/>
    <n v="56256"/>
    <n v="11100"/>
    <n v="72060"/>
    <s v="RHONE-ALPES"/>
    <x v="0"/>
    <s v="CENTRE-EST"/>
    <n v="150380"/>
    <n v="22064"/>
  </r>
  <r>
    <n v="93"/>
    <x v="53"/>
    <s v="Bouches-du-Rhône"/>
    <x v="5"/>
    <x v="3"/>
    <n v="5226"/>
    <n v="38669"/>
    <n v="4813"/>
    <n v="59408"/>
    <s v="PROVENCE-ALPES-COTE D'AZUR"/>
    <x v="1"/>
    <s v="MEDITERRANEE"/>
    <n v="108116"/>
    <n v="10039"/>
  </r>
  <r>
    <n v="21"/>
    <x v="84"/>
    <s v="Ardennes"/>
    <x v="3"/>
    <x v="2"/>
    <n v="3143.3562859046951"/>
    <n v="32022.290438045824"/>
    <n v="2079.7669114558066"/>
    <n v="20716.816415045305"/>
    <s v="CHAMPAGNE-ARDENNE"/>
    <x v="1"/>
    <s v="BASSIN PARISIEN"/>
    <n v="57962.230050451632"/>
    <n v="5223.1231973605018"/>
  </r>
  <r>
    <n v="52"/>
    <x v="63"/>
    <s v="Vendée"/>
    <x v="0"/>
    <x v="2"/>
    <n v="5920"/>
    <n v="7996"/>
    <n v="3932"/>
    <n v="5088"/>
    <s v="PAYS DE LA LOIRE"/>
    <x v="1"/>
    <s v="OUEST"/>
    <n v="22936"/>
    <n v="9852"/>
  </r>
  <r>
    <n v="91"/>
    <x v="12"/>
    <s v="Aude"/>
    <x v="1"/>
    <x v="5"/>
    <n v="436"/>
    <n v="5612"/>
    <n v="512"/>
    <n v="5504"/>
    <s v="LANGUEDOC-ROUSSILLON"/>
    <x v="2"/>
    <s v="MEDITERRANEE"/>
    <n v="12064"/>
    <n v="948"/>
  </r>
  <r>
    <n v="41"/>
    <x v="67"/>
    <s v="Moselle"/>
    <x v="0"/>
    <x v="5"/>
    <n v="968"/>
    <n v="10212"/>
    <n v="548"/>
    <n v="2664"/>
    <s v="LORRAINE"/>
    <x v="2"/>
    <s v="EST"/>
    <n v="14392"/>
    <n v="1516"/>
  </r>
  <r>
    <n v="25"/>
    <x v="78"/>
    <s v="Orne"/>
    <x v="3"/>
    <x v="4"/>
    <n v="1932.846668632011"/>
    <n v="13066.306413885821"/>
    <n v="2046.2608008684276"/>
    <n v="14556.827075341926"/>
    <s v="BASSE-NORMANDIE"/>
    <x v="2"/>
    <s v="BASSIN PARISIEN"/>
    <n v="31602.240958728187"/>
    <n v="3979.1074695004386"/>
  </r>
  <r>
    <n v="11"/>
    <x v="70"/>
    <s v="Essonne"/>
    <x v="1"/>
    <x v="1"/>
    <n v="3700"/>
    <n v="55076"/>
    <n v="2796"/>
    <n v="70440"/>
    <s v="ILE-DE-FRANCE"/>
    <x v="0"/>
    <s v="REGION PARISIENNE"/>
    <n v="132012"/>
    <n v="6496"/>
  </r>
  <r>
    <n v="83"/>
    <x v="26"/>
    <s v="Haute-Loire"/>
    <x v="4"/>
    <x v="3"/>
    <n v="1165"/>
    <n v="2425"/>
    <n v="1425"/>
    <n v="4530"/>
    <s v="AUVERGNE"/>
    <x v="1"/>
    <s v="CENTRE-EST"/>
    <n v="9545"/>
    <n v="2590"/>
  </r>
  <r>
    <n v="53"/>
    <x v="34"/>
    <s v="Finistère"/>
    <x v="6"/>
    <x v="3"/>
    <n v="2105"/>
    <n v="24067"/>
    <n v="1400"/>
    <n v="31236"/>
    <s v="BRETAGNE"/>
    <x v="1"/>
    <s v="OUEST"/>
    <n v="58808"/>
    <n v="3505"/>
  </r>
  <r>
    <n v="24"/>
    <x v="10"/>
    <s v="Cher"/>
    <x v="2"/>
    <x v="4"/>
    <n v="1984.8932990347796"/>
    <n v="13451.510156773791"/>
    <n v="1832.3690362416423"/>
    <n v="15613.91729986447"/>
    <s v="CENTRE"/>
    <x v="2"/>
    <s v="BASSIN PARISIEN"/>
    <n v="32882.689791914687"/>
    <n v="3817.2623352764222"/>
  </r>
  <r>
    <n v="73"/>
    <x v="65"/>
    <s v="Hautes-Pyrénées"/>
    <x v="5"/>
    <x v="0"/>
    <n v="2148"/>
    <n v="18368"/>
    <n v="1252"/>
    <n v="24264"/>
    <s v="MIDI-PYRENEES"/>
    <x v="0"/>
    <s v="SUD-OUEST"/>
    <n v="46032"/>
    <n v="3400"/>
  </r>
  <r>
    <n v="72"/>
    <x v="11"/>
    <s v="Pyrénées-Atlantiques"/>
    <x v="5"/>
    <x v="4"/>
    <n v="1915"/>
    <n v="20313"/>
    <n v="2788"/>
    <n v="22160"/>
    <s v="AQUITAINE"/>
    <x v="2"/>
    <s v="SUD-OUEST"/>
    <n v="47176"/>
    <n v="4703"/>
  </r>
  <r>
    <n v="53"/>
    <x v="27"/>
    <s v="Ille-et-Vilaine"/>
    <x v="6"/>
    <x v="2"/>
    <n v="8707"/>
    <n v="81991"/>
    <n v="5358"/>
    <n v="61229"/>
    <s v="BRETAGNE"/>
    <x v="1"/>
    <s v="OUEST"/>
    <n v="157285"/>
    <n v="14065"/>
  </r>
  <r>
    <n v="72"/>
    <x v="4"/>
    <s v="Dordogne"/>
    <x v="0"/>
    <x v="1"/>
    <n v="6864"/>
    <n v="37184"/>
    <n v="6312"/>
    <n v="39524"/>
    <s v="AQUITAINE"/>
    <x v="0"/>
    <s v="SUD-OUEST"/>
    <n v="89884"/>
    <n v="13176"/>
  </r>
  <r>
    <n v="52"/>
    <x v="20"/>
    <s v="Loire-Atlantique"/>
    <x v="6"/>
    <x v="2"/>
    <n v="12005"/>
    <n v="127208"/>
    <n v="7529"/>
    <n v="97948"/>
    <s v="PAYS DE LA LOIRE"/>
    <x v="1"/>
    <s v="OUEST"/>
    <n v="244690"/>
    <n v="19534"/>
  </r>
  <r>
    <n v="21"/>
    <x v="84"/>
    <s v="Ardennes"/>
    <x v="4"/>
    <x v="4"/>
    <n v="1215"/>
    <n v="4995"/>
    <n v="1340"/>
    <n v="3840"/>
    <s v="CHAMPAGNE-ARDENNE"/>
    <x v="2"/>
    <s v="BASSIN PARISIEN"/>
    <n v="11390"/>
    <n v="2555"/>
  </r>
  <r>
    <n v="52"/>
    <x v="59"/>
    <s v="Mayenne"/>
    <x v="5"/>
    <x v="4"/>
    <n v="1145"/>
    <n v="6840"/>
    <n v="1332"/>
    <n v="6436"/>
    <s v="PAYS DE LA LOIRE"/>
    <x v="2"/>
    <s v="OUEST"/>
    <n v="15753"/>
    <n v="2477"/>
  </r>
  <r>
    <n v="43"/>
    <x v="18"/>
    <s v="Haute-Saône"/>
    <x v="1"/>
    <x v="1"/>
    <n v="1804"/>
    <n v="19248"/>
    <n v="1876"/>
    <n v="25504"/>
    <s v="FRANCHE-COMTE"/>
    <x v="0"/>
    <s v="EST"/>
    <n v="48432"/>
    <n v="3680"/>
  </r>
  <r>
    <n v="82"/>
    <x v="19"/>
    <s v="Isère"/>
    <x v="2"/>
    <x v="5"/>
    <n v="7244.810164532294"/>
    <n v="100133.87131634263"/>
    <n v="9268.3243125483568"/>
    <n v="108125.1502490626"/>
    <s v="RHONE-ALPES"/>
    <x v="2"/>
    <s v="CENTRE-EST"/>
    <n v="224772.15604248588"/>
    <n v="16513.13447708065"/>
  </r>
  <r>
    <n v="41"/>
    <x v="67"/>
    <s v="Moselle"/>
    <x v="0"/>
    <x v="4"/>
    <n v="2592"/>
    <n v="17104"/>
    <n v="2660"/>
    <n v="8964"/>
    <s v="LORRAINE"/>
    <x v="2"/>
    <s v="EST"/>
    <n v="31320"/>
    <n v="5252"/>
  </r>
  <r>
    <n v="24"/>
    <x v="21"/>
    <s v="Eure-et-Loir"/>
    <x v="3"/>
    <x v="4"/>
    <n v="3259.5133604547746"/>
    <n v="20814.933879141598"/>
    <n v="3252.0940742144489"/>
    <n v="24324.588252298803"/>
    <s v="CENTRE"/>
    <x v="2"/>
    <s v="BASSIN PARISIEN"/>
    <n v="51651.129566109623"/>
    <n v="6511.6074346692239"/>
  </r>
  <r>
    <n v="41"/>
    <x v="31"/>
    <s v="Meurthe-et-Moselle"/>
    <x v="5"/>
    <x v="4"/>
    <n v="2628"/>
    <n v="20364"/>
    <n v="3424"/>
    <n v="21201"/>
    <s v="LORRAINE"/>
    <x v="2"/>
    <s v="EST"/>
    <n v="47617"/>
    <n v="6052"/>
  </r>
  <r>
    <n v="72"/>
    <x v="11"/>
    <s v="Pyrénées-Atlantiques"/>
    <x v="6"/>
    <x v="1"/>
    <n v="177"/>
    <n v="30024"/>
    <n v="108"/>
    <n v="45160"/>
    <s v="AQUITAINE"/>
    <x v="0"/>
    <s v="SUD-OUEST"/>
    <n v="75469"/>
    <n v="285"/>
  </r>
  <r>
    <n v="24"/>
    <x v="21"/>
    <s v="Eure-et-Loir"/>
    <x v="2"/>
    <x v="1"/>
    <n v="115.80674019100749"/>
    <n v="17139.990448897479"/>
    <n v="51.092311399241581"/>
    <n v="28772.855388300279"/>
    <s v="CENTRE"/>
    <x v="0"/>
    <s v="BASSIN PARISIEN"/>
    <n v="46079.744888788009"/>
    <n v="166.89905159024909"/>
  </r>
  <r>
    <n v="11"/>
    <x v="90"/>
    <s v="Seine-et-Marne"/>
    <x v="1"/>
    <x v="4"/>
    <n v="3616"/>
    <n v="26016"/>
    <n v="5564"/>
    <n v="22504"/>
    <s v="ILE-DE-FRANCE"/>
    <x v="2"/>
    <s v="REGION PARISIENNE"/>
    <n v="57700"/>
    <n v="9180"/>
  </r>
  <r>
    <n v="53"/>
    <x v="7"/>
    <s v="Morbihan"/>
    <x v="4"/>
    <x v="0"/>
    <n v="8425"/>
    <n v="68285"/>
    <n v="6115"/>
    <n v="90680"/>
    <s v="BRETAGNE"/>
    <x v="0"/>
    <s v="OUEST"/>
    <n v="173505"/>
    <n v="14540"/>
  </r>
  <r>
    <n v="41"/>
    <x v="67"/>
    <s v="Moselle"/>
    <x v="5"/>
    <x v="5"/>
    <n v="2431"/>
    <n v="28994"/>
    <n v="3408"/>
    <n v="21856"/>
    <s v="LORRAINE"/>
    <x v="2"/>
    <s v="EST"/>
    <n v="56689"/>
    <n v="5839"/>
  </r>
  <r>
    <n v="83"/>
    <x v="92"/>
    <s v="Cantal"/>
    <x v="3"/>
    <x v="5"/>
    <n v="512.02246688486468"/>
    <n v="7661.7644505054432"/>
    <n v="702.91558349593731"/>
    <n v="10929.917678776135"/>
    <s v="AUVERGNE"/>
    <x v="2"/>
    <s v="CENTRE-EST"/>
    <n v="19806.620179662379"/>
    <n v="1214.938050380802"/>
  </r>
  <r>
    <n v="53"/>
    <x v="34"/>
    <s v="Finistère"/>
    <x v="3"/>
    <x v="1"/>
    <n v="121.37814863914122"/>
    <n v="29134.367444053849"/>
    <n v="53.868420396357202"/>
    <n v="55110.298685918213"/>
    <s v="BRETAGNE"/>
    <x v="0"/>
    <s v="OUEST"/>
    <n v="84419.91269900756"/>
    <n v="175.24656903549842"/>
  </r>
  <r>
    <n v="83"/>
    <x v="22"/>
    <s v="Allier"/>
    <x v="2"/>
    <x v="1"/>
    <n v="106.15121746395789"/>
    <n v="18432.191889231235"/>
    <n v="56.965722466414142"/>
    <n v="30992.48261427728"/>
    <s v="AUVERGNE"/>
    <x v="0"/>
    <s v="CENTRE-EST"/>
    <n v="49587.791443438888"/>
    <n v="163.11693993037204"/>
  </r>
  <r>
    <n v="25"/>
    <x v="78"/>
    <s v="Orne"/>
    <x v="4"/>
    <x v="2"/>
    <n v="5270"/>
    <n v="10640"/>
    <n v="3330"/>
    <n v="5470"/>
    <s v="BASSE-NORMANDIE"/>
    <x v="1"/>
    <s v="BASSIN PARISIEN"/>
    <n v="24710"/>
    <n v="8600"/>
  </r>
  <r>
    <n v="24"/>
    <x v="71"/>
    <s v="Loiret"/>
    <x v="2"/>
    <x v="3"/>
    <n v="2141.374618608168"/>
    <n v="9723.1305891423217"/>
    <n v="1563.6922541028171"/>
    <n v="16587.501259161032"/>
    <s v="CENTRE"/>
    <x v="1"/>
    <s v="BASSIN PARISIEN"/>
    <n v="30015.698721014338"/>
    <n v="3705.0668727109851"/>
  </r>
  <r>
    <n v="72"/>
    <x v="82"/>
    <s v="Gironde"/>
    <x v="0"/>
    <x v="2"/>
    <n v="13224"/>
    <n v="29812"/>
    <n v="11892"/>
    <n v="24544"/>
    <s v="AQUITAINE"/>
    <x v="1"/>
    <s v="SUD-OUEST"/>
    <n v="79472"/>
    <n v="25116"/>
  </r>
  <r>
    <n v="54"/>
    <x v="1"/>
    <s v="Vienne"/>
    <x v="1"/>
    <x v="3"/>
    <n v="1360"/>
    <n v="3812"/>
    <n v="1964"/>
    <n v="7396"/>
    <s v="POITOU-CHARENTES"/>
    <x v="1"/>
    <s v="OUEST"/>
    <n v="14532"/>
    <n v="3324"/>
  </r>
  <r>
    <n v="94"/>
    <x v="13"/>
    <s v="Corse-du-Sud"/>
    <x v="5"/>
    <x v="2"/>
    <n v="1175"/>
    <n v="4977"/>
    <n v="960"/>
    <n v="4092"/>
    <s v="CORSE"/>
    <x v="1"/>
    <s v="MEDITERRANEE"/>
    <n v="11204"/>
    <n v="2135"/>
  </r>
  <r>
    <n v="91"/>
    <x v="91"/>
    <s v="Gard"/>
    <x v="6"/>
    <x v="1"/>
    <n v="358"/>
    <n v="35562"/>
    <n v="202"/>
    <n v="46681"/>
    <s v="LANGUEDOC-ROUSSILLON"/>
    <x v="0"/>
    <s v="MEDITERRANEE"/>
    <n v="82803"/>
    <n v="560"/>
  </r>
  <r>
    <n v="22"/>
    <x v="95"/>
    <s v="Aisne"/>
    <x v="2"/>
    <x v="1"/>
    <n v="197.05780529288842"/>
    <n v="23709.744832441469"/>
    <n v="117.08284897538189"/>
    <n v="38141.199840780748"/>
    <s v="PICARDIE"/>
    <x v="0"/>
    <s v="BASSIN PARISIEN"/>
    <n v="62165.08532749048"/>
    <n v="314.14065426827028"/>
  </r>
  <r>
    <n v="26"/>
    <x v="9"/>
    <s v="Nièvre"/>
    <x v="0"/>
    <x v="5"/>
    <n v="172"/>
    <n v="2240"/>
    <n v="116"/>
    <n v="768"/>
    <s v="BOURGOGNE"/>
    <x v="2"/>
    <s v="BASSIN PARISIEN"/>
    <n v="3296"/>
    <n v="288"/>
  </r>
  <r>
    <n v="53"/>
    <x v="34"/>
    <s v="Finistère"/>
    <x v="6"/>
    <x v="5"/>
    <n v="3782"/>
    <n v="45342"/>
    <n v="4338"/>
    <n v="47641"/>
    <s v="BRETAGNE"/>
    <x v="2"/>
    <s v="OUEST"/>
    <n v="101103"/>
    <n v="8120"/>
  </r>
  <r>
    <n v="73"/>
    <x v="48"/>
    <s v="Tarn-et-Garonne"/>
    <x v="1"/>
    <x v="3"/>
    <n v="832"/>
    <n v="2720"/>
    <n v="1068"/>
    <n v="4180"/>
    <s v="MIDI-PYRENEES"/>
    <x v="1"/>
    <s v="SUD-OUEST"/>
    <n v="8800"/>
    <n v="1900"/>
  </r>
  <r>
    <n v="22"/>
    <x v="95"/>
    <s v="Aisne"/>
    <x v="6"/>
    <x v="4"/>
    <n v="2875"/>
    <n v="15609"/>
    <n v="3074"/>
    <n v="16873"/>
    <s v="PICARDIE"/>
    <x v="2"/>
    <s v="BASSIN PARISIEN"/>
    <n v="38431"/>
    <n v="5949"/>
  </r>
  <r>
    <n v="53"/>
    <x v="7"/>
    <s v="Morbihan"/>
    <x v="1"/>
    <x v="2"/>
    <n v="13104"/>
    <n v="30616"/>
    <n v="8528"/>
    <n v="18380"/>
    <s v="BRETAGNE"/>
    <x v="1"/>
    <s v="OUEST"/>
    <n v="70628"/>
    <n v="21632"/>
  </r>
  <r>
    <n v="23"/>
    <x v="16"/>
    <s v="Seine-Maritime"/>
    <x v="4"/>
    <x v="1"/>
    <n v="13945"/>
    <n v="72455"/>
    <n v="19830"/>
    <n v="101860"/>
    <s v="HAUTE-NORMANDIE"/>
    <x v="0"/>
    <s v="BASSIN PARISIEN"/>
    <n v="208090"/>
    <n v="33775"/>
  </r>
  <r>
    <n v="74"/>
    <x v="87"/>
    <s v="Haute-Vienne"/>
    <x v="4"/>
    <x v="4"/>
    <n v="1450"/>
    <n v="6710"/>
    <n v="1535"/>
    <n v="5795"/>
    <s v="LIMOUSIN"/>
    <x v="2"/>
    <s v="SUD-OUEST"/>
    <n v="15490"/>
    <n v="2985"/>
  </r>
  <r>
    <n v="24"/>
    <x v="8"/>
    <s v="Loir-et-Cher"/>
    <x v="5"/>
    <x v="0"/>
    <n v="4107"/>
    <n v="30136"/>
    <n v="2908"/>
    <n v="35737"/>
    <s v="CENTRE"/>
    <x v="0"/>
    <s v="BASSIN PARISIEN"/>
    <n v="72888"/>
    <n v="7015"/>
  </r>
  <r>
    <n v="83"/>
    <x v="92"/>
    <s v="Cantal"/>
    <x v="1"/>
    <x v="3"/>
    <n v="732"/>
    <n v="2528"/>
    <n v="1212"/>
    <n v="4360"/>
    <s v="AUVERGNE"/>
    <x v="1"/>
    <s v="CENTRE-EST"/>
    <n v="8832"/>
    <n v="1944"/>
  </r>
  <r>
    <n v="21"/>
    <x v="5"/>
    <s v="Haute-Marne"/>
    <x v="1"/>
    <x v="1"/>
    <n v="728"/>
    <n v="14456"/>
    <n v="860"/>
    <n v="20744"/>
    <s v="CHAMPAGNE-ARDENNE"/>
    <x v="0"/>
    <s v="BASSIN PARISIEN"/>
    <n v="36788"/>
    <n v="1588"/>
  </r>
  <r>
    <n v="52"/>
    <x v="63"/>
    <s v="Vendée"/>
    <x v="1"/>
    <x v="4"/>
    <n v="2120"/>
    <n v="9736"/>
    <n v="3048"/>
    <n v="7456"/>
    <s v="PAYS DE LA LOIRE"/>
    <x v="2"/>
    <s v="OUEST"/>
    <n v="22360"/>
    <n v="5168"/>
  </r>
  <r>
    <n v="24"/>
    <x v="21"/>
    <s v="Eure-et-Loir"/>
    <x v="2"/>
    <x v="4"/>
    <n v="2760.8769853501744"/>
    <n v="17782.171429729126"/>
    <n v="3144.2722102736502"/>
    <n v="19689.388866999299"/>
    <s v="CENTRE"/>
    <x v="2"/>
    <s v="BASSIN PARISIEN"/>
    <n v="43376.709492352253"/>
    <n v="5905.1491956238242"/>
  </r>
  <r>
    <n v="24"/>
    <x v="71"/>
    <s v="Loiret"/>
    <x v="3"/>
    <x v="5"/>
    <n v="3463.9655021292306"/>
    <n v="49706.893367657925"/>
    <n v="4367.0513094947646"/>
    <n v="57676.48069062116"/>
    <s v="CENTRE"/>
    <x v="2"/>
    <s v="BASSIN PARISIEN"/>
    <n v="115214.39086990309"/>
    <n v="7831.0168116239947"/>
  </r>
  <r>
    <n v="83"/>
    <x v="26"/>
    <s v="Haute-Loire"/>
    <x v="6"/>
    <x v="4"/>
    <n v="1510"/>
    <n v="7300"/>
    <n v="1379"/>
    <n v="9325"/>
    <s v="AUVERGNE"/>
    <x v="2"/>
    <s v="CENTRE-EST"/>
    <n v="19514"/>
    <n v="2889"/>
  </r>
  <r>
    <n v="91"/>
    <x v="12"/>
    <s v="Aude"/>
    <x v="0"/>
    <x v="0"/>
    <n v="5136"/>
    <n v="48320"/>
    <n v="4164"/>
    <n v="60116"/>
    <s v="LANGUEDOC-ROUSSILLON"/>
    <x v="0"/>
    <s v="MEDITERRANEE"/>
    <n v="117736"/>
    <n v="9300"/>
  </r>
  <r>
    <n v="22"/>
    <x v="76"/>
    <s v="Somme"/>
    <x v="0"/>
    <x v="0"/>
    <n v="12372"/>
    <n v="66420"/>
    <n v="11592"/>
    <n v="78992"/>
    <s v="PICARDIE"/>
    <x v="0"/>
    <s v="BASSIN PARISIEN"/>
    <n v="169376"/>
    <n v="23964"/>
  </r>
  <r>
    <n v="54"/>
    <x v="88"/>
    <s v="Charente"/>
    <x v="4"/>
    <x v="2"/>
    <n v="7540"/>
    <n v="13575"/>
    <n v="3840"/>
    <n v="7450"/>
    <s v="POITOU-CHARENTES"/>
    <x v="1"/>
    <s v="OUEST"/>
    <n v="32405"/>
    <n v="11380"/>
  </r>
  <r>
    <n v="11"/>
    <x v="62"/>
    <s v="Paris"/>
    <x v="2"/>
    <x v="2"/>
    <n v="7557.1351938857761"/>
    <n v="67620.603609526283"/>
    <n v="5338.5649015735335"/>
    <n v="61724.038227629622"/>
    <s v="ILE-DE-FRANCE"/>
    <x v="1"/>
    <s v="REGION PARISIENNE"/>
    <n v="142240.34193261521"/>
    <n v="12895.70009545931"/>
  </r>
  <r>
    <n v="43"/>
    <x v="18"/>
    <s v="Haute-Saône"/>
    <x v="2"/>
    <x v="5"/>
    <n v="856.7451265396478"/>
    <n v="11841.347343212019"/>
    <n v="1244.7023489032213"/>
    <n v="13791.521921917329"/>
    <s v="FRANCHE-COMTE"/>
    <x v="2"/>
    <s v="EST"/>
    <n v="27734.31674057222"/>
    <n v="2101.4474754428693"/>
  </r>
  <r>
    <n v="82"/>
    <x v="17"/>
    <s v="Rhône"/>
    <x v="4"/>
    <x v="4"/>
    <n v="6450"/>
    <n v="35670"/>
    <n v="8410"/>
    <n v="30140"/>
    <s v="RHONE-ALPES"/>
    <x v="2"/>
    <s v="CENTRE-EST"/>
    <n v="80670"/>
    <n v="14860"/>
  </r>
  <r>
    <n v="52"/>
    <x v="59"/>
    <s v="Mayenne"/>
    <x v="0"/>
    <x v="0"/>
    <n v="5072"/>
    <n v="37768"/>
    <n v="4828"/>
    <n v="45236"/>
    <s v="PAYS DE LA LOIRE"/>
    <x v="0"/>
    <s v="OUEST"/>
    <n v="92904"/>
    <n v="9900"/>
  </r>
  <r>
    <n v="73"/>
    <x v="86"/>
    <s v="Ariège"/>
    <x v="6"/>
    <x v="5"/>
    <n v="320"/>
    <n v="5988"/>
    <n v="356"/>
    <n v="6528"/>
    <s v="MIDI-PYRENEES"/>
    <x v="2"/>
    <s v="SUD-OUEST"/>
    <n v="13192"/>
    <n v="676"/>
  </r>
  <r>
    <n v="25"/>
    <x v="78"/>
    <s v="Orne"/>
    <x v="3"/>
    <x v="5"/>
    <n v="935.44971548219576"/>
    <n v="14992.144881968803"/>
    <n v="1282.6157135370725"/>
    <n v="19194.949026668502"/>
    <s v="BASSE-NORMANDIE"/>
    <x v="2"/>
    <s v="BASSIN PARISIEN"/>
    <n v="36405.159337656572"/>
    <n v="2218.0654290192683"/>
  </r>
  <r>
    <n v="73"/>
    <x v="2"/>
    <s v="Tarn"/>
    <x v="0"/>
    <x v="4"/>
    <n v="1272"/>
    <n v="4780"/>
    <n v="1272"/>
    <n v="3688"/>
    <s v="MIDI-PYRENEES"/>
    <x v="2"/>
    <s v="SUD-OUEST"/>
    <n v="11012"/>
    <n v="2544"/>
  </r>
  <r>
    <n v="93"/>
    <x v="36"/>
    <s v="Alpes-de-Haute-Provence"/>
    <x v="3"/>
    <x v="0"/>
    <n v="834.64188901729506"/>
    <n v="8622.3520254288542"/>
    <n v="611.89165436012274"/>
    <n v="10196.955112831532"/>
    <s v="PROVENCE-ALPES-COTE D'AZUR"/>
    <x v="0"/>
    <s v="MEDITERRANEE"/>
    <n v="20265.840681637805"/>
    <n v="1446.5335433774178"/>
  </r>
  <r>
    <n v="82"/>
    <x v="56"/>
    <s v="Drôme"/>
    <x v="4"/>
    <x v="3"/>
    <n v="1380"/>
    <n v="4230"/>
    <n v="1655"/>
    <n v="7895"/>
    <s v="RHONE-ALPES"/>
    <x v="1"/>
    <s v="CENTRE-EST"/>
    <n v="15160"/>
    <n v="3035"/>
  </r>
  <r>
    <n v="25"/>
    <x v="78"/>
    <s v="Orne"/>
    <x v="3"/>
    <x v="2"/>
    <n v="2886.2111783588521"/>
    <n v="33616.989267820965"/>
    <n v="2102.9396250712466"/>
    <n v="23600.690726078847"/>
    <s v="BASSE-NORMANDIE"/>
    <x v="1"/>
    <s v="BASSIN PARISIEN"/>
    <n v="62206.830797329909"/>
    <n v="4989.1508034300987"/>
  </r>
  <r>
    <n v="73"/>
    <x v="2"/>
    <s v="Tarn"/>
    <x v="3"/>
    <x v="4"/>
    <n v="2723.9575810895362"/>
    <n v="20005.926050207589"/>
    <n v="2566.4222771084292"/>
    <n v="24938.626021175016"/>
    <s v="MIDI-PYRENEES"/>
    <x v="2"/>
    <s v="SUD-OUEST"/>
    <n v="50234.931929580569"/>
    <n v="5290.3798581979654"/>
  </r>
  <r>
    <n v="11"/>
    <x v="90"/>
    <s v="Seine-et-Marne"/>
    <x v="6"/>
    <x v="5"/>
    <n v="4572"/>
    <n v="65655"/>
    <n v="6484"/>
    <n v="67000"/>
    <s v="ILE-DE-FRANCE"/>
    <x v="2"/>
    <s v="REGION PARISIENNE"/>
    <n v="143711"/>
    <n v="11056"/>
  </r>
  <r>
    <n v="24"/>
    <x v="10"/>
    <s v="Cher"/>
    <x v="5"/>
    <x v="0"/>
    <n v="3356"/>
    <n v="31026"/>
    <n v="2894"/>
    <n v="37523"/>
    <s v="CENTRE"/>
    <x v="0"/>
    <s v="BASSIN PARISIEN"/>
    <n v="74799"/>
    <n v="6250"/>
  </r>
  <r>
    <n v="52"/>
    <x v="73"/>
    <s v="Maine-et-Loire"/>
    <x v="1"/>
    <x v="4"/>
    <n v="3304"/>
    <n v="14300"/>
    <n v="4156"/>
    <n v="10732"/>
    <s v="PAYS DE LA LOIRE"/>
    <x v="2"/>
    <s v="OUEST"/>
    <n v="32492"/>
    <n v="7460"/>
  </r>
  <r>
    <n v="24"/>
    <x v="46"/>
    <s v="Indre"/>
    <x v="6"/>
    <x v="0"/>
    <n v="1239"/>
    <n v="19353"/>
    <n v="936"/>
    <n v="22566"/>
    <s v="CENTRE"/>
    <x v="0"/>
    <s v="BASSIN PARISIEN"/>
    <n v="44094"/>
    <n v="2175"/>
  </r>
  <r>
    <n v="93"/>
    <x v="6"/>
    <s v="Var"/>
    <x v="2"/>
    <x v="1"/>
    <n v="266.5617836103047"/>
    <n v="35969.150344760099"/>
    <n v="153.05205210543025"/>
    <n v="55175.54088600853"/>
    <s v="PROVENCE-ALPES-COTE D'AZUR"/>
    <x v="0"/>
    <s v="MEDITERRANEE"/>
    <n v="91564.305066484361"/>
    <n v="419.61383571573492"/>
  </r>
  <r>
    <n v="52"/>
    <x v="20"/>
    <s v="Loire-Atlantique"/>
    <x v="3"/>
    <x v="2"/>
    <n v="11488.56189262587"/>
    <n v="134244.46558997719"/>
    <n v="7456.1244725183224"/>
    <n v="104722.51313033683"/>
    <s v="PAYS DE LA LOIRE"/>
    <x v="1"/>
    <s v="OUEST"/>
    <n v="257911.66508545823"/>
    <n v="18944.686365144193"/>
  </r>
  <r>
    <n v="22"/>
    <x v="76"/>
    <s v="Somme"/>
    <x v="2"/>
    <x v="0"/>
    <n v="4785.5666323867908"/>
    <n v="42648.95746347274"/>
    <n v="2923.0614688646197"/>
    <n v="53775.603292541819"/>
    <s v="PICARDIE"/>
    <x v="0"/>
    <s v="BASSIN PARISIEN"/>
    <n v="104133.18885726597"/>
    <n v="7708.62810125141"/>
  </r>
  <r>
    <n v="22"/>
    <x v="81"/>
    <s v="Oise"/>
    <x v="5"/>
    <x v="1"/>
    <n v="1606"/>
    <n v="43998"/>
    <n v="1468"/>
    <n v="58480"/>
    <s v="PICARDIE"/>
    <x v="0"/>
    <s v="BASSIN PARISIEN"/>
    <n v="105552"/>
    <n v="3074"/>
  </r>
  <r>
    <n v="53"/>
    <x v="57"/>
    <s v="Côtes-d'Armor"/>
    <x v="6"/>
    <x v="2"/>
    <n v="5053"/>
    <n v="56532"/>
    <n v="2930"/>
    <n v="41042"/>
    <s v="BRETAGNE"/>
    <x v="1"/>
    <s v="OUEST"/>
    <n v="105557"/>
    <n v="7983"/>
  </r>
  <r>
    <n v="74"/>
    <x v="87"/>
    <s v="Haute-Vienne"/>
    <x v="1"/>
    <x v="3"/>
    <n v="1124"/>
    <n v="4524"/>
    <n v="1680"/>
    <n v="8344"/>
    <s v="LIMOUSIN"/>
    <x v="1"/>
    <s v="SUD-OUEST"/>
    <n v="15672"/>
    <n v="2804"/>
  </r>
  <r>
    <n v="83"/>
    <x v="94"/>
    <s v="Puy-de-Dôme"/>
    <x v="6"/>
    <x v="2"/>
    <n v="5568"/>
    <n v="63586"/>
    <n v="3167"/>
    <n v="44783"/>
    <s v="AUVERGNE"/>
    <x v="1"/>
    <s v="CENTRE-EST"/>
    <n v="117104"/>
    <n v="8735"/>
  </r>
  <r>
    <n v="11"/>
    <x v="90"/>
    <s v="Seine-et-Marne"/>
    <x v="5"/>
    <x v="2"/>
    <n v="17953"/>
    <n v="78914"/>
    <n v="14793"/>
    <n v="59057"/>
    <s v="ILE-DE-FRANCE"/>
    <x v="1"/>
    <s v="REGION PARISIENNE"/>
    <n v="170717"/>
    <n v="32746"/>
  </r>
  <r>
    <n v="91"/>
    <x v="91"/>
    <s v="Gard"/>
    <x v="5"/>
    <x v="4"/>
    <n v="1834"/>
    <n v="19288"/>
    <n v="2445"/>
    <n v="21308"/>
    <s v="LANGUEDOC-ROUSSILLON"/>
    <x v="2"/>
    <s v="MEDITERRANEE"/>
    <n v="44875"/>
    <n v="4279"/>
  </r>
  <r>
    <n v="82"/>
    <x v="29"/>
    <s v="Savoie"/>
    <x v="3"/>
    <x v="0"/>
    <n v="1867.3181766061623"/>
    <n v="18450.057844454484"/>
    <n v="1140.7824989357073"/>
    <n v="20844.242919863074"/>
    <s v="RHONE-ALPES"/>
    <x v="0"/>
    <s v="CENTRE-EST"/>
    <n v="42302.40143985943"/>
    <n v="3008.1006755418694"/>
  </r>
  <r>
    <n v="43"/>
    <x v="18"/>
    <s v="Haute-Saône"/>
    <x v="3"/>
    <x v="4"/>
    <n v="1936.8160499747414"/>
    <n v="11747.993171561635"/>
    <n v="1599.8327157961182"/>
    <n v="12577.990820035197"/>
    <s v="FRANCHE-COMTE"/>
    <x v="2"/>
    <s v="EST"/>
    <n v="27862.63275736769"/>
    <n v="3536.6487657708594"/>
  </r>
  <r>
    <n v="73"/>
    <x v="80"/>
    <s v="Aveyron"/>
    <x v="0"/>
    <x v="1"/>
    <n v="4516"/>
    <n v="26552"/>
    <n v="4080"/>
    <n v="30708"/>
    <s v="MIDI-PYRENEES"/>
    <x v="0"/>
    <s v="SUD-OUEST"/>
    <n v="65856"/>
    <n v="8596"/>
  </r>
  <r>
    <n v="93"/>
    <x v="54"/>
    <s v="Vaucluse"/>
    <x v="5"/>
    <x v="1"/>
    <n v="986"/>
    <n v="28690"/>
    <n v="792"/>
    <n v="37296"/>
    <s v="PROVENCE-ALPES-COTE D'AZUR"/>
    <x v="0"/>
    <s v="MEDITERRANEE"/>
    <n v="67764"/>
    <n v="1778"/>
  </r>
  <r>
    <n v="11"/>
    <x v="39"/>
    <s v="Seine-Saint-Denis"/>
    <x v="3"/>
    <x v="5"/>
    <n v="8507.8261919639699"/>
    <n v="105781.97922296541"/>
    <n v="11731.874147586925"/>
    <n v="120640.73657075499"/>
    <s v="ILE-DE-FRANCE"/>
    <x v="2"/>
    <s v="REGION PARISIENNE"/>
    <n v="246662.4161332713"/>
    <n v="20239.700339550895"/>
  </r>
  <r>
    <n v="26"/>
    <x v="30"/>
    <s v="Côte-d'Or"/>
    <x v="0"/>
    <x v="5"/>
    <n v="544"/>
    <n v="6000"/>
    <n v="516"/>
    <n v="2480"/>
    <s v="BOURGOGNE"/>
    <x v="2"/>
    <s v="BASSIN PARISIEN"/>
    <n v="9540"/>
    <n v="1060"/>
  </r>
  <r>
    <n v="52"/>
    <x v="59"/>
    <s v="Mayenne"/>
    <x v="3"/>
    <x v="0"/>
    <n v="1189.4410522347068"/>
    <n v="21104.145627915896"/>
    <n v="816.48439573358735"/>
    <n v="24207.267828008811"/>
    <s v="PAYS DE LA LOIRE"/>
    <x v="0"/>
    <s v="OUEST"/>
    <n v="47317.338903893004"/>
    <n v="2005.9254479682941"/>
  </r>
  <r>
    <n v="93"/>
    <x v="6"/>
    <s v="Var"/>
    <x v="6"/>
    <x v="5"/>
    <n v="2149"/>
    <n v="49567"/>
    <n v="2935"/>
    <n v="50350"/>
    <s v="PROVENCE-ALPES-COTE D'AZUR"/>
    <x v="2"/>
    <s v="MEDITERRANEE"/>
    <n v="105001"/>
    <n v="5084"/>
  </r>
  <r>
    <n v="54"/>
    <x v="1"/>
    <s v="Vienne"/>
    <x v="3"/>
    <x v="1"/>
    <n v="59.024305651890273"/>
    <n v="15735.010368556263"/>
    <n v="17.188061409652047"/>
    <n v="25234.971542099374"/>
    <s v="POITOU-CHARENTES"/>
    <x v="0"/>
    <s v="OUEST"/>
    <n v="41046.194277717179"/>
    <n v="76.212367061542324"/>
  </r>
  <r>
    <n v="26"/>
    <x v="41"/>
    <s v="Saône-et-Loire"/>
    <x v="3"/>
    <x v="4"/>
    <n v="4114.8301752147763"/>
    <n v="26648.36271010571"/>
    <n v="3548.8994131975587"/>
    <n v="30598.544689207924"/>
    <s v="BOURGOGNE"/>
    <x v="2"/>
    <s v="BASSIN PARISIEN"/>
    <n v="64910.636987725971"/>
    <n v="7663.729588412335"/>
  </r>
  <r>
    <n v="73"/>
    <x v="2"/>
    <s v="Tarn"/>
    <x v="0"/>
    <x v="0"/>
    <n v="5004"/>
    <n v="55316"/>
    <n v="4196"/>
    <n v="67900"/>
    <s v="MIDI-PYRENEES"/>
    <x v="0"/>
    <s v="SUD-OUEST"/>
    <n v="132416"/>
    <n v="9200"/>
  </r>
  <r>
    <n v="41"/>
    <x v="24"/>
    <s v="Vosges"/>
    <x v="1"/>
    <x v="4"/>
    <n v="1648"/>
    <n v="7408"/>
    <n v="2412"/>
    <n v="6016"/>
    <s v="LORRAINE"/>
    <x v="2"/>
    <s v="EST"/>
    <n v="17484"/>
    <n v="4060"/>
  </r>
  <r>
    <n v="26"/>
    <x v="9"/>
    <s v="Nièvre"/>
    <x v="0"/>
    <x v="3"/>
    <n v="532"/>
    <n v="1828"/>
    <n v="752"/>
    <n v="3772"/>
    <s v="BOURGOGNE"/>
    <x v="1"/>
    <s v="BASSIN PARISIEN"/>
    <n v="6884"/>
    <n v="1284"/>
  </r>
  <r>
    <n v="52"/>
    <x v="73"/>
    <s v="Maine-et-Loire"/>
    <x v="0"/>
    <x v="0"/>
    <n v="12028"/>
    <n v="76768"/>
    <n v="11756"/>
    <n v="96716"/>
    <s v="PAYS DE LA LOIRE"/>
    <x v="0"/>
    <s v="OUEST"/>
    <n v="197268"/>
    <n v="23784"/>
  </r>
  <r>
    <n v="42"/>
    <x v="3"/>
    <s v="Bas-Rhin"/>
    <x v="6"/>
    <x v="4"/>
    <n v="6151"/>
    <n v="38283"/>
    <n v="6988"/>
    <n v="38824"/>
    <s v="ALSACE"/>
    <x v="2"/>
    <s v="EST"/>
    <n v="90246"/>
    <n v="13139"/>
  </r>
  <r>
    <n v="11"/>
    <x v="39"/>
    <s v="Seine-Saint-Denis"/>
    <x v="2"/>
    <x v="0"/>
    <n v="15229.460436715201"/>
    <n v="139478.15045489479"/>
    <n v="10171.071101609419"/>
    <n v="143147.17087388985"/>
    <s v="ILE-DE-FRANCE"/>
    <x v="0"/>
    <s v="REGION PARISIENNE"/>
    <n v="308025.85286710924"/>
    <n v="25400.53153832462"/>
  </r>
  <r>
    <n v="31"/>
    <x v="44"/>
    <s v="Nord"/>
    <x v="1"/>
    <x v="2"/>
    <n v="43788"/>
    <n v="128680"/>
    <n v="29612"/>
    <n v="73340"/>
    <s v="NORD-PAS-DE-CALAIS"/>
    <x v="1"/>
    <s v=""/>
    <n v="275420"/>
    <n v="73400"/>
  </r>
  <r>
    <n v="21"/>
    <x v="77"/>
    <s v="Aube"/>
    <x v="0"/>
    <x v="4"/>
    <n v="904"/>
    <n v="3332"/>
    <n v="952"/>
    <n v="2580"/>
    <s v="CHAMPAGNE-ARDENNE"/>
    <x v="2"/>
    <s v="BASSIN PARISIEN"/>
    <n v="7768"/>
    <n v="1856"/>
  </r>
  <r>
    <n v="54"/>
    <x v="88"/>
    <s v="Charente"/>
    <x v="1"/>
    <x v="4"/>
    <n v="1416"/>
    <n v="7364"/>
    <n v="2052"/>
    <n v="7520"/>
    <s v="POITOU-CHARENTES"/>
    <x v="2"/>
    <s v="OUEST"/>
    <n v="18352"/>
    <n v="3468"/>
  </r>
  <r>
    <n v="54"/>
    <x v="74"/>
    <s v="Charente-Maritime"/>
    <x v="2"/>
    <x v="0"/>
    <n v="3597.3033334548168"/>
    <n v="37931.608477497619"/>
    <n v="2143.2649343034368"/>
    <n v="46857.812721060021"/>
    <s v="POITOU-CHARENTES"/>
    <x v="0"/>
    <s v="OUEST"/>
    <n v="90529.989466315892"/>
    <n v="5740.5682677582536"/>
  </r>
  <r>
    <n v="43"/>
    <x v="18"/>
    <s v="Haute-Saône"/>
    <x v="1"/>
    <x v="5"/>
    <n v="200"/>
    <n v="3656"/>
    <n v="516"/>
    <n v="3484"/>
    <s v="FRANCHE-COMTE"/>
    <x v="2"/>
    <s v="EST"/>
    <n v="7856"/>
    <n v="716"/>
  </r>
  <r>
    <n v="53"/>
    <x v="7"/>
    <s v="Morbihan"/>
    <x v="1"/>
    <x v="1"/>
    <n v="2256"/>
    <n v="39760"/>
    <n v="2212"/>
    <n v="50708"/>
    <s v="BRETAGNE"/>
    <x v="0"/>
    <s v="OUEST"/>
    <n v="94936"/>
    <n v="4468"/>
  </r>
  <r>
    <n v="54"/>
    <x v="1"/>
    <s v="Vienne"/>
    <x v="0"/>
    <x v="4"/>
    <n v="1004"/>
    <n v="3624"/>
    <n v="1276"/>
    <n v="3428"/>
    <s v="POITOU-CHARENTES"/>
    <x v="2"/>
    <s v="OUEST"/>
    <n v="9332"/>
    <n v="2280"/>
  </r>
  <r>
    <n v="22"/>
    <x v="95"/>
    <s v="Aisne"/>
    <x v="6"/>
    <x v="5"/>
    <n v="1514"/>
    <n v="18262"/>
    <n v="2156"/>
    <n v="19654"/>
    <s v="PICARDIE"/>
    <x v="2"/>
    <s v="BASSIN PARISIEN"/>
    <n v="41586"/>
    <n v="3670"/>
  </r>
  <r>
    <n v="54"/>
    <x v="93"/>
    <s v="Deux-Sèvres"/>
    <x v="3"/>
    <x v="1"/>
    <n v="55.067029187234567"/>
    <n v="17007.390264245718"/>
    <n v="36.624625798064812"/>
    <n v="25489.916983012212"/>
    <s v="POITOU-CHARENTES"/>
    <x v="0"/>
    <s v="OUEST"/>
    <n v="42588.998902243227"/>
    <n v="91.69165498529938"/>
  </r>
  <r>
    <n v="54"/>
    <x v="88"/>
    <s v="Charente"/>
    <x v="4"/>
    <x v="3"/>
    <n v="1220"/>
    <n v="2995"/>
    <n v="1630"/>
    <n v="5160"/>
    <s v="POITOU-CHARENTES"/>
    <x v="1"/>
    <s v="OUEST"/>
    <n v="11005"/>
    <n v="2850"/>
  </r>
  <r>
    <n v="31"/>
    <x v="44"/>
    <s v="Nord"/>
    <x v="2"/>
    <x v="4"/>
    <n v="20039.846601138066"/>
    <n v="104489.33206871986"/>
    <n v="20851.853047648965"/>
    <n v="115869.39517866106"/>
    <s v="NORD-PAS-DE-CALAIS"/>
    <x v="2"/>
    <s v=""/>
    <n v="261250.42689616792"/>
    <n v="40891.699648787035"/>
  </r>
  <r>
    <n v="54"/>
    <x v="88"/>
    <s v="Charente"/>
    <x v="0"/>
    <x v="4"/>
    <n v="1144"/>
    <n v="4192"/>
    <n v="1252"/>
    <n v="3856"/>
    <s v="POITOU-CHARENTES"/>
    <x v="2"/>
    <s v="OUEST"/>
    <n v="10444"/>
    <n v="2396"/>
  </r>
  <r>
    <n v="43"/>
    <x v="18"/>
    <s v="Haute-Saône"/>
    <x v="2"/>
    <x v="4"/>
    <n v="1744.1910568327385"/>
    <n v="9801.2114746251409"/>
    <n v="1454.3426480093162"/>
    <n v="10400.165461846615"/>
    <s v="FRANCHE-COMTE"/>
    <x v="2"/>
    <s v="EST"/>
    <n v="23399.910641313811"/>
    <n v="3198.5337048420547"/>
  </r>
  <r>
    <n v="72"/>
    <x v="82"/>
    <s v="Gironde"/>
    <x v="4"/>
    <x v="5"/>
    <n v="2375"/>
    <n v="24170"/>
    <n v="3740"/>
    <n v="18920"/>
    <s v="AQUITAINE"/>
    <x v="2"/>
    <s v="SUD-OUEST"/>
    <n v="49205"/>
    <n v="6115"/>
  </r>
  <r>
    <n v="94"/>
    <x v="13"/>
    <s v="Corse-du-Sud"/>
    <x v="3"/>
    <x v="3"/>
    <n v="502.83158717183329"/>
    <n v="4176.53607363835"/>
    <n v="361.39643601912059"/>
    <n v="5209.4200927583142"/>
    <s v="CORSE"/>
    <x v="1"/>
    <s v="MEDITERRANEE"/>
    <n v="10250.184189587617"/>
    <n v="864.22802319095388"/>
  </r>
  <r>
    <n v="23"/>
    <x v="38"/>
    <s v="Eure"/>
    <x v="4"/>
    <x v="0"/>
    <n v="9975"/>
    <n v="54435"/>
    <n v="8050"/>
    <n v="60765"/>
    <s v="HAUTE-NORMANDIE"/>
    <x v="0"/>
    <s v="BASSIN PARISIEN"/>
    <n v="133225"/>
    <n v="18025"/>
  </r>
  <r>
    <n v="93"/>
    <x v="68"/>
    <s v="Alpes-Maritimes"/>
    <x v="0"/>
    <x v="1"/>
    <n v="9536"/>
    <n v="63648"/>
    <n v="8648"/>
    <n v="74656"/>
    <s v="PROVENCE-ALPES-COTE D'AZUR"/>
    <x v="0"/>
    <s v="MEDITERRANEE"/>
    <n v="156488"/>
    <n v="18184"/>
  </r>
  <r>
    <n v="11"/>
    <x v="62"/>
    <s v="Paris"/>
    <x v="6"/>
    <x v="0"/>
    <n v="6566"/>
    <n v="91898"/>
    <n v="5215"/>
    <n v="105094"/>
    <s v="ILE-DE-FRANCE"/>
    <x v="0"/>
    <s v="REGION PARISIENNE"/>
    <n v="208773"/>
    <n v="11781"/>
  </r>
  <r>
    <n v="26"/>
    <x v="41"/>
    <s v="Saône-et-Loire"/>
    <x v="2"/>
    <x v="1"/>
    <n v="136.11388732710694"/>
    <n v="24530.310545259748"/>
    <n v="58.210653424989538"/>
    <n v="44682.631001031375"/>
    <s v="BOURGOGNE"/>
    <x v="0"/>
    <s v="BASSIN PARISIEN"/>
    <n v="69407.266087043216"/>
    <n v="194.32454075209648"/>
  </r>
  <r>
    <n v="25"/>
    <x v="55"/>
    <s v="Manche"/>
    <x v="3"/>
    <x v="4"/>
    <n v="3683.7517424881535"/>
    <n v="24199.112742222133"/>
    <n v="3348.2450058320555"/>
    <n v="26522.648247257766"/>
    <s v="BASSE-NORMANDIE"/>
    <x v="2"/>
    <s v="BASSIN PARISIEN"/>
    <n v="57753.757737800101"/>
    <n v="7031.996748320209"/>
  </r>
  <r>
    <n v="26"/>
    <x v="28"/>
    <s v="Yonne"/>
    <x v="5"/>
    <x v="0"/>
    <n v="4528"/>
    <n v="29795"/>
    <n v="3415"/>
    <n v="35140"/>
    <s v="BOURGOGNE"/>
    <x v="0"/>
    <s v="BASSIN PARISIEN"/>
    <n v="72878"/>
    <n v="7943"/>
  </r>
  <r>
    <n v="43"/>
    <x v="50"/>
    <s v="Jura"/>
    <x v="4"/>
    <x v="4"/>
    <n v="925"/>
    <n v="4485"/>
    <n v="1095"/>
    <n v="3975"/>
    <s v="FRANCHE-COMTE"/>
    <x v="2"/>
    <s v="EST"/>
    <n v="10480"/>
    <n v="2020"/>
  </r>
  <r>
    <n v="93"/>
    <x v="6"/>
    <s v="Var"/>
    <x v="4"/>
    <x v="5"/>
    <n v="960"/>
    <n v="14955"/>
    <n v="1605"/>
    <n v="10280"/>
    <s v="PROVENCE-ALPES-COTE D'AZUR"/>
    <x v="2"/>
    <s v="MEDITERRANEE"/>
    <n v="27800"/>
    <n v="2565"/>
  </r>
  <r>
    <n v="54"/>
    <x v="88"/>
    <s v="Charente"/>
    <x v="6"/>
    <x v="0"/>
    <n v="1920"/>
    <n v="25803"/>
    <n v="1215"/>
    <n v="31918"/>
    <s v="POITOU-CHARENTES"/>
    <x v="0"/>
    <s v="OUEST"/>
    <n v="60856"/>
    <n v="3135"/>
  </r>
  <r>
    <n v="73"/>
    <x v="65"/>
    <s v="Hautes-Pyrénées"/>
    <x v="3"/>
    <x v="1"/>
    <n v="50.916704083527591"/>
    <n v="8163.4439406899801"/>
    <n v="31.811859304891897"/>
    <n v="12900.956111824937"/>
    <s v="MIDI-PYRENEES"/>
    <x v="0"/>
    <s v="SUD-OUEST"/>
    <n v="21147.128615903333"/>
    <n v="82.728563388419488"/>
  </r>
  <r>
    <n v="24"/>
    <x v="10"/>
    <s v="Cher"/>
    <x v="2"/>
    <x v="0"/>
    <n v="1694.9026882624021"/>
    <n v="19415.19473970919"/>
    <n v="1123.0222610199653"/>
    <n v="24021.517365481825"/>
    <s v="CENTRE"/>
    <x v="0"/>
    <s v="BASSIN PARISIEN"/>
    <n v="46254.63705447338"/>
    <n v="2817.9249492823674"/>
  </r>
  <r>
    <n v="72"/>
    <x v="47"/>
    <s v="Landes"/>
    <x v="2"/>
    <x v="1"/>
    <n v="80.485369237979967"/>
    <n v="14726.407314733444"/>
    <n v="64.919262049246242"/>
    <n v="23568.715886288766"/>
    <s v="AQUITAINE"/>
    <x v="0"/>
    <s v="SUD-OUEST"/>
    <n v="38440.527832309439"/>
    <n v="145.40463128722621"/>
  </r>
  <r>
    <n v="94"/>
    <x v="89"/>
    <s v="Haute-Corse"/>
    <x v="1"/>
    <x v="3"/>
    <n v="808"/>
    <n v="2616"/>
    <n v="668"/>
    <n v="3372"/>
    <s v="CORSE"/>
    <x v="1"/>
    <s v="MEDITERRANEE"/>
    <n v="7464"/>
    <n v="1476"/>
  </r>
  <r>
    <n v="22"/>
    <x v="76"/>
    <s v="Somme"/>
    <x v="2"/>
    <x v="5"/>
    <n v="2652.169671365742"/>
    <n v="29629.029619831195"/>
    <n v="3830.0420576494716"/>
    <n v="34435.68398759987"/>
    <s v="PICARDIE"/>
    <x v="2"/>
    <s v="BASSIN PARISIEN"/>
    <n v="70546.925336446278"/>
    <n v="6482.2117290152137"/>
  </r>
  <r>
    <n v="54"/>
    <x v="74"/>
    <s v="Charente-Maritime"/>
    <x v="3"/>
    <x v="5"/>
    <n v="2225.1698867095606"/>
    <n v="41679.567908775047"/>
    <n v="2545.1740240692293"/>
    <n v="51032.939386915867"/>
    <s v="POITOU-CHARENTES"/>
    <x v="2"/>
    <s v="OUEST"/>
    <n v="97482.851206469699"/>
    <n v="4770.3439107787899"/>
  </r>
  <r>
    <n v="73"/>
    <x v="80"/>
    <s v="Aveyron"/>
    <x v="5"/>
    <x v="0"/>
    <n v="1753"/>
    <n v="27232"/>
    <n v="1232"/>
    <n v="32108"/>
    <s v="MIDI-PYRENEES"/>
    <x v="0"/>
    <s v="SUD-OUEST"/>
    <n v="62325"/>
    <n v="2985"/>
  </r>
  <r>
    <n v="21"/>
    <x v="77"/>
    <s v="Aube"/>
    <x v="2"/>
    <x v="2"/>
    <n v="3597.1186740110725"/>
    <n v="32767.174917999368"/>
    <n v="2169.1386104393928"/>
    <n v="21222.870550389365"/>
    <s v="CHAMPAGNE-ARDENNE"/>
    <x v="1"/>
    <s v="BASSIN PARISIEN"/>
    <n v="59756.302752839198"/>
    <n v="5766.2572844504648"/>
  </r>
  <r>
    <n v="11"/>
    <x v="75"/>
    <s v="Val-de-Marne"/>
    <x v="4"/>
    <x v="4"/>
    <n v="6365"/>
    <n v="32815"/>
    <n v="8275"/>
    <n v="31625"/>
    <s v="ILE-DE-FRANCE"/>
    <x v="2"/>
    <s v="REGION PARISIENNE"/>
    <n v="79080"/>
    <n v="14640"/>
  </r>
  <r>
    <n v="91"/>
    <x v="12"/>
    <s v="Aude"/>
    <x v="4"/>
    <x v="4"/>
    <n v="940"/>
    <n v="4655"/>
    <n v="1220"/>
    <n v="4235"/>
    <s v="LANGUEDOC-ROUSSILLON"/>
    <x v="2"/>
    <s v="MEDITERRANEE"/>
    <n v="11050"/>
    <n v="2160"/>
  </r>
  <r>
    <n v="73"/>
    <x v="2"/>
    <s v="Tarn"/>
    <x v="2"/>
    <x v="1"/>
    <n v="103.45758030767685"/>
    <n v="16207.847464073482"/>
    <n v="37.975519729448898"/>
    <n v="23458.247392260655"/>
    <s v="MIDI-PYRENEES"/>
    <x v="0"/>
    <s v="SUD-OUEST"/>
    <n v="39807.527956371261"/>
    <n v="141.43310003712574"/>
  </r>
  <r>
    <n v="11"/>
    <x v="66"/>
    <s v="Val-d'Oise"/>
    <x v="0"/>
    <x v="2"/>
    <n v="9304"/>
    <n v="26644"/>
    <n v="9328"/>
    <n v="21000"/>
    <s v="ILE-DE-FRANCE"/>
    <x v="1"/>
    <s v="REGION PARISIENNE"/>
    <n v="66276"/>
    <n v="18632"/>
  </r>
  <r>
    <n v="21"/>
    <x v="5"/>
    <s v="Haute-Marne"/>
    <x v="4"/>
    <x v="2"/>
    <n v="4335"/>
    <n v="10500"/>
    <n v="2175"/>
    <n v="4095"/>
    <s v="CHAMPAGNE-ARDENNE"/>
    <x v="1"/>
    <s v="BASSIN PARISIEN"/>
    <n v="21105"/>
    <n v="6510"/>
  </r>
  <r>
    <n v="41"/>
    <x v="31"/>
    <s v="Meurthe-et-Moselle"/>
    <x v="2"/>
    <x v="1"/>
    <n v="223.80584902167638"/>
    <n v="21638.995312471863"/>
    <n v="88.506170967953025"/>
    <n v="41108.733249725621"/>
    <s v="LORRAINE"/>
    <x v="0"/>
    <s v="EST"/>
    <n v="63060.04058218711"/>
    <n v="312.31201998962939"/>
  </r>
  <r>
    <n v="91"/>
    <x v="51"/>
    <s v="Hérault"/>
    <x v="5"/>
    <x v="5"/>
    <n v="1825"/>
    <n v="34863"/>
    <n v="2885"/>
    <n v="32701"/>
    <s v="LANGUEDOC-ROUSSILLON"/>
    <x v="2"/>
    <s v="MEDITERRANEE"/>
    <n v="72274"/>
    <n v="4710"/>
  </r>
  <r>
    <n v="41"/>
    <x v="24"/>
    <s v="Vosges"/>
    <x v="5"/>
    <x v="1"/>
    <n v="817"/>
    <n v="29253"/>
    <n v="824"/>
    <n v="42181"/>
    <s v="LORRAINE"/>
    <x v="0"/>
    <s v="EST"/>
    <n v="73075"/>
    <n v="1641"/>
  </r>
  <r>
    <n v="53"/>
    <x v="34"/>
    <s v="Finistère"/>
    <x v="4"/>
    <x v="3"/>
    <n v="4690"/>
    <n v="11260"/>
    <n v="5145"/>
    <n v="15030"/>
    <s v="BRETAGNE"/>
    <x v="1"/>
    <s v="OUEST"/>
    <n v="36125"/>
    <n v="9835"/>
  </r>
  <r>
    <n v="91"/>
    <x v="12"/>
    <s v="Aude"/>
    <x v="1"/>
    <x v="3"/>
    <n v="1588"/>
    <n v="4620"/>
    <n v="1456"/>
    <n v="6572"/>
    <s v="LANGUEDOC-ROUSSILLON"/>
    <x v="1"/>
    <s v="MEDITERRANEE"/>
    <n v="14236"/>
    <n v="3044"/>
  </r>
  <r>
    <n v="43"/>
    <x v="23"/>
    <s v="Territoire de Belfort"/>
    <x v="1"/>
    <x v="0"/>
    <n v="2612"/>
    <n v="13056"/>
    <n v="2148"/>
    <n v="16060"/>
    <s v="FRANCHE-COMTE"/>
    <x v="0"/>
    <s v="EST"/>
    <n v="33876"/>
    <n v="4760"/>
  </r>
  <r>
    <n v="93"/>
    <x v="68"/>
    <s v="Alpes-Maritimes"/>
    <x v="4"/>
    <x v="2"/>
    <n v="7800"/>
    <n v="26150"/>
    <n v="7120"/>
    <n v="21545"/>
    <s v="PROVENCE-ALPES-COTE D'AZUR"/>
    <x v="1"/>
    <s v="MEDITERRANEE"/>
    <n v="62615"/>
    <n v="14920"/>
  </r>
  <r>
    <n v="72"/>
    <x v="82"/>
    <s v="Gironde"/>
    <x v="2"/>
    <x v="3"/>
    <n v="4006.4590645151584"/>
    <n v="24862.284213190131"/>
    <n v="2865.6704436713112"/>
    <n v="39935.090049252598"/>
    <s v="AQUITAINE"/>
    <x v="1"/>
    <s v="SUD-OUEST"/>
    <n v="71669.503770629206"/>
    <n v="6872.12950818647"/>
  </r>
  <r>
    <n v="93"/>
    <x v="68"/>
    <s v="Alpes-Maritimes"/>
    <x v="6"/>
    <x v="0"/>
    <n v="5185"/>
    <n v="59445"/>
    <n v="3657"/>
    <n v="69640"/>
    <s v="PROVENCE-ALPES-COTE D'AZUR"/>
    <x v="0"/>
    <s v="MEDITERRANEE"/>
    <n v="137927"/>
    <n v="8842"/>
  </r>
  <r>
    <n v="41"/>
    <x v="24"/>
    <s v="Vosges"/>
    <x v="0"/>
    <x v="1"/>
    <n v="7712"/>
    <n v="37040"/>
    <n v="8820"/>
    <n v="46296"/>
    <s v="LORRAINE"/>
    <x v="0"/>
    <s v="EST"/>
    <n v="99868"/>
    <n v="16532"/>
  </r>
  <r>
    <n v="93"/>
    <x v="36"/>
    <s v="Alpes-de-Haute-Provence"/>
    <x v="5"/>
    <x v="3"/>
    <n v="325"/>
    <n v="3036"/>
    <n v="368"/>
    <n v="4988"/>
    <s v="PROVENCE-ALPES-COTE D'AZUR"/>
    <x v="1"/>
    <s v="MEDITERRANEE"/>
    <n v="8717"/>
    <n v="693"/>
  </r>
  <r>
    <n v="82"/>
    <x v="15"/>
    <s v="Loire"/>
    <x v="4"/>
    <x v="3"/>
    <n v="2705"/>
    <n v="5640"/>
    <n v="3765"/>
    <n v="12940"/>
    <s v="RHONE-ALPES"/>
    <x v="1"/>
    <s v="CENTRE-EST"/>
    <n v="25050"/>
    <n v="6470"/>
  </r>
  <r>
    <n v="73"/>
    <x v="37"/>
    <s v="Lot"/>
    <x v="0"/>
    <x v="5"/>
    <n v="144"/>
    <n v="1352"/>
    <n v="128"/>
    <n v="588"/>
    <s v="MIDI-PYRENEES"/>
    <x v="2"/>
    <s v="SUD-OUEST"/>
    <n v="2212"/>
    <n v="272"/>
  </r>
  <r>
    <n v="73"/>
    <x v="33"/>
    <s v="Gers"/>
    <x v="1"/>
    <x v="5"/>
    <n v="280"/>
    <n v="3088"/>
    <n v="392"/>
    <n v="3116"/>
    <s v="MIDI-PYRENEES"/>
    <x v="2"/>
    <s v="SUD-OUEST"/>
    <n v="6876"/>
    <n v="672"/>
  </r>
  <r>
    <n v="93"/>
    <x v="6"/>
    <s v="Var"/>
    <x v="4"/>
    <x v="3"/>
    <n v="3635"/>
    <n v="12480"/>
    <n v="2960"/>
    <n v="19170"/>
    <s v="PROVENCE-ALPES-COTE D'AZUR"/>
    <x v="1"/>
    <s v="MEDITERRANEE"/>
    <n v="38245"/>
    <n v="6595"/>
  </r>
  <r>
    <n v="91"/>
    <x v="64"/>
    <s v="Pyrénées-Orientales"/>
    <x v="3"/>
    <x v="4"/>
    <n v="3046.176690974979"/>
    <n v="25078.549078387812"/>
    <n v="3079.3113546832865"/>
    <n v="31184.777601540813"/>
    <s v="LANGUEDOC-ROUSSILLON"/>
    <x v="2"/>
    <s v="MEDITERRANEE"/>
    <n v="62388.81472558689"/>
    <n v="6125.488045658265"/>
  </r>
  <r>
    <n v="74"/>
    <x v="0"/>
    <s v="Creuse"/>
    <x v="3"/>
    <x v="5"/>
    <n v="353.14834922969186"/>
    <n v="6784.3195425679805"/>
    <n v="535.5538851392821"/>
    <n v="8819.9229419152853"/>
    <s v="LIMOUSIN"/>
    <x v="2"/>
    <s v="SUD-OUEST"/>
    <n v="16492.944718852239"/>
    <n v="888.7022343689739"/>
  </r>
  <r>
    <n v="31"/>
    <x v="44"/>
    <s v="Nord"/>
    <x v="3"/>
    <x v="4"/>
    <n v="22412.953652785382"/>
    <n v="120638.95825105053"/>
    <n v="23045.212944452851"/>
    <n v="129523.82619340184"/>
    <s v="NORD-PAS-DE-CALAIS"/>
    <x v="2"/>
    <s v=""/>
    <n v="295620.9510416906"/>
    <n v="45458.166597238232"/>
  </r>
  <r>
    <n v="52"/>
    <x v="72"/>
    <s v="Sarthe"/>
    <x v="6"/>
    <x v="3"/>
    <n v="1812"/>
    <n v="8973"/>
    <n v="1228"/>
    <n v="14684"/>
    <s v="PAYS DE LA LOIRE"/>
    <x v="1"/>
    <s v="OUEST"/>
    <n v="26697"/>
    <n v="3040"/>
  </r>
  <r>
    <n v="73"/>
    <x v="37"/>
    <s v="Lot"/>
    <x v="3"/>
    <x v="4"/>
    <n v="1115.4978291430687"/>
    <n v="10908.656284161645"/>
    <n v="949.89319059421427"/>
    <n v="13049.145762527385"/>
    <s v="MIDI-PYRENEES"/>
    <x v="2"/>
    <s v="SUD-OUEST"/>
    <n v="26023.193066426313"/>
    <n v="2065.3910197372829"/>
  </r>
  <r>
    <n v="91"/>
    <x v="83"/>
    <s v="Lozère"/>
    <x v="5"/>
    <x v="5"/>
    <n v="144"/>
    <n v="2060"/>
    <n v="188"/>
    <n v="2064"/>
    <s v="LANGUEDOC-ROUSSILLON"/>
    <x v="2"/>
    <s v="MEDITERRANEE"/>
    <n v="4456"/>
    <n v="332"/>
  </r>
  <r>
    <n v="53"/>
    <x v="27"/>
    <s v="Ille-et-Vilaine"/>
    <x v="2"/>
    <x v="5"/>
    <n v="6118.3766972978783"/>
    <n v="71954.271369179667"/>
    <n v="8397.5314234568577"/>
    <n v="81046.95409141625"/>
    <s v="BRETAGNE"/>
    <x v="2"/>
    <s v="OUEST"/>
    <n v="167517.13358135067"/>
    <n v="14515.908120754735"/>
  </r>
  <r>
    <n v="73"/>
    <x v="2"/>
    <s v="Tarn"/>
    <x v="1"/>
    <x v="0"/>
    <n v="5324"/>
    <n v="47620"/>
    <n v="3628"/>
    <n v="58944"/>
    <s v="MIDI-PYRENEES"/>
    <x v="0"/>
    <s v="SUD-OUEST"/>
    <n v="115516"/>
    <n v="8952"/>
  </r>
  <r>
    <n v="11"/>
    <x v="66"/>
    <s v="Val-d'Oise"/>
    <x v="6"/>
    <x v="1"/>
    <n v="721"/>
    <n v="41443"/>
    <n v="502"/>
    <n v="59907"/>
    <s v="ILE-DE-FRANCE"/>
    <x v="0"/>
    <s v="REGION PARISIENNE"/>
    <n v="102573"/>
    <n v="1223"/>
  </r>
  <r>
    <n v="73"/>
    <x v="80"/>
    <s v="Aveyron"/>
    <x v="2"/>
    <x v="1"/>
    <n v="37.289532421820866"/>
    <n v="15657.491897505397"/>
    <n v="30.088253985980749"/>
    <n v="22735.876515195738"/>
    <s v="MIDI-PYRENEES"/>
    <x v="0"/>
    <s v="SUD-OUEST"/>
    <n v="38460.746199108937"/>
    <n v="67.377786407801608"/>
  </r>
  <r>
    <n v="74"/>
    <x v="52"/>
    <s v="Corrèze"/>
    <x v="4"/>
    <x v="3"/>
    <n v="940"/>
    <n v="2660"/>
    <n v="1345"/>
    <n v="5130"/>
    <s v="LIMOUSIN"/>
    <x v="1"/>
    <s v="SUD-OUEST"/>
    <n v="10075"/>
    <n v="2285"/>
  </r>
  <r>
    <n v="73"/>
    <x v="2"/>
    <s v="Tarn"/>
    <x v="5"/>
    <x v="4"/>
    <n v="1181"/>
    <n v="10396"/>
    <n v="1776"/>
    <n v="12488"/>
    <s v="MIDI-PYRENEES"/>
    <x v="2"/>
    <s v="SUD-OUEST"/>
    <n v="25841"/>
    <n v="2957"/>
  </r>
  <r>
    <n v="41"/>
    <x v="58"/>
    <s v="Meuse"/>
    <x v="4"/>
    <x v="5"/>
    <n v="245"/>
    <n v="2235"/>
    <n v="495"/>
    <n v="1645"/>
    <s v="LORRAINE"/>
    <x v="2"/>
    <s v="EST"/>
    <n v="4620"/>
    <n v="740"/>
  </r>
  <r>
    <n v="94"/>
    <x v="13"/>
    <s v="Corse-du-Sud"/>
    <x v="4"/>
    <x v="0"/>
    <n v="2890"/>
    <n v="19400"/>
    <n v="1565"/>
    <n v="18760"/>
    <s v="CORSE"/>
    <x v="0"/>
    <s v="MEDITERRANEE"/>
    <n v="42615"/>
    <n v="4455"/>
  </r>
  <r>
    <n v="42"/>
    <x v="40"/>
    <s v="Haut-Rhin"/>
    <x v="4"/>
    <x v="0"/>
    <n v="10915"/>
    <n v="75480"/>
    <n v="9930"/>
    <n v="104725"/>
    <s v="ALSACE"/>
    <x v="0"/>
    <s v="EST"/>
    <n v="201050"/>
    <n v="20845"/>
  </r>
  <r>
    <n v="42"/>
    <x v="3"/>
    <s v="Bas-Rhin"/>
    <x v="1"/>
    <x v="4"/>
    <n v="5048"/>
    <n v="29692"/>
    <n v="6776"/>
    <n v="18988"/>
    <s v="ALSACE"/>
    <x v="2"/>
    <s v="EST"/>
    <n v="60504"/>
    <n v="11824"/>
  </r>
  <r>
    <n v="11"/>
    <x v="75"/>
    <s v="Val-de-Marne"/>
    <x v="3"/>
    <x v="0"/>
    <n v="7136.4710254359352"/>
    <n v="77909.225279145845"/>
    <n v="4056.8016675585523"/>
    <n v="82621.354381203433"/>
    <s v="ILE-DE-FRANCE"/>
    <x v="0"/>
    <s v="REGION PARISIENNE"/>
    <n v="171723.85235334377"/>
    <n v="11193.272692994487"/>
  </r>
  <r>
    <n v="24"/>
    <x v="46"/>
    <s v="Indre"/>
    <x v="0"/>
    <x v="5"/>
    <n v="124"/>
    <n v="1848"/>
    <n v="176"/>
    <n v="724"/>
    <s v="CENTRE"/>
    <x v="2"/>
    <s v="BASSIN PARISIEN"/>
    <n v="2872"/>
    <n v="300"/>
  </r>
  <r>
    <n v="74"/>
    <x v="87"/>
    <s v="Haute-Vienne"/>
    <x v="2"/>
    <x v="3"/>
    <n v="1007.1360620763361"/>
    <n v="6449.451179730404"/>
    <n v="682.81814957008294"/>
    <n v="11909.218817298322"/>
    <s v="LIMOUSIN"/>
    <x v="1"/>
    <s v="SUD-OUEST"/>
    <n v="20048.624208675144"/>
    <n v="1689.954211646419"/>
  </r>
  <r>
    <n v="26"/>
    <x v="30"/>
    <s v="Côte-d'Or"/>
    <x v="4"/>
    <x v="5"/>
    <n v="1190"/>
    <n v="9400"/>
    <n v="2060"/>
    <n v="7430"/>
    <s v="BOURGOGNE"/>
    <x v="2"/>
    <s v="BASSIN PARISIEN"/>
    <n v="20080"/>
    <n v="3250"/>
  </r>
  <r>
    <n v="72"/>
    <x v="47"/>
    <s v="Landes"/>
    <x v="4"/>
    <x v="1"/>
    <n v="2120"/>
    <n v="20810"/>
    <n v="2590"/>
    <n v="26020"/>
    <s v="AQUITAINE"/>
    <x v="0"/>
    <s v="SUD-OUEST"/>
    <n v="51540"/>
    <n v="4710"/>
  </r>
  <r>
    <n v="93"/>
    <x v="79"/>
    <s v="Hautes-Alpes"/>
    <x v="0"/>
    <x v="5"/>
    <n v="84"/>
    <n v="968"/>
    <n v="108"/>
    <n v="520"/>
    <s v="PROVENCE-ALPES-COTE D'AZUR"/>
    <x v="2"/>
    <s v="MEDITERRANEE"/>
    <n v="1680"/>
    <n v="192"/>
  </r>
  <r>
    <n v="11"/>
    <x v="49"/>
    <s v="Yvelines"/>
    <x v="1"/>
    <x v="2"/>
    <n v="16484"/>
    <n v="58232"/>
    <n v="13564"/>
    <n v="45756"/>
    <s v="ILE-DE-FRANCE"/>
    <x v="1"/>
    <s v="REGION PARISIENNE"/>
    <n v="134036"/>
    <n v="30048"/>
  </r>
  <r>
    <n v="11"/>
    <x v="90"/>
    <s v="Seine-et-Marne"/>
    <x v="2"/>
    <x v="2"/>
    <n v="13783.12940502228"/>
    <n v="113722.13453485881"/>
    <n v="8029.7189358138703"/>
    <n v="87412.338600829491"/>
    <s v="ILE-DE-FRANCE"/>
    <x v="1"/>
    <s v="REGION PARISIENNE"/>
    <n v="222947.32147652446"/>
    <n v="21812.84834083615"/>
  </r>
  <r>
    <n v="43"/>
    <x v="23"/>
    <s v="Territoire de Belfort"/>
    <x v="2"/>
    <x v="0"/>
    <n v="1273.6857366028489"/>
    <n v="8242.0924911360289"/>
    <n v="890.16806398332039"/>
    <n v="10426.81663659462"/>
    <s v="FRANCHE-COMTE"/>
    <x v="0"/>
    <s v="EST"/>
    <n v="20832.762928316821"/>
    <n v="2163.8538005861692"/>
  </r>
  <r>
    <n v="93"/>
    <x v="36"/>
    <s v="Alpes-de-Haute-Provence"/>
    <x v="4"/>
    <x v="2"/>
    <n v="1630"/>
    <n v="4345"/>
    <n v="955"/>
    <n v="2580"/>
    <s v="PROVENCE-ALPES-COTE D'AZUR"/>
    <x v="1"/>
    <s v="MEDITERRANEE"/>
    <n v="9510"/>
    <n v="2585"/>
  </r>
  <r>
    <n v="54"/>
    <x v="88"/>
    <s v="Charente"/>
    <x v="3"/>
    <x v="4"/>
    <n v="2689.5243423686125"/>
    <n v="18902.650431683986"/>
    <n v="2415.4000079690632"/>
    <n v="21477.147635639809"/>
    <s v="POITOU-CHARENTES"/>
    <x v="2"/>
    <s v="OUEST"/>
    <n v="45484.722417661469"/>
    <n v="5104.9243503376756"/>
  </r>
  <r>
    <n v="82"/>
    <x v="61"/>
    <s v="Haute-Savoie"/>
    <x v="4"/>
    <x v="5"/>
    <n v="915"/>
    <n v="8405"/>
    <n v="1695"/>
    <n v="7000"/>
    <s v="RHONE-ALPES"/>
    <x v="2"/>
    <s v="CENTRE-EST"/>
    <n v="18015"/>
    <n v="2610"/>
  </r>
  <r>
    <n v="72"/>
    <x v="25"/>
    <s v="Lot-et-Garonne"/>
    <x v="6"/>
    <x v="5"/>
    <n v="709"/>
    <n v="11826"/>
    <n v="1010"/>
    <n v="13789"/>
    <s v="AQUITAINE"/>
    <x v="2"/>
    <s v="SUD-OUEST"/>
    <n v="27334"/>
    <n v="1719"/>
  </r>
  <r>
    <n v="94"/>
    <x v="89"/>
    <s v="Haute-Corse"/>
    <x v="0"/>
    <x v="1"/>
    <n v="2060"/>
    <n v="8060"/>
    <n v="1100"/>
    <n v="7460"/>
    <s v="CORSE"/>
    <x v="0"/>
    <s v="MEDITERRANEE"/>
    <n v="18680"/>
    <n v="3160"/>
  </r>
  <r>
    <n v="72"/>
    <x v="82"/>
    <s v="Gironde"/>
    <x v="5"/>
    <x v="4"/>
    <n v="3921"/>
    <n v="42213"/>
    <n v="5680"/>
    <n v="45744"/>
    <s v="AQUITAINE"/>
    <x v="2"/>
    <s v="SUD-OUEST"/>
    <n v="97558"/>
    <n v="9601"/>
  </r>
  <r>
    <n v="83"/>
    <x v="94"/>
    <s v="Puy-de-Dôme"/>
    <x v="1"/>
    <x v="5"/>
    <n v="1440"/>
    <n v="14692"/>
    <n v="1820"/>
    <n v="15092"/>
    <s v="AUVERGNE"/>
    <x v="2"/>
    <s v="CENTRE-EST"/>
    <n v="33044"/>
    <n v="3260"/>
  </r>
  <r>
    <n v="54"/>
    <x v="74"/>
    <s v="Charente-Maritime"/>
    <x v="5"/>
    <x v="0"/>
    <n v="6925"/>
    <n v="52780"/>
    <n v="5004"/>
    <n v="66008"/>
    <s v="POITOU-CHARENTES"/>
    <x v="0"/>
    <s v="OUEST"/>
    <n v="130717"/>
    <n v="11929"/>
  </r>
  <r>
    <n v="72"/>
    <x v="11"/>
    <s v="Pyrénées-Atlantiques"/>
    <x v="2"/>
    <x v="1"/>
    <n v="75.831892519217334"/>
    <n v="21747.934954809305"/>
    <n v="76.754405439473928"/>
    <n v="34260.560014219933"/>
    <s v="AQUITAINE"/>
    <x v="0"/>
    <s v="SUD-OUEST"/>
    <n v="56161.081266987931"/>
    <n v="152.58629795869126"/>
  </r>
  <r>
    <n v="82"/>
    <x v="61"/>
    <s v="Haute-Savoie"/>
    <x v="1"/>
    <x v="5"/>
    <n v="1104"/>
    <n v="12848"/>
    <n v="1760"/>
    <n v="12052"/>
    <s v="RHONE-ALPES"/>
    <x v="2"/>
    <s v="CENTRE-EST"/>
    <n v="27764"/>
    <n v="2864"/>
  </r>
  <r>
    <n v="54"/>
    <x v="74"/>
    <s v="Charente-Maritime"/>
    <x v="0"/>
    <x v="1"/>
    <n v="8480"/>
    <n v="43476"/>
    <n v="8268"/>
    <n v="48112"/>
    <s v="POITOU-CHARENTES"/>
    <x v="0"/>
    <s v="OUEST"/>
    <n v="108336"/>
    <n v="16748"/>
  </r>
  <r>
    <n v="83"/>
    <x v="92"/>
    <s v="Cantal"/>
    <x v="6"/>
    <x v="5"/>
    <n v="611"/>
    <n v="5203"/>
    <n v="662"/>
    <n v="6317"/>
    <s v="AUVERGNE"/>
    <x v="2"/>
    <s v="CENTRE-EST"/>
    <n v="12793"/>
    <n v="1273"/>
  </r>
  <r>
    <n v="73"/>
    <x v="48"/>
    <s v="Tarn-et-Garonne"/>
    <x v="6"/>
    <x v="0"/>
    <n v="1458"/>
    <n v="15926"/>
    <n v="894"/>
    <n v="19074"/>
    <s v="MIDI-PYRENEES"/>
    <x v="0"/>
    <s v="SUD-OUEST"/>
    <n v="37352"/>
    <n v="2352"/>
  </r>
  <r>
    <n v="43"/>
    <x v="14"/>
    <s v="Doubs"/>
    <x v="5"/>
    <x v="2"/>
    <n v="8869"/>
    <n v="38568"/>
    <n v="6800"/>
    <n v="24176"/>
    <s v="FRANCHE-COMTE"/>
    <x v="1"/>
    <s v="EST"/>
    <n v="78413"/>
    <n v="15669"/>
  </r>
  <r>
    <n v="82"/>
    <x v="32"/>
    <s v="Ain"/>
    <x v="1"/>
    <x v="0"/>
    <n v="6036"/>
    <n v="47328"/>
    <n v="4880"/>
    <n v="52220"/>
    <s v="RHONE-ALPES"/>
    <x v="0"/>
    <s v="CENTRE-EST"/>
    <n v="110464"/>
    <n v="10916"/>
  </r>
  <r>
    <n v="26"/>
    <x v="9"/>
    <s v="Nièvre"/>
    <x v="3"/>
    <x v="3"/>
    <n v="640.91059304708597"/>
    <n v="3821.616991511597"/>
    <n v="430.64440022820645"/>
    <n v="7114.058902078209"/>
    <s v="BOURGOGNE"/>
    <x v="1"/>
    <s v="BASSIN PARISIEN"/>
    <n v="12007.230886865098"/>
    <n v="1071.5549932752924"/>
  </r>
  <r>
    <n v="11"/>
    <x v="42"/>
    <s v="Hauts-de-Seine"/>
    <x v="6"/>
    <x v="2"/>
    <n v="8201"/>
    <n v="85993"/>
    <n v="6237"/>
    <n v="81536"/>
    <s v="ILE-DE-FRANCE"/>
    <x v="1"/>
    <s v="REGION PARISIENNE"/>
    <n v="181967"/>
    <n v="14438"/>
  </r>
  <r>
    <n v="42"/>
    <x v="3"/>
    <s v="Bas-Rhin"/>
    <x v="1"/>
    <x v="5"/>
    <n v="2384"/>
    <n v="26392"/>
    <n v="3596"/>
    <n v="21388"/>
    <s v="ALSACE"/>
    <x v="2"/>
    <s v="EST"/>
    <n v="53760"/>
    <n v="5980"/>
  </r>
  <r>
    <n v="11"/>
    <x v="39"/>
    <s v="Seine-Saint-Denis"/>
    <x v="1"/>
    <x v="3"/>
    <n v="7364"/>
    <n v="19404"/>
    <n v="8268"/>
    <n v="30896"/>
    <s v="ILE-DE-FRANCE"/>
    <x v="1"/>
    <s v="REGION PARISIENNE"/>
    <n v="65932"/>
    <n v="15632"/>
  </r>
  <r>
    <n v="11"/>
    <x v="70"/>
    <s v="Essonne"/>
    <x v="0"/>
    <x v="2"/>
    <n v="8292"/>
    <n v="26452"/>
    <n v="8468"/>
    <n v="21012"/>
    <s v="ILE-DE-FRANCE"/>
    <x v="1"/>
    <s v="REGION PARISIENNE"/>
    <n v="64224"/>
    <n v="16760"/>
  </r>
  <r>
    <n v="22"/>
    <x v="76"/>
    <s v="Somme"/>
    <x v="0"/>
    <x v="5"/>
    <n v="468"/>
    <n v="4208"/>
    <n v="284"/>
    <n v="1400"/>
    <s v="PICARDIE"/>
    <x v="2"/>
    <s v="BASSIN PARISIEN"/>
    <n v="6360"/>
    <n v="752"/>
  </r>
  <r>
    <n v="93"/>
    <x v="53"/>
    <s v="Bouches-du-Rhône"/>
    <x v="5"/>
    <x v="1"/>
    <n v="3537"/>
    <n v="95739"/>
    <n v="2640"/>
    <n v="119893"/>
    <s v="PROVENCE-ALPES-COTE D'AZUR"/>
    <x v="0"/>
    <s v="MEDITERRANEE"/>
    <n v="221809"/>
    <n v="6177"/>
  </r>
  <r>
    <n v="53"/>
    <x v="57"/>
    <s v="Côtes-d'Armor"/>
    <x v="1"/>
    <x v="3"/>
    <n v="2628"/>
    <n v="7568"/>
    <n v="2916"/>
    <n v="11908"/>
    <s v="BRETAGNE"/>
    <x v="1"/>
    <s v="OUEST"/>
    <n v="25020"/>
    <n v="5544"/>
  </r>
  <r>
    <n v="11"/>
    <x v="70"/>
    <s v="Essonne"/>
    <x v="0"/>
    <x v="4"/>
    <n v="2140"/>
    <n v="13656"/>
    <n v="3580"/>
    <n v="13456"/>
    <s v="ILE-DE-FRANCE"/>
    <x v="2"/>
    <s v="REGION PARISIENNE"/>
    <n v="32832"/>
    <n v="5720"/>
  </r>
  <r>
    <n v="82"/>
    <x v="19"/>
    <s v="Isère"/>
    <x v="6"/>
    <x v="4"/>
    <n v="6509"/>
    <n v="38716"/>
    <n v="6746"/>
    <n v="45752"/>
    <s v="RHONE-ALPES"/>
    <x v="2"/>
    <s v="CENTRE-EST"/>
    <n v="97723"/>
    <n v="13255"/>
  </r>
  <r>
    <n v="54"/>
    <x v="88"/>
    <s v="Charente"/>
    <x v="0"/>
    <x v="5"/>
    <n v="232"/>
    <n v="2876"/>
    <n v="148"/>
    <n v="1120"/>
    <s v="POITOU-CHARENTES"/>
    <x v="2"/>
    <s v="OUEST"/>
    <n v="4376"/>
    <n v="380"/>
  </r>
  <r>
    <n v="83"/>
    <x v="26"/>
    <s v="Haute-Loire"/>
    <x v="5"/>
    <x v="5"/>
    <n v="444"/>
    <n v="4744"/>
    <n v="624"/>
    <n v="4592"/>
    <s v="AUVERGNE"/>
    <x v="2"/>
    <s v="CENTRE-EST"/>
    <n v="10404"/>
    <n v="1068"/>
  </r>
  <r>
    <n v="25"/>
    <x v="55"/>
    <s v="Manche"/>
    <x v="5"/>
    <x v="5"/>
    <n v="1133"/>
    <n v="11512"/>
    <n v="1300"/>
    <n v="9376"/>
    <s v="BASSE-NORMANDIE"/>
    <x v="2"/>
    <s v="BASSIN PARISIEN"/>
    <n v="23321"/>
    <n v="2433"/>
  </r>
  <r>
    <n v="22"/>
    <x v="81"/>
    <s v="Oise"/>
    <x v="0"/>
    <x v="0"/>
    <n v="12680"/>
    <n v="69708"/>
    <n v="10064"/>
    <n v="79204"/>
    <s v="PICARDIE"/>
    <x v="0"/>
    <s v="BASSIN PARISIEN"/>
    <n v="171656"/>
    <n v="22744"/>
  </r>
  <r>
    <n v="54"/>
    <x v="74"/>
    <s v="Charente-Maritime"/>
    <x v="2"/>
    <x v="1"/>
    <n v="152.48003898194114"/>
    <n v="26647.425298213551"/>
    <n v="80.078019511467545"/>
    <n v="42755.640990775028"/>
    <s v="POITOU-CHARENTES"/>
    <x v="0"/>
    <s v="OUEST"/>
    <n v="69635.624347481993"/>
    <n v="232.55805849340868"/>
  </r>
  <r>
    <n v="26"/>
    <x v="9"/>
    <s v="Nièvre"/>
    <x v="4"/>
    <x v="0"/>
    <n v="4630"/>
    <n v="32225"/>
    <n v="3200"/>
    <n v="36380"/>
    <s v="BOURGOGNE"/>
    <x v="0"/>
    <s v="BASSIN PARISIEN"/>
    <n v="76435"/>
    <n v="7830"/>
  </r>
  <r>
    <n v="91"/>
    <x v="64"/>
    <s v="Pyrénées-Orientales"/>
    <x v="0"/>
    <x v="1"/>
    <n v="3284"/>
    <n v="25456"/>
    <n v="3060"/>
    <n v="26332"/>
    <s v="LANGUEDOC-ROUSSILLON"/>
    <x v="0"/>
    <s v="MEDITERRANEE"/>
    <n v="58132"/>
    <n v="6344"/>
  </r>
  <r>
    <n v="25"/>
    <x v="78"/>
    <s v="Orne"/>
    <x v="1"/>
    <x v="3"/>
    <n v="1056"/>
    <n v="2796"/>
    <n v="1764"/>
    <n v="5040"/>
    <s v="BASSE-NORMANDIE"/>
    <x v="1"/>
    <s v="BASSIN PARISIEN"/>
    <n v="10656"/>
    <n v="2820"/>
  </r>
  <r>
    <n v="91"/>
    <x v="91"/>
    <s v="Gard"/>
    <x v="1"/>
    <x v="3"/>
    <n v="2496"/>
    <n v="9028"/>
    <n v="2644"/>
    <n v="14020"/>
    <s v="LANGUEDOC-ROUSSILLON"/>
    <x v="1"/>
    <s v="MEDITERRANEE"/>
    <n v="28188"/>
    <n v="5140"/>
  </r>
  <r>
    <n v="42"/>
    <x v="40"/>
    <s v="Haut-Rhin"/>
    <x v="5"/>
    <x v="2"/>
    <n v="13544"/>
    <n v="67445"/>
    <n v="11493"/>
    <n v="46093"/>
    <s v="ALSACE"/>
    <x v="1"/>
    <s v="EST"/>
    <n v="138575"/>
    <n v="25037"/>
  </r>
  <r>
    <n v="73"/>
    <x v="2"/>
    <s v="Tarn"/>
    <x v="2"/>
    <x v="2"/>
    <n v="3540.1021482394322"/>
    <n v="37631.560933056113"/>
    <n v="1949.9008963752174"/>
    <n v="26643.852143055243"/>
    <s v="MIDI-PYRENEES"/>
    <x v="1"/>
    <s v="SUD-OUEST"/>
    <n v="69765.416120726004"/>
    <n v="5490.0030446146493"/>
  </r>
  <r>
    <n v="52"/>
    <x v="20"/>
    <s v="Loire-Atlantique"/>
    <x v="3"/>
    <x v="5"/>
    <n v="8575.0512750070266"/>
    <n v="117554.16229105659"/>
    <n v="10330.500233192501"/>
    <n v="131270.76633013264"/>
    <s v="PAYS DE LA LOIRE"/>
    <x v="2"/>
    <s v="OUEST"/>
    <n v="267730.48012938874"/>
    <n v="18905.551508199525"/>
  </r>
  <r>
    <n v="54"/>
    <x v="74"/>
    <s v="Charente-Maritime"/>
    <x v="1"/>
    <x v="1"/>
    <n v="1884"/>
    <n v="36240"/>
    <n v="1768"/>
    <n v="47012"/>
    <s v="POITOU-CHARENTES"/>
    <x v="0"/>
    <s v="OUEST"/>
    <n v="86904"/>
    <n v="3652"/>
  </r>
  <r>
    <n v="73"/>
    <x v="48"/>
    <s v="Tarn-et-Garonne"/>
    <x v="2"/>
    <x v="2"/>
    <n v="2320.8591542519985"/>
    <n v="22840.045105098136"/>
    <n v="1495.4107725002516"/>
    <n v="16188.151671765876"/>
    <s v="MIDI-PYRENEES"/>
    <x v="1"/>
    <s v="SUD-OUEST"/>
    <n v="42844.466703616257"/>
    <n v="3816.2699267522503"/>
  </r>
  <r>
    <n v="91"/>
    <x v="64"/>
    <s v="Pyrénées-Orientales"/>
    <x v="0"/>
    <x v="4"/>
    <n v="668"/>
    <n v="4092"/>
    <n v="880"/>
    <n v="3452"/>
    <s v="LANGUEDOC-ROUSSILLON"/>
    <x v="2"/>
    <s v="MEDITERRANEE"/>
    <n v="9092"/>
    <n v="1548"/>
  </r>
  <r>
    <n v="25"/>
    <x v="78"/>
    <s v="Orne"/>
    <x v="5"/>
    <x v="1"/>
    <n v="464"/>
    <n v="21072"/>
    <n v="392"/>
    <n v="29712"/>
    <s v="BASSE-NORMANDIE"/>
    <x v="0"/>
    <s v="BASSIN PARISIEN"/>
    <n v="51640"/>
    <n v="856"/>
  </r>
  <r>
    <n v="72"/>
    <x v="47"/>
    <s v="Landes"/>
    <x v="6"/>
    <x v="2"/>
    <n v="3209"/>
    <n v="36963"/>
    <n v="2072"/>
    <n v="28387"/>
    <s v="AQUITAINE"/>
    <x v="1"/>
    <s v="SUD-OUEST"/>
    <n v="70631"/>
    <n v="5281"/>
  </r>
  <r>
    <n v="52"/>
    <x v="59"/>
    <s v="Mayenne"/>
    <x v="3"/>
    <x v="4"/>
    <n v="2522.0561690140098"/>
    <n v="14704.930986609132"/>
    <n v="2314.8420514003005"/>
    <n v="15441.666960625704"/>
    <s v="PAYS DE LA LOIRE"/>
    <x v="2"/>
    <s v="OUEST"/>
    <n v="34983.496167649144"/>
    <n v="4836.8982204143103"/>
  </r>
  <r>
    <n v="83"/>
    <x v="26"/>
    <s v="Haute-Loire"/>
    <x v="1"/>
    <x v="5"/>
    <n v="292"/>
    <n v="3328"/>
    <n v="524"/>
    <n v="3780"/>
    <s v="AUVERGNE"/>
    <x v="2"/>
    <s v="CENTRE-EST"/>
    <n v="7924"/>
    <n v="816"/>
  </r>
  <r>
    <n v="41"/>
    <x v="24"/>
    <s v="Vosges"/>
    <x v="0"/>
    <x v="3"/>
    <n v="1424"/>
    <n v="2404"/>
    <n v="1540"/>
    <n v="3904"/>
    <s v="LORRAINE"/>
    <x v="1"/>
    <s v="EST"/>
    <n v="9272"/>
    <n v="2964"/>
  </r>
  <r>
    <n v="43"/>
    <x v="23"/>
    <s v="Territoire de Belfort"/>
    <x v="5"/>
    <x v="2"/>
    <n v="2657"/>
    <n v="11674"/>
    <n v="1784"/>
    <n v="7952"/>
    <s v="FRANCHE-COMTE"/>
    <x v="1"/>
    <s v="EST"/>
    <n v="24067"/>
    <n v="4441"/>
  </r>
  <r>
    <n v="52"/>
    <x v="20"/>
    <s v="Loire-Atlantique"/>
    <x v="5"/>
    <x v="5"/>
    <n v="3087"/>
    <n v="37521"/>
    <n v="3680"/>
    <n v="31493"/>
    <s v="PAYS DE LA LOIRE"/>
    <x v="2"/>
    <s v="OUEST"/>
    <n v="75781"/>
    <n v="6767"/>
  </r>
  <r>
    <n v="83"/>
    <x v="94"/>
    <s v="Puy-de-Dôme"/>
    <x v="0"/>
    <x v="1"/>
    <n v="9940"/>
    <n v="54736"/>
    <n v="9244"/>
    <n v="64288"/>
    <s v="AUVERGNE"/>
    <x v="0"/>
    <s v="CENTRE-EST"/>
    <n v="138208"/>
    <n v="19184"/>
  </r>
  <r>
    <n v="53"/>
    <x v="27"/>
    <s v="Ille-et-Vilaine"/>
    <x v="3"/>
    <x v="1"/>
    <n v="185.89150712790587"/>
    <n v="27140.150013247621"/>
    <n v="78.630016400809609"/>
    <n v="46006.353634295127"/>
    <s v="BRETAGNE"/>
    <x v="0"/>
    <s v="OUEST"/>
    <n v="73411.025171071466"/>
    <n v="264.52152352871548"/>
  </r>
  <r>
    <n v="93"/>
    <x v="68"/>
    <s v="Alpes-Maritimes"/>
    <x v="0"/>
    <x v="4"/>
    <n v="2248"/>
    <n v="17508"/>
    <n v="3036"/>
    <n v="16524"/>
    <s v="PROVENCE-ALPES-COTE D'AZUR"/>
    <x v="2"/>
    <s v="MEDITERRANEE"/>
    <n v="39316"/>
    <n v="5284"/>
  </r>
  <r>
    <n v="82"/>
    <x v="29"/>
    <s v="Savoie"/>
    <x v="2"/>
    <x v="3"/>
    <n v="1263.7117018629522"/>
    <n v="6953.5467103509036"/>
    <n v="886.56003696500295"/>
    <n v="11124.349735590897"/>
    <s v="RHONE-ALPES"/>
    <x v="1"/>
    <s v="CENTRE-EST"/>
    <n v="20228.168184769755"/>
    <n v="2150.2717388279552"/>
  </r>
  <r>
    <n v="73"/>
    <x v="86"/>
    <s v="Ariège"/>
    <x v="3"/>
    <x v="0"/>
    <n v="821.40397213234235"/>
    <n v="9188.9809636475566"/>
    <n v="487.1096866877765"/>
    <n v="10680.574825873508"/>
    <s v="MIDI-PYRENEES"/>
    <x v="0"/>
    <s v="SUD-OUEST"/>
    <n v="21178.069448341183"/>
    <n v="1308.513658820119"/>
  </r>
  <r>
    <n v="82"/>
    <x v="19"/>
    <s v="Isère"/>
    <x v="3"/>
    <x v="2"/>
    <n v="10940.471624734739"/>
    <n v="104949.5132100925"/>
    <n v="7157.7880424075711"/>
    <n v="78520.708693606619"/>
    <s v="RHONE-ALPES"/>
    <x v="1"/>
    <s v="CENTRE-EST"/>
    <n v="201568.48157084142"/>
    <n v="18098.259667142309"/>
  </r>
  <r>
    <n v="24"/>
    <x v="71"/>
    <s v="Loiret"/>
    <x v="2"/>
    <x v="5"/>
    <n v="3225.684984160921"/>
    <n v="42850.593397766796"/>
    <n v="4406.6586400707274"/>
    <n v="47415.379326322989"/>
    <s v="CENTRE"/>
    <x v="2"/>
    <s v="BASSIN PARISIEN"/>
    <n v="97898.31634832143"/>
    <n v="7632.3436242316484"/>
  </r>
  <r>
    <n v="73"/>
    <x v="37"/>
    <s v="Lot"/>
    <x v="3"/>
    <x v="5"/>
    <n v="588.29398768852798"/>
    <n v="12627.029825654166"/>
    <n v="555.76684389925833"/>
    <n v="16083.52932856894"/>
    <s v="MIDI-PYRENEES"/>
    <x v="2"/>
    <s v="SUD-OUEST"/>
    <n v="29854.619985810896"/>
    <n v="1144.0608315877862"/>
  </r>
  <r>
    <n v="11"/>
    <x v="70"/>
    <s v="Essonne"/>
    <x v="3"/>
    <x v="3"/>
    <n v="3834.8743281356933"/>
    <n v="20419.258868254015"/>
    <n v="2971.6304670122668"/>
    <n v="30516.445094382798"/>
    <s v="ILE-DE-FRANCE"/>
    <x v="1"/>
    <s v="REGION PARISIENNE"/>
    <n v="57742.208757784771"/>
    <n v="6806.5047951479601"/>
  </r>
  <r>
    <n v="52"/>
    <x v="59"/>
    <s v="Mayenne"/>
    <x v="6"/>
    <x v="5"/>
    <n v="1305"/>
    <n v="10109"/>
    <n v="1587"/>
    <n v="11152"/>
    <s v="PAYS DE LA LOIRE"/>
    <x v="2"/>
    <s v="OUEST"/>
    <n v="24153"/>
    <n v="2892"/>
  </r>
  <r>
    <n v="11"/>
    <x v="42"/>
    <s v="Hauts-de-Seine"/>
    <x v="3"/>
    <x v="5"/>
    <n v="12265.925217892736"/>
    <n v="251356.53154476659"/>
    <n v="16320.121753438872"/>
    <n v="267219.9322966442"/>
    <s v="ILE-DE-FRANCE"/>
    <x v="2"/>
    <s v="REGION PARISIENNE"/>
    <n v="547162.5108127424"/>
    <n v="28586.046971331609"/>
  </r>
  <r>
    <n v="11"/>
    <x v="62"/>
    <s v="Paris"/>
    <x v="6"/>
    <x v="5"/>
    <n v="15272"/>
    <n v="327596"/>
    <n v="22640"/>
    <n v="339088"/>
    <s v="ILE-DE-FRANCE"/>
    <x v="2"/>
    <s v="REGION PARISIENNE"/>
    <n v="704596"/>
    <n v="37912"/>
  </r>
  <r>
    <n v="82"/>
    <x v="17"/>
    <s v="Rhône"/>
    <x v="4"/>
    <x v="0"/>
    <n v="20035"/>
    <n v="150600"/>
    <n v="17140"/>
    <n v="169075"/>
    <s v="RHONE-ALPES"/>
    <x v="0"/>
    <s v="CENTRE-EST"/>
    <n v="356850"/>
    <n v="37175"/>
  </r>
  <r>
    <n v="72"/>
    <x v="4"/>
    <s v="Dordogne"/>
    <x v="6"/>
    <x v="2"/>
    <n v="3627"/>
    <n v="39557"/>
    <n v="2391"/>
    <n v="30251"/>
    <s v="AQUITAINE"/>
    <x v="1"/>
    <s v="SUD-OUEST"/>
    <n v="75826"/>
    <n v="6018"/>
  </r>
  <r>
    <n v="72"/>
    <x v="25"/>
    <s v="Lot-et-Garonne"/>
    <x v="4"/>
    <x v="4"/>
    <n v="1045"/>
    <n v="5085"/>
    <n v="1255"/>
    <n v="4460"/>
    <s v="AQUITAINE"/>
    <x v="2"/>
    <s v="SUD-OUEST"/>
    <n v="11845"/>
    <n v="2300"/>
  </r>
  <r>
    <n v="83"/>
    <x v="94"/>
    <s v="Puy-de-Dôme"/>
    <x v="3"/>
    <x v="4"/>
    <n v="5207.5046666539592"/>
    <n v="33193.914862877231"/>
    <n v="5062.168892218353"/>
    <n v="38002.525796035545"/>
    <s v="AUVERGNE"/>
    <x v="2"/>
    <s v="CENTRE-EST"/>
    <n v="81466.114217785085"/>
    <n v="10269.673558872313"/>
  </r>
  <r>
    <n v="24"/>
    <x v="71"/>
    <s v="Loiret"/>
    <x v="0"/>
    <x v="4"/>
    <n v="1452"/>
    <n v="6280"/>
    <n v="1680"/>
    <n v="5264"/>
    <s v="CENTRE"/>
    <x v="2"/>
    <s v="BASSIN PARISIEN"/>
    <n v="14676"/>
    <n v="3132"/>
  </r>
  <r>
    <n v="25"/>
    <x v="55"/>
    <s v="Manche"/>
    <x v="1"/>
    <x v="1"/>
    <n v="3276"/>
    <n v="28312"/>
    <n v="3688"/>
    <n v="39512"/>
    <s v="BASSE-NORMANDIE"/>
    <x v="0"/>
    <s v="BASSIN PARISIEN"/>
    <n v="74788"/>
    <n v="6964"/>
  </r>
  <r>
    <n v="31"/>
    <x v="43"/>
    <s v="Pas-de-Calais"/>
    <x v="0"/>
    <x v="1"/>
    <n v="25500"/>
    <n v="112212"/>
    <n v="30164"/>
    <n v="127868"/>
    <s v="NORD-PAS-DE-CALAIS"/>
    <x v="0"/>
    <s v=""/>
    <n v="295744"/>
    <n v="55664"/>
  </r>
  <r>
    <n v="73"/>
    <x v="69"/>
    <s v="Haute-Garonne"/>
    <x v="1"/>
    <x v="2"/>
    <n v="11636"/>
    <n v="38496"/>
    <n v="8428"/>
    <n v="26792"/>
    <s v="MIDI-PYRENEES"/>
    <x v="1"/>
    <s v="SUD-OUEST"/>
    <n v="85352"/>
    <n v="20064"/>
  </r>
  <r>
    <n v="82"/>
    <x v="15"/>
    <s v="Loire"/>
    <x v="2"/>
    <x v="2"/>
    <n v="7474.2881371562917"/>
    <n v="79455.231114767361"/>
    <n v="4595.0464401211739"/>
    <n v="59258.203821702176"/>
    <s v="RHONE-ALPES"/>
    <x v="1"/>
    <s v="CENTRE-EST"/>
    <n v="150782.76951374701"/>
    <n v="12069.334577277466"/>
  </r>
  <r>
    <n v="11"/>
    <x v="49"/>
    <s v="Yvelines"/>
    <x v="3"/>
    <x v="5"/>
    <n v="9196.8646381986746"/>
    <n v="189966.13792026864"/>
    <n v="11702.818321639925"/>
    <n v="192242.76415601518"/>
    <s v="ILE-DE-FRANCE"/>
    <x v="2"/>
    <s v="REGION PARISIENNE"/>
    <n v="403108.58503612241"/>
    <n v="20899.682959838599"/>
  </r>
  <r>
    <n v="74"/>
    <x v="0"/>
    <s v="Creuse"/>
    <x v="5"/>
    <x v="3"/>
    <n v="365"/>
    <n v="2285"/>
    <n v="468"/>
    <n v="3992"/>
    <s v="LIMOUSIN"/>
    <x v="1"/>
    <s v="SUD-OUEST"/>
    <n v="7110"/>
    <n v="833"/>
  </r>
  <r>
    <n v="24"/>
    <x v="46"/>
    <s v="Indre"/>
    <x v="0"/>
    <x v="2"/>
    <n v="3424"/>
    <n v="4476"/>
    <n v="1968"/>
    <n v="2896"/>
    <s v="CENTRE"/>
    <x v="1"/>
    <s v="BASSIN PARISIEN"/>
    <n v="12764"/>
    <n v="5392"/>
  </r>
  <r>
    <n v="73"/>
    <x v="48"/>
    <s v="Tarn-et-Garonne"/>
    <x v="5"/>
    <x v="5"/>
    <n v="332"/>
    <n v="5144"/>
    <n v="508"/>
    <n v="4832"/>
    <s v="MIDI-PYRENEES"/>
    <x v="2"/>
    <s v="SUD-OUEST"/>
    <n v="10816"/>
    <n v="840"/>
  </r>
  <r>
    <n v="82"/>
    <x v="15"/>
    <s v="Loire"/>
    <x v="6"/>
    <x v="5"/>
    <n v="3378"/>
    <n v="31076"/>
    <n v="3624"/>
    <n v="36082"/>
    <s v="RHONE-ALPES"/>
    <x v="2"/>
    <s v="CENTRE-EST"/>
    <n v="74160"/>
    <n v="7002"/>
  </r>
  <r>
    <n v="82"/>
    <x v="19"/>
    <s v="Isère"/>
    <x v="4"/>
    <x v="3"/>
    <n v="3215"/>
    <n v="8195"/>
    <n v="4055"/>
    <n v="16475"/>
    <s v="RHONE-ALPES"/>
    <x v="1"/>
    <s v="CENTRE-EST"/>
    <n v="31940"/>
    <n v="7270"/>
  </r>
  <r>
    <n v="43"/>
    <x v="18"/>
    <s v="Haute-Saône"/>
    <x v="1"/>
    <x v="3"/>
    <n v="1168"/>
    <n v="2764"/>
    <n v="1364"/>
    <n v="4388"/>
    <s v="FRANCHE-COMTE"/>
    <x v="1"/>
    <s v="EST"/>
    <n v="9684"/>
    <n v="2532"/>
  </r>
  <r>
    <n v="24"/>
    <x v="45"/>
    <s v="Indre-et-Loire"/>
    <x v="4"/>
    <x v="5"/>
    <n v="985"/>
    <n v="8485"/>
    <n v="1750"/>
    <n v="7020"/>
    <s v="CENTRE"/>
    <x v="2"/>
    <s v="BASSIN PARISIEN"/>
    <n v="18240"/>
    <n v="2735"/>
  </r>
  <r>
    <n v="52"/>
    <x v="73"/>
    <s v="Maine-et-Loire"/>
    <x v="1"/>
    <x v="3"/>
    <n v="3320"/>
    <n v="6520"/>
    <n v="4816"/>
    <n v="11144"/>
    <s v="PAYS DE LA LOIRE"/>
    <x v="1"/>
    <s v="OUEST"/>
    <n v="25800"/>
    <n v="8136"/>
  </r>
  <r>
    <n v="25"/>
    <x v="55"/>
    <s v="Manche"/>
    <x v="3"/>
    <x v="5"/>
    <n v="2044.7470591426595"/>
    <n v="28047.20587983826"/>
    <n v="2579.489495411889"/>
    <n v="34260.199429842571"/>
    <s v="BASSE-NORMANDIE"/>
    <x v="2"/>
    <s v="BASSIN PARISIEN"/>
    <n v="66931.641864235382"/>
    <n v="4624.236554554549"/>
  </r>
  <r>
    <n v="83"/>
    <x v="94"/>
    <s v="Puy-de-Dôme"/>
    <x v="3"/>
    <x v="0"/>
    <n v="2762.8688945926433"/>
    <n v="28230.783913095456"/>
    <n v="2006.8332358466071"/>
    <n v="33239.343327227332"/>
    <s v="AUVERGNE"/>
    <x v="0"/>
    <s v="CENTRE-EST"/>
    <n v="66239.829370762047"/>
    <n v="4769.7021304392501"/>
  </r>
  <r>
    <n v="25"/>
    <x v="78"/>
    <s v="Orne"/>
    <x v="0"/>
    <x v="1"/>
    <n v="5884"/>
    <n v="22916"/>
    <n v="6008"/>
    <n v="29668"/>
    <s v="BASSE-NORMANDIE"/>
    <x v="0"/>
    <s v="BASSIN PARISIEN"/>
    <n v="64476"/>
    <n v="11892"/>
  </r>
  <r>
    <n v="11"/>
    <x v="75"/>
    <s v="Val-de-Marne"/>
    <x v="2"/>
    <x v="2"/>
    <n v="8487.3183588443426"/>
    <n v="81947.319298596558"/>
    <n v="6690.5482942887957"/>
    <n v="70501.377632409058"/>
    <s v="ILE-DE-FRANCE"/>
    <x v="1"/>
    <s v="REGION PARISIENNE"/>
    <n v="167626.56358413876"/>
    <n v="15177.866653133138"/>
  </r>
  <r>
    <n v="54"/>
    <x v="74"/>
    <s v="Charente-Maritime"/>
    <x v="4"/>
    <x v="5"/>
    <n v="615"/>
    <n v="6480"/>
    <n v="1025"/>
    <n v="5415"/>
    <s v="POITOU-CHARENTES"/>
    <x v="2"/>
    <s v="OUEST"/>
    <n v="13535"/>
    <n v="1640"/>
  </r>
  <r>
    <n v="52"/>
    <x v="63"/>
    <s v="Vendée"/>
    <x v="1"/>
    <x v="5"/>
    <n v="652"/>
    <n v="6492"/>
    <n v="828"/>
    <n v="6028"/>
    <s v="PAYS DE LA LOIRE"/>
    <x v="2"/>
    <s v="OUEST"/>
    <n v="14000"/>
    <n v="1480"/>
  </r>
  <r>
    <n v="11"/>
    <x v="75"/>
    <s v="Val-de-Marne"/>
    <x v="3"/>
    <x v="1"/>
    <n v="291.67099724401749"/>
    <n v="24141.654105828133"/>
    <n v="157.20860243978248"/>
    <n v="39177.644547519521"/>
    <s v="ILE-DE-FRANCE"/>
    <x v="0"/>
    <s v="REGION PARISIENNE"/>
    <n v="63768.178253031452"/>
    <n v="448.87959968379994"/>
  </r>
  <r>
    <n v="24"/>
    <x v="10"/>
    <s v="Cher"/>
    <x v="1"/>
    <x v="5"/>
    <n v="700"/>
    <n v="6016"/>
    <n v="720"/>
    <n v="5084"/>
    <s v="CENTRE"/>
    <x v="2"/>
    <s v="BASSIN PARISIEN"/>
    <n v="12520"/>
    <n v="1420"/>
  </r>
  <r>
    <n v="31"/>
    <x v="43"/>
    <s v="Pas-de-Calais"/>
    <x v="1"/>
    <x v="0"/>
    <n v="27584"/>
    <n v="149500"/>
    <n v="26400"/>
    <n v="208844"/>
    <s v="NORD-PAS-DE-CALAIS"/>
    <x v="0"/>
    <s v=""/>
    <n v="412328"/>
    <n v="53984"/>
  </r>
  <r>
    <n v="91"/>
    <x v="83"/>
    <s v="Lozère"/>
    <x v="1"/>
    <x v="1"/>
    <n v="340"/>
    <n v="5544"/>
    <n v="224"/>
    <n v="6348"/>
    <s v="LANGUEDOC-ROUSSILLON"/>
    <x v="0"/>
    <s v="MEDITERRANEE"/>
    <n v="12456"/>
    <n v="564"/>
  </r>
  <r>
    <n v="54"/>
    <x v="88"/>
    <s v="Charente"/>
    <x v="2"/>
    <x v="5"/>
    <n v="1163.8175553621554"/>
    <n v="18100.740190209173"/>
    <n v="1663.6982407077303"/>
    <n v="21817.41824003182"/>
    <s v="POITOU-CHARENTES"/>
    <x v="2"/>
    <s v="OUEST"/>
    <n v="42745.674226310875"/>
    <n v="2827.5157960698857"/>
  </r>
  <r>
    <n v="82"/>
    <x v="61"/>
    <s v="Haute-Savoie"/>
    <x v="4"/>
    <x v="2"/>
    <n v="8585"/>
    <n v="23570"/>
    <n v="6290"/>
    <n v="15250"/>
    <s v="RHONE-ALPES"/>
    <x v="1"/>
    <s v="CENTRE-EST"/>
    <n v="53695"/>
    <n v="14875"/>
  </r>
  <r>
    <n v="25"/>
    <x v="55"/>
    <s v="Manche"/>
    <x v="6"/>
    <x v="5"/>
    <n v="1409"/>
    <n v="16813"/>
    <n v="2112"/>
    <n v="17838"/>
    <s v="BASSE-NORMANDIE"/>
    <x v="2"/>
    <s v="BASSIN PARISIEN"/>
    <n v="38172"/>
    <n v="3521"/>
  </r>
  <r>
    <n v="53"/>
    <x v="27"/>
    <s v="Ille-et-Vilaine"/>
    <x v="6"/>
    <x v="4"/>
    <n v="5947"/>
    <n v="30238"/>
    <n v="5599"/>
    <n v="32692"/>
    <s v="BRETAGNE"/>
    <x v="2"/>
    <s v="OUEST"/>
    <n v="74476"/>
    <n v="11546"/>
  </r>
  <r>
    <n v="11"/>
    <x v="62"/>
    <s v="Paris"/>
    <x v="6"/>
    <x v="1"/>
    <n v="712"/>
    <n v="58751"/>
    <n v="721"/>
    <n v="95005"/>
    <s v="ILE-DE-FRANCE"/>
    <x v="0"/>
    <s v="REGION PARISIENNE"/>
    <n v="155189"/>
    <n v="1433"/>
  </r>
  <r>
    <n v="82"/>
    <x v="17"/>
    <s v="Rhône"/>
    <x v="6"/>
    <x v="2"/>
    <n v="13573"/>
    <n v="127471"/>
    <n v="9037"/>
    <n v="105511"/>
    <s v="RHONE-ALPES"/>
    <x v="1"/>
    <s v="CENTRE-EST"/>
    <n v="255592"/>
    <n v="22610"/>
  </r>
  <r>
    <n v="53"/>
    <x v="57"/>
    <s v="Côtes-d'Armor"/>
    <x v="3"/>
    <x v="0"/>
    <n v="2280.5793519111126"/>
    <n v="25076.45950013087"/>
    <n v="1203.7049903873703"/>
    <n v="33537.021716362273"/>
    <s v="BRETAGNE"/>
    <x v="0"/>
    <s v="OUEST"/>
    <n v="62097.765558791623"/>
    <n v="3484.2843422984829"/>
  </r>
  <r>
    <n v="82"/>
    <x v="61"/>
    <s v="Haute-Savoie"/>
    <x v="1"/>
    <x v="2"/>
    <n v="9604"/>
    <n v="30820"/>
    <n v="6492"/>
    <n v="21032"/>
    <s v="RHONE-ALPES"/>
    <x v="1"/>
    <s v="CENTRE-EST"/>
    <n v="67948"/>
    <n v="16096"/>
  </r>
  <r>
    <n v="73"/>
    <x v="2"/>
    <s v="Tarn"/>
    <x v="0"/>
    <x v="3"/>
    <n v="1188"/>
    <n v="2548"/>
    <n v="1212"/>
    <n v="4232"/>
    <s v="MIDI-PYRENEES"/>
    <x v="1"/>
    <s v="SUD-OUEST"/>
    <n v="9180"/>
    <n v="2400"/>
  </r>
  <r>
    <n v="43"/>
    <x v="14"/>
    <s v="Doubs"/>
    <x v="0"/>
    <x v="4"/>
    <n v="1472"/>
    <n v="6328"/>
    <n v="1924"/>
    <n v="5400"/>
    <s v="FRANCHE-COMTE"/>
    <x v="2"/>
    <s v="EST"/>
    <n v="15124"/>
    <n v="3396"/>
  </r>
  <r>
    <n v="21"/>
    <x v="77"/>
    <s v="Aube"/>
    <x v="6"/>
    <x v="0"/>
    <n v="2044"/>
    <n v="21220"/>
    <n v="1632"/>
    <n v="25606"/>
    <s v="CHAMPAGNE-ARDENNE"/>
    <x v="0"/>
    <s v="BASSIN PARISIEN"/>
    <n v="50502"/>
    <n v="3676"/>
  </r>
  <r>
    <n v="24"/>
    <x v="45"/>
    <s v="Indre-et-Loire"/>
    <x v="1"/>
    <x v="2"/>
    <n v="9284"/>
    <n v="28156"/>
    <n v="5792"/>
    <n v="16672"/>
    <s v="CENTRE"/>
    <x v="1"/>
    <s v="BASSIN PARISIEN"/>
    <n v="59904"/>
    <n v="15076"/>
  </r>
  <r>
    <n v="73"/>
    <x v="33"/>
    <s v="Gers"/>
    <x v="4"/>
    <x v="4"/>
    <n v="720"/>
    <n v="2760"/>
    <n v="895"/>
    <n v="2510"/>
    <s v="MIDI-PYRENEES"/>
    <x v="2"/>
    <s v="SUD-OUEST"/>
    <n v="6885"/>
    <n v="1615"/>
  </r>
  <r>
    <n v="83"/>
    <x v="22"/>
    <s v="Allier"/>
    <x v="2"/>
    <x v="3"/>
    <n v="1147.3464976693394"/>
    <n v="6542.6842494274988"/>
    <n v="757.41334848631482"/>
    <n v="12181.3613447386"/>
    <s v="AUVERGNE"/>
    <x v="1"/>
    <s v="CENTRE-EST"/>
    <n v="20628.805440321754"/>
    <n v="1904.7598461556543"/>
  </r>
  <r>
    <n v="41"/>
    <x v="58"/>
    <s v="Meuse"/>
    <x v="6"/>
    <x v="2"/>
    <n v="2180"/>
    <n v="21349"/>
    <n v="1155"/>
    <n v="14641"/>
    <s v="LORRAINE"/>
    <x v="1"/>
    <s v="EST"/>
    <n v="39325"/>
    <n v="3335"/>
  </r>
  <r>
    <n v="82"/>
    <x v="56"/>
    <s v="Drôme"/>
    <x v="2"/>
    <x v="4"/>
    <n v="3078.8949192333685"/>
    <n v="22196.867318133369"/>
    <n v="3047.3107446029135"/>
    <n v="26680.70326738491"/>
    <s v="RHONE-ALPES"/>
    <x v="2"/>
    <s v="CENTRE-EST"/>
    <n v="55003.77624935456"/>
    <n v="6126.2056638362819"/>
  </r>
  <r>
    <n v="11"/>
    <x v="70"/>
    <s v="Essonne"/>
    <x v="1"/>
    <x v="5"/>
    <n v="2888"/>
    <n v="39780"/>
    <n v="3848"/>
    <n v="30700"/>
    <s v="ILE-DE-FRANCE"/>
    <x v="2"/>
    <s v="REGION PARISIENNE"/>
    <n v="77216"/>
    <n v="6736"/>
  </r>
  <r>
    <n v="72"/>
    <x v="4"/>
    <s v="Dordogne"/>
    <x v="4"/>
    <x v="1"/>
    <n v="4865"/>
    <n v="36175"/>
    <n v="5090"/>
    <n v="40880"/>
    <s v="AQUITAINE"/>
    <x v="0"/>
    <s v="SUD-OUEST"/>
    <n v="87010"/>
    <n v="9955"/>
  </r>
  <r>
    <n v="82"/>
    <x v="32"/>
    <s v="Ain"/>
    <x v="5"/>
    <x v="2"/>
    <n v="8612"/>
    <n v="38706"/>
    <n v="5976"/>
    <n v="24208"/>
    <s v="RHONE-ALPES"/>
    <x v="1"/>
    <s v="CENTRE-EST"/>
    <n v="77502"/>
    <n v="14588"/>
  </r>
  <r>
    <n v="72"/>
    <x v="82"/>
    <s v="Gironde"/>
    <x v="0"/>
    <x v="1"/>
    <n v="14112"/>
    <n v="78076"/>
    <n v="13900"/>
    <n v="93212"/>
    <s v="AQUITAINE"/>
    <x v="0"/>
    <s v="SUD-OUEST"/>
    <n v="199300"/>
    <n v="28012"/>
  </r>
  <r>
    <n v="41"/>
    <x v="67"/>
    <s v="Moselle"/>
    <x v="2"/>
    <x v="3"/>
    <n v="3095.2926305529832"/>
    <n v="13396.785929477581"/>
    <n v="2124.7128814875628"/>
    <n v="18922.668831138115"/>
    <s v="LORRAINE"/>
    <x v="1"/>
    <s v="EST"/>
    <n v="37539.460272656244"/>
    <n v="5220.0055120405459"/>
  </r>
  <r>
    <n v="72"/>
    <x v="11"/>
    <s v="Pyrénées-Atlantiques"/>
    <x v="0"/>
    <x v="3"/>
    <n v="1652"/>
    <n v="5188"/>
    <n v="1924"/>
    <n v="9548"/>
    <s v="AQUITAINE"/>
    <x v="1"/>
    <s v="SUD-OUEST"/>
    <n v="18312"/>
    <n v="3576"/>
  </r>
  <r>
    <n v="25"/>
    <x v="85"/>
    <s v="Calvados"/>
    <x v="6"/>
    <x v="2"/>
    <n v="7040"/>
    <n v="60716"/>
    <n v="4452"/>
    <n v="45677"/>
    <s v="BASSE-NORMANDIE"/>
    <x v="1"/>
    <s v="BASSIN PARISIEN"/>
    <n v="117885"/>
    <n v="11492"/>
  </r>
  <r>
    <n v="53"/>
    <x v="7"/>
    <s v="Morbihan"/>
    <x v="3"/>
    <x v="5"/>
    <n v="2900.1287638798276"/>
    <n v="52047.017599164225"/>
    <n v="3662.6708363260354"/>
    <n v="63648.501438672502"/>
    <s v="BRETAGNE"/>
    <x v="2"/>
    <s v="OUEST"/>
    <n v="122258.31863804259"/>
    <n v="6562.7996002058626"/>
  </r>
  <r>
    <n v="82"/>
    <x v="17"/>
    <s v="Rhône"/>
    <x v="3"/>
    <x v="3"/>
    <n v="4599.9185245263097"/>
    <n v="22663.05386932172"/>
    <n v="3329.2727771757959"/>
    <n v="37672.126974263345"/>
    <s v="RHONE-ALPES"/>
    <x v="1"/>
    <s v="CENTRE-EST"/>
    <n v="68264.372145287169"/>
    <n v="7929.1913017021052"/>
  </r>
  <r>
    <n v="52"/>
    <x v="63"/>
    <s v="Vendée"/>
    <x v="5"/>
    <x v="5"/>
    <n v="1101"/>
    <n v="10864"/>
    <n v="1412"/>
    <n v="9288"/>
    <s v="PAYS DE LA LOIRE"/>
    <x v="2"/>
    <s v="OUEST"/>
    <n v="22665"/>
    <n v="2513"/>
  </r>
  <r>
    <n v="93"/>
    <x v="68"/>
    <s v="Alpes-Maritimes"/>
    <x v="0"/>
    <x v="5"/>
    <n v="768"/>
    <n v="16568"/>
    <n v="668"/>
    <n v="6396"/>
    <s v="PROVENCE-ALPES-COTE D'AZUR"/>
    <x v="2"/>
    <s v="MEDITERRANEE"/>
    <n v="24400"/>
    <n v="1436"/>
  </r>
  <r>
    <n v="11"/>
    <x v="42"/>
    <s v="Hauts-de-Seine"/>
    <x v="4"/>
    <x v="0"/>
    <n v="14140"/>
    <n v="134065"/>
    <n v="13485"/>
    <n v="152020"/>
    <s v="ILE-DE-FRANCE"/>
    <x v="0"/>
    <s v="REGION PARISIENNE"/>
    <n v="313710"/>
    <n v="27625"/>
  </r>
  <r>
    <n v="43"/>
    <x v="23"/>
    <s v="Territoire de Belfort"/>
    <x v="0"/>
    <x v="4"/>
    <n v="316"/>
    <n v="2232"/>
    <n v="544"/>
    <n v="1724"/>
    <s v="FRANCHE-COMTE"/>
    <x v="2"/>
    <s v="EST"/>
    <n v="4816"/>
    <n v="860"/>
  </r>
  <r>
    <n v="52"/>
    <x v="20"/>
    <s v="Loire-Atlantique"/>
    <x v="1"/>
    <x v="0"/>
    <n v="12772"/>
    <n v="86156"/>
    <n v="9860"/>
    <n v="121660"/>
    <s v="PAYS DE LA LOIRE"/>
    <x v="0"/>
    <s v="OUEST"/>
    <n v="230448"/>
    <n v="22632"/>
  </r>
  <r>
    <n v="52"/>
    <x v="63"/>
    <s v="Vendée"/>
    <x v="3"/>
    <x v="3"/>
    <n v="2169.6468260578372"/>
    <n v="10346.851147115511"/>
    <n v="1204.0704587018236"/>
    <n v="16704.433580896457"/>
    <s v="PAYS DE LA LOIRE"/>
    <x v="1"/>
    <s v="OUEST"/>
    <n v="30425.002012771627"/>
    <n v="3373.7172847596607"/>
  </r>
  <r>
    <n v="91"/>
    <x v="12"/>
    <s v="Aude"/>
    <x v="0"/>
    <x v="3"/>
    <n v="920"/>
    <n v="2544"/>
    <n v="1140"/>
    <n v="3884"/>
    <s v="LANGUEDOC-ROUSSILLON"/>
    <x v="1"/>
    <s v="MEDITERRANEE"/>
    <n v="8488"/>
    <n v="2060"/>
  </r>
  <r>
    <n v="82"/>
    <x v="17"/>
    <s v="Rhône"/>
    <x v="4"/>
    <x v="5"/>
    <n v="4035"/>
    <n v="37705"/>
    <n v="6910"/>
    <n v="29620"/>
    <s v="RHONE-ALPES"/>
    <x v="2"/>
    <s v="CENTRE-EST"/>
    <n v="78270"/>
    <n v="10945"/>
  </r>
  <r>
    <n v="73"/>
    <x v="65"/>
    <s v="Hautes-Pyrénées"/>
    <x v="1"/>
    <x v="5"/>
    <n v="448"/>
    <n v="5108"/>
    <n v="696"/>
    <n v="5244"/>
    <s v="MIDI-PYRENEES"/>
    <x v="2"/>
    <s v="SUD-OUEST"/>
    <n v="11496"/>
    <n v="1144"/>
  </r>
  <r>
    <n v="94"/>
    <x v="13"/>
    <s v="Corse-du-Sud"/>
    <x v="0"/>
    <x v="3"/>
    <n v="520"/>
    <n v="2000"/>
    <n v="580"/>
    <n v="2800"/>
    <s v="CORSE"/>
    <x v="1"/>
    <s v="MEDITERRANEE"/>
    <n v="5900"/>
    <n v="1100"/>
  </r>
  <r>
    <n v="21"/>
    <x v="84"/>
    <s v="Ardennes"/>
    <x v="0"/>
    <x v="2"/>
    <n v="3736"/>
    <n v="7420"/>
    <n v="2232"/>
    <n v="3944"/>
    <s v="CHAMPAGNE-ARDENNE"/>
    <x v="1"/>
    <s v="BASSIN PARISIEN"/>
    <n v="17332"/>
    <n v="5968"/>
  </r>
  <r>
    <n v="22"/>
    <x v="76"/>
    <s v="Somme"/>
    <x v="3"/>
    <x v="4"/>
    <n v="4534.435069258835"/>
    <n v="25166.714762317682"/>
    <n v="4805.6546905129826"/>
    <n v="27374.013359055891"/>
    <s v="PICARDIE"/>
    <x v="2"/>
    <s v="BASSIN PARISIEN"/>
    <n v="61880.817881145391"/>
    <n v="9340.0897597718176"/>
  </r>
  <r>
    <n v="93"/>
    <x v="54"/>
    <s v="Vaucluse"/>
    <x v="3"/>
    <x v="4"/>
    <n v="4096.6502660761817"/>
    <n v="27319.764714022294"/>
    <n v="4230.9259881609742"/>
    <n v="33534.707420944658"/>
    <s v="PROVENCE-ALPES-COTE D'AZUR"/>
    <x v="2"/>
    <s v="MEDITERRANEE"/>
    <n v="69182.048389204108"/>
    <n v="8327.5762542371558"/>
  </r>
  <r>
    <n v="53"/>
    <x v="57"/>
    <s v="Côtes-d'Armor"/>
    <x v="5"/>
    <x v="5"/>
    <n v="1277"/>
    <n v="14984"/>
    <n v="1420"/>
    <n v="13564"/>
    <s v="BRETAGNE"/>
    <x v="2"/>
    <s v="OUEST"/>
    <n v="31245"/>
    <n v="2697"/>
  </r>
  <r>
    <n v="26"/>
    <x v="41"/>
    <s v="Saône-et-Loire"/>
    <x v="5"/>
    <x v="0"/>
    <n v="5869"/>
    <n v="51997"/>
    <n v="4759"/>
    <n v="64642"/>
    <s v="BOURGOGNE"/>
    <x v="0"/>
    <s v="BASSIN PARISIEN"/>
    <n v="127267"/>
    <n v="10628"/>
  </r>
  <r>
    <n v="82"/>
    <x v="56"/>
    <s v="Drôme"/>
    <x v="2"/>
    <x v="1"/>
    <n v="150.58912388981491"/>
    <n v="18608.92872444808"/>
    <n v="70.797730561284894"/>
    <n v="28425.209360178986"/>
    <s v="RHONE-ALPES"/>
    <x v="0"/>
    <s v="CENTRE-EST"/>
    <n v="47255.524939078168"/>
    <n v="221.38685445109979"/>
  </r>
  <r>
    <n v="91"/>
    <x v="91"/>
    <s v="Gard"/>
    <x v="3"/>
    <x v="1"/>
    <n v="137.30117273928965"/>
    <n v="21814.047970746698"/>
    <n v="77.190314660142533"/>
    <n v="32308.415417618515"/>
    <s v="LANGUEDOC-ROUSSILLON"/>
    <x v="0"/>
    <s v="MEDITERRANEE"/>
    <n v="54336.954875764648"/>
    <n v="214.49148739943217"/>
  </r>
  <r>
    <n v="93"/>
    <x v="54"/>
    <s v="Vaucluse"/>
    <x v="4"/>
    <x v="3"/>
    <n v="1745"/>
    <n v="5385"/>
    <n v="1990"/>
    <n v="8135"/>
    <s v="PROVENCE-ALPES-COTE D'AZUR"/>
    <x v="1"/>
    <s v="MEDITERRANEE"/>
    <n v="17255"/>
    <n v="3735"/>
  </r>
  <r>
    <n v="54"/>
    <x v="88"/>
    <s v="Charente"/>
    <x v="1"/>
    <x v="0"/>
    <n v="5820"/>
    <n v="43644"/>
    <n v="5132"/>
    <n v="53556"/>
    <s v="POITOU-CHARENTES"/>
    <x v="0"/>
    <s v="OUEST"/>
    <n v="108152"/>
    <n v="10952"/>
  </r>
  <r>
    <n v="23"/>
    <x v="16"/>
    <s v="Seine-Maritime"/>
    <x v="5"/>
    <x v="0"/>
    <n v="16903"/>
    <n v="112583"/>
    <n v="14001"/>
    <n v="145016"/>
    <s v="HAUTE-NORMANDIE"/>
    <x v="0"/>
    <s v="BASSIN PARISIEN"/>
    <n v="288503"/>
    <n v="30904"/>
  </r>
  <r>
    <n v="25"/>
    <x v="78"/>
    <s v="Orne"/>
    <x v="1"/>
    <x v="2"/>
    <n v="5724"/>
    <n v="14384"/>
    <n v="3584"/>
    <n v="8476"/>
    <s v="BASSE-NORMANDIE"/>
    <x v="1"/>
    <s v="BASSIN PARISIEN"/>
    <n v="32168"/>
    <n v="9308"/>
  </r>
  <r>
    <n v="93"/>
    <x v="68"/>
    <s v="Alpes-Maritimes"/>
    <x v="5"/>
    <x v="4"/>
    <n v="3009"/>
    <n v="39940"/>
    <n v="4673"/>
    <n v="48178"/>
    <s v="PROVENCE-ALPES-COTE D'AZUR"/>
    <x v="2"/>
    <s v="MEDITERRANEE"/>
    <n v="95800"/>
    <n v="7682"/>
  </r>
  <r>
    <n v="26"/>
    <x v="9"/>
    <s v="Nièvre"/>
    <x v="6"/>
    <x v="4"/>
    <n v="1356"/>
    <n v="7456"/>
    <n v="1344"/>
    <n v="8469"/>
    <s v="BOURGOGNE"/>
    <x v="2"/>
    <s v="BASSIN PARISIEN"/>
    <n v="18625"/>
    <n v="2700"/>
  </r>
  <r>
    <n v="11"/>
    <x v="75"/>
    <s v="Val-de-Marne"/>
    <x v="2"/>
    <x v="4"/>
    <n v="9821.6294094164587"/>
    <n v="63084.926427691651"/>
    <n v="10979.97973180207"/>
    <n v="77926.831856331497"/>
    <s v="ILE-DE-FRANCE"/>
    <x v="2"/>
    <s v="REGION PARISIENNE"/>
    <n v="161813.36742524168"/>
    <n v="20801.609141218527"/>
  </r>
  <r>
    <n v="22"/>
    <x v="81"/>
    <s v="Oise"/>
    <x v="0"/>
    <x v="3"/>
    <n v="1592"/>
    <n v="4364"/>
    <n v="2156"/>
    <n v="6824"/>
    <s v="PICARDIE"/>
    <x v="1"/>
    <s v="BASSIN PARISIEN"/>
    <n v="14936"/>
    <n v="3748"/>
  </r>
  <r>
    <n v="42"/>
    <x v="3"/>
    <s v="Bas-Rhin"/>
    <x v="5"/>
    <x v="3"/>
    <n v="2189"/>
    <n v="11422"/>
    <n v="2228"/>
    <n v="16533"/>
    <s v="ALSACE"/>
    <x v="1"/>
    <s v="EST"/>
    <n v="32372"/>
    <n v="4417"/>
  </r>
  <r>
    <n v="53"/>
    <x v="57"/>
    <s v="Côtes-d'Armor"/>
    <x v="5"/>
    <x v="0"/>
    <n v="3726"/>
    <n v="41748"/>
    <n v="2544"/>
    <n v="60480"/>
    <s v="BRETAGNE"/>
    <x v="0"/>
    <s v="OUEST"/>
    <n v="108498"/>
    <n v="6270"/>
  </r>
  <r>
    <n v="72"/>
    <x v="11"/>
    <s v="Pyrénées-Atlantiques"/>
    <x v="4"/>
    <x v="2"/>
    <n v="10280"/>
    <n v="24410"/>
    <n v="7340"/>
    <n v="15340"/>
    <s v="AQUITAINE"/>
    <x v="1"/>
    <s v="SUD-OUEST"/>
    <n v="57370"/>
    <n v="17620"/>
  </r>
  <r>
    <n v="53"/>
    <x v="27"/>
    <s v="Ille-et-Vilaine"/>
    <x v="1"/>
    <x v="4"/>
    <n v="3672"/>
    <n v="17560"/>
    <n v="5352"/>
    <n v="14848"/>
    <s v="BRETAGNE"/>
    <x v="2"/>
    <s v="OUEST"/>
    <n v="41432"/>
    <n v="9024"/>
  </r>
  <r>
    <n v="41"/>
    <x v="58"/>
    <s v="Meuse"/>
    <x v="0"/>
    <x v="0"/>
    <n v="4400"/>
    <n v="25392"/>
    <n v="3716"/>
    <n v="31236"/>
    <s v="LORRAINE"/>
    <x v="0"/>
    <s v="EST"/>
    <n v="64744"/>
    <n v="8116"/>
  </r>
  <r>
    <n v="24"/>
    <x v="10"/>
    <s v="Cher"/>
    <x v="0"/>
    <x v="3"/>
    <n v="556"/>
    <n v="2220"/>
    <n v="980"/>
    <n v="4004"/>
    <s v="CENTRE"/>
    <x v="1"/>
    <s v="BASSIN PARISIEN"/>
    <n v="7760"/>
    <n v="1536"/>
  </r>
  <r>
    <n v="31"/>
    <x v="43"/>
    <s v="Pas-de-Calais"/>
    <x v="1"/>
    <x v="4"/>
    <n v="5384"/>
    <n v="25912"/>
    <n v="7300"/>
    <n v="19424"/>
    <s v="NORD-PAS-DE-CALAIS"/>
    <x v="2"/>
    <s v=""/>
    <n v="58020"/>
    <n v="12684"/>
  </r>
  <r>
    <n v="82"/>
    <x v="19"/>
    <s v="Isère"/>
    <x v="0"/>
    <x v="5"/>
    <n v="1144"/>
    <n v="13388"/>
    <n v="996"/>
    <n v="5400"/>
    <s v="RHONE-ALPES"/>
    <x v="2"/>
    <s v="CENTRE-EST"/>
    <n v="20928"/>
    <n v="2140"/>
  </r>
  <r>
    <n v="25"/>
    <x v="55"/>
    <s v="Manche"/>
    <x v="3"/>
    <x v="1"/>
    <n v="100.58631793823562"/>
    <n v="18262.882183777027"/>
    <n v="73.160918040345905"/>
    <n v="31400.572917093727"/>
    <s v="BASSE-NORMANDIE"/>
    <x v="0"/>
    <s v="BASSIN PARISIEN"/>
    <n v="49837.202336849339"/>
    <n v="173.74723597858153"/>
  </r>
  <r>
    <n v="21"/>
    <x v="35"/>
    <s v="Marne"/>
    <x v="4"/>
    <x v="1"/>
    <n v="6595"/>
    <n v="41055"/>
    <n v="8410"/>
    <n v="52000"/>
    <s v="CHAMPAGNE-ARDENNE"/>
    <x v="0"/>
    <s v="BASSIN PARISIEN"/>
    <n v="108060"/>
    <n v="15005"/>
  </r>
  <r>
    <n v="82"/>
    <x v="15"/>
    <s v="Loire"/>
    <x v="3"/>
    <x v="2"/>
    <n v="6938.559937975082"/>
    <n v="79927.51245610397"/>
    <n v="4521.2436280681404"/>
    <n v="60520.525291075959"/>
    <s v="RHONE-ALPES"/>
    <x v="1"/>
    <s v="CENTRE-EST"/>
    <n v="151907.84131322315"/>
    <n v="11459.803566043222"/>
  </r>
  <r>
    <n v="83"/>
    <x v="92"/>
    <s v="Cantal"/>
    <x v="6"/>
    <x v="4"/>
    <n v="1043"/>
    <n v="5272"/>
    <n v="910"/>
    <n v="6918"/>
    <s v="AUVERGNE"/>
    <x v="2"/>
    <s v="CENTRE-EST"/>
    <n v="14143"/>
    <n v="1953"/>
  </r>
  <r>
    <n v="52"/>
    <x v="59"/>
    <s v="Mayenne"/>
    <x v="4"/>
    <x v="3"/>
    <n v="1140"/>
    <n v="1625"/>
    <n v="1620"/>
    <n v="3290"/>
    <s v="PAYS DE LA LOIRE"/>
    <x v="1"/>
    <s v="OUEST"/>
    <n v="7675"/>
    <n v="2760"/>
  </r>
  <r>
    <n v="11"/>
    <x v="62"/>
    <s v="Paris"/>
    <x v="5"/>
    <x v="2"/>
    <n v="16620"/>
    <n v="72146"/>
    <n v="14762"/>
    <n v="67546"/>
    <s v="ILE-DE-FRANCE"/>
    <x v="1"/>
    <s v="REGION PARISIENNE"/>
    <n v="171074"/>
    <n v="31382"/>
  </r>
  <r>
    <n v="72"/>
    <x v="11"/>
    <s v="Pyrénées-Atlantiques"/>
    <x v="6"/>
    <x v="3"/>
    <n v="1274"/>
    <n v="13662"/>
    <n v="879"/>
    <n v="21265"/>
    <s v="AQUITAINE"/>
    <x v="1"/>
    <s v="SUD-OUEST"/>
    <n v="37080"/>
    <n v="2153"/>
  </r>
  <r>
    <n v="72"/>
    <x v="47"/>
    <s v="Landes"/>
    <x v="1"/>
    <x v="5"/>
    <n v="516"/>
    <n v="5812"/>
    <n v="576"/>
    <n v="5144"/>
    <s v="AQUITAINE"/>
    <x v="2"/>
    <s v="SUD-OUEST"/>
    <n v="12048"/>
    <n v="1092"/>
  </r>
  <r>
    <n v="93"/>
    <x v="36"/>
    <s v="Alpes-de-Haute-Provence"/>
    <x v="4"/>
    <x v="1"/>
    <n v="780"/>
    <n v="9370"/>
    <n v="915"/>
    <n v="11530"/>
    <s v="PROVENCE-ALPES-COTE D'AZUR"/>
    <x v="0"/>
    <s v="MEDITERRANEE"/>
    <n v="22595"/>
    <n v="1695"/>
  </r>
  <r>
    <n v="73"/>
    <x v="80"/>
    <s v="Aveyron"/>
    <x v="0"/>
    <x v="2"/>
    <n v="2808"/>
    <n v="4936"/>
    <n v="1464"/>
    <n v="3124"/>
    <s v="MIDI-PYRENEES"/>
    <x v="1"/>
    <s v="SUD-OUEST"/>
    <n v="12332"/>
    <n v="4272"/>
  </r>
  <r>
    <n v="91"/>
    <x v="64"/>
    <s v="Pyrénées-Orientales"/>
    <x v="4"/>
    <x v="3"/>
    <n v="1300"/>
    <n v="4950"/>
    <n v="1390"/>
    <n v="7230"/>
    <s v="LANGUEDOC-ROUSSILLON"/>
    <x v="1"/>
    <s v="MEDITERRANEE"/>
    <n v="14870"/>
    <n v="2690"/>
  </r>
  <r>
    <n v="24"/>
    <x v="8"/>
    <s v="Loir-et-Cher"/>
    <x v="1"/>
    <x v="3"/>
    <n v="1116"/>
    <n v="2988"/>
    <n v="1544"/>
    <n v="5636"/>
    <s v="CENTRE"/>
    <x v="1"/>
    <s v="BASSIN PARISIEN"/>
    <n v="11284"/>
    <n v="2660"/>
  </r>
  <r>
    <n v="54"/>
    <x v="1"/>
    <s v="Vienne"/>
    <x v="5"/>
    <x v="2"/>
    <n v="6193"/>
    <n v="27644"/>
    <n v="4372"/>
    <n v="17740"/>
    <s v="POITOU-CHARENTES"/>
    <x v="1"/>
    <s v="OUEST"/>
    <n v="55949"/>
    <n v="10565"/>
  </r>
  <r>
    <n v="43"/>
    <x v="50"/>
    <s v="Jura"/>
    <x v="6"/>
    <x v="3"/>
    <n v="700"/>
    <n v="4952"/>
    <n v="607"/>
    <n v="7892"/>
    <s v="FRANCHE-COMTE"/>
    <x v="1"/>
    <s v="EST"/>
    <n v="14151"/>
    <n v="1307"/>
  </r>
  <r>
    <n v="82"/>
    <x v="32"/>
    <s v="Ain"/>
    <x v="3"/>
    <x v="0"/>
    <n v="3158.2101434932802"/>
    <n v="32658.151648955456"/>
    <n v="1955.19876717288"/>
    <n v="35283.529227508028"/>
    <s v="RHONE-ALPES"/>
    <x v="0"/>
    <s v="CENTRE-EST"/>
    <n v="73055.089787129633"/>
    <n v="5113.4089106661604"/>
  </r>
  <r>
    <n v="83"/>
    <x v="94"/>
    <s v="Puy-de-Dôme"/>
    <x v="2"/>
    <x v="4"/>
    <n v="4769.1757984302531"/>
    <n v="28798.841303938108"/>
    <n v="4451.8572802793178"/>
    <n v="34835.055247887496"/>
    <s v="AUVERGNE"/>
    <x v="2"/>
    <s v="CENTRE-EST"/>
    <n v="72854.929630535189"/>
    <n v="9221.03307870957"/>
  </r>
  <r>
    <n v="23"/>
    <x v="16"/>
    <s v="Seine-Maritime"/>
    <x v="6"/>
    <x v="0"/>
    <n v="8639"/>
    <n v="90042"/>
    <n v="5856"/>
    <n v="112365"/>
    <s v="HAUTE-NORMANDIE"/>
    <x v="0"/>
    <s v="BASSIN PARISIEN"/>
    <n v="216902"/>
    <n v="14495"/>
  </r>
  <r>
    <n v="73"/>
    <x v="80"/>
    <s v="Aveyron"/>
    <x v="4"/>
    <x v="2"/>
    <n v="4880"/>
    <n v="10135"/>
    <n v="2470"/>
    <n v="5145"/>
    <s v="MIDI-PYRENEES"/>
    <x v="1"/>
    <s v="SUD-OUEST"/>
    <n v="22630"/>
    <n v="7350"/>
  </r>
  <r>
    <n v="82"/>
    <x v="17"/>
    <s v="Rhône"/>
    <x v="1"/>
    <x v="3"/>
    <n v="6672"/>
    <n v="17856"/>
    <n v="7608"/>
    <n v="36280"/>
    <s v="RHONE-ALPES"/>
    <x v="1"/>
    <s v="CENTRE-EST"/>
    <n v="68416"/>
    <n v="14280"/>
  </r>
  <r>
    <n v="11"/>
    <x v="49"/>
    <s v="Yvelines"/>
    <x v="4"/>
    <x v="0"/>
    <n v="14530"/>
    <n v="90385"/>
    <n v="12225"/>
    <n v="101445"/>
    <s v="ILE-DE-FRANCE"/>
    <x v="0"/>
    <s v="REGION PARISIENNE"/>
    <n v="218585"/>
    <n v="26755"/>
  </r>
  <r>
    <n v="26"/>
    <x v="41"/>
    <s v="Saône-et-Loire"/>
    <x v="5"/>
    <x v="3"/>
    <n v="1483"/>
    <n v="8056"/>
    <n v="1865"/>
    <n v="16073"/>
    <s v="BOURGOGNE"/>
    <x v="1"/>
    <s v="BASSIN PARISIEN"/>
    <n v="27477"/>
    <n v="3348"/>
  </r>
  <r>
    <n v="11"/>
    <x v="75"/>
    <s v="Val-de-Marne"/>
    <x v="6"/>
    <x v="4"/>
    <n v="7162"/>
    <n v="49189"/>
    <n v="8607"/>
    <n v="59880"/>
    <s v="ILE-DE-FRANCE"/>
    <x v="2"/>
    <s v="REGION PARISIENNE"/>
    <n v="124838"/>
    <n v="15769"/>
  </r>
  <r>
    <n v="22"/>
    <x v="81"/>
    <s v="Oise"/>
    <x v="1"/>
    <x v="1"/>
    <n v="3544"/>
    <n v="41284"/>
    <n v="3768"/>
    <n v="53552"/>
    <s v="PICARDIE"/>
    <x v="0"/>
    <s v="BASSIN PARISIEN"/>
    <n v="102148"/>
    <n v="7312"/>
  </r>
  <r>
    <n v="93"/>
    <x v="54"/>
    <s v="Vaucluse"/>
    <x v="4"/>
    <x v="1"/>
    <n v="3710"/>
    <n v="28495"/>
    <n v="3975"/>
    <n v="35390"/>
    <s v="PROVENCE-ALPES-COTE D'AZUR"/>
    <x v="0"/>
    <s v="MEDITERRANEE"/>
    <n v="71570"/>
    <n v="7685"/>
  </r>
  <r>
    <n v="93"/>
    <x v="68"/>
    <s v="Alpes-Maritimes"/>
    <x v="2"/>
    <x v="2"/>
    <n v="8534.9253142500093"/>
    <n v="81400.278732836872"/>
    <n v="5450.8704811690413"/>
    <n v="70980.787905234378"/>
    <s v="PROVENCE-ALPES-COTE D'AZUR"/>
    <x v="1"/>
    <s v="MEDITERRANEE"/>
    <n v="166366.86243349029"/>
    <n v="13985.79579541905"/>
  </r>
  <r>
    <n v="41"/>
    <x v="58"/>
    <s v="Meuse"/>
    <x v="0"/>
    <x v="5"/>
    <n v="180"/>
    <n v="1540"/>
    <n v="136"/>
    <n v="480"/>
    <s v="LORRAINE"/>
    <x v="2"/>
    <s v="EST"/>
    <n v="2336"/>
    <n v="316"/>
  </r>
  <r>
    <n v="91"/>
    <x v="51"/>
    <s v="Hérault"/>
    <x v="1"/>
    <x v="0"/>
    <n v="10372"/>
    <n v="84952"/>
    <n v="7724"/>
    <n v="107068"/>
    <s v="LANGUEDOC-ROUSSILLON"/>
    <x v="0"/>
    <s v="MEDITERRANEE"/>
    <n v="210116"/>
    <n v="18096"/>
  </r>
  <r>
    <n v="41"/>
    <x v="24"/>
    <s v="Vosges"/>
    <x v="5"/>
    <x v="3"/>
    <n v="1059"/>
    <n v="6160"/>
    <n v="1148"/>
    <n v="9452"/>
    <s v="LORRAINE"/>
    <x v="1"/>
    <s v="EST"/>
    <n v="17819"/>
    <n v="2207"/>
  </r>
  <r>
    <n v="82"/>
    <x v="15"/>
    <s v="Loire"/>
    <x v="5"/>
    <x v="0"/>
    <n v="7344"/>
    <n v="68520"/>
    <n v="5116"/>
    <n v="86652"/>
    <s v="RHONE-ALPES"/>
    <x v="0"/>
    <s v="CENTRE-EST"/>
    <n v="167632"/>
    <n v="12460"/>
  </r>
  <r>
    <n v="21"/>
    <x v="5"/>
    <s v="Haute-Marne"/>
    <x v="3"/>
    <x v="2"/>
    <n v="2164.215747943862"/>
    <n v="23080.59465959865"/>
    <n v="1308.4103500942597"/>
    <n v="14630.310381884765"/>
    <s v="CHAMPAGNE-ARDENNE"/>
    <x v="1"/>
    <s v="BASSIN PARISIEN"/>
    <n v="41183.531139521532"/>
    <n v="3472.6260980381217"/>
  </r>
  <r>
    <n v="24"/>
    <x v="45"/>
    <s v="Indre-et-Loire"/>
    <x v="4"/>
    <x v="0"/>
    <n v="7665"/>
    <n v="51695"/>
    <n v="6630"/>
    <n v="63885"/>
    <s v="CENTRE"/>
    <x v="0"/>
    <s v="BASSIN PARISIEN"/>
    <n v="129875"/>
    <n v="14295"/>
  </r>
  <r>
    <n v="93"/>
    <x v="36"/>
    <s v="Alpes-de-Haute-Provence"/>
    <x v="6"/>
    <x v="3"/>
    <n v="387"/>
    <n v="3505"/>
    <n v="285"/>
    <n v="5659"/>
    <s v="PROVENCE-ALPES-COTE D'AZUR"/>
    <x v="1"/>
    <s v="MEDITERRANEE"/>
    <n v="9836"/>
    <n v="672"/>
  </r>
  <r>
    <n v="93"/>
    <x v="68"/>
    <s v="Alpes-Maritimes"/>
    <x v="3"/>
    <x v="3"/>
    <n v="3424.9889090232987"/>
    <n v="23696.34152235607"/>
    <n v="2235.5474413817474"/>
    <n v="35619.00388267175"/>
    <s v="PROVENCE-ALPES-COTE D'AZUR"/>
    <x v="1"/>
    <s v="MEDITERRANEE"/>
    <n v="64975.881755432863"/>
    <n v="5660.5363504050456"/>
  </r>
  <r>
    <n v="26"/>
    <x v="9"/>
    <s v="Nièvre"/>
    <x v="3"/>
    <x v="4"/>
    <n v="1640.9597217558642"/>
    <n v="11126.78788656584"/>
    <n v="1395.8251823324385"/>
    <n v="12523.025344233842"/>
    <s v="BOURGOGNE"/>
    <x v="2"/>
    <s v="BASSIN PARISIEN"/>
    <n v="26686.598134887987"/>
    <n v="3036.7849040883029"/>
  </r>
  <r>
    <n v="93"/>
    <x v="68"/>
    <s v="Alpes-Maritimes"/>
    <x v="4"/>
    <x v="3"/>
    <n v="3445"/>
    <n v="17980"/>
    <n v="3370"/>
    <n v="33375"/>
    <s v="PROVENCE-ALPES-COTE D'AZUR"/>
    <x v="1"/>
    <s v="MEDITERRANEE"/>
    <n v="58170"/>
    <n v="6815"/>
  </r>
  <r>
    <n v="83"/>
    <x v="92"/>
    <s v="Cantal"/>
    <x v="3"/>
    <x v="3"/>
    <n v="382.48142842686934"/>
    <n v="3450.3498567714155"/>
    <n v="276.49014326710375"/>
    <n v="6003.0096778199131"/>
    <s v="AUVERGNE"/>
    <x v="1"/>
    <s v="CENTRE-EST"/>
    <n v="10112.331106285303"/>
    <n v="658.97157169397315"/>
  </r>
  <r>
    <n v="93"/>
    <x v="79"/>
    <s v="Hautes-Alpes"/>
    <x v="2"/>
    <x v="2"/>
    <n v="1319.8327401783506"/>
    <n v="13566.548335197591"/>
    <n v="716.69341379049126"/>
    <n v="9489.0055383490344"/>
    <s v="PROVENCE-ALPES-COTE D'AZUR"/>
    <x v="1"/>
    <s v="MEDITERRANEE"/>
    <n v="25092.080027515469"/>
    <n v="2036.5261539688418"/>
  </r>
  <r>
    <n v="82"/>
    <x v="60"/>
    <s v="Ardèche"/>
    <x v="4"/>
    <x v="2"/>
    <n v="3605"/>
    <n v="8620"/>
    <n v="2450"/>
    <n v="5360"/>
    <s v="RHONE-ALPES"/>
    <x v="1"/>
    <s v="CENTRE-EST"/>
    <n v="20035"/>
    <n v="6055"/>
  </r>
  <r>
    <n v="73"/>
    <x v="48"/>
    <s v="Tarn-et-Garonne"/>
    <x v="6"/>
    <x v="2"/>
    <n v="2181"/>
    <n v="20254"/>
    <n v="1191"/>
    <n v="14705"/>
    <s v="MIDI-PYRENEES"/>
    <x v="1"/>
    <s v="SUD-OUEST"/>
    <n v="38331"/>
    <n v="3372"/>
  </r>
  <r>
    <n v="54"/>
    <x v="93"/>
    <s v="Deux-Sèvres"/>
    <x v="2"/>
    <x v="4"/>
    <n v="2987.5534479037497"/>
    <n v="15610.81562657456"/>
    <n v="2573.0163494210246"/>
    <n v="17248.411899746363"/>
    <s v="POITOU-CHARENTES"/>
    <x v="2"/>
    <s v="OUEST"/>
    <n v="38419.797323645696"/>
    <n v="5560.5697973247743"/>
  </r>
  <r>
    <n v="11"/>
    <x v="62"/>
    <s v="Paris"/>
    <x v="5"/>
    <x v="0"/>
    <n v="13434"/>
    <n v="161333"/>
    <n v="12176"/>
    <n v="200962"/>
    <s v="ILE-DE-FRANCE"/>
    <x v="0"/>
    <s v="REGION PARISIENNE"/>
    <n v="387905"/>
    <n v="25610"/>
  </r>
  <r>
    <n v="82"/>
    <x v="56"/>
    <s v="Drôme"/>
    <x v="2"/>
    <x v="3"/>
    <n v="1493.0540676010023"/>
    <n v="8951.486559143319"/>
    <n v="885.16592980961809"/>
    <n v="14145.59798308109"/>
    <s v="RHONE-ALPES"/>
    <x v="1"/>
    <s v="CENTRE-EST"/>
    <n v="25475.304539635028"/>
    <n v="2378.2199974106206"/>
  </r>
  <r>
    <n v="11"/>
    <x v="75"/>
    <s v="Val-de-Marne"/>
    <x v="4"/>
    <x v="2"/>
    <n v="17320"/>
    <n v="56725"/>
    <n v="14550"/>
    <n v="40075"/>
    <s v="ILE-DE-FRANCE"/>
    <x v="1"/>
    <s v="REGION PARISIENNE"/>
    <n v="128670"/>
    <n v="31870"/>
  </r>
  <r>
    <n v="72"/>
    <x v="25"/>
    <s v="Lot-et-Garonne"/>
    <x v="2"/>
    <x v="1"/>
    <n v="78.002192264727256"/>
    <n v="15159.614744399214"/>
    <n v="66.675501386338738"/>
    <n v="21554.446794120326"/>
    <s v="AQUITAINE"/>
    <x v="0"/>
    <s v="SUD-OUEST"/>
    <n v="36858.739232170607"/>
    <n v="144.67769365106599"/>
  </r>
  <r>
    <n v="94"/>
    <x v="89"/>
    <s v="Haute-Corse"/>
    <x v="0"/>
    <x v="4"/>
    <n v="220"/>
    <n v="1640"/>
    <n v="220"/>
    <n v="1840"/>
    <s v="CORSE"/>
    <x v="2"/>
    <s v="MEDITERRANEE"/>
    <n v="3920"/>
    <n v="440"/>
  </r>
  <r>
    <n v="82"/>
    <x v="29"/>
    <s v="Savoie"/>
    <x v="5"/>
    <x v="5"/>
    <n v="1117"/>
    <n v="12968"/>
    <n v="1492"/>
    <n v="12156"/>
    <s v="RHONE-ALPES"/>
    <x v="2"/>
    <s v="CENTRE-EST"/>
    <n v="27733"/>
    <n v="2609"/>
  </r>
  <r>
    <n v="91"/>
    <x v="64"/>
    <s v="Pyrénées-Orientales"/>
    <x v="5"/>
    <x v="1"/>
    <n v="890"/>
    <n v="24900"/>
    <n v="696"/>
    <n v="31584"/>
    <s v="LANGUEDOC-ROUSSILLON"/>
    <x v="0"/>
    <s v="MEDITERRANEE"/>
    <n v="58070"/>
    <n v="1586"/>
  </r>
  <r>
    <n v="21"/>
    <x v="84"/>
    <s v="Ardennes"/>
    <x v="6"/>
    <x v="3"/>
    <n v="997"/>
    <n v="6135"/>
    <n v="811"/>
    <n v="9866"/>
    <s v="CHAMPAGNE-ARDENNE"/>
    <x v="1"/>
    <s v="BASSIN PARISIEN"/>
    <n v="17809"/>
    <n v="1808"/>
  </r>
  <r>
    <n v="73"/>
    <x v="2"/>
    <s v="Tarn"/>
    <x v="6"/>
    <x v="2"/>
    <n v="2979"/>
    <n v="33669"/>
    <n v="1617"/>
    <n v="24915"/>
    <s v="MIDI-PYRENEES"/>
    <x v="1"/>
    <s v="SUD-OUEST"/>
    <n v="63180"/>
    <n v="4596"/>
  </r>
  <r>
    <n v="73"/>
    <x v="65"/>
    <s v="Hautes-Pyrénées"/>
    <x v="2"/>
    <x v="4"/>
    <n v="1312.6169336958294"/>
    <n v="11130.500899612643"/>
    <n v="1347.661246923002"/>
    <n v="14166.418672512518"/>
    <s v="MIDI-PYRENEES"/>
    <x v="2"/>
    <s v="SUD-OUEST"/>
    <n v="27957.197752743996"/>
    <n v="2660.2781806188314"/>
  </r>
  <r>
    <n v="53"/>
    <x v="27"/>
    <s v="Ille-et-Vilaine"/>
    <x v="1"/>
    <x v="1"/>
    <n v="2068"/>
    <n v="46356"/>
    <n v="2884"/>
    <n v="64280"/>
    <s v="BRETAGNE"/>
    <x v="0"/>
    <s v="OUEST"/>
    <n v="115588"/>
    <n v="4952"/>
  </r>
  <r>
    <n v="91"/>
    <x v="91"/>
    <s v="Gard"/>
    <x v="3"/>
    <x v="4"/>
    <n v="4810.0248077750321"/>
    <n v="37825.804854049427"/>
    <n v="4771.6133783308369"/>
    <n v="45450.195722750716"/>
    <s v="LANGUEDOC-ROUSSILLON"/>
    <x v="2"/>
    <s v="MEDITERRANEE"/>
    <n v="92857.638762906019"/>
    <n v="9581.638186105869"/>
  </r>
  <r>
    <n v="82"/>
    <x v="29"/>
    <s v="Savoie"/>
    <x v="1"/>
    <x v="1"/>
    <n v="1008"/>
    <n v="23876"/>
    <n v="1072"/>
    <n v="31724"/>
    <s v="RHONE-ALPES"/>
    <x v="0"/>
    <s v="CENTRE-EST"/>
    <n v="57680"/>
    <n v="2080"/>
  </r>
  <r>
    <n v="73"/>
    <x v="33"/>
    <s v="Gers"/>
    <x v="1"/>
    <x v="4"/>
    <n v="1000"/>
    <n v="3940"/>
    <n v="1208"/>
    <n v="3948"/>
    <s v="MIDI-PYRENEES"/>
    <x v="2"/>
    <s v="SUD-OUEST"/>
    <n v="10096"/>
    <n v="2208"/>
  </r>
  <r>
    <n v="54"/>
    <x v="74"/>
    <s v="Charente-Maritime"/>
    <x v="1"/>
    <x v="0"/>
    <n v="9768"/>
    <n v="64740"/>
    <n v="7868"/>
    <n v="78744"/>
    <s v="POITOU-CHARENTES"/>
    <x v="0"/>
    <s v="OUEST"/>
    <n v="161120"/>
    <n v="17636"/>
  </r>
  <r>
    <n v="53"/>
    <x v="34"/>
    <s v="Finistère"/>
    <x v="0"/>
    <x v="2"/>
    <n v="9668"/>
    <n v="19320"/>
    <n v="6804"/>
    <n v="11556"/>
    <s v="BRETAGNE"/>
    <x v="1"/>
    <s v="OUEST"/>
    <n v="47348"/>
    <n v="16472"/>
  </r>
  <r>
    <n v="72"/>
    <x v="4"/>
    <s v="Dordogne"/>
    <x v="3"/>
    <x v="1"/>
    <n v="112.5944783764956"/>
    <n v="20250.975962805682"/>
    <n v="41.684175364689224"/>
    <n v="29269.893762752003"/>
    <s v="AQUITAINE"/>
    <x v="0"/>
    <s v="SUD-OUEST"/>
    <n v="49675.148379298873"/>
    <n v="154.27865374118483"/>
  </r>
  <r>
    <n v="21"/>
    <x v="5"/>
    <s v="Haute-Marne"/>
    <x v="4"/>
    <x v="0"/>
    <n v="4380"/>
    <n v="24690"/>
    <n v="3815"/>
    <n v="28970"/>
    <s v="CHAMPAGNE-ARDENNE"/>
    <x v="0"/>
    <s v="BASSIN PARISIEN"/>
    <n v="61855"/>
    <n v="8195"/>
  </r>
  <r>
    <n v="82"/>
    <x v="15"/>
    <s v="Loire"/>
    <x v="5"/>
    <x v="1"/>
    <n v="829"/>
    <n v="44060"/>
    <n v="664"/>
    <n v="64032"/>
    <s v="RHONE-ALPES"/>
    <x v="0"/>
    <s v="CENTRE-EST"/>
    <n v="109585"/>
    <n v="1493"/>
  </r>
  <r>
    <n v="52"/>
    <x v="72"/>
    <s v="Sarthe"/>
    <x v="3"/>
    <x v="3"/>
    <n v="2110.988460451129"/>
    <n v="8187.0986188228662"/>
    <n v="1397.7768324682559"/>
    <n v="13830.706754586212"/>
    <s v="PAYS DE LA LOIRE"/>
    <x v="1"/>
    <s v="OUEST"/>
    <n v="25526.570666328465"/>
    <n v="3508.7652929193846"/>
  </r>
  <r>
    <n v="91"/>
    <x v="91"/>
    <s v="Gard"/>
    <x v="2"/>
    <x v="5"/>
    <n v="2629.6297384856703"/>
    <n v="44063.268735077647"/>
    <n v="3345.6822929666691"/>
    <n v="52781.530203831921"/>
    <s v="LANGUEDOC-ROUSSILLON"/>
    <x v="2"/>
    <s v="MEDITERRANEE"/>
    <n v="102820.11097036191"/>
    <n v="5975.3120314523394"/>
  </r>
  <r>
    <n v="93"/>
    <x v="53"/>
    <s v="Bouches-du-Rhône"/>
    <x v="0"/>
    <x v="2"/>
    <n v="14036"/>
    <n v="36884"/>
    <n v="14576"/>
    <n v="34672"/>
    <s v="PROVENCE-ALPES-COTE D'AZUR"/>
    <x v="1"/>
    <s v="MEDITERRANEE"/>
    <n v="100168"/>
    <n v="28612"/>
  </r>
  <r>
    <n v="53"/>
    <x v="27"/>
    <s v="Ille-et-Vilaine"/>
    <x v="5"/>
    <x v="5"/>
    <n v="2690"/>
    <n v="28238"/>
    <n v="3392"/>
    <n v="25640"/>
    <s v="BRETAGNE"/>
    <x v="2"/>
    <s v="OUEST"/>
    <n v="59960"/>
    <n v="6082"/>
  </r>
  <r>
    <n v="11"/>
    <x v="49"/>
    <s v="Yvelines"/>
    <x v="6"/>
    <x v="1"/>
    <n v="556"/>
    <n v="43819"/>
    <n v="451"/>
    <n v="66164"/>
    <s v="ILE-DE-FRANCE"/>
    <x v="0"/>
    <s v="REGION PARISIENNE"/>
    <n v="110990"/>
    <n v="1007"/>
  </r>
  <r>
    <n v="73"/>
    <x v="48"/>
    <s v="Tarn-et-Garonne"/>
    <x v="1"/>
    <x v="1"/>
    <n v="616"/>
    <n v="13656"/>
    <n v="616"/>
    <n v="16260"/>
    <s v="MIDI-PYRENEES"/>
    <x v="0"/>
    <s v="SUD-OUEST"/>
    <n v="31148"/>
    <n v="1232"/>
  </r>
  <r>
    <n v="53"/>
    <x v="27"/>
    <s v="Ille-et-Vilaine"/>
    <x v="2"/>
    <x v="0"/>
    <n v="4206.2988812249996"/>
    <n v="45893.346571855298"/>
    <n v="2327.5760084867393"/>
    <n v="56014.255690163554"/>
    <s v="BRETAGNE"/>
    <x v="0"/>
    <s v="OUEST"/>
    <n v="108441.47715173059"/>
    <n v="6533.8748897117384"/>
  </r>
  <r>
    <n v="24"/>
    <x v="45"/>
    <s v="Indre-et-Loire"/>
    <x v="3"/>
    <x v="1"/>
    <n v="80.419651352173403"/>
    <n v="18044.815090855791"/>
    <n v="46.930250928125808"/>
    <n v="32157.452331807759"/>
    <s v="CENTRE"/>
    <x v="0"/>
    <s v="BASSIN PARISIEN"/>
    <n v="50329.617324943851"/>
    <n v="127.3499022802992"/>
  </r>
  <r>
    <n v="24"/>
    <x v="10"/>
    <s v="Cher"/>
    <x v="4"/>
    <x v="3"/>
    <n v="1120"/>
    <n v="2690"/>
    <n v="1590"/>
    <n v="4770"/>
    <s v="CENTRE"/>
    <x v="1"/>
    <s v="BASSIN PARISIEN"/>
    <n v="10170"/>
    <n v="2710"/>
  </r>
  <r>
    <n v="82"/>
    <x v="15"/>
    <s v="Loire"/>
    <x v="1"/>
    <x v="4"/>
    <n v="3092"/>
    <n v="18268"/>
    <n v="4304"/>
    <n v="15608"/>
    <s v="RHONE-ALPES"/>
    <x v="2"/>
    <s v="CENTRE-EST"/>
    <n v="41272"/>
    <n v="7396"/>
  </r>
  <r>
    <n v="83"/>
    <x v="22"/>
    <s v="Allier"/>
    <x v="5"/>
    <x v="1"/>
    <n v="571"/>
    <n v="29228"/>
    <n v="452"/>
    <n v="41896"/>
    <s v="AUVERGNE"/>
    <x v="0"/>
    <s v="CENTRE-EST"/>
    <n v="72147"/>
    <n v="1023"/>
  </r>
  <r>
    <n v="82"/>
    <x v="32"/>
    <s v="Ain"/>
    <x v="2"/>
    <x v="5"/>
    <n v="2452.9043143522017"/>
    <n v="37615.798636910338"/>
    <n v="3233.685494781158"/>
    <n v="43163.831552323805"/>
    <s v="RHONE-ALPES"/>
    <x v="2"/>
    <s v="CENTRE-EST"/>
    <n v="86466.219998367509"/>
    <n v="5686.5898091333602"/>
  </r>
  <r>
    <n v="82"/>
    <x v="61"/>
    <s v="Haute-Savoie"/>
    <x v="3"/>
    <x v="3"/>
    <n v="2273.3609039546172"/>
    <n v="10744.971277674067"/>
    <n v="1375.339111201682"/>
    <n v="16780.083024292511"/>
    <s v="RHONE-ALPES"/>
    <x v="1"/>
    <s v="CENTRE-EST"/>
    <n v="31173.754317122875"/>
    <n v="3648.7000151562993"/>
  </r>
  <r>
    <n v="24"/>
    <x v="46"/>
    <s v="Indre"/>
    <x v="4"/>
    <x v="0"/>
    <n v="4030"/>
    <n v="34485"/>
    <n v="3380"/>
    <n v="39305"/>
    <s v="CENTRE"/>
    <x v="0"/>
    <s v="BASSIN PARISIEN"/>
    <n v="81200"/>
    <n v="7410"/>
  </r>
  <r>
    <n v="23"/>
    <x v="16"/>
    <s v="Seine-Maritime"/>
    <x v="1"/>
    <x v="4"/>
    <n v="4800"/>
    <n v="25144"/>
    <n v="7020"/>
    <n v="20476"/>
    <s v="HAUTE-NORMANDIE"/>
    <x v="2"/>
    <s v="BASSIN PARISIEN"/>
    <n v="57440"/>
    <n v="11820"/>
  </r>
  <r>
    <n v="11"/>
    <x v="39"/>
    <s v="Seine-Saint-Denis"/>
    <x v="6"/>
    <x v="3"/>
    <n v="5177"/>
    <n v="33776"/>
    <n v="4710"/>
    <n v="47402"/>
    <s v="ILE-DE-FRANCE"/>
    <x v="1"/>
    <s v="REGION PARISIENNE"/>
    <n v="91065"/>
    <n v="9887"/>
  </r>
  <r>
    <n v="82"/>
    <x v="61"/>
    <s v="Haute-Savoie"/>
    <x v="5"/>
    <x v="0"/>
    <n v="5673"/>
    <n v="41065"/>
    <n v="4396"/>
    <n v="44520"/>
    <s v="RHONE-ALPES"/>
    <x v="0"/>
    <s v="CENTRE-EST"/>
    <n v="95654"/>
    <n v="10069"/>
  </r>
  <r>
    <n v="73"/>
    <x v="2"/>
    <s v="Tarn"/>
    <x v="6"/>
    <x v="0"/>
    <n v="1877"/>
    <n v="26621"/>
    <n v="1106"/>
    <n v="32656"/>
    <s v="MIDI-PYRENEES"/>
    <x v="0"/>
    <s v="SUD-OUEST"/>
    <n v="62260"/>
    <n v="2983"/>
  </r>
  <r>
    <n v="82"/>
    <x v="60"/>
    <s v="Ardèche"/>
    <x v="4"/>
    <x v="4"/>
    <n v="705"/>
    <n v="4075"/>
    <n v="1010"/>
    <n v="3355"/>
    <s v="RHONE-ALPES"/>
    <x v="2"/>
    <s v="CENTRE-EST"/>
    <n v="9145"/>
    <n v="1715"/>
  </r>
  <r>
    <n v="94"/>
    <x v="13"/>
    <s v="Corse-du-Sud"/>
    <x v="1"/>
    <x v="5"/>
    <n v="108"/>
    <n v="2084"/>
    <n v="208"/>
    <n v="2032"/>
    <s v="CORSE"/>
    <x v="2"/>
    <s v="MEDITERRANEE"/>
    <n v="4432"/>
    <n v="316"/>
  </r>
  <r>
    <n v="82"/>
    <x v="19"/>
    <s v="Isère"/>
    <x v="4"/>
    <x v="4"/>
    <n v="3615"/>
    <n v="20105"/>
    <n v="4865"/>
    <n v="16090"/>
    <s v="RHONE-ALPES"/>
    <x v="2"/>
    <s v="CENTRE-EST"/>
    <n v="44675"/>
    <n v="8480"/>
  </r>
  <r>
    <n v="52"/>
    <x v="73"/>
    <s v="Maine-et-Loire"/>
    <x v="3"/>
    <x v="4"/>
    <n v="7741.2265430152111"/>
    <n v="38671.739302802482"/>
    <n v="6831.0793989696804"/>
    <n v="39992.433548977999"/>
    <s v="PAYS DE LA LOIRE"/>
    <x v="2"/>
    <s v="OUEST"/>
    <n v="93236.478793765375"/>
    <n v="14572.305941984891"/>
  </r>
  <r>
    <n v="82"/>
    <x v="61"/>
    <s v="Haute-Savoie"/>
    <x v="6"/>
    <x v="2"/>
    <n v="6364"/>
    <n v="70342"/>
    <n v="3991"/>
    <n v="52134"/>
    <s v="RHONE-ALPES"/>
    <x v="1"/>
    <s v="CENTRE-EST"/>
    <n v="132831"/>
    <n v="10355"/>
  </r>
  <r>
    <n v="24"/>
    <x v="46"/>
    <s v="Indre"/>
    <x v="5"/>
    <x v="2"/>
    <n v="4226"/>
    <n v="18828"/>
    <n v="3068"/>
    <n v="11204"/>
    <s v="CENTRE"/>
    <x v="1"/>
    <s v="BASSIN PARISIEN"/>
    <n v="37326"/>
    <n v="7294"/>
  </r>
  <r>
    <n v="52"/>
    <x v="20"/>
    <s v="Loire-Atlantique"/>
    <x v="6"/>
    <x v="0"/>
    <n v="5282"/>
    <n v="49812"/>
    <n v="3137"/>
    <n v="67181"/>
    <s v="PAYS DE LA LOIRE"/>
    <x v="0"/>
    <s v="OUEST"/>
    <n v="125412"/>
    <n v="8419"/>
  </r>
  <r>
    <n v="73"/>
    <x v="2"/>
    <s v="Tarn"/>
    <x v="5"/>
    <x v="3"/>
    <n v="916"/>
    <n v="6540"/>
    <n v="748"/>
    <n v="9604"/>
    <s v="MIDI-PYRENEES"/>
    <x v="1"/>
    <s v="SUD-OUEST"/>
    <n v="17808"/>
    <n v="1664"/>
  </r>
  <r>
    <n v="54"/>
    <x v="88"/>
    <s v="Charente"/>
    <x v="3"/>
    <x v="2"/>
    <n v="3490.3774638040381"/>
    <n v="43291.780442832438"/>
    <n v="2109.9138777564353"/>
    <n v="30819.110641441181"/>
    <s v="POITOU-CHARENTES"/>
    <x v="1"/>
    <s v="OUEST"/>
    <n v="79711.182425834093"/>
    <n v="5600.2913415604735"/>
  </r>
  <r>
    <n v="93"/>
    <x v="36"/>
    <s v="Alpes-de-Haute-Provence"/>
    <x v="0"/>
    <x v="5"/>
    <n v="100"/>
    <n v="1504"/>
    <n v="72"/>
    <n v="736"/>
    <s v="PROVENCE-ALPES-COTE D'AZUR"/>
    <x v="2"/>
    <s v="MEDITERRANEE"/>
    <n v="2412"/>
    <n v="172"/>
  </r>
  <r>
    <n v="54"/>
    <x v="93"/>
    <s v="Deux-Sèvres"/>
    <x v="1"/>
    <x v="1"/>
    <n v="1000"/>
    <n v="27476"/>
    <n v="976"/>
    <n v="34572"/>
    <s v="POITOU-CHARENTES"/>
    <x v="0"/>
    <s v="OUEST"/>
    <n v="64024"/>
    <n v="1976"/>
  </r>
  <r>
    <n v="72"/>
    <x v="11"/>
    <s v="Pyrénées-Atlantiques"/>
    <x v="4"/>
    <x v="1"/>
    <n v="3265"/>
    <n v="40020"/>
    <n v="4115"/>
    <n v="50780"/>
    <s v="AQUITAINE"/>
    <x v="0"/>
    <s v="SUD-OUEST"/>
    <n v="98180"/>
    <n v="7380"/>
  </r>
  <r>
    <n v="11"/>
    <x v="42"/>
    <s v="Hauts-de-Seine"/>
    <x v="1"/>
    <x v="1"/>
    <n v="5328"/>
    <n v="70660"/>
    <n v="5072"/>
    <n v="99156"/>
    <s v="ILE-DE-FRANCE"/>
    <x v="0"/>
    <s v="REGION PARISIENNE"/>
    <n v="180216"/>
    <n v="10400"/>
  </r>
  <r>
    <n v="11"/>
    <x v="42"/>
    <s v="Hauts-de-Seine"/>
    <x v="2"/>
    <x v="5"/>
    <n v="11256.904055991195"/>
    <n v="224184.59855299868"/>
    <n v="15170.189477735536"/>
    <n v="228790.0485995787"/>
    <s v="ILE-DE-FRANCE"/>
    <x v="2"/>
    <s v="REGION PARISIENNE"/>
    <n v="479401.74068630417"/>
    <n v="26427.093533726729"/>
  </r>
  <r>
    <n v="93"/>
    <x v="79"/>
    <s v="Hautes-Alpes"/>
    <x v="4"/>
    <x v="1"/>
    <n v="675"/>
    <n v="8960"/>
    <n v="820"/>
    <n v="10755"/>
    <s v="PROVENCE-ALPES-COTE D'AZUR"/>
    <x v="0"/>
    <s v="MEDITERRANEE"/>
    <n v="21210"/>
    <n v="1495"/>
  </r>
  <r>
    <n v="74"/>
    <x v="52"/>
    <s v="Corrèze"/>
    <x v="3"/>
    <x v="1"/>
    <n v="27.00557673893293"/>
    <n v="10229.27944801229"/>
    <n v="13.271395930696549"/>
    <n v="17068.750360106078"/>
    <s v="LIMOUSIN"/>
    <x v="0"/>
    <s v="SUD-OUEST"/>
    <n v="27338.306780788"/>
    <n v="40.27697266962948"/>
  </r>
  <r>
    <n v="83"/>
    <x v="26"/>
    <s v="Haute-Loire"/>
    <x v="0"/>
    <x v="4"/>
    <n v="788"/>
    <n v="2604"/>
    <n v="1024"/>
    <n v="2380"/>
    <s v="AUVERGNE"/>
    <x v="2"/>
    <s v="CENTRE-EST"/>
    <n v="6796"/>
    <n v="1812"/>
  </r>
  <r>
    <n v="24"/>
    <x v="10"/>
    <s v="Cher"/>
    <x v="5"/>
    <x v="4"/>
    <n v="1005"/>
    <n v="9324"/>
    <n v="1368"/>
    <n v="9165"/>
    <s v="CENTRE"/>
    <x v="2"/>
    <s v="BASSIN PARISIEN"/>
    <n v="20862"/>
    <n v="2373"/>
  </r>
  <r>
    <n v="11"/>
    <x v="66"/>
    <s v="Val-d'Oise"/>
    <x v="1"/>
    <x v="4"/>
    <n v="4704"/>
    <n v="29052"/>
    <n v="6004"/>
    <n v="24984"/>
    <s v="ILE-DE-FRANCE"/>
    <x v="2"/>
    <s v="REGION PARISIENNE"/>
    <n v="64744"/>
    <n v="10708"/>
  </r>
  <r>
    <n v="74"/>
    <x v="0"/>
    <s v="Creuse"/>
    <x v="1"/>
    <x v="2"/>
    <n v="2760"/>
    <n v="7404"/>
    <n v="1588"/>
    <n v="3412"/>
    <s v="LIMOUSIN"/>
    <x v="1"/>
    <s v="SUD-OUEST"/>
    <n v="15164"/>
    <n v="4348"/>
  </r>
  <r>
    <n v="74"/>
    <x v="0"/>
    <s v="Creuse"/>
    <x v="4"/>
    <x v="5"/>
    <n v="185"/>
    <n v="1395"/>
    <n v="285"/>
    <n v="1265"/>
    <s v="LIMOUSIN"/>
    <x v="2"/>
    <s v="SUD-OUEST"/>
    <n v="3130"/>
    <n v="470"/>
  </r>
  <r>
    <n v="52"/>
    <x v="73"/>
    <s v="Maine-et-Loire"/>
    <x v="3"/>
    <x v="3"/>
    <n v="2916.8747863632989"/>
    <n v="10916.049690106984"/>
    <n v="1864.805946964414"/>
    <n v="17430.163227246816"/>
    <s v="PAYS DE LA LOIRE"/>
    <x v="1"/>
    <s v="OUEST"/>
    <n v="33127.893650681508"/>
    <n v="4781.6807333277129"/>
  </r>
  <r>
    <n v="31"/>
    <x v="44"/>
    <s v="Nord"/>
    <x v="4"/>
    <x v="4"/>
    <n v="11295"/>
    <n v="49545"/>
    <n v="12690"/>
    <n v="33695"/>
    <s v="NORD-PAS-DE-CALAIS"/>
    <x v="2"/>
    <s v=""/>
    <n v="107225"/>
    <n v="23985"/>
  </r>
  <r>
    <n v="94"/>
    <x v="13"/>
    <s v="Corse-du-Sud"/>
    <x v="6"/>
    <x v="4"/>
    <n v="484"/>
    <n v="5534"/>
    <n v="613"/>
    <n v="7253"/>
    <s v="CORSE"/>
    <x v="2"/>
    <s v="MEDITERRANEE"/>
    <n v="13884"/>
    <n v="1097"/>
  </r>
  <r>
    <n v="72"/>
    <x v="82"/>
    <s v="Gironde"/>
    <x v="0"/>
    <x v="5"/>
    <n v="1188"/>
    <n v="15844"/>
    <n v="884"/>
    <n v="6452"/>
    <s v="AQUITAINE"/>
    <x v="2"/>
    <s v="SUD-OUEST"/>
    <n v="24368"/>
    <n v="2072"/>
  </r>
  <r>
    <n v="82"/>
    <x v="61"/>
    <s v="Haute-Savoie"/>
    <x v="3"/>
    <x v="0"/>
    <n v="3904.582761645032"/>
    <n v="35180.322595411533"/>
    <n v="2389.5946934949711"/>
    <n v="40369.035203567561"/>
    <s v="RHONE-ALPES"/>
    <x v="0"/>
    <s v="CENTRE-EST"/>
    <n v="81843.535254119095"/>
    <n v="6294.1774551400031"/>
  </r>
  <r>
    <n v="43"/>
    <x v="18"/>
    <s v="Haute-Saône"/>
    <x v="3"/>
    <x v="2"/>
    <n v="2559.7650369895146"/>
    <n v="28272.069161842159"/>
    <n v="1604.6393755401855"/>
    <n v="18974.307475300462"/>
    <s v="FRANCHE-COMTE"/>
    <x v="1"/>
    <s v="EST"/>
    <n v="51410.781049672325"/>
    <n v="4164.4044125297005"/>
  </r>
  <r>
    <n v="25"/>
    <x v="85"/>
    <s v="Calvados"/>
    <x v="4"/>
    <x v="3"/>
    <n v="2400"/>
    <n v="5195"/>
    <n v="3185"/>
    <n v="9625"/>
    <s v="BASSE-NORMANDIE"/>
    <x v="1"/>
    <s v="BASSIN PARISIEN"/>
    <n v="20405"/>
    <n v="5585"/>
  </r>
  <r>
    <n v="23"/>
    <x v="38"/>
    <s v="Eure"/>
    <x v="1"/>
    <x v="0"/>
    <n v="10540"/>
    <n v="57176"/>
    <n v="9400"/>
    <n v="64996"/>
    <s v="HAUTE-NORMANDIE"/>
    <x v="0"/>
    <s v="BASSIN PARISIEN"/>
    <n v="142112"/>
    <n v="19940"/>
  </r>
  <r>
    <n v="93"/>
    <x v="36"/>
    <s v="Alpes-de-Haute-Provence"/>
    <x v="0"/>
    <x v="2"/>
    <n v="1300"/>
    <n v="2300"/>
    <n v="872"/>
    <n v="1780"/>
    <s v="PROVENCE-ALPES-COTE D'AZUR"/>
    <x v="1"/>
    <s v="MEDITERRANEE"/>
    <n v="6252"/>
    <n v="2172"/>
  </r>
  <r>
    <n v="11"/>
    <x v="90"/>
    <s v="Seine-et-Marne"/>
    <x v="0"/>
    <x v="5"/>
    <n v="648"/>
    <n v="8024"/>
    <n v="460"/>
    <n v="2860"/>
    <s v="ILE-DE-FRANCE"/>
    <x v="2"/>
    <s v="REGION PARISIENNE"/>
    <n v="11992"/>
    <n v="1108"/>
  </r>
  <r>
    <n v="22"/>
    <x v="95"/>
    <s v="Aisne"/>
    <x v="0"/>
    <x v="0"/>
    <n v="11328"/>
    <n v="69864"/>
    <n v="10364"/>
    <n v="82744"/>
    <s v="PICARDIE"/>
    <x v="0"/>
    <s v="BASSIN PARISIEN"/>
    <n v="174300"/>
    <n v="21692"/>
  </r>
  <r>
    <n v="25"/>
    <x v="55"/>
    <s v="Manche"/>
    <x v="6"/>
    <x v="0"/>
    <n v="2661"/>
    <n v="41572"/>
    <n v="2025"/>
    <n v="49740"/>
    <s v="BASSE-NORMANDIE"/>
    <x v="0"/>
    <s v="BASSIN PARISIEN"/>
    <n v="95998"/>
    <n v="4686"/>
  </r>
  <r>
    <n v="74"/>
    <x v="87"/>
    <s v="Haute-Vienne"/>
    <x v="5"/>
    <x v="0"/>
    <n v="2988"/>
    <n v="30568"/>
    <n v="2248"/>
    <n v="39796"/>
    <s v="LIMOUSIN"/>
    <x v="0"/>
    <s v="SUD-OUEST"/>
    <n v="75600"/>
    <n v="5236"/>
  </r>
  <r>
    <n v="24"/>
    <x v="8"/>
    <s v="Loir-et-Cher"/>
    <x v="4"/>
    <x v="5"/>
    <n v="355"/>
    <n v="3325"/>
    <n v="655"/>
    <n v="2730"/>
    <s v="CENTRE"/>
    <x v="2"/>
    <s v="BASSIN PARISIEN"/>
    <n v="7065"/>
    <n v="1010"/>
  </r>
  <r>
    <n v="72"/>
    <x v="11"/>
    <s v="Pyrénées-Atlantiques"/>
    <x v="0"/>
    <x v="2"/>
    <n v="6416"/>
    <n v="12940"/>
    <n v="6104"/>
    <n v="10480"/>
    <s v="AQUITAINE"/>
    <x v="1"/>
    <s v="SUD-OUEST"/>
    <n v="35940"/>
    <n v="12520"/>
  </r>
  <r>
    <n v="26"/>
    <x v="28"/>
    <s v="Yonne"/>
    <x v="1"/>
    <x v="3"/>
    <n v="1160"/>
    <n v="3740"/>
    <n v="1636"/>
    <n v="6688"/>
    <s v="BOURGOGNE"/>
    <x v="1"/>
    <s v="BASSIN PARISIEN"/>
    <n v="13224"/>
    <n v="2796"/>
  </r>
  <r>
    <n v="54"/>
    <x v="1"/>
    <s v="Vienne"/>
    <x v="2"/>
    <x v="2"/>
    <n v="4308.524200197151"/>
    <n v="41739.029107749331"/>
    <n v="2625.679978099346"/>
    <n v="29004.74846910909"/>
    <s v="POITOU-CHARENTES"/>
    <x v="1"/>
    <s v="OUEST"/>
    <n v="77677.98175515492"/>
    <n v="6934.204178296497"/>
  </r>
  <r>
    <n v="73"/>
    <x v="33"/>
    <s v="Gers"/>
    <x v="0"/>
    <x v="5"/>
    <n v="144"/>
    <n v="1440"/>
    <n v="100"/>
    <n v="572"/>
    <s v="MIDI-PYRENEES"/>
    <x v="2"/>
    <s v="SUD-OUEST"/>
    <n v="2256"/>
    <n v="244"/>
  </r>
  <r>
    <n v="73"/>
    <x v="65"/>
    <s v="Hautes-Pyrénées"/>
    <x v="0"/>
    <x v="4"/>
    <n v="700"/>
    <n v="3396"/>
    <n v="776"/>
    <n v="3560"/>
    <s v="MIDI-PYRENEES"/>
    <x v="2"/>
    <s v="SUD-OUEST"/>
    <n v="8432"/>
    <n v="1476"/>
  </r>
  <r>
    <n v="21"/>
    <x v="77"/>
    <s v="Aube"/>
    <x v="3"/>
    <x v="0"/>
    <n v="2006.6265712595157"/>
    <n v="20452.318082525446"/>
    <n v="1331.6147539546635"/>
    <n v="24333.559801608615"/>
    <s v="CHAMPAGNE-ARDENNE"/>
    <x v="0"/>
    <s v="BASSIN PARISIEN"/>
    <n v="48124.119209348239"/>
    <n v="3338.2413252141791"/>
  </r>
  <r>
    <n v="42"/>
    <x v="40"/>
    <s v="Haut-Rhin"/>
    <x v="6"/>
    <x v="3"/>
    <n v="2323"/>
    <n v="9832"/>
    <n v="1775"/>
    <n v="14426"/>
    <s v="ALSACE"/>
    <x v="1"/>
    <s v="EST"/>
    <n v="28356"/>
    <n v="4098"/>
  </r>
  <r>
    <n v="54"/>
    <x v="88"/>
    <s v="Charente"/>
    <x v="6"/>
    <x v="1"/>
    <n v="102"/>
    <n v="19999"/>
    <n v="52"/>
    <n v="30366"/>
    <s v="POITOU-CHARENTES"/>
    <x v="0"/>
    <s v="OUEST"/>
    <n v="50519"/>
    <n v="154"/>
  </r>
  <r>
    <n v="52"/>
    <x v="72"/>
    <s v="Sarthe"/>
    <x v="0"/>
    <x v="5"/>
    <n v="404"/>
    <n v="3672"/>
    <n v="208"/>
    <n v="1176"/>
    <s v="PAYS DE LA LOIRE"/>
    <x v="2"/>
    <s v="OUEST"/>
    <n v="5460"/>
    <n v="612"/>
  </r>
  <r>
    <n v="11"/>
    <x v="70"/>
    <s v="Essonne"/>
    <x v="2"/>
    <x v="3"/>
    <n v="3718.4012670984662"/>
    <n v="21435.098409704849"/>
    <n v="2689.9574464021625"/>
    <n v="34098.27670661849"/>
    <s v="ILE-DE-FRANCE"/>
    <x v="1"/>
    <s v="REGION PARISIENNE"/>
    <n v="61941.73382982397"/>
    <n v="6408.3587135006292"/>
  </r>
  <r>
    <n v="11"/>
    <x v="75"/>
    <s v="Val-de-Marne"/>
    <x v="0"/>
    <x v="2"/>
    <n v="14800"/>
    <n v="42400"/>
    <n v="13472"/>
    <n v="36972"/>
    <s v="ILE-DE-FRANCE"/>
    <x v="1"/>
    <s v="REGION PARISIENNE"/>
    <n v="107644"/>
    <n v="28272"/>
  </r>
  <r>
    <n v="11"/>
    <x v="49"/>
    <s v="Yvelines"/>
    <x v="0"/>
    <x v="0"/>
    <n v="14992"/>
    <n v="81560"/>
    <n v="11120"/>
    <n v="94756"/>
    <s v="ILE-DE-FRANCE"/>
    <x v="0"/>
    <s v="REGION PARISIENNE"/>
    <n v="202428"/>
    <n v="26112"/>
  </r>
  <r>
    <n v="91"/>
    <x v="83"/>
    <s v="Lozère"/>
    <x v="3"/>
    <x v="0"/>
    <n v="298.15957312354715"/>
    <n v="4743.010536906676"/>
    <n v="153.32112372530858"/>
    <n v="4646.4580916807954"/>
    <s v="LANGUEDOC-ROUSSILLON"/>
    <x v="0"/>
    <s v="MEDITERRANEE"/>
    <n v="9840.9493254363279"/>
    <n v="451.4806968488557"/>
  </r>
  <r>
    <n v="74"/>
    <x v="0"/>
    <s v="Creuse"/>
    <x v="6"/>
    <x v="5"/>
    <n v="321"/>
    <n v="4103"/>
    <n v="373"/>
    <n v="4719"/>
    <s v="LIMOUSIN"/>
    <x v="2"/>
    <s v="SUD-OUEST"/>
    <n v="9516"/>
    <n v="694"/>
  </r>
  <r>
    <n v="52"/>
    <x v="73"/>
    <s v="Maine-et-Loire"/>
    <x v="2"/>
    <x v="1"/>
    <n v="240.12596796823712"/>
    <n v="27927.383244282555"/>
    <n v="97.994403153887504"/>
    <n v="46475.158245481289"/>
    <s v="PAYS DE LA LOIRE"/>
    <x v="0"/>
    <s v="OUEST"/>
    <n v="74740.661860885972"/>
    <n v="338.12037112212465"/>
  </r>
  <r>
    <n v="41"/>
    <x v="58"/>
    <s v="Meuse"/>
    <x v="5"/>
    <x v="2"/>
    <n v="3314"/>
    <n v="16182"/>
    <n v="2544"/>
    <n v="9572"/>
    <s v="LORRAINE"/>
    <x v="1"/>
    <s v="EST"/>
    <n v="31612"/>
    <n v="5858"/>
  </r>
  <r>
    <n v="93"/>
    <x v="53"/>
    <s v="Bouches-du-Rhône"/>
    <x v="1"/>
    <x v="1"/>
    <n v="5860"/>
    <n v="91536"/>
    <n v="4928"/>
    <n v="108472"/>
    <s v="PROVENCE-ALPES-COTE D'AZUR"/>
    <x v="0"/>
    <s v="MEDITERRANEE"/>
    <n v="210796"/>
    <n v="10788"/>
  </r>
  <r>
    <n v="94"/>
    <x v="13"/>
    <s v="Corse-du-Sud"/>
    <x v="4"/>
    <x v="1"/>
    <n v="605"/>
    <n v="8190"/>
    <n v="690"/>
    <n v="8395"/>
    <s v="CORSE"/>
    <x v="0"/>
    <s v="MEDITERRANEE"/>
    <n v="17880"/>
    <n v="1295"/>
  </r>
  <r>
    <n v="24"/>
    <x v="46"/>
    <s v="Indre"/>
    <x v="3"/>
    <x v="1"/>
    <n v="25.440366794034919"/>
    <n v="10637.204196706032"/>
    <n v="6.9202593363871499"/>
    <n v="18377.45435645507"/>
    <s v="CENTRE"/>
    <x v="0"/>
    <s v="BASSIN PARISIEN"/>
    <n v="29047.019179291525"/>
    <n v="32.360626130422069"/>
  </r>
  <r>
    <n v="23"/>
    <x v="16"/>
    <s v="Seine-Maritime"/>
    <x v="2"/>
    <x v="2"/>
    <n v="14395.95024159362"/>
    <n v="128570.37323086866"/>
    <n v="9674.6576055568894"/>
    <n v="92635.338915713044"/>
    <s v="HAUTE-NORMANDIE"/>
    <x v="1"/>
    <s v="BASSIN PARISIEN"/>
    <n v="245276.31999373221"/>
    <n v="24070.60784715051"/>
  </r>
  <r>
    <n v="82"/>
    <x v="15"/>
    <s v="Loire"/>
    <x v="3"/>
    <x v="1"/>
    <n v="142.92473662259135"/>
    <n v="22787.638966985716"/>
    <n v="71.522362100095904"/>
    <n v="38794.778208838157"/>
    <s v="RHONE-ALPES"/>
    <x v="0"/>
    <s v="CENTRE-EST"/>
    <n v="61796.864274546562"/>
    <n v="214.44709872268726"/>
  </r>
  <r>
    <n v="94"/>
    <x v="89"/>
    <s v="Haute-Corse"/>
    <x v="4"/>
    <x v="5"/>
    <n v="80"/>
    <n v="1940"/>
    <n v="140"/>
    <n v="1200"/>
    <s v="CORSE"/>
    <x v="2"/>
    <s v="MEDITERRANEE"/>
    <n v="3360"/>
    <n v="220"/>
  </r>
  <r>
    <n v="54"/>
    <x v="93"/>
    <s v="Deux-Sèvres"/>
    <x v="2"/>
    <x v="5"/>
    <n v="1538.4425120078099"/>
    <n v="18607.465901489257"/>
    <n v="2183.7432734817526"/>
    <n v="22695.614160686764"/>
    <s v="POITOU-CHARENTES"/>
    <x v="2"/>
    <s v="OUEST"/>
    <n v="45025.265847665578"/>
    <n v="3722.1857854895625"/>
  </r>
  <r>
    <n v="11"/>
    <x v="75"/>
    <s v="Val-de-Marne"/>
    <x v="1"/>
    <x v="5"/>
    <n v="3320"/>
    <n v="40848"/>
    <n v="5092"/>
    <n v="35888"/>
    <s v="ILE-DE-FRANCE"/>
    <x v="2"/>
    <s v="REGION PARISIENNE"/>
    <n v="85148"/>
    <n v="8412"/>
  </r>
  <r>
    <n v="83"/>
    <x v="94"/>
    <s v="Puy-de-Dôme"/>
    <x v="1"/>
    <x v="0"/>
    <n v="6928"/>
    <n v="61848"/>
    <n v="5580"/>
    <n v="70272"/>
    <s v="AUVERGNE"/>
    <x v="0"/>
    <s v="CENTRE-EST"/>
    <n v="144628"/>
    <n v="12508"/>
  </r>
  <r>
    <n v="53"/>
    <x v="27"/>
    <s v="Ille-et-Vilaine"/>
    <x v="5"/>
    <x v="1"/>
    <n v="963"/>
    <n v="47614"/>
    <n v="924"/>
    <n v="69152"/>
    <s v="BRETAGNE"/>
    <x v="0"/>
    <s v="OUEST"/>
    <n v="118653"/>
    <n v="1887"/>
  </r>
  <r>
    <n v="91"/>
    <x v="51"/>
    <s v="Hérault"/>
    <x v="5"/>
    <x v="4"/>
    <n v="2414"/>
    <n v="27965"/>
    <n v="3952"/>
    <n v="32049"/>
    <s v="LANGUEDOC-ROUSSILLON"/>
    <x v="2"/>
    <s v="MEDITERRANEE"/>
    <n v="66380"/>
    <n v="6366"/>
  </r>
  <r>
    <n v="93"/>
    <x v="68"/>
    <s v="Alpes-Maritimes"/>
    <x v="0"/>
    <x v="3"/>
    <n v="2284"/>
    <n v="13324"/>
    <n v="2608"/>
    <n v="25240"/>
    <s v="PROVENCE-ALPES-COTE D'AZUR"/>
    <x v="1"/>
    <s v="MEDITERRANEE"/>
    <n v="43456"/>
    <n v="4892"/>
  </r>
  <r>
    <n v="73"/>
    <x v="65"/>
    <s v="Hautes-Pyrénées"/>
    <x v="4"/>
    <x v="3"/>
    <n v="1100"/>
    <n v="3245"/>
    <n v="1335"/>
    <n v="5405"/>
    <s v="MIDI-PYRENEES"/>
    <x v="1"/>
    <s v="SUD-OUEST"/>
    <n v="11085"/>
    <n v="2435"/>
  </r>
  <r>
    <n v="93"/>
    <x v="54"/>
    <s v="Vaucluse"/>
    <x v="3"/>
    <x v="2"/>
    <n v="5608.4998412273517"/>
    <n v="50084.805894133882"/>
    <n v="4035.0852748369562"/>
    <n v="38623.350689724553"/>
    <s v="PROVENCE-ALPES-COTE D'AZUR"/>
    <x v="1"/>
    <s v="MEDITERRANEE"/>
    <n v="98351.741699922743"/>
    <n v="9643.5851160643069"/>
  </r>
  <r>
    <n v="73"/>
    <x v="69"/>
    <s v="Haute-Garonne"/>
    <x v="4"/>
    <x v="5"/>
    <n v="2365"/>
    <n v="22620"/>
    <n v="3650"/>
    <n v="18140"/>
    <s v="MIDI-PYRENEES"/>
    <x v="2"/>
    <s v="SUD-OUEST"/>
    <n v="46775"/>
    <n v="6015"/>
  </r>
  <r>
    <n v="11"/>
    <x v="90"/>
    <s v="Seine-et-Marne"/>
    <x v="1"/>
    <x v="0"/>
    <n v="14692"/>
    <n v="89100"/>
    <n v="13100"/>
    <n v="104604"/>
    <s v="ILE-DE-FRANCE"/>
    <x v="0"/>
    <s v="REGION PARISIENNE"/>
    <n v="221496"/>
    <n v="27792"/>
  </r>
  <r>
    <n v="94"/>
    <x v="13"/>
    <s v="Corse-du-Sud"/>
    <x v="3"/>
    <x v="5"/>
    <n v="424.61187743140391"/>
    <n v="9807.5075664977012"/>
    <n v="633.86266215065939"/>
    <n v="13082.552904099179"/>
    <s v="CORSE"/>
    <x v="2"/>
    <s v="MEDITERRANEE"/>
    <n v="23948.535010178945"/>
    <n v="1058.4745395820632"/>
  </r>
  <r>
    <n v="72"/>
    <x v="82"/>
    <s v="Gironde"/>
    <x v="4"/>
    <x v="1"/>
    <n v="11130"/>
    <n v="71700"/>
    <n v="12560"/>
    <n v="92950"/>
    <s v="AQUITAINE"/>
    <x v="0"/>
    <s v="SUD-OUEST"/>
    <n v="188340"/>
    <n v="23690"/>
  </r>
  <r>
    <n v="73"/>
    <x v="80"/>
    <s v="Aveyron"/>
    <x v="2"/>
    <x v="0"/>
    <n v="979.38522923397034"/>
    <n v="16708.15976827556"/>
    <n v="560.71070010623487"/>
    <n v="18635.387932551956"/>
    <s v="MIDI-PYRENEES"/>
    <x v="0"/>
    <s v="SUD-OUEST"/>
    <n v="36883.643630167717"/>
    <n v="1540.0959293402052"/>
  </r>
  <r>
    <n v="11"/>
    <x v="42"/>
    <s v="Hauts-de-Seine"/>
    <x v="5"/>
    <x v="2"/>
    <n v="15525"/>
    <n v="72429"/>
    <n v="14036"/>
    <n v="62680"/>
    <s v="ILE-DE-FRANCE"/>
    <x v="1"/>
    <s v="REGION PARISIENNE"/>
    <n v="164670"/>
    <n v="29561"/>
  </r>
  <r>
    <n v="41"/>
    <x v="58"/>
    <s v="Meuse"/>
    <x v="2"/>
    <x v="4"/>
    <n v="1521.1050914512564"/>
    <n v="8527.9775221401123"/>
    <n v="1312.4827624393031"/>
    <n v="9130.0747671750487"/>
    <s v="LORRAINE"/>
    <x v="2"/>
    <s v="EST"/>
    <n v="20491.640143205721"/>
    <n v="2833.5878538905595"/>
  </r>
  <r>
    <n v="82"/>
    <x v="17"/>
    <s v="Rhône"/>
    <x v="6"/>
    <x v="0"/>
    <n v="8455"/>
    <n v="90552"/>
    <n v="5718"/>
    <n v="103904"/>
    <s v="RHONE-ALPES"/>
    <x v="0"/>
    <s v="CENTRE-EST"/>
    <n v="208629"/>
    <n v="14173"/>
  </r>
  <r>
    <n v="82"/>
    <x v="17"/>
    <s v="Rhône"/>
    <x v="0"/>
    <x v="3"/>
    <n v="3280"/>
    <n v="12908"/>
    <n v="6084"/>
    <n v="26532"/>
    <s v="RHONE-ALPES"/>
    <x v="1"/>
    <s v="CENTRE-EST"/>
    <n v="48804"/>
    <n v="9364"/>
  </r>
  <r>
    <n v="24"/>
    <x v="71"/>
    <s v="Loiret"/>
    <x v="4"/>
    <x v="3"/>
    <n v="1990"/>
    <n v="5220"/>
    <n v="2710"/>
    <n v="9710"/>
    <s v="CENTRE"/>
    <x v="1"/>
    <s v="BASSIN PARISIEN"/>
    <n v="19630"/>
    <n v="4700"/>
  </r>
  <r>
    <n v="82"/>
    <x v="15"/>
    <s v="Loire"/>
    <x v="4"/>
    <x v="0"/>
    <n v="10830"/>
    <n v="94750"/>
    <n v="9740"/>
    <n v="111205"/>
    <s v="RHONE-ALPES"/>
    <x v="0"/>
    <s v="CENTRE-EST"/>
    <n v="226525"/>
    <n v="20570"/>
  </r>
  <r>
    <n v="93"/>
    <x v="79"/>
    <s v="Hautes-Alpes"/>
    <x v="6"/>
    <x v="0"/>
    <n v="579"/>
    <n v="6257"/>
    <n v="331"/>
    <n v="6633"/>
    <s v="PROVENCE-ALPES-COTE D'AZUR"/>
    <x v="0"/>
    <s v="MEDITERRANEE"/>
    <n v="13800"/>
    <n v="910"/>
  </r>
  <r>
    <n v="73"/>
    <x v="80"/>
    <s v="Aveyron"/>
    <x v="0"/>
    <x v="3"/>
    <n v="680"/>
    <n v="1960"/>
    <n v="1156"/>
    <n v="4356"/>
    <s v="MIDI-PYRENEES"/>
    <x v="1"/>
    <s v="SUD-OUEST"/>
    <n v="8152"/>
    <n v="1836"/>
  </r>
  <r>
    <n v="41"/>
    <x v="67"/>
    <s v="Moselle"/>
    <x v="2"/>
    <x v="0"/>
    <n v="7593.7626321724038"/>
    <n v="71789.598495918326"/>
    <n v="4917.0371278495277"/>
    <n v="102048.61400108605"/>
    <s v="LORRAINE"/>
    <x v="0"/>
    <s v="EST"/>
    <n v="186349.01225702633"/>
    <n v="12510.799760021931"/>
  </r>
  <r>
    <n v="22"/>
    <x v="81"/>
    <s v="Oise"/>
    <x v="2"/>
    <x v="3"/>
    <n v="3155.9786045866072"/>
    <n v="13156.784780786238"/>
    <n v="2208.2872663605449"/>
    <n v="20372.762031092501"/>
    <s v="PICARDIE"/>
    <x v="1"/>
    <s v="BASSIN PARISIEN"/>
    <n v="38893.812682825897"/>
    <n v="5364.2658709471525"/>
  </r>
  <r>
    <n v="25"/>
    <x v="85"/>
    <s v="Calvados"/>
    <x v="3"/>
    <x v="4"/>
    <n v="5524.0025545590534"/>
    <n v="31642.708345310708"/>
    <n v="5865.5053368537119"/>
    <n v="36596.472254256645"/>
    <s v="BASSE-NORMANDIE"/>
    <x v="2"/>
    <s v="BASSIN PARISIEN"/>
    <n v="79628.688490980116"/>
    <n v="11389.507891412766"/>
  </r>
  <r>
    <n v="53"/>
    <x v="57"/>
    <s v="Côtes-d'Armor"/>
    <x v="2"/>
    <x v="1"/>
    <n v="112.94144335848654"/>
    <n v="28122.240562771447"/>
    <n v="71.031555648681532"/>
    <n v="46381.831041802274"/>
    <s v="BRETAGNE"/>
    <x v="0"/>
    <s v="OUEST"/>
    <n v="74688.044603580885"/>
    <n v="183.97299900716808"/>
  </r>
  <r>
    <n v="52"/>
    <x v="72"/>
    <s v="Sarthe"/>
    <x v="1"/>
    <x v="4"/>
    <n v="1932"/>
    <n v="10576"/>
    <n v="2740"/>
    <n v="8364"/>
    <s v="PAYS DE LA LOIRE"/>
    <x v="2"/>
    <s v="OUEST"/>
    <n v="23612"/>
    <n v="4672"/>
  </r>
  <r>
    <n v="26"/>
    <x v="30"/>
    <s v="Côte-d'Or"/>
    <x v="1"/>
    <x v="5"/>
    <n v="1088"/>
    <n v="13384"/>
    <n v="1712"/>
    <n v="12316"/>
    <s v="BOURGOGNE"/>
    <x v="2"/>
    <s v="BASSIN PARISIEN"/>
    <n v="28500"/>
    <n v="2800"/>
  </r>
  <r>
    <n v="83"/>
    <x v="22"/>
    <s v="Allier"/>
    <x v="6"/>
    <x v="5"/>
    <n v="1038"/>
    <n v="13630"/>
    <n v="1377"/>
    <n v="14813"/>
    <s v="AUVERGNE"/>
    <x v="2"/>
    <s v="CENTRE-EST"/>
    <n v="30858"/>
    <n v="2415"/>
  </r>
  <r>
    <n v="11"/>
    <x v="66"/>
    <s v="Val-d'Oise"/>
    <x v="0"/>
    <x v="0"/>
    <n v="11460"/>
    <n v="69536"/>
    <n v="8792"/>
    <n v="82368"/>
    <s v="ILE-DE-FRANCE"/>
    <x v="0"/>
    <s v="REGION PARISIENNE"/>
    <n v="172156"/>
    <n v="20252"/>
  </r>
  <r>
    <n v="25"/>
    <x v="55"/>
    <s v="Manche"/>
    <x v="1"/>
    <x v="5"/>
    <n v="640"/>
    <n v="7612"/>
    <n v="972"/>
    <n v="7000"/>
    <s v="BASSE-NORMANDIE"/>
    <x v="2"/>
    <s v="BASSIN PARISIEN"/>
    <n v="16224"/>
    <n v="1612"/>
  </r>
  <r>
    <n v="26"/>
    <x v="41"/>
    <s v="Saône-et-Loire"/>
    <x v="1"/>
    <x v="1"/>
    <n v="2848"/>
    <n v="41948"/>
    <n v="3324"/>
    <n v="61268"/>
    <s v="BOURGOGNE"/>
    <x v="0"/>
    <s v="BASSIN PARISIEN"/>
    <n v="109388"/>
    <n v="6172"/>
  </r>
  <r>
    <n v="26"/>
    <x v="9"/>
    <s v="Nièvre"/>
    <x v="4"/>
    <x v="5"/>
    <n v="250"/>
    <n v="2940"/>
    <n v="485"/>
    <n v="2305"/>
    <s v="BOURGOGNE"/>
    <x v="2"/>
    <s v="BASSIN PARISIEN"/>
    <n v="5980"/>
    <n v="735"/>
  </r>
  <r>
    <n v="82"/>
    <x v="61"/>
    <s v="Haute-Savoie"/>
    <x v="3"/>
    <x v="5"/>
    <n v="4177.0484190825591"/>
    <n v="69225.502991631656"/>
    <n v="5545.6362125387859"/>
    <n v="82577.910747535148"/>
    <s v="RHONE-ALPES"/>
    <x v="2"/>
    <s v="CENTRE-EST"/>
    <n v="161526.09837078815"/>
    <n v="9722.684631621345"/>
  </r>
  <r>
    <n v="21"/>
    <x v="77"/>
    <s v="Aube"/>
    <x v="4"/>
    <x v="0"/>
    <n v="5620"/>
    <n v="34020"/>
    <n v="4795"/>
    <n v="40300"/>
    <s v="CHAMPAGNE-ARDENNE"/>
    <x v="0"/>
    <s v="BASSIN PARISIEN"/>
    <n v="84735"/>
    <n v="10415"/>
  </r>
  <r>
    <n v="91"/>
    <x v="12"/>
    <s v="Aude"/>
    <x v="2"/>
    <x v="5"/>
    <n v="938.47915540623308"/>
    <n v="19738.955299451434"/>
    <n v="1368.5429537176558"/>
    <n v="23507.090265416155"/>
    <s v="LANGUEDOC-ROUSSILLON"/>
    <x v="2"/>
    <s v="MEDITERRANEE"/>
    <n v="45553.067673991478"/>
    <n v="2307.0221091238891"/>
  </r>
  <r>
    <n v="52"/>
    <x v="72"/>
    <s v="Sarthe"/>
    <x v="0"/>
    <x v="0"/>
    <n v="8620"/>
    <n v="59924"/>
    <n v="7832"/>
    <n v="74148"/>
    <s v="PAYS DE LA LOIRE"/>
    <x v="0"/>
    <s v="OUEST"/>
    <n v="150524"/>
    <n v="16452"/>
  </r>
  <r>
    <n v="72"/>
    <x v="4"/>
    <s v="Dordogne"/>
    <x v="6"/>
    <x v="5"/>
    <n v="907"/>
    <n v="15543"/>
    <n v="1128"/>
    <n v="16849"/>
    <s v="AQUITAINE"/>
    <x v="2"/>
    <s v="SUD-OUEST"/>
    <n v="34427"/>
    <n v="2035"/>
  </r>
  <r>
    <n v="43"/>
    <x v="18"/>
    <s v="Haute-Saône"/>
    <x v="4"/>
    <x v="1"/>
    <n v="3350"/>
    <n v="19950"/>
    <n v="4105"/>
    <n v="25885"/>
    <s v="FRANCHE-COMTE"/>
    <x v="0"/>
    <s v="EST"/>
    <n v="53290"/>
    <n v="7455"/>
  </r>
  <r>
    <n v="42"/>
    <x v="40"/>
    <s v="Haut-Rhin"/>
    <x v="3"/>
    <x v="4"/>
    <n v="6119.1915708508786"/>
    <n v="36627.597114506745"/>
    <n v="6208.1132593887287"/>
    <n v="38234.313059120424"/>
    <s v="ALSACE"/>
    <x v="2"/>
    <s v="EST"/>
    <n v="87189.215003866775"/>
    <n v="12327.304830239607"/>
  </r>
  <r>
    <n v="94"/>
    <x v="89"/>
    <s v="Haute-Corse"/>
    <x v="0"/>
    <x v="3"/>
    <n v="740"/>
    <n v="1820"/>
    <n v="800"/>
    <n v="2500"/>
    <s v="CORSE"/>
    <x v="1"/>
    <s v="MEDITERRANEE"/>
    <n v="5860"/>
    <n v="1540"/>
  </r>
  <r>
    <n v="54"/>
    <x v="93"/>
    <s v="Deux-Sèvres"/>
    <x v="2"/>
    <x v="1"/>
    <n v="75.498456486285363"/>
    <n v="19954.908613980122"/>
    <n v="60.569736511461301"/>
    <n v="28670.409732948778"/>
    <s v="POITOU-CHARENTES"/>
    <x v="0"/>
    <s v="OUEST"/>
    <n v="48761.386539926651"/>
    <n v="136.06819299774668"/>
  </r>
  <r>
    <n v="11"/>
    <x v="75"/>
    <s v="Val-de-Marne"/>
    <x v="3"/>
    <x v="2"/>
    <n v="7599.7094373412838"/>
    <n v="78364.838370267011"/>
    <n v="5793.8382746137004"/>
    <n v="69933.637387541545"/>
    <s v="ILE-DE-FRANCE"/>
    <x v="1"/>
    <s v="REGION PARISIENNE"/>
    <n v="161692.02346976355"/>
    <n v="13393.547711954983"/>
  </r>
  <r>
    <n v="24"/>
    <x v="21"/>
    <s v="Eure-et-Loir"/>
    <x v="3"/>
    <x v="0"/>
    <n v="2462.4086435686527"/>
    <n v="26216.168730401376"/>
    <n v="1521.0886680499248"/>
    <n v="29656.57279035907"/>
    <s v="CENTRE"/>
    <x v="0"/>
    <s v="BASSIN PARISIEN"/>
    <n v="59856.238832379022"/>
    <n v="3983.4973116185774"/>
  </r>
  <r>
    <n v="72"/>
    <x v="25"/>
    <s v="Lot-et-Garonne"/>
    <x v="6"/>
    <x v="1"/>
    <n v="117"/>
    <n v="20301"/>
    <n v="59"/>
    <n v="27671"/>
    <s v="AQUITAINE"/>
    <x v="0"/>
    <s v="SUD-OUEST"/>
    <n v="48148"/>
    <n v="176"/>
  </r>
  <r>
    <n v="83"/>
    <x v="26"/>
    <s v="Haute-Loire"/>
    <x v="3"/>
    <x v="2"/>
    <n v="2148.4842322318614"/>
    <n v="26156.16677816473"/>
    <n v="1122.1393509474433"/>
    <n v="17110.371261016968"/>
    <s v="AUVERGNE"/>
    <x v="1"/>
    <s v="CENTRE-EST"/>
    <n v="46537.161622361004"/>
    <n v="3270.6235831793047"/>
  </r>
  <r>
    <n v="42"/>
    <x v="40"/>
    <s v="Haut-Rhin"/>
    <x v="4"/>
    <x v="2"/>
    <n v="14850"/>
    <n v="43085"/>
    <n v="10650"/>
    <n v="22210"/>
    <s v="ALSACE"/>
    <x v="1"/>
    <s v="EST"/>
    <n v="90795"/>
    <n v="25500"/>
  </r>
  <r>
    <n v="26"/>
    <x v="9"/>
    <s v="Nièvre"/>
    <x v="1"/>
    <x v="4"/>
    <n v="896"/>
    <n v="5236"/>
    <n v="1304"/>
    <n v="4544"/>
    <s v="BOURGOGNE"/>
    <x v="2"/>
    <s v="BASSIN PARISIEN"/>
    <n v="11980"/>
    <n v="2200"/>
  </r>
  <r>
    <n v="11"/>
    <x v="70"/>
    <s v="Essonne"/>
    <x v="5"/>
    <x v="2"/>
    <n v="16554"/>
    <n v="74018"/>
    <n v="13596"/>
    <n v="58852"/>
    <s v="ILE-DE-FRANCE"/>
    <x v="1"/>
    <s v="REGION PARISIENNE"/>
    <n v="163020"/>
    <n v="30150"/>
  </r>
  <r>
    <n v="21"/>
    <x v="35"/>
    <s v="Marne"/>
    <x v="2"/>
    <x v="3"/>
    <n v="2106.5542056821105"/>
    <n v="8662.7881935593468"/>
    <n v="1289.046144240875"/>
    <n v="14089.003609050891"/>
    <s v="CHAMPAGNE-ARDENNE"/>
    <x v="1"/>
    <s v="BASSIN PARISIEN"/>
    <n v="26147.392152533223"/>
    <n v="3395.6003499229855"/>
  </r>
  <r>
    <n v="73"/>
    <x v="86"/>
    <s v="Ariège"/>
    <x v="4"/>
    <x v="0"/>
    <n v="1485"/>
    <n v="21830"/>
    <n v="1150"/>
    <n v="25235"/>
    <s v="MIDI-PYRENEES"/>
    <x v="0"/>
    <s v="SUD-OUEST"/>
    <n v="49700"/>
    <n v="2635"/>
  </r>
  <r>
    <n v="83"/>
    <x v="92"/>
    <s v="Cantal"/>
    <x v="2"/>
    <x v="0"/>
    <n v="579.91746354547377"/>
    <n v="10974.522990687219"/>
    <n v="323.74654128926682"/>
    <n v="11833.449833290573"/>
    <s v="AUVERGNE"/>
    <x v="0"/>
    <s v="CENTRE-EST"/>
    <n v="23711.63682881253"/>
    <n v="903.66400483474058"/>
  </r>
  <r>
    <n v="54"/>
    <x v="88"/>
    <s v="Charente"/>
    <x v="6"/>
    <x v="4"/>
    <n v="1858"/>
    <n v="11296"/>
    <n v="1957"/>
    <n v="13858"/>
    <s v="POITOU-CHARENTES"/>
    <x v="2"/>
    <s v="OUEST"/>
    <n v="28969"/>
    <n v="3815"/>
  </r>
  <r>
    <n v="24"/>
    <x v="71"/>
    <s v="Loiret"/>
    <x v="4"/>
    <x v="2"/>
    <n v="10475"/>
    <n v="23285"/>
    <n v="6595"/>
    <n v="13455"/>
    <s v="CENTRE"/>
    <x v="1"/>
    <s v="BASSIN PARISIEN"/>
    <n v="53810"/>
    <n v="17070"/>
  </r>
  <r>
    <n v="21"/>
    <x v="84"/>
    <s v="Ardennes"/>
    <x v="6"/>
    <x v="4"/>
    <n v="1822"/>
    <n v="8777"/>
    <n v="1646"/>
    <n v="9108"/>
    <s v="CHAMPAGNE-ARDENNE"/>
    <x v="2"/>
    <s v="BASSIN PARISIEN"/>
    <n v="21353"/>
    <n v="3468"/>
  </r>
  <r>
    <n v="25"/>
    <x v="85"/>
    <s v="Calvados"/>
    <x v="4"/>
    <x v="1"/>
    <n v="8225"/>
    <n v="34975"/>
    <n v="10850"/>
    <n v="49180"/>
    <s v="BASSE-NORMANDIE"/>
    <x v="0"/>
    <s v="BASSIN PARISIEN"/>
    <n v="103230"/>
    <n v="19075"/>
  </r>
  <r>
    <n v="31"/>
    <x v="43"/>
    <s v="Pas-de-Calais"/>
    <x v="3"/>
    <x v="0"/>
    <n v="8948.7416085961995"/>
    <n v="81257.421578409732"/>
    <n v="6149.1212107992806"/>
    <n v="115883.10211840615"/>
    <s v="NORD-PAS-DE-CALAIS"/>
    <x v="0"/>
    <s v=""/>
    <n v="212238.38651621138"/>
    <n v="15097.862819395479"/>
  </r>
  <r>
    <n v="83"/>
    <x v="26"/>
    <s v="Haute-Loire"/>
    <x v="5"/>
    <x v="2"/>
    <n v="3826"/>
    <n v="14556"/>
    <n v="2404"/>
    <n v="8520"/>
    <s v="AUVERGNE"/>
    <x v="1"/>
    <s v="CENTRE-EST"/>
    <n v="29306"/>
    <n v="6230"/>
  </r>
  <r>
    <n v="53"/>
    <x v="34"/>
    <s v="Finistère"/>
    <x v="2"/>
    <x v="4"/>
    <n v="7195.6266905238554"/>
    <n v="50523.708037587145"/>
    <n v="6116.7578157282987"/>
    <n v="50704.852921124795"/>
    <s v="BRETAGNE"/>
    <x v="2"/>
    <s v="OUEST"/>
    <n v="114540.9454649641"/>
    <n v="13312.384506252154"/>
  </r>
  <r>
    <n v="26"/>
    <x v="41"/>
    <s v="Saône-et-Loire"/>
    <x v="6"/>
    <x v="5"/>
    <n v="1933"/>
    <n v="20399"/>
    <n v="2240"/>
    <n v="22083"/>
    <s v="BOURGOGNE"/>
    <x v="2"/>
    <s v="BASSIN PARISIEN"/>
    <n v="46655"/>
    <n v="4173"/>
  </r>
  <r>
    <n v="82"/>
    <x v="19"/>
    <s v="Isère"/>
    <x v="4"/>
    <x v="5"/>
    <n v="1970"/>
    <n v="20915"/>
    <n v="3270"/>
    <n v="16815"/>
    <s v="RHONE-ALPES"/>
    <x v="2"/>
    <s v="CENTRE-EST"/>
    <n v="42970"/>
    <n v="5240"/>
  </r>
  <r>
    <n v="91"/>
    <x v="51"/>
    <s v="Hérault"/>
    <x v="4"/>
    <x v="1"/>
    <n v="5555"/>
    <n v="46820"/>
    <n v="5115"/>
    <n v="53880"/>
    <s v="LANGUEDOC-ROUSSILLON"/>
    <x v="0"/>
    <s v="MEDITERRANEE"/>
    <n v="111370"/>
    <n v="10670"/>
  </r>
  <r>
    <n v="91"/>
    <x v="12"/>
    <s v="Aude"/>
    <x v="5"/>
    <x v="0"/>
    <n v="3832"/>
    <n v="35585"/>
    <n v="2684"/>
    <n v="44025"/>
    <s v="LANGUEDOC-ROUSSILLON"/>
    <x v="0"/>
    <s v="MEDITERRANEE"/>
    <n v="86126"/>
    <n v="6516"/>
  </r>
  <r>
    <n v="11"/>
    <x v="90"/>
    <s v="Seine-et-Marne"/>
    <x v="4"/>
    <x v="2"/>
    <n v="11700"/>
    <n v="34345"/>
    <n v="8295"/>
    <n v="21640"/>
    <s v="ILE-DE-FRANCE"/>
    <x v="1"/>
    <s v="REGION PARISIENNE"/>
    <n v="75980"/>
    <n v="19995"/>
  </r>
  <r>
    <n v="11"/>
    <x v="39"/>
    <s v="Seine-Saint-Denis"/>
    <x v="3"/>
    <x v="3"/>
    <n v="5331.4110190081974"/>
    <n v="24857.411052454281"/>
    <n v="4251.0527223024283"/>
    <n v="33677.482262901583"/>
    <s v="ILE-DE-FRANCE"/>
    <x v="1"/>
    <s v="REGION PARISIENNE"/>
    <n v="68117.357056666486"/>
    <n v="9582.4637413106248"/>
  </r>
  <r>
    <n v="41"/>
    <x v="58"/>
    <s v="Meuse"/>
    <x v="0"/>
    <x v="1"/>
    <n v="3424"/>
    <n v="19284"/>
    <n v="4136"/>
    <n v="22272"/>
    <s v="LORRAINE"/>
    <x v="0"/>
    <s v="EST"/>
    <n v="49116"/>
    <n v="7560"/>
  </r>
  <r>
    <n v="53"/>
    <x v="34"/>
    <s v="Finistère"/>
    <x v="3"/>
    <x v="4"/>
    <n v="7911.7847417116727"/>
    <n v="57449.8103700387"/>
    <n v="6610.8449648851274"/>
    <n v="57250.510675226746"/>
    <s v="BRETAGNE"/>
    <x v="2"/>
    <s v="OUEST"/>
    <n v="129222.95075186224"/>
    <n v="14522.629706596799"/>
  </r>
  <r>
    <n v="72"/>
    <x v="11"/>
    <s v="Pyrénées-Atlantiques"/>
    <x v="1"/>
    <x v="3"/>
    <n v="2460"/>
    <n v="7644"/>
    <n v="2652"/>
    <n v="12816"/>
    <s v="AQUITAINE"/>
    <x v="1"/>
    <s v="SUD-OUEST"/>
    <n v="25572"/>
    <n v="5112"/>
  </r>
  <r>
    <n v="11"/>
    <x v="62"/>
    <s v="Paris"/>
    <x v="3"/>
    <x v="3"/>
    <n v="3341.9400861896975"/>
    <n v="26783.581124555541"/>
    <n v="2589.7972478558113"/>
    <n v="43838.48366840872"/>
    <s v="ILE-DE-FRANCE"/>
    <x v="1"/>
    <s v="REGION PARISIENNE"/>
    <n v="76553.802127009767"/>
    <n v="5931.7373340455088"/>
  </r>
  <r>
    <n v="31"/>
    <x v="43"/>
    <s v="Pas-de-Calais"/>
    <x v="5"/>
    <x v="2"/>
    <n v="23150"/>
    <n v="103697"/>
    <n v="18765"/>
    <n v="57555"/>
    <s v="NORD-PAS-DE-CALAIS"/>
    <x v="1"/>
    <s v=""/>
    <n v="203167"/>
    <n v="41915"/>
  </r>
  <r>
    <n v="31"/>
    <x v="43"/>
    <s v="Pas-de-Calais"/>
    <x v="4"/>
    <x v="4"/>
    <n v="5535"/>
    <n v="20185"/>
    <n v="5885"/>
    <n v="13525"/>
    <s v="NORD-PAS-DE-CALAIS"/>
    <x v="2"/>
    <s v=""/>
    <n v="45130"/>
    <n v="11420"/>
  </r>
  <r>
    <n v="24"/>
    <x v="21"/>
    <s v="Eure-et-Loir"/>
    <x v="6"/>
    <x v="5"/>
    <n v="1526"/>
    <n v="17042"/>
    <n v="1888"/>
    <n v="17735"/>
    <s v="CENTRE"/>
    <x v="2"/>
    <s v="BASSIN PARISIEN"/>
    <n v="38191"/>
    <n v="3414"/>
  </r>
  <r>
    <n v="53"/>
    <x v="27"/>
    <s v="Ille-et-Vilaine"/>
    <x v="3"/>
    <x v="3"/>
    <n v="3133.8801491958257"/>
    <n v="15172.035634530999"/>
    <n v="1951.2840180117626"/>
    <n v="23131.610170488602"/>
    <s v="BRETAGNE"/>
    <x v="1"/>
    <s v="OUEST"/>
    <n v="43388.809972227187"/>
    <n v="5085.1641672075884"/>
  </r>
  <r>
    <n v="11"/>
    <x v="70"/>
    <s v="Essonne"/>
    <x v="1"/>
    <x v="4"/>
    <n v="4892"/>
    <n v="33748"/>
    <n v="7152"/>
    <n v="29676"/>
    <s v="ILE-DE-FRANCE"/>
    <x v="2"/>
    <s v="REGION PARISIENNE"/>
    <n v="75468"/>
    <n v="12044"/>
  </r>
  <r>
    <n v="23"/>
    <x v="16"/>
    <s v="Seine-Maritime"/>
    <x v="5"/>
    <x v="3"/>
    <n v="3281"/>
    <n v="17080"/>
    <n v="3480"/>
    <n v="30361"/>
    <s v="HAUTE-NORMANDIE"/>
    <x v="1"/>
    <s v="BASSIN PARISIEN"/>
    <n v="54202"/>
    <n v="6761"/>
  </r>
  <r>
    <n v="82"/>
    <x v="17"/>
    <s v="Rhône"/>
    <x v="0"/>
    <x v="2"/>
    <n v="16132"/>
    <n v="41168"/>
    <n v="14956"/>
    <n v="34168"/>
    <s v="RHONE-ALPES"/>
    <x v="1"/>
    <s v="CENTRE-EST"/>
    <n v="106424"/>
    <n v="31088"/>
  </r>
  <r>
    <n v="43"/>
    <x v="50"/>
    <s v="Jura"/>
    <x v="5"/>
    <x v="5"/>
    <n v="669"/>
    <n v="6176"/>
    <n v="700"/>
    <n v="6372"/>
    <s v="FRANCHE-COMTE"/>
    <x v="2"/>
    <s v="EST"/>
    <n v="13917"/>
    <n v="1369"/>
  </r>
  <r>
    <n v="82"/>
    <x v="32"/>
    <s v="Ain"/>
    <x v="6"/>
    <x v="3"/>
    <n v="1404"/>
    <n v="9943"/>
    <n v="1074"/>
    <n v="15434"/>
    <s v="RHONE-ALPES"/>
    <x v="1"/>
    <s v="CENTRE-EST"/>
    <n v="27855"/>
    <n v="2478"/>
  </r>
  <r>
    <n v="53"/>
    <x v="34"/>
    <s v="Finistère"/>
    <x v="5"/>
    <x v="4"/>
    <n v="3767"/>
    <n v="32316"/>
    <n v="4252"/>
    <n v="29180"/>
    <s v="BRETAGNE"/>
    <x v="2"/>
    <s v="OUEST"/>
    <n v="69515"/>
    <n v="8019"/>
  </r>
  <r>
    <n v="21"/>
    <x v="84"/>
    <s v="Ardennes"/>
    <x v="1"/>
    <x v="0"/>
    <n v="6792"/>
    <n v="33460"/>
    <n v="6092"/>
    <n v="39676"/>
    <s v="CHAMPAGNE-ARDENNE"/>
    <x v="0"/>
    <s v="BASSIN PARISIEN"/>
    <n v="86020"/>
    <n v="12884"/>
  </r>
  <r>
    <n v="83"/>
    <x v="26"/>
    <s v="Haute-Loire"/>
    <x v="3"/>
    <x v="4"/>
    <n v="1716.988532486215"/>
    <n v="12715.744313918403"/>
    <n v="1323.5113900348681"/>
    <n v="14082.715446220407"/>
    <s v="AUVERGNE"/>
    <x v="2"/>
    <s v="CENTRE-EST"/>
    <n v="29838.959682659894"/>
    <n v="3040.4999225210831"/>
  </r>
  <r>
    <n v="82"/>
    <x v="56"/>
    <s v="Drôme"/>
    <x v="0"/>
    <x v="5"/>
    <n v="376"/>
    <n v="3980"/>
    <n v="276"/>
    <n v="1472"/>
    <s v="RHONE-ALPES"/>
    <x v="2"/>
    <s v="CENTRE-EST"/>
    <n v="6104"/>
    <n v="652"/>
  </r>
  <r>
    <n v="43"/>
    <x v="23"/>
    <s v="Territoire de Belfort"/>
    <x v="1"/>
    <x v="5"/>
    <n v="268"/>
    <n v="3384"/>
    <n v="388"/>
    <n v="2844"/>
    <s v="FRANCHE-COMTE"/>
    <x v="2"/>
    <s v="EST"/>
    <n v="6884"/>
    <n v="656"/>
  </r>
  <r>
    <n v="91"/>
    <x v="12"/>
    <s v="Aude"/>
    <x v="2"/>
    <x v="0"/>
    <n v="2287.7518758450969"/>
    <n v="25003.938374644018"/>
    <n v="1698.8781154743745"/>
    <n v="31705.926325222725"/>
    <s v="LANGUEDOC-ROUSSILLON"/>
    <x v="0"/>
    <s v="MEDITERRANEE"/>
    <n v="60696.494691186213"/>
    <n v="3986.6299913194716"/>
  </r>
  <r>
    <n v="26"/>
    <x v="28"/>
    <s v="Yonne"/>
    <x v="5"/>
    <x v="5"/>
    <n v="585"/>
    <n v="8137"/>
    <n v="724"/>
    <n v="7009"/>
    <s v="BOURGOGNE"/>
    <x v="2"/>
    <s v="BASSIN PARISIEN"/>
    <n v="16455"/>
    <n v="1309"/>
  </r>
  <r>
    <n v="43"/>
    <x v="23"/>
    <s v="Territoire de Belfort"/>
    <x v="3"/>
    <x v="5"/>
    <n v="816.27716208281504"/>
    <n v="12169.092121828362"/>
    <n v="952.36817500980317"/>
    <n v="12093.250587837958"/>
    <s v="FRANCHE-COMTE"/>
    <x v="2"/>
    <s v="EST"/>
    <n v="26030.988046758939"/>
    <n v="1768.6453370926183"/>
  </r>
  <r>
    <n v="23"/>
    <x v="16"/>
    <s v="Seine-Maritime"/>
    <x v="2"/>
    <x v="1"/>
    <n v="372.31086849383024"/>
    <n v="40679.246192784223"/>
    <n v="266.51596933320815"/>
    <n v="76434.363701482362"/>
    <s v="HAUTE-NORMANDIE"/>
    <x v="0"/>
    <s v="BASSIN PARISIEN"/>
    <n v="117752.43673209363"/>
    <n v="638.82683782703839"/>
  </r>
  <r>
    <n v="93"/>
    <x v="53"/>
    <s v="Bouches-du-Rhône"/>
    <x v="0"/>
    <x v="4"/>
    <n v="4448"/>
    <n v="25768"/>
    <n v="6132"/>
    <n v="24172"/>
    <s v="PROVENCE-ALPES-COTE D'AZUR"/>
    <x v="2"/>
    <s v="MEDITERRANEE"/>
    <n v="60520"/>
    <n v="10580"/>
  </r>
  <r>
    <n v="41"/>
    <x v="24"/>
    <s v="Vosges"/>
    <x v="1"/>
    <x v="0"/>
    <n v="8568"/>
    <n v="42860"/>
    <n v="7440"/>
    <n v="54280"/>
    <s v="LORRAINE"/>
    <x v="0"/>
    <s v="EST"/>
    <n v="113148"/>
    <n v="16008"/>
  </r>
  <r>
    <n v="24"/>
    <x v="71"/>
    <s v="Loiret"/>
    <x v="3"/>
    <x v="1"/>
    <n v="93.791408761386975"/>
    <n v="19811.577444699247"/>
    <n v="64.070407160704761"/>
    <n v="35261.965601592812"/>
    <s v="CENTRE"/>
    <x v="0"/>
    <s v="BASSIN PARISIEN"/>
    <n v="55231.404862214149"/>
    <n v="157.86181592209175"/>
  </r>
  <r>
    <n v="31"/>
    <x v="43"/>
    <s v="Pas-de-Calais"/>
    <x v="6"/>
    <x v="1"/>
    <n v="433"/>
    <n v="79324"/>
    <n v="301"/>
    <n v="126721"/>
    <s v="NORD-PAS-DE-CALAIS"/>
    <x v="0"/>
    <s v=""/>
    <n v="206779"/>
    <n v="734"/>
  </r>
  <r>
    <n v="54"/>
    <x v="74"/>
    <s v="Charente-Maritime"/>
    <x v="3"/>
    <x v="3"/>
    <n v="2064.1550793087049"/>
    <n v="11218.389130462338"/>
    <n v="1533.638376467228"/>
    <n v="18606.480361922779"/>
    <s v="POITOU-CHARENTES"/>
    <x v="1"/>
    <s v="OUEST"/>
    <n v="33422.662948161051"/>
    <n v="3597.7934557759327"/>
  </r>
  <r>
    <n v="31"/>
    <x v="44"/>
    <s v="Nord"/>
    <x v="4"/>
    <x v="3"/>
    <n v="10870"/>
    <n v="28275"/>
    <n v="15005"/>
    <n v="43600"/>
    <s v="NORD-PAS-DE-CALAIS"/>
    <x v="1"/>
    <s v=""/>
    <n v="97750"/>
    <n v="25875"/>
  </r>
  <r>
    <n v="53"/>
    <x v="7"/>
    <s v="Morbihan"/>
    <x v="4"/>
    <x v="1"/>
    <n v="5835"/>
    <n v="41725"/>
    <n v="6585"/>
    <n v="50580"/>
    <s v="BRETAGNE"/>
    <x v="0"/>
    <s v="OUEST"/>
    <n v="104725"/>
    <n v="12420"/>
  </r>
  <r>
    <n v="93"/>
    <x v="6"/>
    <s v="Var"/>
    <x v="6"/>
    <x v="3"/>
    <n v="2994"/>
    <n v="27995"/>
    <n v="2208"/>
    <n v="40843"/>
    <s v="PROVENCE-ALPES-COTE D'AZUR"/>
    <x v="1"/>
    <s v="MEDITERRANEE"/>
    <n v="74040"/>
    <n v="5202"/>
  </r>
  <r>
    <n v="73"/>
    <x v="33"/>
    <s v="Gers"/>
    <x v="2"/>
    <x v="2"/>
    <n v="1542.1527682354786"/>
    <n v="18790.45173999645"/>
    <n v="846.51990694283359"/>
    <n v="12552.892165331483"/>
    <s v="MIDI-PYRENEES"/>
    <x v="1"/>
    <s v="SUD-OUEST"/>
    <n v="33732.016580506242"/>
    <n v="2388.6726751783121"/>
  </r>
  <r>
    <n v="53"/>
    <x v="27"/>
    <s v="Ille-et-Vilaine"/>
    <x v="3"/>
    <x v="4"/>
    <n v="9737.1725306618682"/>
    <n v="51161.771195244553"/>
    <n v="9550.9230697004787"/>
    <n v="55821.459835559377"/>
    <s v="BRETAGNE"/>
    <x v="2"/>
    <s v="OUEST"/>
    <n v="126271.32663116627"/>
    <n v="19288.095600362347"/>
  </r>
  <r>
    <n v="11"/>
    <x v="39"/>
    <s v="Seine-Saint-Denis"/>
    <x v="5"/>
    <x v="3"/>
    <n v="5740"/>
    <n v="28448"/>
    <n v="6064"/>
    <n v="42860"/>
    <s v="ILE-DE-FRANCE"/>
    <x v="1"/>
    <s v="REGION PARISIENNE"/>
    <n v="83112"/>
    <n v="11804"/>
  </r>
  <r>
    <n v="11"/>
    <x v="39"/>
    <s v="Seine-Saint-Denis"/>
    <x v="3"/>
    <x v="2"/>
    <n v="11122.673154307386"/>
    <n v="95944.962557822248"/>
    <n v="8874.1671316979919"/>
    <n v="81521.226176133525"/>
    <s v="ILE-DE-FRANCE"/>
    <x v="1"/>
    <s v="REGION PARISIENNE"/>
    <n v="197463.02901996113"/>
    <n v="19996.840286005376"/>
  </r>
  <r>
    <n v="72"/>
    <x v="25"/>
    <s v="Lot-et-Garonne"/>
    <x v="6"/>
    <x v="3"/>
    <n v="732"/>
    <n v="6752"/>
    <n v="597"/>
    <n v="10086"/>
    <s v="AQUITAINE"/>
    <x v="1"/>
    <s v="SUD-OUEST"/>
    <n v="18167"/>
    <n v="1329"/>
  </r>
  <r>
    <n v="53"/>
    <x v="7"/>
    <s v="Morbihan"/>
    <x v="4"/>
    <x v="2"/>
    <n v="10725"/>
    <n v="21755"/>
    <n v="6255"/>
    <n v="11710"/>
    <s v="BRETAGNE"/>
    <x v="1"/>
    <s v="OUEST"/>
    <n v="50445"/>
    <n v="16980"/>
  </r>
  <r>
    <n v="25"/>
    <x v="85"/>
    <s v="Calvados"/>
    <x v="2"/>
    <x v="4"/>
    <n v="4876.80068821447"/>
    <n v="27182.759230751464"/>
    <n v="5057.2808227975011"/>
    <n v="31548.735773927954"/>
    <s v="BASSE-NORMANDIE"/>
    <x v="2"/>
    <s v="BASSIN PARISIEN"/>
    <n v="68665.576515691384"/>
    <n v="9934.0815110119711"/>
  </r>
  <r>
    <n v="23"/>
    <x v="16"/>
    <s v="Seine-Maritime"/>
    <x v="5"/>
    <x v="4"/>
    <n v="3992"/>
    <n v="31917"/>
    <n v="5564"/>
    <n v="32308"/>
    <s v="HAUTE-NORMANDIE"/>
    <x v="2"/>
    <s v="BASSIN PARISIEN"/>
    <n v="73781"/>
    <n v="9556"/>
  </r>
  <r>
    <n v="93"/>
    <x v="68"/>
    <s v="Alpes-Maritimes"/>
    <x v="5"/>
    <x v="5"/>
    <n v="2161"/>
    <n v="48364"/>
    <n v="3644"/>
    <n v="41353"/>
    <s v="PROVENCE-ALPES-COTE D'AZUR"/>
    <x v="2"/>
    <s v="MEDITERRANEE"/>
    <n v="95522"/>
    <n v="5805"/>
  </r>
  <r>
    <n v="73"/>
    <x v="65"/>
    <s v="Hautes-Pyrénées"/>
    <x v="6"/>
    <x v="2"/>
    <n v="1877"/>
    <n v="26227"/>
    <n v="1312"/>
    <n v="19527"/>
    <s v="MIDI-PYRENEES"/>
    <x v="1"/>
    <s v="SUD-OUEST"/>
    <n v="48943"/>
    <n v="3189"/>
  </r>
  <r>
    <n v="83"/>
    <x v="94"/>
    <s v="Puy-de-Dôme"/>
    <x v="6"/>
    <x v="1"/>
    <n v="404"/>
    <n v="37962"/>
    <n v="220"/>
    <n v="53557"/>
    <s v="AUVERGNE"/>
    <x v="0"/>
    <s v="CENTRE-EST"/>
    <n v="92143"/>
    <n v="624"/>
  </r>
  <r>
    <n v="82"/>
    <x v="17"/>
    <s v="Rhône"/>
    <x v="3"/>
    <x v="4"/>
    <n v="16884.447016476359"/>
    <n v="83004.662292142748"/>
    <n v="18125.943826491504"/>
    <n v="96419.190427527457"/>
    <s v="RHONE-ALPES"/>
    <x v="2"/>
    <s v="CENTRE-EST"/>
    <n v="214434.24356263806"/>
    <n v="35010.390842967863"/>
  </r>
  <r>
    <n v="21"/>
    <x v="77"/>
    <s v="Aube"/>
    <x v="6"/>
    <x v="1"/>
    <n v="121"/>
    <n v="17941"/>
    <n v="150"/>
    <n v="28911"/>
    <s v="CHAMPAGNE-ARDENNE"/>
    <x v="0"/>
    <s v="BASSIN PARISIEN"/>
    <n v="47123"/>
    <n v="271"/>
  </r>
  <r>
    <n v="83"/>
    <x v="26"/>
    <s v="Haute-Loire"/>
    <x v="0"/>
    <x v="0"/>
    <n v="3028"/>
    <n v="33992"/>
    <n v="2664"/>
    <n v="38860"/>
    <s v="AUVERGNE"/>
    <x v="0"/>
    <s v="CENTRE-EST"/>
    <n v="78544"/>
    <n v="5692"/>
  </r>
  <r>
    <n v="41"/>
    <x v="31"/>
    <s v="Meurthe-et-Moselle"/>
    <x v="4"/>
    <x v="3"/>
    <n v="3225"/>
    <n v="6930"/>
    <n v="3275"/>
    <n v="10990"/>
    <s v="LORRAINE"/>
    <x v="1"/>
    <s v="EST"/>
    <n v="24420"/>
    <n v="6500"/>
  </r>
  <r>
    <n v="82"/>
    <x v="32"/>
    <s v="Ain"/>
    <x v="0"/>
    <x v="0"/>
    <n v="5968"/>
    <n v="45300"/>
    <n v="4520"/>
    <n v="48616"/>
    <s v="RHONE-ALPES"/>
    <x v="0"/>
    <s v="CENTRE-EST"/>
    <n v="104404"/>
    <n v="10488"/>
  </r>
  <r>
    <n v="26"/>
    <x v="41"/>
    <s v="Saône-et-Loire"/>
    <x v="4"/>
    <x v="3"/>
    <n v="2130"/>
    <n v="4680"/>
    <n v="3110"/>
    <n v="9670"/>
    <s v="BOURGOGNE"/>
    <x v="1"/>
    <s v="BASSIN PARISIEN"/>
    <n v="19590"/>
    <n v="5240"/>
  </r>
  <r>
    <n v="91"/>
    <x v="91"/>
    <s v="Gard"/>
    <x v="1"/>
    <x v="2"/>
    <n v="7056"/>
    <n v="22448"/>
    <n v="4968"/>
    <n v="15292"/>
    <s v="LANGUEDOC-ROUSSILLON"/>
    <x v="1"/>
    <s v="MEDITERRANEE"/>
    <n v="49764"/>
    <n v="12024"/>
  </r>
  <r>
    <n v="73"/>
    <x v="37"/>
    <s v="Lot"/>
    <x v="0"/>
    <x v="1"/>
    <n v="2284"/>
    <n v="16364"/>
    <n v="2088"/>
    <n v="19060"/>
    <s v="MIDI-PYRENEES"/>
    <x v="0"/>
    <s v="SUD-OUEST"/>
    <n v="39796"/>
    <n v="4372"/>
  </r>
  <r>
    <n v="83"/>
    <x v="94"/>
    <s v="Puy-de-Dôme"/>
    <x v="2"/>
    <x v="3"/>
    <n v="1768.0094673025014"/>
    <n v="11125.535878863479"/>
    <n v="1257.7128507071184"/>
    <n v="21795.594562052334"/>
    <s v="AUVERGNE"/>
    <x v="1"/>
    <s v="CENTRE-EST"/>
    <n v="35946.852758925437"/>
    <n v="3025.7223180096198"/>
  </r>
  <r>
    <n v="93"/>
    <x v="6"/>
    <s v="Var"/>
    <x v="3"/>
    <x v="2"/>
    <n v="9543.866084119989"/>
    <n v="94121.187282166167"/>
    <n v="6091.1207095890359"/>
    <n v="77046.375192788852"/>
    <s v="PROVENCE-ALPES-COTE D'AZUR"/>
    <x v="1"/>
    <s v="MEDITERRANEE"/>
    <n v="186802.54926866404"/>
    <n v="15634.986793709024"/>
  </r>
  <r>
    <n v="31"/>
    <x v="43"/>
    <s v="Pas-de-Calais"/>
    <x v="3"/>
    <x v="4"/>
    <n v="12396.268926394856"/>
    <n v="71626.443067516913"/>
    <n v="12399.694052975006"/>
    <n v="75756.139800721736"/>
    <s v="NORD-PAS-DE-CALAIS"/>
    <x v="2"/>
    <s v=""/>
    <n v="172178.54584760853"/>
    <n v="24795.962979369862"/>
  </r>
  <r>
    <n v="73"/>
    <x v="37"/>
    <s v="Lot"/>
    <x v="4"/>
    <x v="3"/>
    <n v="575"/>
    <n v="1635"/>
    <n v="815"/>
    <n v="3195"/>
    <s v="MIDI-PYRENEES"/>
    <x v="1"/>
    <s v="SUD-OUEST"/>
    <n v="6220"/>
    <n v="1390"/>
  </r>
  <r>
    <n v="82"/>
    <x v="32"/>
    <s v="Ain"/>
    <x v="0"/>
    <x v="2"/>
    <n v="5268"/>
    <n v="9376"/>
    <n v="3300"/>
    <n v="6216"/>
    <s v="RHONE-ALPES"/>
    <x v="1"/>
    <s v="CENTRE-EST"/>
    <n v="24160"/>
    <n v="8568"/>
  </r>
  <r>
    <n v="26"/>
    <x v="28"/>
    <s v="Yonne"/>
    <x v="2"/>
    <x v="0"/>
    <n v="2843.2247692984188"/>
    <n v="24117.906679714866"/>
    <n v="1671.4096604333629"/>
    <n v="27374.417620255175"/>
    <s v="BOURGOGNE"/>
    <x v="0"/>
    <s v="BASSIN PARISIEN"/>
    <n v="56006.95872970183"/>
    <n v="4514.6344297317819"/>
  </r>
  <r>
    <n v="91"/>
    <x v="83"/>
    <s v="Lozère"/>
    <x v="6"/>
    <x v="3"/>
    <n v="148"/>
    <n v="1951"/>
    <n v="114"/>
    <n v="2900"/>
    <s v="LANGUEDOC-ROUSSILLON"/>
    <x v="1"/>
    <s v="MEDITERRANEE"/>
    <n v="5113"/>
    <n v="262"/>
  </r>
  <r>
    <n v="25"/>
    <x v="78"/>
    <s v="Orne"/>
    <x v="5"/>
    <x v="2"/>
    <n v="5267"/>
    <n v="20948"/>
    <n v="3792"/>
    <n v="13332"/>
    <s v="BASSE-NORMANDIE"/>
    <x v="1"/>
    <s v="BASSIN PARISIEN"/>
    <n v="43339"/>
    <n v="9059"/>
  </r>
  <r>
    <n v="93"/>
    <x v="68"/>
    <s v="Alpes-Maritimes"/>
    <x v="5"/>
    <x v="2"/>
    <n v="11582"/>
    <n v="55757"/>
    <n v="9425"/>
    <n v="50592"/>
    <s v="PROVENCE-ALPES-COTE D'AZUR"/>
    <x v="1"/>
    <s v="MEDITERRANEE"/>
    <n v="127356"/>
    <n v="21007"/>
  </r>
  <r>
    <n v="83"/>
    <x v="94"/>
    <s v="Puy-de-Dôme"/>
    <x v="0"/>
    <x v="0"/>
    <n v="8804"/>
    <n v="68912"/>
    <n v="5256"/>
    <n v="75668"/>
    <s v="AUVERGNE"/>
    <x v="0"/>
    <s v="CENTRE-EST"/>
    <n v="158640"/>
    <n v="14060"/>
  </r>
  <r>
    <n v="42"/>
    <x v="3"/>
    <s v="Bas-Rhin"/>
    <x v="4"/>
    <x v="3"/>
    <n v="2895"/>
    <n v="6210"/>
    <n v="3480"/>
    <n v="9120"/>
    <s v="ALSACE"/>
    <x v="1"/>
    <s v="EST"/>
    <n v="21705"/>
    <n v="6375"/>
  </r>
  <r>
    <n v="93"/>
    <x v="68"/>
    <s v="Alpes-Maritimes"/>
    <x v="5"/>
    <x v="3"/>
    <n v="3151"/>
    <n v="26067"/>
    <n v="3277"/>
    <n v="45076"/>
    <s v="PROVENCE-ALPES-COTE D'AZUR"/>
    <x v="1"/>
    <s v="MEDITERRANEE"/>
    <n v="77571"/>
    <n v="6428"/>
  </r>
  <r>
    <n v="91"/>
    <x v="64"/>
    <s v="Pyrénées-Orientales"/>
    <x v="3"/>
    <x v="3"/>
    <n v="1467.7838286251827"/>
    <n v="10369.014896541574"/>
    <n v="1076.7478323284283"/>
    <n v="15641.975839867966"/>
    <s v="LANGUEDOC-ROUSSILLON"/>
    <x v="1"/>
    <s v="MEDITERRANEE"/>
    <n v="28555.522397363151"/>
    <n v="2544.5316609536112"/>
  </r>
  <r>
    <n v="53"/>
    <x v="27"/>
    <s v="Ille-et-Vilaine"/>
    <x v="0"/>
    <x v="4"/>
    <n v="2428"/>
    <n v="7580"/>
    <n v="3344"/>
    <n v="6396"/>
    <s v="BRETAGNE"/>
    <x v="2"/>
    <s v="OUEST"/>
    <n v="19748"/>
    <n v="5772"/>
  </r>
  <r>
    <n v="93"/>
    <x v="53"/>
    <s v="Bouches-du-Rhône"/>
    <x v="3"/>
    <x v="0"/>
    <n v="13369.203886986881"/>
    <n v="125567.81110453616"/>
    <n v="8427.8684107115751"/>
    <n v="149613.56278627159"/>
    <s v="PROVENCE-ALPES-COTE D'AZUR"/>
    <x v="0"/>
    <s v="MEDITERRANEE"/>
    <n v="296978.4461885062"/>
    <n v="21797.072297698454"/>
  </r>
  <r>
    <n v="73"/>
    <x v="2"/>
    <s v="Tarn"/>
    <x v="5"/>
    <x v="2"/>
    <n v="5982"/>
    <n v="23829"/>
    <n v="3904"/>
    <n v="16396"/>
    <s v="MIDI-PYRENEES"/>
    <x v="1"/>
    <s v="SUD-OUEST"/>
    <n v="50111"/>
    <n v="9886"/>
  </r>
  <r>
    <n v="41"/>
    <x v="58"/>
    <s v="Meuse"/>
    <x v="3"/>
    <x v="4"/>
    <n v="1714.7475095649722"/>
    <n v="9924.6915199136547"/>
    <n v="1500.8361416518578"/>
    <n v="9881.8342917956488"/>
    <s v="LORRAINE"/>
    <x v="2"/>
    <s v="EST"/>
    <n v="23022.109462926135"/>
    <n v="3215.5836512168298"/>
  </r>
  <r>
    <n v="73"/>
    <x v="2"/>
    <s v="Tarn"/>
    <x v="4"/>
    <x v="1"/>
    <n v="3170"/>
    <n v="25050"/>
    <n v="2880"/>
    <n v="30580"/>
    <s v="MIDI-PYRENEES"/>
    <x v="0"/>
    <s v="SUD-OUEST"/>
    <n v="61680"/>
    <n v="6050"/>
  </r>
  <r>
    <n v="53"/>
    <x v="34"/>
    <s v="Finistère"/>
    <x v="6"/>
    <x v="4"/>
    <n v="6190"/>
    <n v="37733"/>
    <n v="5005"/>
    <n v="37149"/>
    <s v="BRETAGNE"/>
    <x v="2"/>
    <s v="OUEST"/>
    <n v="86077"/>
    <n v="11195"/>
  </r>
  <r>
    <n v="52"/>
    <x v="73"/>
    <s v="Maine-et-Loire"/>
    <x v="3"/>
    <x v="0"/>
    <n v="3848.1099263446122"/>
    <n v="45370.030045678424"/>
    <n v="2349.7010199830142"/>
    <n v="56394.222037434869"/>
    <s v="PAYS DE LA LOIRE"/>
    <x v="0"/>
    <s v="OUEST"/>
    <n v="107962.06302944092"/>
    <n v="6197.8109463276269"/>
  </r>
  <r>
    <n v="82"/>
    <x v="15"/>
    <s v="Loire"/>
    <x v="0"/>
    <x v="2"/>
    <n v="10992"/>
    <n v="21724"/>
    <n v="8244"/>
    <n v="15864"/>
    <s v="RHONE-ALPES"/>
    <x v="1"/>
    <s v="CENTRE-EST"/>
    <n v="56824"/>
    <n v="19236"/>
  </r>
  <r>
    <n v="73"/>
    <x v="33"/>
    <s v="Gers"/>
    <x v="1"/>
    <x v="3"/>
    <n v="796"/>
    <n v="2492"/>
    <n v="936"/>
    <n v="3748"/>
    <s v="MIDI-PYRENEES"/>
    <x v="1"/>
    <s v="SUD-OUEST"/>
    <n v="7972"/>
    <n v="1732"/>
  </r>
  <r>
    <n v="43"/>
    <x v="23"/>
    <s v="Territoire de Belfort"/>
    <x v="1"/>
    <x v="2"/>
    <n v="2576"/>
    <n v="8604"/>
    <n v="1880"/>
    <n v="5808"/>
    <s v="FRANCHE-COMTE"/>
    <x v="1"/>
    <s v="EST"/>
    <n v="18868"/>
    <n v="4456"/>
  </r>
  <r>
    <n v="73"/>
    <x v="86"/>
    <s v="Ariège"/>
    <x v="6"/>
    <x v="1"/>
    <n v="44"/>
    <n v="9592"/>
    <n v="24"/>
    <n v="12120"/>
    <s v="MIDI-PYRENEES"/>
    <x v="0"/>
    <s v="SUD-OUEST"/>
    <n v="21780"/>
    <n v="68"/>
  </r>
  <r>
    <n v="43"/>
    <x v="23"/>
    <s v="Territoire de Belfort"/>
    <x v="6"/>
    <x v="4"/>
    <n v="731"/>
    <n v="4720"/>
    <n v="716"/>
    <n v="4975"/>
    <s v="FRANCHE-COMTE"/>
    <x v="2"/>
    <s v="EST"/>
    <n v="11142"/>
    <n v="1447"/>
  </r>
  <r>
    <n v="52"/>
    <x v="73"/>
    <s v="Maine-et-Loire"/>
    <x v="0"/>
    <x v="1"/>
    <n v="10492"/>
    <n v="42388"/>
    <n v="12440"/>
    <n v="52544"/>
    <s v="PAYS DE LA LOIRE"/>
    <x v="0"/>
    <s v="OUEST"/>
    <n v="117864"/>
    <n v="22932"/>
  </r>
  <r>
    <n v="26"/>
    <x v="9"/>
    <s v="Nièvre"/>
    <x v="5"/>
    <x v="1"/>
    <n v="309"/>
    <n v="18461"/>
    <n v="256"/>
    <n v="26264"/>
    <s v="BOURGOGNE"/>
    <x v="0"/>
    <s v="BASSIN PARISIEN"/>
    <n v="45290"/>
    <n v="565"/>
  </r>
  <r>
    <n v="91"/>
    <x v="51"/>
    <s v="Hérault"/>
    <x v="1"/>
    <x v="2"/>
    <n v="7936"/>
    <n v="26164"/>
    <n v="5560"/>
    <n v="19412"/>
    <s v="LANGUEDOC-ROUSSILLON"/>
    <x v="1"/>
    <s v="MEDITERRANEE"/>
    <n v="59072"/>
    <n v="13496"/>
  </r>
  <r>
    <n v="91"/>
    <x v="51"/>
    <s v="Hérault"/>
    <x v="6"/>
    <x v="5"/>
    <n v="2698"/>
    <n v="57986"/>
    <n v="4064"/>
    <n v="63938"/>
    <s v="LANGUEDOC-ROUSSILLON"/>
    <x v="2"/>
    <s v="MEDITERRANEE"/>
    <n v="128686"/>
    <n v="6762"/>
  </r>
  <r>
    <n v="26"/>
    <x v="9"/>
    <s v="Nièvre"/>
    <x v="2"/>
    <x v="4"/>
    <n v="1367.9254590628841"/>
    <n v="9669.8718994371884"/>
    <n v="1298.4128436440421"/>
    <n v="11221.310950893014"/>
    <s v="BOURGOGNE"/>
    <x v="2"/>
    <s v="BASSIN PARISIEN"/>
    <n v="23557.521153037131"/>
    <n v="2666.3383027069262"/>
  </r>
  <r>
    <n v="54"/>
    <x v="88"/>
    <s v="Charente"/>
    <x v="4"/>
    <x v="5"/>
    <n v="420"/>
    <n v="3945"/>
    <n v="740"/>
    <n v="3245"/>
    <s v="POITOU-CHARENTES"/>
    <x v="2"/>
    <s v="OUEST"/>
    <n v="8350"/>
    <n v="1160"/>
  </r>
  <r>
    <n v="74"/>
    <x v="87"/>
    <s v="Haute-Vienne"/>
    <x v="3"/>
    <x v="5"/>
    <n v="1817.3183992077772"/>
    <n v="27932.816581946914"/>
    <n v="2773.0253594425531"/>
    <n v="34603.565395999336"/>
    <s v="LIMOUSIN"/>
    <x v="2"/>
    <s v="SUD-OUEST"/>
    <n v="67126.725736596578"/>
    <n v="4590.3437586503305"/>
  </r>
  <r>
    <n v="22"/>
    <x v="95"/>
    <s v="Aisne"/>
    <x v="5"/>
    <x v="0"/>
    <n v="8131"/>
    <n v="54180"/>
    <n v="6690"/>
    <n v="66930"/>
    <s v="PICARDIE"/>
    <x v="0"/>
    <s v="BASSIN PARISIEN"/>
    <n v="135931"/>
    <n v="14821"/>
  </r>
  <r>
    <n v="73"/>
    <x v="2"/>
    <s v="Tarn"/>
    <x v="6"/>
    <x v="1"/>
    <n v="99"/>
    <n v="21528"/>
    <n v="75"/>
    <n v="29691"/>
    <s v="MIDI-PYRENEES"/>
    <x v="0"/>
    <s v="SUD-OUEST"/>
    <n v="51393"/>
    <n v="174"/>
  </r>
  <r>
    <n v="91"/>
    <x v="12"/>
    <s v="Aude"/>
    <x v="4"/>
    <x v="3"/>
    <n v="1235"/>
    <n v="3530"/>
    <n v="1290"/>
    <n v="5180"/>
    <s v="LANGUEDOC-ROUSSILLON"/>
    <x v="1"/>
    <s v="MEDITERRANEE"/>
    <n v="11235"/>
    <n v="2525"/>
  </r>
  <r>
    <n v="21"/>
    <x v="84"/>
    <s v="Ardennes"/>
    <x v="5"/>
    <x v="2"/>
    <n v="5095"/>
    <n v="22118"/>
    <n v="3422"/>
    <n v="12045"/>
    <s v="CHAMPAGNE-ARDENNE"/>
    <x v="1"/>
    <s v="BASSIN PARISIEN"/>
    <n v="42680"/>
    <n v="8517"/>
  </r>
  <r>
    <n v="54"/>
    <x v="93"/>
    <s v="Deux-Sèvres"/>
    <x v="6"/>
    <x v="4"/>
    <n v="2226"/>
    <n v="10910"/>
    <n v="2192"/>
    <n v="12320"/>
    <s v="POITOU-CHARENTES"/>
    <x v="2"/>
    <s v="OUEST"/>
    <n v="27648"/>
    <n v="4418"/>
  </r>
  <r>
    <n v="93"/>
    <x v="53"/>
    <s v="Bouches-du-Rhône"/>
    <x v="1"/>
    <x v="0"/>
    <n v="31972"/>
    <n v="222664"/>
    <n v="24280"/>
    <n v="267540"/>
    <s v="PROVENCE-ALPES-COTE D'AZUR"/>
    <x v="0"/>
    <s v="MEDITERRANEE"/>
    <n v="546456"/>
    <n v="56252"/>
  </r>
  <r>
    <n v="53"/>
    <x v="34"/>
    <s v="Finistère"/>
    <x v="0"/>
    <x v="1"/>
    <n v="12372"/>
    <n v="84276"/>
    <n v="12048"/>
    <n v="88160"/>
    <s v="BRETAGNE"/>
    <x v="0"/>
    <s v="OUEST"/>
    <n v="196856"/>
    <n v="24420"/>
  </r>
  <r>
    <n v="21"/>
    <x v="77"/>
    <s v="Aube"/>
    <x v="6"/>
    <x v="2"/>
    <n v="3208"/>
    <n v="30978"/>
    <n v="2043"/>
    <n v="20427"/>
    <s v="CHAMPAGNE-ARDENNE"/>
    <x v="1"/>
    <s v="BASSIN PARISIEN"/>
    <n v="56656"/>
    <n v="5251"/>
  </r>
  <r>
    <n v="93"/>
    <x v="79"/>
    <s v="Hautes-Alpes"/>
    <x v="6"/>
    <x v="5"/>
    <n v="392"/>
    <n v="6374"/>
    <n v="563"/>
    <n v="8005"/>
    <s v="PROVENCE-ALPES-COTE D'AZUR"/>
    <x v="2"/>
    <s v="MEDITERRANEE"/>
    <n v="15334"/>
    <n v="955"/>
  </r>
  <r>
    <n v="52"/>
    <x v="72"/>
    <s v="Sarthe"/>
    <x v="6"/>
    <x v="0"/>
    <n v="3210"/>
    <n v="39812"/>
    <n v="2060"/>
    <n v="47532"/>
    <s v="PAYS DE LA LOIRE"/>
    <x v="0"/>
    <s v="OUEST"/>
    <n v="92614"/>
    <n v="5270"/>
  </r>
  <r>
    <n v="73"/>
    <x v="33"/>
    <s v="Gers"/>
    <x v="3"/>
    <x v="3"/>
    <n v="477.80874885787455"/>
    <n v="3961.7591546868889"/>
    <n v="321.74261938396864"/>
    <n v="5727.0007234058648"/>
    <s v="MIDI-PYRENEES"/>
    <x v="1"/>
    <s v="SUD-OUEST"/>
    <n v="10488.311246334597"/>
    <n v="799.55136824184319"/>
  </r>
  <r>
    <n v="21"/>
    <x v="77"/>
    <s v="Aube"/>
    <x v="6"/>
    <x v="5"/>
    <n v="955"/>
    <n v="10736"/>
    <n v="1154"/>
    <n v="11403"/>
    <s v="CHAMPAGNE-ARDENNE"/>
    <x v="2"/>
    <s v="BASSIN PARISIEN"/>
    <n v="24248"/>
    <n v="2109"/>
  </r>
  <r>
    <n v="52"/>
    <x v="59"/>
    <s v="Mayenne"/>
    <x v="2"/>
    <x v="1"/>
    <n v="45.162396652025521"/>
    <n v="13264.173026247694"/>
    <n v="40.894428650989894"/>
    <n v="20459.44436879905"/>
    <s v="PAYS DE LA LOIRE"/>
    <x v="0"/>
    <s v="OUEST"/>
    <n v="33809.674220349756"/>
    <n v="86.056825303015415"/>
  </r>
  <r>
    <n v="43"/>
    <x v="50"/>
    <s v="Jura"/>
    <x v="1"/>
    <x v="5"/>
    <n v="448"/>
    <n v="4424"/>
    <n v="544"/>
    <n v="4900"/>
    <s v="FRANCHE-COMTE"/>
    <x v="2"/>
    <s v="EST"/>
    <n v="10316"/>
    <n v="992"/>
  </r>
  <r>
    <n v="83"/>
    <x v="26"/>
    <s v="Haute-Loire"/>
    <x v="2"/>
    <x v="1"/>
    <n v="53.719741905709931"/>
    <n v="10102.052331562038"/>
    <n v="22.888720731501259"/>
    <n v="14915.796214030324"/>
    <s v="AUVERGNE"/>
    <x v="0"/>
    <s v="CENTRE-EST"/>
    <n v="25094.457008229576"/>
    <n v="76.60846263721119"/>
  </r>
  <r>
    <n v="73"/>
    <x v="33"/>
    <s v="Gers"/>
    <x v="0"/>
    <x v="3"/>
    <n v="536"/>
    <n v="1376"/>
    <n v="836"/>
    <n v="2112"/>
    <s v="MIDI-PYRENEES"/>
    <x v="1"/>
    <s v="SUD-OUEST"/>
    <n v="4860"/>
    <n v="1372"/>
  </r>
  <r>
    <n v="82"/>
    <x v="15"/>
    <s v="Loire"/>
    <x v="0"/>
    <x v="3"/>
    <n v="1476"/>
    <n v="4424"/>
    <n v="2508"/>
    <n v="9680"/>
    <s v="RHONE-ALPES"/>
    <x v="1"/>
    <s v="CENTRE-EST"/>
    <n v="18088"/>
    <n v="3984"/>
  </r>
  <r>
    <n v="82"/>
    <x v="15"/>
    <s v="Loire"/>
    <x v="6"/>
    <x v="2"/>
    <n v="6773"/>
    <n v="77486"/>
    <n v="4452"/>
    <n v="58530"/>
    <s v="RHONE-ALPES"/>
    <x v="1"/>
    <s v="CENTRE-EST"/>
    <n v="147241"/>
    <n v="11225"/>
  </r>
  <r>
    <n v="93"/>
    <x v="53"/>
    <s v="Bouches-du-Rhône"/>
    <x v="0"/>
    <x v="5"/>
    <n v="1840"/>
    <n v="26416"/>
    <n v="1648"/>
    <n v="10220"/>
    <s v="PROVENCE-ALPES-COTE D'AZUR"/>
    <x v="2"/>
    <s v="MEDITERRANEE"/>
    <n v="40124"/>
    <n v="3488"/>
  </r>
  <r>
    <n v="94"/>
    <x v="89"/>
    <s v="Haute-Corse"/>
    <x v="2"/>
    <x v="2"/>
    <n v="1481.1633174189869"/>
    <n v="10813.362459677634"/>
    <n v="782.77251924796997"/>
    <n v="8794.227338734765"/>
    <s v="CORSE"/>
    <x v="1"/>
    <s v="MEDITERRANEE"/>
    <n v="21871.525635079357"/>
    <n v="2263.9358366669567"/>
  </r>
  <r>
    <n v="82"/>
    <x v="60"/>
    <s v="Ardèche"/>
    <x v="2"/>
    <x v="4"/>
    <n v="1995.2490251637234"/>
    <n v="14642.646282708096"/>
    <n v="1731.740646657988"/>
    <n v="16940.670677637296"/>
    <s v="RHONE-ALPES"/>
    <x v="2"/>
    <s v="CENTRE-EST"/>
    <n v="35310.306632167107"/>
    <n v="3726.9896718217115"/>
  </r>
  <r>
    <n v="74"/>
    <x v="0"/>
    <s v="Creuse"/>
    <x v="6"/>
    <x v="0"/>
    <n v="458"/>
    <n v="8517"/>
    <n v="365"/>
    <n v="9625"/>
    <s v="LIMOUSIN"/>
    <x v="0"/>
    <s v="SUD-OUEST"/>
    <n v="18965"/>
    <n v="823"/>
  </r>
  <r>
    <n v="52"/>
    <x v="73"/>
    <s v="Maine-et-Loire"/>
    <x v="2"/>
    <x v="2"/>
    <n v="9299.585147116446"/>
    <n v="75038.585194877"/>
    <n v="5440.1244907522187"/>
    <n v="53964.713479161721"/>
    <s v="PAYS DE LA LOIRE"/>
    <x v="1"/>
    <s v="OUEST"/>
    <n v="143743.00831190738"/>
    <n v="14739.709637868666"/>
  </r>
  <r>
    <n v="74"/>
    <x v="0"/>
    <s v="Creuse"/>
    <x v="2"/>
    <x v="2"/>
    <n v="1157.2751539143189"/>
    <n v="15091.583577134566"/>
    <n v="666.97220774118966"/>
    <n v="9565.2607422342626"/>
    <s v="LIMOUSIN"/>
    <x v="1"/>
    <s v="SUD-OUEST"/>
    <n v="26481.091681024336"/>
    <n v="1824.2473616555085"/>
  </r>
  <r>
    <n v="43"/>
    <x v="50"/>
    <s v="Jura"/>
    <x v="0"/>
    <x v="1"/>
    <n v="4064"/>
    <n v="22544"/>
    <n v="3856"/>
    <n v="27556"/>
    <s v="FRANCHE-COMTE"/>
    <x v="0"/>
    <s v="EST"/>
    <n v="58020"/>
    <n v="7920"/>
  </r>
  <r>
    <n v="91"/>
    <x v="64"/>
    <s v="Pyrénées-Orientales"/>
    <x v="2"/>
    <x v="0"/>
    <n v="3333.5009045792317"/>
    <n v="27492.160457262416"/>
    <n v="2544.3077739661994"/>
    <n v="36384.878407230251"/>
    <s v="LANGUEDOC-ROUSSILLON"/>
    <x v="0"/>
    <s v="MEDITERRANEE"/>
    <n v="69754.847543038108"/>
    <n v="5877.8086785454307"/>
  </r>
  <r>
    <n v="24"/>
    <x v="45"/>
    <s v="Indre-et-Loire"/>
    <x v="6"/>
    <x v="1"/>
    <n v="191"/>
    <n v="29134"/>
    <n v="68"/>
    <n v="46370"/>
    <s v="CENTRE"/>
    <x v="0"/>
    <s v="BASSIN PARISIEN"/>
    <n v="75763"/>
    <n v="259"/>
  </r>
  <r>
    <n v="93"/>
    <x v="6"/>
    <s v="Var"/>
    <x v="0"/>
    <x v="4"/>
    <n v="1676"/>
    <n v="11120"/>
    <n v="2300"/>
    <n v="10104"/>
    <s v="PROVENCE-ALPES-COTE D'AZUR"/>
    <x v="2"/>
    <s v="MEDITERRANEE"/>
    <n v="25200"/>
    <n v="3976"/>
  </r>
  <r>
    <n v="26"/>
    <x v="28"/>
    <s v="Yonne"/>
    <x v="6"/>
    <x v="0"/>
    <n v="2600"/>
    <n v="22997"/>
    <n v="1877"/>
    <n v="25652"/>
    <s v="BOURGOGNE"/>
    <x v="0"/>
    <s v="BASSIN PARISIEN"/>
    <n v="53126"/>
    <n v="4477"/>
  </r>
  <r>
    <n v="94"/>
    <x v="89"/>
    <s v="Haute-Corse"/>
    <x v="3"/>
    <x v="5"/>
    <n v="586.95374296285263"/>
    <n v="11489.308422643298"/>
    <n v="729.81918653554578"/>
    <n v="14548.992499776354"/>
    <s v="CORSE"/>
    <x v="2"/>
    <s v="MEDITERRANEE"/>
    <n v="27355.073851918052"/>
    <n v="1316.7729294983983"/>
  </r>
  <r>
    <n v="11"/>
    <x v="90"/>
    <s v="Seine-et-Marne"/>
    <x v="2"/>
    <x v="0"/>
    <n v="9796.4630342382061"/>
    <n v="72327.298116395876"/>
    <n v="5701.3340949108788"/>
    <n v="79992.170247545873"/>
    <s v="ILE-DE-FRANCE"/>
    <x v="0"/>
    <s v="REGION PARISIENNE"/>
    <n v="167817.26549309085"/>
    <n v="15497.797129149085"/>
  </r>
  <r>
    <n v="53"/>
    <x v="34"/>
    <s v="Finistère"/>
    <x v="0"/>
    <x v="3"/>
    <n v="3592"/>
    <n v="7496"/>
    <n v="3308"/>
    <n v="10864"/>
    <s v="BRETAGNE"/>
    <x v="1"/>
    <s v="OUEST"/>
    <n v="25260"/>
    <n v="6900"/>
  </r>
  <r>
    <n v="52"/>
    <x v="20"/>
    <s v="Loire-Atlantique"/>
    <x v="2"/>
    <x v="2"/>
    <n v="13046.760779160857"/>
    <n v="132796.83472400339"/>
    <n v="7936.4320022601296"/>
    <n v="101779.78222005945"/>
    <s v="PAYS DE LA LOIRE"/>
    <x v="1"/>
    <s v="OUEST"/>
    <n v="255559.80972548382"/>
    <n v="20983.192781420985"/>
  </r>
  <r>
    <n v="93"/>
    <x v="6"/>
    <s v="Var"/>
    <x v="3"/>
    <x v="5"/>
    <n v="3514.3406221119044"/>
    <n v="80407.04518962669"/>
    <n v="4622.1593194629013"/>
    <n v="94827.917258578091"/>
    <s v="PROVENCE-ALPES-COTE D'AZUR"/>
    <x v="2"/>
    <s v="MEDITERRANEE"/>
    <n v="183371.46238977957"/>
    <n v="8136.4999415748061"/>
  </r>
  <r>
    <n v="52"/>
    <x v="59"/>
    <s v="Mayenne"/>
    <x v="5"/>
    <x v="1"/>
    <n v="332"/>
    <n v="18236"/>
    <n v="280"/>
    <n v="24800"/>
    <s v="PAYS DE LA LOIRE"/>
    <x v="0"/>
    <s v="OUEST"/>
    <n v="43648"/>
    <n v="612"/>
  </r>
  <r>
    <n v="52"/>
    <x v="72"/>
    <s v="Sarthe"/>
    <x v="0"/>
    <x v="3"/>
    <n v="1468"/>
    <n v="2688"/>
    <n v="1364"/>
    <n v="4992"/>
    <s v="PAYS DE LA LOIRE"/>
    <x v="1"/>
    <s v="OUEST"/>
    <n v="10512"/>
    <n v="2832"/>
  </r>
  <r>
    <n v="52"/>
    <x v="63"/>
    <s v="Vendée"/>
    <x v="5"/>
    <x v="3"/>
    <n v="1176"/>
    <n v="7433"/>
    <n v="1588"/>
    <n v="13360"/>
    <s v="PAYS DE LA LOIRE"/>
    <x v="1"/>
    <s v="OUEST"/>
    <n v="23557"/>
    <n v="2764"/>
  </r>
  <r>
    <n v="26"/>
    <x v="41"/>
    <s v="Saône-et-Loire"/>
    <x v="0"/>
    <x v="1"/>
    <n v="7872"/>
    <n v="50284"/>
    <n v="9892"/>
    <n v="63292"/>
    <s v="BOURGOGNE"/>
    <x v="0"/>
    <s v="BASSIN PARISIEN"/>
    <n v="131340"/>
    <n v="17764"/>
  </r>
  <r>
    <n v="53"/>
    <x v="7"/>
    <s v="Morbihan"/>
    <x v="2"/>
    <x v="1"/>
    <n v="136.44079342706095"/>
    <n v="29612.819860518772"/>
    <n v="45.631904434567915"/>
    <n v="48765.396732693254"/>
    <s v="BRETAGNE"/>
    <x v="0"/>
    <s v="OUEST"/>
    <n v="78560.289291073655"/>
    <n v="182.07269786162885"/>
  </r>
  <r>
    <n v="82"/>
    <x v="17"/>
    <s v="Rhône"/>
    <x v="2"/>
    <x v="2"/>
    <n v="14479.797921460022"/>
    <n v="124194.93660344678"/>
    <n v="9354.5694084789957"/>
    <n v="98711.572529758443"/>
    <s v="RHONE-ALPES"/>
    <x v="1"/>
    <s v="CENTRE-EST"/>
    <n v="246740.87646314426"/>
    <n v="23834.367329939018"/>
  </r>
  <r>
    <n v="25"/>
    <x v="85"/>
    <s v="Calvados"/>
    <x v="4"/>
    <x v="4"/>
    <n v="2060"/>
    <n v="9265"/>
    <n v="2950"/>
    <n v="8020"/>
    <s v="BASSE-NORMANDIE"/>
    <x v="2"/>
    <s v="BASSIN PARISIEN"/>
    <n v="22295"/>
    <n v="5010"/>
  </r>
  <r>
    <n v="94"/>
    <x v="89"/>
    <s v="Haute-Corse"/>
    <x v="6"/>
    <x v="3"/>
    <n v="571"/>
    <n v="5527"/>
    <n v="333"/>
    <n v="6773"/>
    <s v="CORSE"/>
    <x v="1"/>
    <s v="MEDITERRANEE"/>
    <n v="13204"/>
    <n v="904"/>
  </r>
  <r>
    <n v="53"/>
    <x v="7"/>
    <s v="Morbihan"/>
    <x v="6"/>
    <x v="2"/>
    <n v="6529"/>
    <n v="70113"/>
    <n v="4083"/>
    <n v="50571"/>
    <s v="BRETAGNE"/>
    <x v="1"/>
    <s v="OUEST"/>
    <n v="131296"/>
    <n v="10612"/>
  </r>
  <r>
    <n v="24"/>
    <x v="46"/>
    <s v="Indre"/>
    <x v="0"/>
    <x v="1"/>
    <n v="3960"/>
    <n v="24104"/>
    <n v="4392"/>
    <n v="28372"/>
    <s v="CENTRE"/>
    <x v="0"/>
    <s v="BASSIN PARISIEN"/>
    <n v="60828"/>
    <n v="8352"/>
  </r>
  <r>
    <n v="74"/>
    <x v="87"/>
    <s v="Haute-Vienne"/>
    <x v="5"/>
    <x v="3"/>
    <n v="954"/>
    <n v="6665"/>
    <n v="941"/>
    <n v="12204"/>
    <s v="LIMOUSIN"/>
    <x v="1"/>
    <s v="SUD-OUEST"/>
    <n v="20764"/>
    <n v="1895"/>
  </r>
  <r>
    <n v="94"/>
    <x v="89"/>
    <s v="Haute-Corse"/>
    <x v="0"/>
    <x v="5"/>
    <n v="60"/>
    <n v="900"/>
    <n v="120"/>
    <n v="380"/>
    <s v="CORSE"/>
    <x v="2"/>
    <s v="MEDITERRANEE"/>
    <n v="1460"/>
    <n v="180"/>
  </r>
  <r>
    <n v="74"/>
    <x v="52"/>
    <s v="Corrèze"/>
    <x v="1"/>
    <x v="0"/>
    <n v="2940"/>
    <n v="29800"/>
    <n v="2400"/>
    <n v="36348"/>
    <s v="LIMOUSIN"/>
    <x v="0"/>
    <s v="SUD-OUEST"/>
    <n v="71488"/>
    <n v="5340"/>
  </r>
  <r>
    <n v="42"/>
    <x v="40"/>
    <s v="Haut-Rhin"/>
    <x v="3"/>
    <x v="0"/>
    <n v="4619.656305894764"/>
    <n v="46771.929338806462"/>
    <n v="3337.8979001534549"/>
    <n v="62068.953264988522"/>
    <s v="ALSACE"/>
    <x v="0"/>
    <s v="EST"/>
    <n v="116798.4368098432"/>
    <n v="7957.5542060482185"/>
  </r>
  <r>
    <n v="41"/>
    <x v="24"/>
    <s v="Vosges"/>
    <x v="6"/>
    <x v="3"/>
    <n v="1338"/>
    <n v="7582"/>
    <n v="950"/>
    <n v="10337"/>
    <s v="LORRAINE"/>
    <x v="1"/>
    <s v="EST"/>
    <n v="20207"/>
    <n v="2288"/>
  </r>
  <r>
    <n v="24"/>
    <x v="8"/>
    <s v="Loir-et-Cher"/>
    <x v="0"/>
    <x v="1"/>
    <n v="4528"/>
    <n v="25632"/>
    <n v="5348"/>
    <n v="29804"/>
    <s v="CENTRE"/>
    <x v="0"/>
    <s v="BASSIN PARISIEN"/>
    <n v="65312"/>
    <n v="9876"/>
  </r>
  <r>
    <n v="73"/>
    <x v="2"/>
    <s v="Tarn"/>
    <x v="4"/>
    <x v="2"/>
    <n v="5475"/>
    <n v="11540"/>
    <n v="3600"/>
    <n v="7150"/>
    <s v="MIDI-PYRENEES"/>
    <x v="1"/>
    <s v="SUD-OUEST"/>
    <n v="27765"/>
    <n v="9075"/>
  </r>
  <r>
    <n v="25"/>
    <x v="55"/>
    <s v="Manche"/>
    <x v="2"/>
    <x v="5"/>
    <n v="1662.2709307423627"/>
    <n v="22522.422427996211"/>
    <n v="2734.063568163785"/>
    <n v="27272.857844602539"/>
    <s v="BASSE-NORMANDIE"/>
    <x v="2"/>
    <s v="BASSIN PARISIEN"/>
    <n v="54191.614771504901"/>
    <n v="4396.3344989061479"/>
  </r>
  <r>
    <n v="24"/>
    <x v="71"/>
    <s v="Loiret"/>
    <x v="5"/>
    <x v="0"/>
    <n v="6632"/>
    <n v="45556"/>
    <n v="5364"/>
    <n v="53561"/>
    <s v="CENTRE"/>
    <x v="0"/>
    <s v="BASSIN PARISIEN"/>
    <n v="111113"/>
    <n v="11996"/>
  </r>
  <r>
    <n v="42"/>
    <x v="40"/>
    <s v="Haut-Rhin"/>
    <x v="6"/>
    <x v="0"/>
    <n v="5126"/>
    <n v="45676"/>
    <n v="3344"/>
    <n v="60792"/>
    <s v="ALSACE"/>
    <x v="0"/>
    <s v="EST"/>
    <n v="114938"/>
    <n v="8470"/>
  </r>
  <r>
    <n v="22"/>
    <x v="76"/>
    <s v="Somme"/>
    <x v="5"/>
    <x v="2"/>
    <n v="8557"/>
    <n v="35902"/>
    <n v="6300"/>
    <n v="20204"/>
    <s v="PICARDIE"/>
    <x v="1"/>
    <s v="BASSIN PARISIEN"/>
    <n v="70963"/>
    <n v="14857"/>
  </r>
  <r>
    <n v="31"/>
    <x v="43"/>
    <s v="Pas-de-Calais"/>
    <x v="0"/>
    <x v="0"/>
    <n v="27508"/>
    <n v="179528"/>
    <n v="28972"/>
    <n v="228848"/>
    <s v="NORD-PAS-DE-CALAIS"/>
    <x v="0"/>
    <s v=""/>
    <n v="464856"/>
    <n v="56480"/>
  </r>
  <r>
    <n v="91"/>
    <x v="91"/>
    <s v="Gard"/>
    <x v="5"/>
    <x v="2"/>
    <n v="8105"/>
    <n v="37220"/>
    <n v="6377"/>
    <n v="27481"/>
    <s v="LANGUEDOC-ROUSSILLON"/>
    <x v="1"/>
    <s v="MEDITERRANEE"/>
    <n v="79183"/>
    <n v="14482"/>
  </r>
  <r>
    <n v="41"/>
    <x v="58"/>
    <s v="Meuse"/>
    <x v="6"/>
    <x v="3"/>
    <n v="590"/>
    <n v="3418"/>
    <n v="426"/>
    <n v="4987"/>
    <s v="LORRAINE"/>
    <x v="1"/>
    <s v="EST"/>
    <n v="9421"/>
    <n v="1016"/>
  </r>
  <r>
    <n v="54"/>
    <x v="74"/>
    <s v="Charente-Maritime"/>
    <x v="6"/>
    <x v="4"/>
    <n v="2837"/>
    <n v="19520"/>
    <n v="3018"/>
    <n v="23062"/>
    <s v="POITOU-CHARENTES"/>
    <x v="2"/>
    <s v="OUEST"/>
    <n v="48437"/>
    <n v="5855"/>
  </r>
  <r>
    <n v="72"/>
    <x v="82"/>
    <s v="Gironde"/>
    <x v="1"/>
    <x v="0"/>
    <n v="16452"/>
    <n v="119076"/>
    <n v="13308"/>
    <n v="158912"/>
    <s v="AQUITAINE"/>
    <x v="0"/>
    <s v="SUD-OUEST"/>
    <n v="307748"/>
    <n v="29760"/>
  </r>
  <r>
    <n v="93"/>
    <x v="36"/>
    <s v="Alpes-de-Haute-Provence"/>
    <x v="2"/>
    <x v="2"/>
    <n v="1749.3951632200396"/>
    <n v="15726.719083945078"/>
    <n v="1193.2417967090207"/>
    <n v="11518.600390976826"/>
    <s v="PROVENCE-ALPES-COTE D'AZUR"/>
    <x v="1"/>
    <s v="MEDITERRANEE"/>
    <n v="30187.956434850967"/>
    <n v="2942.6369599290601"/>
  </r>
  <r>
    <n v="25"/>
    <x v="85"/>
    <s v="Calvados"/>
    <x v="5"/>
    <x v="1"/>
    <n v="1983"/>
    <n v="35828"/>
    <n v="1876"/>
    <n v="53248"/>
    <s v="BASSE-NORMANDIE"/>
    <x v="0"/>
    <s v="BASSIN PARISIEN"/>
    <n v="92935"/>
    <n v="3859"/>
  </r>
  <r>
    <n v="93"/>
    <x v="68"/>
    <s v="Alpes-Maritimes"/>
    <x v="2"/>
    <x v="0"/>
    <n v="6477.7089093355671"/>
    <n v="65143.522733223828"/>
    <n v="4117.7649109232807"/>
    <n v="78110.675081131136"/>
    <s v="PROVENCE-ALPES-COTE D'AZUR"/>
    <x v="0"/>
    <s v="MEDITERRANEE"/>
    <n v="153849.6716346138"/>
    <n v="10595.473820258849"/>
  </r>
  <r>
    <n v="72"/>
    <x v="82"/>
    <s v="Gironde"/>
    <x v="5"/>
    <x v="3"/>
    <n v="3643"/>
    <n v="24465"/>
    <n v="3492"/>
    <n v="40172"/>
    <s v="AQUITAINE"/>
    <x v="1"/>
    <s v="SUD-OUEST"/>
    <n v="71772"/>
    <n v="7135"/>
  </r>
  <r>
    <n v="91"/>
    <x v="91"/>
    <s v="Gard"/>
    <x v="0"/>
    <x v="4"/>
    <n v="1668"/>
    <n v="6960"/>
    <n v="1668"/>
    <n v="5996"/>
    <s v="LANGUEDOC-ROUSSILLON"/>
    <x v="2"/>
    <s v="MEDITERRANEE"/>
    <n v="16292"/>
    <n v="3336"/>
  </r>
  <r>
    <n v="54"/>
    <x v="1"/>
    <s v="Vienne"/>
    <x v="6"/>
    <x v="5"/>
    <n v="1603"/>
    <n v="19491"/>
    <n v="1937"/>
    <n v="20961"/>
    <s v="POITOU-CHARENTES"/>
    <x v="2"/>
    <s v="OUEST"/>
    <n v="43992"/>
    <n v="3540"/>
  </r>
  <r>
    <n v="31"/>
    <x v="44"/>
    <s v="Nord"/>
    <x v="3"/>
    <x v="5"/>
    <n v="15586.777273973135"/>
    <n v="194808.95101889878"/>
    <n v="20754.698917846847"/>
    <n v="215029.91426426693"/>
    <s v="NORD-PAS-DE-CALAIS"/>
    <x v="2"/>
    <s v=""/>
    <n v="446180.3414749857"/>
    <n v="36341.47619181998"/>
  </r>
  <r>
    <n v="53"/>
    <x v="27"/>
    <s v="Ille-et-Vilaine"/>
    <x v="0"/>
    <x v="3"/>
    <n v="1972"/>
    <n v="5116"/>
    <n v="2548"/>
    <n v="9704"/>
    <s v="BRETAGNE"/>
    <x v="1"/>
    <s v="OUEST"/>
    <n v="19340"/>
    <n v="4520"/>
  </r>
  <r>
    <n v="83"/>
    <x v="22"/>
    <s v="Allier"/>
    <x v="0"/>
    <x v="2"/>
    <n v="4432"/>
    <n v="9480"/>
    <n v="3168"/>
    <n v="6356"/>
    <s v="AUVERGNE"/>
    <x v="1"/>
    <s v="CENTRE-EST"/>
    <n v="23436"/>
    <n v="7600"/>
  </r>
  <r>
    <n v="72"/>
    <x v="11"/>
    <s v="Pyrénées-Atlantiques"/>
    <x v="2"/>
    <x v="4"/>
    <n v="4311.296246015304"/>
    <n v="32888.21887322946"/>
    <n v="4082.5520104774791"/>
    <n v="39021.412652783707"/>
    <s v="AQUITAINE"/>
    <x v="2"/>
    <s v="SUD-OUEST"/>
    <n v="80303.47978250595"/>
    <n v="8393.8482564927835"/>
  </r>
  <r>
    <n v="52"/>
    <x v="59"/>
    <s v="Mayenne"/>
    <x v="1"/>
    <x v="3"/>
    <n v="1244"/>
    <n v="2368"/>
    <n v="1788"/>
    <n v="4212"/>
    <s v="PAYS DE LA LOIRE"/>
    <x v="1"/>
    <s v="OUEST"/>
    <n v="9612"/>
    <n v="3032"/>
  </r>
  <r>
    <n v="72"/>
    <x v="25"/>
    <s v="Lot-et-Garonne"/>
    <x v="0"/>
    <x v="5"/>
    <n v="204"/>
    <n v="2756"/>
    <n v="156"/>
    <n v="964"/>
    <s v="AQUITAINE"/>
    <x v="2"/>
    <s v="SUD-OUEST"/>
    <n v="4080"/>
    <n v="360"/>
  </r>
  <r>
    <n v="91"/>
    <x v="83"/>
    <s v="Lozère"/>
    <x v="3"/>
    <x v="2"/>
    <n v="578.3632114762363"/>
    <n v="8125.4503705728466"/>
    <n v="344.05346877485329"/>
    <n v="5067.663271019429"/>
    <s v="LANGUEDOC-ROUSSILLON"/>
    <x v="1"/>
    <s v="MEDITERRANEE"/>
    <n v="14115.530321843366"/>
    <n v="922.41668025108959"/>
  </r>
  <r>
    <n v="83"/>
    <x v="94"/>
    <s v="Puy-de-Dôme"/>
    <x v="4"/>
    <x v="4"/>
    <n v="2495"/>
    <n v="12185"/>
    <n v="3165"/>
    <n v="11840"/>
    <s v="AUVERGNE"/>
    <x v="2"/>
    <s v="CENTRE-EST"/>
    <n v="29685"/>
    <n v="5660"/>
  </r>
  <r>
    <n v="22"/>
    <x v="76"/>
    <s v="Somme"/>
    <x v="0"/>
    <x v="2"/>
    <n v="5856"/>
    <n v="11288"/>
    <n v="3960"/>
    <n v="7448"/>
    <s v="PICARDIE"/>
    <x v="1"/>
    <s v="BASSIN PARISIEN"/>
    <n v="28552"/>
    <n v="9816"/>
  </r>
  <r>
    <n v="11"/>
    <x v="66"/>
    <s v="Val-d'Oise"/>
    <x v="0"/>
    <x v="1"/>
    <n v="10440"/>
    <n v="58020"/>
    <n v="10956"/>
    <n v="66176"/>
    <s v="ILE-DE-FRANCE"/>
    <x v="0"/>
    <s v="REGION PARISIENNE"/>
    <n v="145592"/>
    <n v="21396"/>
  </r>
  <r>
    <n v="41"/>
    <x v="67"/>
    <s v="Moselle"/>
    <x v="4"/>
    <x v="5"/>
    <n v="1925"/>
    <n v="13980"/>
    <n v="3165"/>
    <n v="8875"/>
    <s v="LORRAINE"/>
    <x v="2"/>
    <s v="EST"/>
    <n v="27945"/>
    <n v="5090"/>
  </r>
  <r>
    <n v="11"/>
    <x v="39"/>
    <s v="Seine-Saint-Denis"/>
    <x v="4"/>
    <x v="5"/>
    <n v="2875"/>
    <n v="20715"/>
    <n v="4520"/>
    <n v="16100"/>
    <s v="ILE-DE-FRANCE"/>
    <x v="2"/>
    <s v="REGION PARISIENNE"/>
    <n v="44210"/>
    <n v="7395"/>
  </r>
  <r>
    <n v="24"/>
    <x v="45"/>
    <s v="Indre-et-Loire"/>
    <x v="5"/>
    <x v="2"/>
    <n v="9637"/>
    <n v="41329"/>
    <n v="7416"/>
    <n v="26416"/>
    <s v="CENTRE"/>
    <x v="1"/>
    <s v="BASSIN PARISIEN"/>
    <n v="84798"/>
    <n v="17053"/>
  </r>
  <r>
    <n v="72"/>
    <x v="25"/>
    <s v="Lot-et-Garonne"/>
    <x v="2"/>
    <x v="0"/>
    <n v="2054.4937164301105"/>
    <n v="24300.267611052775"/>
    <n v="1348.0452914721798"/>
    <n v="29770.671574491193"/>
    <s v="AQUITAINE"/>
    <x v="0"/>
    <s v="SUD-OUEST"/>
    <n v="57473.478193446259"/>
    <n v="3402.53900790229"/>
  </r>
  <r>
    <n v="93"/>
    <x v="53"/>
    <s v="Bouches-du-Rhône"/>
    <x v="4"/>
    <x v="3"/>
    <n v="6845"/>
    <n v="27820"/>
    <n v="7450"/>
    <n v="42270"/>
    <s v="PROVENCE-ALPES-COTE D'AZUR"/>
    <x v="1"/>
    <s v="MEDITERRANEE"/>
    <n v="84385"/>
    <n v="14295"/>
  </r>
  <r>
    <n v="73"/>
    <x v="37"/>
    <s v="Lot"/>
    <x v="1"/>
    <x v="4"/>
    <n v="732"/>
    <n v="4296"/>
    <n v="1196"/>
    <n v="3644"/>
    <s v="MIDI-PYRENEES"/>
    <x v="2"/>
    <s v="SUD-OUEST"/>
    <n v="9868"/>
    <n v="1928"/>
  </r>
  <r>
    <n v="11"/>
    <x v="39"/>
    <s v="Seine-Saint-Denis"/>
    <x v="5"/>
    <x v="2"/>
    <n v="21049"/>
    <n v="89000"/>
    <n v="18807"/>
    <n v="70477"/>
    <s v="ILE-DE-FRANCE"/>
    <x v="1"/>
    <s v="REGION PARISIENNE"/>
    <n v="199333"/>
    <n v="39856"/>
  </r>
  <r>
    <n v="74"/>
    <x v="52"/>
    <s v="Corrèze"/>
    <x v="5"/>
    <x v="4"/>
    <n v="861"/>
    <n v="7672"/>
    <n v="968"/>
    <n v="8100"/>
    <s v="LIMOUSIN"/>
    <x v="2"/>
    <s v="SUD-OUEST"/>
    <n v="17601"/>
    <n v="1829"/>
  </r>
  <r>
    <n v="91"/>
    <x v="91"/>
    <s v="Gard"/>
    <x v="5"/>
    <x v="0"/>
    <n v="6896"/>
    <n v="56759"/>
    <n v="5148"/>
    <n v="69475"/>
    <s v="LANGUEDOC-ROUSSILLON"/>
    <x v="0"/>
    <s v="MEDITERRANEE"/>
    <n v="138278"/>
    <n v="12044"/>
  </r>
  <r>
    <n v="82"/>
    <x v="61"/>
    <s v="Haute-Savoie"/>
    <x v="3"/>
    <x v="4"/>
    <n v="6468.3443787321157"/>
    <n v="40729.075669671307"/>
    <n v="6029.4950299308612"/>
    <n v="45935.171780552046"/>
    <s v="RHONE-ALPES"/>
    <x v="2"/>
    <s v="CENTRE-EST"/>
    <n v="99162.086858886323"/>
    <n v="12497.839408662978"/>
  </r>
  <r>
    <n v="24"/>
    <x v="71"/>
    <s v="Loiret"/>
    <x v="3"/>
    <x v="2"/>
    <n v="6148.6102132726164"/>
    <n v="67486.70346002467"/>
    <n v="4267.0635441328022"/>
    <n v="49187.121980456104"/>
    <s v="CENTRE"/>
    <x v="1"/>
    <s v="BASSIN PARISIEN"/>
    <n v="127089.49919788621"/>
    <n v="10415.673757405419"/>
  </r>
  <r>
    <n v="43"/>
    <x v="14"/>
    <s v="Doubs"/>
    <x v="1"/>
    <x v="2"/>
    <n v="9200"/>
    <n v="27484"/>
    <n v="6032"/>
    <n v="16068"/>
    <s v="FRANCHE-COMTE"/>
    <x v="1"/>
    <s v="EST"/>
    <n v="58784"/>
    <n v="15232"/>
  </r>
  <r>
    <n v="11"/>
    <x v="42"/>
    <s v="Hauts-de-Seine"/>
    <x v="0"/>
    <x v="4"/>
    <n v="6516"/>
    <n v="36664"/>
    <n v="9976"/>
    <n v="41088"/>
    <s v="ILE-DE-FRANCE"/>
    <x v="2"/>
    <s v="REGION PARISIENNE"/>
    <n v="94244"/>
    <n v="16492"/>
  </r>
  <r>
    <n v="82"/>
    <x v="56"/>
    <s v="Drôme"/>
    <x v="4"/>
    <x v="0"/>
    <n v="6320"/>
    <n v="41600"/>
    <n v="4625"/>
    <n v="46625"/>
    <s v="RHONE-ALPES"/>
    <x v="0"/>
    <s v="CENTRE-EST"/>
    <n v="99170"/>
    <n v="10945"/>
  </r>
  <r>
    <n v="22"/>
    <x v="95"/>
    <s v="Aisne"/>
    <x v="4"/>
    <x v="3"/>
    <n v="2110"/>
    <n v="4760"/>
    <n v="3135"/>
    <n v="7920"/>
    <s v="PICARDIE"/>
    <x v="1"/>
    <s v="BASSIN PARISIEN"/>
    <n v="17925"/>
    <n v="5245"/>
  </r>
  <r>
    <n v="25"/>
    <x v="85"/>
    <s v="Calvados"/>
    <x v="4"/>
    <x v="5"/>
    <n v="1115"/>
    <n v="8630"/>
    <n v="1920"/>
    <n v="7190"/>
    <s v="BASSE-NORMANDIE"/>
    <x v="2"/>
    <s v="BASSIN PARISIEN"/>
    <n v="18855"/>
    <n v="3035"/>
  </r>
  <r>
    <n v="11"/>
    <x v="66"/>
    <s v="Val-d'Oise"/>
    <x v="5"/>
    <x v="1"/>
    <n v="2275"/>
    <n v="52092"/>
    <n v="1681"/>
    <n v="71672"/>
    <s v="ILE-DE-FRANCE"/>
    <x v="0"/>
    <s v="REGION PARISIENNE"/>
    <n v="127720"/>
    <n v="3956"/>
  </r>
  <r>
    <n v="54"/>
    <x v="1"/>
    <s v="Vienne"/>
    <x v="4"/>
    <x v="2"/>
    <n v="5895"/>
    <n v="12490"/>
    <n v="3690"/>
    <n v="7155"/>
    <s v="POITOU-CHARENTES"/>
    <x v="1"/>
    <s v="OUEST"/>
    <n v="29230"/>
    <n v="9585"/>
  </r>
  <r>
    <n v="82"/>
    <x v="61"/>
    <s v="Haute-Savoie"/>
    <x v="4"/>
    <x v="3"/>
    <n v="1850"/>
    <n v="5190"/>
    <n v="2655"/>
    <n v="9130"/>
    <s v="RHONE-ALPES"/>
    <x v="1"/>
    <s v="CENTRE-EST"/>
    <n v="18825"/>
    <n v="4505"/>
  </r>
  <r>
    <n v="24"/>
    <x v="10"/>
    <s v="Cher"/>
    <x v="0"/>
    <x v="5"/>
    <n v="292"/>
    <n v="3060"/>
    <n v="176"/>
    <n v="1184"/>
    <s v="CENTRE"/>
    <x v="2"/>
    <s v="BASSIN PARISIEN"/>
    <n v="4712"/>
    <n v="468"/>
  </r>
  <r>
    <n v="11"/>
    <x v="62"/>
    <s v="Paris"/>
    <x v="3"/>
    <x v="0"/>
    <n v="7096.110833456305"/>
    <n v="94203.208386287733"/>
    <n v="4616.0705042939499"/>
    <n v="106834.14485439469"/>
    <s v="ILE-DE-FRANCE"/>
    <x v="0"/>
    <s v="REGION PARISIENNE"/>
    <n v="212749.53457843268"/>
    <n v="11712.181337750255"/>
  </r>
  <r>
    <n v="52"/>
    <x v="20"/>
    <s v="Loire-Atlantique"/>
    <x v="5"/>
    <x v="1"/>
    <n v="2433"/>
    <n v="56333"/>
    <n v="1688"/>
    <n v="92657"/>
    <s v="PAYS DE LA LOIRE"/>
    <x v="0"/>
    <s v="OUEST"/>
    <n v="153111"/>
    <n v="4121"/>
  </r>
  <r>
    <n v="52"/>
    <x v="59"/>
    <s v="Mayenne"/>
    <x v="5"/>
    <x v="5"/>
    <n v="608"/>
    <n v="5740"/>
    <n v="916"/>
    <n v="5376"/>
    <s v="PAYS DE LA LOIRE"/>
    <x v="2"/>
    <s v="OUEST"/>
    <n v="12640"/>
    <n v="1524"/>
  </r>
  <r>
    <n v="21"/>
    <x v="35"/>
    <s v="Marne"/>
    <x v="4"/>
    <x v="2"/>
    <n v="9375"/>
    <n v="23765"/>
    <n v="6210"/>
    <n v="13050"/>
    <s v="CHAMPAGNE-ARDENNE"/>
    <x v="1"/>
    <s v="BASSIN PARISIEN"/>
    <n v="52400"/>
    <n v="15585"/>
  </r>
  <r>
    <n v="82"/>
    <x v="29"/>
    <s v="Savoie"/>
    <x v="2"/>
    <x v="2"/>
    <n v="4493.6429657243552"/>
    <n v="44594.272466693226"/>
    <n v="2403.1223975553694"/>
    <n v="30731.441213843136"/>
    <s v="RHONE-ALPES"/>
    <x v="1"/>
    <s v="CENTRE-EST"/>
    <n v="82222.479043816085"/>
    <n v="6896.7653632797246"/>
  </r>
  <r>
    <n v="41"/>
    <x v="31"/>
    <s v="Meurthe-et-Moselle"/>
    <x v="0"/>
    <x v="4"/>
    <n v="1864"/>
    <n v="9516"/>
    <n v="2832"/>
    <n v="8004"/>
    <s v="LORRAINE"/>
    <x v="2"/>
    <s v="EST"/>
    <n v="22216"/>
    <n v="4696"/>
  </r>
  <r>
    <n v="74"/>
    <x v="52"/>
    <s v="Corrèze"/>
    <x v="2"/>
    <x v="3"/>
    <n v="876.82636125364274"/>
    <n v="4856.4972037464922"/>
    <n v="543.24476480105534"/>
    <n v="8402.3977010291983"/>
    <s v="LIMOUSIN"/>
    <x v="1"/>
    <s v="SUD-OUEST"/>
    <n v="14678.96603083039"/>
    <n v="1420.0711260546982"/>
  </r>
  <r>
    <n v="11"/>
    <x v="66"/>
    <s v="Val-d'Oise"/>
    <x v="1"/>
    <x v="0"/>
    <n v="16516"/>
    <n v="89112"/>
    <n v="13892"/>
    <n v="104828"/>
    <s v="ILE-DE-FRANCE"/>
    <x v="0"/>
    <s v="REGION PARISIENNE"/>
    <n v="224348"/>
    <n v="30408"/>
  </r>
  <r>
    <n v="25"/>
    <x v="85"/>
    <s v="Calvados"/>
    <x v="2"/>
    <x v="5"/>
    <n v="2916.4012983587463"/>
    <n v="40323.591251618876"/>
    <n v="4379.0661624699451"/>
    <n v="48172.78174769516"/>
    <s v="BASSE-NORMANDIE"/>
    <x v="2"/>
    <s v="BASSIN PARISIEN"/>
    <n v="95791.840460142732"/>
    <n v="7295.4674608286914"/>
  </r>
  <r>
    <n v="72"/>
    <x v="25"/>
    <s v="Lot-et-Garonne"/>
    <x v="6"/>
    <x v="2"/>
    <n v="3032"/>
    <n v="30626"/>
    <n v="1912"/>
    <n v="23394"/>
    <s v="AQUITAINE"/>
    <x v="1"/>
    <s v="SUD-OUEST"/>
    <n v="58964"/>
    <n v="4944"/>
  </r>
  <r>
    <n v="11"/>
    <x v="70"/>
    <s v="Essonne"/>
    <x v="3"/>
    <x v="4"/>
    <n v="10727.248013382043"/>
    <n v="63516.326895844817"/>
    <n v="11194.041711558737"/>
    <n v="75617.570299694096"/>
    <s v="ILE-DE-FRANCE"/>
    <x v="2"/>
    <s v="REGION PARISIENNE"/>
    <n v="161055.1869204797"/>
    <n v="21921.28972494078"/>
  </r>
  <r>
    <n v="82"/>
    <x v="56"/>
    <s v="Drôme"/>
    <x v="5"/>
    <x v="0"/>
    <n v="4718"/>
    <n v="35597"/>
    <n v="3388"/>
    <n v="41836"/>
    <s v="RHONE-ALPES"/>
    <x v="0"/>
    <s v="CENTRE-EST"/>
    <n v="85539"/>
    <n v="8106"/>
  </r>
  <r>
    <n v="26"/>
    <x v="28"/>
    <s v="Yonne"/>
    <x v="4"/>
    <x v="3"/>
    <n v="1205"/>
    <n v="3285"/>
    <n v="1485"/>
    <n v="5865"/>
    <s v="BOURGOGNE"/>
    <x v="1"/>
    <s v="BASSIN PARISIEN"/>
    <n v="11840"/>
    <n v="2690"/>
  </r>
  <r>
    <n v="82"/>
    <x v="29"/>
    <s v="Savoie"/>
    <x v="4"/>
    <x v="5"/>
    <n v="765"/>
    <n v="5615"/>
    <n v="1105"/>
    <n v="5245"/>
    <s v="RHONE-ALPES"/>
    <x v="2"/>
    <s v="CENTRE-EST"/>
    <n v="12730"/>
    <n v="1870"/>
  </r>
  <r>
    <n v="41"/>
    <x v="24"/>
    <s v="Vosges"/>
    <x v="5"/>
    <x v="4"/>
    <n v="1181"/>
    <n v="9345"/>
    <n v="1528"/>
    <n v="10020"/>
    <s v="LORRAINE"/>
    <x v="2"/>
    <s v="EST"/>
    <n v="22074"/>
    <n v="2709"/>
  </r>
  <r>
    <n v="94"/>
    <x v="89"/>
    <s v="Haute-Corse"/>
    <x v="5"/>
    <x v="5"/>
    <n v="192"/>
    <n v="3540"/>
    <n v="316"/>
    <n v="3512"/>
    <s v="CORSE"/>
    <x v="2"/>
    <s v="MEDITERRANEE"/>
    <n v="7560"/>
    <n v="508"/>
  </r>
  <r>
    <n v="93"/>
    <x v="6"/>
    <s v="Var"/>
    <x v="4"/>
    <x v="0"/>
    <n v="8600"/>
    <n v="74610"/>
    <n v="6295"/>
    <n v="91440"/>
    <s v="PROVENCE-ALPES-COTE D'AZUR"/>
    <x v="0"/>
    <s v="MEDITERRANEE"/>
    <n v="180945"/>
    <n v="14895"/>
  </r>
  <r>
    <n v="41"/>
    <x v="24"/>
    <s v="Vosges"/>
    <x v="3"/>
    <x v="0"/>
    <n v="2055.1514322546159"/>
    <n v="24215.596987995588"/>
    <n v="1364.1928405841941"/>
    <n v="29393.976639064425"/>
    <s v="LORRAINE"/>
    <x v="0"/>
    <s v="EST"/>
    <n v="57028.917899898821"/>
    <n v="3419.34427283881"/>
  </r>
  <r>
    <n v="93"/>
    <x v="54"/>
    <s v="Vaucluse"/>
    <x v="2"/>
    <x v="1"/>
    <n v="215.02571267991476"/>
    <n v="17942.571759034905"/>
    <n v="72.520796171459722"/>
    <n v="27618.038969882637"/>
    <s v="PROVENCE-ALPES-COTE D'AZUR"/>
    <x v="0"/>
    <s v="MEDITERRANEE"/>
    <n v="45848.157237768915"/>
    <n v="287.54650885137448"/>
  </r>
  <r>
    <n v="73"/>
    <x v="33"/>
    <s v="Gers"/>
    <x v="0"/>
    <x v="1"/>
    <n v="2372"/>
    <n v="17468"/>
    <n v="2280"/>
    <n v="18492"/>
    <s v="MIDI-PYRENEES"/>
    <x v="0"/>
    <s v="SUD-OUEST"/>
    <n v="40612"/>
    <n v="4652"/>
  </r>
  <r>
    <n v="91"/>
    <x v="91"/>
    <s v="Gard"/>
    <x v="4"/>
    <x v="2"/>
    <n v="7240"/>
    <n v="16415"/>
    <n v="4370"/>
    <n v="10755"/>
    <s v="LANGUEDOC-ROUSSILLON"/>
    <x v="1"/>
    <s v="MEDITERRANEE"/>
    <n v="38780"/>
    <n v="11610"/>
  </r>
  <r>
    <n v="74"/>
    <x v="0"/>
    <s v="Creuse"/>
    <x v="1"/>
    <x v="4"/>
    <n v="556"/>
    <n v="2756"/>
    <n v="788"/>
    <n v="2608"/>
    <s v="LIMOUSIN"/>
    <x v="2"/>
    <s v="SUD-OUEST"/>
    <n v="6708"/>
    <n v="1344"/>
  </r>
  <r>
    <n v="25"/>
    <x v="85"/>
    <s v="Calvados"/>
    <x v="5"/>
    <x v="2"/>
    <n v="9810"/>
    <n v="43491"/>
    <n v="7468"/>
    <n v="30296"/>
    <s v="BASSE-NORMANDIE"/>
    <x v="1"/>
    <s v="BASSIN PARISIEN"/>
    <n v="91065"/>
    <n v="17278"/>
  </r>
  <r>
    <n v="83"/>
    <x v="94"/>
    <s v="Puy-de-Dôme"/>
    <x v="1"/>
    <x v="2"/>
    <n v="11300"/>
    <n v="33080"/>
    <n v="7236"/>
    <n v="19100"/>
    <s v="AUVERGNE"/>
    <x v="1"/>
    <s v="CENTRE-EST"/>
    <n v="70716"/>
    <n v="18536"/>
  </r>
  <r>
    <n v="82"/>
    <x v="19"/>
    <s v="Isère"/>
    <x v="0"/>
    <x v="3"/>
    <n v="1932"/>
    <n v="5836"/>
    <n v="3124"/>
    <n v="12440"/>
    <s v="RHONE-ALPES"/>
    <x v="1"/>
    <s v="CENTRE-EST"/>
    <n v="23332"/>
    <n v="5056"/>
  </r>
  <r>
    <n v="72"/>
    <x v="11"/>
    <s v="Pyrénées-Atlantiques"/>
    <x v="1"/>
    <x v="2"/>
    <n v="10884"/>
    <n v="31892"/>
    <n v="8012"/>
    <n v="22780"/>
    <s v="AQUITAINE"/>
    <x v="1"/>
    <s v="SUD-OUEST"/>
    <n v="73568"/>
    <n v="18896"/>
  </r>
  <r>
    <n v="26"/>
    <x v="41"/>
    <s v="Saône-et-Loire"/>
    <x v="2"/>
    <x v="3"/>
    <n v="1443.3842843244336"/>
    <n v="8364.5376160367632"/>
    <n v="1130.591824599727"/>
    <n v="15987.89646215943"/>
    <s v="BOURGOGNE"/>
    <x v="1"/>
    <s v="BASSIN PARISIEN"/>
    <n v="26926.410187120353"/>
    <n v="2573.9761089241606"/>
  </r>
  <r>
    <n v="26"/>
    <x v="30"/>
    <s v="Côte-d'Or"/>
    <x v="3"/>
    <x v="4"/>
    <n v="4920.7118114277828"/>
    <n v="26537.549834232905"/>
    <n v="4816.5737182687444"/>
    <n v="30018.520191129133"/>
    <s v="BOURGOGNE"/>
    <x v="2"/>
    <s v="BASSIN PARISIEN"/>
    <n v="66293.355555058573"/>
    <n v="9737.2855296965281"/>
  </r>
  <r>
    <n v="21"/>
    <x v="84"/>
    <s v="Ardennes"/>
    <x v="1"/>
    <x v="3"/>
    <n v="1128"/>
    <n v="3784"/>
    <n v="1784"/>
    <n v="5700"/>
    <s v="CHAMPAGNE-ARDENNE"/>
    <x v="1"/>
    <s v="BASSIN PARISIEN"/>
    <n v="12396"/>
    <n v="2912"/>
  </r>
  <r>
    <n v="43"/>
    <x v="50"/>
    <s v="Jura"/>
    <x v="6"/>
    <x v="0"/>
    <n v="1402"/>
    <n v="16789"/>
    <n v="923"/>
    <n v="18776"/>
    <s v="FRANCHE-COMTE"/>
    <x v="0"/>
    <s v="EST"/>
    <n v="37890"/>
    <n v="2325"/>
  </r>
  <r>
    <n v="73"/>
    <x v="80"/>
    <s v="Aveyron"/>
    <x v="3"/>
    <x v="2"/>
    <n v="2130.4785387795819"/>
    <n v="31723.951333499113"/>
    <n v="1313.4564800661835"/>
    <n v="20070.558732111338"/>
    <s v="MIDI-PYRENEES"/>
    <x v="1"/>
    <s v="SUD-OUEST"/>
    <n v="55238.445084456209"/>
    <n v="3443.9350188457656"/>
  </r>
  <r>
    <n v="54"/>
    <x v="88"/>
    <s v="Charente"/>
    <x v="0"/>
    <x v="3"/>
    <n v="776"/>
    <n v="2452"/>
    <n v="996"/>
    <n v="4712"/>
    <s v="POITOU-CHARENTES"/>
    <x v="1"/>
    <s v="OUEST"/>
    <n v="8936"/>
    <n v="1772"/>
  </r>
  <r>
    <n v="21"/>
    <x v="84"/>
    <s v="Ardennes"/>
    <x v="5"/>
    <x v="4"/>
    <n v="867"/>
    <n v="7414"/>
    <n v="1412"/>
    <n v="7289"/>
    <s v="CHAMPAGNE-ARDENNE"/>
    <x v="2"/>
    <s v="BASSIN PARISIEN"/>
    <n v="16982"/>
    <n v="2279"/>
  </r>
  <r>
    <n v="72"/>
    <x v="82"/>
    <s v="Gironde"/>
    <x v="6"/>
    <x v="3"/>
    <n v="3758"/>
    <n v="29135"/>
    <n v="2733"/>
    <n v="45410"/>
    <s v="AQUITAINE"/>
    <x v="1"/>
    <s v="SUD-OUEST"/>
    <n v="81036"/>
    <n v="6491"/>
  </r>
  <r>
    <n v="21"/>
    <x v="5"/>
    <s v="Haute-Marne"/>
    <x v="2"/>
    <x v="2"/>
    <n v="2340.8976864931246"/>
    <n v="22654.758382747794"/>
    <n v="1467.0698576857228"/>
    <n v="14161.126993408498"/>
    <s v="CHAMPAGNE-ARDENNE"/>
    <x v="1"/>
    <s v="BASSIN PARISIEN"/>
    <n v="40623.852920335135"/>
    <n v="3807.9675441788477"/>
  </r>
  <r>
    <n v="31"/>
    <x v="43"/>
    <s v="Pas-de-Calais"/>
    <x v="0"/>
    <x v="4"/>
    <n v="4672"/>
    <n v="14688"/>
    <n v="4612"/>
    <n v="9972"/>
    <s v="NORD-PAS-DE-CALAIS"/>
    <x v="2"/>
    <s v=""/>
    <n v="33944"/>
    <n v="9284"/>
  </r>
  <r>
    <n v="72"/>
    <x v="11"/>
    <s v="Pyrénées-Atlantiques"/>
    <x v="5"/>
    <x v="2"/>
    <n v="10140"/>
    <n v="47588"/>
    <n v="8072"/>
    <n v="35880"/>
    <s v="AQUITAINE"/>
    <x v="1"/>
    <s v="SUD-OUEST"/>
    <n v="101680"/>
    <n v="18212"/>
  </r>
  <r>
    <n v="82"/>
    <x v="19"/>
    <s v="Isère"/>
    <x v="3"/>
    <x v="4"/>
    <n v="10668.887185380367"/>
    <n v="58429.171399116123"/>
    <n v="10468.182142462627"/>
    <n v="67676.041215064892"/>
    <s v="RHONE-ALPES"/>
    <x v="2"/>
    <s v="CENTRE-EST"/>
    <n v="147242.28194202401"/>
    <n v="21137.069327842994"/>
  </r>
  <r>
    <n v="22"/>
    <x v="81"/>
    <s v="Oise"/>
    <x v="5"/>
    <x v="4"/>
    <n v="2339"/>
    <n v="19887"/>
    <n v="3240"/>
    <n v="20926"/>
    <s v="PICARDIE"/>
    <x v="2"/>
    <s v="BASSIN PARISIEN"/>
    <n v="46392"/>
    <n v="5579"/>
  </r>
  <r>
    <n v="31"/>
    <x v="43"/>
    <s v="Pas-de-Calais"/>
    <x v="2"/>
    <x v="2"/>
    <n v="18014.525038266067"/>
    <n v="146464.54234078448"/>
    <n v="11813.215218442576"/>
    <n v="99498.600955276008"/>
    <s v="NORD-PAS-DE-CALAIS"/>
    <x v="1"/>
    <s v=""/>
    <n v="275790.88355276914"/>
    <n v="29827.740256708643"/>
  </r>
  <r>
    <n v="24"/>
    <x v="71"/>
    <s v="Loiret"/>
    <x v="1"/>
    <x v="5"/>
    <n v="1020"/>
    <n v="12800"/>
    <n v="1640"/>
    <n v="10912"/>
    <s v="CENTRE"/>
    <x v="2"/>
    <s v="BASSIN PARISIEN"/>
    <n v="26372"/>
    <n v="2660"/>
  </r>
  <r>
    <n v="41"/>
    <x v="24"/>
    <s v="Vosges"/>
    <x v="2"/>
    <x v="0"/>
    <n v="2378.228461921748"/>
    <n v="26660.026623062331"/>
    <n v="1330.6472778792538"/>
    <n v="33194.691213941267"/>
    <s v="LORRAINE"/>
    <x v="0"/>
    <s v="EST"/>
    <n v="63563.593576804597"/>
    <n v="3708.8757398010021"/>
  </r>
  <r>
    <n v="11"/>
    <x v="49"/>
    <s v="Yvelines"/>
    <x v="3"/>
    <x v="4"/>
    <n v="10936.083100745145"/>
    <n v="66958.040917696053"/>
    <n v="11823.234580225224"/>
    <n v="83860.369302045845"/>
    <s v="ILE-DE-FRANCE"/>
    <x v="2"/>
    <s v="REGION PARISIENNE"/>
    <n v="173577.72790071229"/>
    <n v="22759.317680970369"/>
  </r>
  <r>
    <n v="52"/>
    <x v="20"/>
    <s v="Loire-Atlantique"/>
    <x v="2"/>
    <x v="5"/>
    <n v="7251.4788544960456"/>
    <n v="94512.764244669335"/>
    <n v="9868.4401693797881"/>
    <n v="101649.86030804308"/>
    <s v="PAYS DE LA LOIRE"/>
    <x v="2"/>
    <s v="OUEST"/>
    <n v="213282.54357658824"/>
    <n v="17119.919023875835"/>
  </r>
  <r>
    <n v="74"/>
    <x v="52"/>
    <s v="Corrèze"/>
    <x v="6"/>
    <x v="2"/>
    <n v="1948"/>
    <n v="26200"/>
    <n v="1261"/>
    <n v="18148"/>
    <s v="LIMOUSIN"/>
    <x v="1"/>
    <s v="SUD-OUEST"/>
    <n v="47557"/>
    <n v="3209"/>
  </r>
  <r>
    <n v="91"/>
    <x v="83"/>
    <s v="Lozère"/>
    <x v="4"/>
    <x v="3"/>
    <n v="385"/>
    <n v="905"/>
    <n v="535"/>
    <n v="1740"/>
    <s v="LANGUEDOC-ROUSSILLON"/>
    <x v="1"/>
    <s v="MEDITERRANEE"/>
    <n v="3565"/>
    <n v="920"/>
  </r>
  <r>
    <n v="54"/>
    <x v="93"/>
    <s v="Deux-Sèvres"/>
    <x v="0"/>
    <x v="5"/>
    <n v="200"/>
    <n v="2052"/>
    <n v="196"/>
    <n v="856"/>
    <s v="POITOU-CHARENTES"/>
    <x v="2"/>
    <s v="OUEST"/>
    <n v="3304"/>
    <n v="396"/>
  </r>
  <r>
    <n v="22"/>
    <x v="76"/>
    <s v="Somme"/>
    <x v="2"/>
    <x v="3"/>
    <n v="2067.5606868764457"/>
    <n v="9892.4013239997985"/>
    <n v="1618.910648162029"/>
    <n v="16781.26712714992"/>
    <s v="PICARDIE"/>
    <x v="1"/>
    <s v="BASSIN PARISIEN"/>
    <n v="30360.139786188192"/>
    <n v="3686.4713350384745"/>
  </r>
  <r>
    <n v="73"/>
    <x v="33"/>
    <s v="Gers"/>
    <x v="6"/>
    <x v="0"/>
    <n v="704"/>
    <n v="13199"/>
    <n v="478"/>
    <n v="14795"/>
    <s v="MIDI-PYRENEES"/>
    <x v="0"/>
    <s v="SUD-OUEST"/>
    <n v="29176"/>
    <n v="1182"/>
  </r>
  <r>
    <n v="42"/>
    <x v="3"/>
    <s v="Bas-Rhin"/>
    <x v="6"/>
    <x v="0"/>
    <n v="6686"/>
    <n v="55236"/>
    <n v="5447"/>
    <n v="77408"/>
    <s v="ALSACE"/>
    <x v="0"/>
    <s v="EST"/>
    <n v="144777"/>
    <n v="12133"/>
  </r>
  <r>
    <n v="82"/>
    <x v="56"/>
    <s v="Drôme"/>
    <x v="5"/>
    <x v="2"/>
    <n v="6838"/>
    <n v="28380"/>
    <n v="5040"/>
    <n v="20420"/>
    <s v="RHONE-ALPES"/>
    <x v="1"/>
    <s v="CENTRE-EST"/>
    <n v="60678"/>
    <n v="11878"/>
  </r>
  <r>
    <n v="42"/>
    <x v="3"/>
    <s v="Bas-Rhin"/>
    <x v="5"/>
    <x v="4"/>
    <n v="3917"/>
    <n v="33695"/>
    <n v="5429"/>
    <n v="29868"/>
    <s v="ALSACE"/>
    <x v="2"/>
    <s v="EST"/>
    <n v="72909"/>
    <n v="9346"/>
  </r>
  <r>
    <n v="91"/>
    <x v="51"/>
    <s v="Hérault"/>
    <x v="2"/>
    <x v="5"/>
    <n v="4606.0426406278702"/>
    <n v="80982.277447500703"/>
    <n v="6565.9833431431598"/>
    <n v="94196.785390497345"/>
    <s v="LANGUEDOC-ROUSSILLON"/>
    <x v="2"/>
    <s v="MEDITERRANEE"/>
    <n v="186351.08882176908"/>
    <n v="11172.025983771029"/>
  </r>
  <r>
    <n v="26"/>
    <x v="28"/>
    <s v="Yonne"/>
    <x v="4"/>
    <x v="2"/>
    <n v="5535"/>
    <n v="12170"/>
    <n v="3245"/>
    <n v="6145"/>
    <s v="BOURGOGNE"/>
    <x v="1"/>
    <s v="BASSIN PARISIEN"/>
    <n v="27095"/>
    <n v="8780"/>
  </r>
  <r>
    <n v="24"/>
    <x v="45"/>
    <s v="Indre-et-Loire"/>
    <x v="1"/>
    <x v="0"/>
    <n v="8816"/>
    <n v="53992"/>
    <n v="6916"/>
    <n v="66388"/>
    <s v="CENTRE"/>
    <x v="0"/>
    <s v="BASSIN PARISIEN"/>
    <n v="136112"/>
    <n v="15732"/>
  </r>
  <r>
    <n v="11"/>
    <x v="90"/>
    <s v="Seine-et-Marne"/>
    <x v="0"/>
    <x v="1"/>
    <n v="10556"/>
    <n v="53592"/>
    <n v="11036"/>
    <n v="60004"/>
    <s v="ILE-DE-FRANCE"/>
    <x v="0"/>
    <s v="REGION PARISIENNE"/>
    <n v="135188"/>
    <n v="21592"/>
  </r>
  <r>
    <n v="83"/>
    <x v="94"/>
    <s v="Puy-de-Dôme"/>
    <x v="4"/>
    <x v="2"/>
    <n v="10530"/>
    <n v="24405"/>
    <n v="6165"/>
    <n v="12870"/>
    <s v="AUVERGNE"/>
    <x v="1"/>
    <s v="CENTRE-EST"/>
    <n v="53970"/>
    <n v="16695"/>
  </r>
  <r>
    <n v="22"/>
    <x v="76"/>
    <s v="Somme"/>
    <x v="4"/>
    <x v="5"/>
    <n v="1035"/>
    <n v="6600"/>
    <n v="1670"/>
    <n v="5360"/>
    <s v="PICARDIE"/>
    <x v="2"/>
    <s v="BASSIN PARISIEN"/>
    <n v="14665"/>
    <n v="2705"/>
  </r>
  <r>
    <n v="54"/>
    <x v="88"/>
    <s v="Charente"/>
    <x v="4"/>
    <x v="0"/>
    <n v="5670"/>
    <n v="44870"/>
    <n v="4825"/>
    <n v="53670"/>
    <s v="POITOU-CHARENTES"/>
    <x v="0"/>
    <s v="OUEST"/>
    <n v="109035"/>
    <n v="10495"/>
  </r>
  <r>
    <n v="24"/>
    <x v="8"/>
    <s v="Loir-et-Cher"/>
    <x v="2"/>
    <x v="5"/>
    <n v="1060.4735183287212"/>
    <n v="16795.642351289316"/>
    <n v="1608.6626464948613"/>
    <n v="19865.92718968838"/>
    <s v="CENTRE"/>
    <x v="2"/>
    <s v="BASSIN PARISIEN"/>
    <n v="39330.705705801272"/>
    <n v="2669.1361648235825"/>
  </r>
  <r>
    <n v="41"/>
    <x v="67"/>
    <s v="Moselle"/>
    <x v="5"/>
    <x v="1"/>
    <n v="1846"/>
    <n v="44191"/>
    <n v="1508"/>
    <n v="72759"/>
    <s v="LORRAINE"/>
    <x v="0"/>
    <s v="EST"/>
    <n v="120304"/>
    <n v="3354"/>
  </r>
  <r>
    <n v="21"/>
    <x v="5"/>
    <s v="Haute-Marne"/>
    <x v="6"/>
    <x v="2"/>
    <n v="2134"/>
    <n v="21475"/>
    <n v="1413"/>
    <n v="13550"/>
    <s v="CHAMPAGNE-ARDENNE"/>
    <x v="1"/>
    <s v="BASSIN PARISIEN"/>
    <n v="38572"/>
    <n v="3547"/>
  </r>
  <r>
    <n v="22"/>
    <x v="81"/>
    <s v="Oise"/>
    <x v="4"/>
    <x v="4"/>
    <n v="2315"/>
    <n v="11030"/>
    <n v="2555"/>
    <n v="8555"/>
    <s v="PICARDIE"/>
    <x v="2"/>
    <s v="BASSIN PARISIEN"/>
    <n v="24455"/>
    <n v="4870"/>
  </r>
  <r>
    <n v="73"/>
    <x v="65"/>
    <s v="Hautes-Pyrénées"/>
    <x v="5"/>
    <x v="3"/>
    <n v="681"/>
    <n v="4876"/>
    <n v="564"/>
    <n v="8152"/>
    <s v="MIDI-PYRENEES"/>
    <x v="1"/>
    <s v="SUD-OUEST"/>
    <n v="14273"/>
    <n v="1245"/>
  </r>
  <r>
    <n v="26"/>
    <x v="41"/>
    <s v="Saône-et-Loire"/>
    <x v="0"/>
    <x v="4"/>
    <n v="1788"/>
    <n v="6028"/>
    <n v="1784"/>
    <n v="5452"/>
    <s v="BOURGOGNE"/>
    <x v="2"/>
    <s v="BASSIN PARISIEN"/>
    <n v="15052"/>
    <n v="3572"/>
  </r>
  <r>
    <n v="21"/>
    <x v="84"/>
    <s v="Ardennes"/>
    <x v="0"/>
    <x v="5"/>
    <n v="264"/>
    <n v="2300"/>
    <n v="124"/>
    <n v="752"/>
    <s v="CHAMPAGNE-ARDENNE"/>
    <x v="2"/>
    <s v="BASSIN PARISIEN"/>
    <n v="3440"/>
    <n v="388"/>
  </r>
  <r>
    <n v="11"/>
    <x v="66"/>
    <s v="Val-d'Oise"/>
    <x v="5"/>
    <x v="3"/>
    <n v="3382"/>
    <n v="21176"/>
    <n v="3404"/>
    <n v="34480"/>
    <s v="ILE-DE-FRANCE"/>
    <x v="1"/>
    <s v="REGION PARISIENNE"/>
    <n v="62442"/>
    <n v="6786"/>
  </r>
  <r>
    <n v="82"/>
    <x v="19"/>
    <s v="Isère"/>
    <x v="4"/>
    <x v="2"/>
    <n v="12985"/>
    <n v="36345"/>
    <n v="8950"/>
    <n v="24040"/>
    <s v="RHONE-ALPES"/>
    <x v="1"/>
    <s v="CENTRE-EST"/>
    <n v="82320"/>
    <n v="21935"/>
  </r>
  <r>
    <n v="24"/>
    <x v="10"/>
    <s v="Cher"/>
    <x v="1"/>
    <x v="2"/>
    <n v="5576"/>
    <n v="19548"/>
    <n v="3788"/>
    <n v="9804"/>
    <s v="CENTRE"/>
    <x v="1"/>
    <s v="BASSIN PARISIEN"/>
    <n v="38716"/>
    <n v="9364"/>
  </r>
  <r>
    <n v="11"/>
    <x v="39"/>
    <s v="Seine-Saint-Denis"/>
    <x v="6"/>
    <x v="4"/>
    <n v="8210"/>
    <n v="47644"/>
    <n v="10754"/>
    <n v="52587"/>
    <s v="ILE-DE-FRANCE"/>
    <x v="2"/>
    <s v="REGION PARISIENNE"/>
    <n v="119195"/>
    <n v="18964"/>
  </r>
  <r>
    <n v="24"/>
    <x v="10"/>
    <s v="Cher"/>
    <x v="1"/>
    <x v="0"/>
    <n v="4828"/>
    <n v="39260"/>
    <n v="4052"/>
    <n v="47424"/>
    <s v="CENTRE"/>
    <x v="0"/>
    <s v="BASSIN PARISIEN"/>
    <n v="95564"/>
    <n v="8880"/>
  </r>
  <r>
    <n v="41"/>
    <x v="67"/>
    <s v="Moselle"/>
    <x v="6"/>
    <x v="3"/>
    <n v="2763"/>
    <n v="16537"/>
    <n v="2260"/>
    <n v="22644"/>
    <s v="LORRAINE"/>
    <x v="1"/>
    <s v="EST"/>
    <n v="44204"/>
    <n v="5023"/>
  </r>
  <r>
    <n v="24"/>
    <x v="8"/>
    <s v="Loir-et-Cher"/>
    <x v="4"/>
    <x v="3"/>
    <n v="1040"/>
    <n v="2140"/>
    <n v="1440"/>
    <n v="4325"/>
    <s v="CENTRE"/>
    <x v="1"/>
    <s v="BASSIN PARISIEN"/>
    <n v="8945"/>
    <n v="2480"/>
  </r>
  <r>
    <n v="43"/>
    <x v="23"/>
    <s v="Territoire de Belfort"/>
    <x v="1"/>
    <x v="3"/>
    <n v="596"/>
    <n v="1556"/>
    <n v="692"/>
    <n v="2308"/>
    <s v="FRANCHE-COMTE"/>
    <x v="1"/>
    <s v="EST"/>
    <n v="5152"/>
    <n v="1288"/>
  </r>
  <r>
    <n v="43"/>
    <x v="14"/>
    <s v="Doubs"/>
    <x v="4"/>
    <x v="1"/>
    <n v="6355"/>
    <n v="34390"/>
    <n v="8120"/>
    <n v="47405"/>
    <s v="FRANCHE-COMTE"/>
    <x v="0"/>
    <s v="EST"/>
    <n v="96270"/>
    <n v="14475"/>
  </r>
  <r>
    <n v="41"/>
    <x v="67"/>
    <s v="Moselle"/>
    <x v="0"/>
    <x v="0"/>
    <n v="19508"/>
    <n v="133224"/>
    <n v="18476"/>
    <n v="165396"/>
    <s v="LORRAINE"/>
    <x v="0"/>
    <s v="EST"/>
    <n v="336604"/>
    <n v="37984"/>
  </r>
  <r>
    <n v="72"/>
    <x v="4"/>
    <s v="Dordogne"/>
    <x v="1"/>
    <x v="5"/>
    <n v="516"/>
    <n v="6884"/>
    <n v="732"/>
    <n v="6356"/>
    <s v="AQUITAINE"/>
    <x v="2"/>
    <s v="SUD-OUEST"/>
    <n v="14488"/>
    <n v="1248"/>
  </r>
  <r>
    <n v="53"/>
    <x v="57"/>
    <s v="Côtes-d'Armor"/>
    <x v="6"/>
    <x v="1"/>
    <n v="134"/>
    <n v="36558"/>
    <n v="63"/>
    <n v="56058"/>
    <s v="BRETAGNE"/>
    <x v="0"/>
    <s v="OUEST"/>
    <n v="92813"/>
    <n v="197"/>
  </r>
  <r>
    <n v="25"/>
    <x v="55"/>
    <s v="Manche"/>
    <x v="6"/>
    <x v="1"/>
    <n v="183"/>
    <n v="27170"/>
    <n v="119"/>
    <n v="41784"/>
    <s v="BASSE-NORMANDIE"/>
    <x v="0"/>
    <s v="BASSIN PARISIEN"/>
    <n v="69256"/>
    <n v="302"/>
  </r>
  <r>
    <n v="43"/>
    <x v="18"/>
    <s v="Haute-Saône"/>
    <x v="2"/>
    <x v="1"/>
    <n v="64.848639543727046"/>
    <n v="12209.269371232576"/>
    <n v="81.752521385041732"/>
    <n v="19416.796246410115"/>
    <s v="FRANCHE-COMTE"/>
    <x v="0"/>
    <s v="EST"/>
    <n v="31772.66677857146"/>
    <n v="146.60116092876876"/>
  </r>
  <r>
    <n v="24"/>
    <x v="46"/>
    <s v="Indre"/>
    <x v="6"/>
    <x v="5"/>
    <n v="668"/>
    <n v="7456"/>
    <n v="831"/>
    <n v="8533"/>
    <s v="CENTRE"/>
    <x v="2"/>
    <s v="BASSIN PARISIEN"/>
    <n v="17488"/>
    <n v="1499"/>
  </r>
  <r>
    <n v="41"/>
    <x v="58"/>
    <s v="Meuse"/>
    <x v="6"/>
    <x v="5"/>
    <n v="782"/>
    <n v="6353"/>
    <n v="868"/>
    <n v="6847"/>
    <s v="LORRAINE"/>
    <x v="2"/>
    <s v="EST"/>
    <n v="14850"/>
    <n v="1650"/>
  </r>
  <r>
    <n v="43"/>
    <x v="18"/>
    <s v="Haute-Saône"/>
    <x v="3"/>
    <x v="0"/>
    <n v="1454.5590809914265"/>
    <n v="14618.630118544907"/>
    <n v="922.33270131977247"/>
    <n v="17023.547862988809"/>
    <s v="FRANCHE-COMTE"/>
    <x v="0"/>
    <s v="EST"/>
    <n v="34019.06976384492"/>
    <n v="2376.8917823111988"/>
  </r>
  <r>
    <n v="91"/>
    <x v="91"/>
    <s v="Gard"/>
    <x v="1"/>
    <x v="4"/>
    <n v="2480"/>
    <n v="14144"/>
    <n v="3472"/>
    <n v="12496"/>
    <s v="LANGUEDOC-ROUSSILLON"/>
    <x v="2"/>
    <s v="MEDITERRANEE"/>
    <n v="32592"/>
    <n v="5952"/>
  </r>
  <r>
    <n v="41"/>
    <x v="67"/>
    <s v="Moselle"/>
    <x v="1"/>
    <x v="1"/>
    <n v="3464"/>
    <n v="43008"/>
    <n v="3924"/>
    <n v="65704"/>
    <s v="LORRAINE"/>
    <x v="0"/>
    <s v="EST"/>
    <n v="116100"/>
    <n v="7388"/>
  </r>
  <r>
    <n v="54"/>
    <x v="1"/>
    <s v="Vienne"/>
    <x v="2"/>
    <x v="3"/>
    <n v="1352.7999393885266"/>
    <n v="6075.7349640787188"/>
    <n v="924.95315974713446"/>
    <n v="10443.913831219059"/>
    <s v="POITOU-CHARENTES"/>
    <x v="1"/>
    <s v="OUEST"/>
    <n v="18797.401894433438"/>
    <n v="2277.7530991356612"/>
  </r>
  <r>
    <n v="21"/>
    <x v="5"/>
    <s v="Haute-Marne"/>
    <x v="1"/>
    <x v="4"/>
    <n v="988"/>
    <n v="4244"/>
    <n v="1328"/>
    <n v="3196"/>
    <s v="CHAMPAGNE-ARDENNE"/>
    <x v="2"/>
    <s v="BASSIN PARISIEN"/>
    <n v="9756"/>
    <n v="2316"/>
  </r>
  <r>
    <n v="72"/>
    <x v="11"/>
    <s v="Pyrénées-Atlantiques"/>
    <x v="4"/>
    <x v="4"/>
    <n v="1890"/>
    <n v="11990"/>
    <n v="2470"/>
    <n v="10265"/>
    <s v="AQUITAINE"/>
    <x v="2"/>
    <s v="SUD-OUEST"/>
    <n v="26615"/>
    <n v="4360"/>
  </r>
  <r>
    <n v="11"/>
    <x v="90"/>
    <s v="Seine-et-Marne"/>
    <x v="6"/>
    <x v="3"/>
    <n v="4290"/>
    <n v="27638"/>
    <n v="3083"/>
    <n v="39388"/>
    <s v="ILE-DE-FRANCE"/>
    <x v="1"/>
    <s v="REGION PARISIENNE"/>
    <n v="74399"/>
    <n v="7373"/>
  </r>
  <r>
    <n v="52"/>
    <x v="59"/>
    <s v="Mayenne"/>
    <x v="2"/>
    <x v="2"/>
    <n v="3542.6868995826062"/>
    <n v="31713.960030118044"/>
    <n v="2460.7199612864638"/>
    <n v="21315.147164453621"/>
    <s v="PAYS DE LA LOIRE"/>
    <x v="1"/>
    <s v="OUEST"/>
    <n v="59032.514055440734"/>
    <n v="6003.4068608690704"/>
  </r>
  <r>
    <n v="73"/>
    <x v="86"/>
    <s v="Ariège"/>
    <x v="5"/>
    <x v="4"/>
    <n v="500"/>
    <n v="4576"/>
    <n v="664"/>
    <n v="5168"/>
    <s v="MIDI-PYRENEES"/>
    <x v="2"/>
    <s v="SUD-OUEST"/>
    <n v="10908"/>
    <n v="1164"/>
  </r>
  <r>
    <n v="54"/>
    <x v="93"/>
    <s v="Deux-Sèvres"/>
    <x v="6"/>
    <x v="3"/>
    <n v="935"/>
    <n v="6247"/>
    <n v="709"/>
    <n v="9557"/>
    <s v="POITOU-CHARENTES"/>
    <x v="1"/>
    <s v="OUEST"/>
    <n v="17448"/>
    <n v="1644"/>
  </r>
  <r>
    <n v="73"/>
    <x v="37"/>
    <s v="Lot"/>
    <x v="4"/>
    <x v="2"/>
    <n v="2445"/>
    <n v="4680"/>
    <n v="1265"/>
    <n v="2495"/>
    <s v="MIDI-PYRENEES"/>
    <x v="1"/>
    <s v="SUD-OUEST"/>
    <n v="10885"/>
    <n v="3710"/>
  </r>
  <r>
    <n v="24"/>
    <x v="21"/>
    <s v="Eure-et-Loir"/>
    <x v="6"/>
    <x v="0"/>
    <n v="3082"/>
    <n v="29112"/>
    <n v="1961"/>
    <n v="32908"/>
    <s v="CENTRE"/>
    <x v="0"/>
    <s v="BASSIN PARISIEN"/>
    <n v="67063"/>
    <n v="5043"/>
  </r>
  <r>
    <n v="82"/>
    <x v="61"/>
    <s v="Haute-Savoie"/>
    <x v="2"/>
    <x v="1"/>
    <n v="117.05714208230468"/>
    <n v="19715.692288524482"/>
    <n v="100.70485320834347"/>
    <n v="32413.084850638959"/>
    <s v="RHONE-ALPES"/>
    <x v="0"/>
    <s v="CENTRE-EST"/>
    <n v="52346.539134454084"/>
    <n v="217.76199529064814"/>
  </r>
  <r>
    <n v="42"/>
    <x v="40"/>
    <s v="Haut-Rhin"/>
    <x v="3"/>
    <x v="2"/>
    <n v="8247.2028418210302"/>
    <n v="92164.045608335015"/>
    <n v="5608.546303258373"/>
    <n v="70826.255574317329"/>
    <s v="ALSACE"/>
    <x v="1"/>
    <s v="EST"/>
    <n v="176846.05032773176"/>
    <n v="13855.749145079404"/>
  </r>
  <r>
    <n v="52"/>
    <x v="72"/>
    <s v="Sarthe"/>
    <x v="2"/>
    <x v="3"/>
    <n v="2259.5089186684668"/>
    <n v="7873.942682762191"/>
    <n v="1372.8941953311469"/>
    <n v="13185.388577842979"/>
    <s v="PAYS DE LA LOIRE"/>
    <x v="1"/>
    <s v="OUEST"/>
    <n v="24691.734374604785"/>
    <n v="3632.4031139996137"/>
  </r>
  <r>
    <n v="83"/>
    <x v="94"/>
    <s v="Puy-de-Dôme"/>
    <x v="5"/>
    <x v="5"/>
    <n v="1804"/>
    <n v="20875"/>
    <n v="2208"/>
    <n v="20184"/>
    <s v="AUVERGNE"/>
    <x v="2"/>
    <s v="CENTRE-EST"/>
    <n v="45071"/>
    <n v="4012"/>
  </r>
  <r>
    <n v="24"/>
    <x v="21"/>
    <s v="Eure-et-Loir"/>
    <x v="4"/>
    <x v="5"/>
    <n v="395"/>
    <n v="4185"/>
    <n v="765"/>
    <n v="3270"/>
    <s v="CENTRE"/>
    <x v="2"/>
    <s v="BASSIN PARISIEN"/>
    <n v="8615"/>
    <n v="1160"/>
  </r>
  <r>
    <n v="93"/>
    <x v="54"/>
    <s v="Vaucluse"/>
    <x v="1"/>
    <x v="0"/>
    <n v="8768"/>
    <n v="55820"/>
    <n v="7060"/>
    <n v="64360"/>
    <s v="PROVENCE-ALPES-COTE D'AZUR"/>
    <x v="0"/>
    <s v="MEDITERRANEE"/>
    <n v="136008"/>
    <n v="15828"/>
  </r>
  <r>
    <n v="72"/>
    <x v="25"/>
    <s v="Lot-et-Garonne"/>
    <x v="2"/>
    <x v="5"/>
    <n v="991.9300054268449"/>
    <n v="16911.299501288406"/>
    <n v="1491.1710831513542"/>
    <n v="20859.935688937327"/>
    <s v="AQUITAINE"/>
    <x v="2"/>
    <s v="SUD-OUEST"/>
    <n v="40254.336278803938"/>
    <n v="2483.1010885781989"/>
  </r>
  <r>
    <n v="72"/>
    <x v="47"/>
    <s v="Landes"/>
    <x v="2"/>
    <x v="3"/>
    <n v="911.64686949074951"/>
    <n v="6928.1236994802011"/>
    <n v="680.53745883213878"/>
    <n v="10739.802002031351"/>
    <s v="AQUITAINE"/>
    <x v="1"/>
    <s v="SUD-OUEST"/>
    <n v="19260.110029834439"/>
    <n v="1592.1843283228882"/>
  </r>
  <r>
    <n v="31"/>
    <x v="44"/>
    <s v="Nord"/>
    <x v="0"/>
    <x v="4"/>
    <n v="8728"/>
    <n v="36012"/>
    <n v="9744"/>
    <n v="23844"/>
    <s v="NORD-PAS-DE-CALAIS"/>
    <x v="2"/>
    <s v=""/>
    <n v="78328"/>
    <n v="18472"/>
  </r>
  <r>
    <n v="73"/>
    <x v="48"/>
    <s v="Tarn-et-Garonne"/>
    <x v="3"/>
    <x v="4"/>
    <n v="1735.698926607663"/>
    <n v="12864.255411724092"/>
    <n v="1638.1878539490267"/>
    <n v="14905.341506655883"/>
    <s v="MIDI-PYRENEES"/>
    <x v="2"/>
    <s v="SUD-OUEST"/>
    <n v="31143.483698936667"/>
    <n v="3373.8867805566897"/>
  </r>
  <r>
    <n v="53"/>
    <x v="34"/>
    <s v="Finistère"/>
    <x v="1"/>
    <x v="5"/>
    <n v="2084"/>
    <n v="19892"/>
    <n v="2672"/>
    <n v="17572"/>
    <s v="BRETAGNE"/>
    <x v="2"/>
    <s v="OUEST"/>
    <n v="42220"/>
    <n v="4756"/>
  </r>
  <r>
    <n v="23"/>
    <x v="16"/>
    <s v="Seine-Maritime"/>
    <x v="5"/>
    <x v="1"/>
    <n v="2343"/>
    <n v="65296"/>
    <n v="2344"/>
    <n v="103449"/>
    <s v="HAUTE-NORMANDIE"/>
    <x v="0"/>
    <s v="BASSIN PARISIEN"/>
    <n v="173432"/>
    <n v="4687"/>
  </r>
  <r>
    <n v="73"/>
    <x v="80"/>
    <s v="Aveyron"/>
    <x v="0"/>
    <x v="5"/>
    <n v="252"/>
    <n v="2192"/>
    <n v="224"/>
    <n v="904"/>
    <s v="MIDI-PYRENEES"/>
    <x v="2"/>
    <s v="SUD-OUEST"/>
    <n v="3572"/>
    <n v="476"/>
  </r>
  <r>
    <n v="53"/>
    <x v="34"/>
    <s v="Finistère"/>
    <x v="4"/>
    <x v="0"/>
    <n v="6760"/>
    <n v="72560"/>
    <n v="5555"/>
    <n v="111405"/>
    <s v="BRETAGNE"/>
    <x v="0"/>
    <s v="OUEST"/>
    <n v="196280"/>
    <n v="12315"/>
  </r>
  <r>
    <n v="73"/>
    <x v="80"/>
    <s v="Aveyron"/>
    <x v="4"/>
    <x v="5"/>
    <n v="470"/>
    <n v="3210"/>
    <n v="620"/>
    <n v="2980"/>
    <s v="MIDI-PYRENEES"/>
    <x v="2"/>
    <s v="SUD-OUEST"/>
    <n v="7280"/>
    <n v="1090"/>
  </r>
  <r>
    <n v="21"/>
    <x v="35"/>
    <s v="Marne"/>
    <x v="1"/>
    <x v="0"/>
    <n v="12204"/>
    <n v="56884"/>
    <n v="10712"/>
    <n v="67832"/>
    <s v="CHAMPAGNE-ARDENNE"/>
    <x v="0"/>
    <s v="BASSIN PARISIEN"/>
    <n v="147632"/>
    <n v="22916"/>
  </r>
  <r>
    <n v="82"/>
    <x v="17"/>
    <s v="Rhône"/>
    <x v="3"/>
    <x v="2"/>
    <n v="13506.461145743007"/>
    <n v="123457.38378783764"/>
    <n v="9118.3700977339631"/>
    <n v="100397.06589876377"/>
    <s v="RHONE-ALPES"/>
    <x v="1"/>
    <s v="CENTRE-EST"/>
    <n v="246479.28093007838"/>
    <n v="22624.831243476969"/>
  </r>
  <r>
    <n v="41"/>
    <x v="31"/>
    <s v="Meurthe-et-Moselle"/>
    <x v="2"/>
    <x v="0"/>
    <n v="4151.3144874221753"/>
    <n v="41626.163915144112"/>
    <n v="2864.1438599428238"/>
    <n v="53520.469935467649"/>
    <s v="LORRAINE"/>
    <x v="0"/>
    <s v="EST"/>
    <n v="102162.09219797676"/>
    <n v="7015.4583473649991"/>
  </r>
  <r>
    <n v="72"/>
    <x v="25"/>
    <s v="Lot-et-Garonne"/>
    <x v="3"/>
    <x v="4"/>
    <n v="2280.5250139322857"/>
    <n v="17190.855777390359"/>
    <n v="2218.9371945932207"/>
    <n v="19851.099781248158"/>
    <s v="AQUITAINE"/>
    <x v="2"/>
    <s v="SUD-OUEST"/>
    <n v="41541.417767164021"/>
    <n v="4499.4622085255069"/>
  </r>
  <r>
    <n v="94"/>
    <x v="89"/>
    <s v="Haute-Corse"/>
    <x v="0"/>
    <x v="0"/>
    <n v="3200"/>
    <n v="25480"/>
    <n v="1960"/>
    <n v="26500"/>
    <s v="CORSE"/>
    <x v="0"/>
    <s v="MEDITERRANEE"/>
    <n v="57140"/>
    <n v="5160"/>
  </r>
  <r>
    <n v="72"/>
    <x v="25"/>
    <s v="Lot-et-Garonne"/>
    <x v="5"/>
    <x v="2"/>
    <n v="4579"/>
    <n v="21505"/>
    <n v="3684"/>
    <n v="15280"/>
    <s v="AQUITAINE"/>
    <x v="1"/>
    <s v="SUD-OUEST"/>
    <n v="45048"/>
    <n v="8263"/>
  </r>
  <r>
    <n v="73"/>
    <x v="48"/>
    <s v="Tarn-et-Garonne"/>
    <x v="0"/>
    <x v="4"/>
    <n v="668"/>
    <n v="2364"/>
    <n v="516"/>
    <n v="2036"/>
    <s v="MIDI-PYRENEES"/>
    <x v="2"/>
    <s v="SUD-OUEST"/>
    <n v="5584"/>
    <n v="1184"/>
  </r>
  <r>
    <n v="41"/>
    <x v="24"/>
    <s v="Vosges"/>
    <x v="0"/>
    <x v="5"/>
    <n v="408"/>
    <n v="3508"/>
    <n v="236"/>
    <n v="1212"/>
    <s v="LORRAINE"/>
    <x v="2"/>
    <s v="EST"/>
    <n v="5364"/>
    <n v="644"/>
  </r>
  <r>
    <n v="24"/>
    <x v="10"/>
    <s v="Cher"/>
    <x v="6"/>
    <x v="5"/>
    <n v="1067"/>
    <n v="13497"/>
    <n v="1213"/>
    <n v="13215"/>
    <s v="CENTRE"/>
    <x v="2"/>
    <s v="BASSIN PARISIEN"/>
    <n v="28992"/>
    <n v="2280"/>
  </r>
  <r>
    <n v="73"/>
    <x v="86"/>
    <s v="Ariège"/>
    <x v="1"/>
    <x v="0"/>
    <n v="1856"/>
    <n v="20452"/>
    <n v="1256"/>
    <n v="24324"/>
    <s v="MIDI-PYRENEES"/>
    <x v="0"/>
    <s v="SUD-OUEST"/>
    <n v="47888"/>
    <n v="3112"/>
  </r>
  <r>
    <n v="23"/>
    <x v="38"/>
    <s v="Eure"/>
    <x v="4"/>
    <x v="4"/>
    <n v="1295"/>
    <n v="7270"/>
    <n v="1515"/>
    <n v="5445"/>
    <s v="HAUTE-NORMANDIE"/>
    <x v="2"/>
    <s v="BASSIN PARISIEN"/>
    <n v="15525"/>
    <n v="2810"/>
  </r>
  <r>
    <n v="73"/>
    <x v="48"/>
    <s v="Tarn-et-Garonne"/>
    <x v="0"/>
    <x v="0"/>
    <n v="3012"/>
    <n v="28948"/>
    <n v="2484"/>
    <n v="34924"/>
    <s v="MIDI-PYRENEES"/>
    <x v="0"/>
    <s v="SUD-OUEST"/>
    <n v="69368"/>
    <n v="5496"/>
  </r>
  <r>
    <n v="11"/>
    <x v="39"/>
    <s v="Seine-Saint-Denis"/>
    <x v="4"/>
    <x v="3"/>
    <n v="7015"/>
    <n v="18235"/>
    <n v="7975"/>
    <n v="28080"/>
    <s v="ILE-DE-FRANCE"/>
    <x v="1"/>
    <s v="REGION PARISIENNE"/>
    <n v="61305"/>
    <n v="14990"/>
  </r>
  <r>
    <n v="72"/>
    <x v="82"/>
    <s v="Gironde"/>
    <x v="1"/>
    <x v="4"/>
    <n v="4912"/>
    <n v="34424"/>
    <n v="6892"/>
    <n v="29888"/>
    <s v="AQUITAINE"/>
    <x v="2"/>
    <s v="SUD-OUEST"/>
    <n v="76116"/>
    <n v="11804"/>
  </r>
  <r>
    <n v="11"/>
    <x v="70"/>
    <s v="Essonne"/>
    <x v="5"/>
    <x v="4"/>
    <n v="4512"/>
    <n v="43166"/>
    <n v="6532"/>
    <n v="46588"/>
    <s v="ILE-DE-FRANCE"/>
    <x v="2"/>
    <s v="REGION PARISIENNE"/>
    <n v="100798"/>
    <n v="11044"/>
  </r>
  <r>
    <n v="73"/>
    <x v="2"/>
    <s v="Tarn"/>
    <x v="2"/>
    <x v="0"/>
    <n v="1954.1277835250498"/>
    <n v="25443.376977034328"/>
    <n v="1183.6355723001127"/>
    <n v="31836.347966511734"/>
    <s v="MIDI-PYRENEES"/>
    <x v="0"/>
    <s v="SUD-OUEST"/>
    <n v="60417.488299371224"/>
    <n v="3137.7633558251628"/>
  </r>
  <r>
    <n v="82"/>
    <x v="60"/>
    <s v="Ardèche"/>
    <x v="0"/>
    <x v="4"/>
    <n v="808"/>
    <n v="2948"/>
    <n v="900"/>
    <n v="2592"/>
    <s v="RHONE-ALPES"/>
    <x v="2"/>
    <s v="CENTRE-EST"/>
    <n v="7248"/>
    <n v="1708"/>
  </r>
  <r>
    <n v="73"/>
    <x v="2"/>
    <s v="Tarn"/>
    <x v="4"/>
    <x v="3"/>
    <n v="1445"/>
    <n v="3585"/>
    <n v="1860"/>
    <n v="5400"/>
    <s v="MIDI-PYRENEES"/>
    <x v="1"/>
    <s v="SUD-OUEST"/>
    <n v="12290"/>
    <n v="3305"/>
  </r>
  <r>
    <n v="42"/>
    <x v="3"/>
    <s v="Bas-Rhin"/>
    <x v="5"/>
    <x v="5"/>
    <n v="3171"/>
    <n v="38930"/>
    <n v="4548"/>
    <n v="31597"/>
    <s v="ALSACE"/>
    <x v="2"/>
    <s v="EST"/>
    <n v="78246"/>
    <n v="7719"/>
  </r>
  <r>
    <n v="73"/>
    <x v="69"/>
    <s v="Haute-Garonne"/>
    <x v="3"/>
    <x v="1"/>
    <n v="220.68003372009775"/>
    <n v="24710.618599088149"/>
    <n v="115.2240903275887"/>
    <n v="39065.344230236879"/>
    <s v="MIDI-PYRENEES"/>
    <x v="0"/>
    <s v="SUD-OUEST"/>
    <n v="64111.866953372715"/>
    <n v="335.90412404768642"/>
  </r>
  <r>
    <n v="24"/>
    <x v="8"/>
    <s v="Loir-et-Cher"/>
    <x v="3"/>
    <x v="0"/>
    <n v="1766.2834341470714"/>
    <n v="20828.583883572464"/>
    <n v="1258.1791012775448"/>
    <n v="23974.958988159397"/>
    <s v="CENTRE"/>
    <x v="0"/>
    <s v="BASSIN PARISIEN"/>
    <n v="47828.005407156481"/>
    <n v="3024.4625354246164"/>
  </r>
  <r>
    <n v="11"/>
    <x v="66"/>
    <s v="Val-d'Oise"/>
    <x v="3"/>
    <x v="0"/>
    <n v="8446.9400681456027"/>
    <n v="73706.000677127333"/>
    <n v="5361.8822051626867"/>
    <n v="79738.937206478018"/>
    <s v="ILE-DE-FRANCE"/>
    <x v="0"/>
    <s v="REGION PARISIENNE"/>
    <n v="167253.76015691366"/>
    <n v="13808.822273308289"/>
  </r>
  <r>
    <n v="94"/>
    <x v="13"/>
    <s v="Corse-du-Sud"/>
    <x v="2"/>
    <x v="4"/>
    <n v="769.61897758722114"/>
    <n v="8801.3606534956889"/>
    <n v="990.73259801835798"/>
    <n v="11069.609023382693"/>
    <s v="CORSE"/>
    <x v="2"/>
    <s v="MEDITERRANEE"/>
    <n v="21631.321252483962"/>
    <n v="1760.351575605579"/>
  </r>
  <r>
    <n v="41"/>
    <x v="31"/>
    <s v="Meurthe-et-Moselle"/>
    <x v="5"/>
    <x v="0"/>
    <n v="7492"/>
    <n v="54208"/>
    <n v="6163"/>
    <n v="72815"/>
    <s v="LORRAINE"/>
    <x v="0"/>
    <s v="EST"/>
    <n v="140678"/>
    <n v="13655"/>
  </r>
  <r>
    <n v="74"/>
    <x v="52"/>
    <s v="Corrèze"/>
    <x v="4"/>
    <x v="2"/>
    <n v="4760"/>
    <n v="9605"/>
    <n v="2415"/>
    <n v="5200"/>
    <s v="LIMOUSIN"/>
    <x v="1"/>
    <s v="SUD-OUEST"/>
    <n v="21980"/>
    <n v="7175"/>
  </r>
  <r>
    <n v="93"/>
    <x v="36"/>
    <s v="Alpes-de-Haute-Provence"/>
    <x v="2"/>
    <x v="4"/>
    <n v="892.77531306012622"/>
    <n v="7836.3275518493037"/>
    <n v="910.33210571484472"/>
    <n v="9829.3274492828168"/>
    <s v="PROVENCE-ALPES-COTE D'AZUR"/>
    <x v="2"/>
    <s v="MEDITERRANEE"/>
    <n v="19468.762419907092"/>
    <n v="1803.1074187749709"/>
  </r>
  <r>
    <n v="11"/>
    <x v="90"/>
    <s v="Seine-et-Marne"/>
    <x v="3"/>
    <x v="0"/>
    <n v="8591.8913995011626"/>
    <n v="72754.2047559192"/>
    <n v="5010.3525160511708"/>
    <n v="78872.459614513486"/>
    <s v="ILE-DE-FRANCE"/>
    <x v="0"/>
    <s v="REGION PARISIENNE"/>
    <n v="165228.908285985"/>
    <n v="13602.243915552333"/>
  </r>
  <r>
    <n v="26"/>
    <x v="41"/>
    <s v="Saône-et-Loire"/>
    <x v="2"/>
    <x v="2"/>
    <n v="6353.1544652165649"/>
    <n v="67988.878032036344"/>
    <n v="3518.3370750853255"/>
    <n v="43516.118676840837"/>
    <s v="BOURGOGNE"/>
    <x v="1"/>
    <s v="BASSIN PARISIEN"/>
    <n v="121376.48824917906"/>
    <n v="9871.4915403018895"/>
  </r>
  <r>
    <n v="82"/>
    <x v="32"/>
    <s v="Ain"/>
    <x v="1"/>
    <x v="5"/>
    <n v="792"/>
    <n v="9508"/>
    <n v="1100"/>
    <n v="8352"/>
    <s v="RHONE-ALPES"/>
    <x v="2"/>
    <s v="CENTRE-EST"/>
    <n v="19752"/>
    <n v="1892"/>
  </r>
  <r>
    <n v="83"/>
    <x v="26"/>
    <s v="Haute-Loire"/>
    <x v="5"/>
    <x v="1"/>
    <n v="285"/>
    <n v="15876"/>
    <n v="228"/>
    <n v="20140"/>
    <s v="AUVERGNE"/>
    <x v="0"/>
    <s v="CENTRE-EST"/>
    <n v="36529"/>
    <n v="513"/>
  </r>
  <r>
    <n v="23"/>
    <x v="38"/>
    <s v="Eure"/>
    <x v="1"/>
    <x v="3"/>
    <n v="1872"/>
    <n v="5152"/>
    <n v="2436"/>
    <n v="8956"/>
    <s v="HAUTE-NORMANDIE"/>
    <x v="1"/>
    <s v="BASSIN PARISIEN"/>
    <n v="18416"/>
    <n v="4308"/>
  </r>
  <r>
    <n v="11"/>
    <x v="70"/>
    <s v="Essonne"/>
    <x v="6"/>
    <x v="5"/>
    <n v="4939"/>
    <n v="89072"/>
    <n v="7032"/>
    <n v="84145"/>
    <s v="ILE-DE-FRANCE"/>
    <x v="2"/>
    <s v="REGION PARISIENNE"/>
    <n v="185188"/>
    <n v="11971"/>
  </r>
  <r>
    <n v="53"/>
    <x v="57"/>
    <s v="Côtes-d'Armor"/>
    <x v="1"/>
    <x v="0"/>
    <n v="6440"/>
    <n v="56396"/>
    <n v="4712"/>
    <n v="76664"/>
    <s v="BRETAGNE"/>
    <x v="0"/>
    <s v="OUEST"/>
    <n v="144212"/>
    <n v="11152"/>
  </r>
  <r>
    <n v="72"/>
    <x v="82"/>
    <s v="Gironde"/>
    <x v="4"/>
    <x v="3"/>
    <n v="4610"/>
    <n v="15235"/>
    <n v="5660"/>
    <n v="24900"/>
    <s v="AQUITAINE"/>
    <x v="1"/>
    <s v="SUD-OUEST"/>
    <n v="50405"/>
    <n v="10270"/>
  </r>
  <r>
    <n v="31"/>
    <x v="44"/>
    <s v="Nord"/>
    <x v="3"/>
    <x v="2"/>
    <n v="21897.984529195026"/>
    <n v="224720.88729968295"/>
    <n v="16609.907982500081"/>
    <n v="169341.89494783644"/>
    <s v="NORD-PAS-DE-CALAIS"/>
    <x v="1"/>
    <s v=""/>
    <n v="432570.67475921451"/>
    <n v="38507.892511695107"/>
  </r>
  <r>
    <n v="74"/>
    <x v="87"/>
    <s v="Haute-Vienne"/>
    <x v="1"/>
    <x v="5"/>
    <n v="624"/>
    <n v="7408"/>
    <n v="1084"/>
    <n v="7524"/>
    <s v="LIMOUSIN"/>
    <x v="2"/>
    <s v="SUD-OUEST"/>
    <n v="16640"/>
    <n v="1708"/>
  </r>
  <r>
    <n v="83"/>
    <x v="26"/>
    <s v="Haute-Loire"/>
    <x v="3"/>
    <x v="3"/>
    <n v="699.13209333698387"/>
    <n v="4815.0122901013438"/>
    <n v="427.38501687617799"/>
    <n v="7131.1713457064834"/>
    <s v="AUVERGNE"/>
    <x v="1"/>
    <s v="CENTRE-EST"/>
    <n v="13072.70074602099"/>
    <n v="1126.5171102131619"/>
  </r>
  <r>
    <n v="24"/>
    <x v="71"/>
    <s v="Loiret"/>
    <x v="4"/>
    <x v="5"/>
    <n v="1130"/>
    <n v="8605"/>
    <n v="1610"/>
    <n v="6415"/>
    <s v="CENTRE"/>
    <x v="2"/>
    <s v="BASSIN PARISIEN"/>
    <n v="17760"/>
    <n v="2740"/>
  </r>
  <r>
    <n v="22"/>
    <x v="95"/>
    <s v="Aisne"/>
    <x v="6"/>
    <x v="0"/>
    <n v="4443"/>
    <n v="42734"/>
    <n v="3063"/>
    <n v="51082"/>
    <s v="PICARDIE"/>
    <x v="0"/>
    <s v="BASSIN PARISIEN"/>
    <n v="101322"/>
    <n v="7506"/>
  </r>
  <r>
    <n v="52"/>
    <x v="63"/>
    <s v="Vendée"/>
    <x v="0"/>
    <x v="3"/>
    <n v="1132"/>
    <n v="2068"/>
    <n v="1560"/>
    <n v="4152"/>
    <s v="PAYS DE LA LOIRE"/>
    <x v="1"/>
    <s v="OUEST"/>
    <n v="8912"/>
    <n v="2692"/>
  </r>
  <r>
    <n v="83"/>
    <x v="92"/>
    <s v="Cantal"/>
    <x v="4"/>
    <x v="5"/>
    <n v="195"/>
    <n v="1730"/>
    <n v="380"/>
    <n v="1640"/>
    <s v="AUVERGNE"/>
    <x v="2"/>
    <s v="CENTRE-EST"/>
    <n v="3945"/>
    <n v="575"/>
  </r>
  <r>
    <n v="22"/>
    <x v="81"/>
    <s v="Oise"/>
    <x v="0"/>
    <x v="5"/>
    <n v="632"/>
    <n v="5628"/>
    <n v="336"/>
    <n v="2008"/>
    <s v="PICARDIE"/>
    <x v="2"/>
    <s v="BASSIN PARISIEN"/>
    <n v="8604"/>
    <n v="968"/>
  </r>
  <r>
    <n v="93"/>
    <x v="68"/>
    <s v="Alpes-Maritimes"/>
    <x v="4"/>
    <x v="0"/>
    <n v="9390"/>
    <n v="96665"/>
    <n v="6635"/>
    <n v="124885"/>
    <s v="PROVENCE-ALPES-COTE D'AZUR"/>
    <x v="0"/>
    <s v="MEDITERRANEE"/>
    <n v="237575"/>
    <n v="16025"/>
  </r>
  <r>
    <n v="43"/>
    <x v="50"/>
    <s v="Jura"/>
    <x v="6"/>
    <x v="1"/>
    <n v="91"/>
    <n v="16231"/>
    <n v="113"/>
    <n v="23013"/>
    <s v="FRANCHE-COMTE"/>
    <x v="0"/>
    <s v="EST"/>
    <n v="39448"/>
    <n v="204"/>
  </r>
  <r>
    <n v="21"/>
    <x v="84"/>
    <s v="Ardennes"/>
    <x v="3"/>
    <x v="0"/>
    <n v="2062.7826986193782"/>
    <n v="18989.023893258596"/>
    <n v="1392.7173083275632"/>
    <n v="24054.59191629112"/>
    <s v="CHAMPAGNE-ARDENNE"/>
    <x v="0"/>
    <s v="BASSIN PARISIEN"/>
    <n v="46499.115816496662"/>
    <n v="3455.5000069469415"/>
  </r>
  <r>
    <n v="91"/>
    <x v="12"/>
    <s v="Aude"/>
    <x v="3"/>
    <x v="1"/>
    <n v="81.128740454410575"/>
    <n v="11450.649828360907"/>
    <n v="47.532980161688982"/>
    <n v="16218.661393762859"/>
    <s v="LANGUEDOC-ROUSSILLON"/>
    <x v="0"/>
    <s v="MEDITERRANEE"/>
    <n v="27797.972942739863"/>
    <n v="128.66172061609956"/>
  </r>
  <r>
    <n v="11"/>
    <x v="62"/>
    <s v="Paris"/>
    <x v="0"/>
    <x v="1"/>
    <n v="32188"/>
    <n v="195564"/>
    <n v="35400"/>
    <n v="257440"/>
    <s v="ILE-DE-FRANCE"/>
    <x v="0"/>
    <s v="REGION PARISIENNE"/>
    <n v="520592"/>
    <n v="67588"/>
  </r>
  <r>
    <n v="52"/>
    <x v="59"/>
    <s v="Mayenne"/>
    <x v="2"/>
    <x v="0"/>
    <n v="1484.7163094165574"/>
    <n v="23035.294570874692"/>
    <n v="911.4330809080559"/>
    <n v="26851.54592056969"/>
    <s v="PAYS DE LA LOIRE"/>
    <x v="0"/>
    <s v="OUEST"/>
    <n v="52282.989881768997"/>
    <n v="2396.1493903246133"/>
  </r>
  <r>
    <n v="21"/>
    <x v="35"/>
    <s v="Marne"/>
    <x v="0"/>
    <x v="2"/>
    <n v="7964"/>
    <n v="13528"/>
    <n v="5864"/>
    <n v="9620"/>
    <s v="CHAMPAGNE-ARDENNE"/>
    <x v="1"/>
    <s v="BASSIN PARISIEN"/>
    <n v="36976"/>
    <n v="13828"/>
  </r>
  <r>
    <n v="43"/>
    <x v="14"/>
    <s v="Doubs"/>
    <x v="3"/>
    <x v="3"/>
    <n v="1655.3057052575411"/>
    <n v="7396.4526235761596"/>
    <n v="1108.3614287766843"/>
    <n v="12626.202413090155"/>
    <s v="FRANCHE-COMTE"/>
    <x v="1"/>
    <s v="EST"/>
    <n v="22786.322170700543"/>
    <n v="2763.6671340342255"/>
  </r>
  <r>
    <n v="52"/>
    <x v="63"/>
    <s v="Vendée"/>
    <x v="3"/>
    <x v="5"/>
    <n v="2739.0003597726554"/>
    <n v="36962.726896301174"/>
    <n v="3498.965748026344"/>
    <n v="45001.300383535854"/>
    <s v="PAYS DE LA LOIRE"/>
    <x v="2"/>
    <s v="OUEST"/>
    <n v="88201.99338763603"/>
    <n v="6237.9661077989995"/>
  </r>
  <r>
    <n v="82"/>
    <x v="19"/>
    <s v="Isère"/>
    <x v="4"/>
    <x v="0"/>
    <n v="12560"/>
    <n v="91355"/>
    <n v="10735"/>
    <n v="101510"/>
    <s v="RHONE-ALPES"/>
    <x v="0"/>
    <s v="CENTRE-EST"/>
    <n v="216160"/>
    <n v="23295"/>
  </r>
  <r>
    <n v="91"/>
    <x v="64"/>
    <s v="Pyrénées-Orientales"/>
    <x v="3"/>
    <x v="2"/>
    <n v="3519.1943676125547"/>
    <n v="42563.240563768035"/>
    <n v="2702.9845280666646"/>
    <n v="33395.660095534702"/>
    <s v="LANGUEDOC-ROUSSILLON"/>
    <x v="1"/>
    <s v="MEDITERRANEE"/>
    <n v="82181.07955498196"/>
    <n v="6222.1788956792188"/>
  </r>
  <r>
    <n v="24"/>
    <x v="71"/>
    <s v="Loiret"/>
    <x v="2"/>
    <x v="4"/>
    <n v="4825.7328564347426"/>
    <n v="27909.191001333405"/>
    <n v="5389.5317447142515"/>
    <n v="31789.410184450055"/>
    <s v="CENTRE"/>
    <x v="2"/>
    <s v="BASSIN PARISIEN"/>
    <n v="69913.865786932452"/>
    <n v="10215.264601148994"/>
  </r>
  <r>
    <n v="21"/>
    <x v="84"/>
    <s v="Ardennes"/>
    <x v="5"/>
    <x v="5"/>
    <n v="481"/>
    <n v="6100"/>
    <n v="648"/>
    <n v="5460"/>
    <s v="CHAMPAGNE-ARDENNE"/>
    <x v="2"/>
    <s v="BASSIN PARISIEN"/>
    <n v="12689"/>
    <n v="1129"/>
  </r>
  <r>
    <n v="43"/>
    <x v="14"/>
    <s v="Doubs"/>
    <x v="4"/>
    <x v="4"/>
    <n v="2035"/>
    <n v="9125"/>
    <n v="2480"/>
    <n v="7665"/>
    <s v="FRANCHE-COMTE"/>
    <x v="2"/>
    <s v="EST"/>
    <n v="21305"/>
    <n v="4515"/>
  </r>
  <r>
    <n v="25"/>
    <x v="78"/>
    <s v="Orne"/>
    <x v="6"/>
    <x v="1"/>
    <n v="109"/>
    <n v="19244"/>
    <n v="85"/>
    <n v="28839"/>
    <s v="BASSE-NORMANDIE"/>
    <x v="0"/>
    <s v="BASSIN PARISIEN"/>
    <n v="48277"/>
    <n v="194"/>
  </r>
  <r>
    <n v="31"/>
    <x v="44"/>
    <s v="Nord"/>
    <x v="2"/>
    <x v="5"/>
    <n v="14857.712908411093"/>
    <n v="165488.14942989437"/>
    <n v="20988.492269215392"/>
    <n v="172613.02582538521"/>
    <s v="NORD-PAS-DE-CALAIS"/>
    <x v="2"/>
    <s v=""/>
    <n v="373947.38043290609"/>
    <n v="35846.205177626485"/>
  </r>
  <r>
    <n v="94"/>
    <x v="13"/>
    <s v="Corse-du-Sud"/>
    <x v="3"/>
    <x v="4"/>
    <n v="1053.1933803247223"/>
    <n v="10566.723197966157"/>
    <n v="1193.2496353395597"/>
    <n v="12845.035940572692"/>
    <s v="CORSE"/>
    <x v="2"/>
    <s v="MEDITERRANEE"/>
    <n v="25658.202154203133"/>
    <n v="2246.443015664282"/>
  </r>
  <r>
    <n v="73"/>
    <x v="2"/>
    <s v="Tarn"/>
    <x v="4"/>
    <x v="5"/>
    <n v="425"/>
    <n v="4635"/>
    <n v="880"/>
    <n v="4095"/>
    <s v="MIDI-PYRENEES"/>
    <x v="2"/>
    <s v="SUD-OUEST"/>
    <n v="10035"/>
    <n v="1305"/>
  </r>
  <r>
    <n v="91"/>
    <x v="51"/>
    <s v="Hérault"/>
    <x v="6"/>
    <x v="1"/>
    <n v="647"/>
    <n v="43624"/>
    <n v="397"/>
    <n v="57276"/>
    <s v="LANGUEDOC-ROUSSILLON"/>
    <x v="0"/>
    <s v="MEDITERRANEE"/>
    <n v="101944"/>
    <n v="1044"/>
  </r>
  <r>
    <n v="54"/>
    <x v="93"/>
    <s v="Deux-Sèvres"/>
    <x v="4"/>
    <x v="5"/>
    <n v="400"/>
    <n v="3650"/>
    <n v="765"/>
    <n v="2890"/>
    <s v="POITOU-CHARENTES"/>
    <x v="2"/>
    <s v="OUEST"/>
    <n v="7705"/>
    <n v="1165"/>
  </r>
  <r>
    <n v="54"/>
    <x v="93"/>
    <s v="Deux-Sèvres"/>
    <x v="0"/>
    <x v="1"/>
    <n v="6384"/>
    <n v="31280"/>
    <n v="6672"/>
    <n v="35560"/>
    <s v="POITOU-CHARENTES"/>
    <x v="0"/>
    <s v="OUEST"/>
    <n v="79896"/>
    <n v="13056"/>
  </r>
  <r>
    <n v="11"/>
    <x v="62"/>
    <s v="Paris"/>
    <x v="0"/>
    <x v="4"/>
    <n v="11688"/>
    <n v="65132"/>
    <n v="19692"/>
    <n v="81628"/>
    <s v="ILE-DE-FRANCE"/>
    <x v="2"/>
    <s v="REGION PARISIENNE"/>
    <n v="178140"/>
    <n v="31380"/>
  </r>
  <r>
    <n v="24"/>
    <x v="8"/>
    <s v="Loir-et-Cher"/>
    <x v="2"/>
    <x v="4"/>
    <n v="1912.7283009683729"/>
    <n v="13537.373645506981"/>
    <n v="1952.823358904865"/>
    <n v="15705.464127629026"/>
    <s v="CENTRE"/>
    <x v="2"/>
    <s v="BASSIN PARISIEN"/>
    <n v="33108.389433009244"/>
    <n v="3865.5516598732379"/>
  </r>
  <r>
    <n v="21"/>
    <x v="35"/>
    <s v="Marne"/>
    <x v="3"/>
    <x v="4"/>
    <n v="5450.8029245754315"/>
    <n v="27285.716814681771"/>
    <n v="5277.9246356820249"/>
    <n v="30150.299875414188"/>
    <s v="CHAMPAGNE-ARDENNE"/>
    <x v="2"/>
    <s v="BASSIN PARISIEN"/>
    <n v="68164.744250353411"/>
    <n v="10728.727560257455"/>
  </r>
  <r>
    <n v="82"/>
    <x v="29"/>
    <s v="Savoie"/>
    <x v="2"/>
    <x v="5"/>
    <n v="2060.0047251041451"/>
    <n v="28762.358640146253"/>
    <n v="3010.2298352043213"/>
    <n v="35434.005550928974"/>
    <s v="RHONE-ALPES"/>
    <x v="2"/>
    <s v="CENTRE-EST"/>
    <n v="69266.598751383688"/>
    <n v="5070.2345603084668"/>
  </r>
  <r>
    <n v="73"/>
    <x v="2"/>
    <s v="Tarn"/>
    <x v="1"/>
    <x v="3"/>
    <n v="1428"/>
    <n v="4300"/>
    <n v="1684"/>
    <n v="6836"/>
    <s v="MIDI-PYRENEES"/>
    <x v="1"/>
    <s v="SUD-OUEST"/>
    <n v="14248"/>
    <n v="3112"/>
  </r>
  <r>
    <n v="74"/>
    <x v="87"/>
    <s v="Haute-Vienne"/>
    <x v="5"/>
    <x v="4"/>
    <n v="1248"/>
    <n v="10976"/>
    <n v="1592"/>
    <n v="11516"/>
    <s v="LIMOUSIN"/>
    <x v="2"/>
    <s v="SUD-OUEST"/>
    <n v="25332"/>
    <n v="2840"/>
  </r>
  <r>
    <n v="52"/>
    <x v="63"/>
    <s v="Vendée"/>
    <x v="0"/>
    <x v="1"/>
    <n v="8424"/>
    <n v="31024"/>
    <n v="9528"/>
    <n v="36904"/>
    <s v="PAYS DE LA LOIRE"/>
    <x v="0"/>
    <s v="OUEST"/>
    <n v="85880"/>
    <n v="17952"/>
  </r>
  <r>
    <n v="41"/>
    <x v="31"/>
    <s v="Meurthe-et-Moselle"/>
    <x v="0"/>
    <x v="3"/>
    <n v="2164"/>
    <n v="5532"/>
    <n v="2652"/>
    <n v="9192"/>
    <s v="LORRAINE"/>
    <x v="1"/>
    <s v="EST"/>
    <n v="19540"/>
    <n v="4816"/>
  </r>
  <r>
    <n v="22"/>
    <x v="95"/>
    <s v="Aisne"/>
    <x v="5"/>
    <x v="1"/>
    <n v="1127"/>
    <n v="35960"/>
    <n v="964"/>
    <n v="49675"/>
    <s v="PICARDIE"/>
    <x v="0"/>
    <s v="BASSIN PARISIEN"/>
    <n v="87726"/>
    <n v="2091"/>
  </r>
  <r>
    <n v="11"/>
    <x v="42"/>
    <s v="Hauts-de-Seine"/>
    <x v="3"/>
    <x v="1"/>
    <n v="203.69347294050587"/>
    <n v="21150.044703374995"/>
    <n v="118.00975272489407"/>
    <n v="37147.590335442175"/>
    <s v="ILE-DE-FRANCE"/>
    <x v="0"/>
    <s v="REGION PARISIENNE"/>
    <n v="58619.338264482576"/>
    <n v="321.70322566539994"/>
  </r>
  <r>
    <n v="72"/>
    <x v="82"/>
    <s v="Gironde"/>
    <x v="2"/>
    <x v="5"/>
    <n v="7000.7232247995462"/>
    <n v="109857.9396702193"/>
    <n v="9692.5850205404222"/>
    <n v="123484.65041748695"/>
    <s v="AQUITAINE"/>
    <x v="2"/>
    <s v="SUD-OUEST"/>
    <n v="250035.89833304624"/>
    <n v="16693.308245339969"/>
  </r>
  <r>
    <n v="52"/>
    <x v="73"/>
    <s v="Maine-et-Loire"/>
    <x v="0"/>
    <x v="5"/>
    <n v="536"/>
    <n v="4976"/>
    <n v="380"/>
    <n v="1760"/>
    <s v="PAYS DE LA LOIRE"/>
    <x v="2"/>
    <s v="OUEST"/>
    <n v="7652"/>
    <n v="916"/>
  </r>
  <r>
    <n v="11"/>
    <x v="42"/>
    <s v="Hauts-de-Seine"/>
    <x v="5"/>
    <x v="5"/>
    <n v="6627"/>
    <n v="120799"/>
    <n v="10012"/>
    <n v="99844"/>
    <s v="ILE-DE-FRANCE"/>
    <x v="2"/>
    <s v="REGION PARISIENNE"/>
    <n v="237282"/>
    <n v="16639"/>
  </r>
  <r>
    <n v="73"/>
    <x v="2"/>
    <s v="Tarn"/>
    <x v="3"/>
    <x v="5"/>
    <n v="1396.8859412235554"/>
    <n v="26264.81734124128"/>
    <n v="1718.5338537187436"/>
    <n v="33545.52042449922"/>
    <s v="MIDI-PYRENEES"/>
    <x v="2"/>
    <s v="SUD-OUEST"/>
    <n v="62925.757560682796"/>
    <n v="3115.4197949422987"/>
  </r>
  <r>
    <n v="21"/>
    <x v="5"/>
    <s v="Haute-Marne"/>
    <x v="0"/>
    <x v="5"/>
    <n v="172"/>
    <n v="1716"/>
    <n v="148"/>
    <n v="500"/>
    <s v="CHAMPAGNE-ARDENNE"/>
    <x v="2"/>
    <s v="BASSIN PARISIEN"/>
    <n v="2536"/>
    <n v="320"/>
  </r>
  <r>
    <n v="83"/>
    <x v="22"/>
    <s v="Allier"/>
    <x v="5"/>
    <x v="5"/>
    <n v="769"/>
    <n v="9121"/>
    <n v="1064"/>
    <n v="8740"/>
    <s v="AUVERGNE"/>
    <x v="2"/>
    <s v="CENTRE-EST"/>
    <n v="19694"/>
    <n v="1833"/>
  </r>
  <r>
    <n v="94"/>
    <x v="13"/>
    <s v="Corse-du-Sud"/>
    <x v="1"/>
    <x v="1"/>
    <n v="324"/>
    <n v="5416"/>
    <n v="260"/>
    <n v="5572"/>
    <s v="CORSE"/>
    <x v="0"/>
    <s v="MEDITERRANEE"/>
    <n v="11572"/>
    <n v="584"/>
  </r>
  <r>
    <n v="43"/>
    <x v="50"/>
    <s v="Jura"/>
    <x v="5"/>
    <x v="1"/>
    <n v="365"/>
    <n v="19289"/>
    <n v="232"/>
    <n v="25392"/>
    <s v="FRANCHE-COMTE"/>
    <x v="0"/>
    <s v="EST"/>
    <n v="45278"/>
    <n v="597"/>
  </r>
  <r>
    <n v="73"/>
    <x v="37"/>
    <s v="Lot"/>
    <x v="6"/>
    <x v="2"/>
    <n v="1288"/>
    <n v="16339"/>
    <n v="687"/>
    <n v="11589"/>
    <s v="MIDI-PYRENEES"/>
    <x v="1"/>
    <s v="SUD-OUEST"/>
    <n v="29903"/>
    <n v="1975"/>
  </r>
  <r>
    <n v="26"/>
    <x v="30"/>
    <s v="Côte-d'Or"/>
    <x v="2"/>
    <x v="1"/>
    <n v="96.684046870864123"/>
    <n v="18100.480834479131"/>
    <n v="61.885115801503076"/>
    <n v="29639.684815801989"/>
    <s v="BOURGOGNE"/>
    <x v="0"/>
    <s v="BASSIN PARISIEN"/>
    <n v="47898.734812953488"/>
    <n v="158.56916267236721"/>
  </r>
  <r>
    <n v="91"/>
    <x v="12"/>
    <s v="Aude"/>
    <x v="4"/>
    <x v="5"/>
    <n v="310"/>
    <n v="3965"/>
    <n v="505"/>
    <n v="3090"/>
    <s v="LANGUEDOC-ROUSSILLON"/>
    <x v="2"/>
    <s v="MEDITERRANEE"/>
    <n v="7870"/>
    <n v="815"/>
  </r>
  <r>
    <n v="11"/>
    <x v="42"/>
    <s v="Hauts-de-Seine"/>
    <x v="3"/>
    <x v="2"/>
    <n v="7003.5913055802857"/>
    <n v="69890.701531590574"/>
    <n v="4990.7682044667008"/>
    <n v="65399.8407577295"/>
    <s v="ILE-DE-FRANCE"/>
    <x v="1"/>
    <s v="REGION PARISIENNE"/>
    <n v="147284.90179936704"/>
    <n v="11994.359510046987"/>
  </r>
  <r>
    <n v="91"/>
    <x v="51"/>
    <s v="Hérault"/>
    <x v="1"/>
    <x v="1"/>
    <n v="3760"/>
    <n v="43240"/>
    <n v="2824"/>
    <n v="50824"/>
    <s v="LANGUEDOC-ROUSSILLON"/>
    <x v="0"/>
    <s v="MEDITERRANEE"/>
    <n v="100648"/>
    <n v="6584"/>
  </r>
  <r>
    <n v="52"/>
    <x v="72"/>
    <s v="Sarthe"/>
    <x v="4"/>
    <x v="4"/>
    <n v="1775"/>
    <n v="6890"/>
    <n v="2140"/>
    <n v="6115"/>
    <s v="PAYS DE LA LOIRE"/>
    <x v="2"/>
    <s v="OUEST"/>
    <n v="16920"/>
    <n v="3915"/>
  </r>
  <r>
    <n v="73"/>
    <x v="80"/>
    <s v="Aveyron"/>
    <x v="2"/>
    <x v="4"/>
    <n v="1939.475083658323"/>
    <n v="14257.235066981475"/>
    <n v="1629.6734937464312"/>
    <n v="16511.445149638188"/>
    <s v="MIDI-PYRENEES"/>
    <x v="2"/>
    <s v="SUD-OUEST"/>
    <n v="34337.828794024419"/>
    <n v="3569.1485774047542"/>
  </r>
  <r>
    <n v="23"/>
    <x v="16"/>
    <s v="Seine-Maritime"/>
    <x v="1"/>
    <x v="5"/>
    <n v="2388"/>
    <n v="25616"/>
    <n v="3600"/>
    <n v="22188"/>
    <s v="HAUTE-NORMANDIE"/>
    <x v="2"/>
    <s v="BASSIN PARISIEN"/>
    <n v="53792"/>
    <n v="5988"/>
  </r>
  <r>
    <n v="73"/>
    <x v="69"/>
    <s v="Haute-Garonne"/>
    <x v="6"/>
    <x v="5"/>
    <n v="5382"/>
    <n v="87938"/>
    <n v="6818"/>
    <n v="89572"/>
    <s v="MIDI-PYRENEES"/>
    <x v="2"/>
    <s v="SUD-OUEST"/>
    <n v="189710"/>
    <n v="12200"/>
  </r>
  <r>
    <n v="94"/>
    <x v="89"/>
    <s v="Haute-Corse"/>
    <x v="2"/>
    <x v="1"/>
    <n v="44.035629780123145"/>
    <n v="5178.6852038676579"/>
    <n v="36.192774700268956"/>
    <n v="6233.3080419402368"/>
    <s v="CORSE"/>
    <x v="0"/>
    <s v="MEDITERRANEE"/>
    <n v="11492.221650288287"/>
    <n v="80.228404480392101"/>
  </r>
  <r>
    <n v="11"/>
    <x v="39"/>
    <s v="Seine-Saint-Denis"/>
    <x v="0"/>
    <x v="2"/>
    <n v="17360"/>
    <n v="47428"/>
    <n v="16496"/>
    <n v="35100"/>
    <s v="ILE-DE-FRANCE"/>
    <x v="1"/>
    <s v="REGION PARISIENNE"/>
    <n v="116384"/>
    <n v="33856"/>
  </r>
  <r>
    <n v="11"/>
    <x v="90"/>
    <s v="Seine-et-Marne"/>
    <x v="1"/>
    <x v="3"/>
    <n v="3652"/>
    <n v="12996"/>
    <n v="4260"/>
    <n v="20804"/>
    <s v="ILE-DE-FRANCE"/>
    <x v="1"/>
    <s v="REGION PARISIENNE"/>
    <n v="41712"/>
    <n v="7912"/>
  </r>
  <r>
    <n v="42"/>
    <x v="3"/>
    <s v="Bas-Rhin"/>
    <x v="4"/>
    <x v="4"/>
    <n v="4155"/>
    <n v="24105"/>
    <n v="4915"/>
    <n v="14745"/>
    <s v="ALSACE"/>
    <x v="2"/>
    <s v="EST"/>
    <n v="47920"/>
    <n v="9070"/>
  </r>
  <r>
    <n v="26"/>
    <x v="28"/>
    <s v="Yonne"/>
    <x v="1"/>
    <x v="5"/>
    <n v="524"/>
    <n v="5520"/>
    <n v="708"/>
    <n v="5308"/>
    <s v="BOURGOGNE"/>
    <x v="2"/>
    <s v="BASSIN PARISIEN"/>
    <n v="12060"/>
    <n v="1232"/>
  </r>
  <r>
    <n v="21"/>
    <x v="84"/>
    <s v="Ardennes"/>
    <x v="5"/>
    <x v="0"/>
    <n v="4291"/>
    <n v="26519"/>
    <n v="3938"/>
    <n v="33645"/>
    <s v="CHAMPAGNE-ARDENNE"/>
    <x v="0"/>
    <s v="BASSIN PARISIEN"/>
    <n v="68393"/>
    <n v="8229"/>
  </r>
  <r>
    <n v="54"/>
    <x v="88"/>
    <s v="Charente"/>
    <x v="5"/>
    <x v="3"/>
    <n v="840"/>
    <n v="5340"/>
    <n v="1108"/>
    <n v="9172"/>
    <s v="POITOU-CHARENTES"/>
    <x v="1"/>
    <s v="OUEST"/>
    <n v="16460"/>
    <n v="1948"/>
  </r>
  <r>
    <n v="72"/>
    <x v="11"/>
    <s v="Pyrénées-Atlantiques"/>
    <x v="5"/>
    <x v="3"/>
    <n v="1616"/>
    <n v="11444"/>
    <n v="1408"/>
    <n v="19009"/>
    <s v="AQUITAINE"/>
    <x v="1"/>
    <s v="SUD-OUEST"/>
    <n v="33477"/>
    <n v="3024"/>
  </r>
  <r>
    <n v="41"/>
    <x v="67"/>
    <s v="Moselle"/>
    <x v="0"/>
    <x v="2"/>
    <n v="16144"/>
    <n v="40716"/>
    <n v="11516"/>
    <n v="19024"/>
    <s v="LORRAINE"/>
    <x v="1"/>
    <s v="EST"/>
    <n v="87400"/>
    <n v="27660"/>
  </r>
  <r>
    <n v="93"/>
    <x v="54"/>
    <s v="Vaucluse"/>
    <x v="1"/>
    <x v="1"/>
    <n v="1848"/>
    <n v="26588"/>
    <n v="1416"/>
    <n v="33868"/>
    <s v="PROVENCE-ALPES-COTE D'AZUR"/>
    <x v="0"/>
    <s v="MEDITERRANEE"/>
    <n v="63720"/>
    <n v="3264"/>
  </r>
  <r>
    <n v="94"/>
    <x v="89"/>
    <s v="Haute-Corse"/>
    <x v="5"/>
    <x v="1"/>
    <n v="288"/>
    <n v="7272"/>
    <n v="168"/>
    <n v="7644"/>
    <s v="CORSE"/>
    <x v="0"/>
    <s v="MEDITERRANEE"/>
    <n v="15372"/>
    <n v="456"/>
  </r>
  <r>
    <n v="54"/>
    <x v="74"/>
    <s v="Charente-Maritime"/>
    <x v="4"/>
    <x v="4"/>
    <n v="1850"/>
    <n v="8990"/>
    <n v="2205"/>
    <n v="7380"/>
    <s v="POITOU-CHARENTES"/>
    <x v="2"/>
    <s v="OUEST"/>
    <n v="20425"/>
    <n v="4055"/>
  </r>
  <r>
    <n v="82"/>
    <x v="32"/>
    <s v="Ain"/>
    <x v="5"/>
    <x v="5"/>
    <n v="1242"/>
    <n v="15568"/>
    <n v="1540"/>
    <n v="13392"/>
    <s v="RHONE-ALPES"/>
    <x v="2"/>
    <s v="CENTRE-EST"/>
    <n v="31742"/>
    <n v="2782"/>
  </r>
  <r>
    <n v="82"/>
    <x v="17"/>
    <s v="Rhône"/>
    <x v="6"/>
    <x v="1"/>
    <n v="713"/>
    <n v="62654"/>
    <n v="499"/>
    <n v="97179"/>
    <s v="RHONE-ALPES"/>
    <x v="0"/>
    <s v="CENTRE-EST"/>
    <n v="161045"/>
    <n v="1212"/>
  </r>
  <r>
    <n v="26"/>
    <x v="9"/>
    <s v="Nièvre"/>
    <x v="4"/>
    <x v="1"/>
    <n v="2235"/>
    <n v="22615"/>
    <n v="2610"/>
    <n v="30145"/>
    <s v="BOURGOGNE"/>
    <x v="0"/>
    <s v="BASSIN PARISIEN"/>
    <n v="57605"/>
    <n v="4845"/>
  </r>
  <r>
    <n v="73"/>
    <x v="33"/>
    <s v="Gers"/>
    <x v="5"/>
    <x v="1"/>
    <n v="210"/>
    <n v="15100"/>
    <n v="184"/>
    <n v="17604"/>
    <s v="MIDI-PYRENEES"/>
    <x v="0"/>
    <s v="SUD-OUEST"/>
    <n v="33098"/>
    <n v="394"/>
  </r>
  <r>
    <n v="11"/>
    <x v="75"/>
    <s v="Val-de-Marne"/>
    <x v="0"/>
    <x v="3"/>
    <n v="3884"/>
    <n v="17408"/>
    <n v="5152"/>
    <n v="28204"/>
    <s v="ILE-DE-FRANCE"/>
    <x v="1"/>
    <s v="REGION PARISIENNE"/>
    <n v="54648"/>
    <n v="9036"/>
  </r>
  <r>
    <n v="26"/>
    <x v="28"/>
    <s v="Yonne"/>
    <x v="1"/>
    <x v="0"/>
    <n v="5724"/>
    <n v="36168"/>
    <n v="4792"/>
    <n v="41204"/>
    <s v="BOURGOGNE"/>
    <x v="0"/>
    <s v="BASSIN PARISIEN"/>
    <n v="87888"/>
    <n v="10516"/>
  </r>
  <r>
    <n v="53"/>
    <x v="7"/>
    <s v="Morbihan"/>
    <x v="2"/>
    <x v="2"/>
    <n v="7226.161193865908"/>
    <n v="76441.150697282952"/>
    <n v="4117.1534765105825"/>
    <n v="54464.765557143139"/>
    <s v="BRETAGNE"/>
    <x v="1"/>
    <s v="OUEST"/>
    <n v="142249.23092480257"/>
    <n v="11343.314670376491"/>
  </r>
  <r>
    <n v="93"/>
    <x v="68"/>
    <s v="Alpes-Maritimes"/>
    <x v="3"/>
    <x v="5"/>
    <n v="4953.1523196853741"/>
    <n v="101513.50979687351"/>
    <n v="6552.2497102116167"/>
    <n v="119556.28396199475"/>
    <s v="PROVENCE-ALPES-COTE D'AZUR"/>
    <x v="2"/>
    <s v="MEDITERRANEE"/>
    <n v="232575.19578876524"/>
    <n v="11505.402029896992"/>
  </r>
  <r>
    <n v="82"/>
    <x v="17"/>
    <s v="Rhône"/>
    <x v="5"/>
    <x v="0"/>
    <n v="14849"/>
    <n v="109944"/>
    <n v="10360"/>
    <n v="132793"/>
    <s v="RHONE-ALPES"/>
    <x v="0"/>
    <s v="CENTRE-EST"/>
    <n v="267946"/>
    <n v="25209"/>
  </r>
  <r>
    <n v="73"/>
    <x v="80"/>
    <s v="Aveyron"/>
    <x v="3"/>
    <x v="0"/>
    <n v="831.67408100230148"/>
    <n v="14348.652138514612"/>
    <n v="743.45546086050865"/>
    <n v="15798.617681011137"/>
    <s v="MIDI-PYRENEES"/>
    <x v="0"/>
    <s v="SUD-OUEST"/>
    <n v="31722.399361388561"/>
    <n v="1575.1295418628101"/>
  </r>
  <r>
    <n v="11"/>
    <x v="62"/>
    <s v="Paris"/>
    <x v="3"/>
    <x v="1"/>
    <n v="241.42331099640802"/>
    <n v="25142.573381860024"/>
    <n v="198.42273951239562"/>
    <n v="43592.108219206537"/>
    <s v="ILE-DE-FRANCE"/>
    <x v="0"/>
    <s v="REGION PARISIENNE"/>
    <n v="69174.527651575365"/>
    <n v="439.84605050880361"/>
  </r>
  <r>
    <n v="41"/>
    <x v="24"/>
    <s v="Vosges"/>
    <x v="0"/>
    <x v="2"/>
    <n v="5092"/>
    <n v="9152"/>
    <n v="3208"/>
    <n v="5960"/>
    <s v="LORRAINE"/>
    <x v="1"/>
    <s v="EST"/>
    <n v="23412"/>
    <n v="8300"/>
  </r>
  <r>
    <n v="25"/>
    <x v="78"/>
    <s v="Orne"/>
    <x v="3"/>
    <x v="1"/>
    <n v="47.685354385340887"/>
    <n v="12412.209815186792"/>
    <n v="48.067948562599867"/>
    <n v="20463.126441211039"/>
    <s v="BASSE-NORMANDIE"/>
    <x v="0"/>
    <s v="BASSIN PARISIEN"/>
    <n v="32971.089559345775"/>
    <n v="95.753302947940753"/>
  </r>
  <r>
    <n v="53"/>
    <x v="34"/>
    <s v="Finistère"/>
    <x v="1"/>
    <x v="0"/>
    <n v="8408"/>
    <n v="67348"/>
    <n v="6328"/>
    <n v="104064"/>
    <s v="BRETAGNE"/>
    <x v="0"/>
    <s v="OUEST"/>
    <n v="186148"/>
    <n v="14736"/>
  </r>
  <r>
    <n v="26"/>
    <x v="41"/>
    <s v="Saône-et-Loire"/>
    <x v="3"/>
    <x v="2"/>
    <n v="5810.1660129251795"/>
    <n v="69612.946018673974"/>
    <n v="3451.1412184492519"/>
    <n v="46471.509512956385"/>
    <s v="BOURGOGNE"/>
    <x v="1"/>
    <s v="BASSIN PARISIEN"/>
    <n v="125345.76276300479"/>
    <n v="9261.3072313744306"/>
  </r>
  <r>
    <n v="83"/>
    <x v="94"/>
    <s v="Puy-de-Dôme"/>
    <x v="3"/>
    <x v="5"/>
    <n v="3819.3039213447723"/>
    <n v="51073.314977034781"/>
    <n v="4418.3218003941438"/>
    <n v="62072.627198417591"/>
    <s v="AUVERGNE"/>
    <x v="2"/>
    <s v="CENTRE-EST"/>
    <n v="121383.56789719129"/>
    <n v="8237.6257217389157"/>
  </r>
  <r>
    <n v="41"/>
    <x v="58"/>
    <s v="Meuse"/>
    <x v="5"/>
    <x v="0"/>
    <n v="2449"/>
    <n v="18215"/>
    <n v="1880"/>
    <n v="22869"/>
    <s v="LORRAINE"/>
    <x v="0"/>
    <s v="EST"/>
    <n v="45413"/>
    <n v="4329"/>
  </r>
  <r>
    <n v="54"/>
    <x v="1"/>
    <s v="Vienne"/>
    <x v="5"/>
    <x v="0"/>
    <n v="3601"/>
    <n v="35913"/>
    <n v="2824"/>
    <n v="42520"/>
    <s v="POITOU-CHARENTES"/>
    <x v="0"/>
    <s v="OUEST"/>
    <n v="84858"/>
    <n v="6425"/>
  </r>
  <r>
    <n v="72"/>
    <x v="47"/>
    <s v="Landes"/>
    <x v="4"/>
    <x v="4"/>
    <n v="1195"/>
    <n v="5410"/>
    <n v="1315"/>
    <n v="4515"/>
    <s v="AQUITAINE"/>
    <x v="2"/>
    <s v="SUD-OUEST"/>
    <n v="12435"/>
    <n v="2510"/>
  </r>
  <r>
    <n v="82"/>
    <x v="61"/>
    <s v="Haute-Savoie"/>
    <x v="2"/>
    <x v="2"/>
    <n v="7293.3201994292958"/>
    <n v="73419.854983647761"/>
    <n v="4365.8130480740529"/>
    <n v="51803.821735795886"/>
    <s v="RHONE-ALPES"/>
    <x v="1"/>
    <s v="CENTRE-EST"/>
    <n v="136882.80996694698"/>
    <n v="11659.133247503349"/>
  </r>
  <r>
    <n v="82"/>
    <x v="15"/>
    <s v="Loire"/>
    <x v="1"/>
    <x v="1"/>
    <n v="2108"/>
    <n v="43480"/>
    <n v="1928"/>
    <n v="63072"/>
    <s v="RHONE-ALPES"/>
    <x v="0"/>
    <s v="CENTRE-EST"/>
    <n v="110588"/>
    <n v="4036"/>
  </r>
  <r>
    <n v="72"/>
    <x v="11"/>
    <s v="Pyrénées-Atlantiques"/>
    <x v="6"/>
    <x v="0"/>
    <n v="2231"/>
    <n v="31475"/>
    <n v="1505"/>
    <n v="41315"/>
    <s v="AQUITAINE"/>
    <x v="0"/>
    <s v="SUD-OUEST"/>
    <n v="76526"/>
    <n v="3736"/>
  </r>
  <r>
    <n v="52"/>
    <x v="72"/>
    <s v="Sarthe"/>
    <x v="3"/>
    <x v="1"/>
    <n v="70.145007061409785"/>
    <n v="19289.832684592184"/>
    <n v="34.612720504428907"/>
    <n v="35842.698248669629"/>
    <s v="PAYS DE LA LOIRE"/>
    <x v="0"/>
    <s v="OUEST"/>
    <n v="55237.288660827646"/>
    <n v="104.75772756583869"/>
  </r>
  <r>
    <n v="91"/>
    <x v="12"/>
    <s v="Aude"/>
    <x v="3"/>
    <x v="3"/>
    <n v="1202.1665384671232"/>
    <n v="7994.3114803676517"/>
    <n v="886.02908213002729"/>
    <n v="11400.920433813801"/>
    <s v="LANGUEDOC-ROUSSILLON"/>
    <x v="1"/>
    <s v="MEDITERRANEE"/>
    <n v="21483.427534778602"/>
    <n v="2088.1956205971505"/>
  </r>
  <r>
    <n v="82"/>
    <x v="29"/>
    <s v="Savoie"/>
    <x v="6"/>
    <x v="2"/>
    <n v="3842"/>
    <n v="42285"/>
    <n v="2265"/>
    <n v="30101"/>
    <s v="RHONE-ALPES"/>
    <x v="1"/>
    <s v="CENTRE-EST"/>
    <n v="78493"/>
    <n v="6107"/>
  </r>
  <r>
    <n v="43"/>
    <x v="14"/>
    <s v="Doubs"/>
    <x v="4"/>
    <x v="0"/>
    <n v="7220"/>
    <n v="48135"/>
    <n v="6080"/>
    <n v="49880"/>
    <s v="FRANCHE-COMTE"/>
    <x v="0"/>
    <s v="EST"/>
    <n v="111315"/>
    <n v="13300"/>
  </r>
  <r>
    <n v="24"/>
    <x v="45"/>
    <s v="Indre-et-Loire"/>
    <x v="0"/>
    <x v="3"/>
    <n v="1240"/>
    <n v="3680"/>
    <n v="1568"/>
    <n v="6624"/>
    <s v="CENTRE"/>
    <x v="1"/>
    <s v="BASSIN PARISIEN"/>
    <n v="13112"/>
    <n v="2808"/>
  </r>
  <r>
    <n v="52"/>
    <x v="59"/>
    <s v="Mayenne"/>
    <x v="2"/>
    <x v="5"/>
    <n v="1310.8465277167186"/>
    <n v="14341.038732860992"/>
    <n v="1840.1235166686681"/>
    <n v="17758.784012283519"/>
    <s v="PAYS DE LA LOIRE"/>
    <x v="2"/>
    <s v="OUEST"/>
    <n v="35250.792789529893"/>
    <n v="3150.9700443853867"/>
  </r>
  <r>
    <n v="52"/>
    <x v="72"/>
    <s v="Sarthe"/>
    <x v="6"/>
    <x v="1"/>
    <n v="192"/>
    <n v="28800"/>
    <n v="140"/>
    <n v="47044"/>
    <s v="PAYS DE LA LOIRE"/>
    <x v="0"/>
    <s v="OUEST"/>
    <n v="76176"/>
    <n v="332"/>
  </r>
  <r>
    <n v="83"/>
    <x v="92"/>
    <s v="Cantal"/>
    <x v="3"/>
    <x v="1"/>
    <n v="15.356114117040359"/>
    <n v="7313.7603449167782"/>
    <n v="2.85565293249529"/>
    <n v="10941.861010723516"/>
    <s v="AUVERGNE"/>
    <x v="0"/>
    <s v="CENTRE-EST"/>
    <n v="18273.83312268983"/>
    <n v="18.211767049535649"/>
  </r>
  <r>
    <n v="72"/>
    <x v="4"/>
    <s v="Dordogne"/>
    <x v="2"/>
    <x v="3"/>
    <n v="1403.5011932024322"/>
    <n v="8071.0756353556962"/>
    <n v="940.11401979347545"/>
    <n v="13640.948310539728"/>
    <s v="AQUITAINE"/>
    <x v="1"/>
    <s v="SUD-OUEST"/>
    <n v="24055.639158891332"/>
    <n v="2343.6152129959078"/>
  </r>
  <r>
    <n v="43"/>
    <x v="23"/>
    <s v="Territoire de Belfort"/>
    <x v="0"/>
    <x v="5"/>
    <n v="144"/>
    <n v="1732"/>
    <n v="88"/>
    <n v="500"/>
    <s v="FRANCHE-COMTE"/>
    <x v="2"/>
    <s v="EST"/>
    <n v="2464"/>
    <n v="232"/>
  </r>
  <r>
    <n v="21"/>
    <x v="77"/>
    <s v="Aube"/>
    <x v="4"/>
    <x v="5"/>
    <n v="315"/>
    <n v="3410"/>
    <n v="700"/>
    <n v="2705"/>
    <s v="CHAMPAGNE-ARDENNE"/>
    <x v="2"/>
    <s v="BASSIN PARISIEN"/>
    <n v="7130"/>
    <n v="1015"/>
  </r>
  <r>
    <n v="54"/>
    <x v="74"/>
    <s v="Charente-Maritime"/>
    <x v="4"/>
    <x v="3"/>
    <n v="2265"/>
    <n v="5095"/>
    <n v="2650"/>
    <n v="8555"/>
    <s v="POITOU-CHARENTES"/>
    <x v="1"/>
    <s v="OUEST"/>
    <n v="18565"/>
    <n v="4915"/>
  </r>
  <r>
    <n v="11"/>
    <x v="39"/>
    <s v="Seine-Saint-Denis"/>
    <x v="0"/>
    <x v="4"/>
    <n v="4536"/>
    <n v="19016"/>
    <n v="6948"/>
    <n v="18924"/>
    <s v="ILE-DE-FRANCE"/>
    <x v="2"/>
    <s v="REGION PARISIENNE"/>
    <n v="49424"/>
    <n v="11484"/>
  </r>
  <r>
    <n v="73"/>
    <x v="33"/>
    <s v="Gers"/>
    <x v="1"/>
    <x v="1"/>
    <n v="908"/>
    <n v="14180"/>
    <n v="728"/>
    <n v="16604"/>
    <s v="MIDI-PYRENEES"/>
    <x v="0"/>
    <s v="SUD-OUEST"/>
    <n v="32420"/>
    <n v="1636"/>
  </r>
  <r>
    <n v="31"/>
    <x v="43"/>
    <s v="Pas-de-Calais"/>
    <x v="2"/>
    <x v="3"/>
    <n v="5356.6937831201512"/>
    <n v="27085.044415629745"/>
    <n v="4584.1043870764597"/>
    <n v="41490.534238260581"/>
    <s v="NORD-PAS-DE-CALAIS"/>
    <x v="1"/>
    <s v=""/>
    <n v="78516.376824086939"/>
    <n v="9940.798170196611"/>
  </r>
  <r>
    <n v="83"/>
    <x v="26"/>
    <s v="Haute-Loire"/>
    <x v="0"/>
    <x v="3"/>
    <n v="772"/>
    <n v="1672"/>
    <n v="1208"/>
    <n v="3400"/>
    <s v="AUVERGNE"/>
    <x v="1"/>
    <s v="CENTRE-EST"/>
    <n v="7052"/>
    <n v="1980"/>
  </r>
  <r>
    <n v="54"/>
    <x v="74"/>
    <s v="Charente-Maritime"/>
    <x v="2"/>
    <x v="3"/>
    <n v="1788.4240550352301"/>
    <n v="10692.128235458491"/>
    <n v="1374.7872738811893"/>
    <n v="18131.995100845477"/>
    <s v="POITOU-CHARENTES"/>
    <x v="1"/>
    <s v="OUEST"/>
    <n v="31987.334665220387"/>
    <n v="3163.2113289164195"/>
  </r>
  <r>
    <n v="73"/>
    <x v="37"/>
    <s v="Lot"/>
    <x v="1"/>
    <x v="2"/>
    <n v="2528"/>
    <n v="7300"/>
    <n v="1752"/>
    <n v="4232"/>
    <s v="MIDI-PYRENEES"/>
    <x v="1"/>
    <s v="SUD-OUEST"/>
    <n v="15812"/>
    <n v="4280"/>
  </r>
  <r>
    <n v="24"/>
    <x v="46"/>
    <s v="Indre"/>
    <x v="5"/>
    <x v="5"/>
    <n v="412"/>
    <n v="4892"/>
    <n v="556"/>
    <n v="4420"/>
    <s v="CENTRE"/>
    <x v="2"/>
    <s v="BASSIN PARISIEN"/>
    <n v="10280"/>
    <n v="968"/>
  </r>
  <r>
    <n v="43"/>
    <x v="50"/>
    <s v="Jura"/>
    <x v="5"/>
    <x v="0"/>
    <n v="3005"/>
    <n v="21270"/>
    <n v="2347"/>
    <n v="25120"/>
    <s v="FRANCHE-COMTE"/>
    <x v="0"/>
    <s v="EST"/>
    <n v="51742"/>
    <n v="5352"/>
  </r>
  <r>
    <n v="73"/>
    <x v="69"/>
    <s v="Haute-Garonne"/>
    <x v="0"/>
    <x v="0"/>
    <n v="9280"/>
    <n v="83304"/>
    <n v="8116"/>
    <n v="109908"/>
    <s v="MIDI-PYRENEES"/>
    <x v="0"/>
    <s v="SUD-OUEST"/>
    <n v="210608"/>
    <n v="17396"/>
  </r>
  <r>
    <n v="82"/>
    <x v="19"/>
    <s v="Isère"/>
    <x v="2"/>
    <x v="0"/>
    <n v="7310.066072844128"/>
    <n v="67318.139382013513"/>
    <n v="4232.7031566932337"/>
    <n v="75617.081240807907"/>
    <s v="RHONE-ALPES"/>
    <x v="0"/>
    <s v="CENTRE-EST"/>
    <n v="154477.98985235876"/>
    <n v="11542.769229537362"/>
  </r>
  <r>
    <n v="21"/>
    <x v="35"/>
    <s v="Marne"/>
    <x v="1"/>
    <x v="3"/>
    <n v="2384"/>
    <n v="5844"/>
    <n v="2772"/>
    <n v="10260"/>
    <s v="CHAMPAGNE-ARDENNE"/>
    <x v="1"/>
    <s v="BASSIN PARISIEN"/>
    <n v="21260"/>
    <n v="5156"/>
  </r>
  <r>
    <n v="25"/>
    <x v="85"/>
    <s v="Calvados"/>
    <x v="6"/>
    <x v="0"/>
    <n v="4064"/>
    <n v="43590"/>
    <n v="2940"/>
    <n v="51085"/>
    <s v="BASSE-NORMANDIE"/>
    <x v="0"/>
    <s v="BASSIN PARISIEN"/>
    <n v="101679"/>
    <n v="7004"/>
  </r>
  <r>
    <n v="94"/>
    <x v="89"/>
    <s v="Haute-Corse"/>
    <x v="0"/>
    <x v="2"/>
    <n v="260"/>
    <n v="980"/>
    <n v="220"/>
    <n v="680"/>
    <s v="CORSE"/>
    <x v="1"/>
    <s v="MEDITERRANEE"/>
    <n v="2140"/>
    <n v="480"/>
  </r>
  <r>
    <n v="73"/>
    <x v="33"/>
    <s v="Gers"/>
    <x v="3"/>
    <x v="4"/>
    <n v="1227.8425469514268"/>
    <n v="10869.983022352002"/>
    <n v="1130.3449766983304"/>
    <n v="12682.870572077927"/>
    <s v="MIDI-PYRENEES"/>
    <x v="2"/>
    <s v="SUD-OUEST"/>
    <n v="25911.041118079687"/>
    <n v="2358.1875236497572"/>
  </r>
  <r>
    <n v="53"/>
    <x v="34"/>
    <s v="Finistère"/>
    <x v="5"/>
    <x v="0"/>
    <n v="5174"/>
    <n v="47007"/>
    <n v="3356"/>
    <n v="76020"/>
    <s v="BRETAGNE"/>
    <x v="0"/>
    <s v="OUEST"/>
    <n v="131557"/>
    <n v="8530"/>
  </r>
  <r>
    <n v="43"/>
    <x v="50"/>
    <s v="Jura"/>
    <x v="3"/>
    <x v="0"/>
    <n v="1331.7039543566177"/>
    <n v="15204.158429725496"/>
    <n v="884.45928182464149"/>
    <n v="17128.96129304952"/>
    <s v="FRANCHE-COMTE"/>
    <x v="0"/>
    <s v="EST"/>
    <n v="34549.282958956275"/>
    <n v="2216.163236181259"/>
  </r>
  <r>
    <n v="73"/>
    <x v="69"/>
    <s v="Haute-Garonne"/>
    <x v="4"/>
    <x v="0"/>
    <n v="8675"/>
    <n v="81225"/>
    <n v="7340"/>
    <n v="105770"/>
    <s v="MIDI-PYRENEES"/>
    <x v="0"/>
    <s v="SUD-OUEST"/>
    <n v="203010"/>
    <n v="16015"/>
  </r>
  <r>
    <n v="26"/>
    <x v="30"/>
    <s v="Côte-d'Or"/>
    <x v="6"/>
    <x v="3"/>
    <n v="1230"/>
    <n v="9436"/>
    <n v="906"/>
    <n v="15129"/>
    <s v="BOURGOGNE"/>
    <x v="1"/>
    <s v="BASSIN PARISIEN"/>
    <n v="26701"/>
    <n v="2136"/>
  </r>
  <r>
    <n v="26"/>
    <x v="9"/>
    <s v="Nièvre"/>
    <x v="0"/>
    <x v="0"/>
    <n v="4604"/>
    <n v="34736"/>
    <n v="3248"/>
    <n v="39060"/>
    <s v="BOURGOGNE"/>
    <x v="0"/>
    <s v="BASSIN PARISIEN"/>
    <n v="81648"/>
    <n v="7852"/>
  </r>
  <r>
    <n v="21"/>
    <x v="5"/>
    <s v="Haute-Marne"/>
    <x v="6"/>
    <x v="0"/>
    <n v="1189"/>
    <n v="14978"/>
    <n v="890"/>
    <n v="18713"/>
    <s v="CHAMPAGNE-ARDENNE"/>
    <x v="0"/>
    <s v="BASSIN PARISIEN"/>
    <n v="35770"/>
    <n v="2079"/>
  </r>
  <r>
    <n v="11"/>
    <x v="66"/>
    <s v="Val-d'Oise"/>
    <x v="2"/>
    <x v="3"/>
    <n v="3762.4403769759488"/>
    <n v="19316.10793874396"/>
    <n v="2864.122795208581"/>
    <n v="30365.003687461573"/>
    <s v="ILE-DE-FRANCE"/>
    <x v="1"/>
    <s v="REGION PARISIENNE"/>
    <n v="56307.674798390057"/>
    <n v="6626.5631721845293"/>
  </r>
  <r>
    <n v="31"/>
    <x v="44"/>
    <s v="Nord"/>
    <x v="6"/>
    <x v="4"/>
    <n v="15769"/>
    <n v="78516"/>
    <n v="17335"/>
    <n v="84735"/>
    <s v="NORD-PAS-DE-CALAIS"/>
    <x v="2"/>
    <s v=""/>
    <n v="196355"/>
    <n v="33104"/>
  </r>
  <r>
    <n v="91"/>
    <x v="12"/>
    <s v="Aude"/>
    <x v="2"/>
    <x v="3"/>
    <n v="1064.6759975635462"/>
    <n v="7819.1437281657272"/>
    <n v="765.34836242910649"/>
    <n v="11336.546838888238"/>
    <s v="LANGUEDOC-ROUSSILLON"/>
    <x v="1"/>
    <s v="MEDITERRANEE"/>
    <n v="20985.714927046618"/>
    <n v="1830.0243599926525"/>
  </r>
  <r>
    <n v="73"/>
    <x v="65"/>
    <s v="Hautes-Pyrénées"/>
    <x v="0"/>
    <x v="5"/>
    <n v="276"/>
    <n v="3048"/>
    <n v="156"/>
    <n v="1184"/>
    <s v="MIDI-PYRENEES"/>
    <x v="2"/>
    <s v="SUD-OUEST"/>
    <n v="4664"/>
    <n v="432"/>
  </r>
  <r>
    <n v="72"/>
    <x v="11"/>
    <s v="Pyrénées-Atlantiques"/>
    <x v="5"/>
    <x v="0"/>
    <n v="5144"/>
    <n v="46621"/>
    <n v="3240"/>
    <n v="63952"/>
    <s v="AQUITAINE"/>
    <x v="0"/>
    <s v="SUD-OUEST"/>
    <n v="118957"/>
    <n v="8384"/>
  </r>
  <r>
    <n v="21"/>
    <x v="77"/>
    <s v="Aube"/>
    <x v="3"/>
    <x v="2"/>
    <n v="3244.8927956635075"/>
    <n v="33626.453419020603"/>
    <n v="2126.8454372982897"/>
    <n v="22856.976139122424"/>
    <s v="CHAMPAGNE-ARDENNE"/>
    <x v="1"/>
    <s v="BASSIN PARISIEN"/>
    <n v="61855.167791104825"/>
    <n v="5371.7382329617976"/>
  </r>
  <r>
    <n v="73"/>
    <x v="37"/>
    <s v="Lot"/>
    <x v="6"/>
    <x v="4"/>
    <n v="832"/>
    <n v="6267"/>
    <n v="791"/>
    <n v="7881"/>
    <s v="MIDI-PYRENEES"/>
    <x v="2"/>
    <s v="SUD-OUEST"/>
    <n v="15771"/>
    <n v="1623"/>
  </r>
  <r>
    <n v="23"/>
    <x v="38"/>
    <s v="Eure"/>
    <x v="4"/>
    <x v="1"/>
    <n v="5140"/>
    <n v="28405"/>
    <n v="6850"/>
    <n v="37515"/>
    <s v="HAUTE-NORMANDIE"/>
    <x v="0"/>
    <s v="BASSIN PARISIEN"/>
    <n v="77910"/>
    <n v="11990"/>
  </r>
  <r>
    <n v="91"/>
    <x v="51"/>
    <s v="Hérault"/>
    <x v="0"/>
    <x v="2"/>
    <n v="4584"/>
    <n v="10208"/>
    <n v="4900"/>
    <n v="9708"/>
    <s v="LANGUEDOC-ROUSSILLON"/>
    <x v="1"/>
    <s v="MEDITERRANEE"/>
    <n v="29400"/>
    <n v="9484"/>
  </r>
  <r>
    <n v="73"/>
    <x v="80"/>
    <s v="Aveyron"/>
    <x v="2"/>
    <x v="5"/>
    <n v="1167.5548357458708"/>
    <n v="15335.325968398805"/>
    <n v="1672.8465898386853"/>
    <n v="20120.856582198514"/>
    <s v="MIDI-PYRENEES"/>
    <x v="2"/>
    <s v="SUD-OUEST"/>
    <n v="38296.583976181879"/>
    <n v="2840.4014255845559"/>
  </r>
  <r>
    <n v="41"/>
    <x v="58"/>
    <s v="Meuse"/>
    <x v="1"/>
    <x v="2"/>
    <n v="4256"/>
    <n v="11352"/>
    <n v="2520"/>
    <n v="6056"/>
    <s v="LORRAINE"/>
    <x v="1"/>
    <s v="EST"/>
    <n v="24184"/>
    <n v="6776"/>
  </r>
  <r>
    <n v="41"/>
    <x v="67"/>
    <s v="Moselle"/>
    <x v="5"/>
    <x v="3"/>
    <n v="2546"/>
    <n v="13342"/>
    <n v="2720"/>
    <n v="18720"/>
    <s v="LORRAINE"/>
    <x v="1"/>
    <s v="EST"/>
    <n v="37328"/>
    <n v="5266"/>
  </r>
  <r>
    <n v="53"/>
    <x v="34"/>
    <s v="Finistère"/>
    <x v="4"/>
    <x v="1"/>
    <n v="6950"/>
    <n v="77065"/>
    <n v="8935"/>
    <n v="91270"/>
    <s v="BRETAGNE"/>
    <x v="0"/>
    <s v="OUEST"/>
    <n v="184220"/>
    <n v="15885"/>
  </r>
  <r>
    <n v="21"/>
    <x v="84"/>
    <s v="Ardennes"/>
    <x v="6"/>
    <x v="5"/>
    <n v="863"/>
    <n v="9423"/>
    <n v="1084"/>
    <n v="10066"/>
    <s v="CHAMPAGNE-ARDENNE"/>
    <x v="2"/>
    <s v="BASSIN PARISIEN"/>
    <n v="21436"/>
    <n v="1947"/>
  </r>
  <r>
    <n v="72"/>
    <x v="47"/>
    <s v="Landes"/>
    <x v="1"/>
    <x v="3"/>
    <n v="1308"/>
    <n v="3568"/>
    <n v="1572"/>
    <n v="5504"/>
    <s v="AQUITAINE"/>
    <x v="1"/>
    <s v="SUD-OUEST"/>
    <n v="11952"/>
    <n v="2880"/>
  </r>
  <r>
    <n v="94"/>
    <x v="13"/>
    <s v="Corse-du-Sud"/>
    <x v="5"/>
    <x v="4"/>
    <n v="495"/>
    <n v="4689"/>
    <n v="652"/>
    <n v="5532"/>
    <s v="CORSE"/>
    <x v="2"/>
    <s v="MEDITERRANEE"/>
    <n v="11368"/>
    <n v="1147"/>
  </r>
  <r>
    <n v="73"/>
    <x v="86"/>
    <s v="Ariège"/>
    <x v="5"/>
    <x v="5"/>
    <n v="276"/>
    <n v="4037"/>
    <n v="296"/>
    <n v="3460"/>
    <s v="MIDI-PYRENEES"/>
    <x v="2"/>
    <s v="SUD-OUEST"/>
    <n v="8069"/>
    <n v="572"/>
  </r>
  <r>
    <n v="26"/>
    <x v="30"/>
    <s v="Côte-d'Or"/>
    <x v="3"/>
    <x v="0"/>
    <n v="2497.1897672383225"/>
    <n v="26494.852650110275"/>
    <n v="1617.2410317134711"/>
    <n v="31886.47942445429"/>
    <s v="BOURGOGNE"/>
    <x v="0"/>
    <s v="BASSIN PARISIEN"/>
    <n v="62495.76287351636"/>
    <n v="4114.4307989517938"/>
  </r>
  <r>
    <n v="73"/>
    <x v="65"/>
    <s v="Hautes-Pyrénées"/>
    <x v="0"/>
    <x v="1"/>
    <n v="3400"/>
    <n v="22912"/>
    <n v="3032"/>
    <n v="25828"/>
    <s v="MIDI-PYRENEES"/>
    <x v="0"/>
    <s v="SUD-OUEST"/>
    <n v="55172"/>
    <n v="6432"/>
  </r>
  <r>
    <n v="53"/>
    <x v="57"/>
    <s v="Côtes-d'Armor"/>
    <x v="2"/>
    <x v="5"/>
    <n v="2192.7453311926365"/>
    <n v="35280.195625101915"/>
    <n v="2984.6483433406629"/>
    <n v="40824.653718779256"/>
    <s v="BRETAGNE"/>
    <x v="2"/>
    <s v="OUEST"/>
    <n v="81282.243018414476"/>
    <n v="5177.3936745332994"/>
  </r>
  <r>
    <n v="21"/>
    <x v="5"/>
    <s v="Haute-Marne"/>
    <x v="1"/>
    <x v="3"/>
    <n v="892"/>
    <n v="2300"/>
    <n v="1212"/>
    <n v="3616"/>
    <s v="CHAMPAGNE-ARDENNE"/>
    <x v="1"/>
    <s v="BASSIN PARISIEN"/>
    <n v="8020"/>
    <n v="2104"/>
  </r>
  <r>
    <n v="72"/>
    <x v="47"/>
    <s v="Landes"/>
    <x v="3"/>
    <x v="3"/>
    <n v="1005.332053240566"/>
    <n v="7109.5539060280043"/>
    <n v="789.77278269660076"/>
    <n v="10800.011210943909"/>
    <s v="AQUITAINE"/>
    <x v="1"/>
    <s v="SUD-OUEST"/>
    <n v="19704.66995290908"/>
    <n v="1795.1048359371666"/>
  </r>
  <r>
    <n v="21"/>
    <x v="77"/>
    <s v="Aube"/>
    <x v="0"/>
    <x v="1"/>
    <n v="5080"/>
    <n v="25940"/>
    <n v="6448"/>
    <n v="31700"/>
    <s v="CHAMPAGNE-ARDENNE"/>
    <x v="0"/>
    <s v="BASSIN PARISIEN"/>
    <n v="69168"/>
    <n v="11528"/>
  </r>
  <r>
    <n v="31"/>
    <x v="44"/>
    <s v="Nord"/>
    <x v="6"/>
    <x v="3"/>
    <n v="7849"/>
    <n v="48326"/>
    <n v="6399"/>
    <n v="78234"/>
    <s v="NORD-PAS-DE-CALAIS"/>
    <x v="1"/>
    <s v=""/>
    <n v="140808"/>
    <n v="14248"/>
  </r>
  <r>
    <n v="31"/>
    <x v="44"/>
    <s v="Nord"/>
    <x v="2"/>
    <x v="3"/>
    <n v="8530.8131395187665"/>
    <n v="40256.738195893493"/>
    <n v="7181.1914676040997"/>
    <n v="66844.357104684488"/>
    <s v="NORD-PAS-DE-CALAIS"/>
    <x v="1"/>
    <s v=""/>
    <n v="122813.09990770085"/>
    <n v="15712.004607122866"/>
  </r>
  <r>
    <n v="94"/>
    <x v="13"/>
    <s v="Corse-du-Sud"/>
    <x v="3"/>
    <x v="0"/>
    <n v="991.98090004130029"/>
    <n v="11756.705963370625"/>
    <n v="641.16331539045348"/>
    <n v="11981.70908139261"/>
    <s v="CORSE"/>
    <x v="0"/>
    <s v="MEDITERRANEE"/>
    <n v="25371.55926019499"/>
    <n v="1633.1442154317538"/>
  </r>
  <r>
    <n v="73"/>
    <x v="86"/>
    <s v="Ariège"/>
    <x v="4"/>
    <x v="1"/>
    <n v="1105"/>
    <n v="12435"/>
    <n v="975"/>
    <n v="13645"/>
    <s v="MIDI-PYRENEES"/>
    <x v="0"/>
    <s v="SUD-OUEST"/>
    <n v="28160"/>
    <n v="2080"/>
  </r>
  <r>
    <n v="73"/>
    <x v="69"/>
    <s v="Haute-Garonne"/>
    <x v="0"/>
    <x v="1"/>
    <n v="9300"/>
    <n v="57012"/>
    <n v="8696"/>
    <n v="63556"/>
    <s v="MIDI-PYRENEES"/>
    <x v="0"/>
    <s v="SUD-OUEST"/>
    <n v="138564"/>
    <n v="17996"/>
  </r>
  <r>
    <n v="24"/>
    <x v="45"/>
    <s v="Indre-et-Loire"/>
    <x v="2"/>
    <x v="4"/>
    <n v="4599.445858380167"/>
    <n v="26533.579691302784"/>
    <n v="4817.8919212085366"/>
    <n v="30236.832182784885"/>
    <s v="CENTRE"/>
    <x v="2"/>
    <s v="BASSIN PARISIEN"/>
    <n v="66187.749653676379"/>
    <n v="9417.3377795887027"/>
  </r>
  <r>
    <n v="11"/>
    <x v="42"/>
    <s v="Hauts-de-Seine"/>
    <x v="2"/>
    <x v="1"/>
    <n v="306.21199175577806"/>
    <n v="26627.724444464853"/>
    <n v="264.90114149953428"/>
    <n v="47275.719738142754"/>
    <s v="ILE-DE-FRANCE"/>
    <x v="0"/>
    <s v="REGION PARISIENNE"/>
    <n v="74474.557315862912"/>
    <n v="571.11313325531228"/>
  </r>
  <r>
    <n v="23"/>
    <x v="16"/>
    <s v="Seine-Maritime"/>
    <x v="0"/>
    <x v="4"/>
    <n v="3304"/>
    <n v="15788"/>
    <n v="3948"/>
    <n v="13176"/>
    <s v="HAUTE-NORMANDIE"/>
    <x v="2"/>
    <s v="BASSIN PARISIEN"/>
    <n v="36216"/>
    <n v="7252"/>
  </r>
  <r>
    <n v="25"/>
    <x v="55"/>
    <s v="Manche"/>
    <x v="2"/>
    <x v="0"/>
    <n v="2750.5390025096808"/>
    <n v="38575.345819785522"/>
    <n v="1752.2098982494258"/>
    <n v="46820.470836054803"/>
    <s v="BASSE-NORMANDIE"/>
    <x v="0"/>
    <s v="BASSIN PARISIEN"/>
    <n v="89898.565556599438"/>
    <n v="4502.7489007591066"/>
  </r>
  <r>
    <n v="24"/>
    <x v="46"/>
    <s v="Indre"/>
    <x v="5"/>
    <x v="0"/>
    <n v="2780"/>
    <n v="26128"/>
    <n v="2260"/>
    <n v="31464"/>
    <s v="CENTRE"/>
    <x v="0"/>
    <s v="BASSIN PARISIEN"/>
    <n v="62632"/>
    <n v="5040"/>
  </r>
  <r>
    <n v="26"/>
    <x v="28"/>
    <s v="Yonne"/>
    <x v="1"/>
    <x v="4"/>
    <n v="1156"/>
    <n v="7628"/>
    <n v="1584"/>
    <n v="6200"/>
    <s v="BOURGOGNE"/>
    <x v="2"/>
    <s v="BASSIN PARISIEN"/>
    <n v="16568"/>
    <n v="2740"/>
  </r>
  <r>
    <n v="72"/>
    <x v="47"/>
    <s v="Landes"/>
    <x v="3"/>
    <x v="5"/>
    <n v="1373.9898818552547"/>
    <n v="27150.329336834318"/>
    <n v="1671.6376795436383"/>
    <n v="32563.582419547598"/>
    <s v="AQUITAINE"/>
    <x v="2"/>
    <s v="SUD-OUEST"/>
    <n v="62759.539317780807"/>
    <n v="3045.6275613988928"/>
  </r>
  <r>
    <n v="31"/>
    <x v="43"/>
    <s v="Pas-de-Calais"/>
    <x v="4"/>
    <x v="1"/>
    <n v="20335"/>
    <n v="105510"/>
    <n v="25600"/>
    <n v="132110"/>
    <s v="NORD-PAS-DE-CALAIS"/>
    <x v="0"/>
    <s v=""/>
    <n v="283555"/>
    <n v="45935"/>
  </r>
  <r>
    <n v="54"/>
    <x v="1"/>
    <s v="Vienne"/>
    <x v="6"/>
    <x v="3"/>
    <n v="1053"/>
    <n v="6708"/>
    <n v="791"/>
    <n v="11698"/>
    <s v="POITOU-CHARENTES"/>
    <x v="1"/>
    <s v="OUEST"/>
    <n v="20250"/>
    <n v="1844"/>
  </r>
  <r>
    <n v="52"/>
    <x v="72"/>
    <s v="Sarthe"/>
    <x v="5"/>
    <x v="3"/>
    <n v="1490"/>
    <n v="7388"/>
    <n v="1640"/>
    <n v="12700"/>
    <s v="PAYS DE LA LOIRE"/>
    <x v="1"/>
    <s v="OUEST"/>
    <n v="23218"/>
    <n v="3130"/>
  </r>
  <r>
    <n v="22"/>
    <x v="76"/>
    <s v="Somme"/>
    <x v="6"/>
    <x v="4"/>
    <n v="3301"/>
    <n v="16081"/>
    <n v="3457"/>
    <n v="16922"/>
    <s v="PICARDIE"/>
    <x v="2"/>
    <s v="BASSIN PARISIEN"/>
    <n v="39761"/>
    <n v="6758"/>
  </r>
  <r>
    <n v="73"/>
    <x v="65"/>
    <s v="Hautes-Pyrénées"/>
    <x v="1"/>
    <x v="0"/>
    <n v="2520"/>
    <n v="25076"/>
    <n v="1900"/>
    <n v="31560"/>
    <s v="MIDI-PYRENEES"/>
    <x v="0"/>
    <s v="SUD-OUEST"/>
    <n v="61056"/>
    <n v="4420"/>
  </r>
  <r>
    <n v="52"/>
    <x v="72"/>
    <s v="Sarthe"/>
    <x v="1"/>
    <x v="1"/>
    <n v="2436"/>
    <n v="30876"/>
    <n v="3220"/>
    <n v="46192"/>
    <s v="PAYS DE LA LOIRE"/>
    <x v="0"/>
    <s v="OUEST"/>
    <n v="82724"/>
    <n v="5656"/>
  </r>
  <r>
    <n v="73"/>
    <x v="80"/>
    <s v="Aveyron"/>
    <x v="2"/>
    <x v="3"/>
    <n v="649.50550187122292"/>
    <n v="5425.4168950025232"/>
    <n v="430.10954861991814"/>
    <n v="9354.6741178984266"/>
    <s v="MIDI-PYRENEES"/>
    <x v="1"/>
    <s v="SUD-OUEST"/>
    <n v="15859.706063392092"/>
    <n v="1079.6150504911411"/>
  </r>
  <r>
    <n v="93"/>
    <x v="6"/>
    <s v="Var"/>
    <x v="1"/>
    <x v="5"/>
    <n v="1328"/>
    <n v="20656"/>
    <n v="1732"/>
    <n v="16940"/>
    <s v="PROVENCE-ALPES-COTE D'AZUR"/>
    <x v="2"/>
    <s v="MEDITERRANEE"/>
    <n v="40656"/>
    <n v="3060"/>
  </r>
  <r>
    <n v="91"/>
    <x v="12"/>
    <s v="Aude"/>
    <x v="3"/>
    <x v="5"/>
    <n v="1024.5996842462803"/>
    <n v="23756.781277956848"/>
    <n v="1328.8744588790955"/>
    <n v="30226.726988845188"/>
    <s v="LANGUEDOC-ROUSSILLON"/>
    <x v="2"/>
    <s v="MEDITERRANEE"/>
    <n v="56336.982409927412"/>
    <n v="2353.474143125376"/>
  </r>
  <r>
    <n v="53"/>
    <x v="27"/>
    <s v="Ille-et-Vilaine"/>
    <x v="1"/>
    <x v="2"/>
    <n v="13660"/>
    <n v="38748"/>
    <n v="9788"/>
    <n v="25080"/>
    <s v="BRETAGNE"/>
    <x v="1"/>
    <s v="OUEST"/>
    <n v="87276"/>
    <n v="23448"/>
  </r>
  <r>
    <n v="72"/>
    <x v="47"/>
    <s v="Landes"/>
    <x v="3"/>
    <x v="2"/>
    <n v="3553.5114088041719"/>
    <n v="45367.865811918884"/>
    <n v="2271.2676816897729"/>
    <n v="34893.589348379734"/>
    <s v="AQUITAINE"/>
    <x v="1"/>
    <s v="SUD-OUEST"/>
    <n v="86086.234250792564"/>
    <n v="5824.7790904939448"/>
  </r>
  <r>
    <n v="53"/>
    <x v="7"/>
    <s v="Morbihan"/>
    <x v="0"/>
    <x v="3"/>
    <n v="1932"/>
    <n v="4336"/>
    <n v="2152"/>
    <n v="6140"/>
    <s v="BRETAGNE"/>
    <x v="1"/>
    <s v="OUEST"/>
    <n v="14560"/>
    <n v="4084"/>
  </r>
  <r>
    <n v="26"/>
    <x v="30"/>
    <s v="Côte-d'Or"/>
    <x v="4"/>
    <x v="4"/>
    <n v="2065"/>
    <n v="9410"/>
    <n v="2465"/>
    <n v="8285"/>
    <s v="BOURGOGNE"/>
    <x v="2"/>
    <s v="BASSIN PARISIEN"/>
    <n v="22225"/>
    <n v="4530"/>
  </r>
  <r>
    <n v="73"/>
    <x v="80"/>
    <s v="Aveyron"/>
    <x v="1"/>
    <x v="3"/>
    <n v="1172"/>
    <n v="3468"/>
    <n v="1756"/>
    <n v="6508"/>
    <s v="MIDI-PYRENEES"/>
    <x v="1"/>
    <s v="SUD-OUEST"/>
    <n v="12904"/>
    <n v="2928"/>
  </r>
  <r>
    <n v="93"/>
    <x v="68"/>
    <s v="Alpes-Maritimes"/>
    <x v="1"/>
    <x v="4"/>
    <n v="3472"/>
    <n v="32476"/>
    <n v="5704"/>
    <n v="32028"/>
    <s v="PROVENCE-ALPES-COTE D'AZUR"/>
    <x v="2"/>
    <s v="MEDITERRANEE"/>
    <n v="73680"/>
    <n v="9176"/>
  </r>
  <r>
    <n v="82"/>
    <x v="15"/>
    <s v="Loire"/>
    <x v="2"/>
    <x v="0"/>
    <n v="4143.9435505390984"/>
    <n v="50242.255788535789"/>
    <n v="2656.856051807275"/>
    <n v="61733.162047979124"/>
    <s v="RHONE-ALPES"/>
    <x v="0"/>
    <s v="CENTRE-EST"/>
    <n v="118776.21743886129"/>
    <n v="6800.7996023463729"/>
  </r>
  <r>
    <n v="41"/>
    <x v="58"/>
    <s v="Meuse"/>
    <x v="1"/>
    <x v="4"/>
    <n v="904"/>
    <n v="4200"/>
    <n v="1152"/>
    <n v="3036"/>
    <s v="LORRAINE"/>
    <x v="2"/>
    <s v="EST"/>
    <n v="9292"/>
    <n v="2056"/>
  </r>
  <r>
    <n v="43"/>
    <x v="23"/>
    <s v="Territoire de Belfort"/>
    <x v="5"/>
    <x v="0"/>
    <n v="1856"/>
    <n v="10197"/>
    <n v="1388"/>
    <n v="13073"/>
    <s v="FRANCHE-COMTE"/>
    <x v="0"/>
    <s v="EST"/>
    <n v="26514"/>
    <n v="3244"/>
  </r>
  <r>
    <n v="26"/>
    <x v="41"/>
    <s v="Saône-et-Loire"/>
    <x v="1"/>
    <x v="3"/>
    <n v="2044"/>
    <n v="5700"/>
    <n v="3364"/>
    <n v="11580"/>
    <s v="BOURGOGNE"/>
    <x v="1"/>
    <s v="BASSIN PARISIEN"/>
    <n v="22688"/>
    <n v="5408"/>
  </r>
  <r>
    <n v="21"/>
    <x v="77"/>
    <s v="Aube"/>
    <x v="2"/>
    <x v="4"/>
    <n v="2091.1968445891921"/>
    <n v="11982.167280841371"/>
    <n v="2169.9519712863016"/>
    <n v="12915.203623177747"/>
    <s v="CHAMPAGNE-ARDENNE"/>
    <x v="2"/>
    <s v="BASSIN PARISIEN"/>
    <n v="29158.519719894612"/>
    <n v="4261.1488158754937"/>
  </r>
  <r>
    <n v="74"/>
    <x v="0"/>
    <s v="Creuse"/>
    <x v="4"/>
    <x v="1"/>
    <n v="1040"/>
    <n v="18735"/>
    <n v="1415"/>
    <n v="23510"/>
    <s v="LIMOUSIN"/>
    <x v="0"/>
    <s v="SUD-OUEST"/>
    <n v="44700"/>
    <n v="2455"/>
  </r>
  <r>
    <n v="25"/>
    <x v="85"/>
    <s v="Calvados"/>
    <x v="1"/>
    <x v="4"/>
    <n v="2344"/>
    <n v="12680"/>
    <n v="3560"/>
    <n v="10688"/>
    <s v="BASSE-NORMANDIE"/>
    <x v="2"/>
    <s v="BASSIN PARISIEN"/>
    <n v="29272"/>
    <n v="5904"/>
  </r>
  <r>
    <n v="82"/>
    <x v="61"/>
    <s v="Haute-Savoie"/>
    <x v="6"/>
    <x v="0"/>
    <n v="3020"/>
    <n v="33318"/>
    <n v="2111"/>
    <n v="35470"/>
    <s v="RHONE-ALPES"/>
    <x v="0"/>
    <s v="CENTRE-EST"/>
    <n v="73919"/>
    <n v="5131"/>
  </r>
  <r>
    <n v="72"/>
    <x v="11"/>
    <s v="Pyrénées-Atlantiques"/>
    <x v="3"/>
    <x v="2"/>
    <n v="5651.6888139117482"/>
    <n v="72173.79821394282"/>
    <n v="3666.6127895046088"/>
    <n v="55957.597224602447"/>
    <s v="AQUITAINE"/>
    <x v="1"/>
    <s v="SUD-OUEST"/>
    <n v="137449.69704196163"/>
    <n v="9318.3016034163575"/>
  </r>
  <r>
    <n v="73"/>
    <x v="65"/>
    <s v="Hautes-Pyrénées"/>
    <x v="6"/>
    <x v="5"/>
    <n v="668"/>
    <n v="10215"/>
    <n v="948"/>
    <n v="12393"/>
    <s v="MIDI-PYRENEES"/>
    <x v="2"/>
    <s v="SUD-OUEST"/>
    <n v="24224"/>
    <n v="1616"/>
  </r>
  <r>
    <n v="52"/>
    <x v="63"/>
    <s v="Vendée"/>
    <x v="6"/>
    <x v="3"/>
    <n v="1787"/>
    <n v="10092"/>
    <n v="1163"/>
    <n v="16406"/>
    <s v="PAYS DE LA LOIRE"/>
    <x v="1"/>
    <s v="OUEST"/>
    <n v="29448"/>
    <n v="2950"/>
  </r>
  <r>
    <n v="91"/>
    <x v="51"/>
    <s v="Hérault"/>
    <x v="6"/>
    <x v="3"/>
    <n v="2201"/>
    <n v="24070"/>
    <n v="1755"/>
    <n v="36834"/>
    <s v="LANGUEDOC-ROUSSILLON"/>
    <x v="1"/>
    <s v="MEDITERRANEE"/>
    <n v="64860"/>
    <n v="3956"/>
  </r>
  <r>
    <n v="21"/>
    <x v="35"/>
    <s v="Marne"/>
    <x v="2"/>
    <x v="0"/>
    <n v="4239.3786755881192"/>
    <n v="36537.017717210816"/>
    <n v="2695.2458581023748"/>
    <n v="44490.674368211723"/>
    <s v="CHAMPAGNE-ARDENNE"/>
    <x v="0"/>
    <s v="BASSIN PARISIEN"/>
    <n v="87962.316619113029"/>
    <n v="6934.624533690494"/>
  </r>
  <r>
    <n v="73"/>
    <x v="37"/>
    <s v="Lot"/>
    <x v="3"/>
    <x v="2"/>
    <n v="1347.3650832577439"/>
    <n v="18710.878265390143"/>
    <n v="867.54557177704328"/>
    <n v="12828.346877084876"/>
    <s v="MIDI-PYRENEES"/>
    <x v="1"/>
    <s v="SUD-OUEST"/>
    <n v="33754.135797509807"/>
    <n v="2214.9106550347869"/>
  </r>
  <r>
    <n v="73"/>
    <x v="65"/>
    <s v="Hautes-Pyrénées"/>
    <x v="1"/>
    <x v="4"/>
    <n v="1112"/>
    <n v="6444"/>
    <n v="1624"/>
    <n v="6128"/>
    <s v="MIDI-PYRENEES"/>
    <x v="2"/>
    <s v="SUD-OUEST"/>
    <n v="15308"/>
    <n v="2736"/>
  </r>
  <r>
    <n v="74"/>
    <x v="87"/>
    <s v="Haute-Vienne"/>
    <x v="3"/>
    <x v="4"/>
    <n v="2766.758998107779"/>
    <n v="19740.028719327409"/>
    <n v="2936.7386498517267"/>
    <n v="22600.168934280613"/>
    <s v="LIMOUSIN"/>
    <x v="2"/>
    <s v="SUD-OUEST"/>
    <n v="48043.695301567524"/>
    <n v="5703.4976479595061"/>
  </r>
  <r>
    <n v="11"/>
    <x v="39"/>
    <s v="Seine-Saint-Denis"/>
    <x v="3"/>
    <x v="4"/>
    <n v="13479.367963399516"/>
    <n v="75169.049568042261"/>
    <n v="15441.1427561889"/>
    <n v="83356.413902167362"/>
    <s v="ILE-DE-FRANCE"/>
    <x v="2"/>
    <s v="REGION PARISIENNE"/>
    <n v="187445.97418979806"/>
    <n v="28920.510719588416"/>
  </r>
  <r>
    <n v="82"/>
    <x v="32"/>
    <s v="Ain"/>
    <x v="1"/>
    <x v="2"/>
    <n v="7376"/>
    <n v="25292"/>
    <n v="4840"/>
    <n v="14524"/>
    <s v="RHONE-ALPES"/>
    <x v="1"/>
    <s v="CENTRE-EST"/>
    <n v="52032"/>
    <n v="12216"/>
  </r>
  <r>
    <n v="24"/>
    <x v="8"/>
    <s v="Loir-et-Cher"/>
    <x v="1"/>
    <x v="5"/>
    <n v="416"/>
    <n v="4988"/>
    <n v="584"/>
    <n v="4516"/>
    <s v="CENTRE"/>
    <x v="2"/>
    <s v="BASSIN PARISIEN"/>
    <n v="10504"/>
    <n v="1000"/>
  </r>
  <r>
    <n v="82"/>
    <x v="61"/>
    <s v="Haute-Savoie"/>
    <x v="0"/>
    <x v="5"/>
    <n v="524"/>
    <n v="5384"/>
    <n v="468"/>
    <n v="2040"/>
    <s v="RHONE-ALPES"/>
    <x v="2"/>
    <s v="CENTRE-EST"/>
    <n v="8416"/>
    <n v="992"/>
  </r>
  <r>
    <n v="11"/>
    <x v="90"/>
    <s v="Seine-et-Marne"/>
    <x v="0"/>
    <x v="0"/>
    <n v="12376"/>
    <n v="75340"/>
    <n v="9744"/>
    <n v="84092"/>
    <s v="ILE-DE-FRANCE"/>
    <x v="0"/>
    <s v="REGION PARISIENNE"/>
    <n v="181552"/>
    <n v="22120"/>
  </r>
  <r>
    <n v="41"/>
    <x v="67"/>
    <s v="Moselle"/>
    <x v="5"/>
    <x v="2"/>
    <n v="18528"/>
    <n v="95438"/>
    <n v="15068"/>
    <n v="60720"/>
    <s v="LORRAINE"/>
    <x v="1"/>
    <s v="EST"/>
    <n v="189754"/>
    <n v="33596"/>
  </r>
  <r>
    <n v="11"/>
    <x v="70"/>
    <s v="Essonne"/>
    <x v="6"/>
    <x v="1"/>
    <n v="672"/>
    <n v="44021"/>
    <n v="405"/>
    <n v="63632"/>
    <s v="ILE-DE-FRANCE"/>
    <x v="0"/>
    <s v="REGION PARISIENNE"/>
    <n v="108730"/>
    <n v="1077"/>
  </r>
  <r>
    <n v="43"/>
    <x v="14"/>
    <s v="Doubs"/>
    <x v="2"/>
    <x v="3"/>
    <n v="1617.3572787673131"/>
    <n v="7159.138436744397"/>
    <n v="1276.8189340347137"/>
    <n v="12728.120264571509"/>
    <s v="FRANCHE-COMTE"/>
    <x v="1"/>
    <s v="EST"/>
    <n v="22781.434914117934"/>
    <n v="2894.1762128020268"/>
  </r>
  <r>
    <n v="43"/>
    <x v="50"/>
    <s v="Jura"/>
    <x v="3"/>
    <x v="4"/>
    <n v="2064.626308140414"/>
    <n v="13165.961097085414"/>
    <n v="1763.0678243810917"/>
    <n v="14625.912430358956"/>
    <s v="FRANCHE-COMTE"/>
    <x v="2"/>
    <s v="EST"/>
    <n v="31619.567659965876"/>
    <n v="3827.6941325215057"/>
  </r>
  <r>
    <n v="93"/>
    <x v="54"/>
    <s v="Vaucluse"/>
    <x v="2"/>
    <x v="0"/>
    <n v="4674.2057213101607"/>
    <n v="40614.601315512817"/>
    <n v="3015.0990855533923"/>
    <n v="48474.633382866348"/>
    <s v="PROVENCE-ALPES-COTE D'AZUR"/>
    <x v="0"/>
    <s v="MEDITERRANEE"/>
    <n v="96778.539505242719"/>
    <n v="7689.3048068635526"/>
  </r>
  <r>
    <n v="82"/>
    <x v="19"/>
    <s v="Isère"/>
    <x v="3"/>
    <x v="0"/>
    <n v="7239.2136792648598"/>
    <n v="64206.586160460589"/>
    <n v="4142.8280596538771"/>
    <n v="71490.859505331857"/>
    <s v="RHONE-ALPES"/>
    <x v="0"/>
    <s v="CENTRE-EST"/>
    <n v="147079.4874047112"/>
    <n v="11382.041738918737"/>
  </r>
  <r>
    <n v="72"/>
    <x v="11"/>
    <s v="Pyrénées-Atlantiques"/>
    <x v="2"/>
    <x v="0"/>
    <n v="2573.7212098614054"/>
    <n v="30559.796945275404"/>
    <n v="1558.2784059951766"/>
    <n v="41458.242529022791"/>
    <s v="AQUITAINE"/>
    <x v="0"/>
    <s v="SUD-OUEST"/>
    <n v="76150.03909015478"/>
    <n v="4131.9996158565818"/>
  </r>
  <r>
    <n v="24"/>
    <x v="21"/>
    <s v="Eure-et-Loir"/>
    <x v="0"/>
    <x v="4"/>
    <n v="924"/>
    <n v="3372"/>
    <n v="1072"/>
    <n v="3276"/>
    <s v="CENTRE"/>
    <x v="2"/>
    <s v="BASSIN PARISIEN"/>
    <n v="8644"/>
    <n v="1996"/>
  </r>
  <r>
    <n v="11"/>
    <x v="49"/>
    <s v="Yvelines"/>
    <x v="4"/>
    <x v="2"/>
    <n v="15475"/>
    <n v="47925"/>
    <n v="12060"/>
    <n v="33655"/>
    <s v="ILE-DE-FRANCE"/>
    <x v="1"/>
    <s v="REGION PARISIENNE"/>
    <n v="109115"/>
    <n v="27535"/>
  </r>
  <r>
    <n v="11"/>
    <x v="49"/>
    <s v="Yvelines"/>
    <x v="3"/>
    <x v="2"/>
    <n v="9989.9673691467942"/>
    <n v="90798.233779262198"/>
    <n v="6484.8312145226628"/>
    <n v="76943.622072360784"/>
    <s v="ILE-DE-FRANCE"/>
    <x v="1"/>
    <s v="REGION PARISIENNE"/>
    <n v="184216.65443529244"/>
    <n v="16474.798583669457"/>
  </r>
  <r>
    <n v="41"/>
    <x v="67"/>
    <s v="Moselle"/>
    <x v="6"/>
    <x v="0"/>
    <n v="6257"/>
    <n v="73316"/>
    <n v="4775"/>
    <n v="101240"/>
    <s v="LORRAINE"/>
    <x v="0"/>
    <s v="EST"/>
    <n v="185588"/>
    <n v="11032"/>
  </r>
  <r>
    <n v="72"/>
    <x v="25"/>
    <s v="Lot-et-Garonne"/>
    <x v="2"/>
    <x v="3"/>
    <n v="957.46473608613701"/>
    <n v="6165.848140746516"/>
    <n v="834.35728785827507"/>
    <n v="9393.678105773246"/>
    <s v="AQUITAINE"/>
    <x v="1"/>
    <s v="SUD-OUEST"/>
    <n v="17351.348270464176"/>
    <n v="1791.8220239444122"/>
  </r>
  <r>
    <n v="73"/>
    <x v="69"/>
    <s v="Haute-Garonne"/>
    <x v="1"/>
    <x v="1"/>
    <n v="2596"/>
    <n v="45296"/>
    <n v="2244"/>
    <n v="57676"/>
    <s v="MIDI-PYRENEES"/>
    <x v="0"/>
    <s v="SUD-OUEST"/>
    <n v="107812"/>
    <n v="4840"/>
  </r>
  <r>
    <n v="82"/>
    <x v="32"/>
    <s v="Ain"/>
    <x v="4"/>
    <x v="1"/>
    <n v="4610"/>
    <n v="31370"/>
    <n v="4590"/>
    <n v="41210"/>
    <s v="RHONE-ALPES"/>
    <x v="0"/>
    <s v="CENTRE-EST"/>
    <n v="81780"/>
    <n v="9200"/>
  </r>
  <r>
    <n v="82"/>
    <x v="32"/>
    <s v="Ain"/>
    <x v="2"/>
    <x v="4"/>
    <n v="4217.055619188337"/>
    <n v="26815.448952563944"/>
    <n v="4223.7767029052875"/>
    <n v="30479.068456332945"/>
    <s v="RHONE-ALPES"/>
    <x v="2"/>
    <s v="CENTRE-EST"/>
    <n v="65735.349730990507"/>
    <n v="8440.8323220936254"/>
  </r>
  <r>
    <n v="41"/>
    <x v="67"/>
    <s v="Moselle"/>
    <x v="3"/>
    <x v="4"/>
    <n v="9501.2077798483278"/>
    <n v="53226.929896265996"/>
    <n v="9119.6958023196621"/>
    <n v="54176.776853532785"/>
    <s v="LORRAINE"/>
    <x v="2"/>
    <s v="EST"/>
    <n v="126024.61033196677"/>
    <n v="18620.90358216799"/>
  </r>
  <r>
    <n v="11"/>
    <x v="49"/>
    <s v="Yvelines"/>
    <x v="0"/>
    <x v="3"/>
    <n v="2540"/>
    <n v="10256"/>
    <n v="3572"/>
    <n v="19488"/>
    <s v="ILE-DE-FRANCE"/>
    <x v="1"/>
    <s v="REGION PARISIENNE"/>
    <n v="35856"/>
    <n v="6112"/>
  </r>
  <r>
    <n v="53"/>
    <x v="57"/>
    <s v="Côtes-d'Armor"/>
    <x v="5"/>
    <x v="3"/>
    <n v="1425"/>
    <n v="11372"/>
    <n v="1376"/>
    <n v="17412"/>
    <s v="BRETAGNE"/>
    <x v="1"/>
    <s v="OUEST"/>
    <n v="31585"/>
    <n v="2801"/>
  </r>
  <r>
    <n v="53"/>
    <x v="34"/>
    <s v="Finistère"/>
    <x v="4"/>
    <x v="2"/>
    <n v="15075"/>
    <n v="38110"/>
    <n v="9475"/>
    <n v="20060"/>
    <s v="BRETAGNE"/>
    <x v="1"/>
    <s v="OUEST"/>
    <n v="82720"/>
    <n v="24550"/>
  </r>
  <r>
    <n v="52"/>
    <x v="63"/>
    <s v="Vendée"/>
    <x v="0"/>
    <x v="5"/>
    <n v="192"/>
    <n v="2260"/>
    <n v="168"/>
    <n v="784"/>
    <s v="PAYS DE LA LOIRE"/>
    <x v="2"/>
    <s v="OUEST"/>
    <n v="3404"/>
    <n v="360"/>
  </r>
  <r>
    <n v="93"/>
    <x v="53"/>
    <s v="Bouches-du-Rhône"/>
    <x v="4"/>
    <x v="5"/>
    <n v="3300"/>
    <n v="41600"/>
    <n v="5965"/>
    <n v="31925"/>
    <s v="PROVENCE-ALPES-COTE D'AZUR"/>
    <x v="2"/>
    <s v="MEDITERRANEE"/>
    <n v="82790"/>
    <n v="9265"/>
  </r>
  <r>
    <n v="54"/>
    <x v="93"/>
    <s v="Deux-Sèvres"/>
    <x v="5"/>
    <x v="1"/>
    <n v="356"/>
    <n v="28456"/>
    <n v="312"/>
    <n v="36372"/>
    <s v="POITOU-CHARENTES"/>
    <x v="0"/>
    <s v="OUEST"/>
    <n v="65496"/>
    <n v="668"/>
  </r>
  <r>
    <n v="54"/>
    <x v="1"/>
    <s v="Vienne"/>
    <x v="2"/>
    <x v="4"/>
    <n v="3486.4629818113103"/>
    <n v="17893.22246211996"/>
    <n v="3261.3449187331776"/>
    <n v="21254.395659625283"/>
    <s v="POITOU-CHARENTES"/>
    <x v="2"/>
    <s v="OUEST"/>
    <n v="45895.426022289728"/>
    <n v="6747.8079005444879"/>
  </r>
  <r>
    <n v="24"/>
    <x v="21"/>
    <s v="Eure-et-Loir"/>
    <x v="5"/>
    <x v="2"/>
    <n v="7253"/>
    <n v="30872"/>
    <n v="5364"/>
    <n v="18932"/>
    <s v="CENTRE"/>
    <x v="1"/>
    <s v="BASSIN PARISIEN"/>
    <n v="62421"/>
    <n v="12617"/>
  </r>
  <r>
    <n v="53"/>
    <x v="27"/>
    <s v="Ille-et-Vilaine"/>
    <x v="5"/>
    <x v="4"/>
    <n v="3285"/>
    <n v="23884"/>
    <n v="4205"/>
    <n v="24140"/>
    <s v="BRETAGNE"/>
    <x v="2"/>
    <s v="OUEST"/>
    <n v="55514"/>
    <n v="7490"/>
  </r>
  <r>
    <n v="73"/>
    <x v="69"/>
    <s v="Haute-Garonne"/>
    <x v="4"/>
    <x v="1"/>
    <n v="5725"/>
    <n v="52750"/>
    <n v="6165"/>
    <n v="66170"/>
    <s v="MIDI-PYRENEES"/>
    <x v="0"/>
    <s v="SUD-OUEST"/>
    <n v="130810"/>
    <n v="11890"/>
  </r>
  <r>
    <n v="54"/>
    <x v="93"/>
    <s v="Deux-Sèvres"/>
    <x v="5"/>
    <x v="3"/>
    <n v="951"/>
    <n v="5292"/>
    <n v="920"/>
    <n v="8600"/>
    <s v="POITOU-CHARENTES"/>
    <x v="1"/>
    <s v="OUEST"/>
    <n v="15763"/>
    <n v="1871"/>
  </r>
  <r>
    <n v="91"/>
    <x v="51"/>
    <s v="Hérault"/>
    <x v="3"/>
    <x v="3"/>
    <n v="2994.6511638423804"/>
    <n v="20894.070739681174"/>
    <n v="2029.3385346723164"/>
    <n v="31862.792743236336"/>
    <s v="LANGUEDOC-ROUSSILLON"/>
    <x v="1"/>
    <s v="MEDITERRANEE"/>
    <n v="57780.853181432205"/>
    <n v="5023.989698514697"/>
  </r>
  <r>
    <n v="25"/>
    <x v="55"/>
    <s v="Manche"/>
    <x v="3"/>
    <x v="2"/>
    <n v="5714.7823086393873"/>
    <n v="58780.920093708359"/>
    <n v="3576.3390426383771"/>
    <n v="40030.02281663633"/>
    <s v="BASSE-NORMANDIE"/>
    <x v="1"/>
    <s v="BASSIN PARISIEN"/>
    <n v="108102.06426162244"/>
    <n v="9291.1213512777649"/>
  </r>
  <r>
    <n v="11"/>
    <x v="42"/>
    <s v="Hauts-de-Seine"/>
    <x v="3"/>
    <x v="4"/>
    <n v="10614.930197082327"/>
    <n v="70851.615917035801"/>
    <n v="11727.767008219285"/>
    <n v="93936.009913726812"/>
    <s v="ILE-DE-FRANCE"/>
    <x v="2"/>
    <s v="REGION PARISIENNE"/>
    <n v="187130.32303606422"/>
    <n v="22342.697205301614"/>
  </r>
  <r>
    <n v="91"/>
    <x v="83"/>
    <s v="Lozère"/>
    <x v="2"/>
    <x v="5"/>
    <n v="317.46307851134662"/>
    <n v="4536.2527874087991"/>
    <n v="483.06472391017149"/>
    <n v="6156.8813996847612"/>
    <s v="LANGUEDOC-ROUSSILLON"/>
    <x v="2"/>
    <s v="MEDITERRANEE"/>
    <n v="11493.66198951508"/>
    <n v="800.52780242151812"/>
  </r>
  <r>
    <n v="82"/>
    <x v="56"/>
    <s v="Drôme"/>
    <x v="6"/>
    <x v="0"/>
    <n v="2833"/>
    <n v="29701"/>
    <n v="1898"/>
    <n v="32264"/>
    <s v="RHONE-ALPES"/>
    <x v="0"/>
    <s v="CENTRE-EST"/>
    <n v="66696"/>
    <n v="4731"/>
  </r>
  <r>
    <n v="82"/>
    <x v="32"/>
    <s v="Ain"/>
    <x v="0"/>
    <x v="5"/>
    <n v="364"/>
    <n v="3164"/>
    <n v="224"/>
    <n v="1120"/>
    <s v="RHONE-ALPES"/>
    <x v="2"/>
    <s v="CENTRE-EST"/>
    <n v="4872"/>
    <n v="588"/>
  </r>
  <r>
    <n v="82"/>
    <x v="17"/>
    <s v="Rhône"/>
    <x v="3"/>
    <x v="5"/>
    <n v="14323.714207756137"/>
    <n v="187434.24224832768"/>
    <n v="18924.307274136158"/>
    <n v="209063.62302486436"/>
    <s v="RHONE-ALPES"/>
    <x v="2"/>
    <s v="CENTRE-EST"/>
    <n v="429745.88675508433"/>
    <n v="33248.021481892298"/>
  </r>
  <r>
    <n v="53"/>
    <x v="34"/>
    <s v="Finistère"/>
    <x v="3"/>
    <x v="3"/>
    <n v="2256.3265670826881"/>
    <n v="18916.535739211624"/>
    <n v="1557.5085636401595"/>
    <n v="26888.770965307984"/>
    <s v="BRETAGNE"/>
    <x v="1"/>
    <s v="OUEST"/>
    <n v="49619.141835242452"/>
    <n v="3813.8351307228477"/>
  </r>
  <r>
    <n v="72"/>
    <x v="4"/>
    <s v="Dordogne"/>
    <x v="0"/>
    <x v="2"/>
    <n v="3740"/>
    <n v="6028"/>
    <n v="2884"/>
    <n v="4896"/>
    <s v="AQUITAINE"/>
    <x v="1"/>
    <s v="SUD-OUEST"/>
    <n v="17548"/>
    <n v="6624"/>
  </r>
  <r>
    <n v="25"/>
    <x v="55"/>
    <s v="Manche"/>
    <x v="5"/>
    <x v="3"/>
    <n v="1250"/>
    <n v="6701"/>
    <n v="1476"/>
    <n v="12584"/>
    <s v="BASSE-NORMANDIE"/>
    <x v="1"/>
    <s v="BASSIN PARISIEN"/>
    <n v="22011"/>
    <n v="2726"/>
  </r>
  <r>
    <n v="82"/>
    <x v="56"/>
    <s v="Drôme"/>
    <x v="6"/>
    <x v="2"/>
    <n v="3888"/>
    <n v="41184"/>
    <n v="2567"/>
    <n v="31017"/>
    <s v="RHONE-ALPES"/>
    <x v="1"/>
    <s v="CENTRE-EST"/>
    <n v="78656"/>
    <n v="6455"/>
  </r>
  <r>
    <n v="74"/>
    <x v="52"/>
    <s v="Corrèze"/>
    <x v="3"/>
    <x v="4"/>
    <n v="1973.4077438638865"/>
    <n v="14270.555433502008"/>
    <n v="1573.5115900340531"/>
    <n v="16270.881026359848"/>
    <s v="LIMOUSIN"/>
    <x v="2"/>
    <s v="SUD-OUEST"/>
    <n v="34088.355793759794"/>
    <n v="3546.9193338979394"/>
  </r>
  <r>
    <n v="82"/>
    <x v="56"/>
    <s v="Drôme"/>
    <x v="4"/>
    <x v="5"/>
    <n v="575"/>
    <n v="5400"/>
    <n v="875"/>
    <n v="4845"/>
    <s v="RHONE-ALPES"/>
    <x v="2"/>
    <s v="CENTRE-EST"/>
    <n v="11695"/>
    <n v="1450"/>
  </r>
  <r>
    <n v="11"/>
    <x v="39"/>
    <s v="Seine-Saint-Denis"/>
    <x v="5"/>
    <x v="1"/>
    <n v="3811"/>
    <n v="78352"/>
    <n v="3148"/>
    <n v="104250"/>
    <s v="ILE-DE-FRANCE"/>
    <x v="0"/>
    <s v="REGION PARISIENNE"/>
    <n v="189561"/>
    <n v="6959"/>
  </r>
  <r>
    <n v="94"/>
    <x v="89"/>
    <s v="Haute-Corse"/>
    <x v="5"/>
    <x v="0"/>
    <n v="2048"/>
    <n v="20192"/>
    <n v="1492"/>
    <n v="20336"/>
    <s v="CORSE"/>
    <x v="0"/>
    <s v="MEDITERRANEE"/>
    <n v="44068"/>
    <n v="3540"/>
  </r>
  <r>
    <n v="21"/>
    <x v="35"/>
    <s v="Marne"/>
    <x v="2"/>
    <x v="2"/>
    <n v="6780.712171648197"/>
    <n v="54706.24451386962"/>
    <n v="3969.5555713411163"/>
    <n v="38600.291201876054"/>
    <s v="CHAMPAGNE-ARDENNE"/>
    <x v="1"/>
    <s v="BASSIN PARISIEN"/>
    <n v="104056.803458735"/>
    <n v="10750.267742989314"/>
  </r>
  <r>
    <n v="53"/>
    <x v="57"/>
    <s v="Côtes-d'Armor"/>
    <x v="3"/>
    <x v="4"/>
    <n v="4405.2312032403179"/>
    <n v="34754.424496013511"/>
    <n v="3754.9907365815307"/>
    <n v="35930.613562479164"/>
    <s v="BRETAGNE"/>
    <x v="2"/>
    <s v="OUEST"/>
    <n v="78845.259998314519"/>
    <n v="8160.2219398218485"/>
  </r>
  <r>
    <n v="72"/>
    <x v="4"/>
    <s v="Dordogne"/>
    <x v="3"/>
    <x v="2"/>
    <n v="4036.7661234530278"/>
    <n v="47393.267308339571"/>
    <n v="2629.4061566703276"/>
    <n v="35128.761913501083"/>
    <s v="AQUITAINE"/>
    <x v="1"/>
    <s v="SUD-OUEST"/>
    <n v="89188.201501964009"/>
    <n v="6666.1722801233554"/>
  </r>
  <r>
    <n v="43"/>
    <x v="14"/>
    <s v="Doubs"/>
    <x v="0"/>
    <x v="0"/>
    <n v="7260"/>
    <n v="46032"/>
    <n v="5508"/>
    <n v="50012"/>
    <s v="FRANCHE-COMTE"/>
    <x v="0"/>
    <s v="EST"/>
    <n v="108812"/>
    <n v="12768"/>
  </r>
  <r>
    <n v="43"/>
    <x v="14"/>
    <s v="Doubs"/>
    <x v="0"/>
    <x v="2"/>
    <n v="7168"/>
    <n v="14156"/>
    <n v="5288"/>
    <n v="9080"/>
    <s v="FRANCHE-COMTE"/>
    <x v="1"/>
    <s v="EST"/>
    <n v="35692"/>
    <n v="12456"/>
  </r>
  <r>
    <n v="26"/>
    <x v="28"/>
    <s v="Yonne"/>
    <x v="3"/>
    <x v="2"/>
    <n v="3358.2906858004703"/>
    <n v="40330.678331348383"/>
    <n v="2454.7342118645875"/>
    <n v="28612.583115332287"/>
    <s v="BOURGOGNE"/>
    <x v="1"/>
    <s v="BASSIN PARISIEN"/>
    <n v="74756.286344345732"/>
    <n v="5813.0248976650582"/>
  </r>
  <r>
    <n v="41"/>
    <x v="24"/>
    <s v="Vosges"/>
    <x v="5"/>
    <x v="0"/>
    <n v="5534"/>
    <n v="35241"/>
    <n v="4224"/>
    <n v="44885"/>
    <s v="LORRAINE"/>
    <x v="0"/>
    <s v="EST"/>
    <n v="89884"/>
    <n v="9758"/>
  </r>
  <r>
    <n v="25"/>
    <x v="55"/>
    <s v="Manche"/>
    <x v="6"/>
    <x v="4"/>
    <n v="2802"/>
    <n v="14578"/>
    <n v="2710"/>
    <n v="16076"/>
    <s v="BASSE-NORMANDIE"/>
    <x v="2"/>
    <s v="BASSIN PARISIEN"/>
    <n v="36166"/>
    <n v="5512"/>
  </r>
  <r>
    <n v="91"/>
    <x v="51"/>
    <s v="Hérault"/>
    <x v="4"/>
    <x v="0"/>
    <n v="9275"/>
    <n v="80980"/>
    <n v="7295"/>
    <n v="104520"/>
    <s v="LANGUEDOC-ROUSSILLON"/>
    <x v="0"/>
    <s v="MEDITERRANEE"/>
    <n v="202070"/>
    <n v="16570"/>
  </r>
  <r>
    <n v="42"/>
    <x v="40"/>
    <s v="Haut-Rhin"/>
    <x v="0"/>
    <x v="5"/>
    <n v="588"/>
    <n v="7224"/>
    <n v="372"/>
    <n v="2216"/>
    <s v="ALSACE"/>
    <x v="2"/>
    <s v="EST"/>
    <n v="10400"/>
    <n v="960"/>
  </r>
  <r>
    <n v="93"/>
    <x v="36"/>
    <s v="Alpes-de-Haute-Provence"/>
    <x v="5"/>
    <x v="1"/>
    <n v="157"/>
    <n v="9044"/>
    <n v="144"/>
    <n v="11484"/>
    <s v="PROVENCE-ALPES-COTE D'AZUR"/>
    <x v="0"/>
    <s v="MEDITERRANEE"/>
    <n v="20829"/>
    <n v="301"/>
  </r>
  <r>
    <n v="41"/>
    <x v="24"/>
    <s v="Vosges"/>
    <x v="2"/>
    <x v="1"/>
    <n v="141.63342160619027"/>
    <n v="17923.028965494432"/>
    <n v="69.29405160131914"/>
    <n v="31199.382631732788"/>
    <s v="LORRAINE"/>
    <x v="0"/>
    <s v="EST"/>
    <n v="49333.339070434726"/>
    <n v="210.92747320750942"/>
  </r>
  <r>
    <n v="24"/>
    <x v="45"/>
    <s v="Indre-et-Loire"/>
    <x v="1"/>
    <x v="4"/>
    <n v="2152"/>
    <n v="13008"/>
    <n v="2836"/>
    <n v="10684"/>
    <s v="CENTRE"/>
    <x v="2"/>
    <s v="BASSIN PARISIEN"/>
    <n v="28680"/>
    <n v="4988"/>
  </r>
  <r>
    <n v="72"/>
    <x v="11"/>
    <s v="Pyrénées-Atlantiques"/>
    <x v="3"/>
    <x v="3"/>
    <n v="1743.7733734024905"/>
    <n v="11362.180590607097"/>
    <n v="1028.964445259403"/>
    <n v="18191.963247022952"/>
    <s v="AQUITAINE"/>
    <x v="1"/>
    <s v="SUD-OUEST"/>
    <n v="32326.881656291942"/>
    <n v="2772.7378186618935"/>
  </r>
  <r>
    <n v="91"/>
    <x v="51"/>
    <s v="Hérault"/>
    <x v="6"/>
    <x v="4"/>
    <n v="4006"/>
    <n v="34246"/>
    <n v="5131"/>
    <n v="42156"/>
    <s v="LANGUEDOC-ROUSSILLON"/>
    <x v="2"/>
    <s v="MEDITERRANEE"/>
    <n v="85539"/>
    <n v="9137"/>
  </r>
  <r>
    <n v="74"/>
    <x v="52"/>
    <s v="Corrèze"/>
    <x v="1"/>
    <x v="5"/>
    <n v="428"/>
    <n v="4280"/>
    <n v="540"/>
    <n v="4232"/>
    <s v="LIMOUSIN"/>
    <x v="2"/>
    <s v="SUD-OUEST"/>
    <n v="9480"/>
    <n v="968"/>
  </r>
  <r>
    <n v="26"/>
    <x v="9"/>
    <s v="Nièvre"/>
    <x v="0"/>
    <x v="1"/>
    <n v="3540"/>
    <n v="24364"/>
    <n v="3764"/>
    <n v="30220"/>
    <s v="BOURGOGNE"/>
    <x v="0"/>
    <s v="BASSIN PARISIEN"/>
    <n v="61888"/>
    <n v="7304"/>
  </r>
  <r>
    <n v="42"/>
    <x v="40"/>
    <s v="Haut-Rhin"/>
    <x v="0"/>
    <x v="0"/>
    <n v="11112"/>
    <n v="78076"/>
    <n v="11492"/>
    <n v="114216"/>
    <s v="ALSACE"/>
    <x v="0"/>
    <s v="EST"/>
    <n v="214896"/>
    <n v="22604"/>
  </r>
  <r>
    <n v="54"/>
    <x v="1"/>
    <s v="Vienne"/>
    <x v="1"/>
    <x v="1"/>
    <n v="1044"/>
    <n v="26584"/>
    <n v="1036"/>
    <n v="33956"/>
    <s v="POITOU-CHARENTES"/>
    <x v="0"/>
    <s v="OUEST"/>
    <n v="62620"/>
    <n v="2080"/>
  </r>
  <r>
    <n v="73"/>
    <x v="80"/>
    <s v="Aveyron"/>
    <x v="0"/>
    <x v="0"/>
    <n v="3692"/>
    <n v="45492"/>
    <n v="2628"/>
    <n v="52232"/>
    <s v="MIDI-PYRENEES"/>
    <x v="0"/>
    <s v="SUD-OUEST"/>
    <n v="104044"/>
    <n v="6320"/>
  </r>
  <r>
    <n v="52"/>
    <x v="20"/>
    <s v="Loire-Atlantique"/>
    <x v="5"/>
    <x v="4"/>
    <n v="3749"/>
    <n v="36374"/>
    <n v="4937"/>
    <n v="35040"/>
    <s v="PAYS DE LA LOIRE"/>
    <x v="2"/>
    <s v="OUEST"/>
    <n v="80100"/>
    <n v="8686"/>
  </r>
  <r>
    <n v="22"/>
    <x v="81"/>
    <s v="Oise"/>
    <x v="0"/>
    <x v="2"/>
    <n v="7720"/>
    <n v="14052"/>
    <n v="6068"/>
    <n v="9180"/>
    <s v="PICARDIE"/>
    <x v="1"/>
    <s v="BASSIN PARISIEN"/>
    <n v="37020"/>
    <n v="13788"/>
  </r>
  <r>
    <n v="42"/>
    <x v="3"/>
    <s v="Bas-Rhin"/>
    <x v="5"/>
    <x v="0"/>
    <n v="11274"/>
    <n v="70910"/>
    <n v="8861"/>
    <n v="107648"/>
    <s v="ALSACE"/>
    <x v="0"/>
    <s v="EST"/>
    <n v="198693"/>
    <n v="20135"/>
  </r>
  <r>
    <n v="25"/>
    <x v="78"/>
    <s v="Orne"/>
    <x v="4"/>
    <x v="3"/>
    <n v="1105"/>
    <n v="2255"/>
    <n v="1550"/>
    <n v="4165"/>
    <s v="BASSE-NORMANDIE"/>
    <x v="1"/>
    <s v="BASSIN PARISIEN"/>
    <n v="9075"/>
    <n v="2655"/>
  </r>
  <r>
    <n v="11"/>
    <x v="66"/>
    <s v="Val-d'Oise"/>
    <x v="6"/>
    <x v="3"/>
    <n v="3667"/>
    <n v="24886"/>
    <n v="2699"/>
    <n v="36843"/>
    <s v="ILE-DE-FRANCE"/>
    <x v="1"/>
    <s v="REGION PARISIENNE"/>
    <n v="68095"/>
    <n v="6366"/>
  </r>
  <r>
    <n v="11"/>
    <x v="42"/>
    <s v="Hauts-de-Seine"/>
    <x v="0"/>
    <x v="1"/>
    <n v="19564"/>
    <n v="119792"/>
    <n v="21064"/>
    <n v="146608"/>
    <s v="ILE-DE-FRANCE"/>
    <x v="0"/>
    <s v="REGION PARISIENNE"/>
    <n v="307028"/>
    <n v="40628"/>
  </r>
  <r>
    <n v="23"/>
    <x v="16"/>
    <s v="Seine-Maritime"/>
    <x v="2"/>
    <x v="3"/>
    <n v="4310.5805326020154"/>
    <n v="16539.422686266447"/>
    <n v="3334.7706415527477"/>
    <n v="28234.184814585067"/>
    <s v="HAUTE-NORMANDIE"/>
    <x v="1"/>
    <s v="BASSIN PARISIEN"/>
    <n v="52418.958675006274"/>
    <n v="7645.3511741547627"/>
  </r>
  <r>
    <n v="91"/>
    <x v="12"/>
    <s v="Aude"/>
    <x v="1"/>
    <x v="4"/>
    <n v="1420"/>
    <n v="7384"/>
    <n v="2060"/>
    <n v="6868"/>
    <s v="LANGUEDOC-ROUSSILLON"/>
    <x v="2"/>
    <s v="MEDITERRANEE"/>
    <n v="17732"/>
    <n v="3480"/>
  </r>
  <r>
    <n v="94"/>
    <x v="13"/>
    <s v="Corse-du-Sud"/>
    <x v="2"/>
    <x v="3"/>
    <n v="370.87283983132249"/>
    <n v="4210.6782218430053"/>
    <n v="295.07522424930642"/>
    <n v="5821.8703725841806"/>
    <s v="CORSE"/>
    <x v="1"/>
    <s v="MEDITERRANEE"/>
    <n v="10698.496658507815"/>
    <n v="665.94806408062891"/>
  </r>
  <r>
    <n v="73"/>
    <x v="48"/>
    <s v="Tarn-et-Garonne"/>
    <x v="5"/>
    <x v="2"/>
    <n v="3513"/>
    <n v="13356"/>
    <n v="2484"/>
    <n v="9084"/>
    <s v="MIDI-PYRENEES"/>
    <x v="1"/>
    <s v="SUD-OUEST"/>
    <n v="28437"/>
    <n v="5997"/>
  </r>
  <r>
    <n v="83"/>
    <x v="26"/>
    <s v="Haute-Loire"/>
    <x v="2"/>
    <x v="0"/>
    <n v="910.87189316911031"/>
    <n v="14055.309856651602"/>
    <n v="579.51306918685088"/>
    <n v="15953.269031311878"/>
    <s v="AUVERGNE"/>
    <x v="0"/>
    <s v="CENTRE-EST"/>
    <n v="31498.963850319444"/>
    <n v="1490.3849623559613"/>
  </r>
  <r>
    <n v="82"/>
    <x v="61"/>
    <s v="Haute-Savoie"/>
    <x v="4"/>
    <x v="1"/>
    <n v="4055"/>
    <n v="36015"/>
    <n v="4825"/>
    <n v="46890"/>
    <s v="RHONE-ALPES"/>
    <x v="0"/>
    <s v="CENTRE-EST"/>
    <n v="91785"/>
    <n v="8880"/>
  </r>
  <r>
    <n v="11"/>
    <x v="70"/>
    <s v="Essonne"/>
    <x v="1"/>
    <x v="0"/>
    <n v="15904"/>
    <n v="85516"/>
    <n v="12132"/>
    <n v="100916"/>
    <s v="ILE-DE-FRANCE"/>
    <x v="0"/>
    <s v="REGION PARISIENNE"/>
    <n v="214468"/>
    <n v="28036"/>
  </r>
  <r>
    <n v="11"/>
    <x v="75"/>
    <s v="Val-de-Marne"/>
    <x v="5"/>
    <x v="0"/>
    <n v="11615"/>
    <n v="92217"/>
    <n v="8168"/>
    <n v="105514"/>
    <s v="ILE-DE-FRANCE"/>
    <x v="0"/>
    <s v="REGION PARISIENNE"/>
    <n v="217514"/>
    <n v="19783"/>
  </r>
  <r>
    <n v="22"/>
    <x v="81"/>
    <s v="Oise"/>
    <x v="1"/>
    <x v="0"/>
    <n v="15140"/>
    <n v="76736"/>
    <n v="13020"/>
    <n v="85500"/>
    <s v="PICARDIE"/>
    <x v="0"/>
    <s v="BASSIN PARISIEN"/>
    <n v="190396"/>
    <n v="28160"/>
  </r>
  <r>
    <n v="83"/>
    <x v="94"/>
    <s v="Puy-de-Dôme"/>
    <x v="1"/>
    <x v="1"/>
    <n v="3660"/>
    <n v="44936"/>
    <n v="3248"/>
    <n v="58888"/>
    <s v="AUVERGNE"/>
    <x v="0"/>
    <s v="CENTRE-EST"/>
    <n v="110732"/>
    <n v="6908"/>
  </r>
  <r>
    <n v="11"/>
    <x v="62"/>
    <s v="Paris"/>
    <x v="3"/>
    <x v="5"/>
    <n v="24449.50525473159"/>
    <n v="435888.15531560295"/>
    <n v="35805.892311459691"/>
    <n v="475902.80989618431"/>
    <s v="ILE-DE-FRANCE"/>
    <x v="2"/>
    <s v="REGION PARISIENNE"/>
    <n v="972046.36277797853"/>
    <n v="60255.397566191285"/>
  </r>
  <r>
    <n v="82"/>
    <x v="17"/>
    <s v="Rhône"/>
    <x v="5"/>
    <x v="3"/>
    <n v="4494"/>
    <n v="26210"/>
    <n v="4644"/>
    <n v="49295"/>
    <s v="RHONE-ALPES"/>
    <x v="1"/>
    <s v="CENTRE-EST"/>
    <n v="84643"/>
    <n v="9138"/>
  </r>
  <r>
    <n v="94"/>
    <x v="13"/>
    <s v="Corse-du-Sud"/>
    <x v="4"/>
    <x v="2"/>
    <n v="380"/>
    <n v="1525"/>
    <n v="460"/>
    <n v="1300"/>
    <s v="CORSE"/>
    <x v="1"/>
    <s v="MEDITERRANEE"/>
    <n v="3665"/>
    <n v="840"/>
  </r>
  <r>
    <n v="31"/>
    <x v="43"/>
    <s v="Pas-de-Calais"/>
    <x v="0"/>
    <x v="3"/>
    <n v="5044"/>
    <n v="9924"/>
    <n v="5748"/>
    <n v="14332"/>
    <s v="NORD-PAS-DE-CALAIS"/>
    <x v="1"/>
    <s v=""/>
    <n v="35048"/>
    <n v="10792"/>
  </r>
  <r>
    <n v="93"/>
    <x v="68"/>
    <s v="Alpes-Maritimes"/>
    <x v="6"/>
    <x v="2"/>
    <n v="7744"/>
    <n v="79063"/>
    <n v="4851"/>
    <n v="75606"/>
    <s v="PROVENCE-ALPES-COTE D'AZUR"/>
    <x v="1"/>
    <s v="MEDITERRANEE"/>
    <n v="167264"/>
    <n v="12595"/>
  </r>
  <r>
    <n v="73"/>
    <x v="65"/>
    <s v="Hautes-Pyrénées"/>
    <x v="3"/>
    <x v="2"/>
    <n v="2081.0200367202369"/>
    <n v="27670.408372450245"/>
    <n v="1379.9067140516113"/>
    <n v="20369.605985059323"/>
    <s v="MIDI-PYRENEES"/>
    <x v="1"/>
    <s v="SUD-OUEST"/>
    <n v="51500.941108281419"/>
    <n v="3460.9267507718482"/>
  </r>
  <r>
    <n v="52"/>
    <x v="72"/>
    <s v="Sarthe"/>
    <x v="4"/>
    <x v="0"/>
    <n v="8265"/>
    <n v="58375"/>
    <n v="6795"/>
    <n v="71100"/>
    <s v="PAYS DE LA LOIRE"/>
    <x v="0"/>
    <s v="OUEST"/>
    <n v="144535"/>
    <n v="15060"/>
  </r>
  <r>
    <n v="11"/>
    <x v="42"/>
    <s v="Hauts-de-Seine"/>
    <x v="6"/>
    <x v="5"/>
    <n v="8148"/>
    <n v="175587"/>
    <n v="11500"/>
    <n v="170091"/>
    <s v="ILE-DE-FRANCE"/>
    <x v="2"/>
    <s v="REGION PARISIENNE"/>
    <n v="365326"/>
    <n v="19648"/>
  </r>
  <r>
    <n v="83"/>
    <x v="22"/>
    <s v="Allier"/>
    <x v="3"/>
    <x v="2"/>
    <n v="3198.4377620610626"/>
    <n v="41149.447905828536"/>
    <n v="2037.4912307635741"/>
    <n v="29444.25795581676"/>
    <s v="AUVERGNE"/>
    <x v="1"/>
    <s v="CENTRE-EST"/>
    <n v="75829.634854469929"/>
    <n v="5235.9289928246362"/>
  </r>
  <r>
    <n v="72"/>
    <x v="82"/>
    <s v="Gironde"/>
    <x v="5"/>
    <x v="1"/>
    <n v="2691"/>
    <n v="66571"/>
    <n v="2364"/>
    <n v="92230"/>
    <s v="AQUITAINE"/>
    <x v="0"/>
    <s v="SUD-OUEST"/>
    <n v="163856"/>
    <n v="5055"/>
  </r>
  <r>
    <n v="52"/>
    <x v="73"/>
    <s v="Maine-et-Loire"/>
    <x v="0"/>
    <x v="4"/>
    <n v="2288"/>
    <n v="6232"/>
    <n v="2252"/>
    <n v="4960"/>
    <s v="PAYS DE LA LOIRE"/>
    <x v="2"/>
    <s v="OUEST"/>
    <n v="15732"/>
    <n v="4540"/>
  </r>
  <r>
    <n v="54"/>
    <x v="93"/>
    <s v="Deux-Sèvres"/>
    <x v="1"/>
    <x v="0"/>
    <n v="6308"/>
    <n v="42792"/>
    <n v="5048"/>
    <n v="48372"/>
    <s v="POITOU-CHARENTES"/>
    <x v="0"/>
    <s v="OUEST"/>
    <n v="102520"/>
    <n v="11356"/>
  </r>
  <r>
    <n v="24"/>
    <x v="10"/>
    <s v="Cher"/>
    <x v="5"/>
    <x v="1"/>
    <n v="772"/>
    <n v="22977"/>
    <n v="716"/>
    <n v="34642"/>
    <s v="CENTRE"/>
    <x v="0"/>
    <s v="BASSIN PARISIEN"/>
    <n v="59107"/>
    <n v="1488"/>
  </r>
  <r>
    <n v="25"/>
    <x v="78"/>
    <s v="Orne"/>
    <x v="0"/>
    <x v="4"/>
    <n v="992"/>
    <n v="3176"/>
    <n v="1264"/>
    <n v="2776"/>
    <s v="BASSE-NORMANDIE"/>
    <x v="2"/>
    <s v="BASSIN PARISIEN"/>
    <n v="8208"/>
    <n v="2256"/>
  </r>
  <r>
    <n v="52"/>
    <x v="59"/>
    <s v="Mayenne"/>
    <x v="1"/>
    <x v="4"/>
    <n v="1216"/>
    <n v="4664"/>
    <n v="1680"/>
    <n v="3880"/>
    <s v="PAYS DE LA LOIRE"/>
    <x v="2"/>
    <s v="OUEST"/>
    <n v="11440"/>
    <n v="2896"/>
  </r>
  <r>
    <n v="24"/>
    <x v="21"/>
    <s v="Eure-et-Loir"/>
    <x v="0"/>
    <x v="0"/>
    <n v="5708"/>
    <n v="39936"/>
    <n v="4556"/>
    <n v="42556"/>
    <s v="CENTRE"/>
    <x v="0"/>
    <s v="BASSIN PARISIEN"/>
    <n v="92756"/>
    <n v="10264"/>
  </r>
  <r>
    <n v="94"/>
    <x v="89"/>
    <s v="Haute-Corse"/>
    <x v="1"/>
    <x v="2"/>
    <n v="1036"/>
    <n v="2796"/>
    <n v="792"/>
    <n v="2000"/>
    <s v="CORSE"/>
    <x v="1"/>
    <s v="MEDITERRANEE"/>
    <n v="6624"/>
    <n v="1828"/>
  </r>
  <r>
    <n v="54"/>
    <x v="1"/>
    <s v="Vienne"/>
    <x v="5"/>
    <x v="5"/>
    <n v="1028"/>
    <n v="11802"/>
    <n v="1292"/>
    <n v="11092"/>
    <s v="POITOU-CHARENTES"/>
    <x v="2"/>
    <s v="OUEST"/>
    <n v="25214"/>
    <n v="2320"/>
  </r>
  <r>
    <n v="24"/>
    <x v="45"/>
    <s v="Indre-et-Loire"/>
    <x v="5"/>
    <x v="1"/>
    <n v="858"/>
    <n v="33776"/>
    <n v="852"/>
    <n v="49748"/>
    <s v="CENTRE"/>
    <x v="0"/>
    <s v="BASSIN PARISIEN"/>
    <n v="85234"/>
    <n v="1710"/>
  </r>
  <r>
    <n v="41"/>
    <x v="67"/>
    <s v="Moselle"/>
    <x v="4"/>
    <x v="3"/>
    <n v="4850"/>
    <n v="6990"/>
    <n v="4430"/>
    <n v="8490"/>
    <s v="LORRAINE"/>
    <x v="1"/>
    <s v="EST"/>
    <n v="24760"/>
    <n v="9280"/>
  </r>
  <r>
    <n v="23"/>
    <x v="38"/>
    <s v="Eure"/>
    <x v="5"/>
    <x v="1"/>
    <n v="1142"/>
    <n v="30385"/>
    <n v="1028"/>
    <n v="43438"/>
    <s v="HAUTE-NORMANDIE"/>
    <x v="0"/>
    <s v="BASSIN PARISIEN"/>
    <n v="75993"/>
    <n v="2170"/>
  </r>
  <r>
    <n v="22"/>
    <x v="95"/>
    <s v="Aisne"/>
    <x v="5"/>
    <x v="3"/>
    <n v="1665"/>
    <n v="8184"/>
    <n v="1916"/>
    <n v="13548"/>
    <s v="PICARDIE"/>
    <x v="1"/>
    <s v="BASSIN PARISIEN"/>
    <n v="25313"/>
    <n v="3581"/>
  </r>
  <r>
    <n v="73"/>
    <x v="37"/>
    <s v="Lot"/>
    <x v="6"/>
    <x v="5"/>
    <n v="522"/>
    <n v="7650"/>
    <n v="597"/>
    <n v="8292"/>
    <s v="MIDI-PYRENEES"/>
    <x v="2"/>
    <s v="SUD-OUEST"/>
    <n v="17061"/>
    <n v="1119"/>
  </r>
  <r>
    <n v="41"/>
    <x v="67"/>
    <s v="Moselle"/>
    <x v="4"/>
    <x v="4"/>
    <n v="4775"/>
    <n v="22300"/>
    <n v="4875"/>
    <n v="11625"/>
    <s v="LORRAINE"/>
    <x v="2"/>
    <s v="EST"/>
    <n v="43575"/>
    <n v="9650"/>
  </r>
  <r>
    <n v="72"/>
    <x v="47"/>
    <s v="Landes"/>
    <x v="4"/>
    <x v="0"/>
    <n v="3675"/>
    <n v="39975"/>
    <n v="3250"/>
    <n v="50245"/>
    <s v="AQUITAINE"/>
    <x v="0"/>
    <s v="SUD-OUEST"/>
    <n v="97145"/>
    <n v="6925"/>
  </r>
  <r>
    <n v="41"/>
    <x v="24"/>
    <s v="Vosges"/>
    <x v="2"/>
    <x v="2"/>
    <n v="4705.6935852199604"/>
    <n v="41455.631722627222"/>
    <n v="2907.7895858076536"/>
    <n v="28462.619856670739"/>
    <s v="LORRAINE"/>
    <x v="1"/>
    <s v="EST"/>
    <n v="77531.734750325573"/>
    <n v="7613.4831710276139"/>
  </r>
  <r>
    <n v="43"/>
    <x v="23"/>
    <s v="Territoire de Belfort"/>
    <x v="6"/>
    <x v="1"/>
    <n v="66"/>
    <n v="6131"/>
    <n v="43"/>
    <n v="10572"/>
    <s v="FRANCHE-COMTE"/>
    <x v="0"/>
    <s v="EST"/>
    <n v="16812"/>
    <n v="109"/>
  </r>
  <r>
    <n v="24"/>
    <x v="46"/>
    <s v="Indre"/>
    <x v="2"/>
    <x v="3"/>
    <n v="794.28230452248738"/>
    <n v="3908.1577152891696"/>
    <n v="512.58051041061663"/>
    <n v="6755.8242801030146"/>
    <s v="CENTRE"/>
    <x v="1"/>
    <s v="BASSIN PARISIEN"/>
    <n v="11970.844810325289"/>
    <n v="1306.8628149331039"/>
  </r>
  <r>
    <n v="11"/>
    <x v="66"/>
    <s v="Val-d'Oise"/>
    <x v="2"/>
    <x v="1"/>
    <n v="416.66180594133988"/>
    <n v="26664.694087274482"/>
    <n v="302.9274156083718"/>
    <n v="42872.974456316319"/>
    <s v="ILE-DE-FRANCE"/>
    <x v="0"/>
    <s v="REGION PARISIENNE"/>
    <n v="70257.257765140515"/>
    <n v="719.58922154971174"/>
  </r>
  <r>
    <n v="24"/>
    <x v="46"/>
    <s v="Indre"/>
    <x v="0"/>
    <x v="3"/>
    <n v="568"/>
    <n v="1536"/>
    <n v="852"/>
    <n v="2844"/>
    <s v="CENTRE"/>
    <x v="1"/>
    <s v="BASSIN PARISIEN"/>
    <n v="5800"/>
    <n v="1420"/>
  </r>
  <r>
    <n v="82"/>
    <x v="60"/>
    <s v="Ardèche"/>
    <x v="3"/>
    <x v="1"/>
    <n v="46.59886348737372"/>
    <n v="12090.956538452705"/>
    <n v="31.60709572341818"/>
    <n v="18075.028909109609"/>
    <s v="RHONE-ALPES"/>
    <x v="0"/>
    <s v="CENTRE-EST"/>
    <n v="30244.191406773105"/>
    <n v="78.205959210791903"/>
  </r>
  <r>
    <n v="22"/>
    <x v="81"/>
    <s v="Oise"/>
    <x v="2"/>
    <x v="5"/>
    <n v="3590.0589522015475"/>
    <n v="46751.679986644071"/>
    <n v="4942.7779913313452"/>
    <n v="52037.324041843975"/>
    <s v="PICARDIE"/>
    <x v="2"/>
    <s v="BASSIN PARISIEN"/>
    <n v="107321.84097202093"/>
    <n v="8532.8369435328932"/>
  </r>
  <r>
    <n v="11"/>
    <x v="75"/>
    <s v="Val-de-Marne"/>
    <x v="2"/>
    <x v="1"/>
    <n v="395.38015749852337"/>
    <n v="32046.608360940125"/>
    <n v="274.79581112256699"/>
    <n v="50234.986590861692"/>
    <s v="ILE-DE-FRANCE"/>
    <x v="0"/>
    <s v="REGION PARISIENNE"/>
    <n v="82951.770920422903"/>
    <n v="670.17596862109031"/>
  </r>
  <r>
    <n v="41"/>
    <x v="24"/>
    <s v="Vosges"/>
    <x v="3"/>
    <x v="1"/>
    <n v="48.408980303260208"/>
    <n v="15012.217453149648"/>
    <n v="36.151314480810683"/>
    <n v="27103.07948666986"/>
    <s v="LORRAINE"/>
    <x v="0"/>
    <s v="EST"/>
    <n v="42199.85723460358"/>
    <n v="84.560294784070891"/>
  </r>
  <r>
    <n v="25"/>
    <x v="85"/>
    <s v="Calvados"/>
    <x v="3"/>
    <x v="0"/>
    <n v="3466.2696397436312"/>
    <n v="39714.324862398993"/>
    <n v="2143.1740453715229"/>
    <n v="44731.766519304168"/>
    <s v="BASSE-NORMANDIE"/>
    <x v="0"/>
    <s v="BASSIN PARISIEN"/>
    <n v="90055.535066818324"/>
    <n v="5609.443685115154"/>
  </r>
  <r>
    <n v="11"/>
    <x v="66"/>
    <s v="Val-d'Oise"/>
    <x v="1"/>
    <x v="1"/>
    <n v="2824"/>
    <n v="50912"/>
    <n v="3060"/>
    <n v="65820"/>
    <s v="ILE-DE-FRANCE"/>
    <x v="0"/>
    <s v="REGION PARISIENNE"/>
    <n v="122616"/>
    <n v="5884"/>
  </r>
  <r>
    <n v="11"/>
    <x v="70"/>
    <s v="Essonne"/>
    <x v="3"/>
    <x v="2"/>
    <n v="9182.8287350080809"/>
    <n v="90099.027557412963"/>
    <n v="6589.8458360115328"/>
    <n v="75356.707783761813"/>
    <s v="ILE-DE-FRANCE"/>
    <x v="1"/>
    <s v="REGION PARISIENNE"/>
    <n v="181228.40991219439"/>
    <n v="15772.674571019614"/>
  </r>
  <r>
    <n v="11"/>
    <x v="70"/>
    <s v="Essonne"/>
    <x v="3"/>
    <x v="5"/>
    <n v="8713.3343990130179"/>
    <n v="127552.74552299756"/>
    <n v="10066.600033175046"/>
    <n v="135699.05629645084"/>
    <s v="ILE-DE-FRANCE"/>
    <x v="2"/>
    <s v="REGION PARISIENNE"/>
    <n v="282031.73625163647"/>
    <n v="18779.934432188064"/>
  </r>
  <r>
    <n v="82"/>
    <x v="15"/>
    <s v="Loire"/>
    <x v="4"/>
    <x v="2"/>
    <n v="13985"/>
    <n v="35225"/>
    <n v="9390"/>
    <n v="20745"/>
    <s v="RHONE-ALPES"/>
    <x v="1"/>
    <s v="CENTRE-EST"/>
    <n v="79345"/>
    <n v="23375"/>
  </r>
  <r>
    <n v="93"/>
    <x v="79"/>
    <s v="Hautes-Alpes"/>
    <x v="1"/>
    <x v="4"/>
    <n v="684"/>
    <n v="3164"/>
    <n v="1132"/>
    <n v="3232"/>
    <s v="PROVENCE-ALPES-COTE D'AZUR"/>
    <x v="2"/>
    <s v="MEDITERRANEE"/>
    <n v="8212"/>
    <n v="1816"/>
  </r>
  <r>
    <n v="83"/>
    <x v="26"/>
    <s v="Haute-Loire"/>
    <x v="2"/>
    <x v="2"/>
    <n v="2236.323232780368"/>
    <n v="24770.641993838442"/>
    <n v="1170.6269717863415"/>
    <n v="15424.233470397781"/>
    <s v="AUVERGNE"/>
    <x v="1"/>
    <s v="CENTRE-EST"/>
    <n v="43601.825668802936"/>
    <n v="3406.9502045667095"/>
  </r>
  <r>
    <n v="72"/>
    <x v="47"/>
    <s v="Landes"/>
    <x v="1"/>
    <x v="4"/>
    <n v="1344"/>
    <n v="7620"/>
    <n v="1832"/>
    <n v="6312"/>
    <s v="AQUITAINE"/>
    <x v="2"/>
    <s v="SUD-OUEST"/>
    <n v="17108"/>
    <n v="3176"/>
  </r>
  <r>
    <n v="26"/>
    <x v="9"/>
    <s v="Nièvre"/>
    <x v="4"/>
    <x v="3"/>
    <n v="825"/>
    <n v="2420"/>
    <n v="1145"/>
    <n v="4540"/>
    <s v="BOURGOGNE"/>
    <x v="1"/>
    <s v="BASSIN PARISIEN"/>
    <n v="8930"/>
    <n v="1970"/>
  </r>
  <r>
    <n v="53"/>
    <x v="7"/>
    <s v="Morbihan"/>
    <x v="3"/>
    <x v="2"/>
    <n v="6579.8972407568754"/>
    <n v="81069.566123339842"/>
    <n v="4030.682992634363"/>
    <n v="59810.854214711166"/>
    <s v="BRETAGNE"/>
    <x v="1"/>
    <s v="OUEST"/>
    <n v="151491.00057144224"/>
    <n v="10610.580233391238"/>
  </r>
  <r>
    <n v="91"/>
    <x v="64"/>
    <s v="Pyrénées-Orientales"/>
    <x v="5"/>
    <x v="4"/>
    <n v="1100"/>
    <n v="12388"/>
    <n v="1396"/>
    <n v="13824"/>
    <s v="LANGUEDOC-ROUSSILLON"/>
    <x v="2"/>
    <s v="MEDITERRANEE"/>
    <n v="28708"/>
    <n v="2496"/>
  </r>
  <r>
    <n v="91"/>
    <x v="83"/>
    <s v="Lozère"/>
    <x v="3"/>
    <x v="4"/>
    <n v="542.71858013660244"/>
    <n v="4774.798535258471"/>
    <n v="403.27093029895701"/>
    <n v="5085.7472514657893"/>
    <s v="LANGUEDOC-ROUSSILLON"/>
    <x v="2"/>
    <s v="MEDITERRANEE"/>
    <n v="10806.535297159819"/>
    <n v="945.9895104355594"/>
  </r>
  <r>
    <n v="54"/>
    <x v="74"/>
    <s v="Charente-Maritime"/>
    <x v="3"/>
    <x v="1"/>
    <n v="113.27526971702149"/>
    <n v="23054.045753206072"/>
    <n v="47.813596200656036"/>
    <n v="37773.737278868131"/>
    <s v="POITOU-CHARENTES"/>
    <x v="0"/>
    <s v="OUEST"/>
    <n v="60988.871897991878"/>
    <n v="161.08886591767754"/>
  </r>
  <r>
    <n v="82"/>
    <x v="29"/>
    <s v="Savoie"/>
    <x v="2"/>
    <x v="4"/>
    <n v="3484.7488125661707"/>
    <n v="20158.619084114118"/>
    <n v="2880.1261644119754"/>
    <n v="22785.061240558214"/>
    <s v="RHONE-ALPES"/>
    <x v="2"/>
    <s v="CENTRE-EST"/>
    <n v="49308.555301650478"/>
    <n v="6364.8749769781462"/>
  </r>
  <r>
    <n v="72"/>
    <x v="11"/>
    <s v="Pyrénées-Atlantiques"/>
    <x v="4"/>
    <x v="5"/>
    <n v="935"/>
    <n v="10660"/>
    <n v="1485"/>
    <n v="8605"/>
    <s v="AQUITAINE"/>
    <x v="2"/>
    <s v="SUD-OUEST"/>
    <n v="21685"/>
    <n v="2420"/>
  </r>
  <r>
    <n v="94"/>
    <x v="89"/>
    <s v="Haute-Corse"/>
    <x v="1"/>
    <x v="0"/>
    <n v="3528"/>
    <n v="27576"/>
    <n v="2228"/>
    <n v="25916"/>
    <s v="CORSE"/>
    <x v="0"/>
    <s v="MEDITERRANEE"/>
    <n v="59248"/>
    <n v="5756"/>
  </r>
  <r>
    <n v="91"/>
    <x v="51"/>
    <s v="Hérault"/>
    <x v="4"/>
    <x v="5"/>
    <n v="1330"/>
    <n v="15605"/>
    <n v="2335"/>
    <n v="12955"/>
    <s v="LANGUEDOC-ROUSSILLON"/>
    <x v="2"/>
    <s v="MEDITERRANEE"/>
    <n v="32225"/>
    <n v="3665"/>
  </r>
  <r>
    <n v="93"/>
    <x v="36"/>
    <s v="Alpes-de-Haute-Provence"/>
    <x v="2"/>
    <x v="5"/>
    <n v="494.37156696085157"/>
    <n v="10331.408092404683"/>
    <n v="709.05710880581546"/>
    <n v="12234.778277096535"/>
    <s v="PROVENCE-ALPES-COTE D'AZUR"/>
    <x v="2"/>
    <s v="MEDITERRANEE"/>
    <n v="23769.615045267885"/>
    <n v="1203.4286757666671"/>
  </r>
  <r>
    <n v="22"/>
    <x v="95"/>
    <s v="Aisne"/>
    <x v="4"/>
    <x v="1"/>
    <n v="7740"/>
    <n v="39880"/>
    <n v="8705"/>
    <n v="49685"/>
    <s v="PICARDIE"/>
    <x v="0"/>
    <s v="BASSIN PARISIEN"/>
    <n v="106010"/>
    <n v="16445"/>
  </r>
  <r>
    <n v="73"/>
    <x v="37"/>
    <s v="Lot"/>
    <x v="5"/>
    <x v="3"/>
    <n v="305"/>
    <n v="3292"/>
    <n v="412"/>
    <n v="5572"/>
    <s v="MIDI-PYRENEES"/>
    <x v="1"/>
    <s v="SUD-OUEST"/>
    <n v="9581"/>
    <n v="717"/>
  </r>
  <r>
    <n v="83"/>
    <x v="26"/>
    <s v="Haute-Loire"/>
    <x v="6"/>
    <x v="3"/>
    <n v="584"/>
    <n v="5439"/>
    <n v="490"/>
    <n v="8374"/>
    <s v="AUVERGNE"/>
    <x v="1"/>
    <s v="CENTRE-EST"/>
    <n v="14887"/>
    <n v="1074"/>
  </r>
  <r>
    <n v="82"/>
    <x v="60"/>
    <s v="Ardèche"/>
    <x v="6"/>
    <x v="5"/>
    <n v="1044"/>
    <n v="12898"/>
    <n v="1294"/>
    <n v="14359"/>
    <s v="RHONE-ALPES"/>
    <x v="2"/>
    <s v="CENTRE-EST"/>
    <n v="29595"/>
    <n v="2338"/>
  </r>
  <r>
    <n v="41"/>
    <x v="24"/>
    <s v="Vosges"/>
    <x v="2"/>
    <x v="5"/>
    <n v="1561.9115877459462"/>
    <n v="18667.361039033654"/>
    <n v="2009.4710188053896"/>
    <n v="21384.521824855608"/>
    <s v="LORRAINE"/>
    <x v="2"/>
    <s v="EST"/>
    <n v="43623.265470440601"/>
    <n v="3571.3826065513358"/>
  </r>
  <r>
    <n v="73"/>
    <x v="2"/>
    <s v="Tarn"/>
    <x v="2"/>
    <x v="3"/>
    <n v="1065.1442052567443"/>
    <n v="6794.5385294073212"/>
    <n v="674.27351797240328"/>
    <n v="10291.301562262079"/>
    <s v="MIDI-PYRENEES"/>
    <x v="1"/>
    <s v="SUD-OUEST"/>
    <n v="18825.257814898549"/>
    <n v="1739.4177232291477"/>
  </r>
  <r>
    <n v="91"/>
    <x v="64"/>
    <s v="Pyrénées-Orientales"/>
    <x v="6"/>
    <x v="2"/>
    <n v="3264"/>
    <n v="35113"/>
    <n v="2046"/>
    <n v="29286"/>
    <s v="LANGUEDOC-ROUSSILLON"/>
    <x v="1"/>
    <s v="MEDITERRANEE"/>
    <n v="69709"/>
    <n v="5310"/>
  </r>
  <r>
    <n v="72"/>
    <x v="47"/>
    <s v="Landes"/>
    <x v="5"/>
    <x v="2"/>
    <n v="5732"/>
    <n v="25141"/>
    <n v="4296"/>
    <n v="18188"/>
    <s v="AQUITAINE"/>
    <x v="1"/>
    <s v="SUD-OUEST"/>
    <n v="53357"/>
    <n v="10028"/>
  </r>
  <r>
    <n v="82"/>
    <x v="61"/>
    <s v="Haute-Savoie"/>
    <x v="4"/>
    <x v="4"/>
    <n v="1995"/>
    <n v="10960"/>
    <n v="2930"/>
    <n v="10155"/>
    <s v="RHONE-ALPES"/>
    <x v="2"/>
    <s v="CENTRE-EST"/>
    <n v="26040"/>
    <n v="4925"/>
  </r>
  <r>
    <n v="43"/>
    <x v="23"/>
    <s v="Territoire de Belfort"/>
    <x v="4"/>
    <x v="0"/>
    <n v="1950"/>
    <n v="12565"/>
    <n v="1870"/>
    <n v="14420"/>
    <s v="FRANCHE-COMTE"/>
    <x v="0"/>
    <s v="EST"/>
    <n v="30805"/>
    <n v="3820"/>
  </r>
  <r>
    <n v="91"/>
    <x v="64"/>
    <s v="Pyrénées-Orientales"/>
    <x v="2"/>
    <x v="5"/>
    <n v="1366.7745918650594"/>
    <n v="26367.043749736367"/>
    <n v="1828.043314524479"/>
    <n v="31900.722487160809"/>
    <s v="LANGUEDOC-ROUSSILLON"/>
    <x v="2"/>
    <s v="MEDITERRANEE"/>
    <n v="61462.584143286716"/>
    <n v="3194.8179063895386"/>
  </r>
  <r>
    <n v="82"/>
    <x v="32"/>
    <s v="Ain"/>
    <x v="5"/>
    <x v="1"/>
    <n v="1469"/>
    <n v="30621"/>
    <n v="1117"/>
    <n v="41653"/>
    <s v="RHONE-ALPES"/>
    <x v="0"/>
    <s v="CENTRE-EST"/>
    <n v="74860"/>
    <n v="2586"/>
  </r>
  <r>
    <n v="73"/>
    <x v="65"/>
    <s v="Hautes-Pyrénées"/>
    <x v="2"/>
    <x v="3"/>
    <n v="477.71140211705847"/>
    <n v="4977.4617597010692"/>
    <n v="367.97039511818491"/>
    <n v="8176.2402979802282"/>
    <s v="MIDI-PYRENEES"/>
    <x v="1"/>
    <s v="SUD-OUEST"/>
    <n v="13999.383854916541"/>
    <n v="845.68179723524338"/>
  </r>
  <r>
    <n v="11"/>
    <x v="49"/>
    <s v="Yvelines"/>
    <x v="2"/>
    <x v="2"/>
    <n v="11213.032660961439"/>
    <n v="93318.736889200518"/>
    <n v="7278.4616129059832"/>
    <n v="79373.400092784956"/>
    <s v="ILE-DE-FRANCE"/>
    <x v="1"/>
    <s v="REGION PARISIENNE"/>
    <n v="191183.6312558529"/>
    <n v="18491.494273867422"/>
  </r>
  <r>
    <n v="24"/>
    <x v="10"/>
    <s v="Cher"/>
    <x v="3"/>
    <x v="0"/>
    <n v="1801.8920331040197"/>
    <n v="17782.06239236215"/>
    <n v="965.68158197818366"/>
    <n v="21502.910124872622"/>
    <s v="CENTRE"/>
    <x v="0"/>
    <s v="BASSIN PARISIEN"/>
    <n v="42052.546132316973"/>
    <n v="2767.5736150822031"/>
  </r>
  <r>
    <n v="82"/>
    <x v="15"/>
    <s v="Loire"/>
    <x v="3"/>
    <x v="5"/>
    <n v="3801.5114987697066"/>
    <n v="48971.497181503495"/>
    <n v="5031.0400964819555"/>
    <n v="61761.265114425863"/>
    <s v="RHONE-ALPES"/>
    <x v="2"/>
    <s v="CENTRE-EST"/>
    <n v="119565.31389118102"/>
    <n v="8832.5515952516616"/>
  </r>
  <r>
    <n v="31"/>
    <x v="43"/>
    <s v="Pas-de-Calais"/>
    <x v="3"/>
    <x v="1"/>
    <n v="207.85866313726416"/>
    <n v="49419.20354212739"/>
    <n v="120.22068042323362"/>
    <n v="90707.94334241352"/>
    <s v="NORD-PAS-DE-CALAIS"/>
    <x v="0"/>
    <s v=""/>
    <n v="140455.22622810141"/>
    <n v="328.07934356049776"/>
  </r>
  <r>
    <n v="41"/>
    <x v="58"/>
    <s v="Meuse"/>
    <x v="1"/>
    <x v="1"/>
    <n v="976"/>
    <n v="14176"/>
    <n v="1036"/>
    <n v="19912"/>
    <s v="LORRAINE"/>
    <x v="0"/>
    <s v="EST"/>
    <n v="36100"/>
    <n v="2012"/>
  </r>
  <r>
    <n v="74"/>
    <x v="87"/>
    <s v="Haute-Vienne"/>
    <x v="4"/>
    <x v="0"/>
    <n v="4330"/>
    <n v="42635"/>
    <n v="3345"/>
    <n v="52665"/>
    <s v="LIMOUSIN"/>
    <x v="0"/>
    <s v="SUD-OUEST"/>
    <n v="102975"/>
    <n v="7675"/>
  </r>
  <r>
    <n v="54"/>
    <x v="74"/>
    <s v="Charente-Maritime"/>
    <x v="4"/>
    <x v="1"/>
    <n v="5700"/>
    <n v="39580"/>
    <n v="6570"/>
    <n v="49070"/>
    <s v="POITOU-CHARENTES"/>
    <x v="0"/>
    <s v="OUEST"/>
    <n v="100920"/>
    <n v="12270"/>
  </r>
  <r>
    <n v="43"/>
    <x v="18"/>
    <s v="Haute-Saône"/>
    <x v="4"/>
    <x v="3"/>
    <n v="1125"/>
    <n v="2135"/>
    <n v="1295"/>
    <n v="3400"/>
    <s v="FRANCHE-COMTE"/>
    <x v="1"/>
    <s v="EST"/>
    <n v="7955"/>
    <n v="2420"/>
  </r>
  <r>
    <n v="24"/>
    <x v="10"/>
    <s v="Cher"/>
    <x v="0"/>
    <x v="4"/>
    <n v="996"/>
    <n v="4004"/>
    <n v="1028"/>
    <n v="3040"/>
    <s v="CENTRE"/>
    <x v="2"/>
    <s v="BASSIN PARISIEN"/>
    <n v="9068"/>
    <n v="2024"/>
  </r>
  <r>
    <n v="73"/>
    <x v="65"/>
    <s v="Hautes-Pyrénées"/>
    <x v="5"/>
    <x v="2"/>
    <n v="4114"/>
    <n v="19717"/>
    <n v="2968"/>
    <n v="13176"/>
    <s v="MIDI-PYRENEES"/>
    <x v="1"/>
    <s v="SUD-OUEST"/>
    <n v="39975"/>
    <n v="7082"/>
  </r>
  <r>
    <n v="93"/>
    <x v="68"/>
    <s v="Alpes-Maritimes"/>
    <x v="6"/>
    <x v="5"/>
    <n v="2818"/>
    <n v="67689"/>
    <n v="4458"/>
    <n v="72873"/>
    <s v="PROVENCE-ALPES-COTE D'AZUR"/>
    <x v="2"/>
    <s v="MEDITERRANEE"/>
    <n v="147838"/>
    <n v="7276"/>
  </r>
  <r>
    <n v="52"/>
    <x v="20"/>
    <s v="Loire-Atlantique"/>
    <x v="2"/>
    <x v="0"/>
    <n v="5727.0051128826899"/>
    <n v="49277.348121234216"/>
    <n v="3214.4021009161461"/>
    <n v="66719.62661675147"/>
    <s v="PAYS DE LA LOIRE"/>
    <x v="0"/>
    <s v="OUEST"/>
    <n v="124938.38195178451"/>
    <n v="8941.4072137988369"/>
  </r>
  <r>
    <n v="53"/>
    <x v="7"/>
    <s v="Morbihan"/>
    <x v="2"/>
    <x v="0"/>
    <n v="2826.4410206822317"/>
    <n v="33182.293573734074"/>
    <n v="1635.8085794018907"/>
    <n v="45999.794226841579"/>
    <s v="BRETAGNE"/>
    <x v="0"/>
    <s v="OUEST"/>
    <n v="83644.337400659773"/>
    <n v="4462.249600084122"/>
  </r>
  <r>
    <n v="23"/>
    <x v="16"/>
    <s v="Seine-Maritime"/>
    <x v="1"/>
    <x v="3"/>
    <n v="4408"/>
    <n v="11812"/>
    <n v="6220"/>
    <n v="21008"/>
    <s v="HAUTE-NORMANDIE"/>
    <x v="1"/>
    <s v="BASSIN PARISIEN"/>
    <n v="43448"/>
    <n v="10628"/>
  </r>
  <r>
    <n v="24"/>
    <x v="10"/>
    <s v="Cher"/>
    <x v="0"/>
    <x v="0"/>
    <n v="5340"/>
    <n v="42908"/>
    <n v="4296"/>
    <n v="49920"/>
    <s v="CENTRE"/>
    <x v="0"/>
    <s v="BASSIN PARISIEN"/>
    <n v="102464"/>
    <n v="9636"/>
  </r>
  <r>
    <n v="91"/>
    <x v="64"/>
    <s v="Pyrénées-Orientales"/>
    <x v="1"/>
    <x v="1"/>
    <n v="1320"/>
    <n v="21576"/>
    <n v="1128"/>
    <n v="25592"/>
    <s v="LANGUEDOC-ROUSSILLON"/>
    <x v="0"/>
    <s v="MEDITERRANEE"/>
    <n v="49616"/>
    <n v="2448"/>
  </r>
  <r>
    <n v="94"/>
    <x v="89"/>
    <s v="Haute-Corse"/>
    <x v="4"/>
    <x v="2"/>
    <n v="480"/>
    <n v="1920"/>
    <n v="380"/>
    <n v="1120"/>
    <s v="CORSE"/>
    <x v="1"/>
    <s v="MEDITERRANEE"/>
    <n v="3900"/>
    <n v="860"/>
  </r>
  <r>
    <n v="11"/>
    <x v="42"/>
    <s v="Hauts-de-Seine"/>
    <x v="1"/>
    <x v="2"/>
    <n v="16852"/>
    <n v="58556"/>
    <n v="14504"/>
    <n v="46896"/>
    <s v="ILE-DE-FRANCE"/>
    <x v="1"/>
    <s v="REGION PARISIENNE"/>
    <n v="136808"/>
    <n v="31356"/>
  </r>
  <r>
    <n v="21"/>
    <x v="77"/>
    <s v="Aube"/>
    <x v="5"/>
    <x v="1"/>
    <n v="551"/>
    <n v="20377"/>
    <n v="589"/>
    <n v="31049"/>
    <s v="CHAMPAGNE-ARDENNE"/>
    <x v="0"/>
    <s v="BASSIN PARISIEN"/>
    <n v="52566"/>
    <n v="1140"/>
  </r>
  <r>
    <n v="52"/>
    <x v="63"/>
    <s v="Vendée"/>
    <x v="4"/>
    <x v="3"/>
    <n v="2025"/>
    <n v="2945"/>
    <n v="2360"/>
    <n v="5405"/>
    <s v="PAYS DE LA LOIRE"/>
    <x v="1"/>
    <s v="OUEST"/>
    <n v="12735"/>
    <n v="4385"/>
  </r>
  <r>
    <n v="72"/>
    <x v="4"/>
    <s v="Dordogne"/>
    <x v="5"/>
    <x v="5"/>
    <n v="598"/>
    <n v="9772"/>
    <n v="676"/>
    <n v="8788"/>
    <s v="AQUITAINE"/>
    <x v="2"/>
    <s v="SUD-OUEST"/>
    <n v="19834"/>
    <n v="1274"/>
  </r>
  <r>
    <n v="94"/>
    <x v="13"/>
    <s v="Corse-du-Sud"/>
    <x v="3"/>
    <x v="1"/>
    <n v="18.162583460438704"/>
    <n v="3656.5896525241183"/>
    <n v="14.621336291599407"/>
    <n v="4773.2646166952964"/>
    <s v="CORSE"/>
    <x v="0"/>
    <s v="MEDITERRANEE"/>
    <n v="8462.6381889714539"/>
    <n v="32.783919752038109"/>
  </r>
  <r>
    <n v="93"/>
    <x v="53"/>
    <s v="Bouches-du-Rhône"/>
    <x v="5"/>
    <x v="5"/>
    <n v="4328"/>
    <n v="73910"/>
    <n v="6149"/>
    <n v="68434"/>
    <s v="PROVENCE-ALPES-COTE D'AZUR"/>
    <x v="2"/>
    <s v="MEDITERRANEE"/>
    <n v="152821"/>
    <n v="10477"/>
  </r>
  <r>
    <n v="22"/>
    <x v="95"/>
    <s v="Aisne"/>
    <x v="3"/>
    <x v="5"/>
    <n v="1885.1733137078063"/>
    <n v="26345.640339648191"/>
    <n v="2838.1311318492103"/>
    <n v="34192.329951027539"/>
    <s v="PICARDIE"/>
    <x v="2"/>
    <s v="BASSIN PARISIEN"/>
    <n v="65261.27473623275"/>
    <n v="4723.3044455570162"/>
  </r>
  <r>
    <n v="25"/>
    <x v="55"/>
    <s v="Manche"/>
    <x v="5"/>
    <x v="2"/>
    <n v="9115"/>
    <n v="34877"/>
    <n v="6500"/>
    <n v="20996"/>
    <s v="BASSE-NORMANDIE"/>
    <x v="1"/>
    <s v="BASSIN PARISIEN"/>
    <n v="71488"/>
    <n v="15615"/>
  </r>
  <r>
    <n v="25"/>
    <x v="85"/>
    <s v="Calvados"/>
    <x v="2"/>
    <x v="2"/>
    <n v="7987.922941541392"/>
    <n v="65654.647451550481"/>
    <n v="5036.1040420427425"/>
    <n v="48360.254684215593"/>
    <s v="BASSE-NORMANDIE"/>
    <x v="1"/>
    <s v="BASSIN PARISIEN"/>
    <n v="127038.92911935021"/>
    <n v="13024.026983584135"/>
  </r>
  <r>
    <n v="82"/>
    <x v="60"/>
    <s v="Ardèche"/>
    <x v="0"/>
    <x v="3"/>
    <n v="812"/>
    <n v="2148"/>
    <n v="1208"/>
    <n v="4208"/>
    <s v="RHONE-ALPES"/>
    <x v="1"/>
    <s v="CENTRE-EST"/>
    <n v="8376"/>
    <n v="2020"/>
  </r>
  <r>
    <n v="22"/>
    <x v="95"/>
    <s v="Aisne"/>
    <x v="2"/>
    <x v="4"/>
    <n v="3479.3854100631029"/>
    <n v="20820.170280611579"/>
    <n v="3631.5455814471647"/>
    <n v="23439.065261578777"/>
    <s v="PICARDIE"/>
    <x v="2"/>
    <s v="BASSIN PARISIEN"/>
    <n v="51370.166533700627"/>
    <n v="7110.9309915102676"/>
  </r>
  <r>
    <n v="26"/>
    <x v="9"/>
    <s v="Nièvre"/>
    <x v="1"/>
    <x v="1"/>
    <n v="932"/>
    <n v="19492"/>
    <n v="1140"/>
    <n v="27336"/>
    <s v="BOURGOGNE"/>
    <x v="0"/>
    <s v="BASSIN PARISIEN"/>
    <n v="48900"/>
    <n v="2072"/>
  </r>
  <r>
    <n v="53"/>
    <x v="34"/>
    <s v="Finistère"/>
    <x v="2"/>
    <x v="2"/>
    <n v="8379.7753093098199"/>
    <n v="93899.62230787905"/>
    <n v="4820.2756168856959"/>
    <n v="68398.104086181833"/>
    <s v="BRETAGNE"/>
    <x v="1"/>
    <s v="OUEST"/>
    <n v="175497.7773202564"/>
    <n v="13200.050926195516"/>
  </r>
  <r>
    <n v="11"/>
    <x v="66"/>
    <s v="Val-d'Oise"/>
    <x v="1"/>
    <x v="2"/>
    <n v="14604"/>
    <n v="49968"/>
    <n v="11776"/>
    <n v="38408"/>
    <s v="ILE-DE-FRANCE"/>
    <x v="1"/>
    <s v="REGION PARISIENNE"/>
    <n v="114756"/>
    <n v="26380"/>
  </r>
  <r>
    <n v="54"/>
    <x v="88"/>
    <s v="Charente"/>
    <x v="5"/>
    <x v="2"/>
    <n v="6311"/>
    <n v="28845"/>
    <n v="4492"/>
    <n v="17768"/>
    <s v="POITOU-CHARENTES"/>
    <x v="1"/>
    <s v="OUEST"/>
    <n v="57416"/>
    <n v="10803"/>
  </r>
  <r>
    <n v="72"/>
    <x v="47"/>
    <s v="Landes"/>
    <x v="3"/>
    <x v="4"/>
    <n v="2831.5316131400373"/>
    <n v="23114.046111178319"/>
    <n v="2467.244295018796"/>
    <n v="25670.511166246968"/>
    <s v="AQUITAINE"/>
    <x v="2"/>
    <s v="SUD-OUEST"/>
    <n v="54083.333185584124"/>
    <n v="5298.7759081588338"/>
  </r>
  <r>
    <n v="73"/>
    <x v="2"/>
    <s v="Tarn"/>
    <x v="1"/>
    <x v="2"/>
    <n v="5732"/>
    <n v="16184"/>
    <n v="3852"/>
    <n v="10044"/>
    <s v="MIDI-PYRENEES"/>
    <x v="1"/>
    <s v="SUD-OUEST"/>
    <n v="35812"/>
    <n v="9584"/>
  </r>
  <r>
    <n v="23"/>
    <x v="38"/>
    <s v="Eure"/>
    <x v="5"/>
    <x v="2"/>
    <n v="8793"/>
    <n v="38090"/>
    <n v="6616"/>
    <n v="23634"/>
    <s v="HAUTE-NORMANDIE"/>
    <x v="1"/>
    <s v="BASSIN PARISIEN"/>
    <n v="77133"/>
    <n v="15409"/>
  </r>
  <r>
    <n v="83"/>
    <x v="22"/>
    <s v="Allier"/>
    <x v="2"/>
    <x v="5"/>
    <n v="1104.703002941219"/>
    <n v="17551.132571634909"/>
    <n v="1679.9693992383777"/>
    <n v="20674.995377797095"/>
    <s v="AUVERGNE"/>
    <x v="2"/>
    <s v="CENTRE-EST"/>
    <n v="41010.8003516116"/>
    <n v="2784.6724021795967"/>
  </r>
  <r>
    <n v="73"/>
    <x v="37"/>
    <s v="Lot"/>
    <x v="0"/>
    <x v="0"/>
    <n v="1928"/>
    <n v="21684"/>
    <n v="1420"/>
    <n v="25216"/>
    <s v="MIDI-PYRENEES"/>
    <x v="0"/>
    <s v="SUD-OUEST"/>
    <n v="50248"/>
    <n v="3348"/>
  </r>
  <r>
    <n v="24"/>
    <x v="45"/>
    <s v="Indre-et-Loire"/>
    <x v="6"/>
    <x v="2"/>
    <n v="5560"/>
    <n v="56510"/>
    <n v="3219"/>
    <n v="40624"/>
    <s v="CENTRE"/>
    <x v="1"/>
    <s v="BASSIN PARISIEN"/>
    <n v="105913"/>
    <n v="8779"/>
  </r>
  <r>
    <n v="82"/>
    <x v="60"/>
    <s v="Ardèche"/>
    <x v="2"/>
    <x v="0"/>
    <n v="1616.9470852306702"/>
    <n v="20374.081922982201"/>
    <n v="925.98650999990048"/>
    <n v="23307.923689377352"/>
    <s v="RHONE-ALPES"/>
    <x v="0"/>
    <s v="CENTRE-EST"/>
    <n v="46224.939207590127"/>
    <n v="2542.9335952305705"/>
  </r>
  <r>
    <n v="73"/>
    <x v="65"/>
    <s v="Hautes-Pyrénées"/>
    <x v="2"/>
    <x v="0"/>
    <n v="1006.6764511620383"/>
    <n v="10994.456483256976"/>
    <n v="652.12283953211806"/>
    <n v="14655.330933915326"/>
    <s v="MIDI-PYRENEES"/>
    <x v="0"/>
    <s v="SUD-OUEST"/>
    <n v="27308.58670786646"/>
    <n v="1658.7992906941563"/>
  </r>
  <r>
    <n v="93"/>
    <x v="53"/>
    <s v="Bouches-du-Rhône"/>
    <x v="3"/>
    <x v="1"/>
    <n v="483.13728897617847"/>
    <n v="46276.727267925584"/>
    <n v="236.6627071910527"/>
    <n v="68717.356478331611"/>
    <s v="PROVENCE-ALPES-COTE D'AZUR"/>
    <x v="0"/>
    <s v="MEDITERRANEE"/>
    <n v="115713.88374242443"/>
    <n v="719.79999616723114"/>
  </r>
  <r>
    <n v="72"/>
    <x v="4"/>
    <s v="Dordogne"/>
    <x v="5"/>
    <x v="1"/>
    <n v="1064"/>
    <n v="33808"/>
    <n v="1020"/>
    <n v="41584"/>
    <s v="AQUITAINE"/>
    <x v="0"/>
    <s v="SUD-OUEST"/>
    <n v="77476"/>
    <n v="2084"/>
  </r>
  <r>
    <n v="83"/>
    <x v="22"/>
    <s v="Allier"/>
    <x v="3"/>
    <x v="5"/>
    <n v="1153.7796235118894"/>
    <n v="19825.716368472145"/>
    <n v="1460.6238579374417"/>
    <n v="24652.274273431281"/>
    <s v="AUVERGNE"/>
    <x v="2"/>
    <s v="CENTRE-EST"/>
    <n v="47092.394123352758"/>
    <n v="2614.4034814493311"/>
  </r>
  <r>
    <n v="26"/>
    <x v="9"/>
    <s v="Nièvre"/>
    <x v="2"/>
    <x v="1"/>
    <n v="76.219815559635308"/>
    <n v="11874.284140343399"/>
    <n v="52.164965165583745"/>
    <n v="20193.983470419626"/>
    <s v="BOURGOGNE"/>
    <x v="0"/>
    <s v="BASSIN PARISIEN"/>
    <n v="32196.652391488245"/>
    <n v="128.38478072521906"/>
  </r>
  <r>
    <n v="83"/>
    <x v="94"/>
    <s v="Puy-de-Dôme"/>
    <x v="3"/>
    <x v="3"/>
    <n v="1741.7904804423661"/>
    <n v="11096.180150817238"/>
    <n v="1233.1510672022371"/>
    <n v="20239.564946295835"/>
    <s v="AUVERGNE"/>
    <x v="1"/>
    <s v="CENTRE-EST"/>
    <n v="34310.686644757676"/>
    <n v="2974.9415476446029"/>
  </r>
  <r>
    <n v="43"/>
    <x v="23"/>
    <s v="Territoire de Belfort"/>
    <x v="0"/>
    <x v="3"/>
    <n v="296"/>
    <n v="1084"/>
    <n v="392"/>
    <n v="1604"/>
    <s v="FRANCHE-COMTE"/>
    <x v="1"/>
    <s v="EST"/>
    <n v="3376"/>
    <n v="688"/>
  </r>
  <r>
    <n v="73"/>
    <x v="80"/>
    <s v="Aveyron"/>
    <x v="1"/>
    <x v="0"/>
    <n v="3000"/>
    <n v="37880"/>
    <n v="2128"/>
    <n v="43360"/>
    <s v="MIDI-PYRENEES"/>
    <x v="0"/>
    <s v="SUD-OUEST"/>
    <n v="86368"/>
    <n v="5128"/>
  </r>
  <r>
    <n v="11"/>
    <x v="62"/>
    <s v="Paris"/>
    <x v="1"/>
    <x v="1"/>
    <n v="5728"/>
    <n v="96824"/>
    <n v="5864"/>
    <n v="140956"/>
    <s v="ILE-DE-FRANCE"/>
    <x v="0"/>
    <s v="REGION PARISIENNE"/>
    <n v="249372"/>
    <n v="11592"/>
  </r>
  <r>
    <n v="74"/>
    <x v="0"/>
    <s v="Creuse"/>
    <x v="0"/>
    <x v="4"/>
    <n v="528"/>
    <n v="1748"/>
    <n v="512"/>
    <n v="1532"/>
    <s v="LIMOUSIN"/>
    <x v="2"/>
    <s v="SUD-OUEST"/>
    <n v="4320"/>
    <n v="1040"/>
  </r>
  <r>
    <n v="82"/>
    <x v="17"/>
    <s v="Rhône"/>
    <x v="2"/>
    <x v="3"/>
    <n v="4479.1040183312107"/>
    <n v="22481.927106193169"/>
    <n v="3180.0621002532048"/>
    <n v="40734.97495224671"/>
    <s v="RHONE-ALPES"/>
    <x v="1"/>
    <s v="CENTRE-EST"/>
    <n v="70876.068177024295"/>
    <n v="7659.166118584415"/>
  </r>
  <r>
    <n v="72"/>
    <x v="4"/>
    <s v="Dordogne"/>
    <x v="4"/>
    <x v="2"/>
    <n v="5810"/>
    <n v="11700"/>
    <n v="3490"/>
    <n v="7190"/>
    <s v="AQUITAINE"/>
    <x v="1"/>
    <s v="SUD-OUEST"/>
    <n v="28190"/>
    <n v="9300"/>
  </r>
  <r>
    <n v="21"/>
    <x v="5"/>
    <s v="Haute-Marne"/>
    <x v="5"/>
    <x v="0"/>
    <n v="2662"/>
    <n v="19524"/>
    <n v="2296"/>
    <n v="24431"/>
    <s v="CHAMPAGNE-ARDENNE"/>
    <x v="0"/>
    <s v="BASSIN PARISIEN"/>
    <n v="48913"/>
    <n v="4958"/>
  </r>
  <r>
    <n v="41"/>
    <x v="31"/>
    <s v="Meurthe-et-Moselle"/>
    <x v="1"/>
    <x v="2"/>
    <n v="13332"/>
    <n v="45588"/>
    <n v="10036"/>
    <n v="28312"/>
    <s v="LORRAINE"/>
    <x v="1"/>
    <s v="EST"/>
    <n v="97268"/>
    <n v="23368"/>
  </r>
  <r>
    <n v="83"/>
    <x v="22"/>
    <s v="Allier"/>
    <x v="3"/>
    <x v="4"/>
    <n v="2288.3288945578261"/>
    <n v="17456.20833495475"/>
    <n v="2253.5135312880179"/>
    <n v="20270.95919745804"/>
    <s v="AUVERGNE"/>
    <x v="2"/>
    <s v="CENTRE-EST"/>
    <n v="42269.009958258641"/>
    <n v="4541.8424258458435"/>
  </r>
  <r>
    <n v="21"/>
    <x v="77"/>
    <s v="Aube"/>
    <x v="4"/>
    <x v="2"/>
    <n v="5250"/>
    <n v="13170"/>
    <n v="3180"/>
    <n v="5900"/>
    <s v="CHAMPAGNE-ARDENNE"/>
    <x v="1"/>
    <s v="BASSIN PARISIEN"/>
    <n v="27500"/>
    <n v="8430"/>
  </r>
  <r>
    <n v="82"/>
    <x v="29"/>
    <s v="Savoie"/>
    <x v="5"/>
    <x v="1"/>
    <n v="570"/>
    <n v="23340"/>
    <n v="400"/>
    <n v="32324"/>
    <s v="RHONE-ALPES"/>
    <x v="0"/>
    <s v="CENTRE-EST"/>
    <n v="56634"/>
    <n v="970"/>
  </r>
  <r>
    <n v="41"/>
    <x v="31"/>
    <s v="Meurthe-et-Moselle"/>
    <x v="4"/>
    <x v="1"/>
    <n v="7290"/>
    <n v="47360"/>
    <n v="9060"/>
    <n v="66185"/>
    <s v="LORRAINE"/>
    <x v="0"/>
    <s v="EST"/>
    <n v="129895"/>
    <n v="16350"/>
  </r>
  <r>
    <n v="72"/>
    <x v="82"/>
    <s v="Gironde"/>
    <x v="0"/>
    <x v="3"/>
    <n v="3556"/>
    <n v="12128"/>
    <n v="4692"/>
    <n v="20736"/>
    <s v="AQUITAINE"/>
    <x v="1"/>
    <s v="SUD-OUEST"/>
    <n v="41112"/>
    <n v="8248"/>
  </r>
  <r>
    <n v="91"/>
    <x v="12"/>
    <s v="Aude"/>
    <x v="1"/>
    <x v="2"/>
    <n v="3776"/>
    <n v="11500"/>
    <n v="2380"/>
    <n v="7672"/>
    <s v="LANGUEDOC-ROUSSILLON"/>
    <x v="1"/>
    <s v="MEDITERRANEE"/>
    <n v="25328"/>
    <n v="6156"/>
  </r>
  <r>
    <n v="11"/>
    <x v="49"/>
    <s v="Yvelines"/>
    <x v="0"/>
    <x v="1"/>
    <n v="11948"/>
    <n v="65168"/>
    <n v="12648"/>
    <n v="76992"/>
    <s v="ILE-DE-FRANCE"/>
    <x v="0"/>
    <s v="REGION PARISIENNE"/>
    <n v="166756"/>
    <n v="24596"/>
  </r>
  <r>
    <n v="82"/>
    <x v="15"/>
    <s v="Loire"/>
    <x v="6"/>
    <x v="1"/>
    <n v="239"/>
    <n v="36645"/>
    <n v="163"/>
    <n v="59045"/>
    <s v="RHONE-ALPES"/>
    <x v="0"/>
    <s v="CENTRE-EST"/>
    <n v="96092"/>
    <n v="402"/>
  </r>
  <r>
    <n v="73"/>
    <x v="86"/>
    <s v="Ariège"/>
    <x v="0"/>
    <x v="0"/>
    <n v="1660"/>
    <n v="23784"/>
    <n v="1316"/>
    <n v="28740"/>
    <s v="MIDI-PYRENEES"/>
    <x v="0"/>
    <s v="SUD-OUEST"/>
    <n v="55500"/>
    <n v="2976"/>
  </r>
  <r>
    <n v="11"/>
    <x v="62"/>
    <s v="Paris"/>
    <x v="1"/>
    <x v="0"/>
    <n v="21992"/>
    <n v="233808"/>
    <n v="23860"/>
    <n v="314060"/>
    <s v="ILE-DE-FRANCE"/>
    <x v="0"/>
    <s v="REGION PARISIENNE"/>
    <n v="593720"/>
    <n v="45852"/>
  </r>
  <r>
    <n v="26"/>
    <x v="30"/>
    <s v="Côte-d'Or"/>
    <x v="3"/>
    <x v="3"/>
    <n v="1623.0050637840163"/>
    <n v="7918.4011570060356"/>
    <n v="950.88508301678985"/>
    <n v="12961.107930391827"/>
    <s v="BOURGOGNE"/>
    <x v="1"/>
    <s v="BASSIN PARISIEN"/>
    <n v="23453.399234198667"/>
    <n v="2573.8901468008062"/>
  </r>
  <r>
    <n v="41"/>
    <x v="24"/>
    <s v="Vosges"/>
    <x v="1"/>
    <x v="5"/>
    <n v="652"/>
    <n v="6492"/>
    <n v="812"/>
    <n v="6080"/>
    <s v="LORRAINE"/>
    <x v="2"/>
    <s v="EST"/>
    <n v="14036"/>
    <n v="1464"/>
  </r>
  <r>
    <n v="31"/>
    <x v="44"/>
    <s v="Nord"/>
    <x v="1"/>
    <x v="0"/>
    <n v="49272"/>
    <n v="247920"/>
    <n v="48004"/>
    <n v="335728"/>
    <s v="NORD-PAS-DE-CALAIS"/>
    <x v="0"/>
    <s v=""/>
    <n v="680924"/>
    <n v="97276"/>
  </r>
  <r>
    <n v="42"/>
    <x v="3"/>
    <s v="Bas-Rhin"/>
    <x v="6"/>
    <x v="1"/>
    <n v="579"/>
    <n v="34234"/>
    <n v="433"/>
    <n v="66175"/>
    <s v="ALSACE"/>
    <x v="0"/>
    <s v="EST"/>
    <n v="101421"/>
    <n v="1012"/>
  </r>
  <r>
    <n v="25"/>
    <x v="78"/>
    <s v="Orne"/>
    <x v="0"/>
    <x v="2"/>
    <n v="3656"/>
    <n v="5452"/>
    <n v="2972"/>
    <n v="3920"/>
    <s v="BASSE-NORMANDIE"/>
    <x v="1"/>
    <s v="BASSIN PARISIEN"/>
    <n v="16000"/>
    <n v="6628"/>
  </r>
  <r>
    <n v="22"/>
    <x v="95"/>
    <s v="Aisne"/>
    <x v="1"/>
    <x v="2"/>
    <n v="9076"/>
    <n v="26064"/>
    <n v="5588"/>
    <n v="13696"/>
    <s v="PICARDIE"/>
    <x v="1"/>
    <s v="BASSIN PARISIEN"/>
    <n v="54424"/>
    <n v="14664"/>
  </r>
  <r>
    <n v="93"/>
    <x v="6"/>
    <s v="Var"/>
    <x v="2"/>
    <x v="2"/>
    <n v="9806.1715260433375"/>
    <n v="88997.967519750062"/>
    <n v="6161.5017850400072"/>
    <n v="72229.803521013804"/>
    <s v="PROVENCE-ALPES-COTE D'AZUR"/>
    <x v="1"/>
    <s v="MEDITERRANEE"/>
    <n v="177195.44435184723"/>
    <n v="15967.673311083345"/>
  </r>
  <r>
    <n v="42"/>
    <x v="40"/>
    <s v="Haut-Rhin"/>
    <x v="4"/>
    <x v="4"/>
    <n v="3270"/>
    <n v="18340"/>
    <n v="3250"/>
    <n v="10025"/>
    <s v="ALSACE"/>
    <x v="2"/>
    <s v="EST"/>
    <n v="34885"/>
    <n v="6520"/>
  </r>
  <r>
    <n v="11"/>
    <x v="42"/>
    <s v="Hauts-de-Seine"/>
    <x v="4"/>
    <x v="5"/>
    <n v="5390"/>
    <n v="73360"/>
    <n v="8070"/>
    <n v="47655"/>
    <s v="ILE-DE-FRANCE"/>
    <x v="2"/>
    <s v="REGION PARISIENNE"/>
    <n v="134475"/>
    <n v="13460"/>
  </r>
  <r>
    <n v="93"/>
    <x v="54"/>
    <s v="Vaucluse"/>
    <x v="6"/>
    <x v="5"/>
    <n v="1427"/>
    <n v="25119"/>
    <n v="1873"/>
    <n v="27792"/>
    <s v="PROVENCE-ALPES-COTE D'AZUR"/>
    <x v="2"/>
    <s v="MEDITERRANEE"/>
    <n v="56211"/>
    <n v="3300"/>
  </r>
  <r>
    <n v="73"/>
    <x v="80"/>
    <s v="Aveyron"/>
    <x v="3"/>
    <x v="1"/>
    <n v="43.549870892981581"/>
    <n v="12880.024652083912"/>
    <n v="31.26764931428551"/>
    <n v="19126.696231454694"/>
    <s v="MIDI-PYRENEES"/>
    <x v="0"/>
    <s v="SUD-OUEST"/>
    <n v="32081.538403745872"/>
    <n v="74.817520207267094"/>
  </r>
  <r>
    <n v="25"/>
    <x v="85"/>
    <s v="Calvados"/>
    <x v="3"/>
    <x v="3"/>
    <n v="2338.7487323378741"/>
    <n v="10406.328335649432"/>
    <n v="1571.6011908837438"/>
    <n v="17977.536464806806"/>
    <s v="BASSE-NORMANDIE"/>
    <x v="1"/>
    <s v="BASSIN PARISIEN"/>
    <n v="32294.214723677855"/>
    <n v="3910.3499232216182"/>
  </r>
  <r>
    <n v="24"/>
    <x v="71"/>
    <s v="Loiret"/>
    <x v="5"/>
    <x v="5"/>
    <n v="1709"/>
    <n v="20597"/>
    <n v="2216"/>
    <n v="17332"/>
    <s v="CENTRE"/>
    <x v="2"/>
    <s v="BASSIN PARISIEN"/>
    <n v="41854"/>
    <n v="3925"/>
  </r>
  <r>
    <n v="25"/>
    <x v="78"/>
    <s v="Orne"/>
    <x v="1"/>
    <x v="1"/>
    <n v="1328"/>
    <n v="20572"/>
    <n v="1364"/>
    <n v="28544"/>
    <s v="BASSE-NORMANDIE"/>
    <x v="0"/>
    <s v="BASSIN PARISIEN"/>
    <n v="51808"/>
    <n v="2692"/>
  </r>
  <r>
    <n v="82"/>
    <x v="56"/>
    <s v="Drôme"/>
    <x v="1"/>
    <x v="2"/>
    <n v="6092"/>
    <n v="18964"/>
    <n v="4152"/>
    <n v="13292"/>
    <s v="RHONE-ALPES"/>
    <x v="1"/>
    <s v="CENTRE-EST"/>
    <n v="42500"/>
    <n v="10244"/>
  </r>
  <r>
    <n v="42"/>
    <x v="3"/>
    <s v="Bas-Rhin"/>
    <x v="1"/>
    <x v="1"/>
    <n v="5060"/>
    <n v="34688"/>
    <n v="5716"/>
    <n v="61892"/>
    <s v="ALSACE"/>
    <x v="0"/>
    <s v="EST"/>
    <n v="107356"/>
    <n v="10776"/>
  </r>
  <r>
    <n v="43"/>
    <x v="18"/>
    <s v="Haute-Saône"/>
    <x v="2"/>
    <x v="2"/>
    <n v="2916.8137499270074"/>
    <n v="25781.12512812058"/>
    <n v="1692.4401070516897"/>
    <n v="17023.459590144081"/>
    <s v="FRANCHE-COMTE"/>
    <x v="1"/>
    <s v="EST"/>
    <n v="47413.838575243361"/>
    <n v="4609.2538569786975"/>
  </r>
  <r>
    <n v="93"/>
    <x v="68"/>
    <s v="Alpes-Maritimes"/>
    <x v="6"/>
    <x v="4"/>
    <n v="4341"/>
    <n v="42645"/>
    <n v="5201"/>
    <n v="56441"/>
    <s v="PROVENCE-ALPES-COTE D'AZUR"/>
    <x v="2"/>
    <s v="MEDITERRANEE"/>
    <n v="108628"/>
    <n v="9542"/>
  </r>
  <r>
    <n v="22"/>
    <x v="81"/>
    <s v="Oise"/>
    <x v="5"/>
    <x v="5"/>
    <n v="1840"/>
    <n v="22029"/>
    <n v="2464"/>
    <n v="17944"/>
    <s v="PICARDIE"/>
    <x v="2"/>
    <s v="BASSIN PARISIEN"/>
    <n v="44277"/>
    <n v="4304"/>
  </r>
  <r>
    <n v="42"/>
    <x v="40"/>
    <s v="Haut-Rhin"/>
    <x v="2"/>
    <x v="3"/>
    <n v="2085.5719619645197"/>
    <n v="8186.7846143123388"/>
    <n v="1570.0562089004095"/>
    <n v="12504.080425705119"/>
    <s v="ALSACE"/>
    <x v="1"/>
    <s v="EST"/>
    <n v="24346.493210882385"/>
    <n v="3655.6281708649294"/>
  </r>
  <r>
    <n v="82"/>
    <x v="17"/>
    <s v="Rhône"/>
    <x v="1"/>
    <x v="1"/>
    <n v="4996"/>
    <n v="81720"/>
    <n v="4200"/>
    <n v="114424"/>
    <s v="RHONE-ALPES"/>
    <x v="0"/>
    <s v="CENTRE-EST"/>
    <n v="205340"/>
    <n v="9196"/>
  </r>
  <r>
    <n v="52"/>
    <x v="20"/>
    <s v="Loire-Atlantique"/>
    <x v="2"/>
    <x v="4"/>
    <n v="10306.252483904145"/>
    <n v="60194.109643202035"/>
    <n v="10446.506710442207"/>
    <n v="65914.626157978681"/>
    <s v="PAYS DE LA LOIRE"/>
    <x v="2"/>
    <s v="OUEST"/>
    <n v="146861.49499552709"/>
    <n v="20752.759194346352"/>
  </r>
  <r>
    <n v="52"/>
    <x v="20"/>
    <s v="Loire-Atlantique"/>
    <x v="4"/>
    <x v="2"/>
    <n v="19770"/>
    <n v="52160"/>
    <n v="13880"/>
    <n v="28905"/>
    <s v="PAYS DE LA LOIRE"/>
    <x v="1"/>
    <s v="OUEST"/>
    <n v="114715"/>
    <n v="33650"/>
  </r>
  <r>
    <n v="72"/>
    <x v="11"/>
    <s v="Pyrénées-Atlantiques"/>
    <x v="4"/>
    <x v="0"/>
    <n v="5940"/>
    <n v="61545"/>
    <n v="5500"/>
    <n v="78830"/>
    <s v="AQUITAINE"/>
    <x v="0"/>
    <s v="SUD-OUEST"/>
    <n v="151815"/>
    <n v="11440"/>
  </r>
  <r>
    <n v="74"/>
    <x v="52"/>
    <s v="Corrèze"/>
    <x v="2"/>
    <x v="0"/>
    <n v="1031.4045775529942"/>
    <n v="13343.407703763551"/>
    <n v="728.19651096005566"/>
    <n v="16925.917927355888"/>
    <s v="LIMOUSIN"/>
    <x v="0"/>
    <s v="SUD-OUEST"/>
    <n v="32028.926719632487"/>
    <n v="1759.6010885130499"/>
  </r>
  <r>
    <n v="11"/>
    <x v="39"/>
    <s v="Seine-Saint-Denis"/>
    <x v="0"/>
    <x v="0"/>
    <n v="23036"/>
    <n v="145268"/>
    <n v="16028"/>
    <n v="164952"/>
    <s v="ILE-DE-FRANCE"/>
    <x v="0"/>
    <s v="REGION PARISIENNE"/>
    <n v="349284"/>
    <n v="39064"/>
  </r>
  <r>
    <n v="26"/>
    <x v="30"/>
    <s v="Côte-d'Or"/>
    <x v="0"/>
    <x v="2"/>
    <n v="5968"/>
    <n v="11552"/>
    <n v="4492"/>
    <n v="9396"/>
    <s v="BOURGOGNE"/>
    <x v="1"/>
    <s v="BASSIN PARISIEN"/>
    <n v="31408"/>
    <n v="10460"/>
  </r>
  <r>
    <n v="22"/>
    <x v="95"/>
    <s v="Aisne"/>
    <x v="4"/>
    <x v="2"/>
    <n v="8845"/>
    <n v="19560"/>
    <n v="4995"/>
    <n v="9645"/>
    <s v="PICARDIE"/>
    <x v="1"/>
    <s v="BASSIN PARISIEN"/>
    <n v="43045"/>
    <n v="13840"/>
  </r>
  <r>
    <n v="53"/>
    <x v="7"/>
    <s v="Morbihan"/>
    <x v="6"/>
    <x v="5"/>
    <n v="2364"/>
    <n v="28887"/>
    <n v="2981"/>
    <n v="31192"/>
    <s v="BRETAGNE"/>
    <x v="2"/>
    <s v="OUEST"/>
    <n v="65424"/>
    <n v="5345"/>
  </r>
  <r>
    <n v="72"/>
    <x v="25"/>
    <s v="Lot-et-Garonne"/>
    <x v="6"/>
    <x v="0"/>
    <n v="1867"/>
    <n v="24153"/>
    <n v="1386"/>
    <n v="28929"/>
    <s v="AQUITAINE"/>
    <x v="0"/>
    <s v="SUD-OUEST"/>
    <n v="56335"/>
    <n v="3253"/>
  </r>
  <r>
    <n v="42"/>
    <x v="40"/>
    <s v="Haut-Rhin"/>
    <x v="3"/>
    <x v="5"/>
    <n v="3648.919846225213"/>
    <n v="55854.423602133618"/>
    <n v="4834.8450705189325"/>
    <n v="62155.241563478827"/>
    <s v="ALSACE"/>
    <x v="2"/>
    <s v="EST"/>
    <n v="126493.43008235659"/>
    <n v="8483.764916744145"/>
  </r>
  <r>
    <n v="72"/>
    <x v="4"/>
    <s v="Dordogne"/>
    <x v="2"/>
    <x v="4"/>
    <n v="2176.1740493499351"/>
    <n v="18868.11328697197"/>
    <n v="2258.9580577880088"/>
    <n v="22699.126095483778"/>
    <s v="AQUITAINE"/>
    <x v="2"/>
    <s v="SUD-OUEST"/>
    <n v="46002.371489593686"/>
    <n v="4435.1321071379443"/>
  </r>
  <r>
    <n v="93"/>
    <x v="79"/>
    <s v="Hautes-Alpes"/>
    <x v="4"/>
    <x v="4"/>
    <n v="490"/>
    <n v="2120"/>
    <n v="565"/>
    <n v="2105"/>
    <s v="PROVENCE-ALPES-COTE D'AZUR"/>
    <x v="2"/>
    <s v="MEDITERRANEE"/>
    <n v="5280"/>
    <n v="1055"/>
  </r>
  <r>
    <n v="94"/>
    <x v="13"/>
    <s v="Corse-du-Sud"/>
    <x v="4"/>
    <x v="5"/>
    <n v="80"/>
    <n v="1665"/>
    <n v="225"/>
    <n v="1085"/>
    <s v="CORSE"/>
    <x v="2"/>
    <s v="MEDITERRANEE"/>
    <n v="3055"/>
    <n v="305"/>
  </r>
  <r>
    <n v="24"/>
    <x v="45"/>
    <s v="Indre-et-Loire"/>
    <x v="4"/>
    <x v="3"/>
    <n v="2020"/>
    <n v="4845"/>
    <n v="2365"/>
    <n v="8515"/>
    <s v="CENTRE"/>
    <x v="1"/>
    <s v="BASSIN PARISIEN"/>
    <n v="17745"/>
    <n v="4385"/>
  </r>
  <r>
    <n v="54"/>
    <x v="93"/>
    <s v="Deux-Sèvres"/>
    <x v="3"/>
    <x v="3"/>
    <n v="1186.9018473023482"/>
    <n v="5890.9026033171958"/>
    <n v="817.71978053004409"/>
    <n v="8897.9802636250442"/>
    <s v="POITOU-CHARENTES"/>
    <x v="1"/>
    <s v="OUEST"/>
    <n v="16793.504494774632"/>
    <n v="2004.6216278323923"/>
  </r>
  <r>
    <n v="11"/>
    <x v="39"/>
    <s v="Seine-Saint-Denis"/>
    <x v="2"/>
    <x v="4"/>
    <n v="10861.141515054947"/>
    <n v="66473.28972158648"/>
    <n v="14085.28691731371"/>
    <n v="74226.464536877829"/>
    <s v="ILE-DE-FRANCE"/>
    <x v="2"/>
    <s v="REGION PARISIENNE"/>
    <n v="165646.18269083297"/>
    <n v="24946.428432368659"/>
  </r>
  <r>
    <n v="82"/>
    <x v="15"/>
    <s v="Loire"/>
    <x v="6"/>
    <x v="3"/>
    <n v="1929"/>
    <n v="11537"/>
    <n v="1438"/>
    <n v="21120"/>
    <s v="RHONE-ALPES"/>
    <x v="1"/>
    <s v="CENTRE-EST"/>
    <n v="36024"/>
    <n v="3367"/>
  </r>
  <r>
    <n v="52"/>
    <x v="59"/>
    <s v="Mayenne"/>
    <x v="0"/>
    <x v="5"/>
    <n v="164"/>
    <n v="1572"/>
    <n v="88"/>
    <n v="472"/>
    <s v="PAYS DE LA LOIRE"/>
    <x v="2"/>
    <s v="OUEST"/>
    <n v="2296"/>
    <n v="252"/>
  </r>
  <r>
    <n v="82"/>
    <x v="29"/>
    <s v="Savoie"/>
    <x v="6"/>
    <x v="0"/>
    <n v="1578"/>
    <n v="18218"/>
    <n v="1093"/>
    <n v="19748"/>
    <s v="RHONE-ALPES"/>
    <x v="0"/>
    <s v="CENTRE-EST"/>
    <n v="40637"/>
    <n v="2671"/>
  </r>
  <r>
    <n v="72"/>
    <x v="47"/>
    <s v="Landes"/>
    <x v="0"/>
    <x v="1"/>
    <n v="3824"/>
    <n v="22092"/>
    <n v="3920"/>
    <n v="23912"/>
    <s v="AQUITAINE"/>
    <x v="0"/>
    <s v="SUD-OUEST"/>
    <n v="53748"/>
    <n v="7744"/>
  </r>
  <r>
    <n v="23"/>
    <x v="38"/>
    <s v="Eure"/>
    <x v="0"/>
    <x v="5"/>
    <n v="316"/>
    <n v="3496"/>
    <n v="200"/>
    <n v="1116"/>
    <s v="HAUTE-NORMANDIE"/>
    <x v="2"/>
    <s v="BASSIN PARISIEN"/>
    <n v="5128"/>
    <n v="516"/>
  </r>
  <r>
    <n v="73"/>
    <x v="33"/>
    <s v="Gers"/>
    <x v="3"/>
    <x v="5"/>
    <n v="682.31938735386393"/>
    <n v="13125.136874296932"/>
    <n v="708.14339068971231"/>
    <n v="16931.841238368954"/>
    <s v="MIDI-PYRENEES"/>
    <x v="2"/>
    <s v="SUD-OUEST"/>
    <n v="31447.440890709462"/>
    <n v="1390.4627780435762"/>
  </r>
  <r>
    <n v="73"/>
    <x v="2"/>
    <s v="Tarn"/>
    <x v="5"/>
    <x v="1"/>
    <n v="534"/>
    <n v="23777"/>
    <n v="324"/>
    <n v="29932"/>
    <s v="MIDI-PYRENEES"/>
    <x v="0"/>
    <s v="SUD-OUEST"/>
    <n v="54567"/>
    <n v="858"/>
  </r>
  <r>
    <n v="73"/>
    <x v="48"/>
    <s v="Tarn-et-Garonne"/>
    <x v="3"/>
    <x v="3"/>
    <n v="722.5896158369344"/>
    <n v="5003.8338920291335"/>
    <n v="578.56787728815186"/>
    <n v="6873.7852089173603"/>
    <s v="MIDI-PYRENEES"/>
    <x v="1"/>
    <s v="SUD-OUEST"/>
    <n v="13178.77659407158"/>
    <n v="1301.1574931250861"/>
  </r>
  <r>
    <n v="11"/>
    <x v="70"/>
    <s v="Essonne"/>
    <x v="1"/>
    <x v="2"/>
    <n v="14836"/>
    <n v="52572"/>
    <n v="11756"/>
    <n v="39976"/>
    <s v="ILE-DE-FRANCE"/>
    <x v="1"/>
    <s v="REGION PARISIENNE"/>
    <n v="119140"/>
    <n v="26592"/>
  </r>
  <r>
    <n v="82"/>
    <x v="56"/>
    <s v="Drôme"/>
    <x v="1"/>
    <x v="1"/>
    <n v="1348"/>
    <n v="28396"/>
    <n v="1164"/>
    <n v="36736"/>
    <s v="RHONE-ALPES"/>
    <x v="0"/>
    <s v="CENTRE-EST"/>
    <n v="67644"/>
    <n v="2512"/>
  </r>
  <r>
    <n v="21"/>
    <x v="77"/>
    <s v="Aube"/>
    <x v="4"/>
    <x v="3"/>
    <n v="1060"/>
    <n v="2505"/>
    <n v="1500"/>
    <n v="3820"/>
    <s v="CHAMPAGNE-ARDENNE"/>
    <x v="1"/>
    <s v="BASSIN PARISIEN"/>
    <n v="8885"/>
    <n v="2560"/>
  </r>
  <r>
    <n v="72"/>
    <x v="82"/>
    <s v="Gironde"/>
    <x v="3"/>
    <x v="5"/>
    <n v="7944.4277818860965"/>
    <n v="133522.14357787522"/>
    <n v="10786.374464441978"/>
    <n v="156079.23658401927"/>
    <s v="AQUITAINE"/>
    <x v="2"/>
    <s v="SUD-OUEST"/>
    <n v="308332.18240822258"/>
    <n v="18730.802246328076"/>
  </r>
  <r>
    <n v="22"/>
    <x v="81"/>
    <s v="Oise"/>
    <x v="4"/>
    <x v="3"/>
    <n v="2520"/>
    <n v="5695"/>
    <n v="3015"/>
    <n v="9375"/>
    <s v="PICARDIE"/>
    <x v="1"/>
    <s v="BASSIN PARISIEN"/>
    <n v="20605"/>
    <n v="5535"/>
  </r>
  <r>
    <n v="24"/>
    <x v="46"/>
    <s v="Indre"/>
    <x v="1"/>
    <x v="3"/>
    <n v="952"/>
    <n v="2608"/>
    <n v="1244"/>
    <n v="4548"/>
    <s v="CENTRE"/>
    <x v="1"/>
    <s v="BASSIN PARISIEN"/>
    <n v="9352"/>
    <n v="2196"/>
  </r>
  <r>
    <n v="93"/>
    <x v="79"/>
    <s v="Hautes-Alpes"/>
    <x v="0"/>
    <x v="3"/>
    <n v="320"/>
    <n v="1012"/>
    <n v="580"/>
    <n v="1624"/>
    <s v="PROVENCE-ALPES-COTE D'AZUR"/>
    <x v="1"/>
    <s v="MEDITERRANEE"/>
    <n v="3536"/>
    <n v="900"/>
  </r>
  <r>
    <n v="23"/>
    <x v="16"/>
    <s v="Seine-Maritime"/>
    <x v="3"/>
    <x v="3"/>
    <n v="4178.8314170809417"/>
    <n v="16846.408223980259"/>
    <n v="3197.0343289696971"/>
    <n v="28257.686678231243"/>
    <s v="HAUTE-NORMANDIE"/>
    <x v="1"/>
    <s v="BASSIN PARISIEN"/>
    <n v="52479.960648262146"/>
    <n v="7375.8657460506383"/>
  </r>
  <r>
    <n v="72"/>
    <x v="47"/>
    <s v="Landes"/>
    <x v="2"/>
    <x v="5"/>
    <n v="1292.3867869661856"/>
    <n v="21261.009597859735"/>
    <n v="1519.3571811493498"/>
    <n v="24807.943045999429"/>
    <s v="AQUITAINE"/>
    <x v="2"/>
    <s v="SUD-OUEST"/>
    <n v="48880.696611974694"/>
    <n v="2811.7439681155356"/>
  </r>
  <r>
    <n v="11"/>
    <x v="90"/>
    <s v="Seine-et-Marne"/>
    <x v="2"/>
    <x v="1"/>
    <n v="365.7879010792808"/>
    <n v="34536.964108795481"/>
    <n v="253.86141715010777"/>
    <n v="54494.069071387574"/>
    <s v="ILE-DE-FRANCE"/>
    <x v="0"/>
    <s v="REGION PARISIENNE"/>
    <n v="89650.68249841244"/>
    <n v="619.64931822938854"/>
  </r>
  <r>
    <n v="24"/>
    <x v="45"/>
    <s v="Indre-et-Loire"/>
    <x v="1"/>
    <x v="5"/>
    <n v="1004"/>
    <n v="11476"/>
    <n v="1728"/>
    <n v="11016"/>
    <s v="CENTRE"/>
    <x v="2"/>
    <s v="BASSIN PARISIEN"/>
    <n v="25224"/>
    <n v="2732"/>
  </r>
  <r>
    <n v="91"/>
    <x v="12"/>
    <s v="Aude"/>
    <x v="6"/>
    <x v="1"/>
    <n v="182"/>
    <n v="18425"/>
    <n v="130"/>
    <n v="24115"/>
    <s v="LANGUEDOC-ROUSSILLON"/>
    <x v="0"/>
    <s v="MEDITERRANEE"/>
    <n v="42852"/>
    <n v="312"/>
  </r>
  <r>
    <n v="94"/>
    <x v="13"/>
    <s v="Corse-du-Sud"/>
    <x v="5"/>
    <x v="3"/>
    <n v="446"/>
    <n v="4180"/>
    <n v="444"/>
    <n v="5204"/>
    <s v="CORSE"/>
    <x v="1"/>
    <s v="MEDITERRANEE"/>
    <n v="10274"/>
    <n v="890"/>
  </r>
  <r>
    <n v="72"/>
    <x v="47"/>
    <s v="Landes"/>
    <x v="2"/>
    <x v="2"/>
    <n v="3636.6422726710152"/>
    <n v="42189.224137914636"/>
    <n v="2301.3716402933114"/>
    <n v="32220.762900531005"/>
    <s v="AQUITAINE"/>
    <x v="1"/>
    <s v="SUD-OUEST"/>
    <n v="80348.000951409966"/>
    <n v="5938.0139129643267"/>
  </r>
  <r>
    <n v="52"/>
    <x v="20"/>
    <s v="Loire-Atlantique"/>
    <x v="3"/>
    <x v="4"/>
    <n v="11372.432418593602"/>
    <n v="68725.173406672271"/>
    <n v="11261.615222816661"/>
    <n v="76021.049085954321"/>
    <s v="PAYS DE LA LOIRE"/>
    <x v="2"/>
    <s v="OUEST"/>
    <n v="167380.27013403684"/>
    <n v="22634.047641410263"/>
  </r>
  <r>
    <n v="54"/>
    <x v="74"/>
    <s v="Charente-Maritime"/>
    <x v="6"/>
    <x v="0"/>
    <n v="3453"/>
    <n v="40826"/>
    <n v="2419"/>
    <n v="49169"/>
    <s v="POITOU-CHARENTES"/>
    <x v="0"/>
    <s v="OUEST"/>
    <n v="95867"/>
    <n v="5872"/>
  </r>
  <r>
    <n v="91"/>
    <x v="51"/>
    <s v="Hérault"/>
    <x v="3"/>
    <x v="5"/>
    <n v="5424.9129532042498"/>
    <n v="96951.918039624434"/>
    <n v="7673.5573043439454"/>
    <n v="115486.91783915748"/>
    <s v="LANGUEDOC-ROUSSILLON"/>
    <x v="2"/>
    <s v="MEDITERRANEE"/>
    <n v="225537.30613633012"/>
    <n v="13098.470257548195"/>
  </r>
  <r>
    <n v="25"/>
    <x v="55"/>
    <s v="Manche"/>
    <x v="3"/>
    <x v="0"/>
    <n v="2154.7109545068492"/>
    <n v="34691.834682721194"/>
    <n v="1350.4700746688616"/>
    <n v="42450.19535127881"/>
    <s v="BASSE-NORMANDIE"/>
    <x v="0"/>
    <s v="BASSIN PARISIEN"/>
    <n v="80647.211063175724"/>
    <n v="3505.181029175711"/>
  </r>
  <r>
    <n v="82"/>
    <x v="61"/>
    <s v="Haute-Savoie"/>
    <x v="2"/>
    <x v="5"/>
    <n v="3730.7516111843761"/>
    <n v="55398.932060372928"/>
    <n v="4878.8120762683266"/>
    <n v="63274.427834935021"/>
    <s v="RHONE-ALPES"/>
    <x v="2"/>
    <s v="CENTRE-EST"/>
    <n v="127282.92358276065"/>
    <n v="8609.5636874527027"/>
  </r>
  <r>
    <n v="93"/>
    <x v="53"/>
    <s v="Bouches-du-Rhône"/>
    <x v="0"/>
    <x v="3"/>
    <n v="3956"/>
    <n v="19796"/>
    <n v="4980"/>
    <n v="31680"/>
    <s v="PROVENCE-ALPES-COTE D'AZUR"/>
    <x v="1"/>
    <s v="MEDITERRANEE"/>
    <n v="60412"/>
    <n v="8936"/>
  </r>
  <r>
    <n v="25"/>
    <x v="85"/>
    <s v="Calvados"/>
    <x v="6"/>
    <x v="4"/>
    <n v="3724"/>
    <n v="19575"/>
    <n v="4022"/>
    <n v="22807"/>
    <s v="BASSE-NORMANDIE"/>
    <x v="2"/>
    <s v="BASSIN PARISIEN"/>
    <n v="50128"/>
    <n v="7746"/>
  </r>
  <r>
    <n v="31"/>
    <x v="44"/>
    <s v="Nord"/>
    <x v="1"/>
    <x v="1"/>
    <n v="13464"/>
    <n v="158616"/>
    <n v="15256"/>
    <n v="218836"/>
    <s v="NORD-PAS-DE-CALAIS"/>
    <x v="0"/>
    <s v=""/>
    <n v="406172"/>
    <n v="28720"/>
  </r>
  <r>
    <n v="82"/>
    <x v="19"/>
    <s v="Isère"/>
    <x v="5"/>
    <x v="3"/>
    <n v="3058"/>
    <n v="16828"/>
    <n v="3028"/>
    <n v="29256"/>
    <s v="RHONE-ALPES"/>
    <x v="1"/>
    <s v="CENTRE-EST"/>
    <n v="52170"/>
    <n v="6086"/>
  </r>
  <r>
    <n v="23"/>
    <x v="38"/>
    <s v="Eure"/>
    <x v="3"/>
    <x v="4"/>
    <n v="4271.1956339171575"/>
    <n v="28060.939365403628"/>
    <n v="4643.4118389539735"/>
    <n v="31778.262329733876"/>
    <s v="HAUTE-NORMANDIE"/>
    <x v="2"/>
    <s v="BASSIN PARISIEN"/>
    <n v="68753.809168008636"/>
    <n v="8914.6074728711319"/>
  </r>
  <r>
    <n v="41"/>
    <x v="31"/>
    <s v="Meurthe-et-Moselle"/>
    <x v="1"/>
    <x v="5"/>
    <n v="1632"/>
    <n v="18760"/>
    <n v="2708"/>
    <n v="16516"/>
    <s v="LORRAINE"/>
    <x v="2"/>
    <s v="EST"/>
    <n v="39616"/>
    <n v="4340"/>
  </r>
  <r>
    <n v="72"/>
    <x v="4"/>
    <s v="Dordogne"/>
    <x v="1"/>
    <x v="2"/>
    <n v="6640"/>
    <n v="17364"/>
    <n v="4504"/>
    <n v="11884"/>
    <s v="AQUITAINE"/>
    <x v="1"/>
    <s v="SUD-OUEST"/>
    <n v="40392"/>
    <n v="11144"/>
  </r>
  <r>
    <n v="11"/>
    <x v="66"/>
    <s v="Val-d'Oise"/>
    <x v="5"/>
    <x v="2"/>
    <n v="15608"/>
    <n v="74686"/>
    <n v="14110"/>
    <n v="60135"/>
    <s v="ILE-DE-FRANCE"/>
    <x v="1"/>
    <s v="REGION PARISIENNE"/>
    <n v="164539"/>
    <n v="29718"/>
  </r>
  <r>
    <n v="26"/>
    <x v="28"/>
    <s v="Yonne"/>
    <x v="6"/>
    <x v="2"/>
    <n v="3740"/>
    <n v="36375"/>
    <n v="2354"/>
    <n v="25818"/>
    <s v="BOURGOGNE"/>
    <x v="1"/>
    <s v="BASSIN PARISIEN"/>
    <n v="68287"/>
    <n v="6094"/>
  </r>
  <r>
    <n v="23"/>
    <x v="16"/>
    <s v="Seine-Maritime"/>
    <x v="2"/>
    <x v="4"/>
    <n v="10007.693281980381"/>
    <n v="48179.430844677241"/>
    <n v="10681.358232642608"/>
    <n v="54757.277902921371"/>
    <s v="HAUTE-NORMANDIE"/>
    <x v="2"/>
    <s v="BASSIN PARISIEN"/>
    <n v="123625.76026222161"/>
    <n v="20689.051514622988"/>
  </r>
  <r>
    <n v="72"/>
    <x v="4"/>
    <s v="Dordogne"/>
    <x v="2"/>
    <x v="5"/>
    <n v="1012.9024184572812"/>
    <n v="21545.9539887709"/>
    <n v="1555.2887927644965"/>
    <n v="25746.487833787683"/>
    <s v="AQUITAINE"/>
    <x v="2"/>
    <s v="SUD-OUEST"/>
    <n v="49860.633033780359"/>
    <n v="2568.1912112217778"/>
  </r>
  <r>
    <n v="93"/>
    <x v="36"/>
    <s v="Alpes-de-Haute-Provence"/>
    <x v="3"/>
    <x v="1"/>
    <n v="27.465851542135084"/>
    <n v="5185.4961814585022"/>
    <n v="27.028697830808621"/>
    <n v="7827.1736037526589"/>
    <s v="PROVENCE-ALPES-COTE D'AZUR"/>
    <x v="0"/>
    <s v="MEDITERRANEE"/>
    <n v="13067.164334584104"/>
    <n v="54.494549372943709"/>
  </r>
  <r>
    <n v="31"/>
    <x v="44"/>
    <s v="Nord"/>
    <x v="6"/>
    <x v="5"/>
    <n v="10915"/>
    <n v="124548"/>
    <n v="14502"/>
    <n v="120693"/>
    <s v="NORD-PAS-DE-CALAIS"/>
    <x v="2"/>
    <s v=""/>
    <n v="270658"/>
    <n v="25417"/>
  </r>
  <r>
    <n v="91"/>
    <x v="12"/>
    <s v="Aude"/>
    <x v="2"/>
    <x v="1"/>
    <n v="88.860254225254565"/>
    <n v="13688.085441556264"/>
    <n v="69.546432536909307"/>
    <n v="18639.87746819976"/>
    <s v="LANGUEDOC-ROUSSILLON"/>
    <x v="0"/>
    <s v="MEDITERRANEE"/>
    <n v="32486.369596518187"/>
    <n v="158.40668676216387"/>
  </r>
  <r>
    <n v="41"/>
    <x v="31"/>
    <s v="Meurthe-et-Moselle"/>
    <x v="4"/>
    <x v="5"/>
    <n v="1770"/>
    <n v="13995"/>
    <n v="3045"/>
    <n v="10705"/>
    <s v="LORRAINE"/>
    <x v="2"/>
    <s v="EST"/>
    <n v="29515"/>
    <n v="4815"/>
  </r>
  <r>
    <n v="11"/>
    <x v="90"/>
    <s v="Seine-et-Marne"/>
    <x v="4"/>
    <x v="3"/>
    <n v="3130"/>
    <n v="9365"/>
    <n v="3940"/>
    <n v="15800"/>
    <s v="ILE-DE-FRANCE"/>
    <x v="1"/>
    <s v="REGION PARISIENNE"/>
    <n v="32235"/>
    <n v="7070"/>
  </r>
  <r>
    <n v="54"/>
    <x v="93"/>
    <s v="Deux-Sèvres"/>
    <x v="4"/>
    <x v="4"/>
    <n v="1235"/>
    <n v="4435"/>
    <n v="1595"/>
    <n v="3955"/>
    <s v="POITOU-CHARENTES"/>
    <x v="2"/>
    <s v="OUEST"/>
    <n v="11220"/>
    <n v="2830"/>
  </r>
  <r>
    <n v="24"/>
    <x v="8"/>
    <s v="Loir-et-Cher"/>
    <x v="5"/>
    <x v="1"/>
    <n v="568"/>
    <n v="23857"/>
    <n v="480"/>
    <n v="33496"/>
    <s v="CENTRE"/>
    <x v="0"/>
    <s v="BASSIN PARISIEN"/>
    <n v="58401"/>
    <n v="1048"/>
  </r>
  <r>
    <n v="93"/>
    <x v="53"/>
    <s v="Bouches-du-Rhône"/>
    <x v="2"/>
    <x v="3"/>
    <n v="5586.0859640156868"/>
    <n v="36046.326169399174"/>
    <n v="3714.7724756921361"/>
    <n v="54151.964617997786"/>
    <s v="PROVENCE-ALPES-COTE D'AZUR"/>
    <x v="1"/>
    <s v="MEDITERRANEE"/>
    <n v="99499.14922710479"/>
    <n v="9300.858439707823"/>
  </r>
  <r>
    <n v="82"/>
    <x v="19"/>
    <s v="Isère"/>
    <x v="1"/>
    <x v="2"/>
    <n v="14856"/>
    <n v="46004"/>
    <n v="9816"/>
    <n v="33336"/>
    <s v="RHONE-ALPES"/>
    <x v="1"/>
    <s v="CENTRE-EST"/>
    <n v="104012"/>
    <n v="24672"/>
  </r>
  <r>
    <n v="53"/>
    <x v="27"/>
    <s v="Ille-et-Vilaine"/>
    <x v="3"/>
    <x v="5"/>
    <n v="6901.052783851349"/>
    <n v="87918.012056210864"/>
    <n v="8608.7415817125348"/>
    <n v="100851.95892237822"/>
    <s v="BRETAGNE"/>
    <x v="2"/>
    <s v="OUEST"/>
    <n v="204279.76534415298"/>
    <n v="15509.794365563885"/>
  </r>
  <r>
    <n v="93"/>
    <x v="68"/>
    <s v="Alpes-Maritimes"/>
    <x v="3"/>
    <x v="4"/>
    <n v="8117.7408318143507"/>
    <n v="60757.432459317701"/>
    <n v="7968.5856041379648"/>
    <n v="78916.663376816839"/>
    <s v="PROVENCE-ALPES-COTE D'AZUR"/>
    <x v="2"/>
    <s v="MEDITERRANEE"/>
    <n v="155760.42227208684"/>
    <n v="16086.326435952316"/>
  </r>
  <r>
    <n v="91"/>
    <x v="12"/>
    <s v="Aude"/>
    <x v="4"/>
    <x v="2"/>
    <n v="3210"/>
    <n v="8265"/>
    <n v="2215"/>
    <n v="5060"/>
    <s v="LANGUEDOC-ROUSSILLON"/>
    <x v="1"/>
    <s v="MEDITERRANEE"/>
    <n v="18750"/>
    <n v="5425"/>
  </r>
  <r>
    <n v="94"/>
    <x v="89"/>
    <s v="Haute-Corse"/>
    <x v="2"/>
    <x v="4"/>
    <n v="980.42266324522279"/>
    <n v="9393.3479551945475"/>
    <n v="1029.0828252593762"/>
    <n v="11418.2516032517"/>
    <s v="CORSE"/>
    <x v="2"/>
    <s v="MEDITERRANEE"/>
    <n v="22821.105046950848"/>
    <n v="2009.505488504599"/>
  </r>
  <r>
    <n v="82"/>
    <x v="19"/>
    <s v="Isère"/>
    <x v="1"/>
    <x v="0"/>
    <n v="15996"/>
    <n v="99728"/>
    <n v="12968"/>
    <n v="113256"/>
    <s v="RHONE-ALPES"/>
    <x v="0"/>
    <s v="CENTRE-EST"/>
    <n v="241948"/>
    <n v="28964"/>
  </r>
  <r>
    <n v="52"/>
    <x v="72"/>
    <s v="Sarthe"/>
    <x v="5"/>
    <x v="2"/>
    <n v="10103"/>
    <n v="43630"/>
    <n v="7176"/>
    <n v="26108"/>
    <s v="PAYS DE LA LOIRE"/>
    <x v="1"/>
    <s v="OUEST"/>
    <n v="87017"/>
    <n v="17279"/>
  </r>
  <r>
    <n v="74"/>
    <x v="52"/>
    <s v="Corrèze"/>
    <x v="6"/>
    <x v="1"/>
    <n v="55"/>
    <n v="17459"/>
    <n v="24"/>
    <n v="25606"/>
    <s v="LIMOUSIN"/>
    <x v="0"/>
    <s v="SUD-OUEST"/>
    <n v="43144"/>
    <n v="79"/>
  </r>
  <r>
    <n v="72"/>
    <x v="82"/>
    <s v="Gironde"/>
    <x v="5"/>
    <x v="0"/>
    <n v="14299"/>
    <n v="94636"/>
    <n v="10909"/>
    <n v="125184"/>
    <s v="AQUITAINE"/>
    <x v="0"/>
    <s v="SUD-OUEST"/>
    <n v="245028"/>
    <n v="25208"/>
  </r>
  <r>
    <n v="42"/>
    <x v="3"/>
    <s v="Bas-Rhin"/>
    <x v="2"/>
    <x v="1"/>
    <n v="370.6582165764051"/>
    <n v="22933.68730285289"/>
    <n v="188.89513006120683"/>
    <n v="48373.405768077551"/>
    <s v="ALSACE"/>
    <x v="0"/>
    <s v="EST"/>
    <n v="71866.646417568059"/>
    <n v="559.55334663761187"/>
  </r>
  <r>
    <n v="73"/>
    <x v="37"/>
    <s v="Lot"/>
    <x v="4"/>
    <x v="4"/>
    <n v="665"/>
    <n v="2920"/>
    <n v="695"/>
    <n v="2655"/>
    <s v="MIDI-PYRENEES"/>
    <x v="2"/>
    <s v="SUD-OUEST"/>
    <n v="6935"/>
    <n v="1360"/>
  </r>
  <r>
    <n v="74"/>
    <x v="87"/>
    <s v="Haute-Vienne"/>
    <x v="3"/>
    <x v="0"/>
    <n v="1621.5727011639603"/>
    <n v="18398.447690700035"/>
    <n v="1144.4483534008343"/>
    <n v="23257.670332199847"/>
    <s v="LIMOUSIN"/>
    <x v="0"/>
    <s v="SUD-OUEST"/>
    <n v="44422.139077464679"/>
    <n v="2766.0210545647947"/>
  </r>
  <r>
    <n v="82"/>
    <x v="17"/>
    <s v="Rhône"/>
    <x v="1"/>
    <x v="4"/>
    <n v="7420"/>
    <n v="44620"/>
    <n v="10144"/>
    <n v="39980"/>
    <s v="RHONE-ALPES"/>
    <x v="2"/>
    <s v="CENTRE-EST"/>
    <n v="102164"/>
    <n v="17564"/>
  </r>
  <r>
    <n v="73"/>
    <x v="33"/>
    <s v="Gers"/>
    <x v="6"/>
    <x v="4"/>
    <n v="863"/>
    <n v="6913"/>
    <n v="748"/>
    <n v="8481"/>
    <s v="MIDI-PYRENEES"/>
    <x v="2"/>
    <s v="SUD-OUEST"/>
    <n v="17005"/>
    <n v="1611"/>
  </r>
  <r>
    <n v="93"/>
    <x v="68"/>
    <s v="Alpes-Maritimes"/>
    <x v="6"/>
    <x v="1"/>
    <n v="536"/>
    <n v="52180"/>
    <n v="366"/>
    <n v="76157"/>
    <s v="PROVENCE-ALPES-COTE D'AZUR"/>
    <x v="0"/>
    <s v="MEDITERRANEE"/>
    <n v="129239"/>
    <n v="902"/>
  </r>
  <r>
    <n v="26"/>
    <x v="30"/>
    <s v="Côte-d'Or"/>
    <x v="1"/>
    <x v="3"/>
    <n v="1656"/>
    <n v="5956"/>
    <n v="2120"/>
    <n v="10604"/>
    <s v="BOURGOGNE"/>
    <x v="1"/>
    <s v="BASSIN PARISIEN"/>
    <n v="20336"/>
    <n v="3776"/>
  </r>
  <r>
    <n v="73"/>
    <x v="48"/>
    <s v="Tarn-et-Garonne"/>
    <x v="4"/>
    <x v="0"/>
    <n v="2685"/>
    <n v="24360"/>
    <n v="2015"/>
    <n v="30300"/>
    <s v="MIDI-PYRENEES"/>
    <x v="0"/>
    <s v="SUD-OUEST"/>
    <n v="59360"/>
    <n v="4700"/>
  </r>
  <r>
    <n v="93"/>
    <x v="36"/>
    <s v="Alpes-de-Haute-Provence"/>
    <x v="3"/>
    <x v="4"/>
    <n v="1015.6436870201443"/>
    <n v="8901.0851167494311"/>
    <n v="1046.6404390306891"/>
    <n v="10769.24877810412"/>
    <s v="PROVENCE-ALPES-COTE D'AZUR"/>
    <x v="2"/>
    <s v="MEDITERRANEE"/>
    <n v="21732.618020904385"/>
    <n v="2062.2841260508335"/>
  </r>
  <r>
    <n v="93"/>
    <x v="36"/>
    <s v="Alpes-de-Haute-Provence"/>
    <x v="3"/>
    <x v="5"/>
    <n v="490.24971024915612"/>
    <n v="12433.038304553107"/>
    <n v="709.46013601059155"/>
    <n v="15322.862298873264"/>
    <s v="PROVENCE-ALPES-COTE D'AZUR"/>
    <x v="2"/>
    <s v="MEDITERRANEE"/>
    <n v="28955.610449686119"/>
    <n v="1199.7098462597478"/>
  </r>
  <r>
    <n v="42"/>
    <x v="40"/>
    <s v="Haut-Rhin"/>
    <x v="0"/>
    <x v="2"/>
    <n v="10364"/>
    <n v="30180"/>
    <n v="7560"/>
    <n v="15420"/>
    <s v="ALSACE"/>
    <x v="1"/>
    <s v="EST"/>
    <n v="63524"/>
    <n v="17924"/>
  </r>
  <r>
    <n v="54"/>
    <x v="88"/>
    <s v="Charente"/>
    <x v="2"/>
    <x v="0"/>
    <n v="2126.4563524187179"/>
    <n v="23610.39226519017"/>
    <n v="1210.8682614587588"/>
    <n v="29680.480276951435"/>
    <s v="POITOU-CHARENTES"/>
    <x v="0"/>
    <s v="OUEST"/>
    <n v="56628.197156019087"/>
    <n v="3337.3246138774766"/>
  </r>
  <r>
    <n v="52"/>
    <x v="73"/>
    <s v="Maine-et-Loire"/>
    <x v="4"/>
    <x v="1"/>
    <n v="6205"/>
    <n v="41215"/>
    <n v="8765"/>
    <n v="56465"/>
    <s v="PAYS DE LA LOIRE"/>
    <x v="0"/>
    <s v="OUEST"/>
    <n v="112650"/>
    <n v="14970"/>
  </r>
  <r>
    <n v="31"/>
    <x v="43"/>
    <s v="Pas-de-Calais"/>
    <x v="6"/>
    <x v="4"/>
    <n v="9917"/>
    <n v="42679"/>
    <n v="10337"/>
    <n v="43940"/>
    <s v="NORD-PAS-DE-CALAIS"/>
    <x v="2"/>
    <s v=""/>
    <n v="106873"/>
    <n v="20254"/>
  </r>
  <r>
    <n v="73"/>
    <x v="37"/>
    <s v="Lot"/>
    <x v="5"/>
    <x v="4"/>
    <n v="616"/>
    <n v="5548"/>
    <n v="812"/>
    <n v="6156"/>
    <s v="MIDI-PYRENEES"/>
    <x v="2"/>
    <s v="SUD-OUEST"/>
    <n v="13132"/>
    <n v="1428"/>
  </r>
  <r>
    <n v="93"/>
    <x v="54"/>
    <s v="Vaucluse"/>
    <x v="5"/>
    <x v="5"/>
    <n v="1001"/>
    <n v="15926"/>
    <n v="1448"/>
    <n v="14718"/>
    <s v="PROVENCE-ALPES-COTE D'AZUR"/>
    <x v="2"/>
    <s v="MEDITERRANEE"/>
    <n v="33093"/>
    <n v="2449"/>
  </r>
  <r>
    <n v="25"/>
    <x v="55"/>
    <s v="Manche"/>
    <x v="4"/>
    <x v="1"/>
    <n v="5160"/>
    <n v="29885"/>
    <n v="6835"/>
    <n v="40845"/>
    <s v="BASSE-NORMANDIE"/>
    <x v="0"/>
    <s v="BASSIN PARISIEN"/>
    <n v="82725"/>
    <n v="11995"/>
  </r>
  <r>
    <n v="83"/>
    <x v="92"/>
    <s v="Cantal"/>
    <x v="0"/>
    <x v="3"/>
    <n v="672"/>
    <n v="1564"/>
    <n v="916"/>
    <n v="2856"/>
    <s v="AUVERGNE"/>
    <x v="1"/>
    <s v="CENTRE-EST"/>
    <n v="6008"/>
    <n v="1588"/>
  </r>
  <r>
    <n v="74"/>
    <x v="87"/>
    <s v="Haute-Vienne"/>
    <x v="2"/>
    <x v="1"/>
    <n v="62.893040172779585"/>
    <n v="17778.41570544905"/>
    <n v="46.709287395278224"/>
    <n v="27746.333996143298"/>
    <s v="LIMOUSIN"/>
    <x v="0"/>
    <s v="SUD-OUEST"/>
    <n v="45634.352029160407"/>
    <n v="109.6023275680578"/>
  </r>
  <r>
    <n v="72"/>
    <x v="25"/>
    <s v="Lot-et-Garonne"/>
    <x v="3"/>
    <x v="1"/>
    <n v="56.99554084259379"/>
    <n v="12772.543676391188"/>
    <n v="40.552359415165405"/>
    <n v="18738.899917976087"/>
    <s v="AQUITAINE"/>
    <x v="0"/>
    <s v="SUD-OUEST"/>
    <n v="31608.991494625036"/>
    <n v="97.547900257759196"/>
  </r>
  <r>
    <n v="26"/>
    <x v="41"/>
    <s v="Saône-et-Loire"/>
    <x v="1"/>
    <x v="2"/>
    <n v="12036"/>
    <n v="35488"/>
    <n v="6692"/>
    <n v="17912"/>
    <s v="BOURGOGNE"/>
    <x v="1"/>
    <s v="BASSIN PARISIEN"/>
    <n v="72128"/>
    <n v="18728"/>
  </r>
  <r>
    <n v="52"/>
    <x v="73"/>
    <s v="Maine-et-Loire"/>
    <x v="4"/>
    <x v="0"/>
    <n v="12935"/>
    <n v="74095"/>
    <n v="12380"/>
    <n v="91980"/>
    <s v="PAYS DE LA LOIRE"/>
    <x v="0"/>
    <s v="OUEST"/>
    <n v="191390"/>
    <n v="25315"/>
  </r>
  <r>
    <n v="24"/>
    <x v="46"/>
    <s v="Indre"/>
    <x v="0"/>
    <x v="0"/>
    <n v="4248"/>
    <n v="37516"/>
    <n v="3488"/>
    <n v="43584"/>
    <s v="CENTRE"/>
    <x v="0"/>
    <s v="BASSIN PARISIEN"/>
    <n v="88836"/>
    <n v="7736"/>
  </r>
  <r>
    <n v="43"/>
    <x v="18"/>
    <s v="Haute-Saône"/>
    <x v="0"/>
    <x v="0"/>
    <n v="3648"/>
    <n v="26960"/>
    <n v="2992"/>
    <n v="32800"/>
    <s v="FRANCHE-COMTE"/>
    <x v="0"/>
    <s v="EST"/>
    <n v="66400"/>
    <n v="6640"/>
  </r>
  <r>
    <n v="25"/>
    <x v="85"/>
    <s v="Calvados"/>
    <x v="3"/>
    <x v="1"/>
    <n v="173.55901440564256"/>
    <n v="21516.625522173606"/>
    <n v="95.200859158705228"/>
    <n v="39311.114852407656"/>
    <s v="BASSE-NORMANDIE"/>
    <x v="0"/>
    <s v="BASSIN PARISIEN"/>
    <n v="61096.50024814561"/>
    <n v="268.7598735643478"/>
  </r>
  <r>
    <n v="24"/>
    <x v="46"/>
    <s v="Indre"/>
    <x v="4"/>
    <x v="3"/>
    <n v="1050"/>
    <n v="2100"/>
    <n v="1105"/>
    <n v="3950"/>
    <s v="CENTRE"/>
    <x v="1"/>
    <s v="BASSIN PARISIEN"/>
    <n v="8205"/>
    <n v="2155"/>
  </r>
  <r>
    <n v="11"/>
    <x v="70"/>
    <s v="Essonne"/>
    <x v="4"/>
    <x v="0"/>
    <n v="12320"/>
    <n v="75975"/>
    <n v="10160"/>
    <n v="86855"/>
    <s v="ILE-DE-FRANCE"/>
    <x v="0"/>
    <s v="REGION PARISIENNE"/>
    <n v="185310"/>
    <n v="22480"/>
  </r>
  <r>
    <n v="23"/>
    <x v="16"/>
    <s v="Seine-Maritime"/>
    <x v="3"/>
    <x v="1"/>
    <n v="167.66359745794114"/>
    <n v="34287.398632739169"/>
    <n v="134.97199500962981"/>
    <n v="68362.787613852241"/>
    <s v="HAUTE-NORMANDIE"/>
    <x v="0"/>
    <s v="BASSIN PARISIEN"/>
    <n v="102952.82183905898"/>
    <n v="302.63559246757097"/>
  </r>
  <r>
    <n v="72"/>
    <x v="47"/>
    <s v="Landes"/>
    <x v="0"/>
    <x v="3"/>
    <n v="636"/>
    <n v="2092"/>
    <n v="768"/>
    <n v="3452"/>
    <s v="AQUITAINE"/>
    <x v="1"/>
    <s v="SUD-OUEST"/>
    <n v="6948"/>
    <n v="1404"/>
  </r>
  <r>
    <n v="11"/>
    <x v="49"/>
    <s v="Yvelines"/>
    <x v="4"/>
    <x v="1"/>
    <n v="9235"/>
    <n v="65755"/>
    <n v="10930"/>
    <n v="86165"/>
    <s v="ILE-DE-FRANCE"/>
    <x v="0"/>
    <s v="REGION PARISIENNE"/>
    <n v="172085"/>
    <n v="20165"/>
  </r>
  <r>
    <n v="26"/>
    <x v="30"/>
    <s v="Côte-d'Or"/>
    <x v="4"/>
    <x v="3"/>
    <n v="1935"/>
    <n v="4820"/>
    <n v="2250"/>
    <n v="9475"/>
    <s v="BOURGOGNE"/>
    <x v="1"/>
    <s v="BASSIN PARISIEN"/>
    <n v="18480"/>
    <n v="4185"/>
  </r>
  <r>
    <n v="11"/>
    <x v="39"/>
    <s v="Seine-Saint-Denis"/>
    <x v="3"/>
    <x v="1"/>
    <n v="589.11854588374388"/>
    <n v="28322.639382187786"/>
    <n v="335.12321134083214"/>
    <n v="44842.750126914936"/>
    <s v="ILE-DE-FRANCE"/>
    <x v="0"/>
    <s v="REGION PARISIENNE"/>
    <n v="74089.631266327298"/>
    <n v="924.24175722457608"/>
  </r>
  <r>
    <n v="83"/>
    <x v="94"/>
    <s v="Puy-de-Dôme"/>
    <x v="0"/>
    <x v="4"/>
    <n v="1904"/>
    <n v="8688"/>
    <n v="2540"/>
    <n v="8456"/>
    <s v="AUVERGNE"/>
    <x v="2"/>
    <s v="CENTRE-EST"/>
    <n v="21588"/>
    <n v="4444"/>
  </r>
  <r>
    <n v="91"/>
    <x v="51"/>
    <s v="Hérault"/>
    <x v="2"/>
    <x v="0"/>
    <n v="7438.6778685561412"/>
    <n v="58099.963160922882"/>
    <n v="4650.980724747651"/>
    <n v="70720.050699606407"/>
    <s v="LANGUEDOC-ROUSSILLON"/>
    <x v="0"/>
    <s v="MEDITERRANEE"/>
    <n v="140909.6724538331"/>
    <n v="12089.658593303793"/>
  </r>
  <r>
    <n v="72"/>
    <x v="47"/>
    <s v="Landes"/>
    <x v="4"/>
    <x v="2"/>
    <n v="5740"/>
    <n v="12340"/>
    <n v="3505"/>
    <n v="7140"/>
    <s v="AQUITAINE"/>
    <x v="1"/>
    <s v="SUD-OUEST"/>
    <n v="28725"/>
    <n v="9245"/>
  </r>
  <r>
    <n v="93"/>
    <x v="79"/>
    <s v="Hautes-Alpes"/>
    <x v="0"/>
    <x v="1"/>
    <n v="1428"/>
    <n v="9568"/>
    <n v="1416"/>
    <n v="10792"/>
    <s v="PROVENCE-ALPES-COTE D'AZUR"/>
    <x v="0"/>
    <s v="MEDITERRANEE"/>
    <n v="23204"/>
    <n v="2844"/>
  </r>
  <r>
    <n v="41"/>
    <x v="58"/>
    <s v="Meuse"/>
    <x v="4"/>
    <x v="1"/>
    <n v="2735"/>
    <n v="16470"/>
    <n v="3590"/>
    <n v="21500"/>
    <s v="LORRAINE"/>
    <x v="0"/>
    <s v="EST"/>
    <n v="44295"/>
    <n v="6325"/>
  </r>
  <r>
    <n v="73"/>
    <x v="37"/>
    <s v="Lot"/>
    <x v="4"/>
    <x v="5"/>
    <n v="295"/>
    <n v="2025"/>
    <n v="375"/>
    <n v="1880"/>
    <s v="MIDI-PYRENEES"/>
    <x v="2"/>
    <s v="SUD-OUEST"/>
    <n v="4575"/>
    <n v="670"/>
  </r>
  <r>
    <n v="25"/>
    <x v="85"/>
    <s v="Calvados"/>
    <x v="0"/>
    <x v="2"/>
    <n v="6660"/>
    <n v="12064"/>
    <n v="5508"/>
    <n v="8728"/>
    <s v="BASSE-NORMANDIE"/>
    <x v="1"/>
    <s v="BASSIN PARISIEN"/>
    <n v="32960"/>
    <n v="12168"/>
  </r>
  <r>
    <n v="43"/>
    <x v="23"/>
    <s v="Territoire de Belfort"/>
    <x v="4"/>
    <x v="4"/>
    <n v="625"/>
    <n v="3235"/>
    <n v="790"/>
    <n v="2350"/>
    <s v="FRANCHE-COMTE"/>
    <x v="2"/>
    <s v="EST"/>
    <n v="7000"/>
    <n v="1415"/>
  </r>
  <r>
    <n v="74"/>
    <x v="0"/>
    <s v="Creuse"/>
    <x v="1"/>
    <x v="5"/>
    <n v="232"/>
    <n v="1956"/>
    <n v="272"/>
    <n v="2000"/>
    <s v="LIMOUSIN"/>
    <x v="2"/>
    <s v="SUD-OUEST"/>
    <n v="4460"/>
    <n v="504"/>
  </r>
  <r>
    <n v="21"/>
    <x v="35"/>
    <s v="Marne"/>
    <x v="2"/>
    <x v="5"/>
    <n v="3124.8972050393177"/>
    <n v="33581.119627928951"/>
    <n v="4585.1267569170368"/>
    <n v="39847.175347851917"/>
    <s v="CHAMPAGNE-ARDENNE"/>
    <x v="2"/>
    <s v="BASSIN PARISIEN"/>
    <n v="81138.318937737233"/>
    <n v="7710.0239619563545"/>
  </r>
  <r>
    <n v="74"/>
    <x v="0"/>
    <s v="Creuse"/>
    <x v="1"/>
    <x v="0"/>
    <n v="1528"/>
    <n v="17644"/>
    <n v="1240"/>
    <n v="19932"/>
    <s v="LIMOUSIN"/>
    <x v="0"/>
    <s v="SUD-OUEST"/>
    <n v="40344"/>
    <n v="2768"/>
  </r>
  <r>
    <n v="22"/>
    <x v="81"/>
    <s v="Oise"/>
    <x v="0"/>
    <x v="4"/>
    <n v="1632"/>
    <n v="6880"/>
    <n v="1888"/>
    <n v="5236"/>
    <s v="PICARDIE"/>
    <x v="2"/>
    <s v="BASSIN PARISIEN"/>
    <n v="15636"/>
    <n v="3520"/>
  </r>
  <r>
    <n v="53"/>
    <x v="34"/>
    <s v="Finistère"/>
    <x v="5"/>
    <x v="5"/>
    <n v="2303"/>
    <n v="27548"/>
    <n v="3044"/>
    <n v="24524"/>
    <s v="BRETAGNE"/>
    <x v="2"/>
    <s v="OUEST"/>
    <n v="57419"/>
    <n v="5347"/>
  </r>
  <r>
    <n v="22"/>
    <x v="95"/>
    <s v="Aisne"/>
    <x v="1"/>
    <x v="0"/>
    <n v="12548"/>
    <n v="64352"/>
    <n v="11756"/>
    <n v="78060"/>
    <s v="PICARDIE"/>
    <x v="0"/>
    <s v="BASSIN PARISIEN"/>
    <n v="166716"/>
    <n v="24304"/>
  </r>
  <r>
    <n v="43"/>
    <x v="14"/>
    <s v="Doubs"/>
    <x v="1"/>
    <x v="0"/>
    <n v="9064"/>
    <n v="46324"/>
    <n v="7892"/>
    <n v="52352"/>
    <s v="FRANCHE-COMTE"/>
    <x v="0"/>
    <s v="EST"/>
    <n v="115632"/>
    <n v="16956"/>
  </r>
  <r>
    <n v="11"/>
    <x v="75"/>
    <s v="Val-de-Marne"/>
    <x v="2"/>
    <x v="0"/>
    <n v="7302.9331190036355"/>
    <n v="79402.710230153258"/>
    <n v="4815.8813022361264"/>
    <n v="85335.546508769956"/>
    <s v="ILE-DE-FRANCE"/>
    <x v="0"/>
    <s v="REGION PARISIENNE"/>
    <n v="176857.07116016297"/>
    <n v="12118.814421239762"/>
  </r>
  <r>
    <n v="82"/>
    <x v="60"/>
    <s v="Ardèche"/>
    <x v="4"/>
    <x v="3"/>
    <n v="985"/>
    <n v="2805"/>
    <n v="1185"/>
    <n v="5060"/>
    <s v="RHONE-ALPES"/>
    <x v="1"/>
    <s v="CENTRE-EST"/>
    <n v="10035"/>
    <n v="2170"/>
  </r>
  <r>
    <n v="83"/>
    <x v="26"/>
    <s v="Haute-Loire"/>
    <x v="1"/>
    <x v="3"/>
    <n v="968"/>
    <n v="2948"/>
    <n v="1356"/>
    <n v="5252"/>
    <s v="AUVERGNE"/>
    <x v="1"/>
    <s v="CENTRE-EST"/>
    <n v="10524"/>
    <n v="2324"/>
  </r>
  <r>
    <n v="83"/>
    <x v="22"/>
    <s v="Allier"/>
    <x v="2"/>
    <x v="2"/>
    <n v="3562.5646530139202"/>
    <n v="39792.698190769239"/>
    <n v="2030.8476101312292"/>
    <n v="28313.573894432284"/>
    <s v="AUVERGNE"/>
    <x v="1"/>
    <s v="CENTRE-EST"/>
    <n v="73699.684348346666"/>
    <n v="5593.4122631451492"/>
  </r>
  <r>
    <n v="91"/>
    <x v="91"/>
    <s v="Gard"/>
    <x v="2"/>
    <x v="4"/>
    <n v="4055.2017457803058"/>
    <n v="32869.018634790649"/>
    <n v="4285.7821469910987"/>
    <n v="38963.018154313017"/>
    <s v="LANGUEDOC-ROUSSILLON"/>
    <x v="2"/>
    <s v="MEDITERRANEE"/>
    <n v="80173.020681875074"/>
    <n v="8340.9838927714045"/>
  </r>
  <r>
    <n v="73"/>
    <x v="86"/>
    <s v="Ariège"/>
    <x v="5"/>
    <x v="3"/>
    <n v="359"/>
    <n v="3264"/>
    <n v="380"/>
    <n v="4416"/>
    <s v="MIDI-PYRENEES"/>
    <x v="1"/>
    <s v="SUD-OUEST"/>
    <n v="8419"/>
    <n v="739"/>
  </r>
  <r>
    <n v="24"/>
    <x v="46"/>
    <s v="Indre"/>
    <x v="2"/>
    <x v="4"/>
    <n v="1230.1338971422588"/>
    <n v="9575.3409035934674"/>
    <n v="1481.8134694571477"/>
    <n v="11054.347794529484"/>
    <s v="CENTRE"/>
    <x v="2"/>
    <s v="BASSIN PARISIEN"/>
    <n v="23341.636064722356"/>
    <n v="2711.9473665994065"/>
  </r>
  <r>
    <n v="53"/>
    <x v="27"/>
    <s v="Ille-et-Vilaine"/>
    <x v="3"/>
    <x v="0"/>
    <n v="3773.3710467786577"/>
    <n v="43028.964632898824"/>
    <n v="2330.6220793781331"/>
    <n v="51205.717192254502"/>
    <s v="BRETAGNE"/>
    <x v="0"/>
    <s v="OUEST"/>
    <n v="100338.67495131012"/>
    <n v="6103.9931261567908"/>
  </r>
  <r>
    <n v="72"/>
    <x v="11"/>
    <s v="Pyrénées-Atlantiques"/>
    <x v="2"/>
    <x v="2"/>
    <n v="5763.6498482760344"/>
    <n v="69942.457987890346"/>
    <n v="3426.3615638665224"/>
    <n v="54289.295557037309"/>
    <s v="AQUITAINE"/>
    <x v="1"/>
    <s v="SUD-OUEST"/>
    <n v="133421.76495707021"/>
    <n v="9190.0114121425577"/>
  </r>
  <r>
    <n v="91"/>
    <x v="83"/>
    <s v="Lozère"/>
    <x v="1"/>
    <x v="5"/>
    <n v="84"/>
    <n v="1416"/>
    <n v="168"/>
    <n v="1560"/>
    <s v="LANGUEDOC-ROUSSILLON"/>
    <x v="2"/>
    <s v="MEDITERRANEE"/>
    <n v="3228"/>
    <n v="252"/>
  </r>
  <r>
    <n v="25"/>
    <x v="78"/>
    <s v="Orne"/>
    <x v="4"/>
    <x v="0"/>
    <n v="5980"/>
    <n v="37600"/>
    <n v="4845"/>
    <n v="43430"/>
    <s v="BASSE-NORMANDIE"/>
    <x v="0"/>
    <s v="BASSIN PARISIEN"/>
    <n v="91855"/>
    <n v="10825"/>
  </r>
  <r>
    <n v="11"/>
    <x v="62"/>
    <s v="Paris"/>
    <x v="6"/>
    <x v="3"/>
    <n v="3881"/>
    <n v="46238"/>
    <n v="3526"/>
    <n v="74108"/>
    <s v="ILE-DE-FRANCE"/>
    <x v="1"/>
    <s v="REGION PARISIENNE"/>
    <n v="127753"/>
    <n v="7407"/>
  </r>
  <r>
    <n v="24"/>
    <x v="71"/>
    <s v="Loiret"/>
    <x v="5"/>
    <x v="2"/>
    <n v="10050"/>
    <n v="46967"/>
    <n v="7725"/>
    <n v="31306"/>
    <s v="CENTRE"/>
    <x v="1"/>
    <s v="BASSIN PARISIEN"/>
    <n v="96048"/>
    <n v="17775"/>
  </r>
  <r>
    <n v="24"/>
    <x v="8"/>
    <s v="Loir-et-Cher"/>
    <x v="5"/>
    <x v="5"/>
    <n v="716"/>
    <n v="7768"/>
    <n v="828"/>
    <n v="6564"/>
    <s v="CENTRE"/>
    <x v="2"/>
    <s v="BASSIN PARISIEN"/>
    <n v="15876"/>
    <n v="1544"/>
  </r>
  <r>
    <n v="73"/>
    <x v="48"/>
    <s v="Tarn-et-Garonne"/>
    <x v="0"/>
    <x v="1"/>
    <n v="2964"/>
    <n v="15928"/>
    <n v="2956"/>
    <n v="16776"/>
    <s v="MIDI-PYRENEES"/>
    <x v="0"/>
    <s v="SUD-OUEST"/>
    <n v="38624"/>
    <n v="5920"/>
  </r>
  <r>
    <n v="21"/>
    <x v="84"/>
    <s v="Ardennes"/>
    <x v="1"/>
    <x v="4"/>
    <n v="1224"/>
    <n v="6072"/>
    <n v="1628"/>
    <n v="4484"/>
    <s v="CHAMPAGNE-ARDENNE"/>
    <x v="2"/>
    <s v="BASSIN PARISIEN"/>
    <n v="13408"/>
    <n v="2852"/>
  </r>
  <r>
    <n v="83"/>
    <x v="92"/>
    <s v="Cantal"/>
    <x v="1"/>
    <x v="0"/>
    <n v="2476"/>
    <n v="22340"/>
    <n v="1576"/>
    <n v="23276"/>
    <s v="AUVERGNE"/>
    <x v="0"/>
    <s v="CENTRE-EST"/>
    <n v="49668"/>
    <n v="4052"/>
  </r>
  <r>
    <n v="54"/>
    <x v="1"/>
    <s v="Vienne"/>
    <x v="0"/>
    <x v="2"/>
    <n v="3292"/>
    <n v="6160"/>
    <n v="2460"/>
    <n v="4088"/>
    <s v="POITOU-CHARENTES"/>
    <x v="1"/>
    <s v="OUEST"/>
    <n v="16000"/>
    <n v="5752"/>
  </r>
  <r>
    <n v="93"/>
    <x v="36"/>
    <s v="Alpes-de-Haute-Provence"/>
    <x v="0"/>
    <x v="1"/>
    <n v="1220"/>
    <n v="10016"/>
    <n v="1292"/>
    <n v="11456"/>
    <s v="PROVENCE-ALPES-COTE D'AZUR"/>
    <x v="0"/>
    <s v="MEDITERRANEE"/>
    <n v="23984"/>
    <n v="2512"/>
  </r>
  <r>
    <n v="11"/>
    <x v="75"/>
    <s v="Val-de-Marne"/>
    <x v="5"/>
    <x v="2"/>
    <n v="16389"/>
    <n v="74700"/>
    <n v="14746"/>
    <n v="61632"/>
    <s v="ILE-DE-FRANCE"/>
    <x v="1"/>
    <s v="REGION PARISIENNE"/>
    <n v="167467"/>
    <n v="31135"/>
  </r>
  <r>
    <n v="42"/>
    <x v="40"/>
    <s v="Haut-Rhin"/>
    <x v="2"/>
    <x v="1"/>
    <n v="354.9503235803208"/>
    <n v="15734.593927422196"/>
    <n v="179.178123445441"/>
    <n v="33144.829796353602"/>
    <s v="ALSACE"/>
    <x v="0"/>
    <s v="EST"/>
    <n v="49413.552170801559"/>
    <n v="534.12844702576183"/>
  </r>
  <r>
    <n v="54"/>
    <x v="1"/>
    <s v="Vienne"/>
    <x v="3"/>
    <x v="2"/>
    <n v="3954.1010334485641"/>
    <n v="43332.035626876961"/>
    <n v="2758.4262297942309"/>
    <n v="31434.567347326803"/>
    <s v="POITOU-CHARENTES"/>
    <x v="1"/>
    <s v="OUEST"/>
    <n v="81479.130237446559"/>
    <n v="6712.527263242795"/>
  </r>
  <r>
    <n v="43"/>
    <x v="14"/>
    <s v="Doubs"/>
    <x v="5"/>
    <x v="3"/>
    <n v="1246"/>
    <n v="7489"/>
    <n v="1468"/>
    <n v="13272"/>
    <s v="FRANCHE-COMTE"/>
    <x v="1"/>
    <s v="EST"/>
    <n v="23475"/>
    <n v="2714"/>
  </r>
  <r>
    <n v="31"/>
    <x v="43"/>
    <s v="Pas-de-Calais"/>
    <x v="5"/>
    <x v="1"/>
    <n v="2043"/>
    <n v="92920"/>
    <n v="1900"/>
    <n v="134009"/>
    <s v="NORD-PAS-DE-CALAIS"/>
    <x v="0"/>
    <s v=""/>
    <n v="230872"/>
    <n v="3943"/>
  </r>
  <r>
    <n v="11"/>
    <x v="49"/>
    <s v="Yvelines"/>
    <x v="2"/>
    <x v="4"/>
    <n v="9822.7561159137422"/>
    <n v="63185.480721066335"/>
    <n v="10671.048089449299"/>
    <n v="80152.630595525901"/>
    <s v="ILE-DE-FRANCE"/>
    <x v="2"/>
    <s v="REGION PARISIENNE"/>
    <n v="163831.91552195529"/>
    <n v="20493.804205363042"/>
  </r>
  <r>
    <n v="91"/>
    <x v="91"/>
    <s v="Gard"/>
    <x v="0"/>
    <x v="1"/>
    <n v="7660"/>
    <n v="40840"/>
    <n v="6976"/>
    <n v="46172"/>
    <s v="LANGUEDOC-ROUSSILLON"/>
    <x v="0"/>
    <s v="MEDITERRANEE"/>
    <n v="101648"/>
    <n v="14636"/>
  </r>
  <r>
    <n v="11"/>
    <x v="70"/>
    <s v="Essonne"/>
    <x v="4"/>
    <x v="2"/>
    <n v="12595"/>
    <n v="45845"/>
    <n v="10630"/>
    <n v="30980"/>
    <s v="ILE-DE-FRANCE"/>
    <x v="1"/>
    <s v="REGION PARISIENNE"/>
    <n v="100050"/>
    <n v="23225"/>
  </r>
  <r>
    <n v="91"/>
    <x v="64"/>
    <s v="Pyrénées-Orientales"/>
    <x v="1"/>
    <x v="2"/>
    <n v="4268"/>
    <n v="12588"/>
    <n v="2960"/>
    <n v="9064"/>
    <s v="LANGUEDOC-ROUSSILLON"/>
    <x v="1"/>
    <s v="MEDITERRANEE"/>
    <n v="28880"/>
    <n v="7228"/>
  </r>
  <r>
    <n v="53"/>
    <x v="57"/>
    <s v="Côtes-d'Armor"/>
    <x v="4"/>
    <x v="1"/>
    <n v="4055"/>
    <n v="46845"/>
    <n v="4875"/>
    <n v="57985"/>
    <s v="BRETAGNE"/>
    <x v="0"/>
    <s v="OUEST"/>
    <n v="113760"/>
    <n v="8930"/>
  </r>
  <r>
    <n v="52"/>
    <x v="59"/>
    <s v="Mayenne"/>
    <x v="1"/>
    <x v="5"/>
    <n v="404"/>
    <n v="3864"/>
    <n v="632"/>
    <n v="3796"/>
    <s v="PAYS DE LA LOIRE"/>
    <x v="2"/>
    <s v="OUEST"/>
    <n v="8696"/>
    <n v="1036"/>
  </r>
  <r>
    <n v="25"/>
    <x v="55"/>
    <s v="Manche"/>
    <x v="0"/>
    <x v="0"/>
    <n v="9796"/>
    <n v="67032"/>
    <n v="7884"/>
    <n v="81644"/>
    <s v="BASSE-NORMANDIE"/>
    <x v="0"/>
    <s v="BASSIN PARISIEN"/>
    <n v="166356"/>
    <n v="17680"/>
  </r>
  <r>
    <n v="73"/>
    <x v="86"/>
    <s v="Ariège"/>
    <x v="0"/>
    <x v="3"/>
    <n v="488"/>
    <n v="1456"/>
    <n v="608"/>
    <n v="2092"/>
    <s v="MIDI-PYRENEES"/>
    <x v="1"/>
    <s v="SUD-OUEST"/>
    <n v="4644"/>
    <n v="1096"/>
  </r>
  <r>
    <n v="43"/>
    <x v="18"/>
    <s v="Haute-Saône"/>
    <x v="5"/>
    <x v="4"/>
    <n v="665"/>
    <n v="5928"/>
    <n v="912"/>
    <n v="5960"/>
    <s v="FRANCHE-COMTE"/>
    <x v="2"/>
    <s v="EST"/>
    <n v="13465"/>
    <n v="1577"/>
  </r>
  <r>
    <n v="11"/>
    <x v="70"/>
    <s v="Essonne"/>
    <x v="2"/>
    <x v="1"/>
    <n v="380.12219041228656"/>
    <n v="29757.760511663921"/>
    <n v="187.29068042420099"/>
    <n v="47282.855192626506"/>
    <s v="ILE-DE-FRANCE"/>
    <x v="0"/>
    <s v="REGION PARISIENNE"/>
    <n v="77608.028575126911"/>
    <n v="567.41287083648751"/>
  </r>
  <r>
    <n v="11"/>
    <x v="90"/>
    <s v="Seine-et-Marne"/>
    <x v="0"/>
    <x v="3"/>
    <n v="1816"/>
    <n v="5980"/>
    <n v="2444"/>
    <n v="10272"/>
    <s v="ILE-DE-FRANCE"/>
    <x v="1"/>
    <s v="REGION PARISIENNE"/>
    <n v="20512"/>
    <n v="4260"/>
  </r>
  <r>
    <n v="74"/>
    <x v="0"/>
    <s v="Creuse"/>
    <x v="1"/>
    <x v="3"/>
    <n v="476"/>
    <n v="1652"/>
    <n v="760"/>
    <n v="3004"/>
    <s v="LIMOUSIN"/>
    <x v="1"/>
    <s v="SUD-OUEST"/>
    <n v="5892"/>
    <n v="1236"/>
  </r>
  <r>
    <n v="91"/>
    <x v="12"/>
    <s v="Aude"/>
    <x v="2"/>
    <x v="4"/>
    <n v="1898.1588903059369"/>
    <n v="18350.219532661413"/>
    <n v="2046.7687286497182"/>
    <n v="21390.641861709377"/>
    <s v="LANGUEDOC-ROUSSILLON"/>
    <x v="2"/>
    <s v="MEDITERRANEE"/>
    <n v="43685.789013326445"/>
    <n v="3944.9276189556549"/>
  </r>
  <r>
    <n v="43"/>
    <x v="23"/>
    <s v="Territoire de Belfort"/>
    <x v="4"/>
    <x v="1"/>
    <n v="1675"/>
    <n v="9165"/>
    <n v="1920"/>
    <n v="12810"/>
    <s v="FRANCHE-COMTE"/>
    <x v="0"/>
    <s v="EST"/>
    <n v="25570"/>
    <n v="3595"/>
  </r>
  <r>
    <n v="93"/>
    <x v="68"/>
    <s v="Alpes-Maritimes"/>
    <x v="2"/>
    <x v="5"/>
    <n v="4498.9698861749048"/>
    <n v="89284.101009789971"/>
    <n v="6499.2095597361904"/>
    <n v="100421.00660578463"/>
    <s v="PROVENCE-ALPES-COTE D'AZUR"/>
    <x v="2"/>
    <s v="MEDITERRANEE"/>
    <n v="200703.28706148569"/>
    <n v="10998.179445911095"/>
  </r>
  <r>
    <n v="25"/>
    <x v="78"/>
    <s v="Orne"/>
    <x v="6"/>
    <x v="2"/>
    <n v="3289"/>
    <n v="29807"/>
    <n v="2063"/>
    <n v="20160"/>
    <s v="BASSE-NORMANDIE"/>
    <x v="1"/>
    <s v="BASSIN PARISIEN"/>
    <n v="55319"/>
    <n v="5352"/>
  </r>
  <r>
    <n v="74"/>
    <x v="52"/>
    <s v="Corrèze"/>
    <x v="0"/>
    <x v="4"/>
    <n v="872"/>
    <n v="3660"/>
    <n v="828"/>
    <n v="2784"/>
    <s v="LIMOUSIN"/>
    <x v="2"/>
    <s v="SUD-OUEST"/>
    <n v="8144"/>
    <n v="1700"/>
  </r>
  <r>
    <n v="74"/>
    <x v="87"/>
    <s v="Haute-Vienne"/>
    <x v="6"/>
    <x v="5"/>
    <n v="1481"/>
    <n v="17319"/>
    <n v="1716"/>
    <n v="19698"/>
    <s v="LIMOUSIN"/>
    <x v="2"/>
    <s v="SUD-OUEST"/>
    <n v="40214"/>
    <n v="3197"/>
  </r>
  <r>
    <n v="83"/>
    <x v="26"/>
    <s v="Haute-Loire"/>
    <x v="1"/>
    <x v="1"/>
    <n v="1048"/>
    <n v="15480"/>
    <n v="796"/>
    <n v="20488"/>
    <s v="AUVERGNE"/>
    <x v="0"/>
    <s v="CENTRE-EST"/>
    <n v="37812"/>
    <n v="1844"/>
  </r>
  <r>
    <n v="26"/>
    <x v="28"/>
    <s v="Yonne"/>
    <x v="1"/>
    <x v="2"/>
    <n v="5184"/>
    <n v="17000"/>
    <n v="3184"/>
    <n v="9712"/>
    <s v="BOURGOGNE"/>
    <x v="1"/>
    <s v="BASSIN PARISIEN"/>
    <n v="35080"/>
    <n v="8368"/>
  </r>
  <r>
    <n v="54"/>
    <x v="93"/>
    <s v="Deux-Sèvres"/>
    <x v="2"/>
    <x v="2"/>
    <n v="4237.1192821522372"/>
    <n v="39405.197637464073"/>
    <n v="2561.4365606421356"/>
    <n v="27926.85560571339"/>
    <s v="POITOU-CHARENTES"/>
    <x v="1"/>
    <s v="OUEST"/>
    <n v="74130.609085971839"/>
    <n v="6798.5558427943724"/>
  </r>
  <r>
    <n v="25"/>
    <x v="55"/>
    <s v="Manche"/>
    <x v="5"/>
    <x v="0"/>
    <n v="5564"/>
    <n v="52856"/>
    <n v="4056"/>
    <n v="64732"/>
    <s v="BASSE-NORMANDIE"/>
    <x v="0"/>
    <s v="BASSIN PARISIEN"/>
    <n v="127208"/>
    <n v="9620"/>
  </r>
  <r>
    <n v="94"/>
    <x v="89"/>
    <s v="Haute-Corse"/>
    <x v="6"/>
    <x v="2"/>
    <n v="1150"/>
    <n v="9635"/>
    <n v="659"/>
    <n v="8003"/>
    <s v="CORSE"/>
    <x v="1"/>
    <s v="MEDITERRANEE"/>
    <n v="19447"/>
    <n v="1809"/>
  </r>
  <r>
    <n v="93"/>
    <x v="53"/>
    <s v="Bouches-du-Rhône"/>
    <x v="3"/>
    <x v="2"/>
    <n v="16353.186489931282"/>
    <n v="148951.18260996032"/>
    <n v="11207.588429025516"/>
    <n v="130121.54813091396"/>
    <s v="PROVENCE-ALPES-COTE D'AZUR"/>
    <x v="1"/>
    <s v="MEDITERRANEE"/>
    <n v="306633.50565983111"/>
    <n v="27560.774918956799"/>
  </r>
  <r>
    <n v="73"/>
    <x v="65"/>
    <s v="Hautes-Pyrénées"/>
    <x v="6"/>
    <x v="4"/>
    <n v="1023"/>
    <n v="8638"/>
    <n v="986"/>
    <n v="10801"/>
    <s v="MIDI-PYRENEES"/>
    <x v="2"/>
    <s v="SUD-OUEST"/>
    <n v="21448"/>
    <n v="2009"/>
  </r>
  <r>
    <n v="72"/>
    <x v="47"/>
    <s v="Landes"/>
    <x v="0"/>
    <x v="0"/>
    <n v="4552"/>
    <n v="45104"/>
    <n v="3436"/>
    <n v="56064"/>
    <s v="AQUITAINE"/>
    <x v="0"/>
    <s v="SUD-OUEST"/>
    <n v="109156"/>
    <n v="7988"/>
  </r>
  <r>
    <n v="41"/>
    <x v="67"/>
    <s v="Moselle"/>
    <x v="5"/>
    <x v="0"/>
    <n v="12804"/>
    <n v="93818"/>
    <n v="10984"/>
    <n v="131534"/>
    <s v="LORRAINE"/>
    <x v="0"/>
    <s v="EST"/>
    <n v="249140"/>
    <n v="23788"/>
  </r>
  <r>
    <n v="24"/>
    <x v="8"/>
    <s v="Loir-et-Cher"/>
    <x v="6"/>
    <x v="1"/>
    <n v="164"/>
    <n v="20812"/>
    <n v="117"/>
    <n v="31854"/>
    <s v="CENTRE"/>
    <x v="0"/>
    <s v="BASSIN PARISIEN"/>
    <n v="52947"/>
    <n v="281"/>
  </r>
  <r>
    <n v="82"/>
    <x v="32"/>
    <s v="Ain"/>
    <x v="4"/>
    <x v="2"/>
    <n v="7005"/>
    <n v="18340"/>
    <n v="4650"/>
    <n v="9775"/>
    <s v="RHONE-ALPES"/>
    <x v="1"/>
    <s v="CENTRE-EST"/>
    <n v="39770"/>
    <n v="11655"/>
  </r>
  <r>
    <n v="26"/>
    <x v="30"/>
    <s v="Côte-d'Or"/>
    <x v="6"/>
    <x v="2"/>
    <n v="4946"/>
    <n v="49863"/>
    <n v="3325"/>
    <n v="36864"/>
    <s v="BOURGOGNE"/>
    <x v="1"/>
    <s v="BASSIN PARISIEN"/>
    <n v="94998"/>
    <n v="8271"/>
  </r>
  <r>
    <n v="21"/>
    <x v="77"/>
    <s v="Aube"/>
    <x v="2"/>
    <x v="3"/>
    <n v="1092.2307228738243"/>
    <n v="4775.7892784087735"/>
    <n v="790.0072403433478"/>
    <n v="7927.616153457644"/>
    <s v="CHAMPAGNE-ARDENNE"/>
    <x v="1"/>
    <s v="BASSIN PARISIEN"/>
    <n v="14585.643395083589"/>
    <n v="1882.2379632171721"/>
  </r>
  <r>
    <n v="26"/>
    <x v="9"/>
    <s v="Nièvre"/>
    <x v="5"/>
    <x v="2"/>
    <n v="4161"/>
    <n v="19389"/>
    <n v="2832"/>
    <n v="11916"/>
    <s v="BOURGOGNE"/>
    <x v="1"/>
    <s v="BASSIN PARISIEN"/>
    <n v="38298"/>
    <n v="6993"/>
  </r>
  <r>
    <n v="82"/>
    <x v="15"/>
    <s v="Loire"/>
    <x v="3"/>
    <x v="3"/>
    <n v="2130.4637152060545"/>
    <n v="9629.342696387168"/>
    <n v="1562.8717431826519"/>
    <n v="17577.534582607535"/>
    <s v="RHONE-ALPES"/>
    <x v="1"/>
    <s v="CENTRE-EST"/>
    <n v="30900.212737383408"/>
    <n v="3693.3354583887067"/>
  </r>
  <r>
    <n v="25"/>
    <x v="85"/>
    <s v="Calvados"/>
    <x v="0"/>
    <x v="4"/>
    <n v="1644"/>
    <n v="6596"/>
    <n v="1892"/>
    <n v="6072"/>
    <s v="BASSE-NORMANDIE"/>
    <x v="2"/>
    <s v="BASSIN PARISIEN"/>
    <n v="16204"/>
    <n v="3536"/>
  </r>
  <r>
    <n v="73"/>
    <x v="69"/>
    <s v="Haute-Garonne"/>
    <x v="0"/>
    <x v="2"/>
    <n v="7616"/>
    <n v="18216"/>
    <n v="7092"/>
    <n v="15212"/>
    <s v="MIDI-PYRENEES"/>
    <x v="1"/>
    <s v="SUD-OUEST"/>
    <n v="48136"/>
    <n v="14708"/>
  </r>
  <r>
    <n v="52"/>
    <x v="63"/>
    <s v="Vendée"/>
    <x v="3"/>
    <x v="1"/>
    <n v="115.49543105536652"/>
    <n v="24696.784120956294"/>
    <n v="46.883301129591977"/>
    <n v="41755.802887884456"/>
    <s v="PAYS DE LA LOIRE"/>
    <x v="0"/>
    <s v="OUEST"/>
    <n v="66614.965741025706"/>
    <n v="162.37873218495849"/>
  </r>
  <r>
    <n v="53"/>
    <x v="57"/>
    <s v="Côtes-d'Armor"/>
    <x v="1"/>
    <x v="4"/>
    <n v="2728"/>
    <n v="12780"/>
    <n v="3620"/>
    <n v="9884"/>
    <s v="BRETAGNE"/>
    <x v="2"/>
    <s v="OUEST"/>
    <n v="29012"/>
    <n v="6348"/>
  </r>
  <r>
    <n v="43"/>
    <x v="14"/>
    <s v="Doubs"/>
    <x v="6"/>
    <x v="1"/>
    <n v="167"/>
    <n v="25525"/>
    <n v="164"/>
    <n v="41105"/>
    <s v="FRANCHE-COMTE"/>
    <x v="0"/>
    <s v="EST"/>
    <n v="66961"/>
    <n v="331"/>
  </r>
  <r>
    <n v="73"/>
    <x v="80"/>
    <s v="Aveyron"/>
    <x v="6"/>
    <x v="1"/>
    <n v="71"/>
    <n v="20510"/>
    <n v="37"/>
    <n v="28822"/>
    <s v="MIDI-PYRENEES"/>
    <x v="0"/>
    <s v="SUD-OUEST"/>
    <n v="49440"/>
    <n v="108"/>
  </r>
  <r>
    <n v="21"/>
    <x v="35"/>
    <s v="Marne"/>
    <x v="0"/>
    <x v="5"/>
    <n v="592"/>
    <n v="5124"/>
    <n v="432"/>
    <n v="1684"/>
    <s v="CHAMPAGNE-ARDENNE"/>
    <x v="2"/>
    <s v="BASSIN PARISIEN"/>
    <n v="7832"/>
    <n v="1024"/>
  </r>
  <r>
    <n v="91"/>
    <x v="91"/>
    <s v="Gard"/>
    <x v="0"/>
    <x v="3"/>
    <n v="1976"/>
    <n v="5388"/>
    <n v="2028"/>
    <n v="8600"/>
    <s v="LANGUEDOC-ROUSSILLON"/>
    <x v="1"/>
    <s v="MEDITERRANEE"/>
    <n v="17992"/>
    <n v="4004"/>
  </r>
  <r>
    <n v="54"/>
    <x v="93"/>
    <s v="Deux-Sèvres"/>
    <x v="0"/>
    <x v="3"/>
    <n v="840"/>
    <n v="2044"/>
    <n v="1052"/>
    <n v="3556"/>
    <s v="POITOU-CHARENTES"/>
    <x v="1"/>
    <s v="OUEST"/>
    <n v="7492"/>
    <n v="1892"/>
  </r>
  <r>
    <n v="53"/>
    <x v="27"/>
    <s v="Ille-et-Vilaine"/>
    <x v="6"/>
    <x v="5"/>
    <n v="4192"/>
    <n v="49126"/>
    <n v="5291"/>
    <n v="51390"/>
    <s v="BRETAGNE"/>
    <x v="2"/>
    <s v="OUEST"/>
    <n v="109999"/>
    <n v="9483"/>
  </r>
  <r>
    <n v="53"/>
    <x v="27"/>
    <s v="Ille-et-Vilaine"/>
    <x v="4"/>
    <x v="3"/>
    <n v="3135"/>
    <n v="7560"/>
    <n v="3725"/>
    <n v="12480"/>
    <s v="BRETAGNE"/>
    <x v="1"/>
    <s v="OUEST"/>
    <n v="26900"/>
    <n v="6860"/>
  </r>
  <r>
    <n v="82"/>
    <x v="56"/>
    <s v="Drôme"/>
    <x v="1"/>
    <x v="4"/>
    <n v="1560"/>
    <n v="10544"/>
    <n v="2640"/>
    <n v="9284"/>
    <s v="RHONE-ALPES"/>
    <x v="2"/>
    <s v="CENTRE-EST"/>
    <n v="24028"/>
    <n v="4200"/>
  </r>
  <r>
    <n v="22"/>
    <x v="76"/>
    <s v="Somme"/>
    <x v="6"/>
    <x v="0"/>
    <n v="4579"/>
    <n v="45409"/>
    <n v="3324"/>
    <n v="54690"/>
    <s v="PICARDIE"/>
    <x v="0"/>
    <s v="BASSIN PARISIEN"/>
    <n v="108002"/>
    <n v="7903"/>
  </r>
  <r>
    <n v="24"/>
    <x v="71"/>
    <s v="Loiret"/>
    <x v="0"/>
    <x v="3"/>
    <n v="1204"/>
    <n v="3440"/>
    <n v="1660"/>
    <n v="6756"/>
    <s v="CENTRE"/>
    <x v="1"/>
    <s v="BASSIN PARISIEN"/>
    <n v="13060"/>
    <n v="2864"/>
  </r>
  <r>
    <n v="11"/>
    <x v="70"/>
    <s v="Essonne"/>
    <x v="6"/>
    <x v="3"/>
    <n v="3398"/>
    <n v="26830"/>
    <n v="2340"/>
    <n v="41017"/>
    <s v="ILE-DE-FRANCE"/>
    <x v="1"/>
    <s v="REGION PARISIENNE"/>
    <n v="73585"/>
    <n v="5738"/>
  </r>
  <r>
    <n v="41"/>
    <x v="58"/>
    <s v="Meuse"/>
    <x v="1"/>
    <x v="5"/>
    <n v="260"/>
    <n v="3344"/>
    <n v="516"/>
    <n v="3004"/>
    <s v="LORRAINE"/>
    <x v="2"/>
    <s v="EST"/>
    <n v="7124"/>
    <n v="776"/>
  </r>
  <r>
    <n v="24"/>
    <x v="21"/>
    <s v="Eure-et-Loir"/>
    <x v="2"/>
    <x v="5"/>
    <n v="1872.2621571480679"/>
    <n v="23245.410035155397"/>
    <n v="2497.2219360434419"/>
    <n v="26725.002901090778"/>
    <s v="CENTRE"/>
    <x v="2"/>
    <s v="BASSIN PARISIEN"/>
    <n v="54339.897029437685"/>
    <n v="4369.4840931915096"/>
  </r>
  <r>
    <n v="26"/>
    <x v="41"/>
    <s v="Saône-et-Loire"/>
    <x v="0"/>
    <x v="5"/>
    <n v="528"/>
    <n v="4984"/>
    <n v="296"/>
    <n v="1652"/>
    <s v="BOURGOGNE"/>
    <x v="2"/>
    <s v="BASSIN PARISIEN"/>
    <n v="7460"/>
    <n v="824"/>
  </r>
  <r>
    <n v="72"/>
    <x v="47"/>
    <s v="Landes"/>
    <x v="6"/>
    <x v="5"/>
    <n v="1018"/>
    <n v="14127"/>
    <n v="1268"/>
    <n v="14971"/>
    <s v="AQUITAINE"/>
    <x v="2"/>
    <s v="SUD-OUEST"/>
    <n v="31384"/>
    <n v="2286"/>
  </r>
  <r>
    <n v="11"/>
    <x v="42"/>
    <s v="Hauts-de-Seine"/>
    <x v="1"/>
    <x v="5"/>
    <n v="5892"/>
    <n v="82188"/>
    <n v="7632"/>
    <n v="60528"/>
    <s v="ILE-DE-FRANCE"/>
    <x v="2"/>
    <s v="REGION PARISIENNE"/>
    <n v="156240"/>
    <n v="13524"/>
  </r>
  <r>
    <n v="21"/>
    <x v="5"/>
    <s v="Haute-Marne"/>
    <x v="4"/>
    <x v="1"/>
    <n v="1895"/>
    <n v="16115"/>
    <n v="3170"/>
    <n v="21200"/>
    <s v="CHAMPAGNE-ARDENNE"/>
    <x v="0"/>
    <s v="BASSIN PARISIEN"/>
    <n v="42380"/>
    <n v="5065"/>
  </r>
  <r>
    <n v="74"/>
    <x v="0"/>
    <s v="Creuse"/>
    <x v="6"/>
    <x v="4"/>
    <n v="691"/>
    <n v="4042"/>
    <n v="586"/>
    <n v="4781"/>
    <s v="LIMOUSIN"/>
    <x v="2"/>
    <s v="SUD-OUEST"/>
    <n v="10100"/>
    <n v="1277"/>
  </r>
  <r>
    <n v="43"/>
    <x v="23"/>
    <s v="Territoire de Belfort"/>
    <x v="0"/>
    <x v="0"/>
    <n v="2128"/>
    <n v="12732"/>
    <n v="1620"/>
    <n v="16104"/>
    <s v="FRANCHE-COMTE"/>
    <x v="0"/>
    <s v="EST"/>
    <n v="32584"/>
    <n v="3748"/>
  </r>
  <r>
    <n v="11"/>
    <x v="70"/>
    <s v="Essonne"/>
    <x v="4"/>
    <x v="4"/>
    <n v="3980"/>
    <n v="27165"/>
    <n v="5905"/>
    <n v="24740"/>
    <s v="ILE-DE-FRANCE"/>
    <x v="2"/>
    <s v="REGION PARISIENNE"/>
    <n v="61790"/>
    <n v="9885"/>
  </r>
  <r>
    <n v="11"/>
    <x v="39"/>
    <s v="Seine-Saint-Denis"/>
    <x v="6"/>
    <x v="0"/>
    <n v="11418"/>
    <n v="106193"/>
    <n v="8196"/>
    <n v="109340"/>
    <s v="ILE-DE-FRANCE"/>
    <x v="0"/>
    <s v="REGION PARISIENNE"/>
    <n v="235147"/>
    <n v="19614"/>
  </r>
  <r>
    <n v="74"/>
    <x v="87"/>
    <s v="Haute-Vienne"/>
    <x v="0"/>
    <x v="2"/>
    <n v="4188"/>
    <n v="8004"/>
    <n v="2924"/>
    <n v="5844"/>
    <s v="LIMOUSIN"/>
    <x v="1"/>
    <s v="SUD-OUEST"/>
    <n v="20960"/>
    <n v="7112"/>
  </r>
  <r>
    <n v="52"/>
    <x v="20"/>
    <s v="Loire-Atlantique"/>
    <x v="0"/>
    <x v="2"/>
    <n v="14456"/>
    <n v="29944"/>
    <n v="9988"/>
    <n v="19580"/>
    <s v="PAYS DE LA LOIRE"/>
    <x v="1"/>
    <s v="OUEST"/>
    <n v="73968"/>
    <n v="24444"/>
  </r>
  <r>
    <n v="73"/>
    <x v="69"/>
    <s v="Haute-Garonne"/>
    <x v="4"/>
    <x v="3"/>
    <n v="3750"/>
    <n v="12255"/>
    <n v="4290"/>
    <n v="19100"/>
    <s v="MIDI-PYRENEES"/>
    <x v="1"/>
    <s v="SUD-OUEST"/>
    <n v="39395"/>
    <n v="8040"/>
  </r>
  <r>
    <n v="26"/>
    <x v="41"/>
    <s v="Saône-et-Loire"/>
    <x v="4"/>
    <x v="4"/>
    <n v="2205"/>
    <n v="8840"/>
    <n v="2730"/>
    <n v="7520"/>
    <s v="BOURGOGNE"/>
    <x v="2"/>
    <s v="BASSIN PARISIEN"/>
    <n v="21295"/>
    <n v="4935"/>
  </r>
  <r>
    <n v="74"/>
    <x v="87"/>
    <s v="Haute-Vienne"/>
    <x v="4"/>
    <x v="3"/>
    <n v="1530"/>
    <n v="3865"/>
    <n v="1910"/>
    <n v="7600"/>
    <s v="LIMOUSIN"/>
    <x v="1"/>
    <s v="SUD-OUEST"/>
    <n v="14905"/>
    <n v="3440"/>
  </r>
  <r>
    <n v="72"/>
    <x v="82"/>
    <s v="Gironde"/>
    <x v="6"/>
    <x v="4"/>
    <n v="6863"/>
    <n v="48504"/>
    <n v="7314"/>
    <n v="56853"/>
    <s v="AQUITAINE"/>
    <x v="2"/>
    <s v="SUD-OUEST"/>
    <n v="119534"/>
    <n v="14177"/>
  </r>
  <r>
    <n v="52"/>
    <x v="72"/>
    <s v="Sarthe"/>
    <x v="2"/>
    <x v="1"/>
    <n v="122.66196318600751"/>
    <n v="22830.077195931775"/>
    <n v="70.642035979924231"/>
    <n v="40163.160298708615"/>
    <s v="PAYS DE LA LOIRE"/>
    <x v="0"/>
    <s v="OUEST"/>
    <n v="63186.541493806319"/>
    <n v="193.30399916593174"/>
  </r>
  <r>
    <n v="91"/>
    <x v="83"/>
    <s v="Lozère"/>
    <x v="0"/>
    <x v="3"/>
    <n v="344"/>
    <n v="648"/>
    <n v="412"/>
    <n v="1296"/>
    <s v="LANGUEDOC-ROUSSILLON"/>
    <x v="1"/>
    <s v="MEDITERRANEE"/>
    <n v="2700"/>
    <n v="756"/>
  </r>
  <r>
    <n v="72"/>
    <x v="82"/>
    <s v="Gironde"/>
    <x v="4"/>
    <x v="4"/>
    <n v="4735"/>
    <n v="25365"/>
    <n v="5260"/>
    <n v="21490"/>
    <s v="AQUITAINE"/>
    <x v="2"/>
    <s v="SUD-OUEST"/>
    <n v="56850"/>
    <n v="9995"/>
  </r>
  <r>
    <n v="24"/>
    <x v="46"/>
    <s v="Indre"/>
    <x v="1"/>
    <x v="0"/>
    <n v="3980"/>
    <n v="31724"/>
    <n v="3420"/>
    <n v="37568"/>
    <s v="CENTRE"/>
    <x v="0"/>
    <s v="BASSIN PARISIEN"/>
    <n v="76692"/>
    <n v="7400"/>
  </r>
  <r>
    <n v="93"/>
    <x v="6"/>
    <s v="Var"/>
    <x v="4"/>
    <x v="1"/>
    <n v="6410"/>
    <n v="50500"/>
    <n v="5965"/>
    <n v="61310"/>
    <s v="PROVENCE-ALPES-COTE D'AZUR"/>
    <x v="0"/>
    <s v="MEDITERRANEE"/>
    <n v="124185"/>
    <n v="12375"/>
  </r>
  <r>
    <n v="42"/>
    <x v="3"/>
    <s v="Bas-Rhin"/>
    <x v="0"/>
    <x v="3"/>
    <n v="1608"/>
    <n v="4508"/>
    <n v="2060"/>
    <n v="6724"/>
    <s v="ALSACE"/>
    <x v="1"/>
    <s v="EST"/>
    <n v="14900"/>
    <n v="3668"/>
  </r>
  <r>
    <n v="43"/>
    <x v="23"/>
    <s v="Territoire de Belfort"/>
    <x v="2"/>
    <x v="3"/>
    <n v="477.28323650274206"/>
    <n v="1897.0379075344472"/>
    <n v="315.52901925855986"/>
    <n v="3538.9908545633175"/>
    <s v="FRANCHE-COMTE"/>
    <x v="1"/>
    <s v="EST"/>
    <n v="6228.8410178590666"/>
    <n v="792.81225576130191"/>
  </r>
  <r>
    <n v="82"/>
    <x v="19"/>
    <s v="Isère"/>
    <x v="3"/>
    <x v="3"/>
    <n v="3683.6361790835604"/>
    <n v="16674.534135736303"/>
    <n v="2247.2687807062071"/>
    <n v="25780.397761656135"/>
    <s v="RHONE-ALPES"/>
    <x v="1"/>
    <s v="CENTRE-EST"/>
    <n v="48385.836857182207"/>
    <n v="5930.9049597897674"/>
  </r>
  <r>
    <n v="42"/>
    <x v="40"/>
    <s v="Haut-Rhin"/>
    <x v="5"/>
    <x v="5"/>
    <n v="1964"/>
    <n v="23695"/>
    <n v="2612"/>
    <n v="17988"/>
    <s v="ALSACE"/>
    <x v="2"/>
    <s v="EST"/>
    <n v="46259"/>
    <n v="4576"/>
  </r>
  <r>
    <n v="26"/>
    <x v="9"/>
    <s v="Nièvre"/>
    <x v="6"/>
    <x v="5"/>
    <n v="590"/>
    <n v="7901"/>
    <n v="856"/>
    <n v="8902"/>
    <s v="BOURGOGNE"/>
    <x v="2"/>
    <s v="BASSIN PARISIEN"/>
    <n v="18249"/>
    <n v="1446"/>
  </r>
  <r>
    <n v="93"/>
    <x v="79"/>
    <s v="Hautes-Alpes"/>
    <x v="3"/>
    <x v="1"/>
    <n v="12.322580726674788"/>
    <n v="4634.3127449425374"/>
    <n v="2.1337438732220901"/>
    <n v="6823.8853134881501"/>
    <s v="PROVENCE-ALPES-COTE D'AZUR"/>
    <x v="0"/>
    <s v="MEDITERRANEE"/>
    <n v="11472.654383030584"/>
    <n v="14.456324599896877"/>
  </r>
  <r>
    <n v="82"/>
    <x v="61"/>
    <s v="Haute-Savoie"/>
    <x v="0"/>
    <x v="2"/>
    <n v="5760"/>
    <n v="11856"/>
    <n v="4808"/>
    <n v="9488"/>
    <s v="RHONE-ALPES"/>
    <x v="1"/>
    <s v="CENTRE-EST"/>
    <n v="31912"/>
    <n v="10568"/>
  </r>
  <r>
    <n v="52"/>
    <x v="63"/>
    <s v="Vendée"/>
    <x v="1"/>
    <x v="2"/>
    <n v="11256"/>
    <n v="27064"/>
    <n v="7268"/>
    <n v="15340"/>
    <s v="PAYS DE LA LOIRE"/>
    <x v="1"/>
    <s v="OUEST"/>
    <n v="60928"/>
    <n v="18524"/>
  </r>
  <r>
    <n v="91"/>
    <x v="12"/>
    <s v="Aude"/>
    <x v="5"/>
    <x v="1"/>
    <n v="608"/>
    <n v="20044"/>
    <n v="404"/>
    <n v="23852"/>
    <s v="LANGUEDOC-ROUSSILLON"/>
    <x v="0"/>
    <s v="MEDITERRANEE"/>
    <n v="44908"/>
    <n v="1012"/>
  </r>
  <r>
    <n v="43"/>
    <x v="18"/>
    <s v="Haute-Saône"/>
    <x v="3"/>
    <x v="5"/>
    <n v="820.69690818745619"/>
    <n v="12840.403989496717"/>
    <n v="1102.7590590879163"/>
    <n v="16333.40944009439"/>
    <s v="FRANCHE-COMTE"/>
    <x v="2"/>
    <s v="EST"/>
    <n v="31097.269396866479"/>
    <n v="1923.4559672753726"/>
  </r>
  <r>
    <n v="25"/>
    <x v="78"/>
    <s v="Orne"/>
    <x v="1"/>
    <x v="0"/>
    <n v="6064"/>
    <n v="37860"/>
    <n v="5084"/>
    <n v="43344"/>
    <s v="BASSE-NORMANDIE"/>
    <x v="0"/>
    <s v="BASSIN PARISIEN"/>
    <n v="92352"/>
    <n v="11148"/>
  </r>
  <r>
    <n v="21"/>
    <x v="35"/>
    <s v="Marne"/>
    <x v="1"/>
    <x v="5"/>
    <n v="1204"/>
    <n v="10708"/>
    <n v="1808"/>
    <n v="10180"/>
    <s v="CHAMPAGNE-ARDENNE"/>
    <x v="2"/>
    <s v="BASSIN PARISIEN"/>
    <n v="23900"/>
    <n v="3012"/>
  </r>
  <r>
    <n v="21"/>
    <x v="35"/>
    <s v="Marne"/>
    <x v="5"/>
    <x v="0"/>
    <n v="6896"/>
    <n v="44416"/>
    <n v="5826"/>
    <n v="55152"/>
    <s v="CHAMPAGNE-ARDENNE"/>
    <x v="0"/>
    <s v="BASSIN PARISIEN"/>
    <n v="112290"/>
    <n v="12722"/>
  </r>
  <r>
    <n v="42"/>
    <x v="3"/>
    <s v="Bas-Rhin"/>
    <x v="2"/>
    <x v="0"/>
    <n v="7940.2201854495988"/>
    <n v="60395.48225185601"/>
    <n v="5502.3781610440574"/>
    <n v="84223.461814518625"/>
    <s v="ALSACE"/>
    <x v="0"/>
    <s v="EST"/>
    <n v="158061.54241286829"/>
    <n v="13442.598346493656"/>
  </r>
  <r>
    <n v="91"/>
    <x v="91"/>
    <s v="Gard"/>
    <x v="4"/>
    <x v="3"/>
    <n v="2415"/>
    <n v="7035"/>
    <n v="2320"/>
    <n v="10830"/>
    <s v="LANGUEDOC-ROUSSILLON"/>
    <x v="1"/>
    <s v="MEDITERRANEE"/>
    <n v="22600"/>
    <n v="4735"/>
  </r>
  <r>
    <n v="24"/>
    <x v="10"/>
    <s v="Cher"/>
    <x v="4"/>
    <x v="2"/>
    <n v="6050"/>
    <n v="15765"/>
    <n v="3470"/>
    <n v="7235"/>
    <s v="CENTRE"/>
    <x v="1"/>
    <s v="BASSIN PARISIEN"/>
    <n v="32520"/>
    <n v="9520"/>
  </r>
  <r>
    <n v="74"/>
    <x v="52"/>
    <s v="Corrèze"/>
    <x v="3"/>
    <x v="5"/>
    <n v="1013.0985032575359"/>
    <n v="15853.513096150722"/>
    <n v="1093.360805393497"/>
    <n v="20078.817953998299"/>
    <s v="LIMOUSIN"/>
    <x v="2"/>
    <s v="SUD-OUEST"/>
    <n v="38038.790358800055"/>
    <n v="2106.4593086510331"/>
  </r>
  <r>
    <n v="93"/>
    <x v="36"/>
    <s v="Alpes-de-Haute-Provence"/>
    <x v="0"/>
    <x v="0"/>
    <n v="1532"/>
    <n v="15808"/>
    <n v="1104"/>
    <n v="15440"/>
    <s v="PROVENCE-ALPES-COTE D'AZUR"/>
    <x v="0"/>
    <s v="MEDITERRANEE"/>
    <n v="33884"/>
    <n v="2636"/>
  </r>
  <r>
    <n v="82"/>
    <x v="56"/>
    <s v="Drôme"/>
    <x v="4"/>
    <x v="2"/>
    <n v="5085"/>
    <n v="13830"/>
    <n v="3615"/>
    <n v="8820"/>
    <s v="RHONE-ALPES"/>
    <x v="1"/>
    <s v="CENTRE-EST"/>
    <n v="31350"/>
    <n v="8700"/>
  </r>
  <r>
    <n v="11"/>
    <x v="39"/>
    <s v="Seine-Saint-Denis"/>
    <x v="4"/>
    <x v="1"/>
    <n v="16350"/>
    <n v="102605"/>
    <n v="17480"/>
    <n v="123485"/>
    <s v="ILE-DE-FRANCE"/>
    <x v="0"/>
    <s v="REGION PARISIENNE"/>
    <n v="259920"/>
    <n v="33830"/>
  </r>
  <r>
    <n v="42"/>
    <x v="40"/>
    <s v="Haut-Rhin"/>
    <x v="1"/>
    <x v="4"/>
    <n v="3444"/>
    <n v="22272"/>
    <n v="4544"/>
    <n v="12376"/>
    <s v="ALSACE"/>
    <x v="2"/>
    <s v="EST"/>
    <n v="42636"/>
    <n v="7988"/>
  </r>
  <r>
    <n v="41"/>
    <x v="24"/>
    <s v="Vosges"/>
    <x v="0"/>
    <x v="4"/>
    <n v="1288"/>
    <n v="4332"/>
    <n v="1348"/>
    <n v="3868"/>
    <s v="LORRAINE"/>
    <x v="2"/>
    <s v="EST"/>
    <n v="10836"/>
    <n v="2636"/>
  </r>
  <r>
    <n v="73"/>
    <x v="33"/>
    <s v="Gers"/>
    <x v="5"/>
    <x v="4"/>
    <n v="752"/>
    <n v="6081"/>
    <n v="928"/>
    <n v="6805"/>
    <s v="MIDI-PYRENEES"/>
    <x v="2"/>
    <s v="SUD-OUEST"/>
    <n v="14566"/>
    <n v="1680"/>
  </r>
  <r>
    <n v="72"/>
    <x v="4"/>
    <s v="Dordogne"/>
    <x v="3"/>
    <x v="5"/>
    <n v="1006.5952300009262"/>
    <n v="25231.215020937398"/>
    <n v="1563.7590188195716"/>
    <n v="32522.938907342166"/>
    <s v="AQUITAINE"/>
    <x v="2"/>
    <s v="SUD-OUEST"/>
    <n v="60324.508177100062"/>
    <n v="2570.3542488204976"/>
  </r>
  <r>
    <n v="53"/>
    <x v="27"/>
    <s v="Ille-et-Vilaine"/>
    <x v="4"/>
    <x v="1"/>
    <n v="6025"/>
    <n v="51135"/>
    <n v="8185"/>
    <n v="67910"/>
    <s v="BRETAGNE"/>
    <x v="0"/>
    <s v="OUEST"/>
    <n v="133255"/>
    <n v="14210"/>
  </r>
  <r>
    <n v="91"/>
    <x v="64"/>
    <s v="Pyrénées-Orientales"/>
    <x v="2"/>
    <x v="2"/>
    <n v="3572.2590448940764"/>
    <n v="39772.450112954059"/>
    <n v="2483.0967055663314"/>
    <n v="30910.850496186889"/>
    <s v="LANGUEDOC-ROUSSILLON"/>
    <x v="1"/>
    <s v="MEDITERRANEE"/>
    <n v="76738.656359601358"/>
    <n v="6055.3557504604078"/>
  </r>
  <r>
    <n v="11"/>
    <x v="75"/>
    <s v="Val-de-Marne"/>
    <x v="0"/>
    <x v="5"/>
    <n v="2212"/>
    <n v="24364"/>
    <n v="1600"/>
    <n v="9032"/>
    <s v="ILE-DE-FRANCE"/>
    <x v="2"/>
    <s v="REGION PARISIENNE"/>
    <n v="37208"/>
    <n v="3812"/>
  </r>
  <r>
    <n v="82"/>
    <x v="32"/>
    <s v="Ain"/>
    <x v="4"/>
    <x v="4"/>
    <n v="1675"/>
    <n v="7635"/>
    <n v="2265"/>
    <n v="5985"/>
    <s v="RHONE-ALPES"/>
    <x v="2"/>
    <s v="CENTRE-EST"/>
    <n v="17560"/>
    <n v="3940"/>
  </r>
  <r>
    <n v="24"/>
    <x v="46"/>
    <s v="Indre"/>
    <x v="5"/>
    <x v="3"/>
    <n v="716"/>
    <n v="3921"/>
    <n v="800"/>
    <n v="6668"/>
    <s v="CENTRE"/>
    <x v="1"/>
    <s v="BASSIN PARISIEN"/>
    <n v="12105"/>
    <n v="1516"/>
  </r>
  <r>
    <n v="53"/>
    <x v="57"/>
    <s v="Côtes-d'Armor"/>
    <x v="2"/>
    <x v="2"/>
    <n v="5593.5182175615819"/>
    <n v="61235.005873490925"/>
    <n v="3385.9199068212838"/>
    <n v="44626.556834727897"/>
    <s v="BRETAGNE"/>
    <x v="1"/>
    <s v="OUEST"/>
    <n v="114841.00083260168"/>
    <n v="8979.4381243828648"/>
  </r>
  <r>
    <n v="83"/>
    <x v="22"/>
    <s v="Allier"/>
    <x v="1"/>
    <x v="5"/>
    <n v="636"/>
    <n v="6864"/>
    <n v="864"/>
    <n v="6920"/>
    <s v="AUVERGNE"/>
    <x v="2"/>
    <s v="CENTRE-EST"/>
    <n v="15284"/>
    <n v="1500"/>
  </r>
  <r>
    <n v="24"/>
    <x v="21"/>
    <s v="Eure-et-Loir"/>
    <x v="0"/>
    <x v="2"/>
    <n v="4824"/>
    <n v="7992"/>
    <n v="2964"/>
    <n v="4620"/>
    <s v="CENTRE"/>
    <x v="1"/>
    <s v="BASSIN PARISIEN"/>
    <n v="20400"/>
    <n v="7788"/>
  </r>
  <r>
    <n v="74"/>
    <x v="0"/>
    <s v="Creuse"/>
    <x v="3"/>
    <x v="2"/>
    <n v="1078.8961040945992"/>
    <n v="15523.963636398214"/>
    <n v="627.84964081312683"/>
    <n v="10371.205989032509"/>
    <s v="LIMOUSIN"/>
    <x v="1"/>
    <s v="SUD-OUEST"/>
    <n v="27601.915370338451"/>
    <n v="1706.745744907726"/>
  </r>
  <r>
    <n v="72"/>
    <x v="25"/>
    <s v="Lot-et-Garonne"/>
    <x v="2"/>
    <x v="2"/>
    <n v="3383.3809160995725"/>
    <n v="33313.896676690558"/>
    <n v="2151.4123800229468"/>
    <n v="25403.782030679595"/>
    <s v="AQUITAINE"/>
    <x v="1"/>
    <s v="SUD-OUEST"/>
    <n v="64252.472003492672"/>
    <n v="5534.7932961225197"/>
  </r>
  <r>
    <n v="21"/>
    <x v="5"/>
    <s v="Haute-Marne"/>
    <x v="3"/>
    <x v="0"/>
    <n v="925.9855117222296"/>
    <n v="12129.391426213469"/>
    <n v="563.74880342126073"/>
    <n v="15486.008938194811"/>
    <s v="CHAMPAGNE-ARDENNE"/>
    <x v="0"/>
    <s v="BASSIN PARISIEN"/>
    <n v="29105.134679551771"/>
    <n v="1489.7343151434902"/>
  </r>
  <r>
    <n v="72"/>
    <x v="11"/>
    <s v="Pyrénées-Atlantiques"/>
    <x v="6"/>
    <x v="2"/>
    <n v="5696"/>
    <n v="66020"/>
    <n v="3448"/>
    <n v="52677"/>
    <s v="AQUITAINE"/>
    <x v="1"/>
    <s v="SUD-OUEST"/>
    <n v="127841"/>
    <n v="9144"/>
  </r>
  <r>
    <n v="23"/>
    <x v="16"/>
    <s v="Seine-Maritime"/>
    <x v="2"/>
    <x v="0"/>
    <n v="9270.7658535030841"/>
    <n v="85556.034340492712"/>
    <n v="5742.8468699272962"/>
    <n v="110495.2102125344"/>
    <s v="HAUTE-NORMANDIE"/>
    <x v="0"/>
    <s v="BASSIN PARISIEN"/>
    <n v="211064.85727645748"/>
    <n v="15013.61272343038"/>
  </r>
  <r>
    <n v="41"/>
    <x v="31"/>
    <s v="Meurthe-et-Moselle"/>
    <x v="0"/>
    <x v="1"/>
    <n v="11972"/>
    <n v="54792"/>
    <n v="13160"/>
    <n v="67780"/>
    <s v="LORRAINE"/>
    <x v="0"/>
    <s v="EST"/>
    <n v="147704"/>
    <n v="25132"/>
  </r>
  <r>
    <n v="21"/>
    <x v="77"/>
    <s v="Aube"/>
    <x v="1"/>
    <x v="1"/>
    <n v="1420"/>
    <n v="21100"/>
    <n v="1408"/>
    <n v="30012"/>
    <s v="CHAMPAGNE-ARDENNE"/>
    <x v="0"/>
    <s v="BASSIN PARISIEN"/>
    <n v="53940"/>
    <n v="2828"/>
  </r>
  <r>
    <n v="82"/>
    <x v="19"/>
    <s v="Isère"/>
    <x v="3"/>
    <x v="5"/>
    <n v="7742.5137979914289"/>
    <n v="117420.25795019731"/>
    <n v="9322.9791961720894"/>
    <n v="131407.56134155134"/>
    <s v="RHONE-ALPES"/>
    <x v="2"/>
    <s v="CENTRE-EST"/>
    <n v="265893.31228591216"/>
    <n v="17065.49299416352"/>
  </r>
  <r>
    <n v="43"/>
    <x v="18"/>
    <s v="Haute-Saône"/>
    <x v="6"/>
    <x v="1"/>
    <n v="123"/>
    <n v="16513"/>
    <n v="91"/>
    <n v="23983"/>
    <s v="FRANCHE-COMTE"/>
    <x v="0"/>
    <s v="EST"/>
    <n v="40710"/>
    <n v="214"/>
  </r>
  <r>
    <n v="11"/>
    <x v="66"/>
    <s v="Val-d'Oise"/>
    <x v="5"/>
    <x v="0"/>
    <n v="11367"/>
    <n v="72953"/>
    <n v="8525"/>
    <n v="84751"/>
    <s v="ILE-DE-FRANCE"/>
    <x v="0"/>
    <s v="REGION PARISIENNE"/>
    <n v="177596"/>
    <n v="19892"/>
  </r>
  <r>
    <n v="82"/>
    <x v="32"/>
    <s v="Ain"/>
    <x v="0"/>
    <x v="3"/>
    <n v="1008"/>
    <n v="2576"/>
    <n v="1364"/>
    <n v="4772"/>
    <s v="RHONE-ALPES"/>
    <x v="1"/>
    <s v="CENTRE-EST"/>
    <n v="9720"/>
    <n v="2372"/>
  </r>
  <r>
    <n v="23"/>
    <x v="16"/>
    <s v="Seine-Maritime"/>
    <x v="3"/>
    <x v="4"/>
    <n v="11209.049629225179"/>
    <n v="55842.001831014291"/>
    <n v="11794.626770506493"/>
    <n v="63393.940587976431"/>
    <s v="HAUTE-NORMANDIE"/>
    <x v="2"/>
    <s v="BASSIN PARISIEN"/>
    <n v="142239.6188187224"/>
    <n v="23003.676399731674"/>
  </r>
  <r>
    <n v="21"/>
    <x v="77"/>
    <s v="Aube"/>
    <x v="1"/>
    <x v="0"/>
    <n v="5664"/>
    <n v="34532"/>
    <n v="5112"/>
    <n v="40708"/>
    <s v="CHAMPAGNE-ARDENNE"/>
    <x v="0"/>
    <s v="BASSIN PARISIEN"/>
    <n v="86016"/>
    <n v="10776"/>
  </r>
  <r>
    <n v="52"/>
    <x v="73"/>
    <s v="Maine-et-Loire"/>
    <x v="6"/>
    <x v="1"/>
    <n v="263"/>
    <n v="35989"/>
    <n v="129"/>
    <n v="57563"/>
    <s v="PAYS DE LA LOIRE"/>
    <x v="0"/>
    <s v="OUEST"/>
    <n v="93944"/>
    <n v="392"/>
  </r>
  <r>
    <n v="73"/>
    <x v="65"/>
    <s v="Hautes-Pyrénées"/>
    <x v="3"/>
    <x v="3"/>
    <n v="599.58458239055312"/>
    <n v="4712.4159003192308"/>
    <n v="341.07337665991525"/>
    <n v="7818.5329695635819"/>
    <s v="MIDI-PYRENEES"/>
    <x v="1"/>
    <s v="SUD-OUEST"/>
    <n v="13471.60682893328"/>
    <n v="940.65795905046843"/>
  </r>
  <r>
    <n v="91"/>
    <x v="51"/>
    <s v="Hérault"/>
    <x v="3"/>
    <x v="2"/>
    <n v="8750.0595240122439"/>
    <n v="82480.953688685244"/>
    <n v="6028.0626947000201"/>
    <n v="67130.608735524132"/>
    <s v="LANGUEDOC-ROUSSILLON"/>
    <x v="1"/>
    <s v="MEDITERRANEE"/>
    <n v="164389.68464292167"/>
    <n v="14778.122218712264"/>
  </r>
  <r>
    <n v="73"/>
    <x v="80"/>
    <s v="Aveyron"/>
    <x v="3"/>
    <x v="5"/>
    <n v="1306.2312408844839"/>
    <n v="18134.849286423705"/>
    <n v="1477.8987307085699"/>
    <n v="24662.059987667773"/>
    <s v="MIDI-PYRENEES"/>
    <x v="2"/>
    <s v="SUD-OUEST"/>
    <n v="45581.039245684529"/>
    <n v="2784.1299715930536"/>
  </r>
  <r>
    <n v="22"/>
    <x v="81"/>
    <s v="Oise"/>
    <x v="6"/>
    <x v="1"/>
    <n v="277"/>
    <n v="38573"/>
    <n v="238"/>
    <n v="54681"/>
    <s v="PICARDIE"/>
    <x v="0"/>
    <s v="BASSIN PARISIEN"/>
    <n v="93769"/>
    <n v="515"/>
  </r>
  <r>
    <n v="73"/>
    <x v="33"/>
    <s v="Gers"/>
    <x v="0"/>
    <x v="2"/>
    <n v="1496"/>
    <n v="2196"/>
    <n v="952"/>
    <n v="1732"/>
    <s v="MIDI-PYRENEES"/>
    <x v="1"/>
    <s v="SUD-OUEST"/>
    <n v="6376"/>
    <n v="2448"/>
  </r>
  <r>
    <n v="26"/>
    <x v="30"/>
    <s v="Côte-d'Or"/>
    <x v="6"/>
    <x v="0"/>
    <n v="3050"/>
    <n v="29960"/>
    <n v="1924"/>
    <n v="35208"/>
    <s v="BOURGOGNE"/>
    <x v="0"/>
    <s v="BASSIN PARISIEN"/>
    <n v="70142"/>
    <n v="4974"/>
  </r>
  <r>
    <n v="11"/>
    <x v="42"/>
    <s v="Hauts-de-Seine"/>
    <x v="4"/>
    <x v="4"/>
    <n v="7810"/>
    <n v="46225"/>
    <n v="9930"/>
    <n v="49905"/>
    <s v="ILE-DE-FRANCE"/>
    <x v="2"/>
    <s v="REGION PARISIENNE"/>
    <n v="113870"/>
    <n v="17740"/>
  </r>
  <r>
    <n v="21"/>
    <x v="77"/>
    <s v="Aube"/>
    <x v="0"/>
    <x v="2"/>
    <n v="4160"/>
    <n v="7624"/>
    <n v="2876"/>
    <n v="4620"/>
    <s v="CHAMPAGNE-ARDENNE"/>
    <x v="1"/>
    <s v="BASSIN PARISIEN"/>
    <n v="19280"/>
    <n v="7036"/>
  </r>
  <r>
    <n v="41"/>
    <x v="24"/>
    <s v="Vosges"/>
    <x v="6"/>
    <x v="4"/>
    <n v="2417"/>
    <n v="10956"/>
    <n v="2441"/>
    <n v="12636"/>
    <s v="LORRAINE"/>
    <x v="2"/>
    <s v="EST"/>
    <n v="28450"/>
    <n v="4858"/>
  </r>
  <r>
    <n v="82"/>
    <x v="15"/>
    <s v="Loire"/>
    <x v="5"/>
    <x v="4"/>
    <n v="2532"/>
    <n v="21697"/>
    <n v="3376"/>
    <n v="23280"/>
    <s v="RHONE-ALPES"/>
    <x v="2"/>
    <s v="CENTRE-EST"/>
    <n v="50885"/>
    <n v="5908"/>
  </r>
  <r>
    <n v="11"/>
    <x v="90"/>
    <s v="Seine-et-Marne"/>
    <x v="1"/>
    <x v="2"/>
    <n v="13556"/>
    <n v="48276"/>
    <n v="10016"/>
    <n v="34644"/>
    <s v="ILE-DE-FRANCE"/>
    <x v="1"/>
    <s v="REGION PARISIENNE"/>
    <n v="106492"/>
    <n v="23572"/>
  </r>
  <r>
    <n v="22"/>
    <x v="95"/>
    <s v="Aisne"/>
    <x v="5"/>
    <x v="2"/>
    <n v="8909"/>
    <n v="38067"/>
    <n v="6538"/>
    <n v="21725"/>
    <s v="PICARDIE"/>
    <x v="1"/>
    <s v="BASSIN PARISIEN"/>
    <n v="75239"/>
    <n v="15447"/>
  </r>
  <r>
    <n v="52"/>
    <x v="63"/>
    <s v="Vendée"/>
    <x v="4"/>
    <x v="5"/>
    <n v="550"/>
    <n v="4230"/>
    <n v="865"/>
    <n v="3540"/>
    <s v="PAYS DE LA LOIRE"/>
    <x v="2"/>
    <s v="OUEST"/>
    <n v="9185"/>
    <n v="1415"/>
  </r>
  <r>
    <n v="31"/>
    <x v="43"/>
    <s v="Pas-de-Calais"/>
    <x v="3"/>
    <x v="2"/>
    <n v="15415.118635299386"/>
    <n v="152058.0523185913"/>
    <n v="11387.465142804149"/>
    <n v="106203.09945955001"/>
    <s v="NORD-PAS-DE-CALAIS"/>
    <x v="1"/>
    <s v=""/>
    <n v="285063.73555624485"/>
    <n v="26802.583778103537"/>
  </r>
  <r>
    <n v="24"/>
    <x v="71"/>
    <s v="Loiret"/>
    <x v="0"/>
    <x v="5"/>
    <n v="444"/>
    <n v="4884"/>
    <n v="332"/>
    <n v="1832"/>
    <s v="CENTRE"/>
    <x v="2"/>
    <s v="BASSIN PARISIEN"/>
    <n v="7492"/>
    <n v="776"/>
  </r>
  <r>
    <n v="11"/>
    <x v="66"/>
    <s v="Val-d'Oise"/>
    <x v="0"/>
    <x v="5"/>
    <n v="1088"/>
    <n v="12736"/>
    <n v="952"/>
    <n v="4132"/>
    <s v="ILE-DE-FRANCE"/>
    <x v="2"/>
    <s v="REGION PARISIENNE"/>
    <n v="18908"/>
    <n v="2040"/>
  </r>
  <r>
    <n v="82"/>
    <x v="15"/>
    <s v="Loire"/>
    <x v="2"/>
    <x v="4"/>
    <n v="6272.9619517792335"/>
    <n v="32472.142449930223"/>
    <n v="5612.6366197545185"/>
    <n v="37410.115803404893"/>
    <s v="RHONE-ALPES"/>
    <x v="2"/>
    <s v="CENTRE-EST"/>
    <n v="81767.856824868868"/>
    <n v="11885.598571533752"/>
  </r>
  <r>
    <n v="21"/>
    <x v="77"/>
    <s v="Aube"/>
    <x v="4"/>
    <x v="4"/>
    <n v="910"/>
    <n v="4695"/>
    <n v="985"/>
    <n v="3315"/>
    <s v="CHAMPAGNE-ARDENNE"/>
    <x v="2"/>
    <s v="BASSIN PARISIEN"/>
    <n v="9905"/>
    <n v="1895"/>
  </r>
  <r>
    <n v="25"/>
    <x v="85"/>
    <s v="Calvados"/>
    <x v="4"/>
    <x v="0"/>
    <n v="11060"/>
    <n v="62815"/>
    <n v="8100"/>
    <n v="76140"/>
    <s v="BASSE-NORMANDIE"/>
    <x v="0"/>
    <s v="BASSIN PARISIEN"/>
    <n v="158115"/>
    <n v="19160"/>
  </r>
  <r>
    <n v="25"/>
    <x v="55"/>
    <s v="Manche"/>
    <x v="0"/>
    <x v="4"/>
    <n v="1416"/>
    <n v="4420"/>
    <n v="1860"/>
    <n v="4340"/>
    <s v="BASSE-NORMANDIE"/>
    <x v="2"/>
    <s v="BASSIN PARISIEN"/>
    <n v="12036"/>
    <n v="3276"/>
  </r>
  <r>
    <n v="23"/>
    <x v="38"/>
    <s v="Eure"/>
    <x v="4"/>
    <x v="5"/>
    <n v="550"/>
    <n v="5340"/>
    <n v="825"/>
    <n v="4155"/>
    <s v="HAUTE-NORMANDIE"/>
    <x v="2"/>
    <s v="BASSIN PARISIEN"/>
    <n v="10870"/>
    <n v="1375"/>
  </r>
  <r>
    <n v="82"/>
    <x v="61"/>
    <s v="Haute-Savoie"/>
    <x v="5"/>
    <x v="2"/>
    <n v="11808"/>
    <n v="50032"/>
    <n v="8220"/>
    <n v="34240"/>
    <s v="RHONE-ALPES"/>
    <x v="1"/>
    <s v="CENTRE-EST"/>
    <n v="104300"/>
    <n v="20028"/>
  </r>
  <r>
    <n v="41"/>
    <x v="58"/>
    <s v="Meuse"/>
    <x v="4"/>
    <x v="3"/>
    <n v="835"/>
    <n v="1895"/>
    <n v="900"/>
    <n v="2795"/>
    <s v="LORRAINE"/>
    <x v="1"/>
    <s v="EST"/>
    <n v="6425"/>
    <n v="1735"/>
  </r>
  <r>
    <n v="93"/>
    <x v="54"/>
    <s v="Vaucluse"/>
    <x v="1"/>
    <x v="3"/>
    <n v="2240"/>
    <n v="6976"/>
    <n v="2288"/>
    <n v="10356"/>
    <s v="PROVENCE-ALPES-COTE D'AZUR"/>
    <x v="1"/>
    <s v="MEDITERRANEE"/>
    <n v="21860"/>
    <n v="4528"/>
  </r>
  <r>
    <n v="52"/>
    <x v="59"/>
    <s v="Mayenne"/>
    <x v="6"/>
    <x v="4"/>
    <n v="2091"/>
    <n v="8443"/>
    <n v="2022"/>
    <n v="9160"/>
    <s v="PAYS DE LA LOIRE"/>
    <x v="2"/>
    <s v="OUEST"/>
    <n v="21716"/>
    <n v="4113"/>
  </r>
  <r>
    <n v="11"/>
    <x v="90"/>
    <s v="Seine-et-Marne"/>
    <x v="2"/>
    <x v="3"/>
    <n v="4710.9528016057739"/>
    <n v="22884.034831088429"/>
    <n v="3720.003237503714"/>
    <n v="33838.326173293717"/>
    <s v="ILE-DE-FRANCE"/>
    <x v="1"/>
    <s v="REGION PARISIENNE"/>
    <n v="65153.317043491639"/>
    <n v="8430.9560391094874"/>
  </r>
  <r>
    <n v="24"/>
    <x v="45"/>
    <s v="Indre-et-Loire"/>
    <x v="3"/>
    <x v="0"/>
    <n v="2851.1171201333555"/>
    <n v="28523.573657422156"/>
    <n v="1657.3018747350714"/>
    <n v="35285.579910947708"/>
    <s v="CENTRE"/>
    <x v="0"/>
    <s v="BASSIN PARISIEN"/>
    <n v="68317.572563238296"/>
    <n v="4508.418994868427"/>
  </r>
  <r>
    <n v="24"/>
    <x v="10"/>
    <s v="Cher"/>
    <x v="4"/>
    <x v="1"/>
    <n v="3205"/>
    <n v="26200"/>
    <n v="4365"/>
    <n v="36205"/>
    <s v="CENTRE"/>
    <x v="0"/>
    <s v="BASSIN PARISIEN"/>
    <n v="69975"/>
    <n v="7570"/>
  </r>
  <r>
    <n v="54"/>
    <x v="93"/>
    <s v="Deux-Sèvres"/>
    <x v="1"/>
    <x v="3"/>
    <n v="1512"/>
    <n v="3372"/>
    <n v="2240"/>
    <n v="5620"/>
    <s v="POITOU-CHARENTES"/>
    <x v="1"/>
    <s v="OUEST"/>
    <n v="12744"/>
    <n v="3752"/>
  </r>
  <r>
    <n v="82"/>
    <x v="19"/>
    <s v="Isère"/>
    <x v="0"/>
    <x v="1"/>
    <n v="12184"/>
    <n v="66968"/>
    <n v="12356"/>
    <n v="80672"/>
    <s v="RHONE-ALPES"/>
    <x v="0"/>
    <s v="CENTRE-EST"/>
    <n v="172180"/>
    <n v="24540"/>
  </r>
  <r>
    <n v="93"/>
    <x v="6"/>
    <s v="Var"/>
    <x v="1"/>
    <x v="0"/>
    <n v="13032"/>
    <n v="87748"/>
    <n v="10056"/>
    <n v="108032"/>
    <s v="PROVENCE-ALPES-COTE D'AZUR"/>
    <x v="0"/>
    <s v="MEDITERRANEE"/>
    <n v="218868"/>
    <n v="23088"/>
  </r>
  <r>
    <n v="43"/>
    <x v="23"/>
    <s v="Territoire de Belfort"/>
    <x v="5"/>
    <x v="1"/>
    <n v="207"/>
    <n v="7428"/>
    <n v="216"/>
    <n v="11576"/>
    <s v="FRANCHE-COMTE"/>
    <x v="0"/>
    <s v="EST"/>
    <n v="19427"/>
    <n v="423"/>
  </r>
  <r>
    <n v="93"/>
    <x v="54"/>
    <s v="Vaucluse"/>
    <x v="4"/>
    <x v="4"/>
    <n v="1375"/>
    <n v="8480"/>
    <n v="1690"/>
    <n v="6605"/>
    <s v="PROVENCE-ALPES-COTE D'AZUR"/>
    <x v="2"/>
    <s v="MEDITERRANEE"/>
    <n v="18150"/>
    <n v="3065"/>
  </r>
  <r>
    <n v="82"/>
    <x v="32"/>
    <s v="Ain"/>
    <x v="5"/>
    <x v="0"/>
    <n v="4779"/>
    <n v="38480"/>
    <n v="3669"/>
    <n v="44168"/>
    <s v="RHONE-ALPES"/>
    <x v="0"/>
    <s v="CENTRE-EST"/>
    <n v="91096"/>
    <n v="8448"/>
  </r>
  <r>
    <n v="41"/>
    <x v="24"/>
    <s v="Vosges"/>
    <x v="4"/>
    <x v="3"/>
    <n v="1905"/>
    <n v="3420"/>
    <n v="2330"/>
    <n v="5230"/>
    <s v="LORRAINE"/>
    <x v="1"/>
    <s v="EST"/>
    <n v="12885"/>
    <n v="4235"/>
  </r>
  <r>
    <n v="91"/>
    <x v="83"/>
    <s v="Lozère"/>
    <x v="2"/>
    <x v="3"/>
    <n v="188.37403789660456"/>
    <n v="1689.9094803833505"/>
    <n v="124.22911713418449"/>
    <n v="2503.2371458456141"/>
    <s v="LANGUEDOC-ROUSSILLON"/>
    <x v="1"/>
    <s v="MEDITERRANEE"/>
    <n v="4505.7497812597539"/>
    <n v="312.60315503078903"/>
  </r>
  <r>
    <n v="91"/>
    <x v="51"/>
    <s v="Hérault"/>
    <x v="3"/>
    <x v="1"/>
    <n v="226.32142689140886"/>
    <n v="27905.119842716733"/>
    <n v="186.68458850541643"/>
    <n v="39188.569881541298"/>
    <s v="LANGUEDOC-ROUSSILLON"/>
    <x v="0"/>
    <s v="MEDITERRANEE"/>
    <n v="67506.695739654853"/>
    <n v="413.00601539682532"/>
  </r>
  <r>
    <n v="83"/>
    <x v="92"/>
    <s v="Cantal"/>
    <x v="2"/>
    <x v="3"/>
    <n v="372.43462378418241"/>
    <n v="3860.6058113365793"/>
    <n v="270.61294129104567"/>
    <n v="6087.7154578151894"/>
    <s v="AUVERGNE"/>
    <x v="1"/>
    <s v="CENTRE-EST"/>
    <n v="10591.368834226996"/>
    <n v="643.04756507522802"/>
  </r>
  <r>
    <n v="25"/>
    <x v="85"/>
    <s v="Calvados"/>
    <x v="5"/>
    <x v="5"/>
    <n v="1651"/>
    <n v="19146"/>
    <n v="2112"/>
    <n v="17456"/>
    <s v="BASSE-NORMANDIE"/>
    <x v="2"/>
    <s v="BASSIN PARISIEN"/>
    <n v="40365"/>
    <n v="3763"/>
  </r>
  <r>
    <n v="41"/>
    <x v="67"/>
    <s v="Moselle"/>
    <x v="1"/>
    <x v="2"/>
    <n v="22444"/>
    <n v="68316"/>
    <n v="15724"/>
    <n v="37616"/>
    <s v="LORRAINE"/>
    <x v="1"/>
    <s v="EST"/>
    <n v="144100"/>
    <n v="38168"/>
  </r>
  <r>
    <n v="21"/>
    <x v="5"/>
    <s v="Haute-Marne"/>
    <x v="0"/>
    <x v="2"/>
    <n v="3440"/>
    <n v="6416"/>
    <n v="1796"/>
    <n v="3188"/>
    <s v="CHAMPAGNE-ARDENNE"/>
    <x v="1"/>
    <s v="BASSIN PARISIEN"/>
    <n v="14840"/>
    <n v="5236"/>
  </r>
  <r>
    <n v="52"/>
    <x v="73"/>
    <s v="Maine-et-Loire"/>
    <x v="5"/>
    <x v="2"/>
    <n v="13804"/>
    <n v="49077"/>
    <n v="10545"/>
    <n v="32456"/>
    <s v="PAYS DE LA LOIRE"/>
    <x v="1"/>
    <s v="OUEST"/>
    <n v="105882"/>
    <n v="24349"/>
  </r>
  <r>
    <n v="91"/>
    <x v="64"/>
    <s v="Pyrénées-Orientales"/>
    <x v="3"/>
    <x v="1"/>
    <n v="79.359324758575369"/>
    <n v="14015.18845819224"/>
    <n v="58.508147841778182"/>
    <n v="21269.79050494761"/>
    <s v="LANGUEDOC-ROUSSILLON"/>
    <x v="0"/>
    <s v="MEDITERRANEE"/>
    <n v="35422.846435740204"/>
    <n v="137.86747260035355"/>
  </r>
  <r>
    <n v="24"/>
    <x v="45"/>
    <s v="Indre-et-Loire"/>
    <x v="2"/>
    <x v="5"/>
    <n v="3248.2105871274948"/>
    <n v="39035.234036038986"/>
    <n v="4404.7479851543712"/>
    <n v="46709.794462626291"/>
    <s v="CENTRE"/>
    <x v="2"/>
    <s v="BASSIN PARISIEN"/>
    <n v="93397.987070947143"/>
    <n v="7652.9585722818665"/>
  </r>
  <r>
    <n v="52"/>
    <x v="59"/>
    <s v="Mayenne"/>
    <x v="6"/>
    <x v="3"/>
    <n v="1097"/>
    <n v="4853"/>
    <n v="709"/>
    <n v="7231"/>
    <s v="PAYS DE LA LOIRE"/>
    <x v="1"/>
    <s v="OUEST"/>
    <n v="13890"/>
    <n v="1806"/>
  </r>
  <r>
    <n v="53"/>
    <x v="34"/>
    <s v="Finistère"/>
    <x v="5"/>
    <x v="1"/>
    <n v="916"/>
    <n v="61512"/>
    <n v="868"/>
    <n v="89404"/>
    <s v="BRETAGNE"/>
    <x v="0"/>
    <s v="OUEST"/>
    <n v="152700"/>
    <n v="1784"/>
  </r>
  <r>
    <n v="24"/>
    <x v="46"/>
    <s v="Indre"/>
    <x v="3"/>
    <x v="3"/>
    <n v="762.41252913794472"/>
    <n v="3993.5555941533571"/>
    <n v="607.06391395289575"/>
    <n v="6784.991218769952"/>
    <s v="CENTRE"/>
    <x v="1"/>
    <s v="BASSIN PARISIEN"/>
    <n v="12148.023256014149"/>
    <n v="1369.4764430908403"/>
  </r>
  <r>
    <n v="53"/>
    <x v="34"/>
    <s v="Finistère"/>
    <x v="6"/>
    <x v="0"/>
    <n v="2439"/>
    <n v="28975"/>
    <n v="1510"/>
    <n v="47723"/>
    <s v="BRETAGNE"/>
    <x v="0"/>
    <s v="OUEST"/>
    <n v="80647"/>
    <n v="3949"/>
  </r>
  <r>
    <n v="91"/>
    <x v="83"/>
    <s v="Lozère"/>
    <x v="1"/>
    <x v="3"/>
    <n v="288"/>
    <n v="1068"/>
    <n v="432"/>
    <n v="2060"/>
    <s v="LANGUEDOC-ROUSSILLON"/>
    <x v="1"/>
    <s v="MEDITERRANEE"/>
    <n v="3848"/>
    <n v="720"/>
  </r>
  <r>
    <n v="43"/>
    <x v="14"/>
    <s v="Doubs"/>
    <x v="2"/>
    <x v="4"/>
    <n v="4610.3688263169461"/>
    <n v="22330.409054976983"/>
    <n v="4119.2927264594027"/>
    <n v="23421.040147799256"/>
    <s v="FRANCHE-COMTE"/>
    <x v="2"/>
    <s v="EST"/>
    <n v="54481.110755552589"/>
    <n v="8729.6615527763497"/>
  </r>
  <r>
    <n v="93"/>
    <x v="68"/>
    <s v="Alpes-Maritimes"/>
    <x v="1"/>
    <x v="3"/>
    <n v="4068"/>
    <n v="18868"/>
    <n v="4100"/>
    <n v="32964"/>
    <s v="PROVENCE-ALPES-COTE D'AZUR"/>
    <x v="1"/>
    <s v="MEDITERRANEE"/>
    <n v="60000"/>
    <n v="8168"/>
  </r>
  <r>
    <n v="73"/>
    <x v="37"/>
    <s v="Lot"/>
    <x v="2"/>
    <x v="3"/>
    <n v="397.72447630286052"/>
    <n v="3632.794021528136"/>
    <n v="359.36954276190602"/>
    <n v="6510.4508927519573"/>
    <s v="MIDI-PYRENEES"/>
    <x v="1"/>
    <s v="SUD-OUEST"/>
    <n v="10900.338933344861"/>
    <n v="757.0940190647666"/>
  </r>
  <r>
    <n v="91"/>
    <x v="91"/>
    <s v="Gard"/>
    <x v="1"/>
    <x v="5"/>
    <n v="856"/>
    <n v="12336"/>
    <n v="1444"/>
    <n v="12016"/>
    <s v="LANGUEDOC-ROUSSILLON"/>
    <x v="2"/>
    <s v="MEDITERRANEE"/>
    <n v="26652"/>
    <n v="2300"/>
  </r>
  <r>
    <n v="24"/>
    <x v="10"/>
    <s v="Cher"/>
    <x v="3"/>
    <x v="1"/>
    <n v="75.876868790582648"/>
    <n v="11975.040286894582"/>
    <n v="45.943179478235272"/>
    <n v="22363.111383268508"/>
    <s v="CENTRE"/>
    <x v="0"/>
    <s v="BASSIN PARISIEN"/>
    <n v="34459.971718431909"/>
    <n v="121.82004826881791"/>
  </r>
  <r>
    <n v="43"/>
    <x v="14"/>
    <s v="Doubs"/>
    <x v="3"/>
    <x v="0"/>
    <n v="2999.804299453544"/>
    <n v="28546.309863643433"/>
    <n v="1998.7932914152009"/>
    <n v="33403.841414141527"/>
    <s v="FRANCHE-COMTE"/>
    <x v="0"/>
    <s v="EST"/>
    <n v="66948.748868653696"/>
    <n v="4998.5975908687451"/>
  </r>
  <r>
    <n v="11"/>
    <x v="39"/>
    <s v="Seine-Saint-Denis"/>
    <x v="6"/>
    <x v="2"/>
    <n v="12016"/>
    <n v="109783"/>
    <n v="8581"/>
    <n v="95208"/>
    <s v="ILE-DE-FRANCE"/>
    <x v="1"/>
    <s v="REGION PARISIENNE"/>
    <n v="225588"/>
    <n v="20597"/>
  </r>
  <r>
    <n v="23"/>
    <x v="38"/>
    <s v="Eure"/>
    <x v="3"/>
    <x v="2"/>
    <n v="6286.7096810946532"/>
    <n v="62499.566730651379"/>
    <n v="4400.4703296871758"/>
    <n v="45015.950007671701"/>
    <s v="HAUTE-NORMANDIE"/>
    <x v="1"/>
    <s v="BASSIN PARISIEN"/>
    <n v="118202.69674910491"/>
    <n v="10687.18001078182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 chartFormat="5">
  <location ref="A34:E43" firstHeaderRow="1" firstDataRow="2" firstDataCol="1"/>
  <pivotFields count="13">
    <pivotField showAll="0"/>
    <pivotField showAll="0"/>
    <pivotField showAll="0"/>
    <pivotField axis="axisRow" showAll="0">
      <items count="8">
        <item x="0"/>
        <item x="4"/>
        <item x="1"/>
        <item x="5"/>
        <item x="6"/>
        <item x="2"/>
        <item x="3"/>
        <item t="default"/>
      </items>
    </pivotField>
    <pivotField showAll="0"/>
    <pivotField numFmtId="3" showAll="0"/>
    <pivotField numFmtId="3" showAll="0"/>
    <pivotField numFmtId="3" showAll="0"/>
    <pivotField numFmtId="3"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dataField="1" numFmtId="3" showAl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0"/>
  </colFields>
  <colItems count="4">
    <i>
      <x/>
    </i>
    <i>
      <x v="1"/>
    </i>
    <i>
      <x v="2"/>
    </i>
    <i t="grand">
      <x/>
    </i>
  </colItems>
  <dataFields count="1">
    <dataField name="Somme de Population" fld="12" baseField="0" baseItem="0"/>
  </dataFields>
  <chartFormats count="3"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I11" firstHeaderRow="1" firstDataRow="2" firstDataCol="1"/>
  <pivotFields count="13">
    <pivotField showAll="0"/>
    <pivotField showAll="0"/>
    <pivotField showAll="0"/>
    <pivotField axis="axisCol" showAll="0">
      <items count="8">
        <item x="0"/>
        <item x="4"/>
        <item x="1"/>
        <item x="5"/>
        <item x="6"/>
        <item x="2"/>
        <item x="3"/>
        <item t="default"/>
      </items>
    </pivotField>
    <pivotField axis="axisRow" showAll="0">
      <items count="7">
        <item x="0"/>
        <item x="4"/>
        <item x="3"/>
        <item x="2"/>
        <item x="1"/>
        <item x="5"/>
        <item t="default"/>
      </items>
    </pivotField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dataField="1" numFmtId="3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omme de Population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" cacheId="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I11" firstHeaderRow="1" firstDataRow="2" firstDataCol="1"/>
  <pivotFields count="18">
    <pivotField showAll="0"/>
    <pivotField showAll="0"/>
    <pivotField showAll="0"/>
    <pivotField axis="axisCol" showAll="0">
      <items count="8">
        <item x="0"/>
        <item x="4"/>
        <item x="1"/>
        <item x="5"/>
        <item x="6"/>
        <item x="2"/>
        <item x="3"/>
        <item t="default"/>
      </items>
    </pivotField>
    <pivotField axis="axisRow" showAll="0">
      <items count="7">
        <item x="0"/>
        <item x="4"/>
        <item x="3"/>
        <item x="2"/>
        <item x="1"/>
        <item x="5"/>
        <item t="default"/>
      </items>
    </pivotField>
    <pivotField dataField="1" numFmtId="3" showAll="0"/>
    <pivotField numFmtId="3" showAll="0"/>
    <pivotField numFmtId="3" showAll="0"/>
    <pivotField numFmtId="3" showAll="0"/>
    <pivotField showAll="0"/>
    <pivotField showAll="0"/>
    <pivotField showAll="0"/>
    <pivotField numFmtId="3" showAll="0"/>
    <pivotField numFmtId="3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omme de Hommes 16-24 ans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1" cacheId="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 chartFormat="1">
  <location ref="A3:F32" firstHeaderRow="0" firstDataRow="1" firstDataCol="2"/>
  <pivotFields count="18">
    <pivotField showAll="0"/>
    <pivotField showAll="0"/>
    <pivotField showAll="0"/>
    <pivotField axis="axisRow" outline="0" showAll="0">
      <items count="8">
        <item x="0"/>
        <item x="4"/>
        <item x="1"/>
        <item x="5"/>
        <item x="6"/>
        <item x="2"/>
        <item x="3"/>
        <item t="default"/>
      </items>
    </pivotField>
    <pivotField showAll="0"/>
    <pivotField dataField="1" numFmtId="3" showAll="0"/>
    <pivotField dataField="1" numFmtId="3" showAll="0"/>
    <pivotField numFmtId="3" showAll="0"/>
    <pivotField numFmtId="3"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numFmtId="3" showAll="0"/>
    <pivotField numFmtId="3" showAl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3"/>
    <field x="10"/>
  </rowFields>
  <rowItems count="29">
    <i>
      <x/>
      <x/>
    </i>
    <i r="1">
      <x v="1"/>
    </i>
    <i r="1">
      <x v="2"/>
    </i>
    <i t="default">
      <x/>
    </i>
    <i>
      <x v="1"/>
      <x/>
    </i>
    <i r="1">
      <x v="1"/>
    </i>
    <i r="1">
      <x v="2"/>
    </i>
    <i t="default">
      <x v="1"/>
    </i>
    <i>
      <x v="2"/>
      <x/>
    </i>
    <i r="1">
      <x v="1"/>
    </i>
    <i r="1">
      <x v="2"/>
    </i>
    <i t="default">
      <x v="2"/>
    </i>
    <i>
      <x v="3"/>
      <x/>
    </i>
    <i r="1">
      <x v="1"/>
    </i>
    <i r="1">
      <x v="2"/>
    </i>
    <i t="default">
      <x v="3"/>
    </i>
    <i>
      <x v="4"/>
      <x/>
    </i>
    <i r="1">
      <x v="1"/>
    </i>
    <i r="1">
      <x v="2"/>
    </i>
    <i t="default">
      <x v="4"/>
    </i>
    <i>
      <x v="5"/>
      <x/>
    </i>
    <i r="1">
      <x v="1"/>
    </i>
    <i r="1">
      <x v="2"/>
    </i>
    <i t="default">
      <x v="5"/>
    </i>
    <i>
      <x v="6"/>
      <x/>
    </i>
    <i r="1">
      <x v="1"/>
    </i>
    <i r="1">
      <x v="2"/>
    </i>
    <i t="default"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Hommes 25 ans et +" fld="6" baseField="0" baseItem="0"/>
    <dataField name="Somme de Hommes 16-24 ans" fld="5" baseField="0" baseItem="0"/>
    <dataField name="Somme de Population masculine" fld="14" baseField="0" baseItem="0" numFmtId="3"/>
    <dataField name="Nombre de % 16-24 homme/population masculine" fld="15" subtotal="count" baseField="10" baseItem="0" numFmtId="3"/>
  </dataFields>
  <formats count="6">
    <format dxfId="25">
      <pivotArea collapsedLevelsAreSubtotals="1" fieldPosition="0">
        <references count="3">
          <reference field="4294967294" count="1" selected="0">
            <x v="1"/>
          </reference>
          <reference field="3" count="1" selected="0">
            <x v="5"/>
          </reference>
          <reference field="10" count="0"/>
        </references>
      </pivotArea>
    </format>
    <format dxfId="24">
      <pivotArea collapsedLevelsAreSubtotals="1" fieldPosition="0">
        <references count="2">
          <reference field="4294967294" count="1" selected="0">
            <x v="1"/>
          </reference>
          <reference field="3" count="1" defaultSubtotal="1">
            <x v="5"/>
          </reference>
        </references>
      </pivotArea>
    </format>
    <format dxfId="23">
      <pivotArea collapsedLevelsAreSubtotals="1" fieldPosition="0">
        <references count="3">
          <reference field="4294967294" count="1" selected="0">
            <x v="1"/>
          </reference>
          <reference field="3" count="1" selected="0">
            <x v="6"/>
          </reference>
          <reference field="10" count="0"/>
        </references>
      </pivotArea>
    </format>
    <format dxfId="22">
      <pivotArea collapsedLevelsAreSubtotals="1" fieldPosition="0">
        <references count="2">
          <reference field="4294967294" count="1" selected="0">
            <x v="1"/>
          </reference>
          <reference field="3" count="1" defaultSubtotal="1">
            <x v="6"/>
          </reference>
        </references>
      </pivotArea>
    </format>
    <format dxfId="21">
      <pivotArea field="3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20">
      <pivotArea dataOnly="0" labelOnly="1" outline="0" fieldPosition="0">
        <references count="1">
          <reference field="4294967294" count="1">
            <x v="3"/>
          </reference>
        </references>
      </pivotArea>
    </format>
  </formats>
  <chartFormats count="4">
    <chartFormat chart="0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2" cacheId="2" applyNumberFormats="0" applyBorderFormats="0" applyFontFormats="0" applyPatternFormats="0" applyAlignmentFormats="0" applyWidthHeightFormats="1" dataCaption="Valeurs" updatedVersion="4" minRefreshableVersion="3" pageWrap="2" rowGrandTotals="0" colGrandTotals="0" itemPrintTitles="1" mergeItem="1" createdVersion="4" indent="0" outline="1" outlineData="1">
  <location ref="A3:AQ101" firstHeaderRow="1" firstDataRow="3" firstDataCol="1"/>
  <pivotFields count="18">
    <pivotField showAll="0"/>
    <pivotField axis="axisRow" showAll="0" nonAutoSortDefault="1">
      <items count="98">
        <item x="32"/>
        <item x="95"/>
        <item x="22"/>
        <item x="36"/>
        <item x="79"/>
        <item x="68"/>
        <item x="60"/>
        <item x="84"/>
        <item x="86"/>
        <item x="77"/>
        <item x="12"/>
        <item x="80"/>
        <item x="53"/>
        <item x="85"/>
        <item x="92"/>
        <item x="88"/>
        <item x="74"/>
        <item x="10"/>
        <item x="52"/>
        <item x="30"/>
        <item x="57"/>
        <item x="0"/>
        <item x="4"/>
        <item x="14"/>
        <item x="56"/>
        <item x="38"/>
        <item x="21"/>
        <item x="34"/>
        <item x="13"/>
        <item x="89"/>
        <item x="91"/>
        <item x="69"/>
        <item x="33"/>
        <item x="82"/>
        <item x="51"/>
        <item x="27"/>
        <item x="46"/>
        <item x="45"/>
        <item x="19"/>
        <item x="50"/>
        <item x="47"/>
        <item x="8"/>
        <item x="15"/>
        <item x="26"/>
        <item x="20"/>
        <item x="71"/>
        <item x="37"/>
        <item x="25"/>
        <item x="83"/>
        <item x="73"/>
        <item x="55"/>
        <item x="35"/>
        <item x="5"/>
        <item x="59"/>
        <item x="31"/>
        <item x="58"/>
        <item x="7"/>
        <item x="67"/>
        <item x="9"/>
        <item x="44"/>
        <item x="81"/>
        <item x="78"/>
        <item x="43"/>
        <item x="94"/>
        <item x="11"/>
        <item x="65"/>
        <item x="64"/>
        <item x="3"/>
        <item x="40"/>
        <item x="17"/>
        <item x="18"/>
        <item x="41"/>
        <item x="72"/>
        <item x="29"/>
        <item x="61"/>
        <item x="62"/>
        <item x="16"/>
        <item x="90"/>
        <item x="49"/>
        <item x="93"/>
        <item x="76"/>
        <item x="2"/>
        <item x="48"/>
        <item x="6"/>
        <item x="54"/>
        <item x="63"/>
        <item x="1"/>
        <item x="87"/>
        <item x="24"/>
        <item x="28"/>
        <item x="23"/>
        <item x="70"/>
        <item x="42"/>
        <item x="39"/>
        <item x="75"/>
        <item x="66"/>
        <item m="1" x="96"/>
        <item t="default"/>
      </items>
    </pivotField>
    <pivotField showAll="0"/>
    <pivotField axis="axisCol" showAll="0" defaultSubtotal="0">
      <items count="7">
        <item x="0"/>
        <item x="4"/>
        <item x="1"/>
        <item x="5"/>
        <item x="6"/>
        <item x="2"/>
        <item x="3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numFmtId="3" showAll="0"/>
    <pivotField numFmtId="3" showAll="0"/>
    <pivotField numFmtId="3" showAll="0"/>
    <pivotField numFmtId="3" showAll="0"/>
    <pivotField showAll="0"/>
    <pivotField showAll="0" defaultSubtotal="0">
      <items count="3">
        <item x="0"/>
        <item x="1"/>
        <item x="2"/>
      </items>
    </pivotField>
    <pivotField showAll="0"/>
    <pivotField dataField="1" numFmtId="3" showAll="0"/>
    <pivotField numFmtId="3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</rowItems>
  <colFields count="2">
    <field x="3"/>
    <field x="4"/>
  </colFields>
  <colItems count="42">
    <i>
      <x/>
      <x/>
    </i>
    <i r="1">
      <x v="1"/>
    </i>
    <i r="1">
      <x v="2"/>
    </i>
    <i r="1">
      <x v="3"/>
    </i>
    <i r="1">
      <x v="4"/>
    </i>
    <i r="1">
      <x v="5"/>
    </i>
    <i>
      <x v="1"/>
      <x/>
    </i>
    <i r="1">
      <x v="1"/>
    </i>
    <i r="1">
      <x v="2"/>
    </i>
    <i r="1">
      <x v="3"/>
    </i>
    <i r="1">
      <x v="4"/>
    </i>
    <i r="1">
      <x v="5"/>
    </i>
    <i>
      <x v="2"/>
      <x/>
    </i>
    <i r="1">
      <x v="1"/>
    </i>
    <i r="1">
      <x v="2"/>
    </i>
    <i r="1">
      <x v="3"/>
    </i>
    <i r="1">
      <x v="4"/>
    </i>
    <i r="1">
      <x v="5"/>
    </i>
    <i>
      <x v="3"/>
      <x/>
    </i>
    <i r="1">
      <x v="1"/>
    </i>
    <i r="1">
      <x v="2"/>
    </i>
    <i r="1">
      <x v="3"/>
    </i>
    <i r="1">
      <x v="4"/>
    </i>
    <i r="1">
      <x v="5"/>
    </i>
    <i>
      <x v="4"/>
      <x/>
    </i>
    <i r="1">
      <x v="1"/>
    </i>
    <i r="1">
      <x v="2"/>
    </i>
    <i r="1">
      <x v="3"/>
    </i>
    <i r="1">
      <x v="4"/>
    </i>
    <i r="1">
      <x v="5"/>
    </i>
    <i>
      <x v="5"/>
      <x/>
    </i>
    <i r="1">
      <x v="1"/>
    </i>
    <i r="1">
      <x v="2"/>
    </i>
    <i r="1">
      <x v="3"/>
    </i>
    <i r="1">
      <x v="4"/>
    </i>
    <i r="1">
      <x v="5"/>
    </i>
    <i>
      <x v="6"/>
      <x/>
    </i>
    <i r="1">
      <x v="1"/>
    </i>
    <i r="1">
      <x v="2"/>
    </i>
    <i r="1">
      <x v="3"/>
    </i>
    <i r="1">
      <x v="4"/>
    </i>
    <i r="1">
      <x v="5"/>
    </i>
  </colItems>
  <dataFields count="1">
    <dataField name="Somme de Population" fld="12" baseField="3" baseItem="1048828" numFmtId="10">
      <extLst>
        <ext xmlns:x14="http://schemas.microsoft.com/office/spreadsheetml/2009/9/main" uri="{E15A36E0-9728-4e99-A89B-3F7291B0FE68}">
          <x14:dataField pivotShowAs="percentOfParent"/>
        </ext>
      </extLst>
    </dataField>
  </dataFields>
  <formats count="13">
    <format dxfId="7">
      <pivotArea type="all" dataOnly="0" outline="0" fieldPosition="0"/>
    </format>
    <format dxfId="8">
      <pivotArea type="all" dataOnly="0" outline="0" fieldPosition="0"/>
    </format>
    <format dxfId="9">
      <pivotArea type="all" dataOnly="0" outline="0" fieldPosition="0"/>
    </format>
    <format dxfId="10">
      <pivotArea dataOnly="0" labelOnly="1" fieldPosition="0">
        <references count="1">
          <reference field="3" count="1">
            <x v="0"/>
          </reference>
        </references>
      </pivotArea>
    </format>
    <format dxfId="11">
      <pivotArea dataOnly="0" labelOnly="1" fieldPosition="0">
        <references count="1">
          <reference field="3" count="1">
            <x v="0"/>
          </reference>
        </references>
      </pivotArea>
    </format>
    <format dxfId="12">
      <pivotArea dataOnly="0" labelOnly="1" fieldPosition="0">
        <references count="1">
          <reference field="3" count="1">
            <x v="1"/>
          </reference>
        </references>
      </pivotArea>
    </format>
    <format dxfId="13">
      <pivotArea dataOnly="0" labelOnly="1" fieldPosition="0">
        <references count="1">
          <reference field="3" count="1">
            <x v="1"/>
          </reference>
        </references>
      </pivotArea>
    </format>
    <format dxfId="14">
      <pivotArea dataOnly="0" labelOnly="1" fieldPosition="0">
        <references count="1">
          <reference field="3" count="1">
            <x v="2"/>
          </reference>
        </references>
      </pivotArea>
    </format>
    <format dxfId="15">
      <pivotArea dataOnly="0" labelOnly="1" fieldPosition="0">
        <references count="1">
          <reference field="3" count="1">
            <x v="3"/>
          </reference>
        </references>
      </pivotArea>
    </format>
    <format dxfId="16">
      <pivotArea dataOnly="0" labelOnly="1" fieldPosition="0">
        <references count="1">
          <reference field="3" count="1">
            <x v="4"/>
          </reference>
        </references>
      </pivotArea>
    </format>
    <format dxfId="17">
      <pivotArea dataOnly="0" labelOnly="1" fieldPosition="0">
        <references count="1">
          <reference field="3" count="1">
            <x v="5"/>
          </reference>
        </references>
      </pivotArea>
    </format>
    <format dxfId="18">
      <pivotArea dataOnly="0" labelOnly="1" fieldPosition="0">
        <references count="1">
          <reference field="3" count="1">
            <x v="6"/>
          </reference>
        </references>
      </pivotArea>
    </format>
    <format dxfId="6">
      <pivotArea collapsedLevelsAreSubtotals="1" fieldPosition="0">
        <references count="3">
          <reference field="1" count="1">
            <x v="84"/>
          </reference>
          <reference field="3" count="1" selected="0">
            <x v="5"/>
          </reference>
          <reference field="4" count="1" selected="0">
            <x v="5"/>
          </reference>
        </references>
      </pivotArea>
    </format>
  </formats>
  <conditionalFormats count="2">
    <conditionalFormat scope="field" priority="2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1" count="0" selected="0"/>
            <reference field="4" count="0" selected="0"/>
          </references>
        </pivotArea>
      </pivotAreas>
    </conditionalFormat>
    <conditionalFormat scope="field" priority="1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1" count="0" selected="0"/>
            <reference field="4" count="0" selected="0"/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7" cacheId="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:I9" firstHeaderRow="1" firstDataRow="2" firstDataCol="1"/>
  <pivotFields count="18">
    <pivotField showAll="0"/>
    <pivotField showAll="0"/>
    <pivotField showAll="0"/>
    <pivotField axis="axisCol" showAll="0">
      <items count="8">
        <item x="0"/>
        <item x="4"/>
        <item x="1"/>
        <item x="5"/>
        <item x="6"/>
        <item x="2"/>
        <item x="3"/>
        <item t="default"/>
      </items>
    </pivotField>
    <pivotField axis="axisRow" showAll="0" nonAutoSortDefault="1">
      <items count="7">
        <item x="0"/>
        <item x="1"/>
        <item x="2"/>
        <item x="3"/>
        <item x="4"/>
        <item x="5"/>
        <item t="default"/>
      </items>
    </pivotField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numFmtId="3" showAll="0"/>
    <pivotField dataField="1" numFmtId="3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omme de population 16-24 ans" fld="13" baseField="0" baseItem="0" numFmtId="164"/>
  </dataFields>
  <formats count="1">
    <format dxfId="1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reg2014 txt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3:I43"/>
  <sheetViews>
    <sheetView workbookViewId="0">
      <selection activeCell="B5" sqref="B5"/>
    </sheetView>
  </sheetViews>
  <sheetFormatPr baseColWidth="10" defaultRowHeight="15" x14ac:dyDescent="0.25"/>
  <cols>
    <col min="1" max="1" width="21" customWidth="1"/>
    <col min="2" max="2" width="23.85546875" customWidth="1"/>
    <col min="3" max="3" width="17.28515625" customWidth="1"/>
    <col min="4" max="4" width="16.140625" customWidth="1"/>
    <col min="5" max="5" width="12.5703125" customWidth="1"/>
    <col min="6" max="6" width="9" customWidth="1"/>
    <col min="7" max="8" width="12" bestFit="1" customWidth="1"/>
    <col min="9" max="9" width="12.5703125" bestFit="1" customWidth="1"/>
  </cols>
  <sheetData>
    <row r="3" spans="1:9" x14ac:dyDescent="0.25">
      <c r="A3" s="14" t="s">
        <v>265</v>
      </c>
      <c r="B3" s="14" t="s">
        <v>263</v>
      </c>
    </row>
    <row r="4" spans="1:9" x14ac:dyDescent="0.25">
      <c r="A4" s="14" t="s">
        <v>261</v>
      </c>
      <c r="B4">
        <v>1968</v>
      </c>
      <c r="C4">
        <v>1975</v>
      </c>
      <c r="D4">
        <v>1982</v>
      </c>
      <c r="E4">
        <v>1990</v>
      </c>
      <c r="F4">
        <v>1999</v>
      </c>
      <c r="G4">
        <v>2006</v>
      </c>
      <c r="H4">
        <v>2011</v>
      </c>
      <c r="I4" t="s">
        <v>262</v>
      </c>
    </row>
    <row r="5" spans="1:9" x14ac:dyDescent="0.25">
      <c r="A5" s="15" t="s">
        <v>11</v>
      </c>
      <c r="B5" s="12">
        <v>15628708</v>
      </c>
      <c r="C5" s="12">
        <v>14686310</v>
      </c>
      <c r="D5" s="12">
        <v>15274296</v>
      </c>
      <c r="E5" s="12">
        <v>11805153</v>
      </c>
      <c r="F5" s="12">
        <v>8494528</v>
      </c>
      <c r="G5" s="12">
        <v>8817870.1488029715</v>
      </c>
      <c r="H5" s="12">
        <v>8215094.0692163631</v>
      </c>
      <c r="I5" s="12">
        <v>82921959.218019336</v>
      </c>
    </row>
    <row r="6" spans="1:9" x14ac:dyDescent="0.25">
      <c r="A6" s="15" t="s">
        <v>196</v>
      </c>
      <c r="B6" s="12">
        <v>1883120</v>
      </c>
      <c r="C6" s="12">
        <v>2579045</v>
      </c>
      <c r="D6" s="12">
        <v>3349572</v>
      </c>
      <c r="E6" s="12">
        <v>4275242</v>
      </c>
      <c r="F6" s="12">
        <v>5205973</v>
      </c>
      <c r="G6" s="12">
        <v>6995258.6637269408</v>
      </c>
      <c r="H6" s="12">
        <v>7900875.3138561593</v>
      </c>
      <c r="I6" s="12">
        <v>32189085.977583099</v>
      </c>
    </row>
    <row r="7" spans="1:9" x14ac:dyDescent="0.25">
      <c r="A7" s="15" t="s">
        <v>194</v>
      </c>
      <c r="B7" s="12">
        <v>1694764</v>
      </c>
      <c r="C7" s="12">
        <v>2239150</v>
      </c>
      <c r="D7" s="12">
        <v>2502456</v>
      </c>
      <c r="E7" s="12">
        <v>3114590</v>
      </c>
      <c r="F7" s="12">
        <v>3457236</v>
      </c>
      <c r="G7" s="12">
        <v>3027695.5146133103</v>
      </c>
      <c r="H7" s="12">
        <v>2941614.9277541707</v>
      </c>
      <c r="I7" s="12">
        <v>18977506.442367479</v>
      </c>
    </row>
    <row r="8" spans="1:9" x14ac:dyDescent="0.25">
      <c r="A8" s="15" t="s">
        <v>195</v>
      </c>
      <c r="B8" s="12">
        <v>3503444</v>
      </c>
      <c r="C8" s="12">
        <v>5036530</v>
      </c>
      <c r="D8" s="12">
        <v>6149508</v>
      </c>
      <c r="E8" s="12">
        <v>8467164</v>
      </c>
      <c r="F8" s="12">
        <v>10589936</v>
      </c>
      <c r="G8" s="12">
        <v>10909395.752181718</v>
      </c>
      <c r="H8" s="12">
        <v>11218279.943733467</v>
      </c>
      <c r="I8" s="12">
        <v>55874257.695915185</v>
      </c>
    </row>
    <row r="9" spans="1:9" x14ac:dyDescent="0.25">
      <c r="A9" s="15" t="s">
        <v>193</v>
      </c>
      <c r="B9" s="12">
        <v>10678064</v>
      </c>
      <c r="C9" s="12">
        <v>10092905</v>
      </c>
      <c r="D9" s="12">
        <v>8425088</v>
      </c>
      <c r="E9" s="12">
        <v>8405170</v>
      </c>
      <c r="F9" s="12">
        <v>7370528</v>
      </c>
      <c r="G9" s="12">
        <v>5561630.04718275</v>
      </c>
      <c r="H9" s="12">
        <v>4730225.1856645113</v>
      </c>
      <c r="I9" s="12">
        <v>55263610.232847266</v>
      </c>
    </row>
    <row r="10" spans="1:9" x14ac:dyDescent="0.25">
      <c r="A10" s="15" t="s">
        <v>197</v>
      </c>
      <c r="B10" s="12">
        <v>1130540</v>
      </c>
      <c r="C10" s="12">
        <v>2213140</v>
      </c>
      <c r="D10" s="12">
        <v>3043504</v>
      </c>
      <c r="E10" s="12">
        <v>4521087</v>
      </c>
      <c r="F10" s="12">
        <v>7499847</v>
      </c>
      <c r="G10" s="12">
        <v>10386366.982462468</v>
      </c>
      <c r="H10" s="12">
        <v>12341921.65765005</v>
      </c>
      <c r="I10" s="12">
        <v>41136406.640112519</v>
      </c>
    </row>
    <row r="11" spans="1:9" x14ac:dyDescent="0.25">
      <c r="A11" s="15" t="s">
        <v>262</v>
      </c>
      <c r="B11" s="12">
        <v>34518640</v>
      </c>
      <c r="C11" s="12">
        <v>36847080</v>
      </c>
      <c r="D11" s="12">
        <v>38744424</v>
      </c>
      <c r="E11" s="12">
        <v>40588406</v>
      </c>
      <c r="F11" s="12">
        <v>42618048</v>
      </c>
      <c r="G11" s="12">
        <v>45698217.10897015</v>
      </c>
      <c r="H11" s="12">
        <v>47348011.097874716</v>
      </c>
      <c r="I11" s="12">
        <v>286362826.20684493</v>
      </c>
    </row>
    <row r="13" spans="1:9" x14ac:dyDescent="0.25">
      <c r="A13" s="13"/>
      <c r="B13" s="13">
        <v>1968</v>
      </c>
      <c r="C13" s="13">
        <v>1975</v>
      </c>
      <c r="D13" s="13">
        <v>1982</v>
      </c>
      <c r="E13" s="13">
        <v>1990</v>
      </c>
      <c r="F13" s="13">
        <v>1999</v>
      </c>
      <c r="G13" s="13">
        <v>2006</v>
      </c>
      <c r="H13" s="13">
        <v>2011</v>
      </c>
      <c r="I13" s="13" t="s">
        <v>262</v>
      </c>
    </row>
    <row r="14" spans="1:9" x14ac:dyDescent="0.25">
      <c r="A14" s="15" t="s">
        <v>11</v>
      </c>
      <c r="B14" s="12">
        <v>15628708</v>
      </c>
      <c r="C14" s="12">
        <v>14686310</v>
      </c>
      <c r="D14" s="12">
        <v>15274296</v>
      </c>
      <c r="E14" s="12">
        <v>11805153</v>
      </c>
      <c r="F14" s="12">
        <v>8494528</v>
      </c>
      <c r="G14" s="12">
        <v>8817870.1488029715</v>
      </c>
      <c r="H14" s="12">
        <v>8215094.0692163631</v>
      </c>
      <c r="I14" s="12">
        <v>82921959.218019336</v>
      </c>
    </row>
    <row r="15" spans="1:9" x14ac:dyDescent="0.25">
      <c r="A15" s="15" t="s">
        <v>196</v>
      </c>
      <c r="B15" s="12">
        <v>1883120</v>
      </c>
      <c r="C15" s="12">
        <v>2579045</v>
      </c>
      <c r="D15" s="12">
        <v>3349572</v>
      </c>
      <c r="E15" s="12">
        <v>4275242</v>
      </c>
      <c r="F15" s="12">
        <v>5205973</v>
      </c>
      <c r="G15" s="12">
        <v>6995258.6637269408</v>
      </c>
      <c r="H15" s="12">
        <v>7900875.3138561593</v>
      </c>
      <c r="I15" s="12">
        <v>32189085.977583099</v>
      </c>
    </row>
    <row r="16" spans="1:9" x14ac:dyDescent="0.25">
      <c r="A16" s="15" t="s">
        <v>194</v>
      </c>
      <c r="B16" s="12">
        <v>1694764</v>
      </c>
      <c r="C16" s="12">
        <v>2239150</v>
      </c>
      <c r="D16" s="12">
        <v>2502456</v>
      </c>
      <c r="E16" s="12">
        <v>3114590</v>
      </c>
      <c r="F16" s="12">
        <v>3457236</v>
      </c>
      <c r="G16" s="12">
        <v>3027695.5146133103</v>
      </c>
      <c r="H16" s="12">
        <v>2941614.9277541707</v>
      </c>
      <c r="I16" s="12">
        <v>18977506.442367479</v>
      </c>
    </row>
    <row r="17" spans="1:9" x14ac:dyDescent="0.25">
      <c r="A17" s="15" t="s">
        <v>195</v>
      </c>
      <c r="B17" s="12">
        <v>3503444</v>
      </c>
      <c r="C17" s="12">
        <v>5036530</v>
      </c>
      <c r="D17" s="12">
        <v>6149508</v>
      </c>
      <c r="E17" s="12">
        <v>8467164</v>
      </c>
      <c r="F17" s="12">
        <v>10589936</v>
      </c>
      <c r="G17" s="12">
        <v>10909395.752181718</v>
      </c>
      <c r="H17" s="12">
        <v>11218279.943733467</v>
      </c>
      <c r="I17" s="12">
        <v>55874257.695915185</v>
      </c>
    </row>
    <row r="18" spans="1:9" x14ac:dyDescent="0.25">
      <c r="A18" s="15" t="s">
        <v>193</v>
      </c>
      <c r="B18" s="12">
        <v>10678064</v>
      </c>
      <c r="C18" s="12">
        <v>10092905</v>
      </c>
      <c r="D18" s="12">
        <v>8425088</v>
      </c>
      <c r="E18" s="12">
        <v>8405170</v>
      </c>
      <c r="F18" s="12">
        <v>7370528</v>
      </c>
      <c r="G18" s="12">
        <v>5561630.04718275</v>
      </c>
      <c r="H18" s="12">
        <v>4730225.1856645113</v>
      </c>
      <c r="I18" s="12">
        <v>55263610.232847266</v>
      </c>
    </row>
    <row r="19" spans="1:9" x14ac:dyDescent="0.25">
      <c r="A19" s="15" t="s">
        <v>197</v>
      </c>
      <c r="B19" s="12">
        <v>1130540</v>
      </c>
      <c r="C19" s="12">
        <v>2213140</v>
      </c>
      <c r="D19" s="12">
        <v>3043504</v>
      </c>
      <c r="E19" s="12">
        <v>4521087</v>
      </c>
      <c r="F19" s="12">
        <v>7499847</v>
      </c>
      <c r="G19" s="12">
        <v>10386366.982462468</v>
      </c>
      <c r="H19" s="12">
        <v>12341921.65765005</v>
      </c>
      <c r="I19" s="12">
        <v>41136406.640112519</v>
      </c>
    </row>
    <row r="20" spans="1:9" x14ac:dyDescent="0.25">
      <c r="A20" s="16" t="s">
        <v>262</v>
      </c>
      <c r="B20" s="17">
        <v>34518640</v>
      </c>
      <c r="C20" s="17">
        <v>36847080</v>
      </c>
      <c r="D20" s="17">
        <v>38744424</v>
      </c>
      <c r="E20" s="17">
        <v>40588406</v>
      </c>
      <c r="F20" s="17">
        <v>42618048</v>
      </c>
      <c r="G20" s="17">
        <v>45698217.10897015</v>
      </c>
      <c r="H20" s="17">
        <v>47348011.097874716</v>
      </c>
      <c r="I20" s="17">
        <v>286362826.20684493</v>
      </c>
    </row>
    <row r="22" spans="1:9" x14ac:dyDescent="0.25">
      <c r="B22" s="18"/>
    </row>
    <row r="23" spans="1:9" ht="15" customHeight="1" x14ac:dyDescent="0.25">
      <c r="B23" s="54" t="s">
        <v>272</v>
      </c>
      <c r="C23" s="54"/>
      <c r="D23" s="54"/>
      <c r="E23" s="54"/>
      <c r="F23" s="54"/>
      <c r="G23" s="54"/>
      <c r="H23" s="55" t="s">
        <v>273</v>
      </c>
      <c r="I23" s="58" t="s">
        <v>274</v>
      </c>
    </row>
    <row r="24" spans="1:9" x14ac:dyDescent="0.25">
      <c r="A24" s="53"/>
      <c r="B24" s="59" t="s">
        <v>266</v>
      </c>
      <c r="C24" s="52" t="s">
        <v>267</v>
      </c>
      <c r="D24" s="52" t="s">
        <v>268</v>
      </c>
      <c r="E24" s="52" t="s">
        <v>269</v>
      </c>
      <c r="F24" s="52" t="s">
        <v>270</v>
      </c>
      <c r="G24" s="52" t="s">
        <v>271</v>
      </c>
      <c r="H24" s="56"/>
      <c r="I24" s="58"/>
    </row>
    <row r="25" spans="1:9" x14ac:dyDescent="0.25">
      <c r="A25" s="53"/>
      <c r="B25" s="59"/>
      <c r="C25" s="52"/>
      <c r="D25" s="52"/>
      <c r="E25" s="52"/>
      <c r="F25" s="52"/>
      <c r="G25" s="52"/>
      <c r="H25" s="57"/>
      <c r="I25" s="58"/>
    </row>
    <row r="26" spans="1:9" x14ac:dyDescent="0.25">
      <c r="A26" s="19" t="s">
        <v>11</v>
      </c>
      <c r="B26" s="20">
        <f t="shared" ref="B26:G26" si="0">(C14-B14)/B14</f>
        <v>-6.0299162285199777E-2</v>
      </c>
      <c r="C26" s="20">
        <f t="shared" si="0"/>
        <v>4.0036333156524682E-2</v>
      </c>
      <c r="D26" s="20">
        <f t="shared" si="0"/>
        <v>-0.22712293908668524</v>
      </c>
      <c r="E26" s="20">
        <f t="shared" si="0"/>
        <v>-0.28043897440380483</v>
      </c>
      <c r="F26" s="20">
        <f t="shared" si="0"/>
        <v>3.8064757547796826E-2</v>
      </c>
      <c r="G26" s="20">
        <f t="shared" si="0"/>
        <v>-6.8358466320626796E-2</v>
      </c>
      <c r="H26" s="23">
        <f t="shared" ref="H26:H31" si="1">SUM(B26,C26,D26,E26,F26,G26)</f>
        <v>-0.55811845139199512</v>
      </c>
      <c r="I26" s="25">
        <f t="shared" ref="I26:I31" si="2">AVERAGE(B26,C26,D26,E26,F26,G26)</f>
        <v>-9.3019741898665853E-2</v>
      </c>
    </row>
    <row r="27" spans="1:9" x14ac:dyDescent="0.25">
      <c r="A27" s="19" t="s">
        <v>196</v>
      </c>
      <c r="B27" s="20">
        <f t="shared" ref="B27:C31" si="3">(C15-B15)/B15</f>
        <v>0.36955956072900292</v>
      </c>
      <c r="C27" s="20">
        <f t="shared" si="3"/>
        <v>0.29876446514116661</v>
      </c>
      <c r="D27" s="20">
        <f t="shared" ref="D27:G31" si="4">(E15-D15)/D15</f>
        <v>0.2763547103928502</v>
      </c>
      <c r="E27" s="20">
        <f t="shared" si="4"/>
        <v>0.21770253005560855</v>
      </c>
      <c r="F27" s="20">
        <f t="shared" si="4"/>
        <v>0.34369860614469971</v>
      </c>
      <c r="G27" s="20">
        <f t="shared" si="4"/>
        <v>0.1294614958021757</v>
      </c>
      <c r="H27" s="23">
        <f t="shared" si="1"/>
        <v>1.6355413682655038</v>
      </c>
      <c r="I27" s="25">
        <f t="shared" si="2"/>
        <v>0.27259022804425065</v>
      </c>
    </row>
    <row r="28" spans="1:9" x14ac:dyDescent="0.25">
      <c r="A28" s="19" t="s">
        <v>194</v>
      </c>
      <c r="B28" s="20">
        <f t="shared" si="3"/>
        <v>0.32121640535201362</v>
      </c>
      <c r="C28" s="20">
        <f t="shared" si="3"/>
        <v>0.11759194337136859</v>
      </c>
      <c r="D28" s="20">
        <f t="shared" si="4"/>
        <v>0.24461329190203543</v>
      </c>
      <c r="E28" s="20">
        <f t="shared" si="4"/>
        <v>0.11001319595837654</v>
      </c>
      <c r="F28" s="20">
        <f t="shared" si="4"/>
        <v>-0.12424390044147685</v>
      </c>
      <c r="G28" s="20">
        <f t="shared" si="4"/>
        <v>-2.8431058025375319E-2</v>
      </c>
      <c r="H28" s="23">
        <f t="shared" si="1"/>
        <v>0.64075987811694213</v>
      </c>
      <c r="I28" s="25">
        <f t="shared" si="2"/>
        <v>0.10679331301949035</v>
      </c>
    </row>
    <row r="29" spans="1:9" x14ac:dyDescent="0.25">
      <c r="A29" s="19" t="s">
        <v>195</v>
      </c>
      <c r="B29" s="20">
        <f t="shared" si="3"/>
        <v>0.43759397895328139</v>
      </c>
      <c r="C29" s="20">
        <f t="shared" si="3"/>
        <v>0.22098111199575898</v>
      </c>
      <c r="D29" s="20">
        <f t="shared" si="4"/>
        <v>0.3768847849291358</v>
      </c>
      <c r="E29" s="20">
        <f t="shared" si="4"/>
        <v>0.25070637583020716</v>
      </c>
      <c r="F29" s="20">
        <f t="shared" si="4"/>
        <v>3.0166353430437928E-2</v>
      </c>
      <c r="G29" s="20">
        <f t="shared" si="4"/>
        <v>2.8313593031949216E-2</v>
      </c>
      <c r="H29" s="23">
        <f t="shared" si="1"/>
        <v>1.3446461981707702</v>
      </c>
      <c r="I29" s="25">
        <f t="shared" si="2"/>
        <v>0.22410769969512837</v>
      </c>
    </row>
    <row r="30" spans="1:9" x14ac:dyDescent="0.25">
      <c r="A30" s="19" t="s">
        <v>193</v>
      </c>
      <c r="B30" s="20">
        <f t="shared" si="3"/>
        <v>-5.4800102340649019E-2</v>
      </c>
      <c r="C30" s="20">
        <f t="shared" si="3"/>
        <v>-0.16524647759985853</v>
      </c>
      <c r="D30" s="20">
        <f t="shared" si="4"/>
        <v>-2.3641296090913234E-3</v>
      </c>
      <c r="E30" s="20">
        <f t="shared" si="4"/>
        <v>-0.12309590406856732</v>
      </c>
      <c r="F30" s="20">
        <f t="shared" si="4"/>
        <v>-0.24542311660945457</v>
      </c>
      <c r="G30" s="20">
        <f t="shared" si="4"/>
        <v>-0.14948942206959409</v>
      </c>
      <c r="H30" s="23">
        <f t="shared" si="1"/>
        <v>-0.74041915229721478</v>
      </c>
      <c r="I30" s="25">
        <f t="shared" si="2"/>
        <v>-0.1234031920495358</v>
      </c>
    </row>
    <row r="31" spans="1:9" x14ac:dyDescent="0.25">
      <c r="A31" s="19" t="s">
        <v>197</v>
      </c>
      <c r="B31" s="20">
        <f t="shared" si="3"/>
        <v>0.95759548534328731</v>
      </c>
      <c r="C31" s="20">
        <f t="shared" si="3"/>
        <v>0.375197231083438</v>
      </c>
      <c r="D31" s="20">
        <f t="shared" si="4"/>
        <v>0.48548745130612608</v>
      </c>
      <c r="E31" s="20">
        <f t="shared" si="4"/>
        <v>0.65885925221080688</v>
      </c>
      <c r="F31" s="20">
        <f t="shared" si="4"/>
        <v>0.38487718248951847</v>
      </c>
      <c r="G31" s="20">
        <f t="shared" si="4"/>
        <v>0.18828091463449778</v>
      </c>
      <c r="H31" s="23">
        <f t="shared" si="1"/>
        <v>3.0502975170676745</v>
      </c>
      <c r="I31" s="25">
        <f t="shared" si="2"/>
        <v>0.50838291951127912</v>
      </c>
    </row>
    <row r="32" spans="1:9" x14ac:dyDescent="0.25">
      <c r="B32" s="24"/>
    </row>
    <row r="34" spans="1:5" x14ac:dyDescent="0.25">
      <c r="A34" s="14" t="s">
        <v>265</v>
      </c>
      <c r="B34" s="14" t="s">
        <v>263</v>
      </c>
    </row>
    <row r="35" spans="1:5" x14ac:dyDescent="0.25">
      <c r="A35" s="14" t="s">
        <v>261</v>
      </c>
      <c r="B35" t="s">
        <v>275</v>
      </c>
      <c r="C35" t="s">
        <v>276</v>
      </c>
      <c r="D35" t="s">
        <v>277</v>
      </c>
      <c r="E35" t="s">
        <v>262</v>
      </c>
    </row>
    <row r="36" spans="1:5" x14ac:dyDescent="0.25">
      <c r="A36" s="15">
        <v>1968</v>
      </c>
      <c r="B36" s="12">
        <v>26306772</v>
      </c>
      <c r="C36" s="12">
        <v>5198208</v>
      </c>
      <c r="D36" s="12">
        <v>3013660</v>
      </c>
      <c r="E36" s="12">
        <v>34518640</v>
      </c>
    </row>
    <row r="37" spans="1:5" x14ac:dyDescent="0.25">
      <c r="A37" s="15">
        <v>1975</v>
      </c>
      <c r="B37" s="12">
        <v>24779215</v>
      </c>
      <c r="C37" s="12">
        <v>7275680</v>
      </c>
      <c r="D37" s="12">
        <v>4792185</v>
      </c>
      <c r="E37" s="12">
        <v>36847080</v>
      </c>
    </row>
    <row r="38" spans="1:5" x14ac:dyDescent="0.25">
      <c r="A38" s="15">
        <v>1982</v>
      </c>
      <c r="B38" s="12">
        <v>23699384</v>
      </c>
      <c r="C38" s="12">
        <v>8651964</v>
      </c>
      <c r="D38" s="12">
        <v>6393076</v>
      </c>
      <c r="E38" s="12">
        <v>38744424</v>
      </c>
    </row>
    <row r="39" spans="1:5" x14ac:dyDescent="0.25">
      <c r="A39" s="15">
        <v>1990</v>
      </c>
      <c r="B39" s="12">
        <v>20210323</v>
      </c>
      <c r="C39" s="12">
        <v>11581754</v>
      </c>
      <c r="D39" s="12">
        <v>8796329</v>
      </c>
      <c r="E39" s="12">
        <v>40588406</v>
      </c>
    </row>
    <row r="40" spans="1:5" x14ac:dyDescent="0.25">
      <c r="A40" s="15">
        <v>1999</v>
      </c>
      <c r="B40" s="12">
        <v>15865056</v>
      </c>
      <c r="C40" s="12">
        <v>14047172</v>
      </c>
      <c r="D40" s="12">
        <v>12705820</v>
      </c>
      <c r="E40" s="12">
        <v>42618048</v>
      </c>
    </row>
    <row r="41" spans="1:5" x14ac:dyDescent="0.25">
      <c r="A41" s="15">
        <v>2006</v>
      </c>
      <c r="B41" s="12">
        <v>14379500.195985725</v>
      </c>
      <c r="C41" s="12">
        <v>13937091.266795022</v>
      </c>
      <c r="D41" s="12">
        <v>17381625.64618941</v>
      </c>
      <c r="E41" s="12">
        <v>45698217.108970158</v>
      </c>
    </row>
    <row r="42" spans="1:5" x14ac:dyDescent="0.25">
      <c r="A42" s="15">
        <v>2011</v>
      </c>
      <c r="B42" s="12">
        <v>12945319.254880875</v>
      </c>
      <c r="C42" s="12">
        <v>14159894.871487634</v>
      </c>
      <c r="D42" s="12">
        <v>20242796.971506212</v>
      </c>
      <c r="E42" s="12">
        <v>47348011.097874716</v>
      </c>
    </row>
    <row r="43" spans="1:5" x14ac:dyDescent="0.25">
      <c r="A43" s="15" t="s">
        <v>262</v>
      </c>
      <c r="B43" s="12">
        <v>138185569.45086658</v>
      </c>
      <c r="C43" s="12">
        <v>74851764.138282657</v>
      </c>
      <c r="D43" s="12">
        <v>73325492.617695615</v>
      </c>
      <c r="E43" s="12">
        <v>286362826.20684487</v>
      </c>
    </row>
  </sheetData>
  <mergeCells count="10">
    <mergeCell ref="G24:G25"/>
    <mergeCell ref="A24:A25"/>
    <mergeCell ref="B23:G23"/>
    <mergeCell ref="H23:H25"/>
    <mergeCell ref="I23:I25"/>
    <mergeCell ref="B24:B25"/>
    <mergeCell ref="C24:C25"/>
    <mergeCell ref="D24:D25"/>
    <mergeCell ref="E24:E25"/>
    <mergeCell ref="F24:F25"/>
  </mergeCell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3:I11"/>
  <sheetViews>
    <sheetView workbookViewId="0">
      <selection activeCell="A3" sqref="A3"/>
    </sheetView>
  </sheetViews>
  <sheetFormatPr baseColWidth="10" defaultRowHeight="15" x14ac:dyDescent="0.25"/>
  <cols>
    <col min="1" max="1" width="27.7109375" bestFit="1" customWidth="1"/>
    <col min="2" max="2" width="23.85546875" bestFit="1" customWidth="1"/>
    <col min="3" max="6" width="8" customWidth="1"/>
    <col min="7" max="8" width="12" customWidth="1"/>
    <col min="9" max="9" width="12.5703125" bestFit="1" customWidth="1"/>
  </cols>
  <sheetData>
    <row r="3" spans="1:9" x14ac:dyDescent="0.25">
      <c r="A3" s="14" t="s">
        <v>287</v>
      </c>
      <c r="B3" s="14" t="s">
        <v>263</v>
      </c>
    </row>
    <row r="4" spans="1:9" x14ac:dyDescent="0.25">
      <c r="A4" s="14" t="s">
        <v>261</v>
      </c>
      <c r="B4">
        <v>1968</v>
      </c>
      <c r="C4">
        <v>1975</v>
      </c>
      <c r="D4">
        <v>1982</v>
      </c>
      <c r="E4">
        <v>1990</v>
      </c>
      <c r="F4">
        <v>1999</v>
      </c>
      <c r="G4">
        <v>2006</v>
      </c>
      <c r="H4">
        <v>2011</v>
      </c>
      <c r="I4" t="s">
        <v>262</v>
      </c>
    </row>
    <row r="5" spans="1:9" x14ac:dyDescent="0.25">
      <c r="A5" s="15" t="s">
        <v>11</v>
      </c>
      <c r="B5" s="12">
        <v>867556</v>
      </c>
      <c r="C5" s="12">
        <v>801760</v>
      </c>
      <c r="D5" s="12">
        <v>916160</v>
      </c>
      <c r="E5" s="12">
        <v>608591</v>
      </c>
      <c r="F5" s="12">
        <v>333153</v>
      </c>
      <c r="G5" s="12">
        <v>386328.21660662995</v>
      </c>
      <c r="H5" s="12">
        <v>347707.34988589265</v>
      </c>
      <c r="I5" s="12">
        <v>4261255.5664925231</v>
      </c>
    </row>
    <row r="6" spans="1:9" x14ac:dyDescent="0.25">
      <c r="A6" s="15" t="s">
        <v>196</v>
      </c>
      <c r="B6" s="12">
        <v>173664</v>
      </c>
      <c r="C6" s="12">
        <v>221285</v>
      </c>
      <c r="D6" s="12">
        <v>254008</v>
      </c>
      <c r="E6" s="12">
        <v>201252</v>
      </c>
      <c r="F6" s="12">
        <v>338180</v>
      </c>
      <c r="G6" s="12">
        <v>445323.25104869477</v>
      </c>
      <c r="H6" s="12">
        <v>513853.63443618693</v>
      </c>
      <c r="I6" s="12">
        <v>2147565.8854848817</v>
      </c>
    </row>
    <row r="7" spans="1:9" x14ac:dyDescent="0.25">
      <c r="A7" s="15" t="s">
        <v>194</v>
      </c>
      <c r="B7" s="12">
        <v>154704</v>
      </c>
      <c r="C7" s="12">
        <v>233400</v>
      </c>
      <c r="D7" s="12">
        <v>238708</v>
      </c>
      <c r="E7" s="12">
        <v>166049</v>
      </c>
      <c r="F7" s="12">
        <v>167897</v>
      </c>
      <c r="G7" s="12">
        <v>185707.39313460549</v>
      </c>
      <c r="H7" s="12">
        <v>191592.09850322298</v>
      </c>
      <c r="I7" s="12">
        <v>1338057.4916378285</v>
      </c>
    </row>
    <row r="8" spans="1:9" x14ac:dyDescent="0.25">
      <c r="A8" s="15" t="s">
        <v>195</v>
      </c>
      <c r="B8" s="12">
        <v>634652</v>
      </c>
      <c r="C8" s="12">
        <v>880465</v>
      </c>
      <c r="D8" s="12">
        <v>910596</v>
      </c>
      <c r="E8" s="12">
        <v>901338</v>
      </c>
      <c r="F8" s="12">
        <v>549771</v>
      </c>
      <c r="G8" s="12">
        <v>609497.33439667278</v>
      </c>
      <c r="H8" s="12">
        <v>555423.19481662509</v>
      </c>
      <c r="I8" s="12">
        <v>5041742.5292132972</v>
      </c>
    </row>
    <row r="9" spans="1:9" x14ac:dyDescent="0.25">
      <c r="A9" s="15" t="s">
        <v>193</v>
      </c>
      <c r="B9" s="12">
        <v>796784</v>
      </c>
      <c r="C9" s="12">
        <v>549040</v>
      </c>
      <c r="D9" s="12">
        <v>224492</v>
      </c>
      <c r="E9" s="12">
        <v>105621</v>
      </c>
      <c r="F9" s="12">
        <v>25404</v>
      </c>
      <c r="G9" s="12">
        <v>17168.606694329716</v>
      </c>
      <c r="H9" s="12">
        <v>11329.076248532914</v>
      </c>
      <c r="I9" s="12">
        <v>1729838.6829428626</v>
      </c>
    </row>
    <row r="10" spans="1:9" x14ac:dyDescent="0.25">
      <c r="A10" s="15" t="s">
        <v>197</v>
      </c>
      <c r="B10" s="12">
        <v>61156</v>
      </c>
      <c r="C10" s="12">
        <v>109665</v>
      </c>
      <c r="D10" s="12">
        <v>120664</v>
      </c>
      <c r="E10" s="12">
        <v>159689</v>
      </c>
      <c r="F10" s="12">
        <v>229347</v>
      </c>
      <c r="G10" s="12">
        <v>316805.07728701562</v>
      </c>
      <c r="H10" s="12">
        <v>344896.04649186245</v>
      </c>
      <c r="I10" s="12">
        <v>1342222.123778878</v>
      </c>
    </row>
    <row r="11" spans="1:9" x14ac:dyDescent="0.25">
      <c r="A11" s="15" t="s">
        <v>262</v>
      </c>
      <c r="B11" s="12">
        <v>2688516</v>
      </c>
      <c r="C11" s="12">
        <v>2795615</v>
      </c>
      <c r="D11" s="12">
        <v>2664628</v>
      </c>
      <c r="E11" s="12">
        <v>2142540</v>
      </c>
      <c r="F11" s="12">
        <v>1643752</v>
      </c>
      <c r="G11" s="12">
        <v>1960829.8791679484</v>
      </c>
      <c r="H11" s="12">
        <v>1964801.4003823232</v>
      </c>
      <c r="I11" s="12">
        <v>15860682.279550271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"/>
  <sheetViews>
    <sheetView tabSelected="1" topLeftCell="I1" workbookViewId="0">
      <selection activeCell="Q1" sqref="Q1"/>
    </sheetView>
  </sheetViews>
  <sheetFormatPr baseColWidth="10" defaultRowHeight="15" x14ac:dyDescent="0.25"/>
  <cols>
    <col min="1" max="1" width="21" bestFit="1" customWidth="1"/>
    <col min="2" max="2" width="17.5703125" customWidth="1"/>
    <col min="3" max="3" width="28.7109375" customWidth="1"/>
    <col min="4" max="4" width="27.7109375" customWidth="1"/>
    <col min="5" max="5" width="30.42578125" customWidth="1"/>
    <col min="6" max="6" width="46.28515625" customWidth="1"/>
    <col min="7" max="7" width="3.5703125" customWidth="1"/>
    <col min="8" max="8" width="4" bestFit="1" customWidth="1"/>
    <col min="9" max="9" width="5.5703125" bestFit="1" customWidth="1"/>
    <col min="10" max="10" width="6.7109375" customWidth="1"/>
    <col min="11" max="11" width="16.85546875" customWidth="1"/>
    <col min="12" max="12" width="17.28515625" customWidth="1"/>
    <col min="13" max="13" width="16.85546875" customWidth="1"/>
    <col min="14" max="14" width="18.5703125" customWidth="1"/>
    <col min="15" max="15" width="18.7109375" customWidth="1"/>
    <col min="16" max="16" width="9.5703125" customWidth="1"/>
    <col min="17" max="17" width="7.42578125" customWidth="1"/>
    <col min="18" max="20" width="13.28515625" customWidth="1"/>
    <col min="21" max="21" width="17.5703125" bestFit="1" customWidth="1"/>
    <col min="22" max="22" width="19" bestFit="1" customWidth="1"/>
    <col min="23" max="24" width="9.28515625" customWidth="1"/>
    <col min="25" max="1086" width="5.5703125" bestFit="1" customWidth="1"/>
    <col min="1087" max="3715" width="6.5703125" bestFit="1" customWidth="1"/>
    <col min="3716" max="3861" width="7.5703125" bestFit="1" customWidth="1"/>
    <col min="3862" max="3862" width="12.5703125" bestFit="1" customWidth="1"/>
  </cols>
  <sheetData>
    <row r="1" spans="1:24" x14ac:dyDescent="0.25">
      <c r="J1" s="39" t="s">
        <v>305</v>
      </c>
      <c r="Q1" s="73" t="s">
        <v>326</v>
      </c>
      <c r="R1" s="74"/>
      <c r="S1" s="74"/>
      <c r="T1" s="74"/>
      <c r="U1" s="74"/>
    </row>
    <row r="2" spans="1:24" x14ac:dyDescent="0.25">
      <c r="K2" s="60" t="s">
        <v>5</v>
      </c>
      <c r="L2" s="60"/>
      <c r="M2" s="60"/>
      <c r="R2" s="60" t="str">
        <f>K2</f>
        <v>Hommes 16-24 ans</v>
      </c>
      <c r="S2" s="60"/>
      <c r="T2" s="60"/>
    </row>
    <row r="3" spans="1:24" x14ac:dyDescent="0.25">
      <c r="A3" s="14" t="s">
        <v>261</v>
      </c>
      <c r="B3" s="14" t="s">
        <v>259</v>
      </c>
      <c r="C3" t="s">
        <v>294</v>
      </c>
      <c r="D3" t="s">
        <v>287</v>
      </c>
      <c r="E3" t="s">
        <v>302</v>
      </c>
      <c r="F3" s="42" t="s">
        <v>303</v>
      </c>
      <c r="K3" s="47" t="s">
        <v>275</v>
      </c>
      <c r="L3" s="47" t="s">
        <v>276</v>
      </c>
      <c r="M3" s="47" t="s">
        <v>277</v>
      </c>
      <c r="N3" s="48" t="s">
        <v>5</v>
      </c>
      <c r="O3" s="48" t="s">
        <v>304</v>
      </c>
      <c r="R3" s="47" t="str">
        <f>K3</f>
        <v>niveau primaire</v>
      </c>
      <c r="S3" s="47" t="str">
        <f>L3</f>
        <v>niveau secondaire</v>
      </c>
      <c r="T3" s="47" t="str">
        <f>M3</f>
        <v>niveau supérieur</v>
      </c>
      <c r="U3" s="47" t="str">
        <f>N3</f>
        <v>Hommes 16-24 ans</v>
      </c>
      <c r="V3" s="47" t="str">
        <f>O3</f>
        <v xml:space="preserve"> Hommes 25 ans et +</v>
      </c>
    </row>
    <row r="4" spans="1:24" x14ac:dyDescent="0.25">
      <c r="A4" s="15">
        <v>1968</v>
      </c>
      <c r="B4" s="15" t="s">
        <v>275</v>
      </c>
      <c r="C4" s="12">
        <v>10429044</v>
      </c>
      <c r="D4" s="12">
        <v>1664340</v>
      </c>
      <c r="E4" s="11">
        <v>12093384</v>
      </c>
      <c r="F4" s="11">
        <v>0.1376240099545338</v>
      </c>
      <c r="J4" s="41">
        <v>1968</v>
      </c>
      <c r="K4" s="44">
        <v>1664340</v>
      </c>
      <c r="L4" s="44">
        <v>789356</v>
      </c>
      <c r="M4" s="44">
        <v>234820</v>
      </c>
      <c r="N4" s="45">
        <f>1-O4/(SUM(K4:M4)+O4)</f>
        <v>0.1630147774123315</v>
      </c>
      <c r="O4" s="44">
        <v>13803952</v>
      </c>
      <c r="Q4" s="67">
        <f>J4</f>
        <v>1968</v>
      </c>
      <c r="R4" s="44">
        <f>SUMPRODUCT(('reg2014'!$K$2:$K$4033=R$3)*('reg2014'!$D$2:$D$4033=$Q4)*'reg2014'!$F$2:$F$4033)</f>
        <v>1664340</v>
      </c>
      <c r="S4" s="44">
        <f>SUMPRODUCT(('reg2014'!$K$2:$K$4033=S$3)*('reg2014'!$D$2:$D$4033=$Q4)*'reg2014'!$F$2:$F$4033)</f>
        <v>789356</v>
      </c>
      <c r="T4" s="44">
        <f>SUMPRODUCT(('reg2014'!$K$2:$K$4033=T$3)*('reg2014'!$D$2:$D$4033=$Q4)*'reg2014'!$F$2:$F$4033)</f>
        <v>234820</v>
      </c>
      <c r="U4" s="45">
        <f>1-V4/(SUM(R4:T4)+V4)</f>
        <v>0.1630147774123315</v>
      </c>
      <c r="V4" s="44">
        <f>SUMPRODUCT(('reg2014'!$D$2:$D$4033=$Q4)*'reg2014'!$G$2:$G$4033)</f>
        <v>13803952</v>
      </c>
      <c r="W4" s="63" t="b">
        <f>U4=N4</f>
        <v>1</v>
      </c>
      <c r="X4" s="63" t="b">
        <f>V4=O4</f>
        <v>1</v>
      </c>
    </row>
    <row r="5" spans="1:24" x14ac:dyDescent="0.25">
      <c r="B5" s="15" t="s">
        <v>276</v>
      </c>
      <c r="C5" s="12">
        <v>1845596</v>
      </c>
      <c r="D5" s="12">
        <v>789356</v>
      </c>
      <c r="E5" s="11">
        <v>2634952</v>
      </c>
      <c r="F5" s="11">
        <v>0.29957130148860395</v>
      </c>
      <c r="J5" s="41">
        <v>1975</v>
      </c>
      <c r="K5" s="44">
        <v>1350800</v>
      </c>
      <c r="L5" s="44">
        <v>1113865</v>
      </c>
      <c r="M5" s="44">
        <v>330950</v>
      </c>
      <c r="N5" s="45">
        <f t="shared" ref="N5:N10" si="0">1-O5/(SUM(K5:M5)+O5)</f>
        <v>0.1577376871770827</v>
      </c>
      <c r="O5" s="44">
        <v>14927575</v>
      </c>
      <c r="Q5" s="67">
        <f t="shared" ref="Q5:Q10" si="1">J5</f>
        <v>1975</v>
      </c>
      <c r="R5" s="44">
        <f>SUMPRODUCT(('reg2014'!$K$2:$K$4033=R$3)*('reg2014'!$D$2:$D$4033=$Q5)*'reg2014'!$F$2:$F$4033)</f>
        <v>1350800</v>
      </c>
      <c r="S5" s="44">
        <f>SUMPRODUCT(('reg2014'!$K$2:$K$4033=S$3)*('reg2014'!$D$2:$D$4033=$Q5)*'reg2014'!$F$2:$F$4033)</f>
        <v>1113865</v>
      </c>
      <c r="T5" s="44">
        <f>SUMPRODUCT(('reg2014'!$K$2:$K$4033=T$3)*('reg2014'!$D$2:$D$4033=$Q5)*'reg2014'!$F$2:$F$4033)</f>
        <v>330950</v>
      </c>
      <c r="U5" s="45">
        <f t="shared" ref="U5:U10" si="2">1-V5/(SUM(R5:T5)+V5)</f>
        <v>0.1577376871770827</v>
      </c>
      <c r="V5" s="44">
        <f>SUMPRODUCT(('reg2014'!$D$2:$D$4033=$Q5)*'reg2014'!$G$2:$G$4033)</f>
        <v>14927575</v>
      </c>
      <c r="W5" s="63" t="b">
        <f t="shared" ref="W5:X10" si="3">U5=N5</f>
        <v>1</v>
      </c>
      <c r="X5" s="63" t="b">
        <f t="shared" si="3"/>
        <v>1</v>
      </c>
    </row>
    <row r="6" spans="1:24" x14ac:dyDescent="0.25">
      <c r="B6" s="15" t="s">
        <v>277</v>
      </c>
      <c r="C6" s="12">
        <v>1529312</v>
      </c>
      <c r="D6" s="12">
        <v>234820</v>
      </c>
      <c r="E6" s="11">
        <v>1764132</v>
      </c>
      <c r="F6" s="11">
        <v>0.1331079533731036</v>
      </c>
      <c r="J6" s="41">
        <v>1982</v>
      </c>
      <c r="K6" s="44">
        <v>1140652</v>
      </c>
      <c r="L6" s="44">
        <v>1149304</v>
      </c>
      <c r="M6" s="44">
        <v>374672</v>
      </c>
      <c r="N6" s="45">
        <f t="shared" si="0"/>
        <v>0.14321835996438015</v>
      </c>
      <c r="O6" s="44">
        <v>15940724</v>
      </c>
      <c r="Q6" s="67">
        <f t="shared" si="1"/>
        <v>1982</v>
      </c>
      <c r="R6" s="44">
        <f>SUMPRODUCT(('reg2014'!$K$2:$K$4033=R$3)*('reg2014'!$D$2:$D$4033=$Q6)*'reg2014'!$F$2:$F$4033)</f>
        <v>1140652</v>
      </c>
      <c r="S6" s="44">
        <f>SUMPRODUCT(('reg2014'!$K$2:$K$4033=S$3)*('reg2014'!$D$2:$D$4033=$Q6)*'reg2014'!$F$2:$F$4033)</f>
        <v>1149304</v>
      </c>
      <c r="T6" s="44">
        <f>SUMPRODUCT(('reg2014'!$K$2:$K$4033=T$3)*('reg2014'!$D$2:$D$4033=$Q6)*'reg2014'!$F$2:$F$4033)</f>
        <v>374672</v>
      </c>
      <c r="U6" s="45">
        <f t="shared" si="2"/>
        <v>0.14321835996438015</v>
      </c>
      <c r="V6" s="44">
        <f>SUMPRODUCT(('reg2014'!$D$2:$D$4033=$Q6)*'reg2014'!$G$2:$G$4033)</f>
        <v>15940724</v>
      </c>
      <c r="W6" s="63" t="b">
        <f t="shared" si="3"/>
        <v>1</v>
      </c>
      <c r="X6" s="63" t="b">
        <f t="shared" si="3"/>
        <v>1</v>
      </c>
    </row>
    <row r="7" spans="1:24" x14ac:dyDescent="0.25">
      <c r="A7" s="15" t="s">
        <v>295</v>
      </c>
      <c r="C7" s="12">
        <v>13803952</v>
      </c>
      <c r="D7" s="12">
        <v>2688516</v>
      </c>
      <c r="E7" s="11">
        <v>16492468</v>
      </c>
      <c r="F7" s="11">
        <v>0.1630147774123315</v>
      </c>
      <c r="J7" s="41">
        <v>1990</v>
      </c>
      <c r="K7" s="44">
        <v>714212</v>
      </c>
      <c r="L7" s="44">
        <v>1067387</v>
      </c>
      <c r="M7" s="44">
        <v>360941</v>
      </c>
      <c r="N7" s="45">
        <f t="shared" si="0"/>
        <v>0.11027141134889606</v>
      </c>
      <c r="O7" s="44">
        <v>17287156</v>
      </c>
      <c r="Q7" s="67">
        <f t="shared" si="1"/>
        <v>1990</v>
      </c>
      <c r="R7" s="44">
        <f>SUMPRODUCT(('reg2014'!$K$2:$K$4033=R$3)*('reg2014'!$D$2:$D$4033=$Q7)*'reg2014'!$F$2:$F$4033)</f>
        <v>714212</v>
      </c>
      <c r="S7" s="44">
        <f>SUMPRODUCT(('reg2014'!$K$2:$K$4033=S$3)*('reg2014'!$D$2:$D$4033=$Q7)*'reg2014'!$F$2:$F$4033)</f>
        <v>1067387</v>
      </c>
      <c r="T7" s="44">
        <f>SUMPRODUCT(('reg2014'!$K$2:$K$4033=T$3)*('reg2014'!$D$2:$D$4033=$Q7)*'reg2014'!$F$2:$F$4033)</f>
        <v>360941</v>
      </c>
      <c r="U7" s="45">
        <f t="shared" si="2"/>
        <v>0.11027141134889606</v>
      </c>
      <c r="V7" s="44">
        <f>SUMPRODUCT(('reg2014'!$D$2:$D$4033=$Q7)*'reg2014'!$G$2:$G$4033)</f>
        <v>17287156</v>
      </c>
      <c r="W7" s="63" t="b">
        <f t="shared" si="3"/>
        <v>1</v>
      </c>
      <c r="X7" s="63" t="b">
        <f t="shared" si="3"/>
        <v>1</v>
      </c>
    </row>
    <row r="8" spans="1:24" x14ac:dyDescent="0.25">
      <c r="A8" s="15">
        <v>1975</v>
      </c>
      <c r="B8" s="15" t="s">
        <v>275</v>
      </c>
      <c r="C8" s="12">
        <v>9839680</v>
      </c>
      <c r="D8" s="12">
        <v>1350800</v>
      </c>
      <c r="E8" s="11">
        <v>11190480</v>
      </c>
      <c r="F8" s="11">
        <v>0.12070974614136301</v>
      </c>
      <c r="J8" s="41">
        <v>1999</v>
      </c>
      <c r="K8" s="44">
        <v>358557</v>
      </c>
      <c r="L8" s="44">
        <v>717668</v>
      </c>
      <c r="M8" s="44">
        <v>567527</v>
      </c>
      <c r="N8" s="45">
        <f t="shared" si="0"/>
        <v>8.0579866475095518E-2</v>
      </c>
      <c r="O8" s="44">
        <v>18755289</v>
      </c>
      <c r="Q8" s="67">
        <f t="shared" si="1"/>
        <v>1999</v>
      </c>
      <c r="R8" s="44">
        <f>SUMPRODUCT(('reg2014'!$K$2:$K$4033=R$3)*('reg2014'!$D$2:$D$4033=$Q8)*'reg2014'!$F$2:$F$4033)</f>
        <v>358557</v>
      </c>
      <c r="S8" s="44">
        <f>SUMPRODUCT(('reg2014'!$K$2:$K$4033=S$3)*('reg2014'!$D$2:$D$4033=$Q8)*'reg2014'!$F$2:$F$4033)</f>
        <v>717668</v>
      </c>
      <c r="T8" s="44">
        <f>SUMPRODUCT(('reg2014'!$K$2:$K$4033=T$3)*('reg2014'!$D$2:$D$4033=$Q8)*'reg2014'!$F$2:$F$4033)</f>
        <v>567527</v>
      </c>
      <c r="U8" s="45">
        <f t="shared" si="2"/>
        <v>8.0579866475095518E-2</v>
      </c>
      <c r="V8" s="44">
        <f>SUMPRODUCT(('reg2014'!$D$2:$D$4033=$Q8)*'reg2014'!$G$2:$G$4033)</f>
        <v>18755289</v>
      </c>
      <c r="W8" s="63" t="b">
        <f t="shared" si="3"/>
        <v>1</v>
      </c>
      <c r="X8" s="63" t="b">
        <f t="shared" si="3"/>
        <v>1</v>
      </c>
    </row>
    <row r="9" spans="1:24" x14ac:dyDescent="0.25">
      <c r="B9" s="15" t="s">
        <v>276</v>
      </c>
      <c r="C9" s="12">
        <v>2872570</v>
      </c>
      <c r="D9" s="12">
        <v>1113865</v>
      </c>
      <c r="E9" s="11">
        <v>3986435</v>
      </c>
      <c r="F9" s="11">
        <v>0.27941381209025107</v>
      </c>
      <c r="J9" s="41">
        <v>2006</v>
      </c>
      <c r="K9" s="44">
        <v>403496.82330095943</v>
      </c>
      <c r="L9" s="44">
        <v>795204.72753127792</v>
      </c>
      <c r="M9" s="44">
        <v>762128.32833571034</v>
      </c>
      <c r="N9" s="45">
        <f t="shared" si="0"/>
        <v>8.98013249257541E-2</v>
      </c>
      <c r="O9" s="44">
        <v>19874370</v>
      </c>
      <c r="Q9" s="67">
        <f t="shared" si="1"/>
        <v>2006</v>
      </c>
      <c r="R9" s="44">
        <f>SUMPRODUCT(('reg2014'!$K$2:$K$4033=R$3)*('reg2014'!$D$2:$D$4033=$Q9)*'reg2014'!$F$2:$F$4033)</f>
        <v>403496.82330095943</v>
      </c>
      <c r="S9" s="44">
        <f>SUMPRODUCT(('reg2014'!$K$2:$K$4033=S$3)*('reg2014'!$D$2:$D$4033=$Q9)*'reg2014'!$F$2:$F$4033)</f>
        <v>795204.72753127792</v>
      </c>
      <c r="T9" s="44">
        <f>SUMPRODUCT(('reg2014'!$K$2:$K$4033=T$3)*('reg2014'!$D$2:$D$4033=$Q9)*'reg2014'!$F$2:$F$4033)</f>
        <v>762128.32833571034</v>
      </c>
      <c r="U9" s="45">
        <f t="shared" si="2"/>
        <v>8.980132485143355E-2</v>
      </c>
      <c r="V9" s="44">
        <f>SUMPRODUCT(('reg2014'!$D$2:$D$4033=$Q9)*'reg2014'!$G$2:$G$4033)</f>
        <v>19874370.018071059</v>
      </c>
      <c r="W9" s="76" t="b">
        <f t="shared" si="3"/>
        <v>0</v>
      </c>
      <c r="X9" s="76" t="b">
        <f t="shared" si="3"/>
        <v>0</v>
      </c>
    </row>
    <row r="10" spans="1:24" ht="15.75" thickBot="1" x14ac:dyDescent="0.3">
      <c r="B10" s="15" t="s">
        <v>277</v>
      </c>
      <c r="C10" s="12">
        <v>2215325</v>
      </c>
      <c r="D10" s="12">
        <v>330950</v>
      </c>
      <c r="E10" s="11">
        <v>2546275</v>
      </c>
      <c r="F10" s="11">
        <v>0.12997417796585209</v>
      </c>
      <c r="J10" s="41">
        <v>2011</v>
      </c>
      <c r="K10" s="44">
        <v>359036.42613442556</v>
      </c>
      <c r="L10" s="44">
        <v>747015.29331984825</v>
      </c>
      <c r="M10" s="44">
        <v>858749.68092804926</v>
      </c>
      <c r="N10" s="45">
        <f t="shared" si="0"/>
        <v>8.6837378321536152E-2</v>
      </c>
      <c r="O10" s="44">
        <v>20661416</v>
      </c>
      <c r="Q10" s="67">
        <f t="shared" si="1"/>
        <v>2011</v>
      </c>
      <c r="R10" s="44">
        <f>SUMPRODUCT(('reg2014'!$K$2:$K$4033=R$3)*('reg2014'!$D$2:$D$4033=$Q10)*'reg2014'!$F$2:$F$4033)</f>
        <v>359036.42613442556</v>
      </c>
      <c r="S10" s="44">
        <f>SUMPRODUCT(('reg2014'!$K$2:$K$4033=S$3)*('reg2014'!$D$2:$D$4033=$Q10)*'reg2014'!$F$2:$F$4033)</f>
        <v>747015.29331984825</v>
      </c>
      <c r="T10" s="44">
        <f>SUMPRODUCT(('reg2014'!$K$2:$K$4033=T$3)*('reg2014'!$D$2:$D$4033=$Q10)*'reg2014'!$F$2:$F$4033)</f>
        <v>858749.68092804926</v>
      </c>
      <c r="U10" s="45">
        <f t="shared" si="2"/>
        <v>8.6837378126165099E-2</v>
      </c>
      <c r="V10" s="44">
        <f>SUMPRODUCT(('reg2014'!$D$2:$D$4033=$Q10)*'reg2014'!$G$2:$G$4033)</f>
        <v>20661416.050905608</v>
      </c>
      <c r="W10" s="79" t="b">
        <f t="shared" si="3"/>
        <v>0</v>
      </c>
      <c r="X10" s="79" t="b">
        <f t="shared" si="3"/>
        <v>0</v>
      </c>
    </row>
    <row r="11" spans="1:24" ht="15" customHeight="1" x14ac:dyDescent="0.25">
      <c r="A11" s="15" t="s">
        <v>296</v>
      </c>
      <c r="C11" s="12">
        <v>14927575</v>
      </c>
      <c r="D11" s="12">
        <v>2795615</v>
      </c>
      <c r="E11" s="11">
        <v>17723190</v>
      </c>
      <c r="F11" s="11">
        <v>0.15773768717708267</v>
      </c>
      <c r="W11" s="80" t="s">
        <v>328</v>
      </c>
      <c r="X11" s="81"/>
    </row>
    <row r="12" spans="1:24" x14ac:dyDescent="0.25">
      <c r="A12" s="15">
        <v>1982</v>
      </c>
      <c r="B12" s="15" t="s">
        <v>275</v>
      </c>
      <c r="C12" s="12">
        <v>9479640</v>
      </c>
      <c r="D12" s="12">
        <v>1140652</v>
      </c>
      <c r="E12" s="11">
        <v>10620292</v>
      </c>
      <c r="F12" s="11">
        <v>0.1074030732864972</v>
      </c>
      <c r="R12" s="63" t="b">
        <f t="array" ref="R12">AND(K4:K10=R4:R10)</f>
        <v>1</v>
      </c>
      <c r="S12" s="63" t="b">
        <f t="array" ref="S12">AND(L4:L10=S4:S10)</f>
        <v>1</v>
      </c>
      <c r="T12" s="63" t="b">
        <f t="array" ref="T12">AND(M4:M10=T4:T10)</f>
        <v>1</v>
      </c>
      <c r="U12" s="76" t="b">
        <f t="array" ref="U12">AND(N4:N10=U4:U10)</f>
        <v>0</v>
      </c>
      <c r="V12" s="77" t="b">
        <f t="array" ref="V12">AND(O4:O10=V4:V10)</f>
        <v>0</v>
      </c>
      <c r="W12" s="82"/>
      <c r="X12" s="83"/>
    </row>
    <row r="13" spans="1:24" ht="15.75" thickBot="1" x14ac:dyDescent="0.3">
      <c r="B13" s="15" t="s">
        <v>276</v>
      </c>
      <c r="C13" s="12">
        <v>3535824</v>
      </c>
      <c r="D13" s="12">
        <v>1149304</v>
      </c>
      <c r="E13" s="11">
        <v>4685128</v>
      </c>
      <c r="F13" s="11">
        <v>0.24530898622193459</v>
      </c>
      <c r="U13" s="75" t="s">
        <v>327</v>
      </c>
      <c r="V13" s="78"/>
      <c r="W13" s="84"/>
      <c r="X13" s="85"/>
    </row>
    <row r="14" spans="1:24" x14ac:dyDescent="0.25">
      <c r="B14" s="15" t="s">
        <v>277</v>
      </c>
      <c r="C14" s="12">
        <v>2925260</v>
      </c>
      <c r="D14" s="12">
        <v>374672</v>
      </c>
      <c r="E14" s="11">
        <v>3299932</v>
      </c>
      <c r="F14" s="11">
        <v>0.1135393092948582</v>
      </c>
    </row>
    <row r="15" spans="1:24" x14ac:dyDescent="0.25">
      <c r="A15" s="15" t="s">
        <v>297</v>
      </c>
      <c r="C15" s="12">
        <v>15940724</v>
      </c>
      <c r="D15" s="12">
        <v>2664628</v>
      </c>
      <c r="E15" s="11">
        <v>18605352</v>
      </c>
      <c r="F15" s="11">
        <v>0.14321835996438015</v>
      </c>
    </row>
    <row r="16" spans="1:24" x14ac:dyDescent="0.25">
      <c r="A16" s="15">
        <v>1990</v>
      </c>
      <c r="B16" s="15" t="s">
        <v>275</v>
      </c>
      <c r="C16" s="12">
        <v>8172179</v>
      </c>
      <c r="D16" s="12">
        <v>714212</v>
      </c>
      <c r="E16" s="11">
        <v>8886391</v>
      </c>
      <c r="F16" s="11">
        <v>8.0371435377984149E-2</v>
      </c>
    </row>
    <row r="17" spans="1:6" x14ac:dyDescent="0.25">
      <c r="B17" s="15" t="s">
        <v>276</v>
      </c>
      <c r="C17" s="12">
        <v>5087493</v>
      </c>
      <c r="D17" s="12">
        <v>1067387</v>
      </c>
      <c r="E17" s="11">
        <v>6154880</v>
      </c>
      <c r="F17" s="11">
        <v>0.17342125272954143</v>
      </c>
    </row>
    <row r="18" spans="1:6" x14ac:dyDescent="0.25">
      <c r="B18" s="15" t="s">
        <v>277</v>
      </c>
      <c r="C18" s="12">
        <v>4027484</v>
      </c>
      <c r="D18" s="12">
        <v>360941</v>
      </c>
      <c r="E18" s="11">
        <v>4388425</v>
      </c>
      <c r="F18" s="11">
        <v>8.2248414864102726E-2</v>
      </c>
    </row>
    <row r="19" spans="1:6" x14ac:dyDescent="0.25">
      <c r="A19" s="15" t="s">
        <v>298</v>
      </c>
      <c r="C19" s="12">
        <v>17287156</v>
      </c>
      <c r="D19" s="12">
        <v>2142540</v>
      </c>
      <c r="E19" s="11">
        <v>19429696</v>
      </c>
      <c r="F19" s="11">
        <v>0.11027141134889604</v>
      </c>
    </row>
    <row r="20" spans="1:6" x14ac:dyDescent="0.25">
      <c r="A20" s="15">
        <v>1999</v>
      </c>
      <c r="B20" s="15" t="s">
        <v>275</v>
      </c>
      <c r="C20" s="12">
        <v>6516379</v>
      </c>
      <c r="D20" s="12">
        <v>358557</v>
      </c>
      <c r="E20" s="11">
        <v>6874936</v>
      </c>
      <c r="F20" s="11">
        <v>5.2154230963022782E-2</v>
      </c>
    </row>
    <row r="21" spans="1:6" x14ac:dyDescent="0.25">
      <c r="B21" s="15" t="s">
        <v>276</v>
      </c>
      <c r="C21" s="12">
        <v>6730649</v>
      </c>
      <c r="D21" s="12">
        <v>717668</v>
      </c>
      <c r="E21" s="11">
        <v>7448317</v>
      </c>
      <c r="F21" s="11">
        <v>9.6353041901949127E-2</v>
      </c>
    </row>
    <row r="22" spans="1:6" x14ac:dyDescent="0.25">
      <c r="B22" s="15" t="s">
        <v>277</v>
      </c>
      <c r="C22" s="12">
        <v>5508261</v>
      </c>
      <c r="D22" s="12">
        <v>567527</v>
      </c>
      <c r="E22" s="11">
        <v>6075788</v>
      </c>
      <c r="F22" s="11">
        <v>9.3407966176568366E-2</v>
      </c>
    </row>
    <row r="23" spans="1:6" x14ac:dyDescent="0.25">
      <c r="A23" s="15" t="s">
        <v>299</v>
      </c>
      <c r="C23" s="12">
        <v>18755289</v>
      </c>
      <c r="D23" s="12">
        <v>1643752</v>
      </c>
      <c r="E23" s="11">
        <v>20399041</v>
      </c>
      <c r="F23" s="11">
        <v>8.0579866475095574E-2</v>
      </c>
    </row>
    <row r="24" spans="1:6" x14ac:dyDescent="0.25">
      <c r="A24" s="15">
        <v>2006</v>
      </c>
      <c r="B24" s="15" t="s">
        <v>275</v>
      </c>
      <c r="C24" s="12">
        <v>5778867.616585915</v>
      </c>
      <c r="D24" s="40">
        <v>403496.82330095943</v>
      </c>
      <c r="E24" s="11">
        <v>6182364.4398868745</v>
      </c>
      <c r="F24" s="11">
        <v>6.5265777717293971E-2</v>
      </c>
    </row>
    <row r="25" spans="1:6" x14ac:dyDescent="0.25">
      <c r="B25" s="15" t="s">
        <v>276</v>
      </c>
      <c r="C25" s="12">
        <v>6721700.4128061691</v>
      </c>
      <c r="D25" s="40">
        <v>795204.72753127792</v>
      </c>
      <c r="E25" s="11">
        <v>7516905.1403374467</v>
      </c>
      <c r="F25" s="11">
        <v>0.10578884696362947</v>
      </c>
    </row>
    <row r="26" spans="1:6" x14ac:dyDescent="0.25">
      <c r="B26" s="15" t="s">
        <v>277</v>
      </c>
      <c r="C26" s="12">
        <v>7373801.988678975</v>
      </c>
      <c r="D26" s="40">
        <v>762128.32833571034</v>
      </c>
      <c r="E26" s="11">
        <v>8135930.3170146849</v>
      </c>
      <c r="F26" s="11">
        <v>9.367439231157991E-2</v>
      </c>
    </row>
    <row r="27" spans="1:6" x14ac:dyDescent="0.25">
      <c r="A27" s="15" t="s">
        <v>300</v>
      </c>
      <c r="C27" s="12">
        <v>19874370.018071063</v>
      </c>
      <c r="D27" s="40">
        <v>1960829.8791679475</v>
      </c>
      <c r="E27" s="11">
        <v>21835199.897239011</v>
      </c>
      <c r="F27" s="11">
        <v>8.9801324851433481E-2</v>
      </c>
    </row>
    <row r="28" spans="1:6" x14ac:dyDescent="0.25">
      <c r="A28" s="15">
        <v>2011</v>
      </c>
      <c r="B28" s="15" t="s">
        <v>275</v>
      </c>
      <c r="C28" s="12">
        <v>5233795.0484992675</v>
      </c>
      <c r="D28" s="40">
        <v>359036.42613442556</v>
      </c>
      <c r="E28" s="11">
        <v>5592831.4746336928</v>
      </c>
      <c r="F28" s="11">
        <v>6.4195824201540228E-2</v>
      </c>
    </row>
    <row r="29" spans="1:6" x14ac:dyDescent="0.25">
      <c r="B29" s="15" t="s">
        <v>276</v>
      </c>
      <c r="C29" s="12">
        <v>6877283.2460637232</v>
      </c>
      <c r="D29" s="40">
        <v>747015.29331984825</v>
      </c>
      <c r="E29" s="11">
        <v>7624298.5393835716</v>
      </c>
      <c r="F29" s="11">
        <v>9.7978232287352807E-2</v>
      </c>
    </row>
    <row r="30" spans="1:6" x14ac:dyDescent="0.25">
      <c r="B30" s="15" t="s">
        <v>277</v>
      </c>
      <c r="C30" s="12">
        <v>8550337.7563426364</v>
      </c>
      <c r="D30" s="40">
        <v>858749.68092804926</v>
      </c>
      <c r="E30" s="11">
        <v>9409087.437270686</v>
      </c>
      <c r="F30" s="11">
        <v>9.1268115707632172E-2</v>
      </c>
    </row>
    <row r="31" spans="1:6" x14ac:dyDescent="0.25">
      <c r="A31" s="15" t="s">
        <v>301</v>
      </c>
      <c r="C31" s="12">
        <v>20661416.050905611</v>
      </c>
      <c r="D31" s="40">
        <v>1964801.4003823206</v>
      </c>
      <c r="E31" s="11">
        <v>22626217.451287933</v>
      </c>
      <c r="F31" s="11">
        <v>8.6837378126164877E-2</v>
      </c>
    </row>
    <row r="32" spans="1:6" x14ac:dyDescent="0.25">
      <c r="A32" s="15" t="s">
        <v>262</v>
      </c>
      <c r="C32" s="12">
        <v>121250482.06897676</v>
      </c>
      <c r="D32" s="40">
        <v>15860682.279550243</v>
      </c>
      <c r="E32" s="11">
        <v>137111164.34852701</v>
      </c>
      <c r="F32" s="11">
        <v>0.11567754059205197</v>
      </c>
    </row>
  </sheetData>
  <mergeCells count="4">
    <mergeCell ref="K2:M2"/>
    <mergeCell ref="U13:V13"/>
    <mergeCell ref="R2:T2"/>
    <mergeCell ref="W11:X13"/>
  </mergeCell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01"/>
  <sheetViews>
    <sheetView topLeftCell="A4" workbookViewId="0">
      <selection activeCell="BA101" sqref="AT5:BA101"/>
    </sheetView>
  </sheetViews>
  <sheetFormatPr baseColWidth="10" defaultRowHeight="15" x14ac:dyDescent="0.25"/>
  <cols>
    <col min="1" max="1" width="23.28515625" bestFit="1" customWidth="1"/>
    <col min="2" max="2" width="26.140625" hidden="1" customWidth="1"/>
    <col min="3" max="3" width="7.140625" hidden="1" customWidth="1"/>
    <col min="4" max="4" width="8.5703125" hidden="1" customWidth="1"/>
    <col min="5" max="6" width="6.140625" hidden="1" customWidth="1"/>
    <col min="7" max="7" width="8.85546875" customWidth="1"/>
    <col min="8" max="9" width="7.140625" hidden="1" customWidth="1"/>
    <col min="10" max="10" width="8.5703125" hidden="1" customWidth="1"/>
    <col min="11" max="11" width="6.140625" hidden="1" customWidth="1"/>
    <col min="12" max="12" width="7.140625" hidden="1" customWidth="1"/>
    <col min="13" max="13" width="8.85546875" customWidth="1"/>
    <col min="14" max="15" width="7.140625" hidden="1" customWidth="1"/>
    <col min="16" max="16" width="8.5703125" hidden="1" customWidth="1"/>
    <col min="17" max="17" width="6.140625" hidden="1" customWidth="1"/>
    <col min="18" max="18" width="7.140625" hidden="1" customWidth="1"/>
    <col min="19" max="19" width="8.85546875" customWidth="1"/>
    <col min="20" max="21" width="7.140625" hidden="1" customWidth="1"/>
    <col min="22" max="22" width="8.5703125" hidden="1" customWidth="1"/>
    <col min="23" max="23" width="16.140625" hidden="1" customWidth="1"/>
    <col min="24" max="24" width="8.28515625" hidden="1" customWidth="1"/>
    <col min="25" max="25" width="8.85546875" customWidth="1"/>
    <col min="26" max="30" width="8.28515625" hidden="1" customWidth="1"/>
    <col min="31" max="31" width="8.85546875" customWidth="1"/>
    <col min="32" max="36" width="8.28515625" hidden="1" customWidth="1"/>
    <col min="37" max="37" width="10.42578125" customWidth="1"/>
    <col min="38" max="42" width="8.28515625" hidden="1" customWidth="1"/>
    <col min="43" max="43" width="8.85546875" customWidth="1"/>
    <col min="44" max="45" width="4.5703125" customWidth="1"/>
    <col min="46" max="46" width="8.5703125" customWidth="1"/>
    <col min="47" max="51" width="8.28515625" customWidth="1"/>
    <col min="52" max="52" width="11.140625" customWidth="1"/>
    <col min="53" max="53" width="8.28515625" customWidth="1"/>
    <col min="54" max="54" width="5.140625" customWidth="1"/>
    <col min="55" max="57" width="6.42578125" customWidth="1"/>
    <col min="58" max="58" width="9.85546875" customWidth="1"/>
    <col min="59" max="59" width="6.42578125" customWidth="1"/>
    <col min="60" max="64" width="6.5703125" customWidth="1"/>
    <col min="65" max="65" width="20.7109375" bestFit="1" customWidth="1"/>
    <col min="66" max="66" width="31.140625" bestFit="1" customWidth="1"/>
    <col min="67" max="67" width="20.7109375" bestFit="1" customWidth="1"/>
    <col min="68" max="68" width="31.140625" bestFit="1" customWidth="1"/>
    <col min="69" max="69" width="20.7109375" bestFit="1" customWidth="1"/>
    <col min="70" max="70" width="31.140625" bestFit="1" customWidth="1"/>
    <col min="71" max="71" width="25.28515625" bestFit="1" customWidth="1"/>
    <col min="72" max="72" width="35.7109375" bestFit="1" customWidth="1"/>
    <col min="73" max="73" width="20.7109375" bestFit="1" customWidth="1"/>
    <col min="74" max="74" width="31.140625" bestFit="1" customWidth="1"/>
    <col min="75" max="75" width="20.7109375" bestFit="1" customWidth="1"/>
    <col min="76" max="76" width="31.140625" bestFit="1" customWidth="1"/>
    <col min="77" max="77" width="20.7109375" bestFit="1" customWidth="1"/>
    <col min="78" max="78" width="31.140625" bestFit="1" customWidth="1"/>
    <col min="79" max="79" width="25.28515625" bestFit="1" customWidth="1"/>
    <col min="80" max="80" width="35.7109375" bestFit="1" customWidth="1"/>
    <col min="81" max="81" width="25.7109375" bestFit="1" customWidth="1"/>
    <col min="82" max="82" width="36.140625" bestFit="1" customWidth="1"/>
  </cols>
  <sheetData>
    <row r="1" spans="1:59" x14ac:dyDescent="0.25">
      <c r="B1" s="49"/>
      <c r="C1" s="49"/>
      <c r="D1" s="49"/>
      <c r="E1" s="24"/>
      <c r="AT1" t="s">
        <v>320</v>
      </c>
    </row>
    <row r="2" spans="1:59" x14ac:dyDescent="0.25">
      <c r="B2" s="49"/>
      <c r="C2" s="49"/>
      <c r="D2" s="49"/>
      <c r="AZ2" s="31" t="s">
        <v>321</v>
      </c>
    </row>
    <row r="3" spans="1:59" x14ac:dyDescent="0.25">
      <c r="A3" s="50" t="s">
        <v>265</v>
      </c>
      <c r="B3" s="50" t="s">
        <v>263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37"/>
      <c r="AS3" s="37"/>
      <c r="AU3" s="63" t="b">
        <f t="array" ref="AU3">AND(AU6:AU101=G6:G101)</f>
        <v>1</v>
      </c>
      <c r="AV3" s="63" t="b">
        <f t="array" ref="AV3">AND(AV6:AV101=M6:M101)</f>
        <v>1</v>
      </c>
      <c r="AW3" s="63" t="b">
        <f t="array" ref="AW3">AND(AW6:AW101=S6:S101)</f>
        <v>1</v>
      </c>
      <c r="AX3" s="63" t="b">
        <f t="array" ref="AX3">AND(AX6:AX101=Y6:Y101)</f>
        <v>1</v>
      </c>
      <c r="AY3" s="63" t="b">
        <f t="array" ref="AY3">AND(AY6:AY101=AE6:AE101)</f>
        <v>1</v>
      </c>
      <c r="AZ3" s="68" t="b">
        <f t="array" ref="AZ3">AND(AZ6:AZ101=AK6:AK101)</f>
        <v>0</v>
      </c>
      <c r="BA3" s="63" t="b">
        <f t="array" ref="BA3">AND(BA6:BA101=AQ6:AQ101)</f>
        <v>0</v>
      </c>
      <c r="BF3" t="s">
        <v>315</v>
      </c>
    </row>
    <row r="4" spans="1:59" x14ac:dyDescent="0.25">
      <c r="A4" s="43"/>
      <c r="B4" s="58">
        <v>1968</v>
      </c>
      <c r="C4" s="61"/>
      <c r="D4" s="61"/>
      <c r="E4" s="61"/>
      <c r="F4" s="61"/>
      <c r="G4" s="61"/>
      <c r="H4" s="58">
        <v>1975</v>
      </c>
      <c r="I4" s="61"/>
      <c r="J4" s="61"/>
      <c r="K4" s="61"/>
      <c r="L4" s="61"/>
      <c r="M4" s="61"/>
      <c r="N4" s="58">
        <v>1982</v>
      </c>
      <c r="O4" s="61"/>
      <c r="P4" s="61"/>
      <c r="Q4" s="61"/>
      <c r="R4" s="61"/>
      <c r="S4" s="61"/>
      <c r="T4" s="58">
        <v>1990</v>
      </c>
      <c r="U4" s="61"/>
      <c r="V4" s="61"/>
      <c r="W4" s="61"/>
      <c r="X4" s="61"/>
      <c r="Y4" s="61"/>
      <c r="Z4" s="58">
        <v>1999</v>
      </c>
      <c r="AA4" s="61"/>
      <c r="AB4" s="61"/>
      <c r="AC4" s="61"/>
      <c r="AD4" s="61"/>
      <c r="AE4" s="61"/>
      <c r="AF4" s="58">
        <v>2006</v>
      </c>
      <c r="AG4" s="61"/>
      <c r="AH4" s="61"/>
      <c r="AI4" s="61"/>
      <c r="AJ4" s="61"/>
      <c r="AK4" s="61"/>
      <c r="AL4" s="58">
        <v>2011</v>
      </c>
      <c r="AM4" s="61"/>
      <c r="AN4" s="61"/>
      <c r="AO4" s="61"/>
      <c r="AP4" s="61"/>
      <c r="AQ4" s="61"/>
      <c r="AR4" s="37"/>
      <c r="AS4" s="37"/>
      <c r="BC4" t="s">
        <v>319</v>
      </c>
      <c r="BF4" t="s">
        <v>316</v>
      </c>
    </row>
    <row r="5" spans="1:59" x14ac:dyDescent="0.25">
      <c r="A5" s="50" t="s">
        <v>261</v>
      </c>
      <c r="B5" s="38" t="s">
        <v>11</v>
      </c>
      <c r="C5" s="38" t="s">
        <v>193</v>
      </c>
      <c r="D5" s="38" t="s">
        <v>195</v>
      </c>
      <c r="E5" s="38" t="s">
        <v>194</v>
      </c>
      <c r="F5" s="38" t="s">
        <v>196</v>
      </c>
      <c r="G5" s="38" t="s">
        <v>197</v>
      </c>
      <c r="H5" s="38" t="s">
        <v>11</v>
      </c>
      <c r="I5" s="38" t="s">
        <v>193</v>
      </c>
      <c r="J5" s="38" t="s">
        <v>195</v>
      </c>
      <c r="K5" s="38" t="s">
        <v>194</v>
      </c>
      <c r="L5" s="38" t="s">
        <v>196</v>
      </c>
      <c r="M5" s="38" t="s">
        <v>197</v>
      </c>
      <c r="N5" s="38" t="s">
        <v>11</v>
      </c>
      <c r="O5" s="38" t="s">
        <v>193</v>
      </c>
      <c r="P5" s="38" t="s">
        <v>195</v>
      </c>
      <c r="Q5" s="38" t="s">
        <v>194</v>
      </c>
      <c r="R5" s="38" t="s">
        <v>196</v>
      </c>
      <c r="S5" s="38" t="s">
        <v>197</v>
      </c>
      <c r="T5" s="38" t="s">
        <v>11</v>
      </c>
      <c r="U5" s="38" t="s">
        <v>193</v>
      </c>
      <c r="V5" s="38" t="s">
        <v>195</v>
      </c>
      <c r="W5" s="38" t="s">
        <v>194</v>
      </c>
      <c r="X5" s="38" t="s">
        <v>196</v>
      </c>
      <c r="Y5" s="38" t="s">
        <v>197</v>
      </c>
      <c r="Z5" s="38" t="s">
        <v>11</v>
      </c>
      <c r="AA5" s="38" t="s">
        <v>193</v>
      </c>
      <c r="AB5" s="38" t="s">
        <v>195</v>
      </c>
      <c r="AC5" s="38" t="s">
        <v>194</v>
      </c>
      <c r="AD5" s="38" t="s">
        <v>196</v>
      </c>
      <c r="AE5" s="38" t="s">
        <v>197</v>
      </c>
      <c r="AF5" s="38" t="s">
        <v>11</v>
      </c>
      <c r="AG5" s="38" t="s">
        <v>193</v>
      </c>
      <c r="AH5" s="38" t="s">
        <v>195</v>
      </c>
      <c r="AI5" s="38" t="s">
        <v>194</v>
      </c>
      <c r="AJ5" s="38" t="s">
        <v>196</v>
      </c>
      <c r="AK5" s="38" t="s">
        <v>197</v>
      </c>
      <c r="AL5" s="38" t="s">
        <v>11</v>
      </c>
      <c r="AM5" s="38" t="s">
        <v>193</v>
      </c>
      <c r="AN5" s="38" t="s">
        <v>195</v>
      </c>
      <c r="AO5" s="38" t="s">
        <v>194</v>
      </c>
      <c r="AP5" s="38" t="s">
        <v>196</v>
      </c>
      <c r="AQ5" s="38" t="s">
        <v>197</v>
      </c>
      <c r="AR5" s="64"/>
      <c r="AS5" s="64"/>
      <c r="AT5" s="19"/>
      <c r="AU5" s="66">
        <v>1968</v>
      </c>
      <c r="AV5" s="66">
        <v>1975</v>
      </c>
      <c r="AW5" s="66">
        <v>1982</v>
      </c>
      <c r="AX5" s="66">
        <v>1990</v>
      </c>
      <c r="AY5" s="66">
        <v>1999</v>
      </c>
      <c r="AZ5" s="66">
        <v>2006</v>
      </c>
      <c r="BA5" s="66">
        <v>2011</v>
      </c>
      <c r="BF5" t="s">
        <v>318</v>
      </c>
      <c r="BG5" t="s">
        <v>317</v>
      </c>
    </row>
    <row r="6" spans="1:59" x14ac:dyDescent="0.25">
      <c r="A6" s="43" t="s">
        <v>307</v>
      </c>
      <c r="B6" s="51">
        <v>0.43675641304529711</v>
      </c>
      <c r="C6" s="51">
        <v>0.35509780626160875</v>
      </c>
      <c r="D6" s="51">
        <v>0.10106925921587658</v>
      </c>
      <c r="E6" s="51">
        <v>4.066197018122187E-2</v>
      </c>
      <c r="F6" s="51">
        <v>4.6033366242198087E-2</v>
      </c>
      <c r="G6" s="51">
        <v>2.0381185053797626E-2</v>
      </c>
      <c r="H6" s="51">
        <v>0.38846081915092573</v>
      </c>
      <c r="I6" s="51">
        <v>0.30589115391808491</v>
      </c>
      <c r="J6" s="51">
        <v>0.14875631195062652</v>
      </c>
      <c r="K6" s="51">
        <v>4.8718907798765664E-2</v>
      </c>
      <c r="L6" s="51">
        <v>6.5681690667664105E-2</v>
      </c>
      <c r="M6" s="51">
        <v>4.2491116513933044E-2</v>
      </c>
      <c r="N6" s="51">
        <v>0.37186755180911085</v>
      </c>
      <c r="O6" s="51">
        <v>0.24370143947860981</v>
      </c>
      <c r="P6" s="51">
        <v>0.1751612512287411</v>
      </c>
      <c r="Q6" s="51">
        <v>5.8481343333827075E-2</v>
      </c>
      <c r="R6" s="51">
        <v>8.4295005588247179E-2</v>
      </c>
      <c r="S6" s="51">
        <v>6.649340856146399E-2</v>
      </c>
      <c r="T6" s="51">
        <v>0.27262579195135017</v>
      </c>
      <c r="U6" s="51">
        <v>0.22403581700050576</v>
      </c>
      <c r="V6" s="51">
        <v>0.23194261139691688</v>
      </c>
      <c r="W6" s="51">
        <v>7.1170127759671756E-2</v>
      </c>
      <c r="X6" s="51">
        <v>0.10523039536964712</v>
      </c>
      <c r="Y6" s="51">
        <v>9.4995256521908281E-2</v>
      </c>
      <c r="Z6" s="51">
        <v>0.18407957521133128</v>
      </c>
      <c r="AA6" s="51">
        <v>0.18046790267322976</v>
      </c>
      <c r="AB6" s="51">
        <v>0.27707341491443133</v>
      </c>
      <c r="AC6" s="51">
        <v>7.4965080885855545E-2</v>
      </c>
      <c r="AD6" s="51">
        <v>0.12451658220591916</v>
      </c>
      <c r="AE6" s="51">
        <v>0.1588974441092329</v>
      </c>
      <c r="AF6" s="51">
        <v>0.1800097593758177</v>
      </c>
      <c r="AG6" s="51">
        <v>0.12737682123724511</v>
      </c>
      <c r="AH6" s="51">
        <v>0.26676819768814053</v>
      </c>
      <c r="AI6" s="51">
        <v>6.1085539452614621E-2</v>
      </c>
      <c r="AJ6" s="51">
        <v>0.15753848874787749</v>
      </c>
      <c r="AK6" s="51">
        <v>0.20722119349830476</v>
      </c>
      <c r="AL6" s="51">
        <v>0.16313405282806537</v>
      </c>
      <c r="AM6" s="51">
        <v>0.10268393828902087</v>
      </c>
      <c r="AN6" s="51">
        <v>0.26077775132917758</v>
      </c>
      <c r="AO6" s="51">
        <v>5.6330368883708473E-2</v>
      </c>
      <c r="AP6" s="51">
        <v>0.17214494088633492</v>
      </c>
      <c r="AQ6" s="51">
        <v>0.2449289477836929</v>
      </c>
      <c r="AR6" s="65"/>
      <c r="AS6" s="65"/>
      <c r="AT6" s="67" t="s">
        <v>307</v>
      </c>
      <c r="AU6" s="51">
        <f>SUMPRODUCT(($AT6='reg2014'!$B$2:$B$4033)*('reg2014'!$E$2:$E$4033="SUP")*('reg2014'!$D$2:$D$4033='4.d'!AU$5)*'reg2014'!$M$2:$M$4033)/SUMPRODUCT(($AT6='reg2014'!$B$2:$B$4033)*('reg2014'!$D$2:$D$4033='4.d'!AU$5)*'reg2014'!$M$2:$M$4033)</f>
        <v>2.0381185053797626E-2</v>
      </c>
      <c r="AV6" s="51">
        <f>SUMPRODUCT(($AT6='reg2014'!$B$2:$B$4033)*('reg2014'!$E$2:$E$4033="SUP")*('reg2014'!$D$2:$D$4033='4.d'!AV$5)*'reg2014'!$M$2:$M$4033)/SUMPRODUCT(($AT6='reg2014'!$B$2:$B$4033)*('reg2014'!$D$2:$D$4033='4.d'!AV$5)*'reg2014'!$M$2:$M$4033)</f>
        <v>4.2491116513933044E-2</v>
      </c>
      <c r="AW6" s="51">
        <f>SUMPRODUCT(($AT6='reg2014'!$B$2:$B$4033)*('reg2014'!$E$2:$E$4033="SUP")*('reg2014'!$D$2:$D$4033='4.d'!AW$5)*'reg2014'!$M$2:$M$4033)/SUMPRODUCT(($AT6='reg2014'!$B$2:$B$4033)*('reg2014'!$D$2:$D$4033='4.d'!AW$5)*'reg2014'!$M$2:$M$4033)</f>
        <v>6.649340856146399E-2</v>
      </c>
      <c r="AX6" s="51">
        <f>SUMPRODUCT(($AT6='reg2014'!$B$2:$B$4033)*('reg2014'!$E$2:$E$4033="SUP")*('reg2014'!$D$2:$D$4033='4.d'!AX$5)*'reg2014'!$M$2:$M$4033)/SUMPRODUCT(($AT6='reg2014'!$B$2:$B$4033)*('reg2014'!$D$2:$D$4033='4.d'!AX$5)*'reg2014'!$M$2:$M$4033)</f>
        <v>9.4995256521908281E-2</v>
      </c>
      <c r="AY6" s="51">
        <f>SUMPRODUCT(($AT6='reg2014'!$B$2:$B$4033)*('reg2014'!$E$2:$E$4033="SUP")*('reg2014'!$D$2:$D$4033='4.d'!AY$5)*'reg2014'!$M$2:$M$4033)/SUMPRODUCT(($AT6='reg2014'!$B$2:$B$4033)*('reg2014'!$D$2:$D$4033='4.d'!AY$5)*'reg2014'!$M$2:$M$4033)</f>
        <v>0.1588974441092329</v>
      </c>
      <c r="AZ6" s="51">
        <f>SUMPRODUCT(($AT6='reg2014'!$B$2:$B$4033)*('reg2014'!$E$2:$E$4033="SUP")*('reg2014'!$D$2:$D$4033='4.d'!AZ$5)*'reg2014'!$M$2:$M$4033)/SUMPRODUCT(($AT6='reg2014'!$B$2:$B$4033)*('reg2014'!$D$2:$D$4033='4.d'!AZ$5)*'reg2014'!$M$2:$M$4033)</f>
        <v>0.20722119349830476</v>
      </c>
      <c r="BA6" s="51">
        <f>SUMPRODUCT(($AT6='reg2014'!$B$2:$B$4033)*('reg2014'!$E$2:$E$4033="SUP")*('reg2014'!$D$2:$D$4033='4.d'!BA$5)*'reg2014'!$M$2:$M$4033)/SUMPRODUCT(($AT6='reg2014'!$B$2:$B$4033)*('reg2014'!$D$2:$D$4033='4.d'!BA$5)*'reg2014'!$M$2:$M$4033)</f>
        <v>0.24492894778369281</v>
      </c>
      <c r="BC6" t="b">
        <f>AZ6=AK6</f>
        <v>1</v>
      </c>
      <c r="BF6" s="67">
        <f>--BG6</f>
        <v>1</v>
      </c>
      <c r="BG6" s="69" t="s">
        <v>307</v>
      </c>
    </row>
    <row r="7" spans="1:59" x14ac:dyDescent="0.25">
      <c r="A7" s="43" t="s">
        <v>314</v>
      </c>
      <c r="B7" s="51">
        <v>0.49761896604885403</v>
      </c>
      <c r="C7" s="51">
        <v>0.31788230726186806</v>
      </c>
      <c r="D7" s="51">
        <v>8.7555814404969914E-2</v>
      </c>
      <c r="E7" s="51">
        <v>3.8119382872543309E-2</v>
      </c>
      <c r="F7" s="51">
        <v>4.1271255153196983E-2</v>
      </c>
      <c r="G7" s="51">
        <v>1.7552274258567726E-2</v>
      </c>
      <c r="H7" s="51">
        <v>0.45276275248202669</v>
      </c>
      <c r="I7" s="51">
        <v>0.29033892502567615</v>
      </c>
      <c r="J7" s="51">
        <v>0.11789113317357069</v>
      </c>
      <c r="K7" s="51">
        <v>4.9092776446422459E-2</v>
      </c>
      <c r="L7" s="51">
        <v>5.3707634371790484E-2</v>
      </c>
      <c r="M7" s="51">
        <v>3.6206778500513521E-2</v>
      </c>
      <c r="N7" s="51">
        <v>0.44452384253580912</v>
      </c>
      <c r="O7" s="51">
        <v>0.24114503898209277</v>
      </c>
      <c r="P7" s="51">
        <v>0.14511363999957338</v>
      </c>
      <c r="Q7" s="51">
        <v>5.509753522253389E-2</v>
      </c>
      <c r="R7" s="51">
        <v>6.6082912938215249E-2</v>
      </c>
      <c r="S7" s="51">
        <v>4.803703032177558E-2</v>
      </c>
      <c r="T7" s="51">
        <v>0.35760023150584025</v>
      </c>
      <c r="U7" s="51">
        <v>0.23078501525833947</v>
      </c>
      <c r="V7" s="51">
        <v>0.19793486267494476</v>
      </c>
      <c r="W7" s="51">
        <v>6.659212880143113E-2</v>
      </c>
      <c r="X7" s="51">
        <v>8.1242765442491843E-2</v>
      </c>
      <c r="Y7" s="51">
        <v>6.5844996316952537E-2</v>
      </c>
      <c r="Z7" s="51">
        <v>0.26172738732408918</v>
      </c>
      <c r="AA7" s="51">
        <v>0.2047126531793102</v>
      </c>
      <c r="AB7" s="51">
        <v>0.24817889690231654</v>
      </c>
      <c r="AC7" s="51">
        <v>7.8687152569692706E-2</v>
      </c>
      <c r="AD7" s="51">
        <v>9.9272075385918868E-2</v>
      </c>
      <c r="AE7" s="51">
        <v>0.10742183463867248</v>
      </c>
      <c r="AF7" s="51">
        <v>0.2515374751629576</v>
      </c>
      <c r="AG7" s="51">
        <v>0.15609678151520506</v>
      </c>
      <c r="AH7" s="51">
        <v>0.25489067722932052</v>
      </c>
      <c r="AI7" s="51">
        <v>6.7943703837536396E-2</v>
      </c>
      <c r="AJ7" s="51">
        <v>0.12899069661961438</v>
      </c>
      <c r="AK7" s="51">
        <v>0.14054066563536596</v>
      </c>
      <c r="AL7" s="51">
        <v>0.23007465907452002</v>
      </c>
      <c r="AM7" s="51">
        <v>0.12942325465624288</v>
      </c>
      <c r="AN7" s="51">
        <v>0.26559845466367821</v>
      </c>
      <c r="AO7" s="51">
        <v>6.7631483287373173E-2</v>
      </c>
      <c r="AP7" s="51">
        <v>0.14624777289739829</v>
      </c>
      <c r="AQ7" s="51">
        <v>0.16102437542078737</v>
      </c>
      <c r="AR7" s="65"/>
      <c r="AS7" s="65"/>
      <c r="AT7" s="67" t="s">
        <v>314</v>
      </c>
      <c r="AU7" s="51">
        <f>SUMPRODUCT(($AT7='reg2014'!$B$2:$B$4033)*('reg2014'!$E$2:$E$4033="SUP")*('reg2014'!$D$2:$D$4033='4.d'!AU$5)*'reg2014'!$M$2:$M$4033)/SUMPRODUCT(($AT7='reg2014'!$B$2:$B$4033)*('reg2014'!$D$2:$D$4033='4.d'!AU$5)*'reg2014'!$M$2:$M$4033)</f>
        <v>1.7552274258567726E-2</v>
      </c>
      <c r="AV7" s="51">
        <f>SUMPRODUCT(($AT7='reg2014'!$B$2:$B$4033)*('reg2014'!$E$2:$E$4033="SUP")*('reg2014'!$D$2:$D$4033='4.d'!AV$5)*'reg2014'!$M$2:$M$4033)/SUMPRODUCT(($AT7='reg2014'!$B$2:$B$4033)*('reg2014'!$D$2:$D$4033='4.d'!AV$5)*'reg2014'!$M$2:$M$4033)</f>
        <v>3.6206778500513521E-2</v>
      </c>
      <c r="AW7" s="51">
        <f>SUMPRODUCT(($AT7='reg2014'!$B$2:$B$4033)*('reg2014'!$E$2:$E$4033="SUP")*('reg2014'!$D$2:$D$4033='4.d'!AW$5)*'reg2014'!$M$2:$M$4033)/SUMPRODUCT(($AT7='reg2014'!$B$2:$B$4033)*('reg2014'!$D$2:$D$4033='4.d'!AW$5)*'reg2014'!$M$2:$M$4033)</f>
        <v>4.803703032177558E-2</v>
      </c>
      <c r="AX7" s="51">
        <f>SUMPRODUCT(($AT7='reg2014'!$B$2:$B$4033)*('reg2014'!$E$2:$E$4033="SUP")*('reg2014'!$D$2:$D$4033='4.d'!AX$5)*'reg2014'!$M$2:$M$4033)/SUMPRODUCT(($AT7='reg2014'!$B$2:$B$4033)*('reg2014'!$D$2:$D$4033='4.d'!AX$5)*'reg2014'!$M$2:$M$4033)</f>
        <v>6.5844996316952537E-2</v>
      </c>
      <c r="AY7" s="51">
        <f>SUMPRODUCT(($AT7='reg2014'!$B$2:$B$4033)*('reg2014'!$E$2:$E$4033="SUP")*('reg2014'!$D$2:$D$4033='4.d'!AY$5)*'reg2014'!$M$2:$M$4033)/SUMPRODUCT(($AT7='reg2014'!$B$2:$B$4033)*('reg2014'!$D$2:$D$4033='4.d'!AY$5)*'reg2014'!$M$2:$M$4033)</f>
        <v>0.10742183463867248</v>
      </c>
      <c r="AZ7" s="51">
        <f>SUMPRODUCT(($AT7='reg2014'!$B$2:$B$4033)*('reg2014'!$E$2:$E$4033="SUP")*('reg2014'!$D$2:$D$4033='4.d'!AZ$5)*'reg2014'!$M$2:$M$4033)/SUMPRODUCT(($AT7='reg2014'!$B$2:$B$4033)*('reg2014'!$D$2:$D$4033='4.d'!AZ$5)*'reg2014'!$M$2:$M$4033)</f>
        <v>0.14054066563536596</v>
      </c>
      <c r="BA7" s="51">
        <f>SUMPRODUCT(($AT7='reg2014'!$B$2:$B$4033)*('reg2014'!$E$2:$E$4033="SUP")*('reg2014'!$D$2:$D$4033='4.d'!BA$5)*'reg2014'!$M$2:$M$4033)/SUMPRODUCT(($AT7='reg2014'!$B$2:$B$4033)*('reg2014'!$D$2:$D$4033='4.d'!BA$5)*'reg2014'!$M$2:$M$4033)</f>
        <v>0.16102437542078737</v>
      </c>
      <c r="BC7" t="b">
        <f t="shared" ref="BC7:BC70" si="0">AZ7=AK7</f>
        <v>1</v>
      </c>
      <c r="BF7" s="67">
        <f>--BG7</f>
        <v>2</v>
      </c>
      <c r="BG7" s="69" t="s">
        <v>314</v>
      </c>
    </row>
    <row r="8" spans="1:59" x14ac:dyDescent="0.25">
      <c r="A8" s="43" t="s">
        <v>306</v>
      </c>
      <c r="B8" s="51">
        <v>0.42968036529680365</v>
      </c>
      <c r="C8" s="51">
        <v>0.36767979452054794</v>
      </c>
      <c r="D8" s="51">
        <v>8.3604452054794526E-2</v>
      </c>
      <c r="E8" s="51">
        <v>4.7488584474885846E-2</v>
      </c>
      <c r="F8" s="51">
        <v>5.058504566210046E-2</v>
      </c>
      <c r="G8" s="51">
        <v>2.096175799086758E-2</v>
      </c>
      <c r="H8" s="51">
        <v>0.38485499462943074</v>
      </c>
      <c r="I8" s="51">
        <v>0.3339778016469746</v>
      </c>
      <c r="J8" s="51">
        <v>0.12309344790547798</v>
      </c>
      <c r="K8" s="51">
        <v>5.7107053347654854E-2</v>
      </c>
      <c r="L8" s="51">
        <v>6.1815252416756179E-2</v>
      </c>
      <c r="M8" s="51">
        <v>3.915145005370569E-2</v>
      </c>
      <c r="N8" s="51">
        <v>0.35694235443917122</v>
      </c>
      <c r="O8" s="51">
        <v>0.29181618242852181</v>
      </c>
      <c r="P8" s="51">
        <v>0.15647065632596366</v>
      </c>
      <c r="Q8" s="51">
        <v>6.3650306748466251E-2</v>
      </c>
      <c r="R8" s="51">
        <v>7.5833429795115176E-2</v>
      </c>
      <c r="S8" s="51">
        <v>5.5287070262761896E-2</v>
      </c>
      <c r="T8" s="51">
        <v>0.2908074189330353</v>
      </c>
      <c r="U8" s="51">
        <v>0.26351603076855645</v>
      </c>
      <c r="V8" s="51">
        <v>0.20858992059491721</v>
      </c>
      <c r="W8" s="51">
        <v>7.5383693833870252E-2</v>
      </c>
      <c r="X8" s="51">
        <v>8.9770842921113564E-2</v>
      </c>
      <c r="Y8" s="51">
        <v>7.1932092948507234E-2</v>
      </c>
      <c r="Z8" s="51">
        <v>0.19104793789997629</v>
      </c>
      <c r="AA8" s="51">
        <v>0.23891176819151458</v>
      </c>
      <c r="AB8" s="51">
        <v>0.26455839653946434</v>
      </c>
      <c r="AC8" s="51">
        <v>8.1787745911353404E-2</v>
      </c>
      <c r="AD8" s="51">
        <v>0.10941203484237971</v>
      </c>
      <c r="AE8" s="51">
        <v>0.11428211661531168</v>
      </c>
      <c r="AF8" s="51">
        <v>0.18070815046944114</v>
      </c>
      <c r="AG8" s="51">
        <v>0.18217517122592158</v>
      </c>
      <c r="AH8" s="51">
        <v>0.27075722117551365</v>
      </c>
      <c r="AI8" s="51">
        <v>7.5785915320777567E-2</v>
      </c>
      <c r="AJ8" s="51">
        <v>0.13990844141385253</v>
      </c>
      <c r="AK8" s="51">
        <v>0.15066510039449355</v>
      </c>
      <c r="AL8" s="51">
        <v>0.16770840274053275</v>
      </c>
      <c r="AM8" s="51">
        <v>0.15086802926410195</v>
      </c>
      <c r="AN8" s="51">
        <v>0.27832663399578</v>
      </c>
      <c r="AO8" s="51">
        <v>7.5103019022879414E-2</v>
      </c>
      <c r="AP8" s="51">
        <v>0.15514503381948894</v>
      </c>
      <c r="AQ8" s="51">
        <v>0.17284888115721689</v>
      </c>
      <c r="AR8" s="65"/>
      <c r="AS8" s="65"/>
      <c r="AT8" s="67" t="s">
        <v>306</v>
      </c>
      <c r="AU8" s="51">
        <f>SUMPRODUCT(($AT8='reg2014'!$B$2:$B$4033)*('reg2014'!$E$2:$E$4033="SUP")*('reg2014'!$D$2:$D$4033='4.d'!AU$5)*'reg2014'!$M$2:$M$4033)/SUMPRODUCT(($AT8='reg2014'!$B$2:$B$4033)*('reg2014'!$D$2:$D$4033='4.d'!AU$5)*'reg2014'!$M$2:$M$4033)</f>
        <v>2.096175799086758E-2</v>
      </c>
      <c r="AV8" s="51">
        <f>SUMPRODUCT(($AT8='reg2014'!$B$2:$B$4033)*('reg2014'!$E$2:$E$4033="SUP")*('reg2014'!$D$2:$D$4033='4.d'!AV$5)*'reg2014'!$M$2:$M$4033)/SUMPRODUCT(($AT8='reg2014'!$B$2:$B$4033)*('reg2014'!$D$2:$D$4033='4.d'!AV$5)*'reg2014'!$M$2:$M$4033)</f>
        <v>3.915145005370569E-2</v>
      </c>
      <c r="AW8" s="51">
        <f>SUMPRODUCT(($AT8='reg2014'!$B$2:$B$4033)*('reg2014'!$E$2:$E$4033="SUP")*('reg2014'!$D$2:$D$4033='4.d'!AW$5)*'reg2014'!$M$2:$M$4033)/SUMPRODUCT(($AT8='reg2014'!$B$2:$B$4033)*('reg2014'!$D$2:$D$4033='4.d'!AW$5)*'reg2014'!$M$2:$M$4033)</f>
        <v>5.5287070262761896E-2</v>
      </c>
      <c r="AX8" s="51">
        <f>SUMPRODUCT(($AT8='reg2014'!$B$2:$B$4033)*('reg2014'!$E$2:$E$4033="SUP")*('reg2014'!$D$2:$D$4033='4.d'!AX$5)*'reg2014'!$M$2:$M$4033)/SUMPRODUCT(($AT8='reg2014'!$B$2:$B$4033)*('reg2014'!$D$2:$D$4033='4.d'!AX$5)*'reg2014'!$M$2:$M$4033)</f>
        <v>7.1932092948507234E-2</v>
      </c>
      <c r="AY8" s="51">
        <f>SUMPRODUCT(($AT8='reg2014'!$B$2:$B$4033)*('reg2014'!$E$2:$E$4033="SUP")*('reg2014'!$D$2:$D$4033='4.d'!AY$5)*'reg2014'!$M$2:$M$4033)/SUMPRODUCT(($AT8='reg2014'!$B$2:$B$4033)*('reg2014'!$D$2:$D$4033='4.d'!AY$5)*'reg2014'!$M$2:$M$4033)</f>
        <v>0.11428211661531168</v>
      </c>
      <c r="AZ8" s="51">
        <f>SUMPRODUCT(($AT8='reg2014'!$B$2:$B$4033)*('reg2014'!$E$2:$E$4033="SUP")*('reg2014'!$D$2:$D$4033='4.d'!AZ$5)*'reg2014'!$M$2:$M$4033)/SUMPRODUCT(($AT8='reg2014'!$B$2:$B$4033)*('reg2014'!$D$2:$D$4033='4.d'!AZ$5)*'reg2014'!$M$2:$M$4033)</f>
        <v>0.15066510039449355</v>
      </c>
      <c r="BA8" s="51">
        <f>SUMPRODUCT(($AT8='reg2014'!$B$2:$B$4033)*('reg2014'!$E$2:$E$4033="SUP")*('reg2014'!$D$2:$D$4033='4.d'!BA$5)*'reg2014'!$M$2:$M$4033)/SUMPRODUCT(($AT8='reg2014'!$B$2:$B$4033)*('reg2014'!$D$2:$D$4033='4.d'!BA$5)*'reg2014'!$M$2:$M$4033)</f>
        <v>0.17284888115721689</v>
      </c>
      <c r="BC8" t="b">
        <f t="shared" si="0"/>
        <v>1</v>
      </c>
      <c r="BF8" s="67">
        <f>--BG8</f>
        <v>3</v>
      </c>
      <c r="BG8" s="69" t="s">
        <v>306</v>
      </c>
    </row>
    <row r="9" spans="1:59" x14ac:dyDescent="0.25">
      <c r="A9" s="43" t="s">
        <v>308</v>
      </c>
      <c r="B9" s="51">
        <v>0.4525348576312837</v>
      </c>
      <c r="C9" s="51">
        <v>0.32031625621026766</v>
      </c>
      <c r="D9" s="51">
        <v>8.3498050109514402E-2</v>
      </c>
      <c r="E9" s="51">
        <v>5.7321438111010203E-2</v>
      </c>
      <c r="F9" s="51">
        <v>5.4116138682621932E-2</v>
      </c>
      <c r="G9" s="51">
        <v>3.22132592553021E-2</v>
      </c>
      <c r="H9" s="51">
        <v>0.40516923076923078</v>
      </c>
      <c r="I9" s="51">
        <v>0.27809230769230769</v>
      </c>
      <c r="J9" s="51">
        <v>0.11704615384615384</v>
      </c>
      <c r="K9" s="51">
        <v>7.1138461538461539E-2</v>
      </c>
      <c r="L9" s="51">
        <v>7.0646153846153845E-2</v>
      </c>
      <c r="M9" s="51">
        <v>5.7907692307692306E-2</v>
      </c>
      <c r="N9" s="51">
        <v>0.39432827784259178</v>
      </c>
      <c r="O9" s="51">
        <v>0.21058063358162074</v>
      </c>
      <c r="P9" s="51">
        <v>0.14058153100601276</v>
      </c>
      <c r="Q9" s="51">
        <v>7.5518262586377102E-2</v>
      </c>
      <c r="R9" s="51">
        <v>9.8088486045050702E-2</v>
      </c>
      <c r="S9" s="51">
        <v>8.0902808938346948E-2</v>
      </c>
      <c r="T9" s="51">
        <v>0.27859281889954324</v>
      </c>
      <c r="U9" s="51">
        <v>0.21001845185879792</v>
      </c>
      <c r="V9" s="51">
        <v>0.20005646470451818</v>
      </c>
      <c r="W9" s="51">
        <v>8.789336237232423E-2</v>
      </c>
      <c r="X9" s="51">
        <v>0.11959426076610505</v>
      </c>
      <c r="Y9" s="51">
        <v>0.1038446413987114</v>
      </c>
      <c r="Z9" s="51">
        <v>0.18517301590281821</v>
      </c>
      <c r="AA9" s="51">
        <v>0.17685548525187286</v>
      </c>
      <c r="AB9" s="51">
        <v>0.25559039447250331</v>
      </c>
      <c r="AC9" s="51">
        <v>9.2337733050449677E-2</v>
      </c>
      <c r="AD9" s="51">
        <v>0.13223559452507463</v>
      </c>
      <c r="AE9" s="51">
        <v>0.15780777679728131</v>
      </c>
      <c r="AF9" s="51">
        <v>0.18176141677116092</v>
      </c>
      <c r="AG9" s="51">
        <v>0.12397752508379919</v>
      </c>
      <c r="AH9" s="51">
        <v>0.25200851279311587</v>
      </c>
      <c r="AI9" s="51">
        <v>8.1299354495766932E-2</v>
      </c>
      <c r="AJ9" s="51">
        <v>0.16252487557253595</v>
      </c>
      <c r="AK9" s="51">
        <v>0.19842831528362126</v>
      </c>
      <c r="AL9" s="51">
        <v>0.16043715681282641</v>
      </c>
      <c r="AM9" s="51">
        <v>0.103447901638059</v>
      </c>
      <c r="AN9" s="51">
        <v>0.25508985734220446</v>
      </c>
      <c r="AO9" s="51">
        <v>7.9745147812814124E-2</v>
      </c>
      <c r="AP9" s="51">
        <v>0.17204908990192017</v>
      </c>
      <c r="AQ9" s="51">
        <v>0.22923084649217579</v>
      </c>
      <c r="AR9" s="65"/>
      <c r="AS9" s="65"/>
      <c r="AT9" s="67" t="s">
        <v>308</v>
      </c>
      <c r="AU9" s="51">
        <f>SUMPRODUCT(($AT9='reg2014'!$B$2:$B$4033)*('reg2014'!$E$2:$E$4033="SUP")*('reg2014'!$D$2:$D$4033='4.d'!AU$5)*'reg2014'!$M$2:$M$4033)/SUMPRODUCT(($AT9='reg2014'!$B$2:$B$4033)*('reg2014'!$D$2:$D$4033='4.d'!AU$5)*'reg2014'!$M$2:$M$4033)</f>
        <v>3.22132592553021E-2</v>
      </c>
      <c r="AV9" s="51">
        <f>SUMPRODUCT(($AT9='reg2014'!$B$2:$B$4033)*('reg2014'!$E$2:$E$4033="SUP")*('reg2014'!$D$2:$D$4033='4.d'!AV$5)*'reg2014'!$M$2:$M$4033)/SUMPRODUCT(($AT9='reg2014'!$B$2:$B$4033)*('reg2014'!$D$2:$D$4033='4.d'!AV$5)*'reg2014'!$M$2:$M$4033)</f>
        <v>5.7907692307692306E-2</v>
      </c>
      <c r="AW9" s="51">
        <f>SUMPRODUCT(($AT9='reg2014'!$B$2:$B$4033)*('reg2014'!$E$2:$E$4033="SUP")*('reg2014'!$D$2:$D$4033='4.d'!AW$5)*'reg2014'!$M$2:$M$4033)/SUMPRODUCT(($AT9='reg2014'!$B$2:$B$4033)*('reg2014'!$D$2:$D$4033='4.d'!AW$5)*'reg2014'!$M$2:$M$4033)</f>
        <v>8.0902808938346948E-2</v>
      </c>
      <c r="AX9" s="51">
        <f>SUMPRODUCT(($AT9='reg2014'!$B$2:$B$4033)*('reg2014'!$E$2:$E$4033="SUP")*('reg2014'!$D$2:$D$4033='4.d'!AX$5)*'reg2014'!$M$2:$M$4033)/SUMPRODUCT(($AT9='reg2014'!$B$2:$B$4033)*('reg2014'!$D$2:$D$4033='4.d'!AX$5)*'reg2014'!$M$2:$M$4033)</f>
        <v>0.1038446413987114</v>
      </c>
      <c r="AY9" s="51">
        <f>SUMPRODUCT(($AT9='reg2014'!$B$2:$B$4033)*('reg2014'!$E$2:$E$4033="SUP")*('reg2014'!$D$2:$D$4033='4.d'!AY$5)*'reg2014'!$M$2:$M$4033)/SUMPRODUCT(($AT9='reg2014'!$B$2:$B$4033)*('reg2014'!$D$2:$D$4033='4.d'!AY$5)*'reg2014'!$M$2:$M$4033)</f>
        <v>0.15780777679728131</v>
      </c>
      <c r="AZ9" s="51">
        <f>SUMPRODUCT(($AT9='reg2014'!$B$2:$B$4033)*('reg2014'!$E$2:$E$4033="SUP")*('reg2014'!$D$2:$D$4033='4.d'!AZ$5)*'reg2014'!$M$2:$M$4033)/SUMPRODUCT(($AT9='reg2014'!$B$2:$B$4033)*('reg2014'!$D$2:$D$4033='4.d'!AZ$5)*'reg2014'!$M$2:$M$4033)</f>
        <v>0.19842831528362126</v>
      </c>
      <c r="BA9" s="51">
        <f>SUMPRODUCT(($AT9='reg2014'!$B$2:$B$4033)*('reg2014'!$E$2:$E$4033="SUP")*('reg2014'!$D$2:$D$4033='4.d'!BA$5)*'reg2014'!$M$2:$M$4033)/SUMPRODUCT(($AT9='reg2014'!$B$2:$B$4033)*('reg2014'!$D$2:$D$4033='4.d'!BA$5)*'reg2014'!$M$2:$M$4033)</f>
        <v>0.22923084649217579</v>
      </c>
      <c r="BC9" t="b">
        <f t="shared" si="0"/>
        <v>1</v>
      </c>
      <c r="BF9" s="67">
        <f>--BG9</f>
        <v>4</v>
      </c>
      <c r="BG9" s="69" t="s">
        <v>308</v>
      </c>
    </row>
    <row r="10" spans="1:59" x14ac:dyDescent="0.25">
      <c r="A10" s="43" t="s">
        <v>311</v>
      </c>
      <c r="B10" s="51">
        <v>0.42390838385694163</v>
      </c>
      <c r="C10" s="51">
        <v>0.35525751730050831</v>
      </c>
      <c r="D10" s="51">
        <v>8.6961847020638125E-2</v>
      </c>
      <c r="E10" s="51">
        <v>5.4136811807214157E-2</v>
      </c>
      <c r="F10" s="51">
        <v>5.4014330332537205E-2</v>
      </c>
      <c r="G10" s="51">
        <v>2.5721109682160574E-2</v>
      </c>
      <c r="H10" s="51">
        <v>0.37023036873261539</v>
      </c>
      <c r="I10" s="51">
        <v>0.30254618072890666</v>
      </c>
      <c r="J10" s="51">
        <v>0.12417088652735182</v>
      </c>
      <c r="K10" s="51">
        <v>6.9253262962698806E-2</v>
      </c>
      <c r="L10" s="51">
        <v>7.5315598031524142E-2</v>
      </c>
      <c r="M10" s="51">
        <v>5.848370301690322E-2</v>
      </c>
      <c r="N10" s="51">
        <v>0.36205133449227939</v>
      </c>
      <c r="O10" s="51">
        <v>0.22676142754882914</v>
      </c>
      <c r="P10" s="51">
        <v>0.15103793843951324</v>
      </c>
      <c r="Q10" s="51">
        <v>7.4496369771960322E-2</v>
      </c>
      <c r="R10" s="51">
        <v>0.10496983331629001</v>
      </c>
      <c r="S10" s="51">
        <v>8.0683096431127921E-2</v>
      </c>
      <c r="T10" s="51">
        <v>0.25428778293432719</v>
      </c>
      <c r="U10" s="51">
        <v>0.21659090099820774</v>
      </c>
      <c r="V10" s="51">
        <v>0.21085803135867823</v>
      </c>
      <c r="W10" s="51">
        <v>8.9126538557405849E-2</v>
      </c>
      <c r="X10" s="51">
        <v>0.12359497216650248</v>
      </c>
      <c r="Y10" s="51">
        <v>0.10554177398487852</v>
      </c>
      <c r="Z10" s="51">
        <v>0.150834508312293</v>
      </c>
      <c r="AA10" s="51">
        <v>0.18712223060191713</v>
      </c>
      <c r="AB10" s="51">
        <v>0.2568558656042671</v>
      </c>
      <c r="AC10" s="51">
        <v>9.4260637658348911E-2</v>
      </c>
      <c r="AD10" s="51">
        <v>0.14332557300718105</v>
      </c>
      <c r="AE10" s="51">
        <v>0.16760118481599284</v>
      </c>
      <c r="AF10" s="51">
        <v>0.15274379374663549</v>
      </c>
      <c r="AG10" s="51">
        <v>0.13213135563505155</v>
      </c>
      <c r="AH10" s="51">
        <v>0.25046737251510948</v>
      </c>
      <c r="AI10" s="51">
        <v>7.4160091512183446E-2</v>
      </c>
      <c r="AJ10" s="51">
        <v>0.17236710521180768</v>
      </c>
      <c r="AK10" s="51">
        <v>0.21813028137921239</v>
      </c>
      <c r="AL10" s="51">
        <v>0.1323265088445891</v>
      </c>
      <c r="AM10" s="51">
        <v>0.10669010469364756</v>
      </c>
      <c r="AN10" s="51">
        <v>0.24579503024212832</v>
      </c>
      <c r="AO10" s="51">
        <v>7.1451772668085389E-2</v>
      </c>
      <c r="AP10" s="51">
        <v>0.19086146752517433</v>
      </c>
      <c r="AQ10" s="51">
        <v>0.25287511602637536</v>
      </c>
      <c r="AR10" s="65"/>
      <c r="AS10" s="65"/>
      <c r="AT10" s="67" t="s">
        <v>311</v>
      </c>
      <c r="AU10" s="51">
        <f>SUMPRODUCT(($AT10='reg2014'!$B$2:$B$4033)*('reg2014'!$E$2:$E$4033="SUP")*('reg2014'!$D$2:$D$4033='4.d'!AU$5)*'reg2014'!$M$2:$M$4033)/SUMPRODUCT(($AT10='reg2014'!$B$2:$B$4033)*('reg2014'!$D$2:$D$4033='4.d'!AU$5)*'reg2014'!$M$2:$M$4033)</f>
        <v>2.5721109682160574E-2</v>
      </c>
      <c r="AV10" s="51">
        <f>SUMPRODUCT(($AT10='reg2014'!$B$2:$B$4033)*('reg2014'!$E$2:$E$4033="SUP")*('reg2014'!$D$2:$D$4033='4.d'!AV$5)*'reg2014'!$M$2:$M$4033)/SUMPRODUCT(($AT10='reg2014'!$B$2:$B$4033)*('reg2014'!$D$2:$D$4033='4.d'!AV$5)*'reg2014'!$M$2:$M$4033)</f>
        <v>5.848370301690322E-2</v>
      </c>
      <c r="AW10" s="51">
        <f>SUMPRODUCT(($AT10='reg2014'!$B$2:$B$4033)*('reg2014'!$E$2:$E$4033="SUP")*('reg2014'!$D$2:$D$4033='4.d'!AW$5)*'reg2014'!$M$2:$M$4033)/SUMPRODUCT(($AT10='reg2014'!$B$2:$B$4033)*('reg2014'!$D$2:$D$4033='4.d'!AW$5)*'reg2014'!$M$2:$M$4033)</f>
        <v>8.0683096431127921E-2</v>
      </c>
      <c r="AX10" s="51">
        <f>SUMPRODUCT(($AT10='reg2014'!$B$2:$B$4033)*('reg2014'!$E$2:$E$4033="SUP")*('reg2014'!$D$2:$D$4033='4.d'!AX$5)*'reg2014'!$M$2:$M$4033)/SUMPRODUCT(($AT10='reg2014'!$B$2:$B$4033)*('reg2014'!$D$2:$D$4033='4.d'!AX$5)*'reg2014'!$M$2:$M$4033)</f>
        <v>0.10554177398487852</v>
      </c>
      <c r="AY10" s="51">
        <f>SUMPRODUCT(($AT10='reg2014'!$B$2:$B$4033)*('reg2014'!$E$2:$E$4033="SUP")*('reg2014'!$D$2:$D$4033='4.d'!AY$5)*'reg2014'!$M$2:$M$4033)/SUMPRODUCT(($AT10='reg2014'!$B$2:$B$4033)*('reg2014'!$D$2:$D$4033='4.d'!AY$5)*'reg2014'!$M$2:$M$4033)</f>
        <v>0.16760118481599284</v>
      </c>
      <c r="AZ10" s="51">
        <f>SUMPRODUCT(($AT10='reg2014'!$B$2:$B$4033)*('reg2014'!$E$2:$E$4033="SUP")*('reg2014'!$D$2:$D$4033='4.d'!AZ$5)*'reg2014'!$M$2:$M$4033)/SUMPRODUCT(($AT10='reg2014'!$B$2:$B$4033)*('reg2014'!$D$2:$D$4033='4.d'!AZ$5)*'reg2014'!$M$2:$M$4033)</f>
        <v>0.21813028137921239</v>
      </c>
      <c r="BA10" s="51">
        <f>SUMPRODUCT(($AT10='reg2014'!$B$2:$B$4033)*('reg2014'!$E$2:$E$4033="SUP")*('reg2014'!$D$2:$D$4033='4.d'!BA$5)*'reg2014'!$M$2:$M$4033)/SUMPRODUCT(($AT10='reg2014'!$B$2:$B$4033)*('reg2014'!$D$2:$D$4033='4.d'!BA$5)*'reg2014'!$M$2:$M$4033)</f>
        <v>0.25287511602637536</v>
      </c>
      <c r="BC10" t="b">
        <f t="shared" si="0"/>
        <v>1</v>
      </c>
      <c r="BF10" s="67">
        <f>--BG10</f>
        <v>5</v>
      </c>
      <c r="BG10" s="69" t="s">
        <v>311</v>
      </c>
    </row>
    <row r="11" spans="1:59" x14ac:dyDescent="0.25">
      <c r="A11" s="43" t="s">
        <v>310</v>
      </c>
      <c r="B11" s="51">
        <v>0.43874461059279873</v>
      </c>
      <c r="C11" s="51">
        <v>0.28206607160881914</v>
      </c>
      <c r="D11" s="51">
        <v>8.6014217941138296E-2</v>
      </c>
      <c r="E11" s="51">
        <v>7.8328454628040778E-2</v>
      </c>
      <c r="F11" s="51">
        <v>7.086619850322283E-2</v>
      </c>
      <c r="G11" s="51">
        <v>4.3980446725980185E-2</v>
      </c>
      <c r="H11" s="51">
        <v>0.37970384458633338</v>
      </c>
      <c r="I11" s="51">
        <v>0.25984321183982356</v>
      </c>
      <c r="J11" s="51">
        <v>0.10007431854687263</v>
      </c>
      <c r="K11" s="51">
        <v>9.2970104765177364E-2</v>
      </c>
      <c r="L11" s="51">
        <v>9.0181161447054028E-2</v>
      </c>
      <c r="M11" s="51">
        <v>7.722735881473905E-2</v>
      </c>
      <c r="N11" s="51">
        <v>0.40971885249256063</v>
      </c>
      <c r="O11" s="51">
        <v>0.19684417915334201</v>
      </c>
      <c r="P11" s="51">
        <v>0.11192699168074645</v>
      </c>
      <c r="Q11" s="51">
        <v>8.7694169506983374E-2</v>
      </c>
      <c r="R11" s="51">
        <v>0.10768844015457558</v>
      </c>
      <c r="S11" s="51">
        <v>8.6127367011791939E-2</v>
      </c>
      <c r="T11" s="51">
        <v>0.27312873803330384</v>
      </c>
      <c r="U11" s="51">
        <v>0.19963941907885546</v>
      </c>
      <c r="V11" s="51">
        <v>0.16945440514127189</v>
      </c>
      <c r="W11" s="51">
        <v>0.10321262964613839</v>
      </c>
      <c r="X11" s="51">
        <v>0.12746735145995355</v>
      </c>
      <c r="Y11" s="51">
        <v>0.12709745664047686</v>
      </c>
      <c r="Z11" s="51">
        <v>0.17806130616418195</v>
      </c>
      <c r="AA11" s="51">
        <v>0.16684525254194402</v>
      </c>
      <c r="AB11" s="51">
        <v>0.21593485187269881</v>
      </c>
      <c r="AC11" s="51">
        <v>0.10806554058589937</v>
      </c>
      <c r="AD11" s="51">
        <v>0.14023681778044006</v>
      </c>
      <c r="AE11" s="51">
        <v>0.19085623105483576</v>
      </c>
      <c r="AF11" s="51">
        <v>0.18555050199280165</v>
      </c>
      <c r="AG11" s="51">
        <v>0.11371007794601888</v>
      </c>
      <c r="AH11" s="51">
        <v>0.20064686854070835</v>
      </c>
      <c r="AI11" s="51">
        <v>8.3875811367563627E-2</v>
      </c>
      <c r="AJ11" s="51">
        <v>0.1741584031399509</v>
      </c>
      <c r="AK11" s="51">
        <v>0.24205833701295654</v>
      </c>
      <c r="AL11" s="51">
        <v>0.16806006037746399</v>
      </c>
      <c r="AM11" s="51">
        <v>9.1683676978802545E-2</v>
      </c>
      <c r="AN11" s="51">
        <v>0.20250484892351159</v>
      </c>
      <c r="AO11" s="51">
        <v>7.7079165840404668E-2</v>
      </c>
      <c r="AP11" s="51">
        <v>0.18477445931201678</v>
      </c>
      <c r="AQ11" s="51">
        <v>0.27589778856780051</v>
      </c>
      <c r="AR11" s="65"/>
      <c r="AS11" s="65"/>
      <c r="AT11" s="67" t="s">
        <v>310</v>
      </c>
      <c r="AU11" s="51">
        <f>SUMPRODUCT(($AT11='reg2014'!$B$2:$B$4033)*('reg2014'!$E$2:$E$4033="SUP")*('reg2014'!$D$2:$D$4033='4.d'!AU$5)*'reg2014'!$M$2:$M$4033)/SUMPRODUCT(($AT11='reg2014'!$B$2:$B$4033)*('reg2014'!$D$2:$D$4033='4.d'!AU$5)*'reg2014'!$M$2:$M$4033)</f>
        <v>4.3980446725980185E-2</v>
      </c>
      <c r="AV11" s="51">
        <f>SUMPRODUCT(($AT11='reg2014'!$B$2:$B$4033)*('reg2014'!$E$2:$E$4033="SUP")*('reg2014'!$D$2:$D$4033='4.d'!AV$5)*'reg2014'!$M$2:$M$4033)/SUMPRODUCT(($AT11='reg2014'!$B$2:$B$4033)*('reg2014'!$D$2:$D$4033='4.d'!AV$5)*'reg2014'!$M$2:$M$4033)</f>
        <v>7.722735881473905E-2</v>
      </c>
      <c r="AW11" s="51">
        <f>SUMPRODUCT(($AT11='reg2014'!$B$2:$B$4033)*('reg2014'!$E$2:$E$4033="SUP")*('reg2014'!$D$2:$D$4033='4.d'!AW$5)*'reg2014'!$M$2:$M$4033)/SUMPRODUCT(($AT11='reg2014'!$B$2:$B$4033)*('reg2014'!$D$2:$D$4033='4.d'!AW$5)*'reg2014'!$M$2:$M$4033)</f>
        <v>8.6127367011791939E-2</v>
      </c>
      <c r="AX11" s="51">
        <f>SUMPRODUCT(($AT11='reg2014'!$B$2:$B$4033)*('reg2014'!$E$2:$E$4033="SUP")*('reg2014'!$D$2:$D$4033='4.d'!AX$5)*'reg2014'!$M$2:$M$4033)/SUMPRODUCT(($AT11='reg2014'!$B$2:$B$4033)*('reg2014'!$D$2:$D$4033='4.d'!AX$5)*'reg2014'!$M$2:$M$4033)</f>
        <v>0.12709745664047686</v>
      </c>
      <c r="AY11" s="51">
        <f>SUMPRODUCT(($AT11='reg2014'!$B$2:$B$4033)*('reg2014'!$E$2:$E$4033="SUP")*('reg2014'!$D$2:$D$4033='4.d'!AY$5)*'reg2014'!$M$2:$M$4033)/SUMPRODUCT(($AT11='reg2014'!$B$2:$B$4033)*('reg2014'!$D$2:$D$4033='4.d'!AY$5)*'reg2014'!$M$2:$M$4033)</f>
        <v>0.19085623105483576</v>
      </c>
      <c r="AZ11" s="51">
        <f>SUMPRODUCT(($AT11='reg2014'!$B$2:$B$4033)*('reg2014'!$E$2:$E$4033="SUP")*('reg2014'!$D$2:$D$4033='4.d'!AZ$5)*'reg2014'!$M$2:$M$4033)/SUMPRODUCT(($AT11='reg2014'!$B$2:$B$4033)*('reg2014'!$D$2:$D$4033='4.d'!AZ$5)*'reg2014'!$M$2:$M$4033)</f>
        <v>0.24205833701295654</v>
      </c>
      <c r="BA11" s="51">
        <f>SUMPRODUCT(($AT11='reg2014'!$B$2:$B$4033)*('reg2014'!$E$2:$E$4033="SUP")*('reg2014'!$D$2:$D$4033='4.d'!BA$5)*'reg2014'!$M$2:$M$4033)/SUMPRODUCT(($AT11='reg2014'!$B$2:$B$4033)*('reg2014'!$D$2:$D$4033='4.d'!BA$5)*'reg2014'!$M$2:$M$4033)</f>
        <v>0.27589778856780045</v>
      </c>
      <c r="BC11" t="b">
        <f t="shared" si="0"/>
        <v>1</v>
      </c>
      <c r="BF11" s="67">
        <f>--BG11</f>
        <v>6</v>
      </c>
      <c r="BG11" s="69" t="s">
        <v>310</v>
      </c>
    </row>
    <row r="12" spans="1:59" x14ac:dyDescent="0.25">
      <c r="A12" s="43" t="s">
        <v>309</v>
      </c>
      <c r="B12" s="51">
        <v>0.50158207273200117</v>
      </c>
      <c r="C12" s="51">
        <v>0.32848597806770402</v>
      </c>
      <c r="D12" s="51">
        <v>6.7639027350353251E-2</v>
      </c>
      <c r="E12" s="51">
        <v>4.5381647956308786E-2</v>
      </c>
      <c r="F12" s="51">
        <v>3.9270079320358892E-2</v>
      </c>
      <c r="G12" s="51">
        <v>1.7641194573273806E-2</v>
      </c>
      <c r="H12" s="51">
        <v>0.45594466770551412</v>
      </c>
      <c r="I12" s="51">
        <v>0.29257224090325051</v>
      </c>
      <c r="J12" s="51">
        <v>0.10954372727521255</v>
      </c>
      <c r="K12" s="51">
        <v>5.4867546953169852E-2</v>
      </c>
      <c r="L12" s="51">
        <v>5.000136690450805E-2</v>
      </c>
      <c r="M12" s="51">
        <v>3.7070450258344954E-2</v>
      </c>
      <c r="N12" s="51">
        <v>0.43219941707600434</v>
      </c>
      <c r="O12" s="51">
        <v>0.23473900902920736</v>
      </c>
      <c r="P12" s="51">
        <v>0.13920877239467624</v>
      </c>
      <c r="Q12" s="51">
        <v>6.2124207651386994E-2</v>
      </c>
      <c r="R12" s="51">
        <v>7.2865499459878122E-2</v>
      </c>
      <c r="S12" s="51">
        <v>5.8863094388846994E-2</v>
      </c>
      <c r="T12" s="51">
        <v>0.31905068414328486</v>
      </c>
      <c r="U12" s="51">
        <v>0.23380828383900445</v>
      </c>
      <c r="V12" s="51">
        <v>0.1941396764094912</v>
      </c>
      <c r="W12" s="51">
        <v>7.8123019007772798E-2</v>
      </c>
      <c r="X12" s="51">
        <v>9.3024956844846254E-2</v>
      </c>
      <c r="Y12" s="51">
        <v>8.1853379755600419E-2</v>
      </c>
      <c r="Z12" s="51">
        <v>0.20718074330546246</v>
      </c>
      <c r="AA12" s="51">
        <v>0.20728203617076135</v>
      </c>
      <c r="AB12" s="51">
        <v>0.24408818004346386</v>
      </c>
      <c r="AC12" s="51">
        <v>8.5532616302626249E-2</v>
      </c>
      <c r="AD12" s="51">
        <v>0.11965449924490773</v>
      </c>
      <c r="AE12" s="51">
        <v>0.13626192493277836</v>
      </c>
      <c r="AF12" s="51">
        <v>0.19597995430271267</v>
      </c>
      <c r="AG12" s="51">
        <v>0.14813138145650973</v>
      </c>
      <c r="AH12" s="51">
        <v>0.24863198647763476</v>
      </c>
      <c r="AI12" s="51">
        <v>7.4706636168631227E-2</v>
      </c>
      <c r="AJ12" s="51">
        <v>0.1497051677906934</v>
      </c>
      <c r="AK12" s="51">
        <v>0.1828448738038182</v>
      </c>
      <c r="AL12" s="51">
        <v>0.17275677922891153</v>
      </c>
      <c r="AM12" s="51">
        <v>0.1230382701934858</v>
      </c>
      <c r="AN12" s="51">
        <v>0.25454011264672832</v>
      </c>
      <c r="AO12" s="51">
        <v>7.1094236946671649E-2</v>
      </c>
      <c r="AP12" s="51">
        <v>0.16472298807860963</v>
      </c>
      <c r="AQ12" s="51">
        <v>0.21384761290559318</v>
      </c>
      <c r="AR12" s="65"/>
      <c r="AS12" s="65"/>
      <c r="AT12" s="67" t="s">
        <v>309</v>
      </c>
      <c r="AU12" s="51">
        <f>SUMPRODUCT(($AT12='reg2014'!$B$2:$B$4033)*('reg2014'!$E$2:$E$4033="SUP")*('reg2014'!$D$2:$D$4033='4.d'!AU$5)*'reg2014'!$M$2:$M$4033)/SUMPRODUCT(($AT12='reg2014'!$B$2:$B$4033)*('reg2014'!$D$2:$D$4033='4.d'!AU$5)*'reg2014'!$M$2:$M$4033)</f>
        <v>1.7641194573273806E-2</v>
      </c>
      <c r="AV12" s="51">
        <f>SUMPRODUCT(($AT12='reg2014'!$B$2:$B$4033)*('reg2014'!$E$2:$E$4033="SUP")*('reg2014'!$D$2:$D$4033='4.d'!AV$5)*'reg2014'!$M$2:$M$4033)/SUMPRODUCT(($AT12='reg2014'!$B$2:$B$4033)*('reg2014'!$D$2:$D$4033='4.d'!AV$5)*'reg2014'!$M$2:$M$4033)</f>
        <v>3.7070450258344954E-2</v>
      </c>
      <c r="AW12" s="51">
        <f>SUMPRODUCT(($AT12='reg2014'!$B$2:$B$4033)*('reg2014'!$E$2:$E$4033="SUP")*('reg2014'!$D$2:$D$4033='4.d'!AW$5)*'reg2014'!$M$2:$M$4033)/SUMPRODUCT(($AT12='reg2014'!$B$2:$B$4033)*('reg2014'!$D$2:$D$4033='4.d'!AW$5)*'reg2014'!$M$2:$M$4033)</f>
        <v>5.8863094388846994E-2</v>
      </c>
      <c r="AX12" s="51">
        <f>SUMPRODUCT(($AT12='reg2014'!$B$2:$B$4033)*('reg2014'!$E$2:$E$4033="SUP")*('reg2014'!$D$2:$D$4033='4.d'!AX$5)*'reg2014'!$M$2:$M$4033)/SUMPRODUCT(($AT12='reg2014'!$B$2:$B$4033)*('reg2014'!$D$2:$D$4033='4.d'!AX$5)*'reg2014'!$M$2:$M$4033)</f>
        <v>8.1853379755600419E-2</v>
      </c>
      <c r="AY12" s="51">
        <f>SUMPRODUCT(($AT12='reg2014'!$B$2:$B$4033)*('reg2014'!$E$2:$E$4033="SUP")*('reg2014'!$D$2:$D$4033='4.d'!AY$5)*'reg2014'!$M$2:$M$4033)/SUMPRODUCT(($AT12='reg2014'!$B$2:$B$4033)*('reg2014'!$D$2:$D$4033='4.d'!AY$5)*'reg2014'!$M$2:$M$4033)</f>
        <v>0.13626192493277836</v>
      </c>
      <c r="AZ12" s="51">
        <f>SUMPRODUCT(($AT12='reg2014'!$B$2:$B$4033)*('reg2014'!$E$2:$E$4033="SUP")*('reg2014'!$D$2:$D$4033='4.d'!AZ$5)*'reg2014'!$M$2:$M$4033)/SUMPRODUCT(($AT12='reg2014'!$B$2:$B$4033)*('reg2014'!$D$2:$D$4033='4.d'!AZ$5)*'reg2014'!$M$2:$M$4033)</f>
        <v>0.1828448738038182</v>
      </c>
      <c r="BA12" s="51">
        <f>SUMPRODUCT(($AT12='reg2014'!$B$2:$B$4033)*('reg2014'!$E$2:$E$4033="SUP")*('reg2014'!$D$2:$D$4033='4.d'!BA$5)*'reg2014'!$M$2:$M$4033)/SUMPRODUCT(($AT12='reg2014'!$B$2:$B$4033)*('reg2014'!$D$2:$D$4033='4.d'!BA$5)*'reg2014'!$M$2:$M$4033)</f>
        <v>0.21384761290559318</v>
      </c>
      <c r="BC12" t="b">
        <f t="shared" si="0"/>
        <v>1</v>
      </c>
      <c r="BF12" s="67">
        <f>--BG12</f>
        <v>7</v>
      </c>
      <c r="BG12" s="69" t="s">
        <v>309</v>
      </c>
    </row>
    <row r="13" spans="1:59" x14ac:dyDescent="0.25">
      <c r="A13" s="43" t="s">
        <v>312</v>
      </c>
      <c r="B13" s="51">
        <v>0.4359841626708581</v>
      </c>
      <c r="C13" s="51">
        <v>0.37257515767692645</v>
      </c>
      <c r="D13" s="51">
        <v>8.6209983884124874E-2</v>
      </c>
      <c r="E13" s="51">
        <v>4.4388293109965976E-2</v>
      </c>
      <c r="F13" s="51">
        <v>4.3731720419410675E-2</v>
      </c>
      <c r="G13" s="51">
        <v>1.7110682238713912E-2</v>
      </c>
      <c r="H13" s="51">
        <v>0.41463181763933643</v>
      </c>
      <c r="I13" s="51">
        <v>0.32256832557584436</v>
      </c>
      <c r="J13" s="51">
        <v>0.1214703425229741</v>
      </c>
      <c r="K13" s="51">
        <v>5.3777300393841744E-2</v>
      </c>
      <c r="L13" s="51">
        <v>5.437403031387994E-2</v>
      </c>
      <c r="M13" s="51">
        <v>3.3178183554123407E-2</v>
      </c>
      <c r="N13" s="51">
        <v>0.41172866688365145</v>
      </c>
      <c r="O13" s="51">
        <v>0.26558940093048189</v>
      </c>
      <c r="P13" s="51">
        <v>0.15268710152974288</v>
      </c>
      <c r="Q13" s="51">
        <v>5.9332580268422967E-2</v>
      </c>
      <c r="R13" s="51">
        <v>6.4176446937642392E-2</v>
      </c>
      <c r="S13" s="51">
        <v>4.6485803450058392E-2</v>
      </c>
      <c r="T13" s="51">
        <v>0.32818138195777352</v>
      </c>
      <c r="U13" s="51">
        <v>0.2498848368522073</v>
      </c>
      <c r="V13" s="51">
        <v>0.20479846449136277</v>
      </c>
      <c r="W13" s="51">
        <v>7.4760076775431866E-2</v>
      </c>
      <c r="X13" s="51">
        <v>8.1487523992322453E-2</v>
      </c>
      <c r="Y13" s="51">
        <v>6.0887715930902114E-2</v>
      </c>
      <c r="Z13" s="51">
        <v>0.24593869257782389</v>
      </c>
      <c r="AA13" s="51">
        <v>0.21164003540260951</v>
      </c>
      <c r="AB13" s="51">
        <v>0.2540708242526909</v>
      </c>
      <c r="AC13" s="51">
        <v>8.4742617318728175E-2</v>
      </c>
      <c r="AD13" s="51">
        <v>0.10160644099089239</v>
      </c>
      <c r="AE13" s="51">
        <v>0.10200138945725516</v>
      </c>
      <c r="AF13" s="51">
        <v>0.24147434829377726</v>
      </c>
      <c r="AG13" s="51">
        <v>0.15791083302100276</v>
      </c>
      <c r="AH13" s="51">
        <v>0.26068944686393619</v>
      </c>
      <c r="AI13" s="51">
        <v>7.2710252347038748E-2</v>
      </c>
      <c r="AJ13" s="51">
        <v>0.13006139551976828</v>
      </c>
      <c r="AK13" s="51">
        <v>0.13715372395447686</v>
      </c>
      <c r="AL13" s="51">
        <v>0.21704157102968075</v>
      </c>
      <c r="AM13" s="51">
        <v>0.13615636070855891</v>
      </c>
      <c r="AN13" s="51">
        <v>0.27054736954956604</v>
      </c>
      <c r="AO13" s="51">
        <v>7.1440523932985972E-2</v>
      </c>
      <c r="AP13" s="51">
        <v>0.14720437744555478</v>
      </c>
      <c r="AQ13" s="51">
        <v>0.1576097973336536</v>
      </c>
      <c r="AR13" s="65"/>
      <c r="AS13" s="65"/>
      <c r="AT13" s="67" t="s">
        <v>312</v>
      </c>
      <c r="AU13" s="51">
        <f>SUMPRODUCT(($AT13='reg2014'!$B$2:$B$4033)*('reg2014'!$E$2:$E$4033="SUP")*('reg2014'!$D$2:$D$4033='4.d'!AU$5)*'reg2014'!$M$2:$M$4033)/SUMPRODUCT(($AT13='reg2014'!$B$2:$B$4033)*('reg2014'!$D$2:$D$4033='4.d'!AU$5)*'reg2014'!$M$2:$M$4033)</f>
        <v>1.7110682238713912E-2</v>
      </c>
      <c r="AV13" s="51">
        <f>SUMPRODUCT(($AT13='reg2014'!$B$2:$B$4033)*('reg2014'!$E$2:$E$4033="SUP")*('reg2014'!$D$2:$D$4033='4.d'!AV$5)*'reg2014'!$M$2:$M$4033)/SUMPRODUCT(($AT13='reg2014'!$B$2:$B$4033)*('reg2014'!$D$2:$D$4033='4.d'!AV$5)*'reg2014'!$M$2:$M$4033)</f>
        <v>3.3178183554123407E-2</v>
      </c>
      <c r="AW13" s="51">
        <f>SUMPRODUCT(($AT13='reg2014'!$B$2:$B$4033)*('reg2014'!$E$2:$E$4033="SUP")*('reg2014'!$D$2:$D$4033='4.d'!AW$5)*'reg2014'!$M$2:$M$4033)/SUMPRODUCT(($AT13='reg2014'!$B$2:$B$4033)*('reg2014'!$D$2:$D$4033='4.d'!AW$5)*'reg2014'!$M$2:$M$4033)</f>
        <v>4.6485803450058392E-2</v>
      </c>
      <c r="AX13" s="51">
        <f>SUMPRODUCT(($AT13='reg2014'!$B$2:$B$4033)*('reg2014'!$E$2:$E$4033="SUP")*('reg2014'!$D$2:$D$4033='4.d'!AX$5)*'reg2014'!$M$2:$M$4033)/SUMPRODUCT(($AT13='reg2014'!$B$2:$B$4033)*('reg2014'!$D$2:$D$4033='4.d'!AX$5)*'reg2014'!$M$2:$M$4033)</f>
        <v>6.0887715930902114E-2</v>
      </c>
      <c r="AY13" s="51">
        <f>SUMPRODUCT(($AT13='reg2014'!$B$2:$B$4033)*('reg2014'!$E$2:$E$4033="SUP")*('reg2014'!$D$2:$D$4033='4.d'!AY$5)*'reg2014'!$M$2:$M$4033)/SUMPRODUCT(($AT13='reg2014'!$B$2:$B$4033)*('reg2014'!$D$2:$D$4033='4.d'!AY$5)*'reg2014'!$M$2:$M$4033)</f>
        <v>0.10200138945725516</v>
      </c>
      <c r="AZ13" s="51">
        <f>SUMPRODUCT(($AT13='reg2014'!$B$2:$B$4033)*('reg2014'!$E$2:$E$4033="SUP")*('reg2014'!$D$2:$D$4033='4.d'!AZ$5)*'reg2014'!$M$2:$M$4033)/SUMPRODUCT(($AT13='reg2014'!$B$2:$B$4033)*('reg2014'!$D$2:$D$4033='4.d'!AZ$5)*'reg2014'!$M$2:$M$4033)</f>
        <v>0.13715372395447684</v>
      </c>
      <c r="BA13" s="51">
        <f>SUMPRODUCT(($AT13='reg2014'!$B$2:$B$4033)*('reg2014'!$E$2:$E$4033="SUP")*('reg2014'!$D$2:$D$4033='4.d'!BA$5)*'reg2014'!$M$2:$M$4033)/SUMPRODUCT(($AT13='reg2014'!$B$2:$B$4033)*('reg2014'!$D$2:$D$4033='4.d'!BA$5)*'reg2014'!$M$2:$M$4033)</f>
        <v>0.15760979733365357</v>
      </c>
      <c r="BC13" t="b">
        <f t="shared" si="0"/>
        <v>1</v>
      </c>
      <c r="BF13" s="67">
        <f>--BG13</f>
        <v>8</v>
      </c>
      <c r="BG13" s="69" t="s">
        <v>312</v>
      </c>
    </row>
    <row r="14" spans="1:59" x14ac:dyDescent="0.25">
      <c r="A14" s="43" t="s">
        <v>313</v>
      </c>
      <c r="B14" s="51">
        <v>0.5422039859320047</v>
      </c>
      <c r="C14" s="51">
        <v>0.29179366940211021</v>
      </c>
      <c r="D14" s="51">
        <v>5.8460336068776868E-2</v>
      </c>
      <c r="E14" s="51">
        <v>4.5369284876905044E-2</v>
      </c>
      <c r="F14" s="51">
        <v>4.1852286049237984E-2</v>
      </c>
      <c r="G14" s="51">
        <v>2.0320437670965221E-2</v>
      </c>
      <c r="H14" s="51">
        <v>0.48010046367851622</v>
      </c>
      <c r="I14" s="51">
        <v>0.27202472952086554</v>
      </c>
      <c r="J14" s="51">
        <v>9.6503091190108192E-2</v>
      </c>
      <c r="K14" s="51">
        <v>5.8780911901081916E-2</v>
      </c>
      <c r="L14" s="51">
        <v>5.4385625965996907E-2</v>
      </c>
      <c r="M14" s="51">
        <v>3.8205177743431219E-2</v>
      </c>
      <c r="N14" s="51">
        <v>0.45691168613082972</v>
      </c>
      <c r="O14" s="51">
        <v>0.21941073200519046</v>
      </c>
      <c r="P14" s="51">
        <v>0.12323486756736127</v>
      </c>
      <c r="Q14" s="51">
        <v>6.9307686436149915E-2</v>
      </c>
      <c r="R14" s="51">
        <v>7.6024730936569723E-2</v>
      </c>
      <c r="S14" s="51">
        <v>5.511029692389894E-2</v>
      </c>
      <c r="T14" s="51">
        <v>0.34120782031050678</v>
      </c>
      <c r="U14" s="51">
        <v>0.22119118939401097</v>
      </c>
      <c r="V14" s="51">
        <v>0.17872565602351007</v>
      </c>
      <c r="W14" s="51">
        <v>7.9554367032987808E-2</v>
      </c>
      <c r="X14" s="51">
        <v>0.10307388473640942</v>
      </c>
      <c r="Y14" s="51">
        <v>7.6247082502574962E-2</v>
      </c>
      <c r="Z14" s="51">
        <v>0.22059111007679777</v>
      </c>
      <c r="AA14" s="51">
        <v>0.20274610193158019</v>
      </c>
      <c r="AB14" s="51">
        <v>0.23488014894112172</v>
      </c>
      <c r="AC14" s="51">
        <v>9.3758436118222016E-2</v>
      </c>
      <c r="AD14" s="51">
        <v>0.12522224808005586</v>
      </c>
      <c r="AE14" s="51">
        <v>0.12280195485222248</v>
      </c>
      <c r="AF14" s="51">
        <v>0.20475358693017137</v>
      </c>
      <c r="AG14" s="51">
        <v>0.14160920692054438</v>
      </c>
      <c r="AH14" s="51">
        <v>0.24541003635667949</v>
      </c>
      <c r="AI14" s="51">
        <v>8.0724071305944015E-2</v>
      </c>
      <c r="AJ14" s="51">
        <v>0.15881494997647666</v>
      </c>
      <c r="AK14" s="51">
        <v>0.16868814851018399</v>
      </c>
      <c r="AL14" s="51">
        <v>0.17589143959923431</v>
      </c>
      <c r="AM14" s="51">
        <v>0.11172096629041425</v>
      </c>
      <c r="AN14" s="51">
        <v>0.25629165698222228</v>
      </c>
      <c r="AO14" s="51">
        <v>7.6681679802368521E-2</v>
      </c>
      <c r="AP14" s="51">
        <v>0.17692761348105934</v>
      </c>
      <c r="AQ14" s="51">
        <v>0.2024866438447013</v>
      </c>
      <c r="AR14" s="65"/>
      <c r="AS14" s="65"/>
      <c r="AT14" s="67" t="s">
        <v>313</v>
      </c>
      <c r="AU14" s="51">
        <f>SUMPRODUCT(($AT14='reg2014'!$B$2:$B$4033)*('reg2014'!$E$2:$E$4033="SUP")*('reg2014'!$D$2:$D$4033='4.d'!AU$5)*'reg2014'!$M$2:$M$4033)/SUMPRODUCT(($AT14='reg2014'!$B$2:$B$4033)*('reg2014'!$D$2:$D$4033='4.d'!AU$5)*'reg2014'!$M$2:$M$4033)</f>
        <v>2.0320437670965221E-2</v>
      </c>
      <c r="AV14" s="51">
        <f>SUMPRODUCT(($AT14='reg2014'!$B$2:$B$4033)*('reg2014'!$E$2:$E$4033="SUP")*('reg2014'!$D$2:$D$4033='4.d'!AV$5)*'reg2014'!$M$2:$M$4033)/SUMPRODUCT(($AT14='reg2014'!$B$2:$B$4033)*('reg2014'!$D$2:$D$4033='4.d'!AV$5)*'reg2014'!$M$2:$M$4033)</f>
        <v>3.8205177743431219E-2</v>
      </c>
      <c r="AW14" s="51">
        <f>SUMPRODUCT(($AT14='reg2014'!$B$2:$B$4033)*('reg2014'!$E$2:$E$4033="SUP")*('reg2014'!$D$2:$D$4033='4.d'!AW$5)*'reg2014'!$M$2:$M$4033)/SUMPRODUCT(($AT14='reg2014'!$B$2:$B$4033)*('reg2014'!$D$2:$D$4033='4.d'!AW$5)*'reg2014'!$M$2:$M$4033)</f>
        <v>5.511029692389894E-2</v>
      </c>
      <c r="AX14" s="51">
        <f>SUMPRODUCT(($AT14='reg2014'!$B$2:$B$4033)*('reg2014'!$E$2:$E$4033="SUP")*('reg2014'!$D$2:$D$4033='4.d'!AX$5)*'reg2014'!$M$2:$M$4033)/SUMPRODUCT(($AT14='reg2014'!$B$2:$B$4033)*('reg2014'!$D$2:$D$4033='4.d'!AX$5)*'reg2014'!$M$2:$M$4033)</f>
        <v>7.6247082502574962E-2</v>
      </c>
      <c r="AY14" s="51">
        <f>SUMPRODUCT(($AT14='reg2014'!$B$2:$B$4033)*('reg2014'!$E$2:$E$4033="SUP")*('reg2014'!$D$2:$D$4033='4.d'!AY$5)*'reg2014'!$M$2:$M$4033)/SUMPRODUCT(($AT14='reg2014'!$B$2:$B$4033)*('reg2014'!$D$2:$D$4033='4.d'!AY$5)*'reg2014'!$M$2:$M$4033)</f>
        <v>0.12280195485222248</v>
      </c>
      <c r="AZ14" s="51">
        <f>SUMPRODUCT(($AT14='reg2014'!$B$2:$B$4033)*('reg2014'!$E$2:$E$4033="SUP")*('reg2014'!$D$2:$D$4033='4.d'!AZ$5)*'reg2014'!$M$2:$M$4033)/SUMPRODUCT(($AT14='reg2014'!$B$2:$B$4033)*('reg2014'!$D$2:$D$4033='4.d'!AZ$5)*'reg2014'!$M$2:$M$4033)</f>
        <v>0.16868814851018402</v>
      </c>
      <c r="BA14" s="51">
        <f>SUMPRODUCT(($AT14='reg2014'!$B$2:$B$4033)*('reg2014'!$E$2:$E$4033="SUP")*('reg2014'!$D$2:$D$4033='4.d'!BA$5)*'reg2014'!$M$2:$M$4033)/SUMPRODUCT(($AT14='reg2014'!$B$2:$B$4033)*('reg2014'!$D$2:$D$4033='4.d'!BA$5)*'reg2014'!$M$2:$M$4033)</f>
        <v>0.2024866438447013</v>
      </c>
      <c r="BC14" t="b">
        <f t="shared" si="0"/>
        <v>1</v>
      </c>
      <c r="BF14" s="67">
        <f>--BG14</f>
        <v>9</v>
      </c>
      <c r="BG14" s="69" t="s">
        <v>313</v>
      </c>
    </row>
    <row r="15" spans="1:59" x14ac:dyDescent="0.25">
      <c r="A15" s="43" t="s">
        <v>25</v>
      </c>
      <c r="B15" s="51">
        <v>0.43912457345073092</v>
      </c>
      <c r="C15" s="51">
        <v>0.36424147954669922</v>
      </c>
      <c r="D15" s="51">
        <v>0.10152925812023424</v>
      </c>
      <c r="E15" s="51">
        <v>3.5429919534903313E-2</v>
      </c>
      <c r="F15" s="51">
        <v>4.090660150819396E-2</v>
      </c>
      <c r="G15" s="51">
        <v>1.876816783923832E-2</v>
      </c>
      <c r="H15" s="51">
        <v>0.42066722931043043</v>
      </c>
      <c r="I15" s="51">
        <v>0.314128977808668</v>
      </c>
      <c r="J15" s="51">
        <v>0.13652385444074866</v>
      </c>
      <c r="K15" s="51">
        <v>4.4109616243856425E-2</v>
      </c>
      <c r="L15" s="51">
        <v>4.9173410117658738E-2</v>
      </c>
      <c r="M15" s="51">
        <v>3.5396912078637738E-2</v>
      </c>
      <c r="N15" s="51">
        <v>0.41284773551941945</v>
      </c>
      <c r="O15" s="51">
        <v>0.25889377387831897</v>
      </c>
      <c r="P15" s="51">
        <v>0.16280453856048535</v>
      </c>
      <c r="Q15" s="51">
        <v>5.3410639890951676E-2</v>
      </c>
      <c r="R15" s="51">
        <v>6.425787624551231E-2</v>
      </c>
      <c r="S15" s="51">
        <v>4.7785435905312264E-2</v>
      </c>
      <c r="T15" s="51">
        <v>0.32312263332093361</v>
      </c>
      <c r="U15" s="51">
        <v>0.25069390791770396</v>
      </c>
      <c r="V15" s="51">
        <v>0.21218321076678018</v>
      </c>
      <c r="W15" s="51">
        <v>6.5346572428725408E-2</v>
      </c>
      <c r="X15" s="51">
        <v>8.0965461985292017E-2</v>
      </c>
      <c r="Y15" s="51">
        <v>6.7688213580564857E-2</v>
      </c>
      <c r="Z15" s="51">
        <v>0.23420782918809621</v>
      </c>
      <c r="AA15" s="51">
        <v>0.21853739524832003</v>
      </c>
      <c r="AB15" s="51">
        <v>0.26274758960993189</v>
      </c>
      <c r="AC15" s="51">
        <v>7.3501245194292048E-2</v>
      </c>
      <c r="AD15" s="51">
        <v>9.8553534079367802E-2</v>
      </c>
      <c r="AE15" s="51">
        <v>0.11245240667999203</v>
      </c>
      <c r="AF15" s="51">
        <v>0.22363505063219696</v>
      </c>
      <c r="AG15" s="51">
        <v>0.16338867141134844</v>
      </c>
      <c r="AH15" s="51">
        <v>0.26465916219335212</v>
      </c>
      <c r="AI15" s="51">
        <v>6.4599447809886662E-2</v>
      </c>
      <c r="AJ15" s="51">
        <v>0.12914235058659118</v>
      </c>
      <c r="AK15" s="51">
        <v>0.15457531736662475</v>
      </c>
      <c r="AL15" s="51">
        <v>0.20862115446808105</v>
      </c>
      <c r="AM15" s="51">
        <v>0.13705184665667966</v>
      </c>
      <c r="AN15" s="51">
        <v>0.26814613392218628</v>
      </c>
      <c r="AO15" s="51">
        <v>5.9805821023184866E-2</v>
      </c>
      <c r="AP15" s="51">
        <v>0.14493582501673447</v>
      </c>
      <c r="AQ15" s="51">
        <v>0.18143921891313367</v>
      </c>
      <c r="AR15" s="65"/>
      <c r="AS15" s="65"/>
      <c r="AT15" s="67" t="s">
        <v>25</v>
      </c>
      <c r="AU15" s="51">
        <f>SUMPRODUCT(($AT15='reg2014'!$B$2:$B$4033)*('reg2014'!$E$2:$E$4033="SUP")*('reg2014'!$D$2:$D$4033='4.d'!AU$5)*'reg2014'!$M$2:$M$4033)/SUMPRODUCT(($AT15='reg2014'!$B$2:$B$4033)*('reg2014'!$D$2:$D$4033='4.d'!AU$5)*'reg2014'!$M$2:$M$4033)</f>
        <v>1.876816783923832E-2</v>
      </c>
      <c r="AV15" s="51">
        <f>SUMPRODUCT(($AT15='reg2014'!$B$2:$B$4033)*('reg2014'!$E$2:$E$4033="SUP")*('reg2014'!$D$2:$D$4033='4.d'!AV$5)*'reg2014'!$M$2:$M$4033)/SUMPRODUCT(($AT15='reg2014'!$B$2:$B$4033)*('reg2014'!$D$2:$D$4033='4.d'!AV$5)*'reg2014'!$M$2:$M$4033)</f>
        <v>3.5396912078637738E-2</v>
      </c>
      <c r="AW15" s="51">
        <f>SUMPRODUCT(($AT15='reg2014'!$B$2:$B$4033)*('reg2014'!$E$2:$E$4033="SUP")*('reg2014'!$D$2:$D$4033='4.d'!AW$5)*'reg2014'!$M$2:$M$4033)/SUMPRODUCT(($AT15='reg2014'!$B$2:$B$4033)*('reg2014'!$D$2:$D$4033='4.d'!AW$5)*'reg2014'!$M$2:$M$4033)</f>
        <v>4.7785435905312264E-2</v>
      </c>
      <c r="AX15" s="51">
        <f>SUMPRODUCT(($AT15='reg2014'!$B$2:$B$4033)*('reg2014'!$E$2:$E$4033="SUP")*('reg2014'!$D$2:$D$4033='4.d'!AX$5)*'reg2014'!$M$2:$M$4033)/SUMPRODUCT(($AT15='reg2014'!$B$2:$B$4033)*('reg2014'!$D$2:$D$4033='4.d'!AX$5)*'reg2014'!$M$2:$M$4033)</f>
        <v>6.7688213580564857E-2</v>
      </c>
      <c r="AY15" s="51">
        <f>SUMPRODUCT(($AT15='reg2014'!$B$2:$B$4033)*('reg2014'!$E$2:$E$4033="SUP")*('reg2014'!$D$2:$D$4033='4.d'!AY$5)*'reg2014'!$M$2:$M$4033)/SUMPRODUCT(($AT15='reg2014'!$B$2:$B$4033)*('reg2014'!$D$2:$D$4033='4.d'!AY$5)*'reg2014'!$M$2:$M$4033)</f>
        <v>0.11245240667999203</v>
      </c>
      <c r="AZ15" s="51">
        <f>SUMPRODUCT(($AT15='reg2014'!$B$2:$B$4033)*('reg2014'!$E$2:$E$4033="SUP")*('reg2014'!$D$2:$D$4033='4.d'!AZ$5)*'reg2014'!$M$2:$M$4033)/SUMPRODUCT(($AT15='reg2014'!$B$2:$B$4033)*('reg2014'!$D$2:$D$4033='4.d'!AZ$5)*'reg2014'!$M$2:$M$4033)</f>
        <v>0.15457531736662475</v>
      </c>
      <c r="BA15" s="51">
        <f>SUMPRODUCT(($AT15='reg2014'!$B$2:$B$4033)*('reg2014'!$E$2:$E$4033="SUP")*('reg2014'!$D$2:$D$4033='4.d'!BA$5)*'reg2014'!$M$2:$M$4033)/SUMPRODUCT(($AT15='reg2014'!$B$2:$B$4033)*('reg2014'!$D$2:$D$4033='4.d'!BA$5)*'reg2014'!$M$2:$M$4033)</f>
        <v>0.18143921891313369</v>
      </c>
      <c r="BC15" t="b">
        <f t="shared" si="0"/>
        <v>1</v>
      </c>
      <c r="BF15" s="67">
        <f>--BG15</f>
        <v>10</v>
      </c>
      <c r="BG15" s="69" t="s">
        <v>25</v>
      </c>
    </row>
    <row r="16" spans="1:59" x14ac:dyDescent="0.25">
      <c r="A16" s="43" t="s">
        <v>28</v>
      </c>
      <c r="B16" s="51">
        <v>0.57950070877303517</v>
      </c>
      <c r="C16" s="51">
        <v>0.25876122223972281</v>
      </c>
      <c r="D16" s="51">
        <v>5.5520554418018585E-2</v>
      </c>
      <c r="E16" s="51">
        <v>4.1778232792565761E-2</v>
      </c>
      <c r="F16" s="51">
        <v>4.3727358639155771E-2</v>
      </c>
      <c r="G16" s="51">
        <v>2.0711923137501968E-2</v>
      </c>
      <c r="H16" s="51">
        <v>0.52230580174275709</v>
      </c>
      <c r="I16" s="51">
        <v>0.23487500310320003</v>
      </c>
      <c r="J16" s="51">
        <v>9.309600059581441E-2</v>
      </c>
      <c r="K16" s="51">
        <v>5.5783123557011989E-2</v>
      </c>
      <c r="L16" s="51">
        <v>5.4864576351133287E-2</v>
      </c>
      <c r="M16" s="51">
        <v>3.9075494650083163E-2</v>
      </c>
      <c r="N16" s="51">
        <v>0.46862730434132294</v>
      </c>
      <c r="O16" s="51">
        <v>0.20717570953146619</v>
      </c>
      <c r="P16" s="51">
        <v>0.11838611973226638</v>
      </c>
      <c r="Q16" s="51">
        <v>6.6540777025763748E-2</v>
      </c>
      <c r="R16" s="51">
        <v>8.2881501701379798E-2</v>
      </c>
      <c r="S16" s="51">
        <v>5.6388587667800923E-2</v>
      </c>
      <c r="T16" s="51">
        <v>0.37491402651900996</v>
      </c>
      <c r="U16" s="51">
        <v>0.19548845996465292</v>
      </c>
      <c r="V16" s="51">
        <v>0.1733704216400693</v>
      </c>
      <c r="W16" s="51">
        <v>7.911736794908629E-2</v>
      </c>
      <c r="X16" s="51">
        <v>0.10141823595476271</v>
      </c>
      <c r="Y16" s="51">
        <v>7.5691487972418842E-2</v>
      </c>
      <c r="Z16" s="51">
        <v>0.24493631064239374</v>
      </c>
      <c r="AA16" s="51">
        <v>0.17855520786022927</v>
      </c>
      <c r="AB16" s="51">
        <v>0.230302550491056</v>
      </c>
      <c r="AC16" s="51">
        <v>9.1144325042813751E-2</v>
      </c>
      <c r="AD16" s="51">
        <v>0.12683703274678845</v>
      </c>
      <c r="AE16" s="51">
        <v>0.12822457321671882</v>
      </c>
      <c r="AF16" s="51">
        <v>0.22855978768373422</v>
      </c>
      <c r="AG16" s="51">
        <v>0.12233124458624983</v>
      </c>
      <c r="AH16" s="51">
        <v>0.23404538269290492</v>
      </c>
      <c r="AI16" s="51">
        <v>7.9024177137755683E-2</v>
      </c>
      <c r="AJ16" s="51">
        <v>0.16450397527045665</v>
      </c>
      <c r="AK16" s="51">
        <v>0.1715354326288985</v>
      </c>
      <c r="AL16" s="51">
        <v>0.19838097023206774</v>
      </c>
      <c r="AM16" s="51">
        <v>9.9175119146732063E-2</v>
      </c>
      <c r="AN16" s="51">
        <v>0.24280357624222068</v>
      </c>
      <c r="AO16" s="51">
        <v>7.6646649373702525E-2</v>
      </c>
      <c r="AP16" s="51">
        <v>0.18199964294397833</v>
      </c>
      <c r="AQ16" s="51">
        <v>0.2009940420612987</v>
      </c>
      <c r="AR16" s="65"/>
      <c r="AS16" s="65"/>
      <c r="AT16" s="67" t="s">
        <v>28</v>
      </c>
      <c r="AU16" s="51">
        <f>SUMPRODUCT(($AT16='reg2014'!$B$2:$B$4033)*('reg2014'!$E$2:$E$4033="SUP")*('reg2014'!$D$2:$D$4033='4.d'!AU$5)*'reg2014'!$M$2:$M$4033)/SUMPRODUCT(($AT16='reg2014'!$B$2:$B$4033)*('reg2014'!$D$2:$D$4033='4.d'!AU$5)*'reg2014'!$M$2:$M$4033)</f>
        <v>2.0711923137501968E-2</v>
      </c>
      <c r="AV16" s="51">
        <f>SUMPRODUCT(($AT16='reg2014'!$B$2:$B$4033)*('reg2014'!$E$2:$E$4033="SUP")*('reg2014'!$D$2:$D$4033='4.d'!AV$5)*'reg2014'!$M$2:$M$4033)/SUMPRODUCT(($AT16='reg2014'!$B$2:$B$4033)*('reg2014'!$D$2:$D$4033='4.d'!AV$5)*'reg2014'!$M$2:$M$4033)</f>
        <v>3.9075494650083163E-2</v>
      </c>
      <c r="AW16" s="51">
        <f>SUMPRODUCT(($AT16='reg2014'!$B$2:$B$4033)*('reg2014'!$E$2:$E$4033="SUP")*('reg2014'!$D$2:$D$4033='4.d'!AW$5)*'reg2014'!$M$2:$M$4033)/SUMPRODUCT(($AT16='reg2014'!$B$2:$B$4033)*('reg2014'!$D$2:$D$4033='4.d'!AW$5)*'reg2014'!$M$2:$M$4033)</f>
        <v>5.6388587667800923E-2</v>
      </c>
      <c r="AX16" s="51">
        <f>SUMPRODUCT(($AT16='reg2014'!$B$2:$B$4033)*('reg2014'!$E$2:$E$4033="SUP")*('reg2014'!$D$2:$D$4033='4.d'!AX$5)*'reg2014'!$M$2:$M$4033)/SUMPRODUCT(($AT16='reg2014'!$B$2:$B$4033)*('reg2014'!$D$2:$D$4033='4.d'!AX$5)*'reg2014'!$M$2:$M$4033)</f>
        <v>7.5691487972418842E-2</v>
      </c>
      <c r="AY16" s="51">
        <f>SUMPRODUCT(($AT16='reg2014'!$B$2:$B$4033)*('reg2014'!$E$2:$E$4033="SUP")*('reg2014'!$D$2:$D$4033='4.d'!AY$5)*'reg2014'!$M$2:$M$4033)/SUMPRODUCT(($AT16='reg2014'!$B$2:$B$4033)*('reg2014'!$D$2:$D$4033='4.d'!AY$5)*'reg2014'!$M$2:$M$4033)</f>
        <v>0.12822457321671882</v>
      </c>
      <c r="AZ16" s="51">
        <f>SUMPRODUCT(($AT16='reg2014'!$B$2:$B$4033)*('reg2014'!$E$2:$E$4033="SUP")*('reg2014'!$D$2:$D$4033='4.d'!AZ$5)*'reg2014'!$M$2:$M$4033)/SUMPRODUCT(($AT16='reg2014'!$B$2:$B$4033)*('reg2014'!$D$2:$D$4033='4.d'!AZ$5)*'reg2014'!$M$2:$M$4033)</f>
        <v>0.17153543262889853</v>
      </c>
      <c r="BA16" s="51">
        <f>SUMPRODUCT(($AT16='reg2014'!$B$2:$B$4033)*('reg2014'!$E$2:$E$4033="SUP")*('reg2014'!$D$2:$D$4033='4.d'!BA$5)*'reg2014'!$M$2:$M$4033)/SUMPRODUCT(($AT16='reg2014'!$B$2:$B$4033)*('reg2014'!$D$2:$D$4033='4.d'!BA$5)*'reg2014'!$M$2:$M$4033)</f>
        <v>0.2009940420612987</v>
      </c>
      <c r="BC16" t="b">
        <f t="shared" si="0"/>
        <v>1</v>
      </c>
      <c r="BF16" s="67">
        <f>--BG16</f>
        <v>11</v>
      </c>
      <c r="BG16" s="69" t="s">
        <v>28</v>
      </c>
    </row>
    <row r="17" spans="1:59" x14ac:dyDescent="0.25">
      <c r="A17" s="43" t="s">
        <v>30</v>
      </c>
      <c r="B17" s="51">
        <v>0.51347296523678865</v>
      </c>
      <c r="C17" s="51">
        <v>0.32500937678899261</v>
      </c>
      <c r="D17" s="51">
        <v>6.0860295714313915E-2</v>
      </c>
      <c r="E17" s="51">
        <v>4.0231359930513057E-2</v>
      </c>
      <c r="F17" s="51">
        <v>4.2797639023234697E-2</v>
      </c>
      <c r="G17" s="51">
        <v>1.7628363306157097E-2</v>
      </c>
      <c r="H17" s="51">
        <v>0.44187768399229971</v>
      </c>
      <c r="I17" s="51">
        <v>0.30082926106915447</v>
      </c>
      <c r="J17" s="51">
        <v>0.11170344044622144</v>
      </c>
      <c r="K17" s="51">
        <v>5.5308751665926255E-2</v>
      </c>
      <c r="L17" s="51">
        <v>5.4346216496371981E-2</v>
      </c>
      <c r="M17" s="51">
        <v>3.593464633002616E-2</v>
      </c>
      <c r="N17" s="51">
        <v>0.41561441330458887</v>
      </c>
      <c r="O17" s="51">
        <v>0.25411918694179242</v>
      </c>
      <c r="P17" s="51">
        <v>0.14209270095472745</v>
      </c>
      <c r="Q17" s="51">
        <v>6.2095780720665232E-2</v>
      </c>
      <c r="R17" s="51">
        <v>7.5088543270711419E-2</v>
      </c>
      <c r="S17" s="51">
        <v>5.0989374807514629E-2</v>
      </c>
      <c r="T17" s="51">
        <v>0.30167573428333561</v>
      </c>
      <c r="U17" s="51">
        <v>0.25695560417433055</v>
      </c>
      <c r="V17" s="51">
        <v>0.19226412902476331</v>
      </c>
      <c r="W17" s="51">
        <v>7.4759433870936517E-2</v>
      </c>
      <c r="X17" s="51">
        <v>0.10022459292532285</v>
      </c>
      <c r="Y17" s="51">
        <v>7.4120505721311153E-2</v>
      </c>
      <c r="Z17" s="51">
        <v>0.18881862145931871</v>
      </c>
      <c r="AA17" s="51">
        <v>0.23885558030214457</v>
      </c>
      <c r="AB17" s="51">
        <v>0.23945948296269814</v>
      </c>
      <c r="AC17" s="51">
        <v>8.1212829791242933E-2</v>
      </c>
      <c r="AD17" s="51">
        <v>0.12142308454154126</v>
      </c>
      <c r="AE17" s="51">
        <v>0.13023040094305441</v>
      </c>
      <c r="AF17" s="51">
        <v>0.17055935166353184</v>
      </c>
      <c r="AG17" s="51">
        <v>0.17785227517083668</v>
      </c>
      <c r="AH17" s="51">
        <v>0.24236905401059919</v>
      </c>
      <c r="AI17" s="51">
        <v>7.3339315683384934E-2</v>
      </c>
      <c r="AJ17" s="51">
        <v>0.15878685618391353</v>
      </c>
      <c r="AK17" s="51">
        <v>0.17709314728773398</v>
      </c>
      <c r="AL17" s="51">
        <v>0.14492009363592318</v>
      </c>
      <c r="AM17" s="51">
        <v>0.14656077859968686</v>
      </c>
      <c r="AN17" s="51">
        <v>0.25235041469422409</v>
      </c>
      <c r="AO17" s="51">
        <v>7.1146947344231659E-2</v>
      </c>
      <c r="AP17" s="51">
        <v>0.17679008689689152</v>
      </c>
      <c r="AQ17" s="51">
        <v>0.20823167882904264</v>
      </c>
      <c r="AR17" s="65"/>
      <c r="AS17" s="65"/>
      <c r="AT17" s="67" t="s">
        <v>30</v>
      </c>
      <c r="AU17" s="51">
        <f>SUMPRODUCT(($AT17='reg2014'!$B$2:$B$4033)*('reg2014'!$E$2:$E$4033="SUP")*('reg2014'!$D$2:$D$4033='4.d'!AU$5)*'reg2014'!$M$2:$M$4033)/SUMPRODUCT(($AT17='reg2014'!$B$2:$B$4033)*('reg2014'!$D$2:$D$4033='4.d'!AU$5)*'reg2014'!$M$2:$M$4033)</f>
        <v>1.7628363306157097E-2</v>
      </c>
      <c r="AV17" s="51">
        <f>SUMPRODUCT(($AT17='reg2014'!$B$2:$B$4033)*('reg2014'!$E$2:$E$4033="SUP")*('reg2014'!$D$2:$D$4033='4.d'!AV$5)*'reg2014'!$M$2:$M$4033)/SUMPRODUCT(($AT17='reg2014'!$B$2:$B$4033)*('reg2014'!$D$2:$D$4033='4.d'!AV$5)*'reg2014'!$M$2:$M$4033)</f>
        <v>3.593464633002616E-2</v>
      </c>
      <c r="AW17" s="51">
        <f>SUMPRODUCT(($AT17='reg2014'!$B$2:$B$4033)*('reg2014'!$E$2:$E$4033="SUP")*('reg2014'!$D$2:$D$4033='4.d'!AW$5)*'reg2014'!$M$2:$M$4033)/SUMPRODUCT(($AT17='reg2014'!$B$2:$B$4033)*('reg2014'!$D$2:$D$4033='4.d'!AW$5)*'reg2014'!$M$2:$M$4033)</f>
        <v>5.0989374807514629E-2</v>
      </c>
      <c r="AX17" s="51">
        <f>SUMPRODUCT(($AT17='reg2014'!$B$2:$B$4033)*('reg2014'!$E$2:$E$4033="SUP")*('reg2014'!$D$2:$D$4033='4.d'!AX$5)*'reg2014'!$M$2:$M$4033)/SUMPRODUCT(($AT17='reg2014'!$B$2:$B$4033)*('reg2014'!$D$2:$D$4033='4.d'!AX$5)*'reg2014'!$M$2:$M$4033)</f>
        <v>7.4120505721311153E-2</v>
      </c>
      <c r="AY17" s="51">
        <f>SUMPRODUCT(($AT17='reg2014'!$B$2:$B$4033)*('reg2014'!$E$2:$E$4033="SUP")*('reg2014'!$D$2:$D$4033='4.d'!AY$5)*'reg2014'!$M$2:$M$4033)/SUMPRODUCT(($AT17='reg2014'!$B$2:$B$4033)*('reg2014'!$D$2:$D$4033='4.d'!AY$5)*'reg2014'!$M$2:$M$4033)</f>
        <v>0.13023040094305441</v>
      </c>
      <c r="AZ17" s="51">
        <f>SUMPRODUCT(($AT17='reg2014'!$B$2:$B$4033)*('reg2014'!$E$2:$E$4033="SUP")*('reg2014'!$D$2:$D$4033='4.d'!AZ$5)*'reg2014'!$M$2:$M$4033)/SUMPRODUCT(($AT17='reg2014'!$B$2:$B$4033)*('reg2014'!$D$2:$D$4033='4.d'!AZ$5)*'reg2014'!$M$2:$M$4033)</f>
        <v>0.17709314728773395</v>
      </c>
      <c r="BA17" s="51">
        <f>SUMPRODUCT(($AT17='reg2014'!$B$2:$B$4033)*('reg2014'!$E$2:$E$4033="SUP")*('reg2014'!$D$2:$D$4033='4.d'!BA$5)*'reg2014'!$M$2:$M$4033)/SUMPRODUCT(($AT17='reg2014'!$B$2:$B$4033)*('reg2014'!$D$2:$D$4033='4.d'!BA$5)*'reg2014'!$M$2:$M$4033)</f>
        <v>0.20823167882904264</v>
      </c>
      <c r="BC17" t="b">
        <f t="shared" si="0"/>
        <v>1</v>
      </c>
      <c r="BF17" s="67">
        <f>--BG17</f>
        <v>12</v>
      </c>
      <c r="BG17" s="69" t="s">
        <v>30</v>
      </c>
    </row>
    <row r="18" spans="1:59" x14ac:dyDescent="0.25">
      <c r="A18" s="43" t="s">
        <v>32</v>
      </c>
      <c r="B18" s="51">
        <v>0.49522227483369169</v>
      </c>
      <c r="C18" s="51">
        <v>0.25131377739138533</v>
      </c>
      <c r="D18" s="51">
        <v>9.7192358744673094E-2</v>
      </c>
      <c r="E18" s="51">
        <v>5.8617370582253719E-2</v>
      </c>
      <c r="F18" s="51">
        <v>5.8722162279646349E-2</v>
      </c>
      <c r="G18" s="51">
        <v>3.8932056168349799E-2</v>
      </c>
      <c r="H18" s="51">
        <v>0.42590764171911494</v>
      </c>
      <c r="I18" s="51">
        <v>0.2328921442831729</v>
      </c>
      <c r="J18" s="51">
        <v>0.11854255379302246</v>
      </c>
      <c r="K18" s="51">
        <v>7.3407304629222861E-2</v>
      </c>
      <c r="L18" s="51">
        <v>7.7230556437547032E-2</v>
      </c>
      <c r="M18" s="51">
        <v>7.2019799137919782E-2</v>
      </c>
      <c r="N18" s="51">
        <v>0.44683064041342319</v>
      </c>
      <c r="O18" s="51">
        <v>0.17236540851704063</v>
      </c>
      <c r="P18" s="51">
        <v>0.13060770589389678</v>
      </c>
      <c r="Q18" s="51">
        <v>7.2041603977235566E-2</v>
      </c>
      <c r="R18" s="51">
        <v>9.4554196376005761E-2</v>
      </c>
      <c r="S18" s="51">
        <v>8.3600444822398118E-2</v>
      </c>
      <c r="T18" s="51">
        <v>0.32085725777590568</v>
      </c>
      <c r="U18" s="51">
        <v>0.1756201880595786</v>
      </c>
      <c r="V18" s="51">
        <v>0.18461620074045687</v>
      </c>
      <c r="W18" s="51">
        <v>8.5602262542319743E-2</v>
      </c>
      <c r="X18" s="51">
        <v>0.11230605762135354</v>
      </c>
      <c r="Y18" s="51">
        <v>0.12099803326038555</v>
      </c>
      <c r="Z18" s="51">
        <v>0.21933919724880957</v>
      </c>
      <c r="AA18" s="51">
        <v>0.14550391395315282</v>
      </c>
      <c r="AB18" s="51">
        <v>0.22563248520994661</v>
      </c>
      <c r="AC18" s="51">
        <v>9.062665335962676E-2</v>
      </c>
      <c r="AD18" s="51">
        <v>0.12754391924390363</v>
      </c>
      <c r="AE18" s="51">
        <v>0.19135383098456063</v>
      </c>
      <c r="AF18" s="51">
        <v>0.21994686381515008</v>
      </c>
      <c r="AG18" s="51">
        <v>9.7877548501454095E-2</v>
      </c>
      <c r="AH18" s="51">
        <v>0.21075851602003964</v>
      </c>
      <c r="AI18" s="51">
        <v>6.9591382254789377E-2</v>
      </c>
      <c r="AJ18" s="51">
        <v>0.15740030935470264</v>
      </c>
      <c r="AK18" s="51">
        <v>0.24442538005386405</v>
      </c>
      <c r="AL18" s="51">
        <v>0.20126507452590237</v>
      </c>
      <c r="AM18" s="51">
        <v>7.8420382805551914E-2</v>
      </c>
      <c r="AN18" s="51">
        <v>0.20780839876033105</v>
      </c>
      <c r="AO18" s="51">
        <v>6.3888231427478667E-2</v>
      </c>
      <c r="AP18" s="51">
        <v>0.16875764416296885</v>
      </c>
      <c r="AQ18" s="51">
        <v>0.27986026831776711</v>
      </c>
      <c r="AR18" s="65"/>
      <c r="AS18" s="65"/>
      <c r="AT18" s="67" t="s">
        <v>32</v>
      </c>
      <c r="AU18" s="51">
        <f>SUMPRODUCT(($AT18='reg2014'!$B$2:$B$4033)*('reg2014'!$E$2:$E$4033="SUP")*('reg2014'!$D$2:$D$4033='4.d'!AU$5)*'reg2014'!$M$2:$M$4033)/SUMPRODUCT(($AT18='reg2014'!$B$2:$B$4033)*('reg2014'!$D$2:$D$4033='4.d'!AU$5)*'reg2014'!$M$2:$M$4033)</f>
        <v>3.8932056168349799E-2</v>
      </c>
      <c r="AV18" s="51">
        <f>SUMPRODUCT(($AT18='reg2014'!$B$2:$B$4033)*('reg2014'!$E$2:$E$4033="SUP")*('reg2014'!$D$2:$D$4033='4.d'!AV$5)*'reg2014'!$M$2:$M$4033)/SUMPRODUCT(($AT18='reg2014'!$B$2:$B$4033)*('reg2014'!$D$2:$D$4033='4.d'!AV$5)*'reg2014'!$M$2:$M$4033)</f>
        <v>7.2019799137919782E-2</v>
      </c>
      <c r="AW18" s="51">
        <f>SUMPRODUCT(($AT18='reg2014'!$B$2:$B$4033)*('reg2014'!$E$2:$E$4033="SUP")*('reg2014'!$D$2:$D$4033='4.d'!AW$5)*'reg2014'!$M$2:$M$4033)/SUMPRODUCT(($AT18='reg2014'!$B$2:$B$4033)*('reg2014'!$D$2:$D$4033='4.d'!AW$5)*'reg2014'!$M$2:$M$4033)</f>
        <v>8.3600444822398118E-2</v>
      </c>
      <c r="AX18" s="51">
        <f>SUMPRODUCT(($AT18='reg2014'!$B$2:$B$4033)*('reg2014'!$E$2:$E$4033="SUP")*('reg2014'!$D$2:$D$4033='4.d'!AX$5)*'reg2014'!$M$2:$M$4033)/SUMPRODUCT(($AT18='reg2014'!$B$2:$B$4033)*('reg2014'!$D$2:$D$4033='4.d'!AX$5)*'reg2014'!$M$2:$M$4033)</f>
        <v>0.12099803326038555</v>
      </c>
      <c r="AY18" s="51">
        <f>SUMPRODUCT(($AT18='reg2014'!$B$2:$B$4033)*('reg2014'!$E$2:$E$4033="SUP")*('reg2014'!$D$2:$D$4033='4.d'!AY$5)*'reg2014'!$M$2:$M$4033)/SUMPRODUCT(($AT18='reg2014'!$B$2:$B$4033)*('reg2014'!$D$2:$D$4033='4.d'!AY$5)*'reg2014'!$M$2:$M$4033)</f>
        <v>0.19135383098456063</v>
      </c>
      <c r="AZ18" s="51">
        <f>SUMPRODUCT(($AT18='reg2014'!$B$2:$B$4033)*('reg2014'!$E$2:$E$4033="SUP")*('reg2014'!$D$2:$D$4033='4.d'!AZ$5)*'reg2014'!$M$2:$M$4033)/SUMPRODUCT(($AT18='reg2014'!$B$2:$B$4033)*('reg2014'!$D$2:$D$4033='4.d'!AZ$5)*'reg2014'!$M$2:$M$4033)</f>
        <v>0.24442538005386411</v>
      </c>
      <c r="BA18" s="51">
        <f>SUMPRODUCT(($AT18='reg2014'!$B$2:$B$4033)*('reg2014'!$E$2:$E$4033="SUP")*('reg2014'!$D$2:$D$4033='4.d'!BA$5)*'reg2014'!$M$2:$M$4033)/SUMPRODUCT(($AT18='reg2014'!$B$2:$B$4033)*('reg2014'!$D$2:$D$4033='4.d'!BA$5)*'reg2014'!$M$2:$M$4033)</f>
        <v>0.27986026831776711</v>
      </c>
      <c r="BC18" t="b">
        <f t="shared" si="0"/>
        <v>1</v>
      </c>
      <c r="BF18" s="67">
        <f>--BG18</f>
        <v>13</v>
      </c>
      <c r="BG18" s="69" t="s">
        <v>32</v>
      </c>
    </row>
    <row r="19" spans="1:59" x14ac:dyDescent="0.25">
      <c r="A19" s="43" t="s">
        <v>35</v>
      </c>
      <c r="B19" s="51">
        <v>0.48538066875036856</v>
      </c>
      <c r="C19" s="51">
        <v>0.29752904405260366</v>
      </c>
      <c r="D19" s="51">
        <v>9.7187002417880516E-2</v>
      </c>
      <c r="E19" s="51">
        <v>4.649407324408799E-2</v>
      </c>
      <c r="F19" s="51">
        <v>4.7779678009081797E-2</v>
      </c>
      <c r="G19" s="51">
        <v>2.5629533525977473E-2</v>
      </c>
      <c r="H19" s="51">
        <v>0.42169622616348845</v>
      </c>
      <c r="I19" s="51">
        <v>0.27531670889451926</v>
      </c>
      <c r="J19" s="51">
        <v>0.13881850913455127</v>
      </c>
      <c r="K19" s="51">
        <v>5.4420589411921592E-2</v>
      </c>
      <c r="L19" s="51">
        <v>5.9461261501533538E-2</v>
      </c>
      <c r="M19" s="51">
        <v>5.0286704893985866E-2</v>
      </c>
      <c r="N19" s="51">
        <v>0.39319313779745435</v>
      </c>
      <c r="O19" s="51">
        <v>0.23789429994465966</v>
      </c>
      <c r="P19" s="51">
        <v>0.1651513953672227</v>
      </c>
      <c r="Q19" s="51">
        <v>6.0103565499248952E-2</v>
      </c>
      <c r="R19" s="51">
        <v>7.2317969799984186E-2</v>
      </c>
      <c r="S19" s="51">
        <v>7.1339631591430155E-2</v>
      </c>
      <c r="T19" s="51">
        <v>0.31687257192692814</v>
      </c>
      <c r="U19" s="51">
        <v>0.21671353751300024</v>
      </c>
      <c r="V19" s="51">
        <v>0.21235291648594573</v>
      </c>
      <c r="W19" s="51">
        <v>7.1031485082945073E-2</v>
      </c>
      <c r="X19" s="51">
        <v>8.890303564516204E-2</v>
      </c>
      <c r="Y19" s="51">
        <v>9.4126453346018782E-2</v>
      </c>
      <c r="Z19" s="51">
        <v>0.22159529257927427</v>
      </c>
      <c r="AA19" s="51">
        <v>0.18577530783480439</v>
      </c>
      <c r="AB19" s="51">
        <v>0.25691402419091208</v>
      </c>
      <c r="AC19" s="51">
        <v>7.7471940721368635E-2</v>
      </c>
      <c r="AD19" s="51">
        <v>0.10924703062002833</v>
      </c>
      <c r="AE19" s="51">
        <v>0.14899640405361228</v>
      </c>
      <c r="AF19" s="51">
        <v>0.2033222934478926</v>
      </c>
      <c r="AG19" s="51">
        <v>0.1390646501753651</v>
      </c>
      <c r="AH19" s="51">
        <v>0.25748970734567811</v>
      </c>
      <c r="AI19" s="51">
        <v>6.679172807454252E-2</v>
      </c>
      <c r="AJ19" s="51">
        <v>0.13917528527918432</v>
      </c>
      <c r="AK19" s="51">
        <v>0.19415633567733745</v>
      </c>
      <c r="AL19" s="51">
        <v>0.17646070572760747</v>
      </c>
      <c r="AM19" s="51">
        <v>0.11971647876252653</v>
      </c>
      <c r="AN19" s="51">
        <v>0.25659054700746853</v>
      </c>
      <c r="AO19" s="51">
        <v>6.327939661710813E-2</v>
      </c>
      <c r="AP19" s="51">
        <v>0.15602966055175316</v>
      </c>
      <c r="AQ19" s="51">
        <v>0.22792321133353619</v>
      </c>
      <c r="AR19" s="65"/>
      <c r="AS19" s="65"/>
      <c r="AT19" s="67" t="s">
        <v>35</v>
      </c>
      <c r="AU19" s="51">
        <f>SUMPRODUCT(($AT19='reg2014'!$B$2:$B$4033)*('reg2014'!$E$2:$E$4033="SUP")*('reg2014'!$D$2:$D$4033='4.d'!AU$5)*'reg2014'!$M$2:$M$4033)/SUMPRODUCT(($AT19='reg2014'!$B$2:$B$4033)*('reg2014'!$D$2:$D$4033='4.d'!AU$5)*'reg2014'!$M$2:$M$4033)</f>
        <v>2.5629533525977473E-2</v>
      </c>
      <c r="AV19" s="51">
        <f>SUMPRODUCT(($AT19='reg2014'!$B$2:$B$4033)*('reg2014'!$E$2:$E$4033="SUP")*('reg2014'!$D$2:$D$4033='4.d'!AV$5)*'reg2014'!$M$2:$M$4033)/SUMPRODUCT(($AT19='reg2014'!$B$2:$B$4033)*('reg2014'!$D$2:$D$4033='4.d'!AV$5)*'reg2014'!$M$2:$M$4033)</f>
        <v>5.0286704893985866E-2</v>
      </c>
      <c r="AW19" s="51">
        <f>SUMPRODUCT(($AT19='reg2014'!$B$2:$B$4033)*('reg2014'!$E$2:$E$4033="SUP")*('reg2014'!$D$2:$D$4033='4.d'!AW$5)*'reg2014'!$M$2:$M$4033)/SUMPRODUCT(($AT19='reg2014'!$B$2:$B$4033)*('reg2014'!$D$2:$D$4033='4.d'!AW$5)*'reg2014'!$M$2:$M$4033)</f>
        <v>7.1339631591430155E-2</v>
      </c>
      <c r="AX19" s="51">
        <f>SUMPRODUCT(($AT19='reg2014'!$B$2:$B$4033)*('reg2014'!$E$2:$E$4033="SUP")*('reg2014'!$D$2:$D$4033='4.d'!AX$5)*'reg2014'!$M$2:$M$4033)/SUMPRODUCT(($AT19='reg2014'!$B$2:$B$4033)*('reg2014'!$D$2:$D$4033='4.d'!AX$5)*'reg2014'!$M$2:$M$4033)</f>
        <v>9.4126453346018782E-2</v>
      </c>
      <c r="AY19" s="51">
        <f>SUMPRODUCT(($AT19='reg2014'!$B$2:$B$4033)*('reg2014'!$E$2:$E$4033="SUP")*('reg2014'!$D$2:$D$4033='4.d'!AY$5)*'reg2014'!$M$2:$M$4033)/SUMPRODUCT(($AT19='reg2014'!$B$2:$B$4033)*('reg2014'!$D$2:$D$4033='4.d'!AY$5)*'reg2014'!$M$2:$M$4033)</f>
        <v>0.14899640405361228</v>
      </c>
      <c r="AZ19" s="51">
        <f>SUMPRODUCT(($AT19='reg2014'!$B$2:$B$4033)*('reg2014'!$E$2:$E$4033="SUP")*('reg2014'!$D$2:$D$4033='4.d'!AZ$5)*'reg2014'!$M$2:$M$4033)/SUMPRODUCT(($AT19='reg2014'!$B$2:$B$4033)*('reg2014'!$D$2:$D$4033='4.d'!AZ$5)*'reg2014'!$M$2:$M$4033)</f>
        <v>0.19415633567733742</v>
      </c>
      <c r="BA19" s="51">
        <f>SUMPRODUCT(($AT19='reg2014'!$B$2:$B$4033)*('reg2014'!$E$2:$E$4033="SUP")*('reg2014'!$D$2:$D$4033='4.d'!BA$5)*'reg2014'!$M$2:$M$4033)/SUMPRODUCT(($AT19='reg2014'!$B$2:$B$4033)*('reg2014'!$D$2:$D$4033='4.d'!BA$5)*'reg2014'!$M$2:$M$4033)</f>
        <v>0.22792321133353619</v>
      </c>
      <c r="BC19" t="b">
        <f t="shared" si="0"/>
        <v>1</v>
      </c>
      <c r="BF19" s="67">
        <f>--BG19</f>
        <v>14</v>
      </c>
      <c r="BG19" s="69" t="s">
        <v>35</v>
      </c>
    </row>
    <row r="20" spans="1:59" x14ac:dyDescent="0.25">
      <c r="A20" s="43" t="s">
        <v>37</v>
      </c>
      <c r="B20" s="51">
        <v>0.50868602857334499</v>
      </c>
      <c r="C20" s="51">
        <v>0.33208129317861695</v>
      </c>
      <c r="D20" s="51">
        <v>4.8796029244080753E-2</v>
      </c>
      <c r="E20" s="51">
        <v>5.0372258367429069E-2</v>
      </c>
      <c r="F20" s="51">
        <v>4.3195385337715476E-2</v>
      </c>
      <c r="G20" s="51">
        <v>1.6869005298812797E-2</v>
      </c>
      <c r="H20" s="51">
        <v>0.45106186518928904</v>
      </c>
      <c r="I20" s="51">
        <v>0.30609418282548478</v>
      </c>
      <c r="J20" s="51">
        <v>8.9398136489549238E-2</v>
      </c>
      <c r="K20" s="51">
        <v>6.43834466549148E-2</v>
      </c>
      <c r="L20" s="51">
        <v>5.5947284479140436E-2</v>
      </c>
      <c r="M20" s="51">
        <v>3.3115084361621756E-2</v>
      </c>
      <c r="N20" s="51">
        <v>0.41304637083361057</v>
      </c>
      <c r="O20" s="51">
        <v>0.25853236644268512</v>
      </c>
      <c r="P20" s="51">
        <v>0.13339099194997006</v>
      </c>
      <c r="Q20" s="51">
        <v>7.3448207038786503E-2</v>
      </c>
      <c r="R20" s="51">
        <v>7.4046969596167925E-2</v>
      </c>
      <c r="S20" s="51">
        <v>4.7535094138779856E-2</v>
      </c>
      <c r="T20" s="51">
        <v>0.32778349830598552</v>
      </c>
      <c r="U20" s="51">
        <v>0.24471035673952035</v>
      </c>
      <c r="V20" s="51">
        <v>0.18619212117185943</v>
      </c>
      <c r="W20" s="51">
        <v>9.0314223078456116E-2</v>
      </c>
      <c r="X20" s="51">
        <v>9.0746030691556498E-2</v>
      </c>
      <c r="Y20" s="51">
        <v>6.0253770012622068E-2</v>
      </c>
      <c r="Z20" s="51">
        <v>0.21089292766336451</v>
      </c>
      <c r="AA20" s="51">
        <v>0.22786586339307471</v>
      </c>
      <c r="AB20" s="51">
        <v>0.236385941031652</v>
      </c>
      <c r="AC20" s="51">
        <v>9.8527051666624649E-2</v>
      </c>
      <c r="AD20" s="51">
        <v>0.11883575743826305</v>
      </c>
      <c r="AE20" s="51">
        <v>0.10749245880702109</v>
      </c>
      <c r="AF20" s="51">
        <v>0.19671749698796889</v>
      </c>
      <c r="AG20" s="51">
        <v>0.17512004415311935</v>
      </c>
      <c r="AH20" s="51">
        <v>0.24868424509315362</v>
      </c>
      <c r="AI20" s="51">
        <v>8.7868567732692374E-2</v>
      </c>
      <c r="AJ20" s="51">
        <v>0.15057066336617958</v>
      </c>
      <c r="AK20" s="51">
        <v>0.14103898266688608</v>
      </c>
      <c r="AL20" s="51">
        <v>0.16965868980181698</v>
      </c>
      <c r="AM20" s="51">
        <v>0.15291973856964211</v>
      </c>
      <c r="AN20" s="51">
        <v>0.25525592778410378</v>
      </c>
      <c r="AO20" s="51">
        <v>8.4622367880920465E-2</v>
      </c>
      <c r="AP20" s="51">
        <v>0.17179681437077013</v>
      </c>
      <c r="AQ20" s="51">
        <v>0.1657464615927465</v>
      </c>
      <c r="AR20" s="65"/>
      <c r="AS20" s="65"/>
      <c r="AT20" s="67" t="s">
        <v>37</v>
      </c>
      <c r="AU20" s="51">
        <f>SUMPRODUCT(($AT20='reg2014'!$B$2:$B$4033)*('reg2014'!$E$2:$E$4033="SUP")*('reg2014'!$D$2:$D$4033='4.d'!AU$5)*'reg2014'!$M$2:$M$4033)/SUMPRODUCT(($AT20='reg2014'!$B$2:$B$4033)*('reg2014'!$D$2:$D$4033='4.d'!AU$5)*'reg2014'!$M$2:$M$4033)</f>
        <v>1.6869005298812797E-2</v>
      </c>
      <c r="AV20" s="51">
        <f>SUMPRODUCT(($AT20='reg2014'!$B$2:$B$4033)*('reg2014'!$E$2:$E$4033="SUP")*('reg2014'!$D$2:$D$4033='4.d'!AV$5)*'reg2014'!$M$2:$M$4033)/SUMPRODUCT(($AT20='reg2014'!$B$2:$B$4033)*('reg2014'!$D$2:$D$4033='4.d'!AV$5)*'reg2014'!$M$2:$M$4033)</f>
        <v>3.3115084361621756E-2</v>
      </c>
      <c r="AW20" s="51">
        <f>SUMPRODUCT(($AT20='reg2014'!$B$2:$B$4033)*('reg2014'!$E$2:$E$4033="SUP")*('reg2014'!$D$2:$D$4033='4.d'!AW$5)*'reg2014'!$M$2:$M$4033)/SUMPRODUCT(($AT20='reg2014'!$B$2:$B$4033)*('reg2014'!$D$2:$D$4033='4.d'!AW$5)*'reg2014'!$M$2:$M$4033)</f>
        <v>4.7535094138779856E-2</v>
      </c>
      <c r="AX20" s="51">
        <f>SUMPRODUCT(($AT20='reg2014'!$B$2:$B$4033)*('reg2014'!$E$2:$E$4033="SUP")*('reg2014'!$D$2:$D$4033='4.d'!AX$5)*'reg2014'!$M$2:$M$4033)/SUMPRODUCT(($AT20='reg2014'!$B$2:$B$4033)*('reg2014'!$D$2:$D$4033='4.d'!AX$5)*'reg2014'!$M$2:$M$4033)</f>
        <v>6.0253770012622068E-2</v>
      </c>
      <c r="AY20" s="51">
        <f>SUMPRODUCT(($AT20='reg2014'!$B$2:$B$4033)*('reg2014'!$E$2:$E$4033="SUP")*('reg2014'!$D$2:$D$4033='4.d'!AY$5)*'reg2014'!$M$2:$M$4033)/SUMPRODUCT(($AT20='reg2014'!$B$2:$B$4033)*('reg2014'!$D$2:$D$4033='4.d'!AY$5)*'reg2014'!$M$2:$M$4033)</f>
        <v>0.10749245880702109</v>
      </c>
      <c r="AZ20" s="51">
        <f>SUMPRODUCT(($AT20='reg2014'!$B$2:$B$4033)*('reg2014'!$E$2:$E$4033="SUP")*('reg2014'!$D$2:$D$4033='4.d'!AZ$5)*'reg2014'!$M$2:$M$4033)/SUMPRODUCT(($AT20='reg2014'!$B$2:$B$4033)*('reg2014'!$D$2:$D$4033='4.d'!AZ$5)*'reg2014'!$M$2:$M$4033)</f>
        <v>0.14103898266688608</v>
      </c>
      <c r="BA20" s="51">
        <f>SUMPRODUCT(($AT20='reg2014'!$B$2:$B$4033)*('reg2014'!$E$2:$E$4033="SUP")*('reg2014'!$D$2:$D$4033='4.d'!BA$5)*'reg2014'!$M$2:$M$4033)/SUMPRODUCT(($AT20='reg2014'!$B$2:$B$4033)*('reg2014'!$D$2:$D$4033='4.d'!BA$5)*'reg2014'!$M$2:$M$4033)</f>
        <v>0.1657464615927465</v>
      </c>
      <c r="BC20" t="b">
        <f t="shared" si="0"/>
        <v>1</v>
      </c>
      <c r="BF20" s="67">
        <f>--BG20</f>
        <v>15</v>
      </c>
      <c r="BG20" s="69" t="s">
        <v>37</v>
      </c>
    </row>
    <row r="21" spans="1:59" x14ac:dyDescent="0.25">
      <c r="A21" s="43" t="s">
        <v>40</v>
      </c>
      <c r="B21" s="51">
        <v>0.51103509917838363</v>
      </c>
      <c r="C21" s="51">
        <v>0.3036371136855856</v>
      </c>
      <c r="D21" s="51">
        <v>8.3244525421980811E-2</v>
      </c>
      <c r="E21" s="51">
        <v>3.8399394960294271E-2</v>
      </c>
      <c r="F21" s="51">
        <v>4.4879507717693973E-2</v>
      </c>
      <c r="G21" s="51">
        <v>1.880435903606174E-2</v>
      </c>
      <c r="H21" s="51">
        <v>0.45159353061773905</v>
      </c>
      <c r="I21" s="51">
        <v>0.27733024084159952</v>
      </c>
      <c r="J21" s="51">
        <v>0.13421276067013191</v>
      </c>
      <c r="K21" s="51">
        <v>4.5579738656836961E-2</v>
      </c>
      <c r="L21" s="51">
        <v>5.6700283708505043E-2</v>
      </c>
      <c r="M21" s="51">
        <v>3.4583445505187514E-2</v>
      </c>
      <c r="N21" s="51">
        <v>0.43122807017543857</v>
      </c>
      <c r="O21" s="51">
        <v>0.22483253588516747</v>
      </c>
      <c r="P21" s="51">
        <v>0.16791068580542265</v>
      </c>
      <c r="Q21" s="51">
        <v>5.1786283891547047E-2</v>
      </c>
      <c r="R21" s="51">
        <v>7.3173843700159488E-2</v>
      </c>
      <c r="S21" s="51">
        <v>5.1068580542264756E-2</v>
      </c>
      <c r="T21" s="51">
        <v>0.33350032681145525</v>
      </c>
      <c r="U21" s="51">
        <v>0.21424741388420307</v>
      </c>
      <c r="V21" s="51">
        <v>0.22472103609016084</v>
      </c>
      <c r="W21" s="51">
        <v>6.4422952731713237E-2</v>
      </c>
      <c r="X21" s="51">
        <v>9.3691169045671416E-2</v>
      </c>
      <c r="Y21" s="51">
        <v>6.9417101436796233E-2</v>
      </c>
      <c r="Z21" s="51">
        <v>0.23481203384664062</v>
      </c>
      <c r="AA21" s="51">
        <v>0.19492686239480803</v>
      </c>
      <c r="AB21" s="51">
        <v>0.27605925091349659</v>
      </c>
      <c r="AC21" s="51">
        <v>6.802896951410084E-2</v>
      </c>
      <c r="AD21" s="51">
        <v>0.11177648561363435</v>
      </c>
      <c r="AE21" s="51">
        <v>0.11439639771731959</v>
      </c>
      <c r="AF21" s="51">
        <v>0.20823024861191927</v>
      </c>
      <c r="AG21" s="51">
        <v>0.14664676198200427</v>
      </c>
      <c r="AH21" s="51">
        <v>0.27971096800361195</v>
      </c>
      <c r="AI21" s="51">
        <v>6.1724074110321471E-2</v>
      </c>
      <c r="AJ21" s="51">
        <v>0.14650578684466495</v>
      </c>
      <c r="AK21" s="51">
        <v>0.15718216044747824</v>
      </c>
      <c r="AL21" s="51">
        <v>0.18250802249743248</v>
      </c>
      <c r="AM21" s="51">
        <v>0.12029421239740974</v>
      </c>
      <c r="AN21" s="51">
        <v>0.28645707314444346</v>
      </c>
      <c r="AO21" s="51">
        <v>6.156396046669025E-2</v>
      </c>
      <c r="AP21" s="51">
        <v>0.16345787454192839</v>
      </c>
      <c r="AQ21" s="51">
        <v>0.18571885695209553</v>
      </c>
      <c r="AR21" s="65"/>
      <c r="AS21" s="65"/>
      <c r="AT21" s="67" t="s">
        <v>40</v>
      </c>
      <c r="AU21" s="51">
        <f>SUMPRODUCT(($AT21='reg2014'!$B$2:$B$4033)*('reg2014'!$E$2:$E$4033="SUP")*('reg2014'!$D$2:$D$4033='4.d'!AU$5)*'reg2014'!$M$2:$M$4033)/SUMPRODUCT(($AT21='reg2014'!$B$2:$B$4033)*('reg2014'!$D$2:$D$4033='4.d'!AU$5)*'reg2014'!$M$2:$M$4033)</f>
        <v>1.880435903606174E-2</v>
      </c>
      <c r="AV21" s="51">
        <f>SUMPRODUCT(($AT21='reg2014'!$B$2:$B$4033)*('reg2014'!$E$2:$E$4033="SUP")*('reg2014'!$D$2:$D$4033='4.d'!AV$5)*'reg2014'!$M$2:$M$4033)/SUMPRODUCT(($AT21='reg2014'!$B$2:$B$4033)*('reg2014'!$D$2:$D$4033='4.d'!AV$5)*'reg2014'!$M$2:$M$4033)</f>
        <v>3.4583445505187514E-2</v>
      </c>
      <c r="AW21" s="51">
        <f>SUMPRODUCT(($AT21='reg2014'!$B$2:$B$4033)*('reg2014'!$E$2:$E$4033="SUP")*('reg2014'!$D$2:$D$4033='4.d'!AW$5)*'reg2014'!$M$2:$M$4033)/SUMPRODUCT(($AT21='reg2014'!$B$2:$B$4033)*('reg2014'!$D$2:$D$4033='4.d'!AW$5)*'reg2014'!$M$2:$M$4033)</f>
        <v>5.1068580542264756E-2</v>
      </c>
      <c r="AX21" s="51">
        <f>SUMPRODUCT(($AT21='reg2014'!$B$2:$B$4033)*('reg2014'!$E$2:$E$4033="SUP")*('reg2014'!$D$2:$D$4033='4.d'!AX$5)*'reg2014'!$M$2:$M$4033)/SUMPRODUCT(($AT21='reg2014'!$B$2:$B$4033)*('reg2014'!$D$2:$D$4033='4.d'!AX$5)*'reg2014'!$M$2:$M$4033)</f>
        <v>6.9417101436796233E-2</v>
      </c>
      <c r="AY21" s="51">
        <f>SUMPRODUCT(($AT21='reg2014'!$B$2:$B$4033)*('reg2014'!$E$2:$E$4033="SUP")*('reg2014'!$D$2:$D$4033='4.d'!AY$5)*'reg2014'!$M$2:$M$4033)/SUMPRODUCT(($AT21='reg2014'!$B$2:$B$4033)*('reg2014'!$D$2:$D$4033='4.d'!AY$5)*'reg2014'!$M$2:$M$4033)</f>
        <v>0.11439639771731959</v>
      </c>
      <c r="AZ21" s="51">
        <f>SUMPRODUCT(($AT21='reg2014'!$B$2:$B$4033)*('reg2014'!$E$2:$E$4033="SUP")*('reg2014'!$D$2:$D$4033='4.d'!AZ$5)*'reg2014'!$M$2:$M$4033)/SUMPRODUCT(($AT21='reg2014'!$B$2:$B$4033)*('reg2014'!$D$2:$D$4033='4.d'!AZ$5)*'reg2014'!$M$2:$M$4033)</f>
        <v>0.15718216044747821</v>
      </c>
      <c r="BA21" s="51">
        <f>SUMPRODUCT(($AT21='reg2014'!$B$2:$B$4033)*('reg2014'!$E$2:$E$4033="SUP")*('reg2014'!$D$2:$D$4033='4.d'!BA$5)*'reg2014'!$M$2:$M$4033)/SUMPRODUCT(($AT21='reg2014'!$B$2:$B$4033)*('reg2014'!$D$2:$D$4033='4.d'!BA$5)*'reg2014'!$M$2:$M$4033)</f>
        <v>0.18571885695209553</v>
      </c>
      <c r="BC21" t="b">
        <f t="shared" si="0"/>
        <v>1</v>
      </c>
      <c r="BF21" s="67">
        <f>--BG21</f>
        <v>16</v>
      </c>
      <c r="BG21" s="69" t="s">
        <v>40</v>
      </c>
    </row>
    <row r="22" spans="1:59" x14ac:dyDescent="0.25">
      <c r="A22" s="43" t="s">
        <v>42</v>
      </c>
      <c r="B22" s="51">
        <v>0.49293574724884631</v>
      </c>
      <c r="C22" s="51">
        <v>0.32048278310259143</v>
      </c>
      <c r="D22" s="51">
        <v>8.2309785824162818E-2</v>
      </c>
      <c r="E22" s="51">
        <v>4.0468583599574018E-2</v>
      </c>
      <c r="F22" s="51">
        <v>4.4408945686900958E-2</v>
      </c>
      <c r="G22" s="51">
        <v>1.9394154537924507E-2</v>
      </c>
      <c r="H22" s="51">
        <v>0.43814949027791489</v>
      </c>
      <c r="I22" s="51">
        <v>0.28459835591714727</v>
      </c>
      <c r="J22" s="51">
        <v>0.12912959490136913</v>
      </c>
      <c r="K22" s="51">
        <v>5.2354027720985324E-2</v>
      </c>
      <c r="L22" s="51">
        <v>5.7599300630278759E-2</v>
      </c>
      <c r="M22" s="51">
        <v>3.816923055230468E-2</v>
      </c>
      <c r="N22" s="51">
        <v>0.42784611135895312</v>
      </c>
      <c r="O22" s="51">
        <v>0.23076923076923078</v>
      </c>
      <c r="P22" s="51">
        <v>0.15798865591740488</v>
      </c>
      <c r="Q22" s="51">
        <v>5.7888810995687552E-2</v>
      </c>
      <c r="R22" s="51">
        <v>7.5340428695855374E-2</v>
      </c>
      <c r="S22" s="51">
        <v>5.0166762262868314E-2</v>
      </c>
      <c r="T22" s="51">
        <v>0.32972457579021447</v>
      </c>
      <c r="U22" s="51">
        <v>0.22518495723218723</v>
      </c>
      <c r="V22" s="51">
        <v>0.20974768125556512</v>
      </c>
      <c r="W22" s="51">
        <v>7.2219713805011063E-2</v>
      </c>
      <c r="X22" s="51">
        <v>9.3060036373450908E-2</v>
      </c>
      <c r="Y22" s="51">
        <v>7.0063035543571212E-2</v>
      </c>
      <c r="Z22" s="51">
        <v>0.22366483986944116</v>
      </c>
      <c r="AA22" s="51">
        <v>0.19842330834610691</v>
      </c>
      <c r="AB22" s="51">
        <v>0.26502791523474228</v>
      </c>
      <c r="AC22" s="51">
        <v>7.9564834969984996E-2</v>
      </c>
      <c r="AD22" s="51">
        <v>0.11300712287602743</v>
      </c>
      <c r="AE22" s="51">
        <v>0.12031197870369723</v>
      </c>
      <c r="AF22" s="51">
        <v>0.19341460456653448</v>
      </c>
      <c r="AG22" s="51">
        <v>0.14877442078929329</v>
      </c>
      <c r="AH22" s="51">
        <v>0.2699105291780512</v>
      </c>
      <c r="AI22" s="51">
        <v>6.8339980175442003E-2</v>
      </c>
      <c r="AJ22" s="51">
        <v>0.15202272302692435</v>
      </c>
      <c r="AK22" s="51">
        <v>0.16753774226375467</v>
      </c>
      <c r="AL22" s="51">
        <v>0.1702781080774585</v>
      </c>
      <c r="AM22" s="51">
        <v>0.12381530792466228</v>
      </c>
      <c r="AN22" s="51">
        <v>0.27550292274563704</v>
      </c>
      <c r="AO22" s="51">
        <v>6.7852333971847353E-2</v>
      </c>
      <c r="AP22" s="51">
        <v>0.16464851544136327</v>
      </c>
      <c r="AQ22" s="51">
        <v>0.19790281183903147</v>
      </c>
      <c r="AR22" s="65"/>
      <c r="AS22" s="65"/>
      <c r="AT22" s="67" t="s">
        <v>42</v>
      </c>
      <c r="AU22" s="51">
        <f>SUMPRODUCT(($AT22='reg2014'!$B$2:$B$4033)*('reg2014'!$E$2:$E$4033="SUP")*('reg2014'!$D$2:$D$4033='4.d'!AU$5)*'reg2014'!$M$2:$M$4033)/SUMPRODUCT(($AT22='reg2014'!$B$2:$B$4033)*('reg2014'!$D$2:$D$4033='4.d'!AU$5)*'reg2014'!$M$2:$M$4033)</f>
        <v>1.9394154537924507E-2</v>
      </c>
      <c r="AV22" s="51">
        <f>SUMPRODUCT(($AT22='reg2014'!$B$2:$B$4033)*('reg2014'!$E$2:$E$4033="SUP")*('reg2014'!$D$2:$D$4033='4.d'!AV$5)*'reg2014'!$M$2:$M$4033)/SUMPRODUCT(($AT22='reg2014'!$B$2:$B$4033)*('reg2014'!$D$2:$D$4033='4.d'!AV$5)*'reg2014'!$M$2:$M$4033)</f>
        <v>3.816923055230468E-2</v>
      </c>
      <c r="AW22" s="51">
        <f>SUMPRODUCT(($AT22='reg2014'!$B$2:$B$4033)*('reg2014'!$E$2:$E$4033="SUP")*('reg2014'!$D$2:$D$4033='4.d'!AW$5)*'reg2014'!$M$2:$M$4033)/SUMPRODUCT(($AT22='reg2014'!$B$2:$B$4033)*('reg2014'!$D$2:$D$4033='4.d'!AW$5)*'reg2014'!$M$2:$M$4033)</f>
        <v>5.0166762262868314E-2</v>
      </c>
      <c r="AX22" s="51">
        <f>SUMPRODUCT(($AT22='reg2014'!$B$2:$B$4033)*('reg2014'!$E$2:$E$4033="SUP")*('reg2014'!$D$2:$D$4033='4.d'!AX$5)*'reg2014'!$M$2:$M$4033)/SUMPRODUCT(($AT22='reg2014'!$B$2:$B$4033)*('reg2014'!$D$2:$D$4033='4.d'!AX$5)*'reg2014'!$M$2:$M$4033)</f>
        <v>7.0063035543571212E-2</v>
      </c>
      <c r="AY22" s="51">
        <f>SUMPRODUCT(($AT22='reg2014'!$B$2:$B$4033)*('reg2014'!$E$2:$E$4033="SUP")*('reg2014'!$D$2:$D$4033='4.d'!AY$5)*'reg2014'!$M$2:$M$4033)/SUMPRODUCT(($AT22='reg2014'!$B$2:$B$4033)*('reg2014'!$D$2:$D$4033='4.d'!AY$5)*'reg2014'!$M$2:$M$4033)</f>
        <v>0.12031197870369723</v>
      </c>
      <c r="AZ22" s="51">
        <f>SUMPRODUCT(($AT22='reg2014'!$B$2:$B$4033)*('reg2014'!$E$2:$E$4033="SUP")*('reg2014'!$D$2:$D$4033='4.d'!AZ$5)*'reg2014'!$M$2:$M$4033)/SUMPRODUCT(($AT22='reg2014'!$B$2:$B$4033)*('reg2014'!$D$2:$D$4033='4.d'!AZ$5)*'reg2014'!$M$2:$M$4033)</f>
        <v>0.16753774226375467</v>
      </c>
      <c r="BA22" s="51">
        <f>SUMPRODUCT(($AT22='reg2014'!$B$2:$B$4033)*('reg2014'!$E$2:$E$4033="SUP")*('reg2014'!$D$2:$D$4033='4.d'!BA$5)*'reg2014'!$M$2:$M$4033)/SUMPRODUCT(($AT22='reg2014'!$B$2:$B$4033)*('reg2014'!$D$2:$D$4033='4.d'!BA$5)*'reg2014'!$M$2:$M$4033)</f>
        <v>0.19790281183903149</v>
      </c>
      <c r="BC22" t="b">
        <f t="shared" si="0"/>
        <v>1</v>
      </c>
      <c r="BF22" s="67">
        <f>--BG22</f>
        <v>17</v>
      </c>
      <c r="BG22" s="69" t="s">
        <v>42</v>
      </c>
    </row>
    <row r="23" spans="1:59" x14ac:dyDescent="0.25">
      <c r="A23" s="43" t="s">
        <v>45</v>
      </c>
      <c r="B23" s="51">
        <v>0.46670431978428406</v>
      </c>
      <c r="C23" s="51">
        <v>0.34202998888625724</v>
      </c>
      <c r="D23" s="51">
        <v>9.3155027602164445E-2</v>
      </c>
      <c r="E23" s="51">
        <v>3.5345345892469987E-2</v>
      </c>
      <c r="F23" s="51">
        <v>4.1303040792901778E-2</v>
      </c>
      <c r="G23" s="51">
        <v>2.1462277041922495E-2</v>
      </c>
      <c r="H23" s="51">
        <v>0.41695218558365887</v>
      </c>
      <c r="I23" s="51">
        <v>0.30541431159024945</v>
      </c>
      <c r="J23" s="51">
        <v>0.14193745498985225</v>
      </c>
      <c r="K23" s="51">
        <v>4.4388189337232396E-2</v>
      </c>
      <c r="L23" s="51">
        <v>5.4492285533465724E-2</v>
      </c>
      <c r="M23" s="51">
        <v>3.6815572965541325E-2</v>
      </c>
      <c r="N23" s="51">
        <v>0.40357100626699777</v>
      </c>
      <c r="O23" s="51">
        <v>0.25694690788695757</v>
      </c>
      <c r="P23" s="51">
        <v>0.163499383435531</v>
      </c>
      <c r="Q23" s="51">
        <v>5.2990759979053698E-2</v>
      </c>
      <c r="R23" s="51">
        <v>7.0119427693035349E-2</v>
      </c>
      <c r="S23" s="51">
        <v>5.2872514738424636E-2</v>
      </c>
      <c r="T23" s="51">
        <v>0.31146264480291813</v>
      </c>
      <c r="U23" s="51">
        <v>0.24612123887172399</v>
      </c>
      <c r="V23" s="51">
        <v>0.22091241453400734</v>
      </c>
      <c r="W23" s="51">
        <v>6.3925647709386482E-2</v>
      </c>
      <c r="X23" s="51">
        <v>8.6869258892210838E-2</v>
      </c>
      <c r="Y23" s="51">
        <v>7.0708795189753246E-2</v>
      </c>
      <c r="Z23" s="51">
        <v>0.20474357051185893</v>
      </c>
      <c r="AA23" s="51">
        <v>0.22102771805256929</v>
      </c>
      <c r="AB23" s="51">
        <v>0.27199693317999235</v>
      </c>
      <c r="AC23" s="51">
        <v>7.3566178308915445E-2</v>
      </c>
      <c r="AD23" s="51">
        <v>0.1078595596446489</v>
      </c>
      <c r="AE23" s="51">
        <v>0.1208060403020151</v>
      </c>
      <c r="AF23" s="51">
        <v>0.18951027194571302</v>
      </c>
      <c r="AG23" s="51">
        <v>0.17073855032936097</v>
      </c>
      <c r="AH23" s="51">
        <v>0.28603895854783956</v>
      </c>
      <c r="AI23" s="51">
        <v>6.3054350430290923E-2</v>
      </c>
      <c r="AJ23" s="51">
        <v>0.13472395162096731</v>
      </c>
      <c r="AK23" s="51">
        <v>0.15593391712582821</v>
      </c>
      <c r="AL23" s="51">
        <v>0.17145706666058674</v>
      </c>
      <c r="AM23" s="51">
        <v>0.14050054542377782</v>
      </c>
      <c r="AN23" s="51">
        <v>0.28857675105243513</v>
      </c>
      <c r="AO23" s="51">
        <v>5.8765341745855945E-2</v>
      </c>
      <c r="AP23" s="51">
        <v>0.15753162052308323</v>
      </c>
      <c r="AQ23" s="51">
        <v>0.18316867459426134</v>
      </c>
      <c r="AR23" s="65"/>
      <c r="AS23" s="65"/>
      <c r="AT23" s="67" t="s">
        <v>45</v>
      </c>
      <c r="AU23" s="51">
        <f>SUMPRODUCT(($AT23='reg2014'!$B$2:$B$4033)*('reg2014'!$E$2:$E$4033="SUP")*('reg2014'!$D$2:$D$4033='4.d'!AU$5)*'reg2014'!$M$2:$M$4033)/SUMPRODUCT(($AT23='reg2014'!$B$2:$B$4033)*('reg2014'!$D$2:$D$4033='4.d'!AU$5)*'reg2014'!$M$2:$M$4033)</f>
        <v>2.1462277041922495E-2</v>
      </c>
      <c r="AV23" s="51">
        <f>SUMPRODUCT(($AT23='reg2014'!$B$2:$B$4033)*('reg2014'!$E$2:$E$4033="SUP")*('reg2014'!$D$2:$D$4033='4.d'!AV$5)*'reg2014'!$M$2:$M$4033)/SUMPRODUCT(($AT23='reg2014'!$B$2:$B$4033)*('reg2014'!$D$2:$D$4033='4.d'!AV$5)*'reg2014'!$M$2:$M$4033)</f>
        <v>3.6815572965541325E-2</v>
      </c>
      <c r="AW23" s="51">
        <f>SUMPRODUCT(($AT23='reg2014'!$B$2:$B$4033)*('reg2014'!$E$2:$E$4033="SUP")*('reg2014'!$D$2:$D$4033='4.d'!AW$5)*'reg2014'!$M$2:$M$4033)/SUMPRODUCT(($AT23='reg2014'!$B$2:$B$4033)*('reg2014'!$D$2:$D$4033='4.d'!AW$5)*'reg2014'!$M$2:$M$4033)</f>
        <v>5.2872514738424636E-2</v>
      </c>
      <c r="AX23" s="51">
        <f>SUMPRODUCT(($AT23='reg2014'!$B$2:$B$4033)*('reg2014'!$E$2:$E$4033="SUP")*('reg2014'!$D$2:$D$4033='4.d'!AX$5)*'reg2014'!$M$2:$M$4033)/SUMPRODUCT(($AT23='reg2014'!$B$2:$B$4033)*('reg2014'!$D$2:$D$4033='4.d'!AX$5)*'reg2014'!$M$2:$M$4033)</f>
        <v>7.0708795189753246E-2</v>
      </c>
      <c r="AY23" s="51">
        <f>SUMPRODUCT(($AT23='reg2014'!$B$2:$B$4033)*('reg2014'!$E$2:$E$4033="SUP")*('reg2014'!$D$2:$D$4033='4.d'!AY$5)*'reg2014'!$M$2:$M$4033)/SUMPRODUCT(($AT23='reg2014'!$B$2:$B$4033)*('reg2014'!$D$2:$D$4033='4.d'!AY$5)*'reg2014'!$M$2:$M$4033)</f>
        <v>0.1208060403020151</v>
      </c>
      <c r="AZ23" s="51">
        <f>SUMPRODUCT(($AT23='reg2014'!$B$2:$B$4033)*('reg2014'!$E$2:$E$4033="SUP")*('reg2014'!$D$2:$D$4033='4.d'!AZ$5)*'reg2014'!$M$2:$M$4033)/SUMPRODUCT(($AT23='reg2014'!$B$2:$B$4033)*('reg2014'!$D$2:$D$4033='4.d'!AZ$5)*'reg2014'!$M$2:$M$4033)</f>
        <v>0.15593391712582821</v>
      </c>
      <c r="BA23" s="51">
        <f>SUMPRODUCT(($AT23='reg2014'!$B$2:$B$4033)*('reg2014'!$E$2:$E$4033="SUP")*('reg2014'!$D$2:$D$4033='4.d'!BA$5)*'reg2014'!$M$2:$M$4033)/SUMPRODUCT(($AT23='reg2014'!$B$2:$B$4033)*('reg2014'!$D$2:$D$4033='4.d'!BA$5)*'reg2014'!$M$2:$M$4033)</f>
        <v>0.18316867459426131</v>
      </c>
      <c r="BC23" t="b">
        <f t="shared" si="0"/>
        <v>1</v>
      </c>
      <c r="BF23" s="67">
        <f>--BG23</f>
        <v>18</v>
      </c>
      <c r="BG23" s="69" t="s">
        <v>45</v>
      </c>
    </row>
    <row r="24" spans="1:59" x14ac:dyDescent="0.25">
      <c r="A24" s="43" t="s">
        <v>48</v>
      </c>
      <c r="B24" s="51">
        <v>0.47843414100929132</v>
      </c>
      <c r="C24" s="51">
        <v>0.34304973583530696</v>
      </c>
      <c r="D24" s="51">
        <v>6.947986882856623E-2</v>
      </c>
      <c r="E24" s="51">
        <v>4.3359446165057387E-2</v>
      </c>
      <c r="F24" s="51">
        <v>4.6365458189105486E-2</v>
      </c>
      <c r="G24" s="51">
        <v>1.9311349972672618E-2</v>
      </c>
      <c r="H24" s="51">
        <v>0.41905422271529608</v>
      </c>
      <c r="I24" s="51">
        <v>0.31471363195118568</v>
      </c>
      <c r="J24" s="51">
        <v>0.12192483705450007</v>
      </c>
      <c r="K24" s="51">
        <v>5.5886839550686448E-2</v>
      </c>
      <c r="L24" s="51">
        <v>5.5248925253085564E-2</v>
      </c>
      <c r="M24" s="51">
        <v>3.3171543475246153E-2</v>
      </c>
      <c r="N24" s="51">
        <v>0.38482408165023041</v>
      </c>
      <c r="O24" s="51">
        <v>0.2643512337969941</v>
      </c>
      <c r="P24" s="51">
        <v>0.15806812798759742</v>
      </c>
      <c r="Q24" s="51">
        <v>6.1280737263683736E-2</v>
      </c>
      <c r="R24" s="51">
        <v>8.0444425304681114E-2</v>
      </c>
      <c r="S24" s="51">
        <v>5.103139399681323E-2</v>
      </c>
      <c r="T24" s="51">
        <v>0.29143802190651774</v>
      </c>
      <c r="U24" s="51">
        <v>0.25524346600151826</v>
      </c>
      <c r="V24" s="51">
        <v>0.20861620214727253</v>
      </c>
      <c r="W24" s="51">
        <v>7.7393991974840037E-2</v>
      </c>
      <c r="X24" s="51">
        <v>9.5439757076239015E-2</v>
      </c>
      <c r="Y24" s="51">
        <v>7.1868560893612404E-2</v>
      </c>
      <c r="Z24" s="51">
        <v>0.18682016199471591</v>
      </c>
      <c r="AA24" s="51">
        <v>0.23406229147113553</v>
      </c>
      <c r="AB24" s="51">
        <v>0.25800343953951399</v>
      </c>
      <c r="AC24" s="51">
        <v>8.7795059866433017E-2</v>
      </c>
      <c r="AD24" s="51">
        <v>0.11589186608581488</v>
      </c>
      <c r="AE24" s="51">
        <v>0.11742718104238663</v>
      </c>
      <c r="AF24" s="51">
        <v>0.16612804982252349</v>
      </c>
      <c r="AG24" s="51">
        <v>0.17245190257885881</v>
      </c>
      <c r="AH24" s="51">
        <v>0.26379163813379403</v>
      </c>
      <c r="AI24" s="51">
        <v>7.6137050156543692E-2</v>
      </c>
      <c r="AJ24" s="51">
        <v>0.15757362470791575</v>
      </c>
      <c r="AK24" s="51">
        <v>0.16391773460036418</v>
      </c>
      <c r="AL24" s="51">
        <v>0.14184104201590159</v>
      </c>
      <c r="AM24" s="51">
        <v>0.14044649132292714</v>
      </c>
      <c r="AN24" s="51">
        <v>0.27272039216065463</v>
      </c>
      <c r="AO24" s="51">
        <v>7.4449572088411978E-2</v>
      </c>
      <c r="AP24" s="51">
        <v>0.17512386573866445</v>
      </c>
      <c r="AQ24" s="51">
        <v>0.19541863667344017</v>
      </c>
      <c r="AR24" s="65"/>
      <c r="AS24" s="65"/>
      <c r="AT24" s="67" t="s">
        <v>48</v>
      </c>
      <c r="AU24" s="51">
        <f>SUMPRODUCT(($AT24='reg2014'!$B$2:$B$4033)*('reg2014'!$E$2:$E$4033="SUP")*('reg2014'!$D$2:$D$4033='4.d'!AU$5)*'reg2014'!$M$2:$M$4033)/SUMPRODUCT(($AT24='reg2014'!$B$2:$B$4033)*('reg2014'!$D$2:$D$4033='4.d'!AU$5)*'reg2014'!$M$2:$M$4033)</f>
        <v>1.9311349972672618E-2</v>
      </c>
      <c r="AV24" s="51">
        <f>SUMPRODUCT(($AT24='reg2014'!$B$2:$B$4033)*('reg2014'!$E$2:$E$4033="SUP")*('reg2014'!$D$2:$D$4033='4.d'!AV$5)*'reg2014'!$M$2:$M$4033)/SUMPRODUCT(($AT24='reg2014'!$B$2:$B$4033)*('reg2014'!$D$2:$D$4033='4.d'!AV$5)*'reg2014'!$M$2:$M$4033)</f>
        <v>3.3171543475246153E-2</v>
      </c>
      <c r="AW24" s="51">
        <f>SUMPRODUCT(($AT24='reg2014'!$B$2:$B$4033)*('reg2014'!$E$2:$E$4033="SUP")*('reg2014'!$D$2:$D$4033='4.d'!AW$5)*'reg2014'!$M$2:$M$4033)/SUMPRODUCT(($AT24='reg2014'!$B$2:$B$4033)*('reg2014'!$D$2:$D$4033='4.d'!AW$5)*'reg2014'!$M$2:$M$4033)</f>
        <v>5.103139399681323E-2</v>
      </c>
      <c r="AX24" s="51">
        <f>SUMPRODUCT(($AT24='reg2014'!$B$2:$B$4033)*('reg2014'!$E$2:$E$4033="SUP")*('reg2014'!$D$2:$D$4033='4.d'!AX$5)*'reg2014'!$M$2:$M$4033)/SUMPRODUCT(($AT24='reg2014'!$B$2:$B$4033)*('reg2014'!$D$2:$D$4033='4.d'!AX$5)*'reg2014'!$M$2:$M$4033)</f>
        <v>7.1868560893612404E-2</v>
      </c>
      <c r="AY24" s="51">
        <f>SUMPRODUCT(($AT24='reg2014'!$B$2:$B$4033)*('reg2014'!$E$2:$E$4033="SUP")*('reg2014'!$D$2:$D$4033='4.d'!AY$5)*'reg2014'!$M$2:$M$4033)/SUMPRODUCT(($AT24='reg2014'!$B$2:$B$4033)*('reg2014'!$D$2:$D$4033='4.d'!AY$5)*'reg2014'!$M$2:$M$4033)</f>
        <v>0.11742718104238663</v>
      </c>
      <c r="AZ24" s="51">
        <f>SUMPRODUCT(($AT24='reg2014'!$B$2:$B$4033)*('reg2014'!$E$2:$E$4033="SUP")*('reg2014'!$D$2:$D$4033='4.d'!AZ$5)*'reg2014'!$M$2:$M$4033)/SUMPRODUCT(($AT24='reg2014'!$B$2:$B$4033)*('reg2014'!$D$2:$D$4033='4.d'!AZ$5)*'reg2014'!$M$2:$M$4033)</f>
        <v>0.16391773460036416</v>
      </c>
      <c r="BA24" s="51">
        <f>SUMPRODUCT(($AT24='reg2014'!$B$2:$B$4033)*('reg2014'!$E$2:$E$4033="SUP")*('reg2014'!$D$2:$D$4033='4.d'!BA$5)*'reg2014'!$M$2:$M$4033)/SUMPRODUCT(($AT24='reg2014'!$B$2:$B$4033)*('reg2014'!$D$2:$D$4033='4.d'!BA$5)*'reg2014'!$M$2:$M$4033)</f>
        <v>0.19541863667344017</v>
      </c>
      <c r="BC24" t="b">
        <f t="shared" si="0"/>
        <v>1</v>
      </c>
      <c r="BF24" s="67">
        <f>--BG24</f>
        <v>19</v>
      </c>
      <c r="BG24" s="69" t="s">
        <v>48</v>
      </c>
    </row>
    <row r="25" spans="1:59" x14ac:dyDescent="0.25">
      <c r="A25" s="43" t="s">
        <v>21</v>
      </c>
      <c r="B25" s="51">
        <v>0.42077054746471365</v>
      </c>
      <c r="C25" s="51">
        <v>0.32986783399276032</v>
      </c>
      <c r="D25" s="51">
        <v>0.11016640008979431</v>
      </c>
      <c r="E25" s="51">
        <v>4.7212167129668602E-2</v>
      </c>
      <c r="F25" s="51">
        <v>5.8520638662064708E-2</v>
      </c>
      <c r="G25" s="51">
        <v>3.3462412660998399E-2</v>
      </c>
      <c r="H25" s="51">
        <v>0.37497591058007324</v>
      </c>
      <c r="I25" s="51">
        <v>0.28354853215134579</v>
      </c>
      <c r="J25" s="51">
        <v>0.14623883856876727</v>
      </c>
      <c r="K25" s="51">
        <v>5.9356330699556752E-2</v>
      </c>
      <c r="L25" s="51">
        <v>7.1384981049656321E-2</v>
      </c>
      <c r="M25" s="51">
        <v>6.4495406950600631E-2</v>
      </c>
      <c r="N25" s="51">
        <v>0.35772160202135544</v>
      </c>
      <c r="O25" s="51">
        <v>0.23088883759915452</v>
      </c>
      <c r="P25" s="51">
        <v>0.17174232577349643</v>
      </c>
      <c r="Q25" s="51">
        <v>6.1758239088446444E-2</v>
      </c>
      <c r="R25" s="51">
        <v>9.1337568785607559E-2</v>
      </c>
      <c r="S25" s="51">
        <v>8.6551426731939607E-2</v>
      </c>
      <c r="T25" s="51">
        <v>0.27254216815495447</v>
      </c>
      <c r="U25" s="51">
        <v>0.21003983147117611</v>
      </c>
      <c r="V25" s="51">
        <v>0.2220151560904764</v>
      </c>
      <c r="W25" s="51">
        <v>7.2913161640999091E-2</v>
      </c>
      <c r="X25" s="51">
        <v>0.10860906201918237</v>
      </c>
      <c r="Y25" s="51">
        <v>0.11388062062321154</v>
      </c>
      <c r="Z25" s="51">
        <v>0.19302552135218584</v>
      </c>
      <c r="AA25" s="51">
        <v>0.1719595356952188</v>
      </c>
      <c r="AB25" s="51">
        <v>0.26142736844422676</v>
      </c>
      <c r="AC25" s="51">
        <v>7.3479148664490818E-2</v>
      </c>
      <c r="AD25" s="51">
        <v>0.12389991799263585</v>
      </c>
      <c r="AE25" s="51">
        <v>0.17620850785124195</v>
      </c>
      <c r="AF25" s="51">
        <v>0.17711928852325501</v>
      </c>
      <c r="AG25" s="51">
        <v>0.12496503906420597</v>
      </c>
      <c r="AH25" s="51">
        <v>0.25445822761734888</v>
      </c>
      <c r="AI25" s="51">
        <v>6.3035585913636394E-2</v>
      </c>
      <c r="AJ25" s="51">
        <v>0.15275575163681124</v>
      </c>
      <c r="AK25" s="51">
        <v>0.22766610724474248</v>
      </c>
      <c r="AL25" s="51">
        <v>0.15773880332297321</v>
      </c>
      <c r="AM25" s="51">
        <v>0.10372785392898838</v>
      </c>
      <c r="AN25" s="51">
        <v>0.25194561297495061</v>
      </c>
      <c r="AO25" s="51">
        <v>5.9196191212927247E-2</v>
      </c>
      <c r="AP25" s="51">
        <v>0.16732389673653641</v>
      </c>
      <c r="AQ25" s="51">
        <v>0.26006764182362424</v>
      </c>
      <c r="AR25" s="65"/>
      <c r="AS25" s="65"/>
      <c r="AT25" s="67" t="s">
        <v>21</v>
      </c>
      <c r="AU25" s="51">
        <f>SUMPRODUCT(($AT25='reg2014'!$B$2:$B$4033)*('reg2014'!$E$2:$E$4033="SUP")*('reg2014'!$D$2:$D$4033='4.d'!AU$5)*'reg2014'!$M$2:$M$4033)/SUMPRODUCT(($AT25='reg2014'!$B$2:$B$4033)*('reg2014'!$D$2:$D$4033='4.d'!AU$5)*'reg2014'!$M$2:$M$4033)</f>
        <v>3.3462412660998399E-2</v>
      </c>
      <c r="AV25" s="51">
        <f>SUMPRODUCT(($AT25='reg2014'!$B$2:$B$4033)*('reg2014'!$E$2:$E$4033="SUP")*('reg2014'!$D$2:$D$4033='4.d'!AV$5)*'reg2014'!$M$2:$M$4033)/SUMPRODUCT(($AT25='reg2014'!$B$2:$B$4033)*('reg2014'!$D$2:$D$4033='4.d'!AV$5)*'reg2014'!$M$2:$M$4033)</f>
        <v>6.4495406950600631E-2</v>
      </c>
      <c r="AW25" s="51">
        <f>SUMPRODUCT(($AT25='reg2014'!$B$2:$B$4033)*('reg2014'!$E$2:$E$4033="SUP")*('reg2014'!$D$2:$D$4033='4.d'!AW$5)*'reg2014'!$M$2:$M$4033)/SUMPRODUCT(($AT25='reg2014'!$B$2:$B$4033)*('reg2014'!$D$2:$D$4033='4.d'!AW$5)*'reg2014'!$M$2:$M$4033)</f>
        <v>8.6551426731939607E-2</v>
      </c>
      <c r="AX25" s="51">
        <f>SUMPRODUCT(($AT25='reg2014'!$B$2:$B$4033)*('reg2014'!$E$2:$E$4033="SUP")*('reg2014'!$D$2:$D$4033='4.d'!AX$5)*'reg2014'!$M$2:$M$4033)/SUMPRODUCT(($AT25='reg2014'!$B$2:$B$4033)*('reg2014'!$D$2:$D$4033='4.d'!AX$5)*'reg2014'!$M$2:$M$4033)</f>
        <v>0.11388062062321154</v>
      </c>
      <c r="AY25" s="51">
        <f>SUMPRODUCT(($AT25='reg2014'!$B$2:$B$4033)*('reg2014'!$E$2:$E$4033="SUP")*('reg2014'!$D$2:$D$4033='4.d'!AY$5)*'reg2014'!$M$2:$M$4033)/SUMPRODUCT(($AT25='reg2014'!$B$2:$B$4033)*('reg2014'!$D$2:$D$4033='4.d'!AY$5)*'reg2014'!$M$2:$M$4033)</f>
        <v>0.17620850785124195</v>
      </c>
      <c r="AZ25" s="51">
        <f>SUMPRODUCT(($AT25='reg2014'!$B$2:$B$4033)*('reg2014'!$E$2:$E$4033="SUP")*('reg2014'!$D$2:$D$4033='4.d'!AZ$5)*'reg2014'!$M$2:$M$4033)/SUMPRODUCT(($AT25='reg2014'!$B$2:$B$4033)*('reg2014'!$D$2:$D$4033='4.d'!AZ$5)*'reg2014'!$M$2:$M$4033)</f>
        <v>0.22766610724474248</v>
      </c>
      <c r="BA25" s="51">
        <f>SUMPRODUCT(($AT25='reg2014'!$B$2:$B$4033)*('reg2014'!$E$2:$E$4033="SUP")*('reg2014'!$D$2:$D$4033='4.d'!BA$5)*'reg2014'!$M$2:$M$4033)/SUMPRODUCT(($AT25='reg2014'!$B$2:$B$4033)*('reg2014'!$D$2:$D$4033='4.d'!BA$5)*'reg2014'!$M$2:$M$4033)</f>
        <v>0.26006764182362424</v>
      </c>
      <c r="BC25" t="b">
        <f t="shared" si="0"/>
        <v>1</v>
      </c>
      <c r="BF25" s="67">
        <f>--BG25</f>
        <v>21</v>
      </c>
      <c r="BG25" s="69" t="s">
        <v>21</v>
      </c>
    </row>
    <row r="26" spans="1:59" x14ac:dyDescent="0.25">
      <c r="A26" s="43" t="s">
        <v>12</v>
      </c>
      <c r="B26" s="51">
        <v>0.48721744576666859</v>
      </c>
      <c r="C26" s="51">
        <v>0.34302795649945911</v>
      </c>
      <c r="D26" s="51">
        <v>6.9896942435802537E-2</v>
      </c>
      <c r="E26" s="51">
        <v>4.1826567215168253E-2</v>
      </c>
      <c r="F26" s="51">
        <v>4.1405226897454878E-2</v>
      </c>
      <c r="G26" s="51">
        <v>1.6625861185446678E-2</v>
      </c>
      <c r="H26" s="51">
        <v>0.41831673020948634</v>
      </c>
      <c r="I26" s="51">
        <v>0.31090886729799533</v>
      </c>
      <c r="J26" s="51">
        <v>0.12033506880389183</v>
      </c>
      <c r="K26" s="51">
        <v>5.735251916533432E-2</v>
      </c>
      <c r="L26" s="51">
        <v>5.4510173683707072E-2</v>
      </c>
      <c r="M26" s="51">
        <v>3.8576640839585126E-2</v>
      </c>
      <c r="N26" s="51">
        <v>0.37317696742606948</v>
      </c>
      <c r="O26" s="51">
        <v>0.25844883087847137</v>
      </c>
      <c r="P26" s="51">
        <v>0.16415315026239249</v>
      </c>
      <c r="Q26" s="51">
        <v>6.4744180269327503E-2</v>
      </c>
      <c r="R26" s="51">
        <v>7.5074266905424847E-2</v>
      </c>
      <c r="S26" s="51">
        <v>6.4402604258314275E-2</v>
      </c>
      <c r="T26" s="51">
        <v>0.27670296600443756</v>
      </c>
      <c r="U26" s="51">
        <v>0.25908801101731654</v>
      </c>
      <c r="V26" s="51">
        <v>0.20613348295121267</v>
      </c>
      <c r="W26" s="51">
        <v>8.0551375889418783E-2</v>
      </c>
      <c r="X26" s="51">
        <v>9.7839891867078116E-2</v>
      </c>
      <c r="Y26" s="51">
        <v>7.968427227053633E-2</v>
      </c>
      <c r="Z26" s="51">
        <v>0.17357266636847804</v>
      </c>
      <c r="AA26" s="51">
        <v>0.22685066371411045</v>
      </c>
      <c r="AB26" s="51">
        <v>0.25799915431750248</v>
      </c>
      <c r="AC26" s="51">
        <v>8.4125855153652687E-2</v>
      </c>
      <c r="AD26" s="51">
        <v>0.12085193957036396</v>
      </c>
      <c r="AE26" s="51">
        <v>0.13659972087589242</v>
      </c>
      <c r="AF26" s="51">
        <v>0.15668025373200786</v>
      </c>
      <c r="AG26" s="51">
        <v>0.17067853124399487</v>
      </c>
      <c r="AH26" s="51">
        <v>0.26243682576955685</v>
      </c>
      <c r="AI26" s="51">
        <v>7.4550015483046836E-2</v>
      </c>
      <c r="AJ26" s="51">
        <v>0.14990665566959588</v>
      </c>
      <c r="AK26" s="51">
        <v>0.18574771810179774</v>
      </c>
      <c r="AL26" s="51">
        <v>0.13525329312306206</v>
      </c>
      <c r="AM26" s="51">
        <v>0.1383987198676494</v>
      </c>
      <c r="AN26" s="51">
        <v>0.26722241725087637</v>
      </c>
      <c r="AO26" s="51">
        <v>7.1927010462652541E-2</v>
      </c>
      <c r="AP26" s="51">
        <v>0.17173051181398399</v>
      </c>
      <c r="AQ26" s="51">
        <v>0.2154680474817757</v>
      </c>
      <c r="AR26" s="65"/>
      <c r="AS26" s="65"/>
      <c r="AT26" s="67" t="s">
        <v>12</v>
      </c>
      <c r="AU26" s="51">
        <f>SUMPRODUCT(($AT26='reg2014'!$B$2:$B$4033)*('reg2014'!$E$2:$E$4033="SUP")*('reg2014'!$D$2:$D$4033='4.d'!AU$5)*'reg2014'!$M$2:$M$4033)/SUMPRODUCT(($AT26='reg2014'!$B$2:$B$4033)*('reg2014'!$D$2:$D$4033='4.d'!AU$5)*'reg2014'!$M$2:$M$4033)</f>
        <v>1.6625861185446678E-2</v>
      </c>
      <c r="AV26" s="51">
        <f>SUMPRODUCT(($AT26='reg2014'!$B$2:$B$4033)*('reg2014'!$E$2:$E$4033="SUP")*('reg2014'!$D$2:$D$4033='4.d'!AV$5)*'reg2014'!$M$2:$M$4033)/SUMPRODUCT(($AT26='reg2014'!$B$2:$B$4033)*('reg2014'!$D$2:$D$4033='4.d'!AV$5)*'reg2014'!$M$2:$M$4033)</f>
        <v>3.8576640839585126E-2</v>
      </c>
      <c r="AW26" s="51">
        <f>SUMPRODUCT(($AT26='reg2014'!$B$2:$B$4033)*('reg2014'!$E$2:$E$4033="SUP")*('reg2014'!$D$2:$D$4033='4.d'!AW$5)*'reg2014'!$M$2:$M$4033)/SUMPRODUCT(($AT26='reg2014'!$B$2:$B$4033)*('reg2014'!$D$2:$D$4033='4.d'!AW$5)*'reg2014'!$M$2:$M$4033)</f>
        <v>6.4402604258314275E-2</v>
      </c>
      <c r="AX26" s="51">
        <f>SUMPRODUCT(($AT26='reg2014'!$B$2:$B$4033)*('reg2014'!$E$2:$E$4033="SUP")*('reg2014'!$D$2:$D$4033='4.d'!AX$5)*'reg2014'!$M$2:$M$4033)/SUMPRODUCT(($AT26='reg2014'!$B$2:$B$4033)*('reg2014'!$D$2:$D$4033='4.d'!AX$5)*'reg2014'!$M$2:$M$4033)</f>
        <v>7.968427227053633E-2</v>
      </c>
      <c r="AY26" s="51">
        <f>SUMPRODUCT(($AT26='reg2014'!$B$2:$B$4033)*('reg2014'!$E$2:$E$4033="SUP")*('reg2014'!$D$2:$D$4033='4.d'!AY$5)*'reg2014'!$M$2:$M$4033)/SUMPRODUCT(($AT26='reg2014'!$B$2:$B$4033)*('reg2014'!$D$2:$D$4033='4.d'!AY$5)*'reg2014'!$M$2:$M$4033)</f>
        <v>0.13659972087589242</v>
      </c>
      <c r="AZ26" s="51">
        <f>SUMPRODUCT(($AT26='reg2014'!$B$2:$B$4033)*('reg2014'!$E$2:$E$4033="SUP")*('reg2014'!$D$2:$D$4033='4.d'!AZ$5)*'reg2014'!$M$2:$M$4033)/SUMPRODUCT(($AT26='reg2014'!$B$2:$B$4033)*('reg2014'!$D$2:$D$4033='4.d'!AZ$5)*'reg2014'!$M$2:$M$4033)</f>
        <v>0.18574771810179774</v>
      </c>
      <c r="BA26" s="51">
        <f>SUMPRODUCT(($AT26='reg2014'!$B$2:$B$4033)*('reg2014'!$E$2:$E$4033="SUP")*('reg2014'!$D$2:$D$4033='4.d'!BA$5)*'reg2014'!$M$2:$M$4033)/SUMPRODUCT(($AT26='reg2014'!$B$2:$B$4033)*('reg2014'!$D$2:$D$4033='4.d'!BA$5)*'reg2014'!$M$2:$M$4033)</f>
        <v>0.21546804748177567</v>
      </c>
      <c r="BC26" t="b">
        <f t="shared" si="0"/>
        <v>1</v>
      </c>
      <c r="BF26" s="67">
        <f>--BG26</f>
        <v>22</v>
      </c>
      <c r="BG26" s="69" t="s">
        <v>12</v>
      </c>
    </row>
    <row r="27" spans="1:59" x14ac:dyDescent="0.25">
      <c r="A27" s="43" t="s">
        <v>59</v>
      </c>
      <c r="B27" s="51">
        <v>0.45000338730438316</v>
      </c>
      <c r="C27" s="51">
        <v>0.41640132782331818</v>
      </c>
      <c r="D27" s="51">
        <v>4.9454643994309329E-2</v>
      </c>
      <c r="E27" s="51">
        <v>3.3771424700223561E-2</v>
      </c>
      <c r="F27" s="51">
        <v>3.6582887338256216E-2</v>
      </c>
      <c r="G27" s="51">
        <v>1.3786328839509518E-2</v>
      </c>
      <c r="H27" s="51">
        <v>0.39272437599575144</v>
      </c>
      <c r="I27" s="51">
        <v>0.39564524694636216</v>
      </c>
      <c r="J27" s="51">
        <v>9.7406620640821381E-2</v>
      </c>
      <c r="K27" s="51">
        <v>4.465392104797309E-2</v>
      </c>
      <c r="L27" s="51">
        <v>4.1865816958753764E-2</v>
      </c>
      <c r="M27" s="51">
        <v>2.7704018410338115E-2</v>
      </c>
      <c r="N27" s="51">
        <v>0.36779345804616564</v>
      </c>
      <c r="O27" s="51">
        <v>0.33843853699449367</v>
      </c>
      <c r="P27" s="51">
        <v>0.13824162199613463</v>
      </c>
      <c r="Q27" s="51">
        <v>5.3714035663494149E-2</v>
      </c>
      <c r="R27" s="51">
        <v>6.1153046712613499E-2</v>
      </c>
      <c r="S27" s="51">
        <v>4.0659300587098421E-2</v>
      </c>
      <c r="T27" s="51">
        <v>0.29506554467914592</v>
      </c>
      <c r="U27" s="51">
        <v>0.31209571240483142</v>
      </c>
      <c r="V27" s="51">
        <v>0.19008911023336578</v>
      </c>
      <c r="W27" s="51">
        <v>6.7834449596427954E-2</v>
      </c>
      <c r="X27" s="51">
        <v>8.0723949090770311E-2</v>
      </c>
      <c r="Y27" s="51">
        <v>5.4191233995458624E-2</v>
      </c>
      <c r="Z27" s="51">
        <v>0.18865766070469331</v>
      </c>
      <c r="AA27" s="51">
        <v>0.29332709945685692</v>
      </c>
      <c r="AB27" s="51">
        <v>0.24574736883990211</v>
      </c>
      <c r="AC27" s="51">
        <v>7.7134273720231586E-2</v>
      </c>
      <c r="AD27" s="51">
        <v>0.10047151980582138</v>
      </c>
      <c r="AE27" s="51">
        <v>9.466207747249468E-2</v>
      </c>
      <c r="AF27" s="51">
        <v>0.17153625369124789</v>
      </c>
      <c r="AG27" s="51">
        <v>0.21329702226927175</v>
      </c>
      <c r="AH27" s="51">
        <v>0.26463915363527851</v>
      </c>
      <c r="AI27" s="51">
        <v>7.4657051357157431E-2</v>
      </c>
      <c r="AJ27" s="51">
        <v>0.13784720795398064</v>
      </c>
      <c r="AK27" s="51">
        <v>0.13802331109306368</v>
      </c>
      <c r="AL27" s="51">
        <v>0.15501303104653558</v>
      </c>
      <c r="AM27" s="51">
        <v>0.17640540324157</v>
      </c>
      <c r="AN27" s="51">
        <v>0.27576607071459225</v>
      </c>
      <c r="AO27" s="51">
        <v>6.7764904538055531E-2</v>
      </c>
      <c r="AP27" s="51">
        <v>0.16027236769437125</v>
      </c>
      <c r="AQ27" s="51">
        <v>0.16477822276487541</v>
      </c>
      <c r="AR27" s="65"/>
      <c r="AS27" s="65"/>
      <c r="AT27" s="67" t="s">
        <v>59</v>
      </c>
      <c r="AU27" s="51">
        <f>SUMPRODUCT(($AT27='reg2014'!$B$2:$B$4033)*('reg2014'!$E$2:$E$4033="SUP")*('reg2014'!$D$2:$D$4033='4.d'!AU$5)*'reg2014'!$M$2:$M$4033)/SUMPRODUCT(($AT27='reg2014'!$B$2:$B$4033)*('reg2014'!$D$2:$D$4033='4.d'!AU$5)*'reg2014'!$M$2:$M$4033)</f>
        <v>1.3786328839509518E-2</v>
      </c>
      <c r="AV27" s="51">
        <f>SUMPRODUCT(($AT27='reg2014'!$B$2:$B$4033)*('reg2014'!$E$2:$E$4033="SUP")*('reg2014'!$D$2:$D$4033='4.d'!AV$5)*'reg2014'!$M$2:$M$4033)/SUMPRODUCT(($AT27='reg2014'!$B$2:$B$4033)*('reg2014'!$D$2:$D$4033='4.d'!AV$5)*'reg2014'!$M$2:$M$4033)</f>
        <v>2.7704018410338115E-2</v>
      </c>
      <c r="AW27" s="51">
        <f>SUMPRODUCT(($AT27='reg2014'!$B$2:$B$4033)*('reg2014'!$E$2:$E$4033="SUP")*('reg2014'!$D$2:$D$4033='4.d'!AW$5)*'reg2014'!$M$2:$M$4033)/SUMPRODUCT(($AT27='reg2014'!$B$2:$B$4033)*('reg2014'!$D$2:$D$4033='4.d'!AW$5)*'reg2014'!$M$2:$M$4033)</f>
        <v>4.0659300587098421E-2</v>
      </c>
      <c r="AX27" s="51">
        <f>SUMPRODUCT(($AT27='reg2014'!$B$2:$B$4033)*('reg2014'!$E$2:$E$4033="SUP")*('reg2014'!$D$2:$D$4033='4.d'!AX$5)*'reg2014'!$M$2:$M$4033)/SUMPRODUCT(($AT27='reg2014'!$B$2:$B$4033)*('reg2014'!$D$2:$D$4033='4.d'!AX$5)*'reg2014'!$M$2:$M$4033)</f>
        <v>5.4191233995458624E-2</v>
      </c>
      <c r="AY27" s="51">
        <f>SUMPRODUCT(($AT27='reg2014'!$B$2:$B$4033)*('reg2014'!$E$2:$E$4033="SUP")*('reg2014'!$D$2:$D$4033='4.d'!AY$5)*'reg2014'!$M$2:$M$4033)/SUMPRODUCT(($AT27='reg2014'!$B$2:$B$4033)*('reg2014'!$D$2:$D$4033='4.d'!AY$5)*'reg2014'!$M$2:$M$4033)</f>
        <v>9.466207747249468E-2</v>
      </c>
      <c r="AZ27" s="51">
        <f>SUMPRODUCT(($AT27='reg2014'!$B$2:$B$4033)*('reg2014'!$E$2:$E$4033="SUP")*('reg2014'!$D$2:$D$4033='4.d'!AZ$5)*'reg2014'!$M$2:$M$4033)/SUMPRODUCT(($AT27='reg2014'!$B$2:$B$4033)*('reg2014'!$D$2:$D$4033='4.d'!AZ$5)*'reg2014'!$M$2:$M$4033)</f>
        <v>0.13802331109306368</v>
      </c>
      <c r="BA27" s="51">
        <f>SUMPRODUCT(($AT27='reg2014'!$B$2:$B$4033)*('reg2014'!$E$2:$E$4033="SUP")*('reg2014'!$D$2:$D$4033='4.d'!BA$5)*'reg2014'!$M$2:$M$4033)/SUMPRODUCT(($AT27='reg2014'!$B$2:$B$4033)*('reg2014'!$D$2:$D$4033='4.d'!BA$5)*'reg2014'!$M$2:$M$4033)</f>
        <v>0.16477822276487541</v>
      </c>
      <c r="BC27" t="b">
        <f t="shared" si="0"/>
        <v>1</v>
      </c>
      <c r="BF27" s="67">
        <f>--BG27</f>
        <v>23</v>
      </c>
      <c r="BG27" s="69" t="s">
        <v>59</v>
      </c>
    </row>
    <row r="28" spans="1:59" x14ac:dyDescent="0.25">
      <c r="A28" s="43" t="s">
        <v>44</v>
      </c>
      <c r="B28" s="51">
        <v>0.51221782639050495</v>
      </c>
      <c r="C28" s="51">
        <v>0.32684140097742609</v>
      </c>
      <c r="D28" s="51">
        <v>6.3809052827554114E-2</v>
      </c>
      <c r="E28" s="51">
        <v>3.9969746334652084E-2</v>
      </c>
      <c r="F28" s="51">
        <v>3.9838841051896674E-2</v>
      </c>
      <c r="G28" s="51">
        <v>1.7323132417966024E-2</v>
      </c>
      <c r="H28" s="51">
        <v>0.44832527315063586</v>
      </c>
      <c r="I28" s="51">
        <v>0.31169622066989072</v>
      </c>
      <c r="J28" s="51">
        <v>0.10098513344080244</v>
      </c>
      <c r="K28" s="51">
        <v>5.4719684757298943E-2</v>
      </c>
      <c r="L28" s="51">
        <v>4.9722371484864768E-2</v>
      </c>
      <c r="M28" s="51">
        <v>3.4551316496507258E-2</v>
      </c>
      <c r="N28" s="51">
        <v>0.40784406084619435</v>
      </c>
      <c r="O28" s="51">
        <v>0.27371089745365879</v>
      </c>
      <c r="P28" s="51">
        <v>0.13989637305699482</v>
      </c>
      <c r="Q28" s="51">
        <v>6.1137125599179852E-2</v>
      </c>
      <c r="R28" s="51">
        <v>6.7232828128896402E-2</v>
      </c>
      <c r="S28" s="51">
        <v>5.0178714915075778E-2</v>
      </c>
      <c r="T28" s="51">
        <v>0.32123475014110192</v>
      </c>
      <c r="U28" s="51">
        <v>0.25874581286381748</v>
      </c>
      <c r="V28" s="51">
        <v>0.19015526218235373</v>
      </c>
      <c r="W28" s="51">
        <v>7.5984624067809065E-2</v>
      </c>
      <c r="X28" s="51">
        <v>8.7640141736438359E-2</v>
      </c>
      <c r="Y28" s="51">
        <v>6.6239409008479466E-2</v>
      </c>
      <c r="Z28" s="51">
        <v>0.20350423621196037</v>
      </c>
      <c r="AA28" s="51">
        <v>0.24128173902850408</v>
      </c>
      <c r="AB28" s="51">
        <v>0.2468985458168628</v>
      </c>
      <c r="AC28" s="51">
        <v>8.5046595075444292E-2</v>
      </c>
      <c r="AD28" s="51">
        <v>0.11117044485109764</v>
      </c>
      <c r="AE28" s="51">
        <v>0.11209843901613081</v>
      </c>
      <c r="AF28" s="51">
        <v>0.19539232881955421</v>
      </c>
      <c r="AG28" s="51">
        <v>0.17807899643075586</v>
      </c>
      <c r="AH28" s="51">
        <v>0.255206701315351</v>
      </c>
      <c r="AI28" s="51">
        <v>7.4487061647987005E-2</v>
      </c>
      <c r="AJ28" s="51">
        <v>0.14244400069629612</v>
      </c>
      <c r="AK28" s="51">
        <v>0.15439091109005573</v>
      </c>
      <c r="AL28" s="51">
        <v>0.16949334123614274</v>
      </c>
      <c r="AM28" s="51">
        <v>0.14833277998239341</v>
      </c>
      <c r="AN28" s="51">
        <v>0.26632097340507072</v>
      </c>
      <c r="AO28" s="51">
        <v>7.5058707120757726E-2</v>
      </c>
      <c r="AP28" s="51">
        <v>0.16066183245662724</v>
      </c>
      <c r="AQ28" s="51">
        <v>0.18013236579900824</v>
      </c>
      <c r="AR28" s="65"/>
      <c r="AS28" s="65"/>
      <c r="AT28" s="67" t="s">
        <v>44</v>
      </c>
      <c r="AU28" s="51">
        <f>SUMPRODUCT(($AT28='reg2014'!$B$2:$B$4033)*('reg2014'!$E$2:$E$4033="SUP")*('reg2014'!$D$2:$D$4033='4.d'!AU$5)*'reg2014'!$M$2:$M$4033)/SUMPRODUCT(($AT28='reg2014'!$B$2:$B$4033)*('reg2014'!$D$2:$D$4033='4.d'!AU$5)*'reg2014'!$M$2:$M$4033)</f>
        <v>1.7323132417966024E-2</v>
      </c>
      <c r="AV28" s="51">
        <f>SUMPRODUCT(($AT28='reg2014'!$B$2:$B$4033)*('reg2014'!$E$2:$E$4033="SUP")*('reg2014'!$D$2:$D$4033='4.d'!AV$5)*'reg2014'!$M$2:$M$4033)/SUMPRODUCT(($AT28='reg2014'!$B$2:$B$4033)*('reg2014'!$D$2:$D$4033='4.d'!AV$5)*'reg2014'!$M$2:$M$4033)</f>
        <v>3.4551316496507258E-2</v>
      </c>
      <c r="AW28" s="51">
        <f>SUMPRODUCT(($AT28='reg2014'!$B$2:$B$4033)*('reg2014'!$E$2:$E$4033="SUP")*('reg2014'!$D$2:$D$4033='4.d'!AW$5)*'reg2014'!$M$2:$M$4033)/SUMPRODUCT(($AT28='reg2014'!$B$2:$B$4033)*('reg2014'!$D$2:$D$4033='4.d'!AW$5)*'reg2014'!$M$2:$M$4033)</f>
        <v>5.0178714915075778E-2</v>
      </c>
      <c r="AX28" s="51">
        <f>SUMPRODUCT(($AT28='reg2014'!$B$2:$B$4033)*('reg2014'!$E$2:$E$4033="SUP")*('reg2014'!$D$2:$D$4033='4.d'!AX$5)*'reg2014'!$M$2:$M$4033)/SUMPRODUCT(($AT28='reg2014'!$B$2:$B$4033)*('reg2014'!$D$2:$D$4033='4.d'!AX$5)*'reg2014'!$M$2:$M$4033)</f>
        <v>6.6239409008479466E-2</v>
      </c>
      <c r="AY28" s="51">
        <f>SUMPRODUCT(($AT28='reg2014'!$B$2:$B$4033)*('reg2014'!$E$2:$E$4033="SUP")*('reg2014'!$D$2:$D$4033='4.d'!AY$5)*'reg2014'!$M$2:$M$4033)/SUMPRODUCT(($AT28='reg2014'!$B$2:$B$4033)*('reg2014'!$D$2:$D$4033='4.d'!AY$5)*'reg2014'!$M$2:$M$4033)</f>
        <v>0.11209843901613081</v>
      </c>
      <c r="AZ28" s="51">
        <f>SUMPRODUCT(($AT28='reg2014'!$B$2:$B$4033)*('reg2014'!$E$2:$E$4033="SUP")*('reg2014'!$D$2:$D$4033='4.d'!AZ$5)*'reg2014'!$M$2:$M$4033)/SUMPRODUCT(($AT28='reg2014'!$B$2:$B$4033)*('reg2014'!$D$2:$D$4033='4.d'!AZ$5)*'reg2014'!$M$2:$M$4033)</f>
        <v>0.15439091109005573</v>
      </c>
      <c r="BA28" s="51">
        <f>SUMPRODUCT(($AT28='reg2014'!$B$2:$B$4033)*('reg2014'!$E$2:$E$4033="SUP")*('reg2014'!$D$2:$D$4033='4.d'!BA$5)*'reg2014'!$M$2:$M$4033)/SUMPRODUCT(($AT28='reg2014'!$B$2:$B$4033)*('reg2014'!$D$2:$D$4033='4.d'!BA$5)*'reg2014'!$M$2:$M$4033)</f>
        <v>0.18013236579900824</v>
      </c>
      <c r="BC28" t="b">
        <f t="shared" si="0"/>
        <v>1</v>
      </c>
      <c r="BF28" s="67">
        <f>--BG28</f>
        <v>24</v>
      </c>
      <c r="BG28" s="69" t="s">
        <v>44</v>
      </c>
    </row>
    <row r="29" spans="1:59" x14ac:dyDescent="0.25">
      <c r="A29" s="43" t="s">
        <v>34</v>
      </c>
      <c r="B29" s="51">
        <v>0.39072419637470912</v>
      </c>
      <c r="C29" s="51">
        <v>0.35422711211973229</v>
      </c>
      <c r="D29" s="51">
        <v>0.12816351153371061</v>
      </c>
      <c r="E29" s="51">
        <v>4.3334003619545543E-2</v>
      </c>
      <c r="F29" s="51">
        <v>5.4307546465197781E-2</v>
      </c>
      <c r="G29" s="51">
        <v>2.924362988710465E-2</v>
      </c>
      <c r="H29" s="51">
        <v>0.35609404990403071</v>
      </c>
      <c r="I29" s="51">
        <v>0.3079654510556622</v>
      </c>
      <c r="J29" s="51">
        <v>0.15914907229686501</v>
      </c>
      <c r="K29" s="51">
        <v>5.4430582213691618E-2</v>
      </c>
      <c r="L29" s="51">
        <v>6.8154190658989117E-2</v>
      </c>
      <c r="M29" s="51">
        <v>5.4206653870761359E-2</v>
      </c>
      <c r="N29" s="51">
        <v>0.35621164699213842</v>
      </c>
      <c r="O29" s="51">
        <v>0.24538531680508663</v>
      </c>
      <c r="P29" s="51">
        <v>0.18108780836434432</v>
      </c>
      <c r="Q29" s="51">
        <v>5.9060551543978115E-2</v>
      </c>
      <c r="R29" s="51">
        <v>8.3668087833008845E-2</v>
      </c>
      <c r="S29" s="51">
        <v>7.458658846144367E-2</v>
      </c>
      <c r="T29" s="51">
        <v>0.26578194926043308</v>
      </c>
      <c r="U29" s="51">
        <v>0.22979496062898219</v>
      </c>
      <c r="V29" s="51">
        <v>0.233790202117478</v>
      </c>
      <c r="W29" s="51">
        <v>6.9991264136148285E-2</v>
      </c>
      <c r="X29" s="51">
        <v>9.9111804149684402E-2</v>
      </c>
      <c r="Y29" s="51">
        <v>0.10152981970727402</v>
      </c>
      <c r="Z29" s="51">
        <v>0.19764955152200014</v>
      </c>
      <c r="AA29" s="51">
        <v>0.18916872660498624</v>
      </c>
      <c r="AB29" s="51">
        <v>0.26519104456529413</v>
      </c>
      <c r="AC29" s="51">
        <v>7.0832685924147182E-2</v>
      </c>
      <c r="AD29" s="51">
        <v>0.11245144431103891</v>
      </c>
      <c r="AE29" s="51">
        <v>0.16470654707253338</v>
      </c>
      <c r="AF29" s="51">
        <v>0.18408345296872625</v>
      </c>
      <c r="AG29" s="51">
        <v>0.13924098755507019</v>
      </c>
      <c r="AH29" s="51">
        <v>0.26134794052364552</v>
      </c>
      <c r="AI29" s="51">
        <v>6.0000455682351531E-2</v>
      </c>
      <c r="AJ29" s="51">
        <v>0.14348927026488775</v>
      </c>
      <c r="AK29" s="51">
        <v>0.21183789300531861</v>
      </c>
      <c r="AL29" s="51">
        <v>0.17016798033993047</v>
      </c>
      <c r="AM29" s="51">
        <v>0.11414354168690148</v>
      </c>
      <c r="AN29" s="51">
        <v>0.2585070250154915</v>
      </c>
      <c r="AO29" s="51">
        <v>5.7917474018376922E-2</v>
      </c>
      <c r="AP29" s="51">
        <v>0.15905525431193704</v>
      </c>
      <c r="AQ29" s="51">
        <v>0.24020872462736251</v>
      </c>
      <c r="AR29" s="65"/>
      <c r="AS29" s="65"/>
      <c r="AT29" s="67" t="s">
        <v>34</v>
      </c>
      <c r="AU29" s="51">
        <f>SUMPRODUCT(($AT29='reg2014'!$B$2:$B$4033)*('reg2014'!$E$2:$E$4033="SUP")*('reg2014'!$D$2:$D$4033='4.d'!AU$5)*'reg2014'!$M$2:$M$4033)/SUMPRODUCT(($AT29='reg2014'!$B$2:$B$4033)*('reg2014'!$D$2:$D$4033='4.d'!AU$5)*'reg2014'!$M$2:$M$4033)</f>
        <v>2.924362988710465E-2</v>
      </c>
      <c r="AV29" s="51">
        <f>SUMPRODUCT(($AT29='reg2014'!$B$2:$B$4033)*('reg2014'!$E$2:$E$4033="SUP")*('reg2014'!$D$2:$D$4033='4.d'!AV$5)*'reg2014'!$M$2:$M$4033)/SUMPRODUCT(($AT29='reg2014'!$B$2:$B$4033)*('reg2014'!$D$2:$D$4033='4.d'!AV$5)*'reg2014'!$M$2:$M$4033)</f>
        <v>5.4206653870761359E-2</v>
      </c>
      <c r="AW29" s="51">
        <f>SUMPRODUCT(($AT29='reg2014'!$B$2:$B$4033)*('reg2014'!$E$2:$E$4033="SUP")*('reg2014'!$D$2:$D$4033='4.d'!AW$5)*'reg2014'!$M$2:$M$4033)/SUMPRODUCT(($AT29='reg2014'!$B$2:$B$4033)*('reg2014'!$D$2:$D$4033='4.d'!AW$5)*'reg2014'!$M$2:$M$4033)</f>
        <v>7.458658846144367E-2</v>
      </c>
      <c r="AX29" s="51">
        <f>SUMPRODUCT(($AT29='reg2014'!$B$2:$B$4033)*('reg2014'!$E$2:$E$4033="SUP")*('reg2014'!$D$2:$D$4033='4.d'!AX$5)*'reg2014'!$M$2:$M$4033)/SUMPRODUCT(($AT29='reg2014'!$B$2:$B$4033)*('reg2014'!$D$2:$D$4033='4.d'!AX$5)*'reg2014'!$M$2:$M$4033)</f>
        <v>0.10152981970727402</v>
      </c>
      <c r="AY29" s="51">
        <f>SUMPRODUCT(($AT29='reg2014'!$B$2:$B$4033)*('reg2014'!$E$2:$E$4033="SUP")*('reg2014'!$D$2:$D$4033='4.d'!AY$5)*'reg2014'!$M$2:$M$4033)/SUMPRODUCT(($AT29='reg2014'!$B$2:$B$4033)*('reg2014'!$D$2:$D$4033='4.d'!AY$5)*'reg2014'!$M$2:$M$4033)</f>
        <v>0.16470654707253338</v>
      </c>
      <c r="AZ29" s="51">
        <f>SUMPRODUCT(($AT29='reg2014'!$B$2:$B$4033)*('reg2014'!$E$2:$E$4033="SUP")*('reg2014'!$D$2:$D$4033='4.d'!AZ$5)*'reg2014'!$M$2:$M$4033)/SUMPRODUCT(($AT29='reg2014'!$B$2:$B$4033)*('reg2014'!$D$2:$D$4033='4.d'!AZ$5)*'reg2014'!$M$2:$M$4033)</f>
        <v>0.21183789300531863</v>
      </c>
      <c r="BA29" s="51">
        <f>SUMPRODUCT(($AT29='reg2014'!$B$2:$B$4033)*('reg2014'!$E$2:$E$4033="SUP")*('reg2014'!$D$2:$D$4033='4.d'!BA$5)*'reg2014'!$M$2:$M$4033)/SUMPRODUCT(($AT29='reg2014'!$B$2:$B$4033)*('reg2014'!$D$2:$D$4033='4.d'!BA$5)*'reg2014'!$M$2:$M$4033)</f>
        <v>0.24020872462736259</v>
      </c>
      <c r="BC29" t="b">
        <f t="shared" si="0"/>
        <v>1</v>
      </c>
      <c r="BF29" s="67">
        <f>--BG29</f>
        <v>25</v>
      </c>
      <c r="BG29" s="69" t="s">
        <v>34</v>
      </c>
    </row>
    <row r="30" spans="1:59" x14ac:dyDescent="0.25">
      <c r="A30" s="43" t="s">
        <v>55</v>
      </c>
      <c r="B30" s="51">
        <v>0.43577673167451242</v>
      </c>
      <c r="C30" s="51">
        <v>0.35265635507733695</v>
      </c>
      <c r="D30" s="51">
        <v>8.4347679892400801E-2</v>
      </c>
      <c r="E30" s="51">
        <v>5.0302622730329524E-2</v>
      </c>
      <c r="F30" s="51">
        <v>5.126092804303968E-2</v>
      </c>
      <c r="G30" s="51">
        <v>2.5655682582380632E-2</v>
      </c>
      <c r="H30" s="51">
        <v>0.39351613031228921</v>
      </c>
      <c r="I30" s="51">
        <v>0.30959088925042655</v>
      </c>
      <c r="J30" s="51">
        <v>0.12439982540375381</v>
      </c>
      <c r="K30" s="51">
        <v>6.0156343002261817E-2</v>
      </c>
      <c r="L30" s="51">
        <v>6.5929923415737474E-2</v>
      </c>
      <c r="M30" s="51">
        <v>4.6406888615531126E-2</v>
      </c>
      <c r="N30" s="51">
        <v>0.37831995503739679</v>
      </c>
      <c r="O30" s="51">
        <v>0.24370595610381751</v>
      </c>
      <c r="P30" s="51">
        <v>0.15311783948927093</v>
      </c>
      <c r="Q30" s="51">
        <v>6.8495914455765153E-2</v>
      </c>
      <c r="R30" s="51">
        <v>8.6567422288192988E-2</v>
      </c>
      <c r="S30" s="51">
        <v>6.9792912625556633E-2</v>
      </c>
      <c r="T30" s="51">
        <v>0.28652825789854491</v>
      </c>
      <c r="U30" s="51">
        <v>0.22930232869737652</v>
      </c>
      <c r="V30" s="51">
        <v>0.20325186912131199</v>
      </c>
      <c r="W30" s="51">
        <v>7.9501299675750994E-2</v>
      </c>
      <c r="X30" s="51">
        <v>0.10341131387839322</v>
      </c>
      <c r="Y30" s="51">
        <v>9.8004930728622347E-2</v>
      </c>
      <c r="Z30" s="51">
        <v>0.20725787906849552</v>
      </c>
      <c r="AA30" s="51">
        <v>0.18911939639902797</v>
      </c>
      <c r="AB30" s="51">
        <v>0.24442358966072306</v>
      </c>
      <c r="AC30" s="51">
        <v>8.3492333795315135E-2</v>
      </c>
      <c r="AD30" s="51">
        <v>0.12275871498623377</v>
      </c>
      <c r="AE30" s="51">
        <v>0.15294808609020455</v>
      </c>
      <c r="AF30" s="51">
        <v>0.19537449580867389</v>
      </c>
      <c r="AG30" s="51">
        <v>0.13427061436661286</v>
      </c>
      <c r="AH30" s="51">
        <v>0.23960546093050886</v>
      </c>
      <c r="AI30" s="51">
        <v>7.2384864968131776E-2</v>
      </c>
      <c r="AJ30" s="51">
        <v>0.15628629327482432</v>
      </c>
      <c r="AK30" s="51">
        <v>0.20207827065124848</v>
      </c>
      <c r="AL30" s="51">
        <v>0.17725825499271683</v>
      </c>
      <c r="AM30" s="51">
        <v>0.10939980545277808</v>
      </c>
      <c r="AN30" s="51">
        <v>0.24486479772905151</v>
      </c>
      <c r="AO30" s="51">
        <v>6.6325698841454339E-2</v>
      </c>
      <c r="AP30" s="51">
        <v>0.16476051534584238</v>
      </c>
      <c r="AQ30" s="51">
        <v>0.23739092763815695</v>
      </c>
      <c r="AR30" s="65"/>
      <c r="AS30" s="65"/>
      <c r="AT30" s="67" t="s">
        <v>55</v>
      </c>
      <c r="AU30" s="51">
        <f>SUMPRODUCT(($AT30='reg2014'!$B$2:$B$4033)*('reg2014'!$E$2:$E$4033="SUP")*('reg2014'!$D$2:$D$4033='4.d'!AU$5)*'reg2014'!$M$2:$M$4033)/SUMPRODUCT(($AT30='reg2014'!$B$2:$B$4033)*('reg2014'!$D$2:$D$4033='4.d'!AU$5)*'reg2014'!$M$2:$M$4033)</f>
        <v>2.5655682582380632E-2</v>
      </c>
      <c r="AV30" s="51">
        <f>SUMPRODUCT(($AT30='reg2014'!$B$2:$B$4033)*('reg2014'!$E$2:$E$4033="SUP")*('reg2014'!$D$2:$D$4033='4.d'!AV$5)*'reg2014'!$M$2:$M$4033)/SUMPRODUCT(($AT30='reg2014'!$B$2:$B$4033)*('reg2014'!$D$2:$D$4033='4.d'!AV$5)*'reg2014'!$M$2:$M$4033)</f>
        <v>4.6406888615531126E-2</v>
      </c>
      <c r="AW30" s="51">
        <f>SUMPRODUCT(($AT30='reg2014'!$B$2:$B$4033)*('reg2014'!$E$2:$E$4033="SUP")*('reg2014'!$D$2:$D$4033='4.d'!AW$5)*'reg2014'!$M$2:$M$4033)/SUMPRODUCT(($AT30='reg2014'!$B$2:$B$4033)*('reg2014'!$D$2:$D$4033='4.d'!AW$5)*'reg2014'!$M$2:$M$4033)</f>
        <v>6.9792912625556633E-2</v>
      </c>
      <c r="AX30" s="51">
        <f>SUMPRODUCT(($AT30='reg2014'!$B$2:$B$4033)*('reg2014'!$E$2:$E$4033="SUP")*('reg2014'!$D$2:$D$4033='4.d'!AX$5)*'reg2014'!$M$2:$M$4033)/SUMPRODUCT(($AT30='reg2014'!$B$2:$B$4033)*('reg2014'!$D$2:$D$4033='4.d'!AX$5)*'reg2014'!$M$2:$M$4033)</f>
        <v>9.8004930728622347E-2</v>
      </c>
      <c r="AY30" s="51">
        <f>SUMPRODUCT(($AT30='reg2014'!$B$2:$B$4033)*('reg2014'!$E$2:$E$4033="SUP")*('reg2014'!$D$2:$D$4033='4.d'!AY$5)*'reg2014'!$M$2:$M$4033)/SUMPRODUCT(($AT30='reg2014'!$B$2:$B$4033)*('reg2014'!$D$2:$D$4033='4.d'!AY$5)*'reg2014'!$M$2:$M$4033)</f>
        <v>0.15294808609020455</v>
      </c>
      <c r="AZ30" s="51">
        <f>SUMPRODUCT(($AT30='reg2014'!$B$2:$B$4033)*('reg2014'!$E$2:$E$4033="SUP")*('reg2014'!$D$2:$D$4033='4.d'!AZ$5)*'reg2014'!$M$2:$M$4033)/SUMPRODUCT(($AT30='reg2014'!$B$2:$B$4033)*('reg2014'!$D$2:$D$4033='4.d'!AZ$5)*'reg2014'!$M$2:$M$4033)</f>
        <v>0.20207827065124845</v>
      </c>
      <c r="BA30" s="51">
        <f>SUMPRODUCT(($AT30='reg2014'!$B$2:$B$4033)*('reg2014'!$E$2:$E$4033="SUP")*('reg2014'!$D$2:$D$4033='4.d'!BA$5)*'reg2014'!$M$2:$M$4033)/SUMPRODUCT(($AT30='reg2014'!$B$2:$B$4033)*('reg2014'!$D$2:$D$4033='4.d'!BA$5)*'reg2014'!$M$2:$M$4033)</f>
        <v>0.23739092763815695</v>
      </c>
      <c r="BC30" t="b">
        <f t="shared" si="0"/>
        <v>1</v>
      </c>
      <c r="BF30" s="67">
        <f>--BG30</f>
        <v>26</v>
      </c>
      <c r="BG30" s="69" t="s">
        <v>55</v>
      </c>
    </row>
    <row r="31" spans="1:59" x14ac:dyDescent="0.25">
      <c r="A31" s="43" t="s">
        <v>66</v>
      </c>
      <c r="B31" s="51">
        <v>0.51702094647013186</v>
      </c>
      <c r="C31" s="51">
        <v>0.29505042668735454</v>
      </c>
      <c r="D31" s="51">
        <v>8.5275407292474792E-2</v>
      </c>
      <c r="E31" s="51">
        <v>4.1210240496508919E-2</v>
      </c>
      <c r="F31" s="51">
        <v>4.1551590380139641E-2</v>
      </c>
      <c r="G31" s="51">
        <v>1.9891388673390225E-2</v>
      </c>
      <c r="H31" s="51">
        <v>0.46152114042228881</v>
      </c>
      <c r="I31" s="51">
        <v>0.26989763220341917</v>
      </c>
      <c r="J31" s="51">
        <v>0.12516238546411931</v>
      </c>
      <c r="K31" s="51">
        <v>5.1980669634351238E-2</v>
      </c>
      <c r="L31" s="51">
        <v>5.3782065716314761E-2</v>
      </c>
      <c r="M31" s="51">
        <v>3.7656106559506693E-2</v>
      </c>
      <c r="N31" s="51">
        <v>0.44074482998176384</v>
      </c>
      <c r="O31" s="51">
        <v>0.2210671264995224</v>
      </c>
      <c r="P31" s="51">
        <v>0.15653338957188404</v>
      </c>
      <c r="Q31" s="51">
        <v>5.7115210460370429E-2</v>
      </c>
      <c r="R31" s="51">
        <v>6.6493815827016828E-2</v>
      </c>
      <c r="S31" s="51">
        <v>5.8045627659442496E-2</v>
      </c>
      <c r="T31" s="51">
        <v>0.33636510383906754</v>
      </c>
      <c r="U31" s="51">
        <v>0.21149939049167005</v>
      </c>
      <c r="V31" s="51">
        <v>0.21467217357906632</v>
      </c>
      <c r="W31" s="51">
        <v>6.9767830206008255E-2</v>
      </c>
      <c r="X31" s="51">
        <v>8.9018830745937999E-2</v>
      </c>
      <c r="Y31" s="51">
        <v>7.8676671138249846E-2</v>
      </c>
      <c r="Z31" s="51">
        <v>0.24236017089581571</v>
      </c>
      <c r="AA31" s="51">
        <v>0.1828266661185943</v>
      </c>
      <c r="AB31" s="51">
        <v>0.26539205586227627</v>
      </c>
      <c r="AC31" s="51">
        <v>7.8670650467702691E-2</v>
      </c>
      <c r="AD31" s="51">
        <v>0.10532752034076399</v>
      </c>
      <c r="AE31" s="51">
        <v>0.12542293631484702</v>
      </c>
      <c r="AF31" s="51">
        <v>0.22813925661390566</v>
      </c>
      <c r="AG31" s="51">
        <v>0.13254599257638866</v>
      </c>
      <c r="AH31" s="51">
        <v>0.26933528008677043</v>
      </c>
      <c r="AI31" s="51">
        <v>6.5523590864673562E-2</v>
      </c>
      <c r="AJ31" s="51">
        <v>0.14009067650782217</v>
      </c>
      <c r="AK31" s="51">
        <v>0.16436520335043933</v>
      </c>
      <c r="AL31" s="51">
        <v>0.2048664582938019</v>
      </c>
      <c r="AM31" s="51">
        <v>0.11332807711957668</v>
      </c>
      <c r="AN31" s="51">
        <v>0.26976246982910373</v>
      </c>
      <c r="AO31" s="51">
        <v>6.3134986382427566E-2</v>
      </c>
      <c r="AP31" s="51">
        <v>0.1569101034191196</v>
      </c>
      <c r="AQ31" s="51">
        <v>0.19199790495597063</v>
      </c>
      <c r="AR31" s="65"/>
      <c r="AS31" s="65"/>
      <c r="AT31" s="67" t="s">
        <v>66</v>
      </c>
      <c r="AU31" s="51">
        <f>SUMPRODUCT(($AT31='reg2014'!$B$2:$B$4033)*('reg2014'!$E$2:$E$4033="SUP")*('reg2014'!$D$2:$D$4033='4.d'!AU$5)*'reg2014'!$M$2:$M$4033)/SUMPRODUCT(($AT31='reg2014'!$B$2:$B$4033)*('reg2014'!$D$2:$D$4033='4.d'!AU$5)*'reg2014'!$M$2:$M$4033)</f>
        <v>1.9891388673390225E-2</v>
      </c>
      <c r="AV31" s="51">
        <f>SUMPRODUCT(($AT31='reg2014'!$B$2:$B$4033)*('reg2014'!$E$2:$E$4033="SUP")*('reg2014'!$D$2:$D$4033='4.d'!AV$5)*'reg2014'!$M$2:$M$4033)/SUMPRODUCT(($AT31='reg2014'!$B$2:$B$4033)*('reg2014'!$D$2:$D$4033='4.d'!AV$5)*'reg2014'!$M$2:$M$4033)</f>
        <v>3.7656106559506693E-2</v>
      </c>
      <c r="AW31" s="51">
        <f>SUMPRODUCT(($AT31='reg2014'!$B$2:$B$4033)*('reg2014'!$E$2:$E$4033="SUP")*('reg2014'!$D$2:$D$4033='4.d'!AW$5)*'reg2014'!$M$2:$M$4033)/SUMPRODUCT(($AT31='reg2014'!$B$2:$B$4033)*('reg2014'!$D$2:$D$4033='4.d'!AW$5)*'reg2014'!$M$2:$M$4033)</f>
        <v>5.8045627659442496E-2</v>
      </c>
      <c r="AX31" s="51">
        <f>SUMPRODUCT(($AT31='reg2014'!$B$2:$B$4033)*('reg2014'!$E$2:$E$4033="SUP")*('reg2014'!$D$2:$D$4033='4.d'!AX$5)*'reg2014'!$M$2:$M$4033)/SUMPRODUCT(($AT31='reg2014'!$B$2:$B$4033)*('reg2014'!$D$2:$D$4033='4.d'!AX$5)*'reg2014'!$M$2:$M$4033)</f>
        <v>7.8676671138249846E-2</v>
      </c>
      <c r="AY31" s="51">
        <f>SUMPRODUCT(($AT31='reg2014'!$B$2:$B$4033)*('reg2014'!$E$2:$E$4033="SUP")*('reg2014'!$D$2:$D$4033='4.d'!AY$5)*'reg2014'!$M$2:$M$4033)/SUMPRODUCT(($AT31='reg2014'!$B$2:$B$4033)*('reg2014'!$D$2:$D$4033='4.d'!AY$5)*'reg2014'!$M$2:$M$4033)</f>
        <v>0.12542293631484702</v>
      </c>
      <c r="AZ31" s="51">
        <f>SUMPRODUCT(($AT31='reg2014'!$B$2:$B$4033)*('reg2014'!$E$2:$E$4033="SUP")*('reg2014'!$D$2:$D$4033='4.d'!AZ$5)*'reg2014'!$M$2:$M$4033)/SUMPRODUCT(($AT31='reg2014'!$B$2:$B$4033)*('reg2014'!$D$2:$D$4033='4.d'!AZ$5)*'reg2014'!$M$2:$M$4033)</f>
        <v>0.16436520335043936</v>
      </c>
      <c r="BA31" s="51">
        <f>SUMPRODUCT(($AT31='reg2014'!$B$2:$B$4033)*('reg2014'!$E$2:$E$4033="SUP")*('reg2014'!$D$2:$D$4033='4.d'!BA$5)*'reg2014'!$M$2:$M$4033)/SUMPRODUCT(($AT31='reg2014'!$B$2:$B$4033)*('reg2014'!$D$2:$D$4033='4.d'!BA$5)*'reg2014'!$M$2:$M$4033)</f>
        <v>0.19199790495597063</v>
      </c>
      <c r="BC31" t="b">
        <f t="shared" si="0"/>
        <v>1</v>
      </c>
      <c r="BF31" s="67">
        <f>--BG31</f>
        <v>27</v>
      </c>
      <c r="BG31" s="69" t="s">
        <v>66</v>
      </c>
    </row>
    <row r="32" spans="1:59" x14ac:dyDescent="0.25">
      <c r="A32" s="43" t="s">
        <v>68</v>
      </c>
      <c r="B32" s="51">
        <v>0.45077951868123323</v>
      </c>
      <c r="C32" s="51">
        <v>0.34864507600793126</v>
      </c>
      <c r="D32" s="51">
        <v>9.9140779907468599E-2</v>
      </c>
      <c r="E32" s="51">
        <v>4.1133703977294815E-2</v>
      </c>
      <c r="F32" s="51">
        <v>4.2008475564713661E-2</v>
      </c>
      <c r="G32" s="51">
        <v>1.8292445861358423E-2</v>
      </c>
      <c r="H32" s="51">
        <v>0.40872700736193684</v>
      </c>
      <c r="I32" s="51">
        <v>0.30817110600759806</v>
      </c>
      <c r="J32" s="51">
        <v>0.1414221630787062</v>
      </c>
      <c r="K32" s="51">
        <v>5.0074048636002663E-2</v>
      </c>
      <c r="L32" s="51">
        <v>5.4624283659934325E-2</v>
      </c>
      <c r="M32" s="51">
        <v>3.6981391255821942E-2</v>
      </c>
      <c r="N32" s="51">
        <v>0.40025609394275363</v>
      </c>
      <c r="O32" s="51">
        <v>0.25265853620450041</v>
      </c>
      <c r="P32" s="51">
        <v>0.16208872718187353</v>
      </c>
      <c r="Q32" s="51">
        <v>5.8323833913708836E-2</v>
      </c>
      <c r="R32" s="51">
        <v>7.2018613657302583E-2</v>
      </c>
      <c r="S32" s="51">
        <v>5.4654195099861025E-2</v>
      </c>
      <c r="T32" s="51">
        <v>0.30584514675261704</v>
      </c>
      <c r="U32" s="51">
        <v>0.22986251747054964</v>
      </c>
      <c r="V32" s="51">
        <v>0.2225569753843521</v>
      </c>
      <c r="W32" s="51">
        <v>7.269174819589834E-2</v>
      </c>
      <c r="X32" s="51">
        <v>9.0604409709347106E-2</v>
      </c>
      <c r="Y32" s="51">
        <v>7.8439202487235807E-2</v>
      </c>
      <c r="Z32" s="51">
        <v>0.22495152991057352</v>
      </c>
      <c r="AA32" s="51">
        <v>0.1961478857648882</v>
      </c>
      <c r="AB32" s="51">
        <v>0.26638423195872829</v>
      </c>
      <c r="AC32" s="51">
        <v>7.757897773394784E-2</v>
      </c>
      <c r="AD32" s="51">
        <v>0.10683210229369185</v>
      </c>
      <c r="AE32" s="51">
        <v>0.12810527233817029</v>
      </c>
      <c r="AF32" s="51">
        <v>0.20561613911546933</v>
      </c>
      <c r="AG32" s="51">
        <v>0.14645663524608873</v>
      </c>
      <c r="AH32" s="51">
        <v>0.27174146155831175</v>
      </c>
      <c r="AI32" s="51">
        <v>6.5610142765665291E-2</v>
      </c>
      <c r="AJ32" s="51">
        <v>0.13786549677367541</v>
      </c>
      <c r="AK32" s="51">
        <v>0.17271012454078929</v>
      </c>
      <c r="AL32" s="51">
        <v>0.18551715506311428</v>
      </c>
      <c r="AM32" s="51">
        <v>0.11921250342669912</v>
      </c>
      <c r="AN32" s="51">
        <v>0.27462716781645408</v>
      </c>
      <c r="AO32" s="51">
        <v>6.326531523330188E-2</v>
      </c>
      <c r="AP32" s="51">
        <v>0.1600864137109384</v>
      </c>
      <c r="AQ32" s="51">
        <v>0.19729144474949234</v>
      </c>
      <c r="AR32" s="65"/>
      <c r="AS32" s="65"/>
      <c r="AT32" s="67" t="s">
        <v>68</v>
      </c>
      <c r="AU32" s="51">
        <f>SUMPRODUCT(($AT32='reg2014'!$B$2:$B$4033)*('reg2014'!$E$2:$E$4033="SUP")*('reg2014'!$D$2:$D$4033='4.d'!AU$5)*'reg2014'!$M$2:$M$4033)/SUMPRODUCT(($AT32='reg2014'!$B$2:$B$4033)*('reg2014'!$D$2:$D$4033='4.d'!AU$5)*'reg2014'!$M$2:$M$4033)</f>
        <v>1.8292445861358423E-2</v>
      </c>
      <c r="AV32" s="51">
        <f>SUMPRODUCT(($AT32='reg2014'!$B$2:$B$4033)*('reg2014'!$E$2:$E$4033="SUP")*('reg2014'!$D$2:$D$4033='4.d'!AV$5)*'reg2014'!$M$2:$M$4033)/SUMPRODUCT(($AT32='reg2014'!$B$2:$B$4033)*('reg2014'!$D$2:$D$4033='4.d'!AV$5)*'reg2014'!$M$2:$M$4033)</f>
        <v>3.6981391255821942E-2</v>
      </c>
      <c r="AW32" s="51">
        <f>SUMPRODUCT(($AT32='reg2014'!$B$2:$B$4033)*('reg2014'!$E$2:$E$4033="SUP")*('reg2014'!$D$2:$D$4033='4.d'!AW$5)*'reg2014'!$M$2:$M$4033)/SUMPRODUCT(($AT32='reg2014'!$B$2:$B$4033)*('reg2014'!$D$2:$D$4033='4.d'!AW$5)*'reg2014'!$M$2:$M$4033)</f>
        <v>5.4654195099861025E-2</v>
      </c>
      <c r="AX32" s="51">
        <f>SUMPRODUCT(($AT32='reg2014'!$B$2:$B$4033)*('reg2014'!$E$2:$E$4033="SUP")*('reg2014'!$D$2:$D$4033='4.d'!AX$5)*'reg2014'!$M$2:$M$4033)/SUMPRODUCT(($AT32='reg2014'!$B$2:$B$4033)*('reg2014'!$D$2:$D$4033='4.d'!AX$5)*'reg2014'!$M$2:$M$4033)</f>
        <v>7.8439202487235807E-2</v>
      </c>
      <c r="AY32" s="51">
        <f>SUMPRODUCT(($AT32='reg2014'!$B$2:$B$4033)*('reg2014'!$E$2:$E$4033="SUP")*('reg2014'!$D$2:$D$4033='4.d'!AY$5)*'reg2014'!$M$2:$M$4033)/SUMPRODUCT(($AT32='reg2014'!$B$2:$B$4033)*('reg2014'!$D$2:$D$4033='4.d'!AY$5)*'reg2014'!$M$2:$M$4033)</f>
        <v>0.12810527233817029</v>
      </c>
      <c r="AZ32" s="51">
        <f>SUMPRODUCT(($AT32='reg2014'!$B$2:$B$4033)*('reg2014'!$E$2:$E$4033="SUP")*('reg2014'!$D$2:$D$4033='4.d'!AZ$5)*'reg2014'!$M$2:$M$4033)/SUMPRODUCT(($AT32='reg2014'!$B$2:$B$4033)*('reg2014'!$D$2:$D$4033='4.d'!AZ$5)*'reg2014'!$M$2:$M$4033)</f>
        <v>0.17271012454078932</v>
      </c>
      <c r="BA32" s="51">
        <f>SUMPRODUCT(($AT32='reg2014'!$B$2:$B$4033)*('reg2014'!$E$2:$E$4033="SUP")*('reg2014'!$D$2:$D$4033='4.d'!BA$5)*'reg2014'!$M$2:$M$4033)/SUMPRODUCT(($AT32='reg2014'!$B$2:$B$4033)*('reg2014'!$D$2:$D$4033='4.d'!BA$5)*'reg2014'!$M$2:$M$4033)</f>
        <v>0.19729144474949234</v>
      </c>
      <c r="BC32" t="b">
        <f t="shared" si="0"/>
        <v>1</v>
      </c>
      <c r="BF32" s="67">
        <f>--BG32</f>
        <v>28</v>
      </c>
      <c r="BG32" s="69" t="s">
        <v>68</v>
      </c>
    </row>
    <row r="33" spans="1:59" x14ac:dyDescent="0.25">
      <c r="A33" s="43" t="s">
        <v>70</v>
      </c>
      <c r="B33" s="51">
        <v>0.42337328443419409</v>
      </c>
      <c r="C33" s="51">
        <v>0.37214261408748911</v>
      </c>
      <c r="D33" s="51">
        <v>8.9508109947446027E-2</v>
      </c>
      <c r="E33" s="51">
        <v>4.7752277968921321E-2</v>
      </c>
      <c r="F33" s="51">
        <v>4.6980982267760596E-2</v>
      </c>
      <c r="G33" s="51">
        <v>2.0242731294188816E-2</v>
      </c>
      <c r="H33" s="51">
        <v>0.35173736179058473</v>
      </c>
      <c r="I33" s="51">
        <v>0.3301256204863538</v>
      </c>
      <c r="J33" s="51">
        <v>0.14823575793416124</v>
      </c>
      <c r="K33" s="51">
        <v>6.4736662903428124E-2</v>
      </c>
      <c r="L33" s="51">
        <v>6.1215346845151695E-2</v>
      </c>
      <c r="M33" s="51">
        <v>4.3949250040320416E-2</v>
      </c>
      <c r="N33" s="51">
        <v>0.31615883691701485</v>
      </c>
      <c r="O33" s="51">
        <v>0.27146981894765448</v>
      </c>
      <c r="P33" s="51">
        <v>0.18241108733312952</v>
      </c>
      <c r="Q33" s="51">
        <v>7.242093821121641E-2</v>
      </c>
      <c r="R33" s="51">
        <v>8.5831719827439784E-2</v>
      </c>
      <c r="S33" s="51">
        <v>7.1707598763544961E-2</v>
      </c>
      <c r="T33" s="51">
        <v>0.21846789996346608</v>
      </c>
      <c r="U33" s="51">
        <v>0.25357866418678798</v>
      </c>
      <c r="V33" s="51">
        <v>0.22676608323092762</v>
      </c>
      <c r="W33" s="51">
        <v>9.039655916835497E-2</v>
      </c>
      <c r="X33" s="51">
        <v>0.11543890531070444</v>
      </c>
      <c r="Y33" s="51">
        <v>9.5351888139758881E-2</v>
      </c>
      <c r="Z33" s="51">
        <v>0.12822787728461607</v>
      </c>
      <c r="AA33" s="51">
        <v>0.21070698879852448</v>
      </c>
      <c r="AB33" s="51">
        <v>0.26994681485368122</v>
      </c>
      <c r="AC33" s="51">
        <v>9.3504098197746979E-2</v>
      </c>
      <c r="AD33" s="51">
        <v>0.13686151987089284</v>
      </c>
      <c r="AE33" s="51">
        <v>0.16075270099453839</v>
      </c>
      <c r="AF33" s="51">
        <v>0.11568631277022931</v>
      </c>
      <c r="AG33" s="51">
        <v>0.15582625880693465</v>
      </c>
      <c r="AH33" s="51">
        <v>0.26435050268433824</v>
      </c>
      <c r="AI33" s="51">
        <v>7.7178139460140599E-2</v>
      </c>
      <c r="AJ33" s="51">
        <v>0.17253185182139488</v>
      </c>
      <c r="AK33" s="51">
        <v>0.21442693445696237</v>
      </c>
      <c r="AL33" s="51">
        <v>0.10124601350864856</v>
      </c>
      <c r="AM33" s="51">
        <v>0.12323965134047959</v>
      </c>
      <c r="AN33" s="51">
        <v>0.2646908610470553</v>
      </c>
      <c r="AO33" s="51">
        <v>7.2436058556371544E-2</v>
      </c>
      <c r="AP33" s="51">
        <v>0.18864496404572434</v>
      </c>
      <c r="AQ33" s="51">
        <v>0.24974245150172064</v>
      </c>
      <c r="AR33" s="65"/>
      <c r="AS33" s="65"/>
      <c r="AT33" s="67" t="s">
        <v>70</v>
      </c>
      <c r="AU33" s="51">
        <f>SUMPRODUCT(($AT33='reg2014'!$B$2:$B$4033)*('reg2014'!$E$2:$E$4033="SUP")*('reg2014'!$D$2:$D$4033='4.d'!AU$5)*'reg2014'!$M$2:$M$4033)/SUMPRODUCT(($AT33='reg2014'!$B$2:$B$4033)*('reg2014'!$D$2:$D$4033='4.d'!AU$5)*'reg2014'!$M$2:$M$4033)</f>
        <v>2.0242731294188816E-2</v>
      </c>
      <c r="AV33" s="51">
        <f>SUMPRODUCT(($AT33='reg2014'!$B$2:$B$4033)*('reg2014'!$E$2:$E$4033="SUP")*('reg2014'!$D$2:$D$4033='4.d'!AV$5)*'reg2014'!$M$2:$M$4033)/SUMPRODUCT(($AT33='reg2014'!$B$2:$B$4033)*('reg2014'!$D$2:$D$4033='4.d'!AV$5)*'reg2014'!$M$2:$M$4033)</f>
        <v>4.3949250040320416E-2</v>
      </c>
      <c r="AW33" s="51">
        <f>SUMPRODUCT(($AT33='reg2014'!$B$2:$B$4033)*('reg2014'!$E$2:$E$4033="SUP")*('reg2014'!$D$2:$D$4033='4.d'!AW$5)*'reg2014'!$M$2:$M$4033)/SUMPRODUCT(($AT33='reg2014'!$B$2:$B$4033)*('reg2014'!$D$2:$D$4033='4.d'!AW$5)*'reg2014'!$M$2:$M$4033)</f>
        <v>7.1707598763544961E-2</v>
      </c>
      <c r="AX33" s="51">
        <f>SUMPRODUCT(($AT33='reg2014'!$B$2:$B$4033)*('reg2014'!$E$2:$E$4033="SUP")*('reg2014'!$D$2:$D$4033='4.d'!AX$5)*'reg2014'!$M$2:$M$4033)/SUMPRODUCT(($AT33='reg2014'!$B$2:$B$4033)*('reg2014'!$D$2:$D$4033='4.d'!AX$5)*'reg2014'!$M$2:$M$4033)</f>
        <v>9.5351888139758881E-2</v>
      </c>
      <c r="AY33" s="51">
        <f>SUMPRODUCT(($AT33='reg2014'!$B$2:$B$4033)*('reg2014'!$E$2:$E$4033="SUP")*('reg2014'!$D$2:$D$4033='4.d'!AY$5)*'reg2014'!$M$2:$M$4033)/SUMPRODUCT(($AT33='reg2014'!$B$2:$B$4033)*('reg2014'!$D$2:$D$4033='4.d'!AY$5)*'reg2014'!$M$2:$M$4033)</f>
        <v>0.16075270099453839</v>
      </c>
      <c r="AZ33" s="51">
        <f>SUMPRODUCT(($AT33='reg2014'!$B$2:$B$4033)*('reg2014'!$E$2:$E$4033="SUP")*('reg2014'!$D$2:$D$4033='4.d'!AZ$5)*'reg2014'!$M$2:$M$4033)/SUMPRODUCT(($AT33='reg2014'!$B$2:$B$4033)*('reg2014'!$D$2:$D$4033='4.d'!AZ$5)*'reg2014'!$M$2:$M$4033)</f>
        <v>0.21442693445696237</v>
      </c>
      <c r="BA33" s="51">
        <f>SUMPRODUCT(($AT33='reg2014'!$B$2:$B$4033)*('reg2014'!$E$2:$E$4033="SUP")*('reg2014'!$D$2:$D$4033='4.d'!BA$5)*'reg2014'!$M$2:$M$4033)/SUMPRODUCT(($AT33='reg2014'!$B$2:$B$4033)*('reg2014'!$D$2:$D$4033='4.d'!BA$5)*'reg2014'!$M$2:$M$4033)</f>
        <v>0.24974245150172064</v>
      </c>
      <c r="BC33" t="b">
        <f t="shared" si="0"/>
        <v>1</v>
      </c>
      <c r="BF33" s="67">
        <f>--BG33</f>
        <v>29</v>
      </c>
      <c r="BG33" s="69" t="s">
        <v>70</v>
      </c>
    </row>
    <row r="34" spans="1:59" x14ac:dyDescent="0.25">
      <c r="A34" s="43" t="s">
        <v>51</v>
      </c>
      <c r="B34" s="51">
        <v>0.54815263476680798</v>
      </c>
      <c r="C34" s="51">
        <v>0.26377952755905509</v>
      </c>
      <c r="D34" s="51">
        <v>3.1496062992125984E-2</v>
      </c>
      <c r="E34" s="51">
        <v>8.9339794064203518E-2</v>
      </c>
      <c r="F34" s="51">
        <v>4.9969715324046031E-2</v>
      </c>
      <c r="G34" s="51">
        <v>1.7262265293761358E-2</v>
      </c>
      <c r="H34" s="51">
        <v>0.52760926086418225</v>
      </c>
      <c r="I34" s="51">
        <v>0.2213693202921877</v>
      </c>
      <c r="J34" s="51">
        <v>4.5375758326111182E-2</v>
      </c>
      <c r="K34" s="51">
        <v>9.7437167265073663E-2</v>
      </c>
      <c r="L34" s="51">
        <v>7.0385043951962364E-2</v>
      </c>
      <c r="M34" s="51">
        <v>3.7823449300482856E-2</v>
      </c>
      <c r="N34" s="51">
        <v>0.55761518145358502</v>
      </c>
      <c r="O34" s="51">
        <v>0.14149466888388926</v>
      </c>
      <c r="P34" s="51">
        <v>6.3826665362418072E-2</v>
      </c>
      <c r="Q34" s="51">
        <v>8.8379145065049403E-2</v>
      </c>
      <c r="R34" s="51">
        <v>9.4492810329648833E-2</v>
      </c>
      <c r="S34" s="51">
        <v>5.4191528905409368E-2</v>
      </c>
      <c r="T34" s="51">
        <v>0.39073225903985487</v>
      </c>
      <c r="U34" s="51">
        <v>0.16075208009048253</v>
      </c>
      <c r="V34" s="51">
        <v>0.12546613063976081</v>
      </c>
      <c r="W34" s="51">
        <v>0.11505168030996987</v>
      </c>
      <c r="X34" s="51">
        <v>0.12730265736458415</v>
      </c>
      <c r="Y34" s="51">
        <v>8.0695192555347767E-2</v>
      </c>
      <c r="Z34" s="51">
        <v>0.25118431078081693</v>
      </c>
      <c r="AA34" s="51">
        <v>0.14990227365584868</v>
      </c>
      <c r="AB34" s="51">
        <v>0.17930851709934958</v>
      </c>
      <c r="AC34" s="51">
        <v>0.12547620888039843</v>
      </c>
      <c r="AD34" s="51">
        <v>0.15331441380757296</v>
      </c>
      <c r="AE34" s="51">
        <v>0.14081427577601344</v>
      </c>
      <c r="AF34" s="51">
        <v>0.24698808074126719</v>
      </c>
      <c r="AG34" s="51">
        <v>8.9398722418287502E-2</v>
      </c>
      <c r="AH34" s="51">
        <v>0.18610549395360754</v>
      </c>
      <c r="AI34" s="51">
        <v>9.9904065213921159E-2</v>
      </c>
      <c r="AJ34" s="51">
        <v>0.20199631761840942</v>
      </c>
      <c r="AK34" s="51">
        <v>0.17560732005450735</v>
      </c>
      <c r="AL34" s="51">
        <v>0.21835060533765049</v>
      </c>
      <c r="AM34" s="51">
        <v>7.2830453673158838E-2</v>
      </c>
      <c r="AN34" s="51">
        <v>0.19368327757758466</v>
      </c>
      <c r="AO34" s="51">
        <v>8.8214283547414493E-2</v>
      </c>
      <c r="AP34" s="51">
        <v>0.22081748759666123</v>
      </c>
      <c r="AQ34" s="51">
        <v>0.20610389226753029</v>
      </c>
      <c r="AR34" s="65"/>
      <c r="AS34" s="65"/>
      <c r="AT34" s="67" t="s">
        <v>51</v>
      </c>
      <c r="AU34" s="51">
        <f>SUMPRODUCT(($AT34='reg2014'!$B$2:$B$4033)*('reg2014'!$E$2:$E$4033="SUP")*('reg2014'!$D$2:$D$4033='4.d'!AU$5)*'reg2014'!$M$2:$M$4033)/SUMPRODUCT(($AT34='reg2014'!$B$2:$B$4033)*('reg2014'!$D$2:$D$4033='4.d'!AU$5)*'reg2014'!$M$2:$M$4033)</f>
        <v>1.7262265293761358E-2</v>
      </c>
      <c r="AV34" s="51">
        <f>SUMPRODUCT(($AT34='reg2014'!$B$2:$B$4033)*('reg2014'!$E$2:$E$4033="SUP")*('reg2014'!$D$2:$D$4033='4.d'!AV$5)*'reg2014'!$M$2:$M$4033)/SUMPRODUCT(($AT34='reg2014'!$B$2:$B$4033)*('reg2014'!$D$2:$D$4033='4.d'!AV$5)*'reg2014'!$M$2:$M$4033)</f>
        <v>3.7823449300482856E-2</v>
      </c>
      <c r="AW34" s="51">
        <f>SUMPRODUCT(($AT34='reg2014'!$B$2:$B$4033)*('reg2014'!$E$2:$E$4033="SUP")*('reg2014'!$D$2:$D$4033='4.d'!AW$5)*'reg2014'!$M$2:$M$4033)/SUMPRODUCT(($AT34='reg2014'!$B$2:$B$4033)*('reg2014'!$D$2:$D$4033='4.d'!AW$5)*'reg2014'!$M$2:$M$4033)</f>
        <v>5.4191528905409368E-2</v>
      </c>
      <c r="AX34" s="51">
        <f>SUMPRODUCT(($AT34='reg2014'!$B$2:$B$4033)*('reg2014'!$E$2:$E$4033="SUP")*('reg2014'!$D$2:$D$4033='4.d'!AX$5)*'reg2014'!$M$2:$M$4033)/SUMPRODUCT(($AT34='reg2014'!$B$2:$B$4033)*('reg2014'!$D$2:$D$4033='4.d'!AX$5)*'reg2014'!$M$2:$M$4033)</f>
        <v>8.0695192555347767E-2</v>
      </c>
      <c r="AY34" s="51">
        <f>SUMPRODUCT(($AT34='reg2014'!$B$2:$B$4033)*('reg2014'!$E$2:$E$4033="SUP")*('reg2014'!$D$2:$D$4033='4.d'!AY$5)*'reg2014'!$M$2:$M$4033)/SUMPRODUCT(($AT34='reg2014'!$B$2:$B$4033)*('reg2014'!$D$2:$D$4033='4.d'!AY$5)*'reg2014'!$M$2:$M$4033)</f>
        <v>0.14081427577601344</v>
      </c>
      <c r="AZ34" s="51">
        <f>SUMPRODUCT(($AT34='reg2014'!$B$2:$B$4033)*('reg2014'!$E$2:$E$4033="SUP")*('reg2014'!$D$2:$D$4033='4.d'!AZ$5)*'reg2014'!$M$2:$M$4033)/SUMPRODUCT(($AT34='reg2014'!$B$2:$B$4033)*('reg2014'!$D$2:$D$4033='4.d'!AZ$5)*'reg2014'!$M$2:$M$4033)</f>
        <v>0.1756073200545073</v>
      </c>
      <c r="BA34" s="51">
        <f>SUMPRODUCT(($AT34='reg2014'!$B$2:$B$4033)*('reg2014'!$E$2:$E$4033="SUP")*('reg2014'!$D$2:$D$4033='4.d'!BA$5)*'reg2014'!$M$2:$M$4033)/SUMPRODUCT(($AT34='reg2014'!$B$2:$B$4033)*('reg2014'!$D$2:$D$4033='4.d'!BA$5)*'reg2014'!$M$2:$M$4033)</f>
        <v>0.20610389226753029</v>
      </c>
      <c r="BC34" t="b">
        <f t="shared" si="0"/>
        <v>1</v>
      </c>
      <c r="BF34" s="67" t="s">
        <v>51</v>
      </c>
      <c r="BG34" s="69" t="s">
        <v>51</v>
      </c>
    </row>
    <row r="35" spans="1:59" x14ac:dyDescent="0.25">
      <c r="A35" s="43" t="s">
        <v>53</v>
      </c>
      <c r="B35" s="51">
        <v>0.64058295964125556</v>
      </c>
      <c r="C35" s="51">
        <v>0.20941704035874439</v>
      </c>
      <c r="D35" s="51">
        <v>2.3991031390134528E-2</v>
      </c>
      <c r="E35" s="51">
        <v>6.5695067264573997E-2</v>
      </c>
      <c r="F35" s="51">
        <v>4.3946188340807178E-2</v>
      </c>
      <c r="G35" s="51">
        <v>1.6367713004484304E-2</v>
      </c>
      <c r="H35" s="51">
        <v>0.55973266499582286</v>
      </c>
      <c r="I35" s="51">
        <v>0.22347535505430241</v>
      </c>
      <c r="J35" s="51">
        <v>4.0726817042606514E-2</v>
      </c>
      <c r="K35" s="51">
        <v>8.4168755221386796E-2</v>
      </c>
      <c r="L35" s="51">
        <v>5.6808688387635753E-2</v>
      </c>
      <c r="M35" s="51">
        <v>3.5087719298245612E-2</v>
      </c>
      <c r="N35" s="51">
        <v>0.59245630174793007</v>
      </c>
      <c r="O35" s="51">
        <v>0.14723411063557457</v>
      </c>
      <c r="P35" s="51">
        <v>6.6237350505979758E-2</v>
      </c>
      <c r="Q35" s="51">
        <v>7.4637014519419217E-2</v>
      </c>
      <c r="R35" s="51">
        <v>7.7236910523579061E-2</v>
      </c>
      <c r="S35" s="51">
        <v>4.2198312067517299E-2</v>
      </c>
      <c r="T35" s="51">
        <v>0.44161622639996795</v>
      </c>
      <c r="U35" s="51">
        <v>0.15404657874694352</v>
      </c>
      <c r="V35" s="51">
        <v>0.12274020924359642</v>
      </c>
      <c r="W35" s="51">
        <v>0.10089389505752194</v>
      </c>
      <c r="X35" s="51">
        <v>0.10494247805347337</v>
      </c>
      <c r="Y35" s="51">
        <v>7.5760612498496818E-2</v>
      </c>
      <c r="Z35" s="51">
        <v>0.26700988925515762</v>
      </c>
      <c r="AA35" s="51">
        <v>0.15571873032334532</v>
      </c>
      <c r="AB35" s="51">
        <v>0.18007148412904181</v>
      </c>
      <c r="AC35" s="51">
        <v>0.12226378754768695</v>
      </c>
      <c r="AD35" s="51">
        <v>0.14199599985184636</v>
      </c>
      <c r="AE35" s="51">
        <v>0.13294010889292196</v>
      </c>
      <c r="AF35" s="51">
        <v>0.26447924236970977</v>
      </c>
      <c r="AG35" s="51">
        <v>9.2919814373742943E-2</v>
      </c>
      <c r="AH35" s="51">
        <v>0.17684118562324744</v>
      </c>
      <c r="AI35" s="51">
        <v>9.8836394408623823E-2</v>
      </c>
      <c r="AJ35" s="51">
        <v>0.18451896502650264</v>
      </c>
      <c r="AK35" s="51">
        <v>0.18240439819817345</v>
      </c>
      <c r="AL35" s="51">
        <v>0.23515764527572847</v>
      </c>
      <c r="AM35" s="51">
        <v>7.8492734695276914E-2</v>
      </c>
      <c r="AN35" s="51">
        <v>0.18346570280105368</v>
      </c>
      <c r="AO35" s="51">
        <v>9.2271333692596075E-2</v>
      </c>
      <c r="AP35" s="51">
        <v>0.20481601900270743</v>
      </c>
      <c r="AQ35" s="51">
        <v>0.20579656453263737</v>
      </c>
      <c r="AR35" s="65"/>
      <c r="AS35" s="65"/>
      <c r="AT35" s="67" t="s">
        <v>53</v>
      </c>
      <c r="AU35" s="51">
        <f>SUMPRODUCT(($AT35='reg2014'!$B$2:$B$4033)*('reg2014'!$E$2:$E$4033="SUP")*('reg2014'!$D$2:$D$4033='4.d'!AU$5)*'reg2014'!$M$2:$M$4033)/SUMPRODUCT(($AT35='reg2014'!$B$2:$B$4033)*('reg2014'!$D$2:$D$4033='4.d'!AU$5)*'reg2014'!$M$2:$M$4033)</f>
        <v>1.6367713004484304E-2</v>
      </c>
      <c r="AV35" s="51">
        <f>SUMPRODUCT(($AT35='reg2014'!$B$2:$B$4033)*('reg2014'!$E$2:$E$4033="SUP")*('reg2014'!$D$2:$D$4033='4.d'!AV$5)*'reg2014'!$M$2:$M$4033)/SUMPRODUCT(($AT35='reg2014'!$B$2:$B$4033)*('reg2014'!$D$2:$D$4033='4.d'!AV$5)*'reg2014'!$M$2:$M$4033)</f>
        <v>3.5087719298245612E-2</v>
      </c>
      <c r="AW35" s="51">
        <f>SUMPRODUCT(($AT35='reg2014'!$B$2:$B$4033)*('reg2014'!$E$2:$E$4033="SUP")*('reg2014'!$D$2:$D$4033='4.d'!AW$5)*'reg2014'!$M$2:$M$4033)/SUMPRODUCT(($AT35='reg2014'!$B$2:$B$4033)*('reg2014'!$D$2:$D$4033='4.d'!AW$5)*'reg2014'!$M$2:$M$4033)</f>
        <v>4.2198312067517299E-2</v>
      </c>
      <c r="AX35" s="51">
        <f>SUMPRODUCT(($AT35='reg2014'!$B$2:$B$4033)*('reg2014'!$E$2:$E$4033="SUP")*('reg2014'!$D$2:$D$4033='4.d'!AX$5)*'reg2014'!$M$2:$M$4033)/SUMPRODUCT(($AT35='reg2014'!$B$2:$B$4033)*('reg2014'!$D$2:$D$4033='4.d'!AX$5)*'reg2014'!$M$2:$M$4033)</f>
        <v>7.5760612498496818E-2</v>
      </c>
      <c r="AY35" s="51">
        <f>SUMPRODUCT(($AT35='reg2014'!$B$2:$B$4033)*('reg2014'!$E$2:$E$4033="SUP")*('reg2014'!$D$2:$D$4033='4.d'!AY$5)*'reg2014'!$M$2:$M$4033)/SUMPRODUCT(($AT35='reg2014'!$B$2:$B$4033)*('reg2014'!$D$2:$D$4033='4.d'!AY$5)*'reg2014'!$M$2:$M$4033)</f>
        <v>0.13294010889292196</v>
      </c>
      <c r="AZ35" s="51">
        <f>SUMPRODUCT(($AT35='reg2014'!$B$2:$B$4033)*('reg2014'!$E$2:$E$4033="SUP")*('reg2014'!$D$2:$D$4033='4.d'!AZ$5)*'reg2014'!$M$2:$M$4033)/SUMPRODUCT(($AT35='reg2014'!$B$2:$B$4033)*('reg2014'!$D$2:$D$4033='4.d'!AZ$5)*'reg2014'!$M$2:$M$4033)</f>
        <v>0.18240439819817342</v>
      </c>
      <c r="BA35" s="51">
        <f>SUMPRODUCT(($AT35='reg2014'!$B$2:$B$4033)*('reg2014'!$E$2:$E$4033="SUP")*('reg2014'!$D$2:$D$4033='4.d'!BA$5)*'reg2014'!$M$2:$M$4033)/SUMPRODUCT(($AT35='reg2014'!$B$2:$B$4033)*('reg2014'!$D$2:$D$4033='4.d'!BA$5)*'reg2014'!$M$2:$M$4033)</f>
        <v>0.20579656453263739</v>
      </c>
      <c r="BC35" t="b">
        <f t="shared" si="0"/>
        <v>1</v>
      </c>
      <c r="BF35" s="67" t="s">
        <v>53</v>
      </c>
      <c r="BG35" s="69" t="s">
        <v>53</v>
      </c>
    </row>
    <row r="36" spans="1:59" x14ac:dyDescent="0.25">
      <c r="A36" s="43" t="s">
        <v>72</v>
      </c>
      <c r="B36" s="51">
        <v>0.49371561373553408</v>
      </c>
      <c r="C36" s="51">
        <v>0.30131853538228043</v>
      </c>
      <c r="D36" s="51">
        <v>7.6906659077973824E-2</v>
      </c>
      <c r="E36" s="51">
        <v>5.3334281919939289E-2</v>
      </c>
      <c r="F36" s="51">
        <v>4.8294915575792068E-2</v>
      </c>
      <c r="G36" s="51">
        <v>2.6429994308480365E-2</v>
      </c>
      <c r="H36" s="51">
        <v>0.44182755625297726</v>
      </c>
      <c r="I36" s="51">
        <v>0.27427354498837114</v>
      </c>
      <c r="J36" s="51">
        <v>0.10866702160450584</v>
      </c>
      <c r="K36" s="51">
        <v>6.3328382884523776E-2</v>
      </c>
      <c r="L36" s="51">
        <v>6.1619076974808756E-2</v>
      </c>
      <c r="M36" s="51">
        <v>5.0284417294813234E-2</v>
      </c>
      <c r="N36" s="51">
        <v>0.42967994236904394</v>
      </c>
      <c r="O36" s="51">
        <v>0.21734074302768344</v>
      </c>
      <c r="P36" s="51">
        <v>0.1280333436245755</v>
      </c>
      <c r="Q36" s="51">
        <v>7.2522383451682618E-2</v>
      </c>
      <c r="R36" s="51">
        <v>8.3853041062056197E-2</v>
      </c>
      <c r="S36" s="51">
        <v>6.8570546464958318E-2</v>
      </c>
      <c r="T36" s="51">
        <v>0.32005240158500908</v>
      </c>
      <c r="U36" s="51">
        <v>0.21003684775765655</v>
      </c>
      <c r="V36" s="51">
        <v>0.18327361774617634</v>
      </c>
      <c r="W36" s="51">
        <v>8.4828537569899637E-2</v>
      </c>
      <c r="X36" s="51">
        <v>0.10386577417324001</v>
      </c>
      <c r="Y36" s="51">
        <v>9.7942821168018362E-2</v>
      </c>
      <c r="Z36" s="51">
        <v>0.21708942488011576</v>
      </c>
      <c r="AA36" s="51">
        <v>0.17910283114978554</v>
      </c>
      <c r="AB36" s="51">
        <v>0.23375966049562966</v>
      </c>
      <c r="AC36" s="51">
        <v>9.5377454193082301E-2</v>
      </c>
      <c r="AD36" s="51">
        <v>0.12251011742923207</v>
      </c>
      <c r="AE36" s="51">
        <v>0.15216051185215468</v>
      </c>
      <c r="AF36" s="51">
        <v>0.21463775365210894</v>
      </c>
      <c r="AG36" s="51">
        <v>0.12313302946799666</v>
      </c>
      <c r="AH36" s="51">
        <v>0.23013305246185395</v>
      </c>
      <c r="AI36" s="51">
        <v>7.6847086914584972E-2</v>
      </c>
      <c r="AJ36" s="51">
        <v>0.15564186142258096</v>
      </c>
      <c r="AK36" s="51">
        <v>0.19960721608087462</v>
      </c>
      <c r="AL36" s="51">
        <v>0.19021816378283554</v>
      </c>
      <c r="AM36" s="51">
        <v>9.9508541115800236E-2</v>
      </c>
      <c r="AN36" s="51">
        <v>0.23403588243659859</v>
      </c>
      <c r="AO36" s="51">
        <v>7.3140260300256929E-2</v>
      </c>
      <c r="AP36" s="51">
        <v>0.17005237385645325</v>
      </c>
      <c r="AQ36" s="51">
        <v>0.23304477850805549</v>
      </c>
      <c r="AR36" s="65"/>
      <c r="AS36" s="65"/>
      <c r="AT36" s="67" t="s">
        <v>72</v>
      </c>
      <c r="AU36" s="51">
        <f>SUMPRODUCT(($AT36='reg2014'!$B$2:$B$4033)*('reg2014'!$E$2:$E$4033="SUP")*('reg2014'!$D$2:$D$4033='4.d'!AU$5)*'reg2014'!$M$2:$M$4033)/SUMPRODUCT(($AT36='reg2014'!$B$2:$B$4033)*('reg2014'!$D$2:$D$4033='4.d'!AU$5)*'reg2014'!$M$2:$M$4033)</f>
        <v>2.6429994308480365E-2</v>
      </c>
      <c r="AV36" s="51">
        <f>SUMPRODUCT(($AT36='reg2014'!$B$2:$B$4033)*('reg2014'!$E$2:$E$4033="SUP")*('reg2014'!$D$2:$D$4033='4.d'!AV$5)*'reg2014'!$M$2:$M$4033)/SUMPRODUCT(($AT36='reg2014'!$B$2:$B$4033)*('reg2014'!$D$2:$D$4033='4.d'!AV$5)*'reg2014'!$M$2:$M$4033)</f>
        <v>5.0284417294813234E-2</v>
      </c>
      <c r="AW36" s="51">
        <f>SUMPRODUCT(($AT36='reg2014'!$B$2:$B$4033)*('reg2014'!$E$2:$E$4033="SUP")*('reg2014'!$D$2:$D$4033='4.d'!AW$5)*'reg2014'!$M$2:$M$4033)/SUMPRODUCT(($AT36='reg2014'!$B$2:$B$4033)*('reg2014'!$D$2:$D$4033='4.d'!AW$5)*'reg2014'!$M$2:$M$4033)</f>
        <v>6.8570546464958318E-2</v>
      </c>
      <c r="AX36" s="51">
        <f>SUMPRODUCT(($AT36='reg2014'!$B$2:$B$4033)*('reg2014'!$E$2:$E$4033="SUP")*('reg2014'!$D$2:$D$4033='4.d'!AX$5)*'reg2014'!$M$2:$M$4033)/SUMPRODUCT(($AT36='reg2014'!$B$2:$B$4033)*('reg2014'!$D$2:$D$4033='4.d'!AX$5)*'reg2014'!$M$2:$M$4033)</f>
        <v>9.7942821168018362E-2</v>
      </c>
      <c r="AY36" s="51">
        <f>SUMPRODUCT(($AT36='reg2014'!$B$2:$B$4033)*('reg2014'!$E$2:$E$4033="SUP")*('reg2014'!$D$2:$D$4033='4.d'!AY$5)*'reg2014'!$M$2:$M$4033)/SUMPRODUCT(($AT36='reg2014'!$B$2:$B$4033)*('reg2014'!$D$2:$D$4033='4.d'!AY$5)*'reg2014'!$M$2:$M$4033)</f>
        <v>0.15216051185215468</v>
      </c>
      <c r="AZ36" s="51">
        <f>SUMPRODUCT(($AT36='reg2014'!$B$2:$B$4033)*('reg2014'!$E$2:$E$4033="SUP")*('reg2014'!$D$2:$D$4033='4.d'!AZ$5)*'reg2014'!$M$2:$M$4033)/SUMPRODUCT(($AT36='reg2014'!$B$2:$B$4033)*('reg2014'!$D$2:$D$4033='4.d'!AZ$5)*'reg2014'!$M$2:$M$4033)</f>
        <v>0.19960721608087459</v>
      </c>
      <c r="BA36" s="51">
        <f>SUMPRODUCT(($AT36='reg2014'!$B$2:$B$4033)*('reg2014'!$E$2:$E$4033="SUP")*('reg2014'!$D$2:$D$4033='4.d'!BA$5)*'reg2014'!$M$2:$M$4033)/SUMPRODUCT(($AT36='reg2014'!$B$2:$B$4033)*('reg2014'!$D$2:$D$4033='4.d'!BA$5)*'reg2014'!$M$2:$M$4033)</f>
        <v>0.23304477850805544</v>
      </c>
      <c r="BC36" t="b">
        <f t="shared" si="0"/>
        <v>1</v>
      </c>
      <c r="BF36" s="67">
        <f>--BG36</f>
        <v>30</v>
      </c>
      <c r="BG36" s="69" t="s">
        <v>72</v>
      </c>
    </row>
    <row r="37" spans="1:59" x14ac:dyDescent="0.25">
      <c r="A37" s="43" t="s">
        <v>74</v>
      </c>
      <c r="B37" s="51">
        <v>0.44052509600823286</v>
      </c>
      <c r="C37" s="51">
        <v>0.28983191238359785</v>
      </c>
      <c r="D37" s="51">
        <v>0.10068523523062893</v>
      </c>
      <c r="E37" s="51">
        <v>6.0683896553743691E-2</v>
      </c>
      <c r="F37" s="51">
        <v>6.2717012073192163E-2</v>
      </c>
      <c r="G37" s="51">
        <v>4.55568477506045E-2</v>
      </c>
      <c r="H37" s="51">
        <v>0.3777562754693809</v>
      </c>
      <c r="I37" s="51">
        <v>0.24340819858208818</v>
      </c>
      <c r="J37" s="51">
        <v>0.13563201280214363</v>
      </c>
      <c r="K37" s="51">
        <v>7.3305297631231281E-2</v>
      </c>
      <c r="L37" s="51">
        <v>8.2860385925085128E-2</v>
      </c>
      <c r="M37" s="51">
        <v>8.7037829590070892E-2</v>
      </c>
      <c r="N37" s="51">
        <v>0.37943352896146976</v>
      </c>
      <c r="O37" s="51">
        <v>0.18587891285007896</v>
      </c>
      <c r="P37" s="51">
        <v>0.14715557609152913</v>
      </c>
      <c r="Q37" s="51">
        <v>7.4715695537333704E-2</v>
      </c>
      <c r="R37" s="51">
        <v>0.10572884698937263</v>
      </c>
      <c r="S37" s="51">
        <v>0.10708743957021578</v>
      </c>
      <c r="T37" s="51">
        <v>0.25322070367702704</v>
      </c>
      <c r="U37" s="51">
        <v>0.17345909197278167</v>
      </c>
      <c r="V37" s="51">
        <v>0.19719307203009942</v>
      </c>
      <c r="W37" s="51">
        <v>8.4273180101081008E-2</v>
      </c>
      <c r="X37" s="51">
        <v>0.12731466707998651</v>
      </c>
      <c r="Y37" s="51">
        <v>0.16453928513902438</v>
      </c>
      <c r="Z37" s="51">
        <v>0.15437700571692184</v>
      </c>
      <c r="AA37" s="51">
        <v>0.13567329729468766</v>
      </c>
      <c r="AB37" s="51">
        <v>0.22885523434283561</v>
      </c>
      <c r="AC37" s="51">
        <v>8.5021611117890888E-2</v>
      </c>
      <c r="AD37" s="51">
        <v>0.14166111245961746</v>
      </c>
      <c r="AE37" s="51">
        <v>0.25441173906804654</v>
      </c>
      <c r="AF37" s="51">
        <v>0.14573843670727668</v>
      </c>
      <c r="AG37" s="51">
        <v>8.769712153388759E-2</v>
      </c>
      <c r="AH37" s="51">
        <v>0.20474777113605463</v>
      </c>
      <c r="AI37" s="51">
        <v>6.451667061947583E-2</v>
      </c>
      <c r="AJ37" s="51">
        <v>0.1684506107748949</v>
      </c>
      <c r="AK37" s="51">
        <v>0.32884938922841034</v>
      </c>
      <c r="AL37" s="51">
        <v>0.12520971915609755</v>
      </c>
      <c r="AM37" s="51">
        <v>6.9099202171141405E-2</v>
      </c>
      <c r="AN37" s="51">
        <v>0.1976368910609192</v>
      </c>
      <c r="AO37" s="51">
        <v>5.8935542986621049E-2</v>
      </c>
      <c r="AP37" s="51">
        <v>0.17890458257127462</v>
      </c>
      <c r="AQ37" s="51">
        <v>0.37021406205394602</v>
      </c>
      <c r="AR37" s="65"/>
      <c r="AS37" s="65"/>
      <c r="AT37" s="67" t="s">
        <v>74</v>
      </c>
      <c r="AU37" s="51">
        <f>SUMPRODUCT(($AT37='reg2014'!$B$2:$B$4033)*('reg2014'!$E$2:$E$4033="SUP")*('reg2014'!$D$2:$D$4033='4.d'!AU$5)*'reg2014'!$M$2:$M$4033)/SUMPRODUCT(($AT37='reg2014'!$B$2:$B$4033)*('reg2014'!$D$2:$D$4033='4.d'!AU$5)*'reg2014'!$M$2:$M$4033)</f>
        <v>4.55568477506045E-2</v>
      </c>
      <c r="AV37" s="51">
        <f>SUMPRODUCT(($AT37='reg2014'!$B$2:$B$4033)*('reg2014'!$E$2:$E$4033="SUP")*('reg2014'!$D$2:$D$4033='4.d'!AV$5)*'reg2014'!$M$2:$M$4033)/SUMPRODUCT(($AT37='reg2014'!$B$2:$B$4033)*('reg2014'!$D$2:$D$4033='4.d'!AV$5)*'reg2014'!$M$2:$M$4033)</f>
        <v>8.7037829590070892E-2</v>
      </c>
      <c r="AW37" s="51">
        <f>SUMPRODUCT(($AT37='reg2014'!$B$2:$B$4033)*('reg2014'!$E$2:$E$4033="SUP")*('reg2014'!$D$2:$D$4033='4.d'!AW$5)*'reg2014'!$M$2:$M$4033)/SUMPRODUCT(($AT37='reg2014'!$B$2:$B$4033)*('reg2014'!$D$2:$D$4033='4.d'!AW$5)*'reg2014'!$M$2:$M$4033)</f>
        <v>0.10708743957021578</v>
      </c>
      <c r="AX37" s="51">
        <f>SUMPRODUCT(($AT37='reg2014'!$B$2:$B$4033)*('reg2014'!$E$2:$E$4033="SUP")*('reg2014'!$D$2:$D$4033='4.d'!AX$5)*'reg2014'!$M$2:$M$4033)/SUMPRODUCT(($AT37='reg2014'!$B$2:$B$4033)*('reg2014'!$D$2:$D$4033='4.d'!AX$5)*'reg2014'!$M$2:$M$4033)</f>
        <v>0.16453928513902438</v>
      </c>
      <c r="AY37" s="51">
        <f>SUMPRODUCT(($AT37='reg2014'!$B$2:$B$4033)*('reg2014'!$E$2:$E$4033="SUP")*('reg2014'!$D$2:$D$4033='4.d'!AY$5)*'reg2014'!$M$2:$M$4033)/SUMPRODUCT(($AT37='reg2014'!$B$2:$B$4033)*('reg2014'!$D$2:$D$4033='4.d'!AY$5)*'reg2014'!$M$2:$M$4033)</f>
        <v>0.25441173906804654</v>
      </c>
      <c r="AZ37" s="51">
        <f>SUMPRODUCT(($AT37='reg2014'!$B$2:$B$4033)*('reg2014'!$E$2:$E$4033="SUP")*('reg2014'!$D$2:$D$4033='4.d'!AZ$5)*'reg2014'!$M$2:$M$4033)/SUMPRODUCT(($AT37='reg2014'!$B$2:$B$4033)*('reg2014'!$D$2:$D$4033='4.d'!AZ$5)*'reg2014'!$M$2:$M$4033)</f>
        <v>0.32884938922841028</v>
      </c>
      <c r="BA37" s="51">
        <f>SUMPRODUCT(($AT37='reg2014'!$B$2:$B$4033)*('reg2014'!$E$2:$E$4033="SUP")*('reg2014'!$D$2:$D$4033='4.d'!BA$5)*'reg2014'!$M$2:$M$4033)/SUMPRODUCT(($AT37='reg2014'!$B$2:$B$4033)*('reg2014'!$D$2:$D$4033='4.d'!BA$5)*'reg2014'!$M$2:$M$4033)</f>
        <v>0.37021406205394608</v>
      </c>
      <c r="BC37" t="b">
        <f t="shared" si="0"/>
        <v>1</v>
      </c>
      <c r="BF37" s="67">
        <f>--BG37</f>
        <v>31</v>
      </c>
      <c r="BG37" s="69" t="s">
        <v>74</v>
      </c>
    </row>
    <row r="38" spans="1:59" x14ac:dyDescent="0.25">
      <c r="A38" s="43" t="s">
        <v>76</v>
      </c>
      <c r="B38" s="51">
        <v>0.54243576378242475</v>
      </c>
      <c r="C38" s="51">
        <v>0.311308027227571</v>
      </c>
      <c r="D38" s="51">
        <v>4.8874716379468941E-2</v>
      </c>
      <c r="E38" s="51">
        <v>3.7253940025755813E-2</v>
      </c>
      <c r="F38" s="51">
        <v>4.2834365609860793E-2</v>
      </c>
      <c r="G38" s="51">
        <v>1.7293186974918745E-2</v>
      </c>
      <c r="H38" s="51">
        <v>0.47532779889828536</v>
      </c>
      <c r="I38" s="51">
        <v>0.28512685235472107</v>
      </c>
      <c r="J38" s="51">
        <v>9.5740553960741714E-2</v>
      </c>
      <c r="K38" s="51">
        <v>5.3883156179688106E-2</v>
      </c>
      <c r="L38" s="51">
        <v>5.3417642951353865E-2</v>
      </c>
      <c r="M38" s="51">
        <v>3.650399565520987E-2</v>
      </c>
      <c r="N38" s="51">
        <v>0.43811672683513841</v>
      </c>
      <c r="O38" s="51">
        <v>0.24383273164861613</v>
      </c>
      <c r="P38" s="51">
        <v>0.13044524669073407</v>
      </c>
      <c r="Q38" s="51">
        <v>5.995788206979543E-2</v>
      </c>
      <c r="R38" s="51">
        <v>7.5932611311672685E-2</v>
      </c>
      <c r="S38" s="51">
        <v>5.1714801444043321E-2</v>
      </c>
      <c r="T38" s="51">
        <v>0.33295814177855415</v>
      </c>
      <c r="U38" s="51">
        <v>0.24191084571587279</v>
      </c>
      <c r="V38" s="51">
        <v>0.16901161388403657</v>
      </c>
      <c r="W38" s="51">
        <v>7.3747067293285284E-2</v>
      </c>
      <c r="X38" s="51">
        <v>0.10646182182299242</v>
      </c>
      <c r="Y38" s="51">
        <v>7.5910509505258766E-2</v>
      </c>
      <c r="Z38" s="51">
        <v>0.21329044520798304</v>
      </c>
      <c r="AA38" s="51">
        <v>0.22700489801886103</v>
      </c>
      <c r="AB38" s="51">
        <v>0.22358359529205352</v>
      </c>
      <c r="AC38" s="51">
        <v>8.173112069595731E-2</v>
      </c>
      <c r="AD38" s="51">
        <v>0.1243146428832517</v>
      </c>
      <c r="AE38" s="51">
        <v>0.1300752979018934</v>
      </c>
      <c r="AF38" s="51">
        <v>0.1906131065899371</v>
      </c>
      <c r="AG38" s="51">
        <v>0.16795433848354466</v>
      </c>
      <c r="AH38" s="51">
        <v>0.23375390219263731</v>
      </c>
      <c r="AI38" s="51">
        <v>7.1011745044797736E-2</v>
      </c>
      <c r="AJ38" s="51">
        <v>0.15917589734065438</v>
      </c>
      <c r="AK38" s="51">
        <v>0.17749101034842873</v>
      </c>
      <c r="AL38" s="51">
        <v>0.16409988819296895</v>
      </c>
      <c r="AM38" s="51">
        <v>0.14128289386600906</v>
      </c>
      <c r="AN38" s="51">
        <v>0.24298164900598135</v>
      </c>
      <c r="AO38" s="51">
        <v>6.9817513689910224E-2</v>
      </c>
      <c r="AP38" s="51">
        <v>0.17248195877230199</v>
      </c>
      <c r="AQ38" s="51">
        <v>0.20933609647282841</v>
      </c>
      <c r="AR38" s="65"/>
      <c r="AS38" s="65"/>
      <c r="AT38" s="67" t="s">
        <v>76</v>
      </c>
      <c r="AU38" s="51">
        <f>SUMPRODUCT(($AT38='reg2014'!$B$2:$B$4033)*('reg2014'!$E$2:$E$4033="SUP")*('reg2014'!$D$2:$D$4033='4.d'!AU$5)*'reg2014'!$M$2:$M$4033)/SUMPRODUCT(($AT38='reg2014'!$B$2:$B$4033)*('reg2014'!$D$2:$D$4033='4.d'!AU$5)*'reg2014'!$M$2:$M$4033)</f>
        <v>1.7293186974918745E-2</v>
      </c>
      <c r="AV38" s="51">
        <f>SUMPRODUCT(($AT38='reg2014'!$B$2:$B$4033)*('reg2014'!$E$2:$E$4033="SUP")*('reg2014'!$D$2:$D$4033='4.d'!AV$5)*'reg2014'!$M$2:$M$4033)/SUMPRODUCT(($AT38='reg2014'!$B$2:$B$4033)*('reg2014'!$D$2:$D$4033='4.d'!AV$5)*'reg2014'!$M$2:$M$4033)</f>
        <v>3.650399565520987E-2</v>
      </c>
      <c r="AW38" s="51">
        <f>SUMPRODUCT(($AT38='reg2014'!$B$2:$B$4033)*('reg2014'!$E$2:$E$4033="SUP")*('reg2014'!$D$2:$D$4033='4.d'!AW$5)*'reg2014'!$M$2:$M$4033)/SUMPRODUCT(($AT38='reg2014'!$B$2:$B$4033)*('reg2014'!$D$2:$D$4033='4.d'!AW$5)*'reg2014'!$M$2:$M$4033)</f>
        <v>5.1714801444043321E-2</v>
      </c>
      <c r="AX38" s="51">
        <f>SUMPRODUCT(($AT38='reg2014'!$B$2:$B$4033)*('reg2014'!$E$2:$E$4033="SUP")*('reg2014'!$D$2:$D$4033='4.d'!AX$5)*'reg2014'!$M$2:$M$4033)/SUMPRODUCT(($AT38='reg2014'!$B$2:$B$4033)*('reg2014'!$D$2:$D$4033='4.d'!AX$5)*'reg2014'!$M$2:$M$4033)</f>
        <v>7.5910509505258766E-2</v>
      </c>
      <c r="AY38" s="51">
        <f>SUMPRODUCT(($AT38='reg2014'!$B$2:$B$4033)*('reg2014'!$E$2:$E$4033="SUP")*('reg2014'!$D$2:$D$4033='4.d'!AY$5)*'reg2014'!$M$2:$M$4033)/SUMPRODUCT(($AT38='reg2014'!$B$2:$B$4033)*('reg2014'!$D$2:$D$4033='4.d'!AY$5)*'reg2014'!$M$2:$M$4033)</f>
        <v>0.1300752979018934</v>
      </c>
      <c r="AZ38" s="51">
        <f>SUMPRODUCT(($AT38='reg2014'!$B$2:$B$4033)*('reg2014'!$E$2:$E$4033="SUP")*('reg2014'!$D$2:$D$4033='4.d'!AZ$5)*'reg2014'!$M$2:$M$4033)/SUMPRODUCT(($AT38='reg2014'!$B$2:$B$4033)*('reg2014'!$D$2:$D$4033='4.d'!AZ$5)*'reg2014'!$M$2:$M$4033)</f>
        <v>0.17749101034842876</v>
      </c>
      <c r="BA38" s="51">
        <f>SUMPRODUCT(($AT38='reg2014'!$B$2:$B$4033)*('reg2014'!$E$2:$E$4033="SUP")*('reg2014'!$D$2:$D$4033='4.d'!BA$5)*'reg2014'!$M$2:$M$4033)/SUMPRODUCT(($AT38='reg2014'!$B$2:$B$4033)*('reg2014'!$D$2:$D$4033='4.d'!BA$5)*'reg2014'!$M$2:$M$4033)</f>
        <v>0.20933609647282841</v>
      </c>
      <c r="BC38" t="b">
        <f t="shared" si="0"/>
        <v>1</v>
      </c>
      <c r="BF38" s="67">
        <f>--BG38</f>
        <v>32</v>
      </c>
      <c r="BG38" s="69" t="s">
        <v>76</v>
      </c>
    </row>
    <row r="39" spans="1:59" x14ac:dyDescent="0.25">
      <c r="A39" s="43" t="s">
        <v>78</v>
      </c>
      <c r="B39" s="51">
        <v>0.45915620899640008</v>
      </c>
      <c r="C39" s="51">
        <v>0.27938521234958336</v>
      </c>
      <c r="D39" s="51">
        <v>0.11140643048593121</v>
      </c>
      <c r="E39" s="51">
        <v>5.7632136729132324E-2</v>
      </c>
      <c r="F39" s="51">
        <v>5.8260157678116833E-2</v>
      </c>
      <c r="G39" s="51">
        <v>3.4159853760836162E-2</v>
      </c>
      <c r="H39" s="51">
        <v>0.39070202559696393</v>
      </c>
      <c r="I39" s="51">
        <v>0.24991872399997347</v>
      </c>
      <c r="J39" s="51">
        <v>0.1517638550699637</v>
      </c>
      <c r="K39" s="51">
        <v>6.6885171940207405E-2</v>
      </c>
      <c r="L39" s="51">
        <v>7.5437397575653029E-2</v>
      </c>
      <c r="M39" s="51">
        <v>6.529282581723847E-2</v>
      </c>
      <c r="N39" s="51">
        <v>0.37916062962634417</v>
      </c>
      <c r="O39" s="51">
        <v>0.1995426633943444</v>
      </c>
      <c r="P39" s="51">
        <v>0.17523679982652748</v>
      </c>
      <c r="Q39" s="51">
        <v>6.9236228155770421E-2</v>
      </c>
      <c r="R39" s="51">
        <v>9.3778645140305747E-2</v>
      </c>
      <c r="S39" s="51">
        <v>8.3045033856707764E-2</v>
      </c>
      <c r="T39" s="51">
        <v>0.28019755672780372</v>
      </c>
      <c r="U39" s="51">
        <v>0.18737471168679093</v>
      </c>
      <c r="V39" s="51">
        <v>0.22302549048980941</v>
      </c>
      <c r="W39" s="51">
        <v>8.2073636651598711E-2</v>
      </c>
      <c r="X39" s="51">
        <v>0.11156077362281486</v>
      </c>
      <c r="Y39" s="51">
        <v>0.11576783082118235</v>
      </c>
      <c r="Z39" s="51">
        <v>0.18161152235720923</v>
      </c>
      <c r="AA39" s="51">
        <v>0.15553927583354421</v>
      </c>
      <c r="AB39" s="51">
        <v>0.26551246036691045</v>
      </c>
      <c r="AC39" s="51">
        <v>8.6162496198838492E-2</v>
      </c>
      <c r="AD39" s="51">
        <v>0.12709595513885139</v>
      </c>
      <c r="AE39" s="51">
        <v>0.18407829010464624</v>
      </c>
      <c r="AF39" s="51">
        <v>0.16900292860580809</v>
      </c>
      <c r="AG39" s="51">
        <v>0.10523192028912186</v>
      </c>
      <c r="AH39" s="51">
        <v>0.25460924641297189</v>
      </c>
      <c r="AI39" s="51">
        <v>6.9100179992844721E-2</v>
      </c>
      <c r="AJ39" s="51">
        <v>0.16098351587273441</v>
      </c>
      <c r="AK39" s="51">
        <v>0.24107220882651903</v>
      </c>
      <c r="AL39" s="51">
        <v>0.14903677757810607</v>
      </c>
      <c r="AM39" s="51">
        <v>8.6106790974529529E-2</v>
      </c>
      <c r="AN39" s="51">
        <v>0.24554996531139628</v>
      </c>
      <c r="AO39" s="51">
        <v>6.530749491652682E-2</v>
      </c>
      <c r="AP39" s="51">
        <v>0.17287836120769562</v>
      </c>
      <c r="AQ39" s="51">
        <v>0.28112061001174576</v>
      </c>
      <c r="AR39" s="65"/>
      <c r="AS39" s="65"/>
      <c r="AT39" s="67" t="s">
        <v>78</v>
      </c>
      <c r="AU39" s="51">
        <f>SUMPRODUCT(($AT39='reg2014'!$B$2:$B$4033)*('reg2014'!$E$2:$E$4033="SUP")*('reg2014'!$D$2:$D$4033='4.d'!AU$5)*'reg2014'!$M$2:$M$4033)/SUMPRODUCT(($AT39='reg2014'!$B$2:$B$4033)*('reg2014'!$D$2:$D$4033='4.d'!AU$5)*'reg2014'!$M$2:$M$4033)</f>
        <v>3.4159853760836162E-2</v>
      </c>
      <c r="AV39" s="51">
        <f>SUMPRODUCT(($AT39='reg2014'!$B$2:$B$4033)*('reg2014'!$E$2:$E$4033="SUP")*('reg2014'!$D$2:$D$4033='4.d'!AV$5)*'reg2014'!$M$2:$M$4033)/SUMPRODUCT(($AT39='reg2014'!$B$2:$B$4033)*('reg2014'!$D$2:$D$4033='4.d'!AV$5)*'reg2014'!$M$2:$M$4033)</f>
        <v>6.529282581723847E-2</v>
      </c>
      <c r="AW39" s="51">
        <f>SUMPRODUCT(($AT39='reg2014'!$B$2:$B$4033)*('reg2014'!$E$2:$E$4033="SUP")*('reg2014'!$D$2:$D$4033='4.d'!AW$5)*'reg2014'!$M$2:$M$4033)/SUMPRODUCT(($AT39='reg2014'!$B$2:$B$4033)*('reg2014'!$D$2:$D$4033='4.d'!AW$5)*'reg2014'!$M$2:$M$4033)</f>
        <v>8.3045033856707764E-2</v>
      </c>
      <c r="AX39" s="51">
        <f>SUMPRODUCT(($AT39='reg2014'!$B$2:$B$4033)*('reg2014'!$E$2:$E$4033="SUP")*('reg2014'!$D$2:$D$4033='4.d'!AX$5)*'reg2014'!$M$2:$M$4033)/SUMPRODUCT(($AT39='reg2014'!$B$2:$B$4033)*('reg2014'!$D$2:$D$4033='4.d'!AX$5)*'reg2014'!$M$2:$M$4033)</f>
        <v>0.11576783082118235</v>
      </c>
      <c r="AY39" s="51">
        <f>SUMPRODUCT(($AT39='reg2014'!$B$2:$B$4033)*('reg2014'!$E$2:$E$4033="SUP")*('reg2014'!$D$2:$D$4033='4.d'!AY$5)*'reg2014'!$M$2:$M$4033)/SUMPRODUCT(($AT39='reg2014'!$B$2:$B$4033)*('reg2014'!$D$2:$D$4033='4.d'!AY$5)*'reg2014'!$M$2:$M$4033)</f>
        <v>0.18407829010464624</v>
      </c>
      <c r="AZ39" s="51">
        <f>SUMPRODUCT(($AT39='reg2014'!$B$2:$B$4033)*('reg2014'!$E$2:$E$4033="SUP")*('reg2014'!$D$2:$D$4033='4.d'!AZ$5)*'reg2014'!$M$2:$M$4033)/SUMPRODUCT(($AT39='reg2014'!$B$2:$B$4033)*('reg2014'!$D$2:$D$4033='4.d'!AZ$5)*'reg2014'!$M$2:$M$4033)</f>
        <v>0.24107220882651903</v>
      </c>
      <c r="BA39" s="51">
        <f>SUMPRODUCT(($AT39='reg2014'!$B$2:$B$4033)*('reg2014'!$E$2:$E$4033="SUP")*('reg2014'!$D$2:$D$4033='4.d'!BA$5)*'reg2014'!$M$2:$M$4033)/SUMPRODUCT(($AT39='reg2014'!$B$2:$B$4033)*('reg2014'!$D$2:$D$4033='4.d'!BA$5)*'reg2014'!$M$2:$M$4033)</f>
        <v>0.28112061001174576</v>
      </c>
      <c r="BC39" t="b">
        <f t="shared" si="0"/>
        <v>1</v>
      </c>
      <c r="BF39" s="67">
        <f>--BG39</f>
        <v>33</v>
      </c>
      <c r="BG39" s="69" t="s">
        <v>78</v>
      </c>
    </row>
    <row r="40" spans="1:59" x14ac:dyDescent="0.25">
      <c r="A40" s="43" t="s">
        <v>80</v>
      </c>
      <c r="B40" s="51">
        <v>0.50238487555285749</v>
      </c>
      <c r="C40" s="51">
        <v>0.27662629240983244</v>
      </c>
      <c r="D40" s="51">
        <v>7.0823577024253459E-2</v>
      </c>
      <c r="E40" s="51">
        <v>6.1679145106428079E-2</v>
      </c>
      <c r="F40" s="51">
        <v>5.274670212663448E-2</v>
      </c>
      <c r="G40" s="51">
        <v>3.5739407779994029E-2</v>
      </c>
      <c r="H40" s="51">
        <v>0.44431495855229886</v>
      </c>
      <c r="I40" s="51">
        <v>0.24488225334769895</v>
      </c>
      <c r="J40" s="51">
        <v>9.415334550012093E-2</v>
      </c>
      <c r="K40" s="51">
        <v>7.5067613623870363E-2</v>
      </c>
      <c r="L40" s="51">
        <v>7.0724949976912421E-2</v>
      </c>
      <c r="M40" s="51">
        <v>7.0856878999098483E-2</v>
      </c>
      <c r="N40" s="51">
        <v>0.41517680719558653</v>
      </c>
      <c r="O40" s="51">
        <v>0.19887450403882329</v>
      </c>
      <c r="P40" s="51">
        <v>0.11672278338945005</v>
      </c>
      <c r="Q40" s="51">
        <v>8.6498790724142835E-2</v>
      </c>
      <c r="R40" s="51">
        <v>9.6520763187429859E-2</v>
      </c>
      <c r="S40" s="51">
        <v>8.6206351464567427E-2</v>
      </c>
      <c r="T40" s="51">
        <v>0.2988847207086372</v>
      </c>
      <c r="U40" s="51">
        <v>0.1946219996087965</v>
      </c>
      <c r="V40" s="51">
        <v>0.16838691424260208</v>
      </c>
      <c r="W40" s="51">
        <v>9.5954885852404498E-2</v>
      </c>
      <c r="X40" s="51">
        <v>0.11592896861988991</v>
      </c>
      <c r="Y40" s="51">
        <v>0.12622251096766982</v>
      </c>
      <c r="Z40" s="51">
        <v>0.19667047948805144</v>
      </c>
      <c r="AA40" s="51">
        <v>0.15757875537144095</v>
      </c>
      <c r="AB40" s="51">
        <v>0.21435836399047825</v>
      </c>
      <c r="AC40" s="51">
        <v>0.10025659257427273</v>
      </c>
      <c r="AD40" s="51">
        <v>0.13222091693201843</v>
      </c>
      <c r="AE40" s="51">
        <v>0.19891489164373821</v>
      </c>
      <c r="AF40" s="51">
        <v>0.19086866475404748</v>
      </c>
      <c r="AG40" s="51">
        <v>0.10713516196998452</v>
      </c>
      <c r="AH40" s="51">
        <v>0.20352450230594421</v>
      </c>
      <c r="AI40" s="51">
        <v>8.047795141883482E-2</v>
      </c>
      <c r="AJ40" s="51">
        <v>0.16557255584060349</v>
      </c>
      <c r="AK40" s="51">
        <v>0.25242116371058537</v>
      </c>
      <c r="AL40" s="51">
        <v>0.17167505291880913</v>
      </c>
      <c r="AM40" s="51">
        <v>8.478197248847083E-2</v>
      </c>
      <c r="AN40" s="51">
        <v>0.20645776790105178</v>
      </c>
      <c r="AO40" s="51">
        <v>7.2567241680456224E-2</v>
      </c>
      <c r="AP40" s="51">
        <v>0.18126461548099951</v>
      </c>
      <c r="AQ40" s="51">
        <v>0.28325334953021253</v>
      </c>
      <c r="AR40" s="65"/>
      <c r="AS40" s="65"/>
      <c r="AT40" s="67" t="s">
        <v>80</v>
      </c>
      <c r="AU40" s="51">
        <f>SUMPRODUCT(($AT40='reg2014'!$B$2:$B$4033)*('reg2014'!$E$2:$E$4033="SUP")*('reg2014'!$D$2:$D$4033='4.d'!AU$5)*'reg2014'!$M$2:$M$4033)/SUMPRODUCT(($AT40='reg2014'!$B$2:$B$4033)*('reg2014'!$D$2:$D$4033='4.d'!AU$5)*'reg2014'!$M$2:$M$4033)</f>
        <v>3.5739407779994029E-2</v>
      </c>
      <c r="AV40" s="51">
        <f>SUMPRODUCT(($AT40='reg2014'!$B$2:$B$4033)*('reg2014'!$E$2:$E$4033="SUP")*('reg2014'!$D$2:$D$4033='4.d'!AV$5)*'reg2014'!$M$2:$M$4033)/SUMPRODUCT(($AT40='reg2014'!$B$2:$B$4033)*('reg2014'!$D$2:$D$4033='4.d'!AV$5)*'reg2014'!$M$2:$M$4033)</f>
        <v>7.0856878999098483E-2</v>
      </c>
      <c r="AW40" s="51">
        <f>SUMPRODUCT(($AT40='reg2014'!$B$2:$B$4033)*('reg2014'!$E$2:$E$4033="SUP")*('reg2014'!$D$2:$D$4033='4.d'!AW$5)*'reg2014'!$M$2:$M$4033)/SUMPRODUCT(($AT40='reg2014'!$B$2:$B$4033)*('reg2014'!$D$2:$D$4033='4.d'!AW$5)*'reg2014'!$M$2:$M$4033)</f>
        <v>8.6206351464567427E-2</v>
      </c>
      <c r="AX40" s="51">
        <f>SUMPRODUCT(($AT40='reg2014'!$B$2:$B$4033)*('reg2014'!$E$2:$E$4033="SUP")*('reg2014'!$D$2:$D$4033='4.d'!AX$5)*'reg2014'!$M$2:$M$4033)/SUMPRODUCT(($AT40='reg2014'!$B$2:$B$4033)*('reg2014'!$D$2:$D$4033='4.d'!AX$5)*'reg2014'!$M$2:$M$4033)</f>
        <v>0.12622251096766982</v>
      </c>
      <c r="AY40" s="51">
        <f>SUMPRODUCT(($AT40='reg2014'!$B$2:$B$4033)*('reg2014'!$E$2:$E$4033="SUP")*('reg2014'!$D$2:$D$4033='4.d'!AY$5)*'reg2014'!$M$2:$M$4033)/SUMPRODUCT(($AT40='reg2014'!$B$2:$B$4033)*('reg2014'!$D$2:$D$4033='4.d'!AY$5)*'reg2014'!$M$2:$M$4033)</f>
        <v>0.19891489164373821</v>
      </c>
      <c r="AZ40" s="51">
        <f>SUMPRODUCT(($AT40='reg2014'!$B$2:$B$4033)*('reg2014'!$E$2:$E$4033="SUP")*('reg2014'!$D$2:$D$4033='4.d'!AZ$5)*'reg2014'!$M$2:$M$4033)/SUMPRODUCT(($AT40='reg2014'!$B$2:$B$4033)*('reg2014'!$D$2:$D$4033='4.d'!AZ$5)*'reg2014'!$M$2:$M$4033)</f>
        <v>0.25242116371058537</v>
      </c>
      <c r="BA40" s="51">
        <f>SUMPRODUCT(($AT40='reg2014'!$B$2:$B$4033)*('reg2014'!$E$2:$E$4033="SUP")*('reg2014'!$D$2:$D$4033='4.d'!BA$5)*'reg2014'!$M$2:$M$4033)/SUMPRODUCT(($AT40='reg2014'!$B$2:$B$4033)*('reg2014'!$D$2:$D$4033='4.d'!BA$5)*'reg2014'!$M$2:$M$4033)</f>
        <v>0.28325334953021253</v>
      </c>
      <c r="BC40" t="b">
        <f t="shared" si="0"/>
        <v>1</v>
      </c>
      <c r="BF40" s="67">
        <f>--BG40</f>
        <v>34</v>
      </c>
      <c r="BG40" s="69" t="s">
        <v>80</v>
      </c>
    </row>
    <row r="41" spans="1:59" x14ac:dyDescent="0.25">
      <c r="A41" s="43" t="s">
        <v>82</v>
      </c>
      <c r="B41" s="51">
        <v>0.47462738396585913</v>
      </c>
      <c r="C41" s="51">
        <v>0.32240082610642518</v>
      </c>
      <c r="D41" s="51">
        <v>9.0387374461979919E-2</v>
      </c>
      <c r="E41" s="51">
        <v>4.4183900063054581E-2</v>
      </c>
      <c r="F41" s="51">
        <v>4.5116011294994929E-2</v>
      </c>
      <c r="G41" s="51">
        <v>2.3284504107686264E-2</v>
      </c>
      <c r="H41" s="51">
        <v>0.41028161867309398</v>
      </c>
      <c r="I41" s="51">
        <v>0.28173495708063767</v>
      </c>
      <c r="J41" s="51">
        <v>0.13783880925197683</v>
      </c>
      <c r="K41" s="51">
        <v>5.6873440737451902E-2</v>
      </c>
      <c r="L41" s="51">
        <v>5.8934838682396719E-2</v>
      </c>
      <c r="M41" s="51">
        <v>5.4336335574442896E-2</v>
      </c>
      <c r="N41" s="51">
        <v>0.38143080808478164</v>
      </c>
      <c r="O41" s="51">
        <v>0.22735104600206132</v>
      </c>
      <c r="P41" s="51">
        <v>0.17166392610717293</v>
      </c>
      <c r="Q41" s="51">
        <v>6.1776669315437086E-2</v>
      </c>
      <c r="R41" s="51">
        <v>8.1492962400572758E-2</v>
      </c>
      <c r="S41" s="51">
        <v>7.6284588089974278E-2</v>
      </c>
      <c r="T41" s="51">
        <v>0.27501464552357974</v>
      </c>
      <c r="U41" s="51">
        <v>0.2165402254589387</v>
      </c>
      <c r="V41" s="51">
        <v>0.22271050772973397</v>
      </c>
      <c r="W41" s="51">
        <v>7.4996030652487736E-2</v>
      </c>
      <c r="X41" s="51">
        <v>0.10131234841198725</v>
      </c>
      <c r="Y41" s="51">
        <v>0.1094262422232726</v>
      </c>
      <c r="Z41" s="51">
        <v>0.18476697613648704</v>
      </c>
      <c r="AA41" s="51">
        <v>0.17602755279691165</v>
      </c>
      <c r="AB41" s="51">
        <v>0.25881758613540101</v>
      </c>
      <c r="AC41" s="51">
        <v>7.6828268932674679E-2</v>
      </c>
      <c r="AD41" s="51">
        <v>0.12255268172438646</v>
      </c>
      <c r="AE41" s="51">
        <v>0.18100693427413914</v>
      </c>
      <c r="AF41" s="51">
        <v>0.15962010515907116</v>
      </c>
      <c r="AG41" s="51">
        <v>0.12618693291942371</v>
      </c>
      <c r="AH41" s="51">
        <v>0.24587837190989645</v>
      </c>
      <c r="AI41" s="51">
        <v>6.2751955391675218E-2</v>
      </c>
      <c r="AJ41" s="51">
        <v>0.15898629519227889</v>
      </c>
      <c r="AK41" s="51">
        <v>0.24657633942765453</v>
      </c>
      <c r="AL41" s="51">
        <v>0.13882001794261323</v>
      </c>
      <c r="AM41" s="51">
        <v>0.10156522234700598</v>
      </c>
      <c r="AN41" s="51">
        <v>0.24226345999462112</v>
      </c>
      <c r="AO41" s="51">
        <v>6.0029050431212302E-2</v>
      </c>
      <c r="AP41" s="51">
        <v>0.17469821917702333</v>
      </c>
      <c r="AQ41" s="51">
        <v>0.28262403010752402</v>
      </c>
      <c r="AR41" s="65"/>
      <c r="AS41" s="65"/>
      <c r="AT41" s="67" t="s">
        <v>82</v>
      </c>
      <c r="AU41" s="51">
        <f>SUMPRODUCT(($AT41='reg2014'!$B$2:$B$4033)*('reg2014'!$E$2:$E$4033="SUP")*('reg2014'!$D$2:$D$4033='4.d'!AU$5)*'reg2014'!$M$2:$M$4033)/SUMPRODUCT(($AT41='reg2014'!$B$2:$B$4033)*('reg2014'!$D$2:$D$4033='4.d'!AU$5)*'reg2014'!$M$2:$M$4033)</f>
        <v>2.3284504107686264E-2</v>
      </c>
      <c r="AV41" s="51">
        <f>SUMPRODUCT(($AT41='reg2014'!$B$2:$B$4033)*('reg2014'!$E$2:$E$4033="SUP")*('reg2014'!$D$2:$D$4033='4.d'!AV$5)*'reg2014'!$M$2:$M$4033)/SUMPRODUCT(($AT41='reg2014'!$B$2:$B$4033)*('reg2014'!$D$2:$D$4033='4.d'!AV$5)*'reg2014'!$M$2:$M$4033)</f>
        <v>5.4336335574442896E-2</v>
      </c>
      <c r="AW41" s="51">
        <f>SUMPRODUCT(($AT41='reg2014'!$B$2:$B$4033)*('reg2014'!$E$2:$E$4033="SUP")*('reg2014'!$D$2:$D$4033='4.d'!AW$5)*'reg2014'!$M$2:$M$4033)/SUMPRODUCT(($AT41='reg2014'!$B$2:$B$4033)*('reg2014'!$D$2:$D$4033='4.d'!AW$5)*'reg2014'!$M$2:$M$4033)</f>
        <v>7.6284588089974278E-2</v>
      </c>
      <c r="AX41" s="51">
        <f>SUMPRODUCT(($AT41='reg2014'!$B$2:$B$4033)*('reg2014'!$E$2:$E$4033="SUP")*('reg2014'!$D$2:$D$4033='4.d'!AX$5)*'reg2014'!$M$2:$M$4033)/SUMPRODUCT(($AT41='reg2014'!$B$2:$B$4033)*('reg2014'!$D$2:$D$4033='4.d'!AX$5)*'reg2014'!$M$2:$M$4033)</f>
        <v>0.1094262422232726</v>
      </c>
      <c r="AY41" s="51">
        <f>SUMPRODUCT(($AT41='reg2014'!$B$2:$B$4033)*('reg2014'!$E$2:$E$4033="SUP")*('reg2014'!$D$2:$D$4033='4.d'!AY$5)*'reg2014'!$M$2:$M$4033)/SUMPRODUCT(($AT41='reg2014'!$B$2:$B$4033)*('reg2014'!$D$2:$D$4033='4.d'!AY$5)*'reg2014'!$M$2:$M$4033)</f>
        <v>0.18100693427413914</v>
      </c>
      <c r="AZ41" s="51">
        <f>SUMPRODUCT(($AT41='reg2014'!$B$2:$B$4033)*('reg2014'!$E$2:$E$4033="SUP")*('reg2014'!$D$2:$D$4033='4.d'!AZ$5)*'reg2014'!$M$2:$M$4033)/SUMPRODUCT(($AT41='reg2014'!$B$2:$B$4033)*('reg2014'!$D$2:$D$4033='4.d'!AZ$5)*'reg2014'!$M$2:$M$4033)</f>
        <v>0.24657633942765453</v>
      </c>
      <c r="BA41" s="51">
        <f>SUMPRODUCT(($AT41='reg2014'!$B$2:$B$4033)*('reg2014'!$E$2:$E$4033="SUP")*('reg2014'!$D$2:$D$4033='4.d'!BA$5)*'reg2014'!$M$2:$M$4033)/SUMPRODUCT(($AT41='reg2014'!$B$2:$B$4033)*('reg2014'!$D$2:$D$4033='4.d'!BA$5)*'reg2014'!$M$2:$M$4033)</f>
        <v>0.28262403010752402</v>
      </c>
      <c r="BC41" t="b">
        <f t="shared" si="0"/>
        <v>1</v>
      </c>
      <c r="BF41" s="67">
        <f>--BG41</f>
        <v>35</v>
      </c>
      <c r="BG41" s="69" t="s">
        <v>82</v>
      </c>
    </row>
    <row r="42" spans="1:59" x14ac:dyDescent="0.25">
      <c r="A42" s="43" t="s">
        <v>84</v>
      </c>
      <c r="B42" s="51">
        <v>0.49789266018024481</v>
      </c>
      <c r="C42" s="51">
        <v>0.34091826211720394</v>
      </c>
      <c r="D42" s="51">
        <v>7.1537461328072455E-2</v>
      </c>
      <c r="E42" s="51">
        <v>3.2506837645159846E-2</v>
      </c>
      <c r="F42" s="51">
        <v>4.1048289467784604E-2</v>
      </c>
      <c r="G42" s="51">
        <v>1.6096489261534324E-2</v>
      </c>
      <c r="H42" s="51">
        <v>0.44594557486887992</v>
      </c>
      <c r="I42" s="51">
        <v>0.30938847241672846</v>
      </c>
      <c r="J42" s="51">
        <v>0.11925748963396215</v>
      </c>
      <c r="K42" s="51">
        <v>4.5061372435950243E-2</v>
      </c>
      <c r="L42" s="51">
        <v>5.0800450339127327E-2</v>
      </c>
      <c r="M42" s="51">
        <v>2.9546640305351896E-2</v>
      </c>
      <c r="N42" s="51">
        <v>0.41932944032543795</v>
      </c>
      <c r="O42" s="51">
        <v>0.27288235680073486</v>
      </c>
      <c r="P42" s="51">
        <v>0.15084312053014895</v>
      </c>
      <c r="Q42" s="51">
        <v>5.1134002580758044E-2</v>
      </c>
      <c r="R42" s="51">
        <v>6.3819084487019659E-2</v>
      </c>
      <c r="S42" s="51">
        <v>4.1991995275900529E-2</v>
      </c>
      <c r="T42" s="51">
        <v>0.34247594050743657</v>
      </c>
      <c r="U42" s="51">
        <v>0.25411198600174978</v>
      </c>
      <c r="V42" s="51">
        <v>0.2041010498687664</v>
      </c>
      <c r="W42" s="51">
        <v>6.6190944881889757E-2</v>
      </c>
      <c r="X42" s="51">
        <v>7.6908355205599299E-2</v>
      </c>
      <c r="Y42" s="51">
        <v>5.6211723534558181E-2</v>
      </c>
      <c r="Z42" s="51">
        <v>0.24311091997750506</v>
      </c>
      <c r="AA42" s="51">
        <v>0.23462569056204308</v>
      </c>
      <c r="AB42" s="51">
        <v>0.25927089880578252</v>
      </c>
      <c r="AC42" s="51">
        <v>7.2695094114922754E-2</v>
      </c>
      <c r="AD42" s="51">
        <v>9.3877843571846017E-2</v>
      </c>
      <c r="AE42" s="51">
        <v>9.6419552967900585E-2</v>
      </c>
      <c r="AF42" s="51">
        <v>0.22146259693748882</v>
      </c>
      <c r="AG42" s="51">
        <v>0.18421551448753551</v>
      </c>
      <c r="AH42" s="51">
        <v>0.27531900322449626</v>
      </c>
      <c r="AI42" s="51">
        <v>6.4662015498781922E-2</v>
      </c>
      <c r="AJ42" s="51">
        <v>0.12608276666339899</v>
      </c>
      <c r="AK42" s="51">
        <v>0.12825810318829867</v>
      </c>
      <c r="AL42" s="51">
        <v>0.19115416977332125</v>
      </c>
      <c r="AM42" s="51">
        <v>0.1581978823992585</v>
      </c>
      <c r="AN42" s="51">
        <v>0.28825717956281199</v>
      </c>
      <c r="AO42" s="51">
        <v>6.6161403432696636E-2</v>
      </c>
      <c r="AP42" s="51">
        <v>0.14330816969433177</v>
      </c>
      <c r="AQ42" s="51">
        <v>0.15292119513757987</v>
      </c>
      <c r="AR42" s="65"/>
      <c r="AS42" s="65"/>
      <c r="AT42" s="67" t="s">
        <v>84</v>
      </c>
      <c r="AU42" s="51">
        <f>SUMPRODUCT(($AT42='reg2014'!$B$2:$B$4033)*('reg2014'!$E$2:$E$4033="SUP")*('reg2014'!$D$2:$D$4033='4.d'!AU$5)*'reg2014'!$M$2:$M$4033)/SUMPRODUCT(($AT42='reg2014'!$B$2:$B$4033)*('reg2014'!$D$2:$D$4033='4.d'!AU$5)*'reg2014'!$M$2:$M$4033)</f>
        <v>1.6096489261534324E-2</v>
      </c>
      <c r="AV42" s="51">
        <f>SUMPRODUCT(($AT42='reg2014'!$B$2:$B$4033)*('reg2014'!$E$2:$E$4033="SUP")*('reg2014'!$D$2:$D$4033='4.d'!AV$5)*'reg2014'!$M$2:$M$4033)/SUMPRODUCT(($AT42='reg2014'!$B$2:$B$4033)*('reg2014'!$D$2:$D$4033='4.d'!AV$5)*'reg2014'!$M$2:$M$4033)</f>
        <v>2.9546640305351896E-2</v>
      </c>
      <c r="AW42" s="51">
        <f>SUMPRODUCT(($AT42='reg2014'!$B$2:$B$4033)*('reg2014'!$E$2:$E$4033="SUP")*('reg2014'!$D$2:$D$4033='4.d'!AW$5)*'reg2014'!$M$2:$M$4033)/SUMPRODUCT(($AT42='reg2014'!$B$2:$B$4033)*('reg2014'!$D$2:$D$4033='4.d'!AW$5)*'reg2014'!$M$2:$M$4033)</f>
        <v>4.1991995275900529E-2</v>
      </c>
      <c r="AX42" s="51">
        <f>SUMPRODUCT(($AT42='reg2014'!$B$2:$B$4033)*('reg2014'!$E$2:$E$4033="SUP")*('reg2014'!$D$2:$D$4033='4.d'!AX$5)*'reg2014'!$M$2:$M$4033)/SUMPRODUCT(($AT42='reg2014'!$B$2:$B$4033)*('reg2014'!$D$2:$D$4033='4.d'!AX$5)*'reg2014'!$M$2:$M$4033)</f>
        <v>5.6211723534558181E-2</v>
      </c>
      <c r="AY42" s="51">
        <f>SUMPRODUCT(($AT42='reg2014'!$B$2:$B$4033)*('reg2014'!$E$2:$E$4033="SUP")*('reg2014'!$D$2:$D$4033='4.d'!AY$5)*'reg2014'!$M$2:$M$4033)/SUMPRODUCT(($AT42='reg2014'!$B$2:$B$4033)*('reg2014'!$D$2:$D$4033='4.d'!AY$5)*'reg2014'!$M$2:$M$4033)</f>
        <v>9.6419552967900585E-2</v>
      </c>
      <c r="AZ42" s="51">
        <f>SUMPRODUCT(($AT42='reg2014'!$B$2:$B$4033)*('reg2014'!$E$2:$E$4033="SUP")*('reg2014'!$D$2:$D$4033='4.d'!AZ$5)*'reg2014'!$M$2:$M$4033)/SUMPRODUCT(($AT42='reg2014'!$B$2:$B$4033)*('reg2014'!$D$2:$D$4033='4.d'!AZ$5)*'reg2014'!$M$2:$M$4033)</f>
        <v>0.12825810318829864</v>
      </c>
      <c r="BA42" s="51">
        <f>SUMPRODUCT(($AT42='reg2014'!$B$2:$B$4033)*('reg2014'!$E$2:$E$4033="SUP")*('reg2014'!$D$2:$D$4033='4.d'!BA$5)*'reg2014'!$M$2:$M$4033)/SUMPRODUCT(($AT42='reg2014'!$B$2:$B$4033)*('reg2014'!$D$2:$D$4033='4.d'!BA$5)*'reg2014'!$M$2:$M$4033)</f>
        <v>0.15292119513757987</v>
      </c>
      <c r="BC42" t="b">
        <f t="shared" si="0"/>
        <v>1</v>
      </c>
      <c r="BF42" s="67">
        <f>--BG42</f>
        <v>36</v>
      </c>
      <c r="BG42" s="69" t="s">
        <v>84</v>
      </c>
    </row>
    <row r="43" spans="1:59" x14ac:dyDescent="0.25">
      <c r="A43" s="43" t="s">
        <v>86</v>
      </c>
      <c r="B43" s="51">
        <v>0.44815928375760006</v>
      </c>
      <c r="C43" s="51">
        <v>0.33314625509454132</v>
      </c>
      <c r="D43" s="51">
        <v>9.844324179862364E-2</v>
      </c>
      <c r="E43" s="51">
        <v>4.3803033340014702E-2</v>
      </c>
      <c r="F43" s="51">
        <v>4.9589096011224694E-2</v>
      </c>
      <c r="G43" s="51">
        <v>2.6859089997995592E-2</v>
      </c>
      <c r="H43" s="51">
        <v>0.39545399183971741</v>
      </c>
      <c r="I43" s="51">
        <v>0.28466597649351438</v>
      </c>
      <c r="J43" s="51">
        <v>0.14530174776201205</v>
      </c>
      <c r="K43" s="51">
        <v>5.4031423177638392E-2</v>
      </c>
      <c r="L43" s="51">
        <v>6.5008221180196085E-2</v>
      </c>
      <c r="M43" s="51">
        <v>5.5538639546921627E-2</v>
      </c>
      <c r="N43" s="51">
        <v>0.38133446892440104</v>
      </c>
      <c r="O43" s="51">
        <v>0.23635609745164399</v>
      </c>
      <c r="P43" s="51">
        <v>0.16782840621287851</v>
      </c>
      <c r="Q43" s="51">
        <v>6.3462357397404578E-2</v>
      </c>
      <c r="R43" s="51">
        <v>8.0350539032207458E-2</v>
      </c>
      <c r="S43" s="51">
        <v>7.0668130981464461E-2</v>
      </c>
      <c r="T43" s="51">
        <v>0.27917399803207249</v>
      </c>
      <c r="U43" s="51">
        <v>0.22484495316279721</v>
      </c>
      <c r="V43" s="51">
        <v>0.2236947971267203</v>
      </c>
      <c r="W43" s="51">
        <v>7.4868299219951515E-2</v>
      </c>
      <c r="X43" s="51">
        <v>9.9504324956011803E-2</v>
      </c>
      <c r="Y43" s="51">
        <v>9.7913627502446726E-2</v>
      </c>
      <c r="Z43" s="51">
        <v>0.19130084675204606</v>
      </c>
      <c r="AA43" s="51">
        <v>0.18829608237378873</v>
      </c>
      <c r="AB43" s="51">
        <v>0.26322879205489597</v>
      </c>
      <c r="AC43" s="51">
        <v>7.5884591200439402E-2</v>
      </c>
      <c r="AD43" s="51">
        <v>0.1196910237324194</v>
      </c>
      <c r="AE43" s="51">
        <v>0.16159866388641045</v>
      </c>
      <c r="AF43" s="51">
        <v>0.17122836548280138</v>
      </c>
      <c r="AG43" s="51">
        <v>0.13531883498020406</v>
      </c>
      <c r="AH43" s="51">
        <v>0.25913468003478662</v>
      </c>
      <c r="AI43" s="51">
        <v>6.4691953432489832E-2</v>
      </c>
      <c r="AJ43" s="51">
        <v>0.15330144565166454</v>
      </c>
      <c r="AK43" s="51">
        <v>0.21632472041805367</v>
      </c>
      <c r="AL43" s="51">
        <v>0.15279566263839342</v>
      </c>
      <c r="AM43" s="51">
        <v>0.11256470247655773</v>
      </c>
      <c r="AN43" s="51">
        <v>0.25729967075048721</v>
      </c>
      <c r="AO43" s="51">
        <v>5.869751588538713E-2</v>
      </c>
      <c r="AP43" s="51">
        <v>0.16957255279019329</v>
      </c>
      <c r="AQ43" s="51">
        <v>0.2490698954589812</v>
      </c>
      <c r="AR43" s="65"/>
      <c r="AS43" s="65"/>
      <c r="AT43" s="67" t="s">
        <v>86</v>
      </c>
      <c r="AU43" s="51">
        <f>SUMPRODUCT(($AT43='reg2014'!$B$2:$B$4033)*('reg2014'!$E$2:$E$4033="SUP")*('reg2014'!$D$2:$D$4033='4.d'!AU$5)*'reg2014'!$M$2:$M$4033)/SUMPRODUCT(($AT43='reg2014'!$B$2:$B$4033)*('reg2014'!$D$2:$D$4033='4.d'!AU$5)*'reg2014'!$M$2:$M$4033)</f>
        <v>2.6859089997995592E-2</v>
      </c>
      <c r="AV43" s="51">
        <f>SUMPRODUCT(($AT43='reg2014'!$B$2:$B$4033)*('reg2014'!$E$2:$E$4033="SUP")*('reg2014'!$D$2:$D$4033='4.d'!AV$5)*'reg2014'!$M$2:$M$4033)/SUMPRODUCT(($AT43='reg2014'!$B$2:$B$4033)*('reg2014'!$D$2:$D$4033='4.d'!AV$5)*'reg2014'!$M$2:$M$4033)</f>
        <v>5.5538639546921627E-2</v>
      </c>
      <c r="AW43" s="51">
        <f>SUMPRODUCT(($AT43='reg2014'!$B$2:$B$4033)*('reg2014'!$E$2:$E$4033="SUP")*('reg2014'!$D$2:$D$4033='4.d'!AW$5)*'reg2014'!$M$2:$M$4033)/SUMPRODUCT(($AT43='reg2014'!$B$2:$B$4033)*('reg2014'!$D$2:$D$4033='4.d'!AW$5)*'reg2014'!$M$2:$M$4033)</f>
        <v>7.0668130981464461E-2</v>
      </c>
      <c r="AX43" s="51">
        <f>SUMPRODUCT(($AT43='reg2014'!$B$2:$B$4033)*('reg2014'!$E$2:$E$4033="SUP")*('reg2014'!$D$2:$D$4033='4.d'!AX$5)*'reg2014'!$M$2:$M$4033)/SUMPRODUCT(($AT43='reg2014'!$B$2:$B$4033)*('reg2014'!$D$2:$D$4033='4.d'!AX$5)*'reg2014'!$M$2:$M$4033)</f>
        <v>9.7913627502446726E-2</v>
      </c>
      <c r="AY43" s="51">
        <f>SUMPRODUCT(($AT43='reg2014'!$B$2:$B$4033)*('reg2014'!$E$2:$E$4033="SUP")*('reg2014'!$D$2:$D$4033='4.d'!AY$5)*'reg2014'!$M$2:$M$4033)/SUMPRODUCT(($AT43='reg2014'!$B$2:$B$4033)*('reg2014'!$D$2:$D$4033='4.d'!AY$5)*'reg2014'!$M$2:$M$4033)</f>
        <v>0.16159866388641045</v>
      </c>
      <c r="AZ43" s="51">
        <f>SUMPRODUCT(($AT43='reg2014'!$B$2:$B$4033)*('reg2014'!$E$2:$E$4033="SUP")*('reg2014'!$D$2:$D$4033='4.d'!AZ$5)*'reg2014'!$M$2:$M$4033)/SUMPRODUCT(($AT43='reg2014'!$B$2:$B$4033)*('reg2014'!$D$2:$D$4033='4.d'!AZ$5)*'reg2014'!$M$2:$M$4033)</f>
        <v>0.21632472041805367</v>
      </c>
      <c r="BA43" s="51">
        <f>SUMPRODUCT(($AT43='reg2014'!$B$2:$B$4033)*('reg2014'!$E$2:$E$4033="SUP")*('reg2014'!$D$2:$D$4033='4.d'!BA$5)*'reg2014'!$M$2:$M$4033)/SUMPRODUCT(($AT43='reg2014'!$B$2:$B$4033)*('reg2014'!$D$2:$D$4033='4.d'!BA$5)*'reg2014'!$M$2:$M$4033)</f>
        <v>0.2490698954589812</v>
      </c>
      <c r="BC43" t="b">
        <f t="shared" si="0"/>
        <v>1</v>
      </c>
      <c r="BF43" s="67">
        <f>--BG43</f>
        <v>37</v>
      </c>
      <c r="BG43" s="69" t="s">
        <v>86</v>
      </c>
    </row>
    <row r="44" spans="1:59" x14ac:dyDescent="0.25">
      <c r="A44" s="43" t="s">
        <v>88</v>
      </c>
      <c r="B44" s="51">
        <v>0.41649051899684869</v>
      </c>
      <c r="C44" s="51">
        <v>0.33328687680502972</v>
      </c>
      <c r="D44" s="51">
        <v>0.10743072170216719</v>
      </c>
      <c r="E44" s="51">
        <v>4.5163488265855228E-2</v>
      </c>
      <c r="F44" s="51">
        <v>5.7118301549325221E-2</v>
      </c>
      <c r="G44" s="51">
        <v>4.0510092680773963E-2</v>
      </c>
      <c r="H44" s="51">
        <v>0.37046685404812502</v>
      </c>
      <c r="I44" s="51">
        <v>0.28349729210941249</v>
      </c>
      <c r="J44" s="51">
        <v>0.14108452731884555</v>
      </c>
      <c r="K44" s="51">
        <v>5.4740522382943718E-2</v>
      </c>
      <c r="L44" s="51">
        <v>7.6566463289230141E-2</v>
      </c>
      <c r="M44" s="51">
        <v>7.3644340851443071E-2</v>
      </c>
      <c r="N44" s="51">
        <v>0.37520858016611974</v>
      </c>
      <c r="O44" s="51">
        <v>0.21138397980261647</v>
      </c>
      <c r="P44" s="51">
        <v>0.16129992742340687</v>
      </c>
      <c r="Q44" s="51">
        <v>5.8514102810637125E-2</v>
      </c>
      <c r="R44" s="51">
        <v>9.4076633438579735E-2</v>
      </c>
      <c r="S44" s="51">
        <v>9.9516776358640022E-2</v>
      </c>
      <c r="T44" s="51">
        <v>0.25663347148477517</v>
      </c>
      <c r="U44" s="51">
        <v>0.20257396453907764</v>
      </c>
      <c r="V44" s="51">
        <v>0.21443500228042234</v>
      </c>
      <c r="W44" s="51">
        <v>7.4124381764009678E-2</v>
      </c>
      <c r="X44" s="51">
        <v>0.11365738537148151</v>
      </c>
      <c r="Y44" s="51">
        <v>0.13857579456023369</v>
      </c>
      <c r="Z44" s="51">
        <v>0.18508314856594155</v>
      </c>
      <c r="AA44" s="51">
        <v>0.15874359037490393</v>
      </c>
      <c r="AB44" s="51">
        <v>0.24735418710338725</v>
      </c>
      <c r="AC44" s="51">
        <v>7.3643466102364802E-2</v>
      </c>
      <c r="AD44" s="51">
        <v>0.12663488365161704</v>
      </c>
      <c r="AE44" s="51">
        <v>0.20854072420178543</v>
      </c>
      <c r="AF44" s="51">
        <v>0.18279114929637533</v>
      </c>
      <c r="AG44" s="51">
        <v>0.10642653473523003</v>
      </c>
      <c r="AH44" s="51">
        <v>0.23151082035930298</v>
      </c>
      <c r="AI44" s="51">
        <v>5.9429607396147714E-2</v>
      </c>
      <c r="AJ44" s="51">
        <v>0.1538728607023051</v>
      </c>
      <c r="AK44" s="51">
        <v>0.26596902751063894</v>
      </c>
      <c r="AL44" s="51">
        <v>0.16557044337858115</v>
      </c>
      <c r="AM44" s="51">
        <v>8.7975426439325002E-2</v>
      </c>
      <c r="AN44" s="51">
        <v>0.22690983939180198</v>
      </c>
      <c r="AO44" s="51">
        <v>5.4468944671007456E-2</v>
      </c>
      <c r="AP44" s="51">
        <v>0.165753704581065</v>
      </c>
      <c r="AQ44" s="51">
        <v>0.29932164153821939</v>
      </c>
      <c r="AR44" s="65"/>
      <c r="AS44" s="65"/>
      <c r="AT44" s="67" t="s">
        <v>88</v>
      </c>
      <c r="AU44" s="51">
        <f>SUMPRODUCT(($AT44='reg2014'!$B$2:$B$4033)*('reg2014'!$E$2:$E$4033="SUP")*('reg2014'!$D$2:$D$4033='4.d'!AU$5)*'reg2014'!$M$2:$M$4033)/SUMPRODUCT(($AT44='reg2014'!$B$2:$B$4033)*('reg2014'!$D$2:$D$4033='4.d'!AU$5)*'reg2014'!$M$2:$M$4033)</f>
        <v>4.0510092680773963E-2</v>
      </c>
      <c r="AV44" s="51">
        <f>SUMPRODUCT(($AT44='reg2014'!$B$2:$B$4033)*('reg2014'!$E$2:$E$4033="SUP")*('reg2014'!$D$2:$D$4033='4.d'!AV$5)*'reg2014'!$M$2:$M$4033)/SUMPRODUCT(($AT44='reg2014'!$B$2:$B$4033)*('reg2014'!$D$2:$D$4033='4.d'!AV$5)*'reg2014'!$M$2:$M$4033)</f>
        <v>7.3644340851443071E-2</v>
      </c>
      <c r="AW44" s="51">
        <f>SUMPRODUCT(($AT44='reg2014'!$B$2:$B$4033)*('reg2014'!$E$2:$E$4033="SUP")*('reg2014'!$D$2:$D$4033='4.d'!AW$5)*'reg2014'!$M$2:$M$4033)/SUMPRODUCT(($AT44='reg2014'!$B$2:$B$4033)*('reg2014'!$D$2:$D$4033='4.d'!AW$5)*'reg2014'!$M$2:$M$4033)</f>
        <v>9.9516776358640022E-2</v>
      </c>
      <c r="AX44" s="51">
        <f>SUMPRODUCT(($AT44='reg2014'!$B$2:$B$4033)*('reg2014'!$E$2:$E$4033="SUP")*('reg2014'!$D$2:$D$4033='4.d'!AX$5)*'reg2014'!$M$2:$M$4033)/SUMPRODUCT(($AT44='reg2014'!$B$2:$B$4033)*('reg2014'!$D$2:$D$4033='4.d'!AX$5)*'reg2014'!$M$2:$M$4033)</f>
        <v>0.13857579456023369</v>
      </c>
      <c r="AY44" s="51">
        <f>SUMPRODUCT(($AT44='reg2014'!$B$2:$B$4033)*('reg2014'!$E$2:$E$4033="SUP")*('reg2014'!$D$2:$D$4033='4.d'!AY$5)*'reg2014'!$M$2:$M$4033)/SUMPRODUCT(($AT44='reg2014'!$B$2:$B$4033)*('reg2014'!$D$2:$D$4033='4.d'!AY$5)*'reg2014'!$M$2:$M$4033)</f>
        <v>0.20854072420178543</v>
      </c>
      <c r="AZ44" s="51">
        <f>SUMPRODUCT(($AT44='reg2014'!$B$2:$B$4033)*('reg2014'!$E$2:$E$4033="SUP")*('reg2014'!$D$2:$D$4033='4.d'!AZ$5)*'reg2014'!$M$2:$M$4033)/SUMPRODUCT(($AT44='reg2014'!$B$2:$B$4033)*('reg2014'!$D$2:$D$4033='4.d'!AZ$5)*'reg2014'!$M$2:$M$4033)</f>
        <v>0.26596902751063889</v>
      </c>
      <c r="BA44" s="51">
        <f>SUMPRODUCT(($AT44='reg2014'!$B$2:$B$4033)*('reg2014'!$E$2:$E$4033="SUP")*('reg2014'!$D$2:$D$4033='4.d'!BA$5)*'reg2014'!$M$2:$M$4033)/SUMPRODUCT(($AT44='reg2014'!$B$2:$B$4033)*('reg2014'!$D$2:$D$4033='4.d'!BA$5)*'reg2014'!$M$2:$M$4033)</f>
        <v>0.29932164153821939</v>
      </c>
      <c r="BC44" t="b">
        <f t="shared" si="0"/>
        <v>1</v>
      </c>
      <c r="BF44" s="67">
        <f>--BG44</f>
        <v>38</v>
      </c>
      <c r="BG44" s="69" t="s">
        <v>88</v>
      </c>
    </row>
    <row r="45" spans="1:59" x14ac:dyDescent="0.25">
      <c r="A45" s="43" t="s">
        <v>90</v>
      </c>
      <c r="B45" s="51">
        <v>0.43582980841005226</v>
      </c>
      <c r="C45" s="51">
        <v>0.36091067429708884</v>
      </c>
      <c r="D45" s="51">
        <v>9.5994028365264994E-2</v>
      </c>
      <c r="E45" s="51">
        <v>4.07066434436427E-2</v>
      </c>
      <c r="F45" s="51">
        <v>4.2448370241353568E-2</v>
      </c>
      <c r="G45" s="51">
        <v>2.411047524259766E-2</v>
      </c>
      <c r="H45" s="51">
        <v>0.38014361908167216</v>
      </c>
      <c r="I45" s="51">
        <v>0.32442418283126245</v>
      </c>
      <c r="J45" s="51">
        <v>0.13900062572628943</v>
      </c>
      <c r="K45" s="51">
        <v>5.065403295491791E-2</v>
      </c>
      <c r="L45" s="51">
        <v>6.2453442984416435E-2</v>
      </c>
      <c r="M45" s="51">
        <v>4.3324096421441555E-2</v>
      </c>
      <c r="N45" s="51">
        <v>0.36746360543430462</v>
      </c>
      <c r="O45" s="51">
        <v>0.27217811928622676</v>
      </c>
      <c r="P45" s="51">
        <v>0.16633878769643809</v>
      </c>
      <c r="Q45" s="51">
        <v>5.9596824588608328E-2</v>
      </c>
      <c r="R45" s="51">
        <v>7.4733260814219923E-2</v>
      </c>
      <c r="S45" s="51">
        <v>5.9689402180202279E-2</v>
      </c>
      <c r="T45" s="51">
        <v>0.28634200332042059</v>
      </c>
      <c r="U45" s="51">
        <v>0.2505700055340343</v>
      </c>
      <c r="V45" s="51">
        <v>0.22140564471499724</v>
      </c>
      <c r="W45" s="51">
        <v>6.972883231876037E-2</v>
      </c>
      <c r="X45" s="51">
        <v>9.4936358605423349E-2</v>
      </c>
      <c r="Y45" s="51">
        <v>7.7017155506364135E-2</v>
      </c>
      <c r="Z45" s="51">
        <v>0.20278406627811763</v>
      </c>
      <c r="AA45" s="51">
        <v>0.2111223501329951</v>
      </c>
      <c r="AB45" s="51">
        <v>0.26990243458621666</v>
      </c>
      <c r="AC45" s="51">
        <v>7.5734951752484625E-2</v>
      </c>
      <c r="AD45" s="51">
        <v>0.11166771029012733</v>
      </c>
      <c r="AE45" s="51">
        <v>0.12878848696005865</v>
      </c>
      <c r="AF45" s="51">
        <v>0.18646829691695427</v>
      </c>
      <c r="AG45" s="51">
        <v>0.15912641025237076</v>
      </c>
      <c r="AH45" s="51">
        <v>0.27245615789636635</v>
      </c>
      <c r="AI45" s="51">
        <v>6.7267774311272871E-2</v>
      </c>
      <c r="AJ45" s="51">
        <v>0.14291789251591858</v>
      </c>
      <c r="AK45" s="51">
        <v>0.17176346810711715</v>
      </c>
      <c r="AL45" s="51">
        <v>0.17253588652813978</v>
      </c>
      <c r="AM45" s="51">
        <v>0.12985399715792684</v>
      </c>
      <c r="AN45" s="51">
        <v>0.27957770723260089</v>
      </c>
      <c r="AO45" s="51">
        <v>6.3794538523557293E-2</v>
      </c>
      <c r="AP45" s="51">
        <v>0.15790516244084507</v>
      </c>
      <c r="AQ45" s="51">
        <v>0.19633270811693013</v>
      </c>
      <c r="AR45" s="65"/>
      <c r="AS45" s="65"/>
      <c r="AT45" s="67" t="s">
        <v>90</v>
      </c>
      <c r="AU45" s="51">
        <f>SUMPRODUCT(($AT45='reg2014'!$B$2:$B$4033)*('reg2014'!$E$2:$E$4033="SUP")*('reg2014'!$D$2:$D$4033='4.d'!AU$5)*'reg2014'!$M$2:$M$4033)/SUMPRODUCT(($AT45='reg2014'!$B$2:$B$4033)*('reg2014'!$D$2:$D$4033='4.d'!AU$5)*'reg2014'!$M$2:$M$4033)</f>
        <v>2.411047524259766E-2</v>
      </c>
      <c r="AV45" s="51">
        <f>SUMPRODUCT(($AT45='reg2014'!$B$2:$B$4033)*('reg2014'!$E$2:$E$4033="SUP")*('reg2014'!$D$2:$D$4033='4.d'!AV$5)*'reg2014'!$M$2:$M$4033)/SUMPRODUCT(($AT45='reg2014'!$B$2:$B$4033)*('reg2014'!$D$2:$D$4033='4.d'!AV$5)*'reg2014'!$M$2:$M$4033)</f>
        <v>4.3324096421441555E-2</v>
      </c>
      <c r="AW45" s="51">
        <f>SUMPRODUCT(($AT45='reg2014'!$B$2:$B$4033)*('reg2014'!$E$2:$E$4033="SUP")*('reg2014'!$D$2:$D$4033='4.d'!AW$5)*'reg2014'!$M$2:$M$4033)/SUMPRODUCT(($AT45='reg2014'!$B$2:$B$4033)*('reg2014'!$D$2:$D$4033='4.d'!AW$5)*'reg2014'!$M$2:$M$4033)</f>
        <v>5.9689402180202279E-2</v>
      </c>
      <c r="AX45" s="51">
        <f>SUMPRODUCT(($AT45='reg2014'!$B$2:$B$4033)*('reg2014'!$E$2:$E$4033="SUP")*('reg2014'!$D$2:$D$4033='4.d'!AX$5)*'reg2014'!$M$2:$M$4033)/SUMPRODUCT(($AT45='reg2014'!$B$2:$B$4033)*('reg2014'!$D$2:$D$4033='4.d'!AX$5)*'reg2014'!$M$2:$M$4033)</f>
        <v>7.7017155506364135E-2</v>
      </c>
      <c r="AY45" s="51">
        <f>SUMPRODUCT(($AT45='reg2014'!$B$2:$B$4033)*('reg2014'!$E$2:$E$4033="SUP")*('reg2014'!$D$2:$D$4033='4.d'!AY$5)*'reg2014'!$M$2:$M$4033)/SUMPRODUCT(($AT45='reg2014'!$B$2:$B$4033)*('reg2014'!$D$2:$D$4033='4.d'!AY$5)*'reg2014'!$M$2:$M$4033)</f>
        <v>0.12878848696005865</v>
      </c>
      <c r="AZ45" s="51">
        <f>SUMPRODUCT(($AT45='reg2014'!$B$2:$B$4033)*('reg2014'!$E$2:$E$4033="SUP")*('reg2014'!$D$2:$D$4033='4.d'!AZ$5)*'reg2014'!$M$2:$M$4033)/SUMPRODUCT(($AT45='reg2014'!$B$2:$B$4033)*('reg2014'!$D$2:$D$4033='4.d'!AZ$5)*'reg2014'!$M$2:$M$4033)</f>
        <v>0.17176346810711715</v>
      </c>
      <c r="BA45" s="51">
        <f>SUMPRODUCT(($AT45='reg2014'!$B$2:$B$4033)*('reg2014'!$E$2:$E$4033="SUP")*('reg2014'!$D$2:$D$4033='4.d'!BA$5)*'reg2014'!$M$2:$M$4033)/SUMPRODUCT(($AT45='reg2014'!$B$2:$B$4033)*('reg2014'!$D$2:$D$4033='4.d'!BA$5)*'reg2014'!$M$2:$M$4033)</f>
        <v>0.19633270811693013</v>
      </c>
      <c r="BC45" t="b">
        <f t="shared" si="0"/>
        <v>1</v>
      </c>
      <c r="BF45" s="67">
        <f>--BG45</f>
        <v>39</v>
      </c>
      <c r="BG45" s="69" t="s">
        <v>90</v>
      </c>
    </row>
    <row r="46" spans="1:59" x14ac:dyDescent="0.25">
      <c r="A46" s="43" t="s">
        <v>92</v>
      </c>
      <c r="B46" s="51">
        <v>0.54774091246663059</v>
      </c>
      <c r="C46" s="51">
        <v>0.2697055458541579</v>
      </c>
      <c r="D46" s="51">
        <v>8.0849440998775612E-2</v>
      </c>
      <c r="E46" s="51">
        <v>3.4864816041428312E-2</v>
      </c>
      <c r="F46" s="51">
        <v>4.6606852532064792E-2</v>
      </c>
      <c r="G46" s="51">
        <v>2.0232432106942855E-2</v>
      </c>
      <c r="H46" s="51">
        <v>0.4681573937977398</v>
      </c>
      <c r="I46" s="51">
        <v>0.24837955711910556</v>
      </c>
      <c r="J46" s="51">
        <v>0.13843039926748754</v>
      </c>
      <c r="K46" s="51">
        <v>4.5926604178212573E-2</v>
      </c>
      <c r="L46" s="51">
        <v>5.9926266836943687E-2</v>
      </c>
      <c r="M46" s="51">
        <v>3.917977880051083E-2</v>
      </c>
      <c r="N46" s="51">
        <v>0.43593161715695988</v>
      </c>
      <c r="O46" s="51">
        <v>0.20451802345481077</v>
      </c>
      <c r="P46" s="51">
        <v>0.17441588153699267</v>
      </c>
      <c r="Q46" s="51">
        <v>5.382716938985066E-2</v>
      </c>
      <c r="R46" s="51">
        <v>7.7047792329448223E-2</v>
      </c>
      <c r="S46" s="51">
        <v>5.4259516131937816E-2</v>
      </c>
      <c r="T46" s="51">
        <v>0.32625584346059328</v>
      </c>
      <c r="U46" s="51">
        <v>0.20051763892577276</v>
      </c>
      <c r="V46" s="51">
        <v>0.22491579936854794</v>
      </c>
      <c r="W46" s="51">
        <v>6.9931838587705658E-2</v>
      </c>
      <c r="X46" s="51">
        <v>0.10539516336397857</v>
      </c>
      <c r="Y46" s="51">
        <v>7.2983716293401793E-2</v>
      </c>
      <c r="Z46" s="51">
        <v>0.21062384672765105</v>
      </c>
      <c r="AA46" s="51">
        <v>0.18566997762160889</v>
      </c>
      <c r="AB46" s="51">
        <v>0.27729967413921713</v>
      </c>
      <c r="AC46" s="51">
        <v>7.6384908327117113E-2</v>
      </c>
      <c r="AD46" s="51">
        <v>0.1268069569314122</v>
      </c>
      <c r="AE46" s="51">
        <v>0.1232146362529936</v>
      </c>
      <c r="AF46" s="51">
        <v>0.18310309839988095</v>
      </c>
      <c r="AG46" s="51">
        <v>0.13539503663190391</v>
      </c>
      <c r="AH46" s="51">
        <v>0.28300133077186285</v>
      </c>
      <c r="AI46" s="51">
        <v>6.7837864100089976E-2</v>
      </c>
      <c r="AJ46" s="51">
        <v>0.15849532272678471</v>
      </c>
      <c r="AK46" s="51">
        <v>0.17216734736947772</v>
      </c>
      <c r="AL46" s="51">
        <v>0.16132438481896377</v>
      </c>
      <c r="AM46" s="51">
        <v>0.10828520510416328</v>
      </c>
      <c r="AN46" s="51">
        <v>0.28242147650013061</v>
      </c>
      <c r="AO46" s="51">
        <v>6.4644737111347231E-2</v>
      </c>
      <c r="AP46" s="51">
        <v>0.17743016575475953</v>
      </c>
      <c r="AQ46" s="51">
        <v>0.20589403071063561</v>
      </c>
      <c r="AR46" s="65"/>
      <c r="AS46" s="65"/>
      <c r="AT46" s="67" t="s">
        <v>92</v>
      </c>
      <c r="AU46" s="51">
        <f>SUMPRODUCT(($AT46='reg2014'!$B$2:$B$4033)*('reg2014'!$E$2:$E$4033="SUP")*('reg2014'!$D$2:$D$4033='4.d'!AU$5)*'reg2014'!$M$2:$M$4033)/SUMPRODUCT(($AT46='reg2014'!$B$2:$B$4033)*('reg2014'!$D$2:$D$4033='4.d'!AU$5)*'reg2014'!$M$2:$M$4033)</f>
        <v>2.0232432106942855E-2</v>
      </c>
      <c r="AV46" s="51">
        <f>SUMPRODUCT(($AT46='reg2014'!$B$2:$B$4033)*('reg2014'!$E$2:$E$4033="SUP")*('reg2014'!$D$2:$D$4033='4.d'!AV$5)*'reg2014'!$M$2:$M$4033)/SUMPRODUCT(($AT46='reg2014'!$B$2:$B$4033)*('reg2014'!$D$2:$D$4033='4.d'!AV$5)*'reg2014'!$M$2:$M$4033)</f>
        <v>3.917977880051083E-2</v>
      </c>
      <c r="AW46" s="51">
        <f>SUMPRODUCT(($AT46='reg2014'!$B$2:$B$4033)*('reg2014'!$E$2:$E$4033="SUP")*('reg2014'!$D$2:$D$4033='4.d'!AW$5)*'reg2014'!$M$2:$M$4033)/SUMPRODUCT(($AT46='reg2014'!$B$2:$B$4033)*('reg2014'!$D$2:$D$4033='4.d'!AW$5)*'reg2014'!$M$2:$M$4033)</f>
        <v>5.4259516131937816E-2</v>
      </c>
      <c r="AX46" s="51">
        <f>SUMPRODUCT(($AT46='reg2014'!$B$2:$B$4033)*('reg2014'!$E$2:$E$4033="SUP")*('reg2014'!$D$2:$D$4033='4.d'!AX$5)*'reg2014'!$M$2:$M$4033)/SUMPRODUCT(($AT46='reg2014'!$B$2:$B$4033)*('reg2014'!$D$2:$D$4033='4.d'!AX$5)*'reg2014'!$M$2:$M$4033)</f>
        <v>7.2983716293401793E-2</v>
      </c>
      <c r="AY46" s="51">
        <f>SUMPRODUCT(($AT46='reg2014'!$B$2:$B$4033)*('reg2014'!$E$2:$E$4033="SUP")*('reg2014'!$D$2:$D$4033='4.d'!AY$5)*'reg2014'!$M$2:$M$4033)/SUMPRODUCT(($AT46='reg2014'!$B$2:$B$4033)*('reg2014'!$D$2:$D$4033='4.d'!AY$5)*'reg2014'!$M$2:$M$4033)</f>
        <v>0.1232146362529936</v>
      </c>
      <c r="AZ46" s="51">
        <f>SUMPRODUCT(($AT46='reg2014'!$B$2:$B$4033)*('reg2014'!$E$2:$E$4033="SUP")*('reg2014'!$D$2:$D$4033='4.d'!AZ$5)*'reg2014'!$M$2:$M$4033)/SUMPRODUCT(($AT46='reg2014'!$B$2:$B$4033)*('reg2014'!$D$2:$D$4033='4.d'!AZ$5)*'reg2014'!$M$2:$M$4033)</f>
        <v>0.17216734736947772</v>
      </c>
      <c r="BA46" s="51">
        <f>SUMPRODUCT(($AT46='reg2014'!$B$2:$B$4033)*('reg2014'!$E$2:$E$4033="SUP")*('reg2014'!$D$2:$D$4033='4.d'!BA$5)*'reg2014'!$M$2:$M$4033)/SUMPRODUCT(($AT46='reg2014'!$B$2:$B$4033)*('reg2014'!$D$2:$D$4033='4.d'!BA$5)*'reg2014'!$M$2:$M$4033)</f>
        <v>0.20589403071063561</v>
      </c>
      <c r="BC46" t="b">
        <f t="shared" si="0"/>
        <v>1</v>
      </c>
      <c r="BF46" s="67">
        <f>--BG46</f>
        <v>40</v>
      </c>
      <c r="BG46" s="69" t="s">
        <v>92</v>
      </c>
    </row>
    <row r="47" spans="1:59" x14ac:dyDescent="0.25">
      <c r="A47" s="43" t="s">
        <v>94</v>
      </c>
      <c r="B47" s="51">
        <v>0.48494621374466912</v>
      </c>
      <c r="C47" s="51">
        <v>0.34643864972099042</v>
      </c>
      <c r="D47" s="51">
        <v>8.0838513929261002E-2</v>
      </c>
      <c r="E47" s="51">
        <v>3.4457151344125948E-2</v>
      </c>
      <c r="F47" s="51">
        <v>3.6833506609238079E-2</v>
      </c>
      <c r="G47" s="51">
        <v>1.648596465171543E-2</v>
      </c>
      <c r="H47" s="51">
        <v>0.432011682011682</v>
      </c>
      <c r="I47" s="51">
        <v>0.31313731313731313</v>
      </c>
      <c r="J47" s="51">
        <v>0.12780912780912781</v>
      </c>
      <c r="K47" s="51">
        <v>4.4277794277794276E-2</v>
      </c>
      <c r="L47" s="51">
        <v>4.7792297792297794E-2</v>
      </c>
      <c r="M47" s="51">
        <v>3.4971784971784971E-2</v>
      </c>
      <c r="N47" s="51">
        <v>0.4178272980501393</v>
      </c>
      <c r="O47" s="51">
        <v>0.26373849360807244</v>
      </c>
      <c r="P47" s="51">
        <v>0.15499271338707596</v>
      </c>
      <c r="Q47" s="51">
        <v>5.2039329262668563E-2</v>
      </c>
      <c r="R47" s="51">
        <v>6.2960025088085E-2</v>
      </c>
      <c r="S47" s="51">
        <v>4.8442140603958753E-2</v>
      </c>
      <c r="T47" s="51">
        <v>0.31930608489946116</v>
      </c>
      <c r="U47" s="51">
        <v>0.25584176632934685</v>
      </c>
      <c r="V47" s="51">
        <v>0.2129671003636045</v>
      </c>
      <c r="W47" s="51">
        <v>6.2500547597143727E-2</v>
      </c>
      <c r="X47" s="51">
        <v>7.9835282779165018E-2</v>
      </c>
      <c r="Y47" s="51">
        <v>6.9549218031278753E-2</v>
      </c>
      <c r="Z47" s="51">
        <v>0.231273002814462</v>
      </c>
      <c r="AA47" s="51">
        <v>0.2204398221393242</v>
      </c>
      <c r="AB47" s="51">
        <v>0.25720269122520695</v>
      </c>
      <c r="AC47" s="51">
        <v>6.8383932586140853E-2</v>
      </c>
      <c r="AD47" s="51">
        <v>0.10353140040301764</v>
      </c>
      <c r="AE47" s="51">
        <v>0.11916915083184838</v>
      </c>
      <c r="AF47" s="51">
        <v>0.20341908801746084</v>
      </c>
      <c r="AG47" s="51">
        <v>0.17489272235799191</v>
      </c>
      <c r="AH47" s="51">
        <v>0.27020381217834477</v>
      </c>
      <c r="AI47" s="51">
        <v>6.2719536298572479E-2</v>
      </c>
      <c r="AJ47" s="51">
        <v>0.13198037326331211</v>
      </c>
      <c r="AK47" s="51">
        <v>0.15678446788431799</v>
      </c>
      <c r="AL47" s="51">
        <v>0.18623598585220646</v>
      </c>
      <c r="AM47" s="51">
        <v>0.14510679530646889</v>
      </c>
      <c r="AN47" s="51">
        <v>0.28170149471397937</v>
      </c>
      <c r="AO47" s="51">
        <v>5.9737043432309775E-2</v>
      </c>
      <c r="AP47" s="51">
        <v>0.14711073618106227</v>
      </c>
      <c r="AQ47" s="51">
        <v>0.18010794451397313</v>
      </c>
      <c r="AR47" s="65"/>
      <c r="AS47" s="65"/>
      <c r="AT47" s="67" t="s">
        <v>94</v>
      </c>
      <c r="AU47" s="51">
        <f>SUMPRODUCT(($AT47='reg2014'!$B$2:$B$4033)*('reg2014'!$E$2:$E$4033="SUP")*('reg2014'!$D$2:$D$4033='4.d'!AU$5)*'reg2014'!$M$2:$M$4033)/SUMPRODUCT(($AT47='reg2014'!$B$2:$B$4033)*('reg2014'!$D$2:$D$4033='4.d'!AU$5)*'reg2014'!$M$2:$M$4033)</f>
        <v>1.648596465171543E-2</v>
      </c>
      <c r="AV47" s="51">
        <f>SUMPRODUCT(($AT47='reg2014'!$B$2:$B$4033)*('reg2014'!$E$2:$E$4033="SUP")*('reg2014'!$D$2:$D$4033='4.d'!AV$5)*'reg2014'!$M$2:$M$4033)/SUMPRODUCT(($AT47='reg2014'!$B$2:$B$4033)*('reg2014'!$D$2:$D$4033='4.d'!AV$5)*'reg2014'!$M$2:$M$4033)</f>
        <v>3.4971784971784971E-2</v>
      </c>
      <c r="AW47" s="51">
        <f>SUMPRODUCT(($AT47='reg2014'!$B$2:$B$4033)*('reg2014'!$E$2:$E$4033="SUP")*('reg2014'!$D$2:$D$4033='4.d'!AW$5)*'reg2014'!$M$2:$M$4033)/SUMPRODUCT(($AT47='reg2014'!$B$2:$B$4033)*('reg2014'!$D$2:$D$4033='4.d'!AW$5)*'reg2014'!$M$2:$M$4033)</f>
        <v>4.8442140603958753E-2</v>
      </c>
      <c r="AX47" s="51">
        <f>SUMPRODUCT(($AT47='reg2014'!$B$2:$B$4033)*('reg2014'!$E$2:$E$4033="SUP")*('reg2014'!$D$2:$D$4033='4.d'!AX$5)*'reg2014'!$M$2:$M$4033)/SUMPRODUCT(($AT47='reg2014'!$B$2:$B$4033)*('reg2014'!$D$2:$D$4033='4.d'!AX$5)*'reg2014'!$M$2:$M$4033)</f>
        <v>6.9549218031278753E-2</v>
      </c>
      <c r="AY47" s="51">
        <f>SUMPRODUCT(($AT47='reg2014'!$B$2:$B$4033)*('reg2014'!$E$2:$E$4033="SUP")*('reg2014'!$D$2:$D$4033='4.d'!AY$5)*'reg2014'!$M$2:$M$4033)/SUMPRODUCT(($AT47='reg2014'!$B$2:$B$4033)*('reg2014'!$D$2:$D$4033='4.d'!AY$5)*'reg2014'!$M$2:$M$4033)</f>
        <v>0.11916915083184838</v>
      </c>
      <c r="AZ47" s="51">
        <f>SUMPRODUCT(($AT47='reg2014'!$B$2:$B$4033)*('reg2014'!$E$2:$E$4033="SUP")*('reg2014'!$D$2:$D$4033='4.d'!AZ$5)*'reg2014'!$M$2:$M$4033)/SUMPRODUCT(($AT47='reg2014'!$B$2:$B$4033)*('reg2014'!$D$2:$D$4033='4.d'!AZ$5)*'reg2014'!$M$2:$M$4033)</f>
        <v>0.15678446788431799</v>
      </c>
      <c r="BA47" s="51">
        <f>SUMPRODUCT(($AT47='reg2014'!$B$2:$B$4033)*('reg2014'!$E$2:$E$4033="SUP")*('reg2014'!$D$2:$D$4033='4.d'!BA$5)*'reg2014'!$M$2:$M$4033)/SUMPRODUCT(($AT47='reg2014'!$B$2:$B$4033)*('reg2014'!$D$2:$D$4033='4.d'!BA$5)*'reg2014'!$M$2:$M$4033)</f>
        <v>0.18010794451397316</v>
      </c>
      <c r="BC47" t="b">
        <f t="shared" si="0"/>
        <v>1</v>
      </c>
      <c r="BF47" s="67">
        <f>--BG47</f>
        <v>41</v>
      </c>
      <c r="BG47" s="69" t="s">
        <v>94</v>
      </c>
    </row>
    <row r="48" spans="1:59" x14ac:dyDescent="0.25">
      <c r="A48" s="43" t="s">
        <v>96</v>
      </c>
      <c r="B48" s="51">
        <v>0.47954018638535406</v>
      </c>
      <c r="C48" s="51">
        <v>0.29641105697210529</v>
      </c>
      <c r="D48" s="51">
        <v>0.11200466751817335</v>
      </c>
      <c r="E48" s="51">
        <v>3.5652900641783745E-2</v>
      </c>
      <c r="F48" s="51">
        <v>5.1981329927306558E-2</v>
      </c>
      <c r="G48" s="51">
        <v>2.4409858555276977E-2</v>
      </c>
      <c r="H48" s="51">
        <v>0.42992028847978742</v>
      </c>
      <c r="I48" s="51">
        <v>0.26566710950844563</v>
      </c>
      <c r="J48" s="51">
        <v>0.15058834693490225</v>
      </c>
      <c r="K48" s="51">
        <v>4.7542228126779273E-2</v>
      </c>
      <c r="L48" s="51">
        <v>6.5012336306699559E-2</v>
      </c>
      <c r="M48" s="51">
        <v>4.1269690643385842E-2</v>
      </c>
      <c r="N48" s="51">
        <v>0.42426248972508906</v>
      </c>
      <c r="O48" s="51">
        <v>0.21042256522665692</v>
      </c>
      <c r="P48" s="51">
        <v>0.17681218984991018</v>
      </c>
      <c r="Q48" s="51">
        <v>5.1640941334063994E-2</v>
      </c>
      <c r="R48" s="51">
        <v>7.8530763844491119E-2</v>
      </c>
      <c r="S48" s="51">
        <v>5.8331050019788715E-2</v>
      </c>
      <c r="T48" s="51">
        <v>0.31514157984381286</v>
      </c>
      <c r="U48" s="51">
        <v>0.20601549839639349</v>
      </c>
      <c r="V48" s="51">
        <v>0.23498757345946616</v>
      </c>
      <c r="W48" s="51">
        <v>6.2721130382797613E-2</v>
      </c>
      <c r="X48" s="51">
        <v>9.5661802581562094E-2</v>
      </c>
      <c r="Y48" s="51">
        <v>8.5472415335967791E-2</v>
      </c>
      <c r="Z48" s="51">
        <v>0.22406451926710544</v>
      </c>
      <c r="AA48" s="51">
        <v>0.17976645252535833</v>
      </c>
      <c r="AB48" s="51">
        <v>0.27545469171508852</v>
      </c>
      <c r="AC48" s="51">
        <v>6.7392776565931706E-2</v>
      </c>
      <c r="AD48" s="51">
        <v>0.11458493128645672</v>
      </c>
      <c r="AE48" s="51">
        <v>0.13873662864005926</v>
      </c>
      <c r="AF48" s="51">
        <v>0.21317424246883876</v>
      </c>
      <c r="AG48" s="51">
        <v>0.12976442707383823</v>
      </c>
      <c r="AH48" s="51">
        <v>0.2706181705524659</v>
      </c>
      <c r="AI48" s="51">
        <v>5.7018696564270208E-2</v>
      </c>
      <c r="AJ48" s="51">
        <v>0.14675329213875829</v>
      </c>
      <c r="AK48" s="51">
        <v>0.18267117120182871</v>
      </c>
      <c r="AL48" s="51">
        <v>0.19613692090054435</v>
      </c>
      <c r="AM48" s="51">
        <v>0.10931950411688604</v>
      </c>
      <c r="AN48" s="51">
        <v>0.26872706372365562</v>
      </c>
      <c r="AO48" s="51">
        <v>5.4662901964564546E-2</v>
      </c>
      <c r="AP48" s="51">
        <v>0.15964092207945041</v>
      </c>
      <c r="AQ48" s="51">
        <v>0.21151268721489905</v>
      </c>
      <c r="AR48" s="65"/>
      <c r="AS48" s="65"/>
      <c r="AT48" s="67" t="s">
        <v>96</v>
      </c>
      <c r="AU48" s="51">
        <f>SUMPRODUCT(($AT48='reg2014'!$B$2:$B$4033)*('reg2014'!$E$2:$E$4033="SUP")*('reg2014'!$D$2:$D$4033='4.d'!AU$5)*'reg2014'!$M$2:$M$4033)/SUMPRODUCT(($AT48='reg2014'!$B$2:$B$4033)*('reg2014'!$D$2:$D$4033='4.d'!AU$5)*'reg2014'!$M$2:$M$4033)</f>
        <v>2.4409858555276977E-2</v>
      </c>
      <c r="AV48" s="51">
        <f>SUMPRODUCT(($AT48='reg2014'!$B$2:$B$4033)*('reg2014'!$E$2:$E$4033="SUP")*('reg2014'!$D$2:$D$4033='4.d'!AV$5)*'reg2014'!$M$2:$M$4033)/SUMPRODUCT(($AT48='reg2014'!$B$2:$B$4033)*('reg2014'!$D$2:$D$4033='4.d'!AV$5)*'reg2014'!$M$2:$M$4033)</f>
        <v>4.1269690643385842E-2</v>
      </c>
      <c r="AW48" s="51">
        <f>SUMPRODUCT(($AT48='reg2014'!$B$2:$B$4033)*('reg2014'!$E$2:$E$4033="SUP")*('reg2014'!$D$2:$D$4033='4.d'!AW$5)*'reg2014'!$M$2:$M$4033)/SUMPRODUCT(($AT48='reg2014'!$B$2:$B$4033)*('reg2014'!$D$2:$D$4033='4.d'!AW$5)*'reg2014'!$M$2:$M$4033)</f>
        <v>5.8331050019788715E-2</v>
      </c>
      <c r="AX48" s="51">
        <f>SUMPRODUCT(($AT48='reg2014'!$B$2:$B$4033)*('reg2014'!$E$2:$E$4033="SUP")*('reg2014'!$D$2:$D$4033='4.d'!AX$5)*'reg2014'!$M$2:$M$4033)/SUMPRODUCT(($AT48='reg2014'!$B$2:$B$4033)*('reg2014'!$D$2:$D$4033='4.d'!AX$5)*'reg2014'!$M$2:$M$4033)</f>
        <v>8.5472415335967791E-2</v>
      </c>
      <c r="AY48" s="51">
        <f>SUMPRODUCT(($AT48='reg2014'!$B$2:$B$4033)*('reg2014'!$E$2:$E$4033="SUP")*('reg2014'!$D$2:$D$4033='4.d'!AY$5)*'reg2014'!$M$2:$M$4033)/SUMPRODUCT(($AT48='reg2014'!$B$2:$B$4033)*('reg2014'!$D$2:$D$4033='4.d'!AY$5)*'reg2014'!$M$2:$M$4033)</f>
        <v>0.13873662864005926</v>
      </c>
      <c r="AZ48" s="51">
        <f>SUMPRODUCT(($AT48='reg2014'!$B$2:$B$4033)*('reg2014'!$E$2:$E$4033="SUP")*('reg2014'!$D$2:$D$4033='4.d'!AZ$5)*'reg2014'!$M$2:$M$4033)/SUMPRODUCT(($AT48='reg2014'!$B$2:$B$4033)*('reg2014'!$D$2:$D$4033='4.d'!AZ$5)*'reg2014'!$M$2:$M$4033)</f>
        <v>0.18267117120182871</v>
      </c>
      <c r="BA48" s="51">
        <f>SUMPRODUCT(($AT48='reg2014'!$B$2:$B$4033)*('reg2014'!$E$2:$E$4033="SUP")*('reg2014'!$D$2:$D$4033='4.d'!BA$5)*'reg2014'!$M$2:$M$4033)/SUMPRODUCT(($AT48='reg2014'!$B$2:$B$4033)*('reg2014'!$D$2:$D$4033='4.d'!BA$5)*'reg2014'!$M$2:$M$4033)</f>
        <v>0.21151268721489905</v>
      </c>
      <c r="BC48" t="b">
        <f t="shared" si="0"/>
        <v>1</v>
      </c>
      <c r="BF48" s="67">
        <f>--BG48</f>
        <v>42</v>
      </c>
      <c r="BG48" s="69" t="s">
        <v>96</v>
      </c>
    </row>
    <row r="49" spans="1:59" x14ac:dyDescent="0.25">
      <c r="A49" s="43" t="s">
        <v>63</v>
      </c>
      <c r="B49" s="51">
        <v>0.53152153317272555</v>
      </c>
      <c r="C49" s="51">
        <v>0.30189751779768831</v>
      </c>
      <c r="D49" s="51">
        <v>5.6979671385648162E-2</v>
      </c>
      <c r="E49" s="51">
        <v>4.7722166580949028E-2</v>
      </c>
      <c r="F49" s="51">
        <v>4.598976802100533E-2</v>
      </c>
      <c r="G49" s="51">
        <v>1.5889343041983597E-2</v>
      </c>
      <c r="H49" s="51">
        <v>0.46810449574726609</v>
      </c>
      <c r="I49" s="51">
        <v>0.27818280005400298</v>
      </c>
      <c r="J49" s="51">
        <v>9.966923180774942E-2</v>
      </c>
      <c r="K49" s="51">
        <v>6.4432293776157695E-2</v>
      </c>
      <c r="L49" s="51">
        <v>5.4779262859457271E-2</v>
      </c>
      <c r="M49" s="51">
        <v>3.4831915755366545E-2</v>
      </c>
      <c r="N49" s="51">
        <v>0.40682325154179244</v>
      </c>
      <c r="O49" s="51">
        <v>0.24807768009447578</v>
      </c>
      <c r="P49" s="51">
        <v>0.14412806718278443</v>
      </c>
      <c r="Q49" s="51">
        <v>6.9046056947907095E-2</v>
      </c>
      <c r="R49" s="51">
        <v>7.9937016139614223E-2</v>
      </c>
      <c r="S49" s="51">
        <v>5.1987928093426061E-2</v>
      </c>
      <c r="T49" s="51">
        <v>0.31615694309409931</v>
      </c>
      <c r="U49" s="51">
        <v>0.23835748729225528</v>
      </c>
      <c r="V49" s="51">
        <v>0.19122627289514724</v>
      </c>
      <c r="W49" s="51">
        <v>8.6993403065519115E-2</v>
      </c>
      <c r="X49" s="51">
        <v>9.9378152466835887E-2</v>
      </c>
      <c r="Y49" s="51">
        <v>6.7887741186143172E-2</v>
      </c>
      <c r="Z49" s="51">
        <v>0.20264580191050779</v>
      </c>
      <c r="AA49" s="51">
        <v>0.20988562091503268</v>
      </c>
      <c r="AB49" s="51">
        <v>0.24795123177476119</v>
      </c>
      <c r="AC49" s="51">
        <v>9.3558320764203118E-2</v>
      </c>
      <c r="AD49" s="51">
        <v>0.12263700351935646</v>
      </c>
      <c r="AE49" s="51">
        <v>0.12332202111613877</v>
      </c>
      <c r="AF49" s="51">
        <v>0.18645529536335478</v>
      </c>
      <c r="AG49" s="51">
        <v>0.14854439071985545</v>
      </c>
      <c r="AH49" s="51">
        <v>0.25809710192659902</v>
      </c>
      <c r="AI49" s="51">
        <v>8.4003636385466124E-2</v>
      </c>
      <c r="AJ49" s="51">
        <v>0.15518093119405782</v>
      </c>
      <c r="AK49" s="51">
        <v>0.16771864441066675</v>
      </c>
      <c r="AL49" s="51">
        <v>0.15819774454577801</v>
      </c>
      <c r="AM49" s="51">
        <v>0.12852224291226139</v>
      </c>
      <c r="AN49" s="51">
        <v>0.26891309217416254</v>
      </c>
      <c r="AO49" s="51">
        <v>7.5540068584475817E-2</v>
      </c>
      <c r="AP49" s="51">
        <v>0.17242321267115449</v>
      </c>
      <c r="AQ49" s="51">
        <v>0.19640363911216774</v>
      </c>
      <c r="AR49" s="65"/>
      <c r="AS49" s="65"/>
      <c r="AT49" s="67" t="s">
        <v>63</v>
      </c>
      <c r="AU49" s="51">
        <f>SUMPRODUCT(($AT49='reg2014'!$B$2:$B$4033)*('reg2014'!$E$2:$E$4033="SUP")*('reg2014'!$D$2:$D$4033='4.d'!AU$5)*'reg2014'!$M$2:$M$4033)/SUMPRODUCT(($AT49='reg2014'!$B$2:$B$4033)*('reg2014'!$D$2:$D$4033='4.d'!AU$5)*'reg2014'!$M$2:$M$4033)</f>
        <v>1.5889343041983597E-2</v>
      </c>
      <c r="AV49" s="51">
        <f>SUMPRODUCT(($AT49='reg2014'!$B$2:$B$4033)*('reg2014'!$E$2:$E$4033="SUP")*('reg2014'!$D$2:$D$4033='4.d'!AV$5)*'reg2014'!$M$2:$M$4033)/SUMPRODUCT(($AT49='reg2014'!$B$2:$B$4033)*('reg2014'!$D$2:$D$4033='4.d'!AV$5)*'reg2014'!$M$2:$M$4033)</f>
        <v>3.4831915755366545E-2</v>
      </c>
      <c r="AW49" s="51">
        <f>SUMPRODUCT(($AT49='reg2014'!$B$2:$B$4033)*('reg2014'!$E$2:$E$4033="SUP")*('reg2014'!$D$2:$D$4033='4.d'!AW$5)*'reg2014'!$M$2:$M$4033)/SUMPRODUCT(($AT49='reg2014'!$B$2:$B$4033)*('reg2014'!$D$2:$D$4033='4.d'!AW$5)*'reg2014'!$M$2:$M$4033)</f>
        <v>5.1987928093426061E-2</v>
      </c>
      <c r="AX49" s="51">
        <f>SUMPRODUCT(($AT49='reg2014'!$B$2:$B$4033)*('reg2014'!$E$2:$E$4033="SUP")*('reg2014'!$D$2:$D$4033='4.d'!AX$5)*'reg2014'!$M$2:$M$4033)/SUMPRODUCT(($AT49='reg2014'!$B$2:$B$4033)*('reg2014'!$D$2:$D$4033='4.d'!AX$5)*'reg2014'!$M$2:$M$4033)</f>
        <v>6.7887741186143172E-2</v>
      </c>
      <c r="AY49" s="51">
        <f>SUMPRODUCT(($AT49='reg2014'!$B$2:$B$4033)*('reg2014'!$E$2:$E$4033="SUP")*('reg2014'!$D$2:$D$4033='4.d'!AY$5)*'reg2014'!$M$2:$M$4033)/SUMPRODUCT(($AT49='reg2014'!$B$2:$B$4033)*('reg2014'!$D$2:$D$4033='4.d'!AY$5)*'reg2014'!$M$2:$M$4033)</f>
        <v>0.12332202111613877</v>
      </c>
      <c r="AZ49" s="51">
        <f>SUMPRODUCT(($AT49='reg2014'!$B$2:$B$4033)*('reg2014'!$E$2:$E$4033="SUP")*('reg2014'!$D$2:$D$4033='4.d'!AZ$5)*'reg2014'!$M$2:$M$4033)/SUMPRODUCT(($AT49='reg2014'!$B$2:$B$4033)*('reg2014'!$D$2:$D$4033='4.d'!AZ$5)*'reg2014'!$M$2:$M$4033)</f>
        <v>0.16771864441066681</v>
      </c>
      <c r="BA49" s="51">
        <f>SUMPRODUCT(($AT49='reg2014'!$B$2:$B$4033)*('reg2014'!$E$2:$E$4033="SUP")*('reg2014'!$D$2:$D$4033='4.d'!BA$5)*'reg2014'!$M$2:$M$4033)/SUMPRODUCT(($AT49='reg2014'!$B$2:$B$4033)*('reg2014'!$D$2:$D$4033='4.d'!BA$5)*'reg2014'!$M$2:$M$4033)</f>
        <v>0.19640363911216774</v>
      </c>
      <c r="BC49" t="b">
        <f t="shared" si="0"/>
        <v>1</v>
      </c>
      <c r="BF49" s="67">
        <f>--BG49</f>
        <v>43</v>
      </c>
      <c r="BG49" s="69" t="s">
        <v>63</v>
      </c>
    </row>
    <row r="50" spans="1:59" x14ac:dyDescent="0.25">
      <c r="A50" s="43" t="s">
        <v>100</v>
      </c>
      <c r="B50" s="51">
        <v>0.42169001355625846</v>
      </c>
      <c r="C50" s="51">
        <v>0.32400152942403282</v>
      </c>
      <c r="D50" s="51">
        <v>0.12855504188536271</v>
      </c>
      <c r="E50" s="51">
        <v>4.2226007160485246E-2</v>
      </c>
      <c r="F50" s="51">
        <v>5.7151795335256703E-2</v>
      </c>
      <c r="G50" s="51">
        <v>2.6375612638604051E-2</v>
      </c>
      <c r="H50" s="51">
        <v>0.36227758007117439</v>
      </c>
      <c r="I50" s="51">
        <v>0.27524491183174055</v>
      </c>
      <c r="J50" s="51">
        <v>0.18347794793874206</v>
      </c>
      <c r="K50" s="51">
        <v>5.2780998840417447E-2</v>
      </c>
      <c r="L50" s="51">
        <v>7.4557159422607863E-2</v>
      </c>
      <c r="M50" s="51">
        <v>5.1661401895317684E-2</v>
      </c>
      <c r="N50" s="51">
        <v>0.33824151049739326</v>
      </c>
      <c r="O50" s="51">
        <v>0.22039241933211215</v>
      </c>
      <c r="P50" s="51">
        <v>0.21582476163637218</v>
      </c>
      <c r="Q50" s="51">
        <v>5.9508712601568738E-2</v>
      </c>
      <c r="R50" s="51">
        <v>9.455873373725987E-2</v>
      </c>
      <c r="S50" s="51">
        <v>7.147386219529378E-2</v>
      </c>
      <c r="T50" s="51">
        <v>0.23418599875690285</v>
      </c>
      <c r="U50" s="51">
        <v>0.21101091913391135</v>
      </c>
      <c r="V50" s="51">
        <v>0.27178624241497118</v>
      </c>
      <c r="W50" s="51">
        <v>6.8188427068647348E-2</v>
      </c>
      <c r="X50" s="51">
        <v>0.11039033526413058</v>
      </c>
      <c r="Y50" s="51">
        <v>0.1044380773614367</v>
      </c>
      <c r="Z50" s="51">
        <v>0.15561712915109921</v>
      </c>
      <c r="AA50" s="51">
        <v>0.16558113217380299</v>
      </c>
      <c r="AB50" s="51">
        <v>0.3036229015722775</v>
      </c>
      <c r="AC50" s="51">
        <v>7.236744959988882E-2</v>
      </c>
      <c r="AD50" s="51">
        <v>0.12901956940120438</v>
      </c>
      <c r="AE50" s="51">
        <v>0.17379181810172714</v>
      </c>
      <c r="AF50" s="51">
        <v>0.13895525078836379</v>
      </c>
      <c r="AG50" s="51">
        <v>0.11752612548318804</v>
      </c>
      <c r="AH50" s="51">
        <v>0.28423112975430942</v>
      </c>
      <c r="AI50" s="51">
        <v>5.8738804148500516E-2</v>
      </c>
      <c r="AJ50" s="51">
        <v>0.16333792345840462</v>
      </c>
      <c r="AK50" s="51">
        <v>0.23721076636723357</v>
      </c>
      <c r="AL50" s="51">
        <v>0.12303078211802858</v>
      </c>
      <c r="AM50" s="51">
        <v>9.424575449590164E-2</v>
      </c>
      <c r="AN50" s="51">
        <v>0.27080536566666596</v>
      </c>
      <c r="AO50" s="51">
        <v>5.505498611279374E-2</v>
      </c>
      <c r="AP50" s="51">
        <v>0.17574806181804167</v>
      </c>
      <c r="AQ50" s="51">
        <v>0.28111504978856838</v>
      </c>
      <c r="AR50" s="65"/>
      <c r="AS50" s="65"/>
      <c r="AT50" s="67" t="s">
        <v>100</v>
      </c>
      <c r="AU50" s="51">
        <f>SUMPRODUCT(($AT50='reg2014'!$B$2:$B$4033)*('reg2014'!$E$2:$E$4033="SUP")*('reg2014'!$D$2:$D$4033='4.d'!AU$5)*'reg2014'!$M$2:$M$4033)/SUMPRODUCT(($AT50='reg2014'!$B$2:$B$4033)*('reg2014'!$D$2:$D$4033='4.d'!AU$5)*'reg2014'!$M$2:$M$4033)</f>
        <v>2.6375612638604051E-2</v>
      </c>
      <c r="AV50" s="51">
        <f>SUMPRODUCT(($AT50='reg2014'!$B$2:$B$4033)*('reg2014'!$E$2:$E$4033="SUP")*('reg2014'!$D$2:$D$4033='4.d'!AV$5)*'reg2014'!$M$2:$M$4033)/SUMPRODUCT(($AT50='reg2014'!$B$2:$B$4033)*('reg2014'!$D$2:$D$4033='4.d'!AV$5)*'reg2014'!$M$2:$M$4033)</f>
        <v>5.1661401895317684E-2</v>
      </c>
      <c r="AW50" s="51">
        <f>SUMPRODUCT(($AT50='reg2014'!$B$2:$B$4033)*('reg2014'!$E$2:$E$4033="SUP")*('reg2014'!$D$2:$D$4033='4.d'!AW$5)*'reg2014'!$M$2:$M$4033)/SUMPRODUCT(($AT50='reg2014'!$B$2:$B$4033)*('reg2014'!$D$2:$D$4033='4.d'!AW$5)*'reg2014'!$M$2:$M$4033)</f>
        <v>7.147386219529378E-2</v>
      </c>
      <c r="AX50" s="51">
        <f>SUMPRODUCT(($AT50='reg2014'!$B$2:$B$4033)*('reg2014'!$E$2:$E$4033="SUP")*('reg2014'!$D$2:$D$4033='4.d'!AX$5)*'reg2014'!$M$2:$M$4033)/SUMPRODUCT(($AT50='reg2014'!$B$2:$B$4033)*('reg2014'!$D$2:$D$4033='4.d'!AX$5)*'reg2014'!$M$2:$M$4033)</f>
        <v>0.1044380773614367</v>
      </c>
      <c r="AY50" s="51">
        <f>SUMPRODUCT(($AT50='reg2014'!$B$2:$B$4033)*('reg2014'!$E$2:$E$4033="SUP")*('reg2014'!$D$2:$D$4033='4.d'!AY$5)*'reg2014'!$M$2:$M$4033)/SUMPRODUCT(($AT50='reg2014'!$B$2:$B$4033)*('reg2014'!$D$2:$D$4033='4.d'!AY$5)*'reg2014'!$M$2:$M$4033)</f>
        <v>0.17379181810172714</v>
      </c>
      <c r="AZ50" s="51">
        <f>SUMPRODUCT(($AT50='reg2014'!$B$2:$B$4033)*('reg2014'!$E$2:$E$4033="SUP")*('reg2014'!$D$2:$D$4033='4.d'!AZ$5)*'reg2014'!$M$2:$M$4033)/SUMPRODUCT(($AT50='reg2014'!$B$2:$B$4033)*('reg2014'!$D$2:$D$4033='4.d'!AZ$5)*'reg2014'!$M$2:$M$4033)</f>
        <v>0.23721076636723359</v>
      </c>
      <c r="BA50" s="51">
        <f>SUMPRODUCT(($AT50='reg2014'!$B$2:$B$4033)*('reg2014'!$E$2:$E$4033="SUP")*('reg2014'!$D$2:$D$4033='4.d'!BA$5)*'reg2014'!$M$2:$M$4033)/SUMPRODUCT(($AT50='reg2014'!$B$2:$B$4033)*('reg2014'!$D$2:$D$4033='4.d'!BA$5)*'reg2014'!$M$2:$M$4033)</f>
        <v>0.28111504978856838</v>
      </c>
      <c r="BC50" t="b">
        <f t="shared" si="0"/>
        <v>1</v>
      </c>
      <c r="BF50" s="67">
        <f>--BG50</f>
        <v>44</v>
      </c>
      <c r="BG50" s="69" t="s">
        <v>100</v>
      </c>
    </row>
    <row r="51" spans="1:59" x14ac:dyDescent="0.25">
      <c r="A51" s="43" t="s">
        <v>102</v>
      </c>
      <c r="B51" s="51">
        <v>0.44920147257462195</v>
      </c>
      <c r="C51" s="51">
        <v>0.32689302645866991</v>
      </c>
      <c r="D51" s="51">
        <v>0.10727812061339619</v>
      </c>
      <c r="E51" s="51">
        <v>4.3237015652726647E-2</v>
      </c>
      <c r="F51" s="51">
        <v>4.85870169769844E-2</v>
      </c>
      <c r="G51" s="51">
        <v>2.4803347723600922E-2</v>
      </c>
      <c r="H51" s="51">
        <v>0.38158161638992727</v>
      </c>
      <c r="I51" s="51">
        <v>0.2877510214726593</v>
      </c>
      <c r="J51" s="51">
        <v>0.1559303370135327</v>
      </c>
      <c r="K51" s="51">
        <v>5.6883711495551888E-2</v>
      </c>
      <c r="L51" s="51">
        <v>6.6388478367961981E-2</v>
      </c>
      <c r="M51" s="51">
        <v>5.146483526036686E-2</v>
      </c>
      <c r="N51" s="51">
        <v>0.36439681773336974</v>
      </c>
      <c r="O51" s="51">
        <v>0.24279476899179245</v>
      </c>
      <c r="P51" s="51">
        <v>0.17650454459581436</v>
      </c>
      <c r="Q51" s="51">
        <v>6.3855244652490609E-2</v>
      </c>
      <c r="R51" s="51">
        <v>8.3251117781649495E-2</v>
      </c>
      <c r="S51" s="51">
        <v>6.9197506244883397E-2</v>
      </c>
      <c r="T51" s="51">
        <v>0.26839407524783088</v>
      </c>
      <c r="U51" s="51">
        <v>0.22570242903244508</v>
      </c>
      <c r="V51" s="51">
        <v>0.2320044831784189</v>
      </c>
      <c r="W51" s="51">
        <v>7.3515913350982634E-2</v>
      </c>
      <c r="X51" s="51">
        <v>9.9284527237241293E-2</v>
      </c>
      <c r="Y51" s="51">
        <v>0.10109857195308122</v>
      </c>
      <c r="Z51" s="51">
        <v>0.19356615351683049</v>
      </c>
      <c r="AA51" s="51">
        <v>0.18732050161437058</v>
      </c>
      <c r="AB51" s="51">
        <v>0.26730988779678555</v>
      </c>
      <c r="AC51" s="51">
        <v>7.6568882784209494E-2</v>
      </c>
      <c r="AD51" s="51">
        <v>0.11476524732870726</v>
      </c>
      <c r="AE51" s="51">
        <v>0.16046932695909666</v>
      </c>
      <c r="AF51" s="51">
        <v>0.19362418194007419</v>
      </c>
      <c r="AG51" s="51">
        <v>0.13482820188037936</v>
      </c>
      <c r="AH51" s="51">
        <v>0.2593152852746447</v>
      </c>
      <c r="AI51" s="51">
        <v>6.2546499482006482E-2</v>
      </c>
      <c r="AJ51" s="51">
        <v>0.14568601620344576</v>
      </c>
      <c r="AK51" s="51">
        <v>0.20399981521944954</v>
      </c>
      <c r="AL51" s="51">
        <v>0.17626012140138553</v>
      </c>
      <c r="AM51" s="51">
        <v>0.11211568039629935</v>
      </c>
      <c r="AN51" s="51">
        <v>0.25798231475991357</v>
      </c>
      <c r="AO51" s="51">
        <v>5.9993463270434512E-2</v>
      </c>
      <c r="AP51" s="51">
        <v>0.15977169992468612</v>
      </c>
      <c r="AQ51" s="51">
        <v>0.23387672024728082</v>
      </c>
      <c r="AR51" s="65"/>
      <c r="AS51" s="65"/>
      <c r="AT51" s="67" t="s">
        <v>102</v>
      </c>
      <c r="AU51" s="51">
        <f>SUMPRODUCT(($AT51='reg2014'!$B$2:$B$4033)*('reg2014'!$E$2:$E$4033="SUP")*('reg2014'!$D$2:$D$4033='4.d'!AU$5)*'reg2014'!$M$2:$M$4033)/SUMPRODUCT(($AT51='reg2014'!$B$2:$B$4033)*('reg2014'!$D$2:$D$4033='4.d'!AU$5)*'reg2014'!$M$2:$M$4033)</f>
        <v>2.4803347723600922E-2</v>
      </c>
      <c r="AV51" s="51">
        <f>SUMPRODUCT(($AT51='reg2014'!$B$2:$B$4033)*('reg2014'!$E$2:$E$4033="SUP")*('reg2014'!$D$2:$D$4033='4.d'!AV$5)*'reg2014'!$M$2:$M$4033)/SUMPRODUCT(($AT51='reg2014'!$B$2:$B$4033)*('reg2014'!$D$2:$D$4033='4.d'!AV$5)*'reg2014'!$M$2:$M$4033)</f>
        <v>5.146483526036686E-2</v>
      </c>
      <c r="AW51" s="51">
        <f>SUMPRODUCT(($AT51='reg2014'!$B$2:$B$4033)*('reg2014'!$E$2:$E$4033="SUP")*('reg2014'!$D$2:$D$4033='4.d'!AW$5)*'reg2014'!$M$2:$M$4033)/SUMPRODUCT(($AT51='reg2014'!$B$2:$B$4033)*('reg2014'!$D$2:$D$4033='4.d'!AW$5)*'reg2014'!$M$2:$M$4033)</f>
        <v>6.9197506244883397E-2</v>
      </c>
      <c r="AX51" s="51">
        <f>SUMPRODUCT(($AT51='reg2014'!$B$2:$B$4033)*('reg2014'!$E$2:$E$4033="SUP")*('reg2014'!$D$2:$D$4033='4.d'!AX$5)*'reg2014'!$M$2:$M$4033)/SUMPRODUCT(($AT51='reg2014'!$B$2:$B$4033)*('reg2014'!$D$2:$D$4033='4.d'!AX$5)*'reg2014'!$M$2:$M$4033)</f>
        <v>0.10109857195308122</v>
      </c>
      <c r="AY51" s="51">
        <f>SUMPRODUCT(($AT51='reg2014'!$B$2:$B$4033)*('reg2014'!$E$2:$E$4033="SUP")*('reg2014'!$D$2:$D$4033='4.d'!AY$5)*'reg2014'!$M$2:$M$4033)/SUMPRODUCT(($AT51='reg2014'!$B$2:$B$4033)*('reg2014'!$D$2:$D$4033='4.d'!AY$5)*'reg2014'!$M$2:$M$4033)</f>
        <v>0.16046932695909666</v>
      </c>
      <c r="AZ51" s="51">
        <f>SUMPRODUCT(($AT51='reg2014'!$B$2:$B$4033)*('reg2014'!$E$2:$E$4033="SUP")*('reg2014'!$D$2:$D$4033='4.d'!AZ$5)*'reg2014'!$M$2:$M$4033)/SUMPRODUCT(($AT51='reg2014'!$B$2:$B$4033)*('reg2014'!$D$2:$D$4033='4.d'!AZ$5)*'reg2014'!$M$2:$M$4033)</f>
        <v>0.20399981521944954</v>
      </c>
      <c r="BA51" s="51">
        <f>SUMPRODUCT(($AT51='reg2014'!$B$2:$B$4033)*('reg2014'!$E$2:$E$4033="SUP")*('reg2014'!$D$2:$D$4033='4.d'!BA$5)*'reg2014'!$M$2:$M$4033)/SUMPRODUCT(($AT51='reg2014'!$B$2:$B$4033)*('reg2014'!$D$2:$D$4033='4.d'!BA$5)*'reg2014'!$M$2:$M$4033)</f>
        <v>0.23387672024728082</v>
      </c>
      <c r="BC51" t="b">
        <f t="shared" si="0"/>
        <v>1</v>
      </c>
      <c r="BF51" s="67">
        <f>--BG51</f>
        <v>45</v>
      </c>
      <c r="BG51" s="69" t="s">
        <v>102</v>
      </c>
    </row>
    <row r="52" spans="1:59" x14ac:dyDescent="0.25">
      <c r="A52" s="43" t="s">
        <v>104</v>
      </c>
      <c r="B52" s="51">
        <v>0.46414188065767598</v>
      </c>
      <c r="C52" s="51">
        <v>0.36759652687973399</v>
      </c>
      <c r="D52" s="51">
        <v>5.6715314982449659E-2</v>
      </c>
      <c r="E52" s="51">
        <v>4.3931276556438206E-2</v>
      </c>
      <c r="F52" s="51">
        <v>4.7182708294845742E-2</v>
      </c>
      <c r="G52" s="51">
        <v>2.0432292628856458E-2</v>
      </c>
      <c r="H52" s="51">
        <v>0.39941203075531434</v>
      </c>
      <c r="I52" s="51">
        <v>0.34174581637268203</v>
      </c>
      <c r="J52" s="51">
        <v>9.8462234283129807E-2</v>
      </c>
      <c r="K52" s="51">
        <v>5.6264133876074172E-2</v>
      </c>
      <c r="L52" s="51">
        <v>6.2731795567616461E-2</v>
      </c>
      <c r="M52" s="51">
        <v>4.1383989145183174E-2</v>
      </c>
      <c r="N52" s="51">
        <v>0.3764153830460063</v>
      </c>
      <c r="O52" s="51">
        <v>0.27943826719711651</v>
      </c>
      <c r="P52" s="51">
        <v>0.1344146349756877</v>
      </c>
      <c r="Q52" s="51">
        <v>6.7020299908191375E-2</v>
      </c>
      <c r="R52" s="51">
        <v>8.388588527321568E-2</v>
      </c>
      <c r="S52" s="51">
        <v>5.8825529599782378E-2</v>
      </c>
      <c r="T52" s="51">
        <v>0.28457321068652902</v>
      </c>
      <c r="U52" s="51">
        <v>0.26051110207941075</v>
      </c>
      <c r="V52" s="51">
        <v>0.18284216550683047</v>
      </c>
      <c r="W52" s="51">
        <v>7.9468825427369924E-2</v>
      </c>
      <c r="X52" s="51">
        <v>0.10892230618017136</v>
      </c>
      <c r="Y52" s="51">
        <v>8.3682390119688463E-2</v>
      </c>
      <c r="Z52" s="51">
        <v>0.18188661901516712</v>
      </c>
      <c r="AA52" s="51">
        <v>0.23630283531705151</v>
      </c>
      <c r="AB52" s="51">
        <v>0.23696055279965766</v>
      </c>
      <c r="AC52" s="51">
        <v>8.4679144808786466E-2</v>
      </c>
      <c r="AD52" s="51">
        <v>0.12497424600218711</v>
      </c>
      <c r="AE52" s="51">
        <v>0.13519660205715009</v>
      </c>
      <c r="AF52" s="51">
        <v>0.16386679350952538</v>
      </c>
      <c r="AG52" s="51">
        <v>0.17119147501354842</v>
      </c>
      <c r="AH52" s="51">
        <v>0.23734724579876215</v>
      </c>
      <c r="AI52" s="51">
        <v>8.0576476993296398E-2</v>
      </c>
      <c r="AJ52" s="51">
        <v>0.16298041943433419</v>
      </c>
      <c r="AK52" s="51">
        <v>0.1840375892505336</v>
      </c>
      <c r="AL52" s="51">
        <v>0.14391904848767159</v>
      </c>
      <c r="AM52" s="51">
        <v>0.14188235476023847</v>
      </c>
      <c r="AN52" s="51">
        <v>0.24128694475171134</v>
      </c>
      <c r="AO52" s="51">
        <v>7.3476546576163301E-2</v>
      </c>
      <c r="AP52" s="51">
        <v>0.18602333015870479</v>
      </c>
      <c r="AQ52" s="51">
        <v>0.21341177526551064</v>
      </c>
      <c r="AR52" s="65"/>
      <c r="AS52" s="65"/>
      <c r="AT52" s="67" t="s">
        <v>104</v>
      </c>
      <c r="AU52" s="51">
        <f>SUMPRODUCT(($AT52='reg2014'!$B$2:$B$4033)*('reg2014'!$E$2:$E$4033="SUP")*('reg2014'!$D$2:$D$4033='4.d'!AU$5)*'reg2014'!$M$2:$M$4033)/SUMPRODUCT(($AT52='reg2014'!$B$2:$B$4033)*('reg2014'!$D$2:$D$4033='4.d'!AU$5)*'reg2014'!$M$2:$M$4033)</f>
        <v>2.0432292628856458E-2</v>
      </c>
      <c r="AV52" s="51">
        <f>SUMPRODUCT(($AT52='reg2014'!$B$2:$B$4033)*('reg2014'!$E$2:$E$4033="SUP")*('reg2014'!$D$2:$D$4033='4.d'!AV$5)*'reg2014'!$M$2:$M$4033)/SUMPRODUCT(($AT52='reg2014'!$B$2:$B$4033)*('reg2014'!$D$2:$D$4033='4.d'!AV$5)*'reg2014'!$M$2:$M$4033)</f>
        <v>4.1383989145183174E-2</v>
      </c>
      <c r="AW52" s="51">
        <f>SUMPRODUCT(($AT52='reg2014'!$B$2:$B$4033)*('reg2014'!$E$2:$E$4033="SUP")*('reg2014'!$D$2:$D$4033='4.d'!AW$5)*'reg2014'!$M$2:$M$4033)/SUMPRODUCT(($AT52='reg2014'!$B$2:$B$4033)*('reg2014'!$D$2:$D$4033='4.d'!AW$5)*'reg2014'!$M$2:$M$4033)</f>
        <v>5.8825529599782378E-2</v>
      </c>
      <c r="AX52" s="51">
        <f>SUMPRODUCT(($AT52='reg2014'!$B$2:$B$4033)*('reg2014'!$E$2:$E$4033="SUP")*('reg2014'!$D$2:$D$4033='4.d'!AX$5)*'reg2014'!$M$2:$M$4033)/SUMPRODUCT(($AT52='reg2014'!$B$2:$B$4033)*('reg2014'!$D$2:$D$4033='4.d'!AX$5)*'reg2014'!$M$2:$M$4033)</f>
        <v>8.3682390119688463E-2</v>
      </c>
      <c r="AY52" s="51">
        <f>SUMPRODUCT(($AT52='reg2014'!$B$2:$B$4033)*('reg2014'!$E$2:$E$4033="SUP")*('reg2014'!$D$2:$D$4033='4.d'!AY$5)*'reg2014'!$M$2:$M$4033)/SUMPRODUCT(($AT52='reg2014'!$B$2:$B$4033)*('reg2014'!$D$2:$D$4033='4.d'!AY$5)*'reg2014'!$M$2:$M$4033)</f>
        <v>0.13519660205715009</v>
      </c>
      <c r="AZ52" s="51">
        <f>SUMPRODUCT(($AT52='reg2014'!$B$2:$B$4033)*('reg2014'!$E$2:$E$4033="SUP")*('reg2014'!$D$2:$D$4033='4.d'!AZ$5)*'reg2014'!$M$2:$M$4033)/SUMPRODUCT(($AT52='reg2014'!$B$2:$B$4033)*('reg2014'!$D$2:$D$4033='4.d'!AZ$5)*'reg2014'!$M$2:$M$4033)</f>
        <v>0.1840375892505336</v>
      </c>
      <c r="BA52" s="51">
        <f>SUMPRODUCT(($AT52='reg2014'!$B$2:$B$4033)*('reg2014'!$E$2:$E$4033="SUP")*('reg2014'!$D$2:$D$4033='4.d'!BA$5)*'reg2014'!$M$2:$M$4033)/SUMPRODUCT(($AT52='reg2014'!$B$2:$B$4033)*('reg2014'!$D$2:$D$4033='4.d'!BA$5)*'reg2014'!$M$2:$M$4033)</f>
        <v>0.21341177526551064</v>
      </c>
      <c r="BC52" t="b">
        <f t="shared" si="0"/>
        <v>1</v>
      </c>
      <c r="BF52" s="67">
        <f>--BG52</f>
        <v>46</v>
      </c>
      <c r="BG52" s="69" t="s">
        <v>104</v>
      </c>
    </row>
    <row r="53" spans="1:59" x14ac:dyDescent="0.25">
      <c r="A53" s="43" t="s">
        <v>106</v>
      </c>
      <c r="B53" s="51">
        <v>0.5096580175039519</v>
      </c>
      <c r="C53" s="51">
        <v>0.31422292477927283</v>
      </c>
      <c r="D53" s="51">
        <v>6.804950456876277E-2</v>
      </c>
      <c r="E53" s="51">
        <v>4.3412885067663956E-2</v>
      </c>
      <c r="F53" s="51">
        <v>4.4993638431584222E-2</v>
      </c>
      <c r="G53" s="51">
        <v>1.9663029648764315E-2</v>
      </c>
      <c r="H53" s="51">
        <v>0.45990855095691524</v>
      </c>
      <c r="I53" s="51">
        <v>0.27151880833411896</v>
      </c>
      <c r="J53" s="51">
        <v>0.12234844913736212</v>
      </c>
      <c r="K53" s="51">
        <v>5.3620250777788252E-2</v>
      </c>
      <c r="L53" s="51">
        <v>5.5835768831903457E-2</v>
      </c>
      <c r="M53" s="51">
        <v>3.6768171961911948E-2</v>
      </c>
      <c r="N53" s="51">
        <v>0.44898178112316961</v>
      </c>
      <c r="O53" s="51">
        <v>0.21848348858414832</v>
      </c>
      <c r="P53" s="51">
        <v>0.14605496057642453</v>
      </c>
      <c r="Q53" s="51">
        <v>5.9591282115463697E-2</v>
      </c>
      <c r="R53" s="51">
        <v>7.7059233698664423E-2</v>
      </c>
      <c r="S53" s="51">
        <v>4.982925390212941E-2</v>
      </c>
      <c r="T53" s="51">
        <v>0.34856732097466342</v>
      </c>
      <c r="U53" s="51">
        <v>0.21861508415933764</v>
      </c>
      <c r="V53" s="51">
        <v>0.19507125505020981</v>
      </c>
      <c r="W53" s="51">
        <v>7.2588781930533364E-2</v>
      </c>
      <c r="X53" s="51">
        <v>9.4872494381438618E-2</v>
      </c>
      <c r="Y53" s="51">
        <v>7.0285063503817163E-2</v>
      </c>
      <c r="Z53" s="51">
        <v>0.23980606081245026</v>
      </c>
      <c r="AA53" s="51">
        <v>0.20495575070556235</v>
      </c>
      <c r="AB53" s="51">
        <v>0.25099715220991065</v>
      </c>
      <c r="AC53" s="51">
        <v>7.7333038196144205E-2</v>
      </c>
      <c r="AD53" s="51">
        <v>0.11055299911884522</v>
      </c>
      <c r="AE53" s="51">
        <v>0.11635499895708734</v>
      </c>
      <c r="AF53" s="51">
        <v>0.22808190664565678</v>
      </c>
      <c r="AG53" s="51">
        <v>0.14627288594458476</v>
      </c>
      <c r="AH53" s="51">
        <v>0.25498415585581163</v>
      </c>
      <c r="AI53" s="51">
        <v>6.8858345114939781E-2</v>
      </c>
      <c r="AJ53" s="51">
        <v>0.14205448764629128</v>
      </c>
      <c r="AK53" s="51">
        <v>0.15974821879271583</v>
      </c>
      <c r="AL53" s="51">
        <v>0.20545433827884504</v>
      </c>
      <c r="AM53" s="51">
        <v>0.12133670235279817</v>
      </c>
      <c r="AN53" s="51">
        <v>0.25956556614202086</v>
      </c>
      <c r="AO53" s="51">
        <v>6.762672247316702E-2</v>
      </c>
      <c r="AP53" s="51">
        <v>0.15946407666263998</v>
      </c>
      <c r="AQ53" s="51">
        <v>0.18655259409052896</v>
      </c>
      <c r="AR53" s="65"/>
      <c r="AS53" s="65"/>
      <c r="AT53" s="67" t="s">
        <v>106</v>
      </c>
      <c r="AU53" s="51">
        <f>SUMPRODUCT(($AT53='reg2014'!$B$2:$B$4033)*('reg2014'!$E$2:$E$4033="SUP")*('reg2014'!$D$2:$D$4033='4.d'!AU$5)*'reg2014'!$M$2:$M$4033)/SUMPRODUCT(($AT53='reg2014'!$B$2:$B$4033)*('reg2014'!$D$2:$D$4033='4.d'!AU$5)*'reg2014'!$M$2:$M$4033)</f>
        <v>1.9663029648764315E-2</v>
      </c>
      <c r="AV53" s="51">
        <f>SUMPRODUCT(($AT53='reg2014'!$B$2:$B$4033)*('reg2014'!$E$2:$E$4033="SUP")*('reg2014'!$D$2:$D$4033='4.d'!AV$5)*'reg2014'!$M$2:$M$4033)/SUMPRODUCT(($AT53='reg2014'!$B$2:$B$4033)*('reg2014'!$D$2:$D$4033='4.d'!AV$5)*'reg2014'!$M$2:$M$4033)</f>
        <v>3.6768171961911948E-2</v>
      </c>
      <c r="AW53" s="51">
        <f>SUMPRODUCT(($AT53='reg2014'!$B$2:$B$4033)*('reg2014'!$E$2:$E$4033="SUP")*('reg2014'!$D$2:$D$4033='4.d'!AW$5)*'reg2014'!$M$2:$M$4033)/SUMPRODUCT(($AT53='reg2014'!$B$2:$B$4033)*('reg2014'!$D$2:$D$4033='4.d'!AW$5)*'reg2014'!$M$2:$M$4033)</f>
        <v>4.982925390212941E-2</v>
      </c>
      <c r="AX53" s="51">
        <f>SUMPRODUCT(($AT53='reg2014'!$B$2:$B$4033)*('reg2014'!$E$2:$E$4033="SUP")*('reg2014'!$D$2:$D$4033='4.d'!AX$5)*'reg2014'!$M$2:$M$4033)/SUMPRODUCT(($AT53='reg2014'!$B$2:$B$4033)*('reg2014'!$D$2:$D$4033='4.d'!AX$5)*'reg2014'!$M$2:$M$4033)</f>
        <v>7.0285063503817163E-2</v>
      </c>
      <c r="AY53" s="51">
        <f>SUMPRODUCT(($AT53='reg2014'!$B$2:$B$4033)*('reg2014'!$E$2:$E$4033="SUP")*('reg2014'!$D$2:$D$4033='4.d'!AY$5)*'reg2014'!$M$2:$M$4033)/SUMPRODUCT(($AT53='reg2014'!$B$2:$B$4033)*('reg2014'!$D$2:$D$4033='4.d'!AY$5)*'reg2014'!$M$2:$M$4033)</f>
        <v>0.11635499895708734</v>
      </c>
      <c r="AZ53" s="51">
        <f>SUMPRODUCT(($AT53='reg2014'!$B$2:$B$4033)*('reg2014'!$E$2:$E$4033="SUP")*('reg2014'!$D$2:$D$4033='4.d'!AZ$5)*'reg2014'!$M$2:$M$4033)/SUMPRODUCT(($AT53='reg2014'!$B$2:$B$4033)*('reg2014'!$D$2:$D$4033='4.d'!AZ$5)*'reg2014'!$M$2:$M$4033)</f>
        <v>0.15974821879271583</v>
      </c>
      <c r="BA53" s="51">
        <f>SUMPRODUCT(($AT53='reg2014'!$B$2:$B$4033)*('reg2014'!$E$2:$E$4033="SUP")*('reg2014'!$D$2:$D$4033='4.d'!BA$5)*'reg2014'!$M$2:$M$4033)/SUMPRODUCT(($AT53='reg2014'!$B$2:$B$4033)*('reg2014'!$D$2:$D$4033='4.d'!BA$5)*'reg2014'!$M$2:$M$4033)</f>
        <v>0.18655259409052896</v>
      </c>
      <c r="BC53" t="b">
        <f t="shared" si="0"/>
        <v>1</v>
      </c>
      <c r="BF53" s="67">
        <f>--BG53</f>
        <v>47</v>
      </c>
      <c r="BG53" s="69" t="s">
        <v>106</v>
      </c>
    </row>
    <row r="54" spans="1:59" x14ac:dyDescent="0.25">
      <c r="A54" s="43" t="s">
        <v>108</v>
      </c>
      <c r="B54" s="51">
        <v>0.52639627175416881</v>
      </c>
      <c r="C54" s="51">
        <v>0.28595354256171268</v>
      </c>
      <c r="D54" s="51">
        <v>6.189470618218889E-2</v>
      </c>
      <c r="E54" s="51">
        <v>4.9151678438797058E-2</v>
      </c>
      <c r="F54" s="51">
        <v>5.8108206509866742E-2</v>
      </c>
      <c r="G54" s="51">
        <v>1.8495594553265857E-2</v>
      </c>
      <c r="H54" s="51">
        <v>0.44992595335061086</v>
      </c>
      <c r="I54" s="51">
        <v>0.26767863754165122</v>
      </c>
      <c r="J54" s="51">
        <v>0.10431321732691595</v>
      </c>
      <c r="K54" s="51">
        <v>6.5994076268048874E-2</v>
      </c>
      <c r="L54" s="51">
        <v>6.5716401332839694E-2</v>
      </c>
      <c r="M54" s="51">
        <v>4.6371714179933361E-2</v>
      </c>
      <c r="N54" s="51">
        <v>0.41135269225156867</v>
      </c>
      <c r="O54" s="51">
        <v>0.22719976652560922</v>
      </c>
      <c r="P54" s="51">
        <v>0.13804173354735153</v>
      </c>
      <c r="Q54" s="51">
        <v>7.0188238727564564E-2</v>
      </c>
      <c r="R54" s="51">
        <v>9.4338246023639286E-2</v>
      </c>
      <c r="S54" s="51">
        <v>5.8879322924266744E-2</v>
      </c>
      <c r="T54" s="51">
        <v>0.3192289438136614</v>
      </c>
      <c r="U54" s="51">
        <v>0.21861195283122192</v>
      </c>
      <c r="V54" s="51">
        <v>0.17786864298492205</v>
      </c>
      <c r="W54" s="51">
        <v>8.7108904384651895E-2</v>
      </c>
      <c r="X54" s="51">
        <v>0.11584096966156766</v>
      </c>
      <c r="Y54" s="51">
        <v>8.1340586323975034E-2</v>
      </c>
      <c r="Z54" s="51">
        <v>0.20567825566240444</v>
      </c>
      <c r="AA54" s="51">
        <v>0.19926732185001234</v>
      </c>
      <c r="AB54" s="51">
        <v>0.22794039945049138</v>
      </c>
      <c r="AC54" s="51">
        <v>9.0052485117475073E-2</v>
      </c>
      <c r="AD54" s="51">
        <v>0.1350875339039769</v>
      </c>
      <c r="AE54" s="51">
        <v>0.14197400401563987</v>
      </c>
      <c r="AF54" s="51">
        <v>0.19393965743343902</v>
      </c>
      <c r="AG54" s="51">
        <v>0.14538109717453035</v>
      </c>
      <c r="AH54" s="51">
        <v>0.2297068338708847</v>
      </c>
      <c r="AI54" s="51">
        <v>7.5166402531471888E-2</v>
      </c>
      <c r="AJ54" s="51">
        <v>0.1640649524272694</v>
      </c>
      <c r="AK54" s="51">
        <v>0.19174105656240456</v>
      </c>
      <c r="AL54" s="51">
        <v>0.16292786517662811</v>
      </c>
      <c r="AM54" s="51">
        <v>0.12407930856149511</v>
      </c>
      <c r="AN54" s="51">
        <v>0.23369830949433659</v>
      </c>
      <c r="AO54" s="51">
        <v>7.3922687256973915E-2</v>
      </c>
      <c r="AP54" s="51">
        <v>0.17891421525474244</v>
      </c>
      <c r="AQ54" s="51">
        <v>0.22645761425582378</v>
      </c>
      <c r="AR54" s="65"/>
      <c r="AS54" s="65"/>
      <c r="AT54" s="67" t="s">
        <v>108</v>
      </c>
      <c r="AU54" s="51">
        <f>SUMPRODUCT(($AT54='reg2014'!$B$2:$B$4033)*('reg2014'!$E$2:$E$4033="SUP")*('reg2014'!$D$2:$D$4033='4.d'!AU$5)*'reg2014'!$M$2:$M$4033)/SUMPRODUCT(($AT54='reg2014'!$B$2:$B$4033)*('reg2014'!$D$2:$D$4033='4.d'!AU$5)*'reg2014'!$M$2:$M$4033)</f>
        <v>1.8495594553265857E-2</v>
      </c>
      <c r="AV54" s="51">
        <f>SUMPRODUCT(($AT54='reg2014'!$B$2:$B$4033)*('reg2014'!$E$2:$E$4033="SUP")*('reg2014'!$D$2:$D$4033='4.d'!AV$5)*'reg2014'!$M$2:$M$4033)/SUMPRODUCT(($AT54='reg2014'!$B$2:$B$4033)*('reg2014'!$D$2:$D$4033='4.d'!AV$5)*'reg2014'!$M$2:$M$4033)</f>
        <v>4.6371714179933361E-2</v>
      </c>
      <c r="AW54" s="51">
        <f>SUMPRODUCT(($AT54='reg2014'!$B$2:$B$4033)*('reg2014'!$E$2:$E$4033="SUP")*('reg2014'!$D$2:$D$4033='4.d'!AW$5)*'reg2014'!$M$2:$M$4033)/SUMPRODUCT(($AT54='reg2014'!$B$2:$B$4033)*('reg2014'!$D$2:$D$4033='4.d'!AW$5)*'reg2014'!$M$2:$M$4033)</f>
        <v>5.8879322924266744E-2</v>
      </c>
      <c r="AX54" s="51">
        <f>SUMPRODUCT(($AT54='reg2014'!$B$2:$B$4033)*('reg2014'!$E$2:$E$4033="SUP")*('reg2014'!$D$2:$D$4033='4.d'!AX$5)*'reg2014'!$M$2:$M$4033)/SUMPRODUCT(($AT54='reg2014'!$B$2:$B$4033)*('reg2014'!$D$2:$D$4033='4.d'!AX$5)*'reg2014'!$M$2:$M$4033)</f>
        <v>8.1340586323975034E-2</v>
      </c>
      <c r="AY54" s="51">
        <f>SUMPRODUCT(($AT54='reg2014'!$B$2:$B$4033)*('reg2014'!$E$2:$E$4033="SUP")*('reg2014'!$D$2:$D$4033='4.d'!AY$5)*'reg2014'!$M$2:$M$4033)/SUMPRODUCT(($AT54='reg2014'!$B$2:$B$4033)*('reg2014'!$D$2:$D$4033='4.d'!AY$5)*'reg2014'!$M$2:$M$4033)</f>
        <v>0.14197400401563987</v>
      </c>
      <c r="AZ54" s="51">
        <f>SUMPRODUCT(($AT54='reg2014'!$B$2:$B$4033)*('reg2014'!$E$2:$E$4033="SUP")*('reg2014'!$D$2:$D$4033='4.d'!AZ$5)*'reg2014'!$M$2:$M$4033)/SUMPRODUCT(($AT54='reg2014'!$B$2:$B$4033)*('reg2014'!$D$2:$D$4033='4.d'!AZ$5)*'reg2014'!$M$2:$M$4033)</f>
        <v>0.19174105656240456</v>
      </c>
      <c r="BA54" s="51">
        <f>SUMPRODUCT(($AT54='reg2014'!$B$2:$B$4033)*('reg2014'!$E$2:$E$4033="SUP")*('reg2014'!$D$2:$D$4033='4.d'!BA$5)*'reg2014'!$M$2:$M$4033)/SUMPRODUCT(($AT54='reg2014'!$B$2:$B$4033)*('reg2014'!$D$2:$D$4033='4.d'!BA$5)*'reg2014'!$M$2:$M$4033)</f>
        <v>0.22645761425582381</v>
      </c>
      <c r="BC54" t="b">
        <f t="shared" si="0"/>
        <v>1</v>
      </c>
      <c r="BF54" s="67">
        <f>--BG54</f>
        <v>48</v>
      </c>
      <c r="BG54" s="69" t="s">
        <v>108</v>
      </c>
    </row>
    <row r="55" spans="1:59" x14ac:dyDescent="0.25">
      <c r="A55" s="43" t="s">
        <v>110</v>
      </c>
      <c r="B55" s="51">
        <v>0.51018993627410414</v>
      </c>
      <c r="C55" s="51">
        <v>0.30482909873375819</v>
      </c>
      <c r="D55" s="51">
        <v>8.9774890341802527E-2</v>
      </c>
      <c r="E55" s="51">
        <v>3.4728544235703054E-2</v>
      </c>
      <c r="F55" s="51">
        <v>4.0687329305636018E-2</v>
      </c>
      <c r="G55" s="51">
        <v>1.9790201108996111E-2</v>
      </c>
      <c r="H55" s="51">
        <v>0.45459187914919896</v>
      </c>
      <c r="I55" s="51">
        <v>0.26756766385995751</v>
      </c>
      <c r="J55" s="51">
        <v>0.13549398477488925</v>
      </c>
      <c r="K55" s="51">
        <v>4.7029203235039133E-2</v>
      </c>
      <c r="L55" s="51">
        <v>5.2777216963766138E-2</v>
      </c>
      <c r="M55" s="51">
        <v>4.2540052017149034E-2</v>
      </c>
      <c r="N55" s="51">
        <v>0.43266215330858265</v>
      </c>
      <c r="O55" s="51">
        <v>0.2121249181043896</v>
      </c>
      <c r="P55" s="51">
        <v>0.1646997160952173</v>
      </c>
      <c r="Q55" s="51">
        <v>5.6344179951954572E-2</v>
      </c>
      <c r="R55" s="51">
        <v>7.0958724612360774E-2</v>
      </c>
      <c r="S55" s="51">
        <v>6.3210307927495088E-2</v>
      </c>
      <c r="T55" s="51">
        <v>0.32644253745298896</v>
      </c>
      <c r="U55" s="51">
        <v>0.21315893365470526</v>
      </c>
      <c r="V55" s="51">
        <v>0.2200054023728884</v>
      </c>
      <c r="W55" s="51">
        <v>6.4439919379973815E-2</v>
      </c>
      <c r="X55" s="51">
        <v>8.9168242358759114E-2</v>
      </c>
      <c r="Y55" s="51">
        <v>8.678496478068444E-2</v>
      </c>
      <c r="Z55" s="51">
        <v>0.23054612214514789</v>
      </c>
      <c r="AA55" s="51">
        <v>0.18116776299930382</v>
      </c>
      <c r="AB55" s="51">
        <v>0.26012878292613784</v>
      </c>
      <c r="AC55" s="51">
        <v>6.9611819179360795E-2</v>
      </c>
      <c r="AD55" s="51">
        <v>0.11151158911342655</v>
      </c>
      <c r="AE55" s="51">
        <v>0.1470339236366231</v>
      </c>
      <c r="AF55" s="51">
        <v>0.20456491683532518</v>
      </c>
      <c r="AG55" s="51">
        <v>0.13382877697288692</v>
      </c>
      <c r="AH55" s="51">
        <v>0.25738266857459224</v>
      </c>
      <c r="AI55" s="51">
        <v>6.1611253647160719E-2</v>
      </c>
      <c r="AJ55" s="51">
        <v>0.14613070648008977</v>
      </c>
      <c r="AK55" s="51">
        <v>0.19648167748994502</v>
      </c>
      <c r="AL55" s="51">
        <v>0.18623609766473639</v>
      </c>
      <c r="AM55" s="51">
        <v>0.11170872621274651</v>
      </c>
      <c r="AN55" s="51">
        <v>0.25657429802058945</v>
      </c>
      <c r="AO55" s="51">
        <v>5.714608876705967E-2</v>
      </c>
      <c r="AP55" s="51">
        <v>0.16083425495321169</v>
      </c>
      <c r="AQ55" s="51">
        <v>0.22750053438165641</v>
      </c>
      <c r="AR55" s="65"/>
      <c r="AS55" s="65"/>
      <c r="AT55" s="67" t="s">
        <v>110</v>
      </c>
      <c r="AU55" s="51">
        <f>SUMPRODUCT(($AT55='reg2014'!$B$2:$B$4033)*('reg2014'!$E$2:$E$4033="SUP")*('reg2014'!$D$2:$D$4033='4.d'!AU$5)*'reg2014'!$M$2:$M$4033)/SUMPRODUCT(($AT55='reg2014'!$B$2:$B$4033)*('reg2014'!$D$2:$D$4033='4.d'!AU$5)*'reg2014'!$M$2:$M$4033)</f>
        <v>1.9790201108996111E-2</v>
      </c>
      <c r="AV55" s="51">
        <f>SUMPRODUCT(($AT55='reg2014'!$B$2:$B$4033)*('reg2014'!$E$2:$E$4033="SUP")*('reg2014'!$D$2:$D$4033='4.d'!AV$5)*'reg2014'!$M$2:$M$4033)/SUMPRODUCT(($AT55='reg2014'!$B$2:$B$4033)*('reg2014'!$D$2:$D$4033='4.d'!AV$5)*'reg2014'!$M$2:$M$4033)</f>
        <v>4.2540052017149034E-2</v>
      </c>
      <c r="AW55" s="51">
        <f>SUMPRODUCT(($AT55='reg2014'!$B$2:$B$4033)*('reg2014'!$E$2:$E$4033="SUP")*('reg2014'!$D$2:$D$4033='4.d'!AW$5)*'reg2014'!$M$2:$M$4033)/SUMPRODUCT(($AT55='reg2014'!$B$2:$B$4033)*('reg2014'!$D$2:$D$4033='4.d'!AW$5)*'reg2014'!$M$2:$M$4033)</f>
        <v>6.3210307927495088E-2</v>
      </c>
      <c r="AX55" s="51">
        <f>SUMPRODUCT(($AT55='reg2014'!$B$2:$B$4033)*('reg2014'!$E$2:$E$4033="SUP")*('reg2014'!$D$2:$D$4033='4.d'!AX$5)*'reg2014'!$M$2:$M$4033)/SUMPRODUCT(($AT55='reg2014'!$B$2:$B$4033)*('reg2014'!$D$2:$D$4033='4.d'!AX$5)*'reg2014'!$M$2:$M$4033)</f>
        <v>8.678496478068444E-2</v>
      </c>
      <c r="AY55" s="51">
        <f>SUMPRODUCT(($AT55='reg2014'!$B$2:$B$4033)*('reg2014'!$E$2:$E$4033="SUP")*('reg2014'!$D$2:$D$4033='4.d'!AY$5)*'reg2014'!$M$2:$M$4033)/SUMPRODUCT(($AT55='reg2014'!$B$2:$B$4033)*('reg2014'!$D$2:$D$4033='4.d'!AY$5)*'reg2014'!$M$2:$M$4033)</f>
        <v>0.1470339236366231</v>
      </c>
      <c r="AZ55" s="51">
        <f>SUMPRODUCT(($AT55='reg2014'!$B$2:$B$4033)*('reg2014'!$E$2:$E$4033="SUP")*('reg2014'!$D$2:$D$4033='4.d'!AZ$5)*'reg2014'!$M$2:$M$4033)/SUMPRODUCT(($AT55='reg2014'!$B$2:$B$4033)*('reg2014'!$D$2:$D$4033='4.d'!AZ$5)*'reg2014'!$M$2:$M$4033)</f>
        <v>0.19648167748994508</v>
      </c>
      <c r="BA55" s="51">
        <f>SUMPRODUCT(($AT55='reg2014'!$B$2:$B$4033)*('reg2014'!$E$2:$E$4033="SUP")*('reg2014'!$D$2:$D$4033='4.d'!BA$5)*'reg2014'!$M$2:$M$4033)/SUMPRODUCT(($AT55='reg2014'!$B$2:$B$4033)*('reg2014'!$D$2:$D$4033='4.d'!BA$5)*'reg2014'!$M$2:$M$4033)</f>
        <v>0.22750053438165635</v>
      </c>
      <c r="BC55" t="b">
        <f t="shared" si="0"/>
        <v>1</v>
      </c>
      <c r="BF55" s="67">
        <f>--BG55</f>
        <v>49</v>
      </c>
      <c r="BG55" s="69" t="s">
        <v>110</v>
      </c>
    </row>
    <row r="56" spans="1:59" x14ac:dyDescent="0.25">
      <c r="A56" s="43" t="s">
        <v>112</v>
      </c>
      <c r="B56" s="51">
        <v>0.5495084826383384</v>
      </c>
      <c r="C56" s="51">
        <v>0.28691665345383438</v>
      </c>
      <c r="D56" s="51">
        <v>7.1045399291792183E-2</v>
      </c>
      <c r="E56" s="51">
        <v>3.6374927329422338E-2</v>
      </c>
      <c r="F56" s="51">
        <v>3.9757412398921832E-2</v>
      </c>
      <c r="G56" s="51">
        <v>1.6397124887690927E-2</v>
      </c>
      <c r="H56" s="51">
        <v>0.49177560175582463</v>
      </c>
      <c r="I56" s="51">
        <v>0.26602672326467608</v>
      </c>
      <c r="J56" s="51">
        <v>0.11416075764153522</v>
      </c>
      <c r="K56" s="51">
        <v>4.662904185358481E-2</v>
      </c>
      <c r="L56" s="51">
        <v>4.7561622690656502E-2</v>
      </c>
      <c r="M56" s="51">
        <v>3.3846252793722768E-2</v>
      </c>
      <c r="N56" s="51">
        <v>0.45880310137343094</v>
      </c>
      <c r="O56" s="51">
        <v>0.22545248459562769</v>
      </c>
      <c r="P56" s="51">
        <v>0.15307906572934127</v>
      </c>
      <c r="Q56" s="51">
        <v>5.3454076280281197E-2</v>
      </c>
      <c r="R56" s="51">
        <v>6.0303143577190674E-2</v>
      </c>
      <c r="S56" s="51">
        <v>4.890812844412825E-2</v>
      </c>
      <c r="T56" s="51">
        <v>0.36663486674294804</v>
      </c>
      <c r="U56" s="51">
        <v>0.21242156899478615</v>
      </c>
      <c r="V56" s="51">
        <v>0.20604044835010274</v>
      </c>
      <c r="W56" s="51">
        <v>6.3439406734474485E-2</v>
      </c>
      <c r="X56" s="51">
        <v>8.4248661953360754E-2</v>
      </c>
      <c r="Y56" s="51">
        <v>6.7215047224327806E-2</v>
      </c>
      <c r="Z56" s="51">
        <v>0.26872431669820512</v>
      </c>
      <c r="AA56" s="51">
        <v>0.19386623968469024</v>
      </c>
      <c r="AB56" s="51">
        <v>0.25846499233000031</v>
      </c>
      <c r="AC56" s="51">
        <v>7.085232171449686E-2</v>
      </c>
      <c r="AD56" s="51">
        <v>0.10123839702605561</v>
      </c>
      <c r="AE56" s="51">
        <v>0.10685373254655187</v>
      </c>
      <c r="AF56" s="51">
        <v>0.23931222784488568</v>
      </c>
      <c r="AG56" s="51">
        <v>0.15055594997935087</v>
      </c>
      <c r="AH56" s="51">
        <v>0.27175480167257943</v>
      </c>
      <c r="AI56" s="51">
        <v>6.216857762957486E-2</v>
      </c>
      <c r="AJ56" s="51">
        <v>0.13194901024322245</v>
      </c>
      <c r="AK56" s="51">
        <v>0.14425943263038662</v>
      </c>
      <c r="AL56" s="51">
        <v>0.20859567249036118</v>
      </c>
      <c r="AM56" s="51">
        <v>0.12890495033175572</v>
      </c>
      <c r="AN56" s="51">
        <v>0.27960821577059769</v>
      </c>
      <c r="AO56" s="51">
        <v>6.0389807214866455E-2</v>
      </c>
      <c r="AP56" s="51">
        <v>0.14938128393211939</v>
      </c>
      <c r="AQ56" s="51">
        <v>0.17312007026029957</v>
      </c>
      <c r="AR56" s="65"/>
      <c r="AS56" s="65"/>
      <c r="AT56" s="67" t="s">
        <v>112</v>
      </c>
      <c r="AU56" s="51">
        <f>SUMPRODUCT(($AT56='reg2014'!$B$2:$B$4033)*('reg2014'!$E$2:$E$4033="SUP")*('reg2014'!$D$2:$D$4033='4.d'!AU$5)*'reg2014'!$M$2:$M$4033)/SUMPRODUCT(($AT56='reg2014'!$B$2:$B$4033)*('reg2014'!$D$2:$D$4033='4.d'!AU$5)*'reg2014'!$M$2:$M$4033)</f>
        <v>1.6397124887690927E-2</v>
      </c>
      <c r="AV56" s="51">
        <f>SUMPRODUCT(($AT56='reg2014'!$B$2:$B$4033)*('reg2014'!$E$2:$E$4033="SUP")*('reg2014'!$D$2:$D$4033='4.d'!AV$5)*'reg2014'!$M$2:$M$4033)/SUMPRODUCT(($AT56='reg2014'!$B$2:$B$4033)*('reg2014'!$D$2:$D$4033='4.d'!AV$5)*'reg2014'!$M$2:$M$4033)</f>
        <v>3.3846252793722768E-2</v>
      </c>
      <c r="AW56" s="51">
        <f>SUMPRODUCT(($AT56='reg2014'!$B$2:$B$4033)*('reg2014'!$E$2:$E$4033="SUP")*('reg2014'!$D$2:$D$4033='4.d'!AW$5)*'reg2014'!$M$2:$M$4033)/SUMPRODUCT(($AT56='reg2014'!$B$2:$B$4033)*('reg2014'!$D$2:$D$4033='4.d'!AW$5)*'reg2014'!$M$2:$M$4033)</f>
        <v>4.890812844412825E-2</v>
      </c>
      <c r="AX56" s="51">
        <f>SUMPRODUCT(($AT56='reg2014'!$B$2:$B$4033)*('reg2014'!$E$2:$E$4033="SUP")*('reg2014'!$D$2:$D$4033='4.d'!AX$5)*'reg2014'!$M$2:$M$4033)/SUMPRODUCT(($AT56='reg2014'!$B$2:$B$4033)*('reg2014'!$D$2:$D$4033='4.d'!AX$5)*'reg2014'!$M$2:$M$4033)</f>
        <v>6.7215047224327806E-2</v>
      </c>
      <c r="AY56" s="51">
        <f>SUMPRODUCT(($AT56='reg2014'!$B$2:$B$4033)*('reg2014'!$E$2:$E$4033="SUP")*('reg2014'!$D$2:$D$4033='4.d'!AY$5)*'reg2014'!$M$2:$M$4033)/SUMPRODUCT(($AT56='reg2014'!$B$2:$B$4033)*('reg2014'!$D$2:$D$4033='4.d'!AY$5)*'reg2014'!$M$2:$M$4033)</f>
        <v>0.10685373254655187</v>
      </c>
      <c r="AZ56" s="51">
        <f>SUMPRODUCT(($AT56='reg2014'!$B$2:$B$4033)*('reg2014'!$E$2:$E$4033="SUP")*('reg2014'!$D$2:$D$4033='4.d'!AZ$5)*'reg2014'!$M$2:$M$4033)/SUMPRODUCT(($AT56='reg2014'!$B$2:$B$4033)*('reg2014'!$D$2:$D$4033='4.d'!AZ$5)*'reg2014'!$M$2:$M$4033)</f>
        <v>0.14425943263038662</v>
      </c>
      <c r="BA56" s="51">
        <f>SUMPRODUCT(($AT56='reg2014'!$B$2:$B$4033)*('reg2014'!$E$2:$E$4033="SUP")*('reg2014'!$D$2:$D$4033='4.d'!BA$5)*'reg2014'!$M$2:$M$4033)/SUMPRODUCT(($AT56='reg2014'!$B$2:$B$4033)*('reg2014'!$D$2:$D$4033='4.d'!BA$5)*'reg2014'!$M$2:$M$4033)</f>
        <v>0.17312007026029955</v>
      </c>
      <c r="BC56" t="b">
        <f t="shared" si="0"/>
        <v>1</v>
      </c>
      <c r="BF56" s="67">
        <f>--BG56</f>
        <v>50</v>
      </c>
      <c r="BG56" s="69" t="s">
        <v>112</v>
      </c>
    </row>
    <row r="57" spans="1:59" x14ac:dyDescent="0.25">
      <c r="A57" s="43" t="s">
        <v>114</v>
      </c>
      <c r="B57" s="51">
        <v>0.42096695226438191</v>
      </c>
      <c r="C57" s="51">
        <v>0.35239902080783353</v>
      </c>
      <c r="D57" s="51">
        <v>0.11314565483476133</v>
      </c>
      <c r="E57" s="51">
        <v>3.931456548347613E-2</v>
      </c>
      <c r="F57" s="51">
        <v>5.0208078335373316E-2</v>
      </c>
      <c r="G57" s="51">
        <v>2.3965728274173807E-2</v>
      </c>
      <c r="H57" s="51">
        <v>0.38627166420138986</v>
      </c>
      <c r="I57" s="51">
        <v>0.30158242862325918</v>
      </c>
      <c r="J57" s="51">
        <v>0.14624208087968518</v>
      </c>
      <c r="K57" s="51">
        <v>5.2008037732689569E-2</v>
      </c>
      <c r="L57" s="51">
        <v>6.3339008121459067E-2</v>
      </c>
      <c r="M57" s="51">
        <v>5.0556780441517124E-2</v>
      </c>
      <c r="N57" s="51">
        <v>0.39336644426917911</v>
      </c>
      <c r="O57" s="51">
        <v>0.24341866859932215</v>
      </c>
      <c r="P57" s="51">
        <v>0.16622258222667491</v>
      </c>
      <c r="Q57" s="51">
        <v>5.6647411165348625E-2</v>
      </c>
      <c r="R57" s="51">
        <v>7.6663185044657134E-2</v>
      </c>
      <c r="S57" s="51">
        <v>6.3681708694818068E-2</v>
      </c>
      <c r="T57" s="51">
        <v>0.28938260405687144</v>
      </c>
      <c r="U57" s="51">
        <v>0.230421123976569</v>
      </c>
      <c r="V57" s="51">
        <v>0.22175948952795252</v>
      </c>
      <c r="W57" s="51">
        <v>6.8025142191514634E-2</v>
      </c>
      <c r="X57" s="51">
        <v>9.7107720219672039E-2</v>
      </c>
      <c r="Y57" s="51">
        <v>9.3303920027420342E-2</v>
      </c>
      <c r="Z57" s="51">
        <v>0.20981448056048649</v>
      </c>
      <c r="AA57" s="51">
        <v>0.19295314527798083</v>
      </c>
      <c r="AB57" s="51">
        <v>0.25367831694934639</v>
      </c>
      <c r="AC57" s="51">
        <v>7.3414681444575386E-2</v>
      </c>
      <c r="AD57" s="51">
        <v>0.11823570068270756</v>
      </c>
      <c r="AE57" s="51">
        <v>0.15190367508490335</v>
      </c>
      <c r="AF57" s="51">
        <v>0.21091281498673034</v>
      </c>
      <c r="AG57" s="51">
        <v>0.13861740212520249</v>
      </c>
      <c r="AH57" s="51">
        <v>0.24950358493893926</v>
      </c>
      <c r="AI57" s="51">
        <v>6.269525741724756E-2</v>
      </c>
      <c r="AJ57" s="51">
        <v>0.14372045677698975</v>
      </c>
      <c r="AK57" s="51">
        <v>0.19455048375489059</v>
      </c>
      <c r="AL57" s="51">
        <v>0.19068441082209769</v>
      </c>
      <c r="AM57" s="51">
        <v>0.11757096828908807</v>
      </c>
      <c r="AN57" s="51">
        <v>0.2490125004429305</v>
      </c>
      <c r="AO57" s="51">
        <v>5.8240796566633599E-2</v>
      </c>
      <c r="AP57" s="51">
        <v>0.16137898895725722</v>
      </c>
      <c r="AQ57" s="51">
        <v>0.22311233492199295</v>
      </c>
      <c r="AR57" s="65"/>
      <c r="AS57" s="65"/>
      <c r="AT57" s="67" t="s">
        <v>114</v>
      </c>
      <c r="AU57" s="51">
        <f>SUMPRODUCT(($AT57='reg2014'!$B$2:$B$4033)*('reg2014'!$E$2:$E$4033="SUP")*('reg2014'!$D$2:$D$4033='4.d'!AU$5)*'reg2014'!$M$2:$M$4033)/SUMPRODUCT(($AT57='reg2014'!$B$2:$B$4033)*('reg2014'!$D$2:$D$4033='4.d'!AU$5)*'reg2014'!$M$2:$M$4033)</f>
        <v>2.3965728274173807E-2</v>
      </c>
      <c r="AV57" s="51">
        <f>SUMPRODUCT(($AT57='reg2014'!$B$2:$B$4033)*('reg2014'!$E$2:$E$4033="SUP")*('reg2014'!$D$2:$D$4033='4.d'!AV$5)*'reg2014'!$M$2:$M$4033)/SUMPRODUCT(($AT57='reg2014'!$B$2:$B$4033)*('reg2014'!$D$2:$D$4033='4.d'!AV$5)*'reg2014'!$M$2:$M$4033)</f>
        <v>5.0556780441517124E-2</v>
      </c>
      <c r="AW57" s="51">
        <f>SUMPRODUCT(($AT57='reg2014'!$B$2:$B$4033)*('reg2014'!$E$2:$E$4033="SUP")*('reg2014'!$D$2:$D$4033='4.d'!AW$5)*'reg2014'!$M$2:$M$4033)/SUMPRODUCT(($AT57='reg2014'!$B$2:$B$4033)*('reg2014'!$D$2:$D$4033='4.d'!AW$5)*'reg2014'!$M$2:$M$4033)</f>
        <v>6.3681708694818068E-2</v>
      </c>
      <c r="AX57" s="51">
        <f>SUMPRODUCT(($AT57='reg2014'!$B$2:$B$4033)*('reg2014'!$E$2:$E$4033="SUP")*('reg2014'!$D$2:$D$4033='4.d'!AX$5)*'reg2014'!$M$2:$M$4033)/SUMPRODUCT(($AT57='reg2014'!$B$2:$B$4033)*('reg2014'!$D$2:$D$4033='4.d'!AX$5)*'reg2014'!$M$2:$M$4033)</f>
        <v>9.3303920027420342E-2</v>
      </c>
      <c r="AY57" s="51">
        <f>SUMPRODUCT(($AT57='reg2014'!$B$2:$B$4033)*('reg2014'!$E$2:$E$4033="SUP")*('reg2014'!$D$2:$D$4033='4.d'!AY$5)*'reg2014'!$M$2:$M$4033)/SUMPRODUCT(($AT57='reg2014'!$B$2:$B$4033)*('reg2014'!$D$2:$D$4033='4.d'!AY$5)*'reg2014'!$M$2:$M$4033)</f>
        <v>0.15190367508490335</v>
      </c>
      <c r="AZ57" s="51">
        <f>SUMPRODUCT(($AT57='reg2014'!$B$2:$B$4033)*('reg2014'!$E$2:$E$4033="SUP")*('reg2014'!$D$2:$D$4033='4.d'!AZ$5)*'reg2014'!$M$2:$M$4033)/SUMPRODUCT(($AT57='reg2014'!$B$2:$B$4033)*('reg2014'!$D$2:$D$4033='4.d'!AZ$5)*'reg2014'!$M$2:$M$4033)</f>
        <v>0.19455048375489059</v>
      </c>
      <c r="BA57" s="51">
        <f>SUMPRODUCT(($AT57='reg2014'!$B$2:$B$4033)*('reg2014'!$E$2:$E$4033="SUP")*('reg2014'!$D$2:$D$4033='4.d'!BA$5)*'reg2014'!$M$2:$M$4033)/SUMPRODUCT(($AT57='reg2014'!$B$2:$B$4033)*('reg2014'!$D$2:$D$4033='4.d'!BA$5)*'reg2014'!$M$2:$M$4033)</f>
        <v>0.22311233492199292</v>
      </c>
      <c r="BC57" t="b">
        <f t="shared" si="0"/>
        <v>1</v>
      </c>
      <c r="BF57" s="67">
        <f>--BG57</f>
        <v>51</v>
      </c>
      <c r="BG57" s="69" t="s">
        <v>114</v>
      </c>
    </row>
    <row r="58" spans="1:59" x14ac:dyDescent="0.25">
      <c r="A58" s="43" t="s">
        <v>99</v>
      </c>
      <c r="B58" s="51">
        <v>0.46116041339024938</v>
      </c>
      <c r="C58" s="51">
        <v>0.33899685463940687</v>
      </c>
      <c r="D58" s="51">
        <v>0.10419006964727028</v>
      </c>
      <c r="E58" s="51">
        <v>3.7407324196809706E-2</v>
      </c>
      <c r="F58" s="51">
        <v>4.044035048303752E-2</v>
      </c>
      <c r="G58" s="51">
        <v>1.7804987643226241E-2</v>
      </c>
      <c r="H58" s="51">
        <v>0.42724917976169918</v>
      </c>
      <c r="I58" s="51">
        <v>0.2927300984285961</v>
      </c>
      <c r="J58" s="51">
        <v>0.14577793127266447</v>
      </c>
      <c r="K58" s="51">
        <v>4.544983595233984E-2</v>
      </c>
      <c r="L58" s="51">
        <v>5.3634950785701949E-2</v>
      </c>
      <c r="M58" s="51">
        <v>3.5158003798998444E-2</v>
      </c>
      <c r="N58" s="51">
        <v>0.40977504450558344</v>
      </c>
      <c r="O58" s="51">
        <v>0.24807142471813132</v>
      </c>
      <c r="P58" s="51">
        <v>0.17284350218481956</v>
      </c>
      <c r="Q58" s="51">
        <v>5.408102713491935E-2</v>
      </c>
      <c r="R58" s="51">
        <v>6.5787344230457998E-2</v>
      </c>
      <c r="S58" s="51">
        <v>4.9441657226088363E-2</v>
      </c>
      <c r="T58" s="51">
        <v>0.33258538509135166</v>
      </c>
      <c r="U58" s="51">
        <v>0.24218564075365984</v>
      </c>
      <c r="V58" s="51">
        <v>0.22190264433701187</v>
      </c>
      <c r="W58" s="51">
        <v>6.3113232564306551E-2</v>
      </c>
      <c r="X58" s="51">
        <v>7.9642888712101123E-2</v>
      </c>
      <c r="Y58" s="51">
        <v>6.0570208541568922E-2</v>
      </c>
      <c r="Z58" s="51">
        <v>0.24633289718338958</v>
      </c>
      <c r="AA58" s="51">
        <v>0.21738860959988981</v>
      </c>
      <c r="AB58" s="51">
        <v>0.26562908890572273</v>
      </c>
      <c r="AC58" s="51">
        <v>6.960264444597479E-2</v>
      </c>
      <c r="AD58" s="51">
        <v>0.10187314923214655</v>
      </c>
      <c r="AE58" s="51">
        <v>9.9173610632876524E-2</v>
      </c>
      <c r="AF58" s="51">
        <v>0.23668139567588536</v>
      </c>
      <c r="AG58" s="51">
        <v>0.16424861661433413</v>
      </c>
      <c r="AH58" s="51">
        <v>0.28091748353111468</v>
      </c>
      <c r="AI58" s="51">
        <v>6.2498477876767641E-2</v>
      </c>
      <c r="AJ58" s="51">
        <v>0.1264734985343452</v>
      </c>
      <c r="AK58" s="51">
        <v>0.12918052776755304</v>
      </c>
      <c r="AL58" s="51">
        <v>0.20394432864576142</v>
      </c>
      <c r="AM58" s="51">
        <v>0.14801343111412962</v>
      </c>
      <c r="AN58" s="51">
        <v>0.28857958233096481</v>
      </c>
      <c r="AO58" s="51">
        <v>6.1703578183172486E-2</v>
      </c>
      <c r="AP58" s="51">
        <v>0.14799042816020833</v>
      </c>
      <c r="AQ58" s="51">
        <v>0.14976865156576344</v>
      </c>
      <c r="AR58" s="65"/>
      <c r="AS58" s="65"/>
      <c r="AT58" s="67" t="s">
        <v>99</v>
      </c>
      <c r="AU58" s="51">
        <f>SUMPRODUCT(($AT58='reg2014'!$B$2:$B$4033)*('reg2014'!$E$2:$E$4033="SUP")*('reg2014'!$D$2:$D$4033='4.d'!AU$5)*'reg2014'!$M$2:$M$4033)/SUMPRODUCT(($AT58='reg2014'!$B$2:$B$4033)*('reg2014'!$D$2:$D$4033='4.d'!AU$5)*'reg2014'!$M$2:$M$4033)</f>
        <v>1.7804987643226241E-2</v>
      </c>
      <c r="AV58" s="51">
        <f>SUMPRODUCT(($AT58='reg2014'!$B$2:$B$4033)*('reg2014'!$E$2:$E$4033="SUP")*('reg2014'!$D$2:$D$4033='4.d'!AV$5)*'reg2014'!$M$2:$M$4033)/SUMPRODUCT(($AT58='reg2014'!$B$2:$B$4033)*('reg2014'!$D$2:$D$4033='4.d'!AV$5)*'reg2014'!$M$2:$M$4033)</f>
        <v>3.5158003798998444E-2</v>
      </c>
      <c r="AW58" s="51">
        <f>SUMPRODUCT(($AT58='reg2014'!$B$2:$B$4033)*('reg2014'!$E$2:$E$4033="SUP")*('reg2014'!$D$2:$D$4033='4.d'!AW$5)*'reg2014'!$M$2:$M$4033)/SUMPRODUCT(($AT58='reg2014'!$B$2:$B$4033)*('reg2014'!$D$2:$D$4033='4.d'!AW$5)*'reg2014'!$M$2:$M$4033)</f>
        <v>4.9441657226088363E-2</v>
      </c>
      <c r="AX58" s="51">
        <f>SUMPRODUCT(($AT58='reg2014'!$B$2:$B$4033)*('reg2014'!$E$2:$E$4033="SUP")*('reg2014'!$D$2:$D$4033='4.d'!AX$5)*'reg2014'!$M$2:$M$4033)/SUMPRODUCT(($AT58='reg2014'!$B$2:$B$4033)*('reg2014'!$D$2:$D$4033='4.d'!AX$5)*'reg2014'!$M$2:$M$4033)</f>
        <v>6.0570208541568922E-2</v>
      </c>
      <c r="AY58" s="51">
        <f>SUMPRODUCT(($AT58='reg2014'!$B$2:$B$4033)*('reg2014'!$E$2:$E$4033="SUP")*('reg2014'!$D$2:$D$4033='4.d'!AY$5)*'reg2014'!$M$2:$M$4033)/SUMPRODUCT(($AT58='reg2014'!$B$2:$B$4033)*('reg2014'!$D$2:$D$4033='4.d'!AY$5)*'reg2014'!$M$2:$M$4033)</f>
        <v>9.9173610632876524E-2</v>
      </c>
      <c r="AZ58" s="51">
        <f>SUMPRODUCT(($AT58='reg2014'!$B$2:$B$4033)*('reg2014'!$E$2:$E$4033="SUP")*('reg2014'!$D$2:$D$4033='4.d'!AZ$5)*'reg2014'!$M$2:$M$4033)/SUMPRODUCT(($AT58='reg2014'!$B$2:$B$4033)*('reg2014'!$D$2:$D$4033='4.d'!AZ$5)*'reg2014'!$M$2:$M$4033)</f>
        <v>0.12918052776755304</v>
      </c>
      <c r="BA58" s="51">
        <f>SUMPRODUCT(($AT58='reg2014'!$B$2:$B$4033)*('reg2014'!$E$2:$E$4033="SUP")*('reg2014'!$D$2:$D$4033='4.d'!BA$5)*'reg2014'!$M$2:$M$4033)/SUMPRODUCT(($AT58='reg2014'!$B$2:$B$4033)*('reg2014'!$D$2:$D$4033='4.d'!BA$5)*'reg2014'!$M$2:$M$4033)</f>
        <v>0.14976865156576344</v>
      </c>
      <c r="BC58" t="b">
        <f t="shared" si="0"/>
        <v>1</v>
      </c>
      <c r="BF58" s="67">
        <f>--BG58</f>
        <v>52</v>
      </c>
      <c r="BG58" s="69" t="s">
        <v>99</v>
      </c>
    </row>
    <row r="59" spans="1:59" x14ac:dyDescent="0.25">
      <c r="A59" s="43" t="s">
        <v>57</v>
      </c>
      <c r="B59" s="51">
        <v>0.53948713184056485</v>
      </c>
      <c r="C59" s="51">
        <v>0.30149586546501905</v>
      </c>
      <c r="D59" s="51">
        <v>7.9578184521044315E-2</v>
      </c>
      <c r="E59" s="51">
        <v>3.0567685589519649E-2</v>
      </c>
      <c r="F59" s="51">
        <v>3.5538418656508405E-2</v>
      </c>
      <c r="G59" s="51">
        <v>1.3332713927343677E-2</v>
      </c>
      <c r="H59" s="51">
        <v>0.49195998104952204</v>
      </c>
      <c r="I59" s="51">
        <v>0.26396901039489451</v>
      </c>
      <c r="J59" s="51">
        <v>0.12936488030543711</v>
      </c>
      <c r="K59" s="51">
        <v>4.2777917119527352E-2</v>
      </c>
      <c r="L59" s="51">
        <v>4.1913998272162308E-2</v>
      </c>
      <c r="M59" s="51">
        <v>3.0014212858456651E-2</v>
      </c>
      <c r="N59" s="51">
        <v>0.45039277215003265</v>
      </c>
      <c r="O59" s="51">
        <v>0.22721816228966157</v>
      </c>
      <c r="P59" s="51">
        <v>0.16576458943200725</v>
      </c>
      <c r="Q59" s="51">
        <v>5.0607585872838701E-2</v>
      </c>
      <c r="R59" s="51">
        <v>6.0232083061306153E-2</v>
      </c>
      <c r="S59" s="51">
        <v>4.5784807194153697E-2</v>
      </c>
      <c r="T59" s="51">
        <v>0.35872562086050602</v>
      </c>
      <c r="U59" s="51">
        <v>0.22203457081523231</v>
      </c>
      <c r="V59" s="51">
        <v>0.21361569217934501</v>
      </c>
      <c r="W59" s="51">
        <v>6.1190749916065559E-2</v>
      </c>
      <c r="X59" s="51">
        <v>8.0134498580744937E-2</v>
      </c>
      <c r="Y59" s="51">
        <v>6.4298867648106134E-2</v>
      </c>
      <c r="Z59" s="51">
        <v>0.26260699554135569</v>
      </c>
      <c r="AA59" s="51">
        <v>0.19400586538232278</v>
      </c>
      <c r="AB59" s="51">
        <v>0.25842016165565912</v>
      </c>
      <c r="AC59" s="51">
        <v>6.6235902815860379E-2</v>
      </c>
      <c r="AD59" s="51">
        <v>0.10355499392003052</v>
      </c>
      <c r="AE59" s="51">
        <v>0.11517608068477146</v>
      </c>
      <c r="AF59" s="51">
        <v>0.23422351328355676</v>
      </c>
      <c r="AG59" s="51">
        <v>0.15146457187644827</v>
      </c>
      <c r="AH59" s="51">
        <v>0.26446082887175626</v>
      </c>
      <c r="AI59" s="51">
        <v>5.7899582312995516E-2</v>
      </c>
      <c r="AJ59" s="51">
        <v>0.13403083860021328</v>
      </c>
      <c r="AK59" s="51">
        <v>0.15792066505502994</v>
      </c>
      <c r="AL59" s="51">
        <v>0.20636938795271992</v>
      </c>
      <c r="AM59" s="51">
        <v>0.13317784986333583</v>
      </c>
      <c r="AN59" s="51">
        <v>0.26698324097087095</v>
      </c>
      <c r="AO59" s="51">
        <v>5.9219303633477181E-2</v>
      </c>
      <c r="AP59" s="51">
        <v>0.15257668456858411</v>
      </c>
      <c r="AQ59" s="51">
        <v>0.18167353301101194</v>
      </c>
      <c r="AR59" s="65"/>
      <c r="AS59" s="65"/>
      <c r="AT59" s="67" t="s">
        <v>57</v>
      </c>
      <c r="AU59" s="51">
        <f>SUMPRODUCT(($AT59='reg2014'!$B$2:$B$4033)*('reg2014'!$E$2:$E$4033="SUP")*('reg2014'!$D$2:$D$4033='4.d'!AU$5)*'reg2014'!$M$2:$M$4033)/SUMPRODUCT(($AT59='reg2014'!$B$2:$B$4033)*('reg2014'!$D$2:$D$4033='4.d'!AU$5)*'reg2014'!$M$2:$M$4033)</f>
        <v>1.3332713927343677E-2</v>
      </c>
      <c r="AV59" s="51">
        <f>SUMPRODUCT(($AT59='reg2014'!$B$2:$B$4033)*('reg2014'!$E$2:$E$4033="SUP")*('reg2014'!$D$2:$D$4033='4.d'!AV$5)*'reg2014'!$M$2:$M$4033)/SUMPRODUCT(($AT59='reg2014'!$B$2:$B$4033)*('reg2014'!$D$2:$D$4033='4.d'!AV$5)*'reg2014'!$M$2:$M$4033)</f>
        <v>3.0014212858456651E-2</v>
      </c>
      <c r="AW59" s="51">
        <f>SUMPRODUCT(($AT59='reg2014'!$B$2:$B$4033)*('reg2014'!$E$2:$E$4033="SUP")*('reg2014'!$D$2:$D$4033='4.d'!AW$5)*'reg2014'!$M$2:$M$4033)/SUMPRODUCT(($AT59='reg2014'!$B$2:$B$4033)*('reg2014'!$D$2:$D$4033='4.d'!AW$5)*'reg2014'!$M$2:$M$4033)</f>
        <v>4.5784807194153697E-2</v>
      </c>
      <c r="AX59" s="51">
        <f>SUMPRODUCT(($AT59='reg2014'!$B$2:$B$4033)*('reg2014'!$E$2:$E$4033="SUP")*('reg2014'!$D$2:$D$4033='4.d'!AX$5)*'reg2014'!$M$2:$M$4033)/SUMPRODUCT(($AT59='reg2014'!$B$2:$B$4033)*('reg2014'!$D$2:$D$4033='4.d'!AX$5)*'reg2014'!$M$2:$M$4033)</f>
        <v>6.4298867648106134E-2</v>
      </c>
      <c r="AY59" s="51">
        <f>SUMPRODUCT(($AT59='reg2014'!$B$2:$B$4033)*('reg2014'!$E$2:$E$4033="SUP")*('reg2014'!$D$2:$D$4033='4.d'!AY$5)*'reg2014'!$M$2:$M$4033)/SUMPRODUCT(($AT59='reg2014'!$B$2:$B$4033)*('reg2014'!$D$2:$D$4033='4.d'!AY$5)*'reg2014'!$M$2:$M$4033)</f>
        <v>0.11517608068477146</v>
      </c>
      <c r="AZ59" s="51">
        <f>SUMPRODUCT(($AT59='reg2014'!$B$2:$B$4033)*('reg2014'!$E$2:$E$4033="SUP")*('reg2014'!$D$2:$D$4033='4.d'!AZ$5)*'reg2014'!$M$2:$M$4033)/SUMPRODUCT(($AT59='reg2014'!$B$2:$B$4033)*('reg2014'!$D$2:$D$4033='4.d'!AZ$5)*'reg2014'!$M$2:$M$4033)</f>
        <v>0.15792066505502994</v>
      </c>
      <c r="BA59" s="51">
        <f>SUMPRODUCT(($AT59='reg2014'!$B$2:$B$4033)*('reg2014'!$E$2:$E$4033="SUP")*('reg2014'!$D$2:$D$4033='4.d'!BA$5)*'reg2014'!$M$2:$M$4033)/SUMPRODUCT(($AT59='reg2014'!$B$2:$B$4033)*('reg2014'!$D$2:$D$4033='4.d'!BA$5)*'reg2014'!$M$2:$M$4033)</f>
        <v>0.18167353301101194</v>
      </c>
      <c r="BC59" t="b">
        <f t="shared" si="0"/>
        <v>1</v>
      </c>
      <c r="BF59" s="67">
        <f>--BG59</f>
        <v>53</v>
      </c>
      <c r="BG59" s="69" t="s">
        <v>57</v>
      </c>
    </row>
    <row r="60" spans="1:59" x14ac:dyDescent="0.25">
      <c r="A60" s="43" t="s">
        <v>39</v>
      </c>
      <c r="B60" s="51">
        <v>0.42367178782937087</v>
      </c>
      <c r="C60" s="51">
        <v>0.3169341687408806</v>
      </c>
      <c r="D60" s="51">
        <v>0.13611707149600893</v>
      </c>
      <c r="E60" s="51">
        <v>4.192773152519097E-2</v>
      </c>
      <c r="F60" s="51">
        <v>4.7669727920350187E-2</v>
      </c>
      <c r="G60" s="51">
        <v>3.3679512488198435E-2</v>
      </c>
      <c r="H60" s="51">
        <v>0.38750924328321418</v>
      </c>
      <c r="I60" s="51">
        <v>0.26681250513515736</v>
      </c>
      <c r="J60" s="51">
        <v>0.17182236463725248</v>
      </c>
      <c r="K60" s="51">
        <v>5.0160216909046096E-2</v>
      </c>
      <c r="L60" s="51">
        <v>6.3070002464875527E-2</v>
      </c>
      <c r="M60" s="51">
        <v>6.0625667570454359E-2</v>
      </c>
      <c r="N60" s="51">
        <v>0.38336197619697726</v>
      </c>
      <c r="O60" s="51">
        <v>0.20802749714909816</v>
      </c>
      <c r="P60" s="51">
        <v>0.19528276127913141</v>
      </c>
      <c r="Q60" s="51">
        <v>5.321148070220523E-2</v>
      </c>
      <c r="R60" s="51">
        <v>8.0580138449430627E-2</v>
      </c>
      <c r="S60" s="51">
        <v>7.9536146223157356E-2</v>
      </c>
      <c r="T60" s="51">
        <v>0.28507220121503923</v>
      </c>
      <c r="U60" s="51">
        <v>0.2018229641608002</v>
      </c>
      <c r="V60" s="51">
        <v>0.24704447173351815</v>
      </c>
      <c r="W60" s="51">
        <v>6.253115615159216E-2</v>
      </c>
      <c r="X60" s="51">
        <v>9.6491867991132407E-2</v>
      </c>
      <c r="Y60" s="51">
        <v>0.10703733874791786</v>
      </c>
      <c r="Z60" s="51">
        <v>0.20012795449098475</v>
      </c>
      <c r="AA60" s="51">
        <v>0.17017155013102461</v>
      </c>
      <c r="AB60" s="51">
        <v>0.28007376200068534</v>
      </c>
      <c r="AC60" s="51">
        <v>6.4929971655901461E-2</v>
      </c>
      <c r="AD60" s="51">
        <v>0.11702289910015905</v>
      </c>
      <c r="AE60" s="51">
        <v>0.16767386262124481</v>
      </c>
      <c r="AF60" s="51">
        <v>0.19236580005431939</v>
      </c>
      <c r="AG60" s="51">
        <v>0.11873871117031126</v>
      </c>
      <c r="AH60" s="51">
        <v>0.27094422237252186</v>
      </c>
      <c r="AI60" s="51">
        <v>5.4327289720438855E-2</v>
      </c>
      <c r="AJ60" s="51">
        <v>0.14578785879310896</v>
      </c>
      <c r="AK60" s="51">
        <v>0.21783611788929974</v>
      </c>
      <c r="AL60" s="51">
        <v>0.17532174649441562</v>
      </c>
      <c r="AM60" s="51">
        <v>9.9401938218975472E-2</v>
      </c>
      <c r="AN60" s="51">
        <v>0.26424601233433065</v>
      </c>
      <c r="AO60" s="51">
        <v>5.2278757026788802E-2</v>
      </c>
      <c r="AP60" s="51">
        <v>0.16278290991921382</v>
      </c>
      <c r="AQ60" s="51">
        <v>0.24596863600627558</v>
      </c>
      <c r="AR60" s="65"/>
      <c r="AS60" s="65"/>
      <c r="AT60" s="67" t="s">
        <v>39</v>
      </c>
      <c r="AU60" s="51">
        <f>SUMPRODUCT(($AT60='reg2014'!$B$2:$B$4033)*('reg2014'!$E$2:$E$4033="SUP")*('reg2014'!$D$2:$D$4033='4.d'!AU$5)*'reg2014'!$M$2:$M$4033)/SUMPRODUCT(($AT60='reg2014'!$B$2:$B$4033)*('reg2014'!$D$2:$D$4033='4.d'!AU$5)*'reg2014'!$M$2:$M$4033)</f>
        <v>3.3679512488198435E-2</v>
      </c>
      <c r="AV60" s="51">
        <f>SUMPRODUCT(($AT60='reg2014'!$B$2:$B$4033)*('reg2014'!$E$2:$E$4033="SUP")*('reg2014'!$D$2:$D$4033='4.d'!AV$5)*'reg2014'!$M$2:$M$4033)/SUMPRODUCT(($AT60='reg2014'!$B$2:$B$4033)*('reg2014'!$D$2:$D$4033='4.d'!AV$5)*'reg2014'!$M$2:$M$4033)</f>
        <v>6.0625667570454359E-2</v>
      </c>
      <c r="AW60" s="51">
        <f>SUMPRODUCT(($AT60='reg2014'!$B$2:$B$4033)*('reg2014'!$E$2:$E$4033="SUP")*('reg2014'!$D$2:$D$4033='4.d'!AW$5)*'reg2014'!$M$2:$M$4033)/SUMPRODUCT(($AT60='reg2014'!$B$2:$B$4033)*('reg2014'!$D$2:$D$4033='4.d'!AW$5)*'reg2014'!$M$2:$M$4033)</f>
        <v>7.9536146223157356E-2</v>
      </c>
      <c r="AX60" s="51">
        <f>SUMPRODUCT(($AT60='reg2014'!$B$2:$B$4033)*('reg2014'!$E$2:$E$4033="SUP")*('reg2014'!$D$2:$D$4033='4.d'!AX$5)*'reg2014'!$M$2:$M$4033)/SUMPRODUCT(($AT60='reg2014'!$B$2:$B$4033)*('reg2014'!$D$2:$D$4033='4.d'!AX$5)*'reg2014'!$M$2:$M$4033)</f>
        <v>0.10703733874791786</v>
      </c>
      <c r="AY60" s="51">
        <f>SUMPRODUCT(($AT60='reg2014'!$B$2:$B$4033)*('reg2014'!$E$2:$E$4033="SUP")*('reg2014'!$D$2:$D$4033='4.d'!AY$5)*'reg2014'!$M$2:$M$4033)/SUMPRODUCT(($AT60='reg2014'!$B$2:$B$4033)*('reg2014'!$D$2:$D$4033='4.d'!AY$5)*'reg2014'!$M$2:$M$4033)</f>
        <v>0.16767386262124481</v>
      </c>
      <c r="AZ60" s="51">
        <f>SUMPRODUCT(($AT60='reg2014'!$B$2:$B$4033)*('reg2014'!$E$2:$E$4033="SUP")*('reg2014'!$D$2:$D$4033='4.d'!AZ$5)*'reg2014'!$M$2:$M$4033)/SUMPRODUCT(($AT60='reg2014'!$B$2:$B$4033)*('reg2014'!$D$2:$D$4033='4.d'!AZ$5)*'reg2014'!$M$2:$M$4033)</f>
        <v>0.21783611788929969</v>
      </c>
      <c r="BA60" s="51">
        <f>SUMPRODUCT(($AT60='reg2014'!$B$2:$B$4033)*('reg2014'!$E$2:$E$4033="SUP")*('reg2014'!$D$2:$D$4033='4.d'!BA$5)*'reg2014'!$M$2:$M$4033)/SUMPRODUCT(($AT60='reg2014'!$B$2:$B$4033)*('reg2014'!$D$2:$D$4033='4.d'!BA$5)*'reg2014'!$M$2:$M$4033)</f>
        <v>0.24596863600627558</v>
      </c>
      <c r="BC60" t="b">
        <f t="shared" si="0"/>
        <v>1</v>
      </c>
      <c r="BF60" s="67">
        <f>--BG60</f>
        <v>54</v>
      </c>
      <c r="BG60" s="69" t="s">
        <v>39</v>
      </c>
    </row>
    <row r="61" spans="1:59" x14ac:dyDescent="0.25">
      <c r="A61" s="43" t="s">
        <v>119</v>
      </c>
      <c r="B61" s="51">
        <v>0.45721872263495383</v>
      </c>
      <c r="C61" s="51">
        <v>0.34685460862687495</v>
      </c>
      <c r="D61" s="51">
        <v>0.10245473291714924</v>
      </c>
      <c r="E61" s="51">
        <v>3.7371825654642525E-2</v>
      </c>
      <c r="F61" s="51">
        <v>3.9603401033869098E-2</v>
      </c>
      <c r="G61" s="51">
        <v>1.6496709132510379E-2</v>
      </c>
      <c r="H61" s="51">
        <v>0.41515440942375043</v>
      </c>
      <c r="I61" s="51">
        <v>0.31338215005836784</v>
      </c>
      <c r="J61" s="51">
        <v>0.14220524249177544</v>
      </c>
      <c r="K61" s="51">
        <v>4.5456153383565033E-2</v>
      </c>
      <c r="L61" s="51">
        <v>5.1116063532491422E-2</v>
      </c>
      <c r="M61" s="51">
        <v>3.2685981110049875E-2</v>
      </c>
      <c r="N61" s="51">
        <v>0.41364569564361447</v>
      </c>
      <c r="O61" s="51">
        <v>0.25381781365132039</v>
      </c>
      <c r="P61" s="51">
        <v>0.17003684225328347</v>
      </c>
      <c r="Q61" s="51">
        <v>4.7079337401918046E-2</v>
      </c>
      <c r="R61" s="51">
        <v>6.5331720898838486E-2</v>
      </c>
      <c r="S61" s="51">
        <v>5.0088590151025111E-2</v>
      </c>
      <c r="T61" s="51">
        <v>0.32396898207266528</v>
      </c>
      <c r="U61" s="51">
        <v>0.24809348181228019</v>
      </c>
      <c r="V61" s="51">
        <v>0.22551488475284817</v>
      </c>
      <c r="W61" s="51">
        <v>5.3610792070025753E-2</v>
      </c>
      <c r="X61" s="51">
        <v>8.5263630980831381E-2</v>
      </c>
      <c r="Y61" s="51">
        <v>6.3548228311349222E-2</v>
      </c>
      <c r="Z61" s="51">
        <v>0.22730631461164399</v>
      </c>
      <c r="AA61" s="51">
        <v>0.21756662608463115</v>
      </c>
      <c r="AB61" s="51">
        <v>0.27674367870287614</v>
      </c>
      <c r="AC61" s="51">
        <v>6.6298847986263093E-2</v>
      </c>
      <c r="AD61" s="51">
        <v>0.10757992667084217</v>
      </c>
      <c r="AE61" s="51">
        <v>0.10450460594374344</v>
      </c>
      <c r="AF61" s="51">
        <v>0.21347256983437371</v>
      </c>
      <c r="AG61" s="51">
        <v>0.15822389491728253</v>
      </c>
      <c r="AH61" s="51">
        <v>0.29024046687605765</v>
      </c>
      <c r="AI61" s="51">
        <v>5.9905595427937282E-2</v>
      </c>
      <c r="AJ61" s="51">
        <v>0.13993907324334609</v>
      </c>
      <c r="AK61" s="51">
        <v>0.13821839970100278</v>
      </c>
      <c r="AL61" s="51">
        <v>0.18975497359413229</v>
      </c>
      <c r="AM61" s="51">
        <v>0.1394033434154395</v>
      </c>
      <c r="AN61" s="51">
        <v>0.2978251249445647</v>
      </c>
      <c r="AO61" s="51">
        <v>5.6999981381852284E-2</v>
      </c>
      <c r="AP61" s="51">
        <v>0.1548087319505618</v>
      </c>
      <c r="AQ61" s="51">
        <v>0.16120784471344948</v>
      </c>
      <c r="AR61" s="65"/>
      <c r="AS61" s="65"/>
      <c r="AT61" s="67" t="s">
        <v>119</v>
      </c>
      <c r="AU61" s="51">
        <f>SUMPRODUCT(($AT61='reg2014'!$B$2:$B$4033)*('reg2014'!$E$2:$E$4033="SUP")*('reg2014'!$D$2:$D$4033='4.d'!AU$5)*'reg2014'!$M$2:$M$4033)/SUMPRODUCT(($AT61='reg2014'!$B$2:$B$4033)*('reg2014'!$D$2:$D$4033='4.d'!AU$5)*'reg2014'!$M$2:$M$4033)</f>
        <v>1.6496709132510379E-2</v>
      </c>
      <c r="AV61" s="51">
        <f>SUMPRODUCT(($AT61='reg2014'!$B$2:$B$4033)*('reg2014'!$E$2:$E$4033="SUP")*('reg2014'!$D$2:$D$4033='4.d'!AV$5)*'reg2014'!$M$2:$M$4033)/SUMPRODUCT(($AT61='reg2014'!$B$2:$B$4033)*('reg2014'!$D$2:$D$4033='4.d'!AV$5)*'reg2014'!$M$2:$M$4033)</f>
        <v>3.2685981110049875E-2</v>
      </c>
      <c r="AW61" s="51">
        <f>SUMPRODUCT(($AT61='reg2014'!$B$2:$B$4033)*('reg2014'!$E$2:$E$4033="SUP")*('reg2014'!$D$2:$D$4033='4.d'!AW$5)*'reg2014'!$M$2:$M$4033)/SUMPRODUCT(($AT61='reg2014'!$B$2:$B$4033)*('reg2014'!$D$2:$D$4033='4.d'!AW$5)*'reg2014'!$M$2:$M$4033)</f>
        <v>5.0088590151025111E-2</v>
      </c>
      <c r="AX61" s="51">
        <f>SUMPRODUCT(($AT61='reg2014'!$B$2:$B$4033)*('reg2014'!$E$2:$E$4033="SUP")*('reg2014'!$D$2:$D$4033='4.d'!AX$5)*'reg2014'!$M$2:$M$4033)/SUMPRODUCT(($AT61='reg2014'!$B$2:$B$4033)*('reg2014'!$D$2:$D$4033='4.d'!AX$5)*'reg2014'!$M$2:$M$4033)</f>
        <v>6.3548228311349222E-2</v>
      </c>
      <c r="AY61" s="51">
        <f>SUMPRODUCT(($AT61='reg2014'!$B$2:$B$4033)*('reg2014'!$E$2:$E$4033="SUP")*('reg2014'!$D$2:$D$4033='4.d'!AY$5)*'reg2014'!$M$2:$M$4033)/SUMPRODUCT(($AT61='reg2014'!$B$2:$B$4033)*('reg2014'!$D$2:$D$4033='4.d'!AY$5)*'reg2014'!$M$2:$M$4033)</f>
        <v>0.10450460594374344</v>
      </c>
      <c r="AZ61" s="51">
        <f>SUMPRODUCT(($AT61='reg2014'!$B$2:$B$4033)*('reg2014'!$E$2:$E$4033="SUP")*('reg2014'!$D$2:$D$4033='4.d'!AZ$5)*'reg2014'!$M$2:$M$4033)/SUMPRODUCT(($AT61='reg2014'!$B$2:$B$4033)*('reg2014'!$D$2:$D$4033='4.d'!AZ$5)*'reg2014'!$M$2:$M$4033)</f>
        <v>0.13821839970100278</v>
      </c>
      <c r="BA61" s="51">
        <f>SUMPRODUCT(($AT61='reg2014'!$B$2:$B$4033)*('reg2014'!$E$2:$E$4033="SUP")*('reg2014'!$D$2:$D$4033='4.d'!BA$5)*'reg2014'!$M$2:$M$4033)/SUMPRODUCT(($AT61='reg2014'!$B$2:$B$4033)*('reg2014'!$D$2:$D$4033='4.d'!BA$5)*'reg2014'!$M$2:$M$4033)</f>
        <v>0.16120784471344946</v>
      </c>
      <c r="BC61" t="b">
        <f t="shared" si="0"/>
        <v>1</v>
      </c>
      <c r="BF61" s="67">
        <f>--BG61</f>
        <v>55</v>
      </c>
      <c r="BG61" s="69" t="s">
        <v>119</v>
      </c>
    </row>
    <row r="62" spans="1:59" x14ac:dyDescent="0.25">
      <c r="A62" s="43" t="s">
        <v>121</v>
      </c>
      <c r="B62" s="51">
        <v>0.52157420060125714</v>
      </c>
      <c r="C62" s="51">
        <v>0.30020224104946708</v>
      </c>
      <c r="D62" s="51">
        <v>8.2230117518447665E-2</v>
      </c>
      <c r="E62" s="51">
        <v>3.9792292976223012E-2</v>
      </c>
      <c r="F62" s="51">
        <v>3.8874009292156328E-2</v>
      </c>
      <c r="G62" s="51">
        <v>1.7327138562448757E-2</v>
      </c>
      <c r="H62" s="51">
        <v>0.44950646389802845</v>
      </c>
      <c r="I62" s="51">
        <v>0.27131531904971634</v>
      </c>
      <c r="J62" s="51">
        <v>0.13068991424648307</v>
      </c>
      <c r="K62" s="51">
        <v>5.7656934117464184E-2</v>
      </c>
      <c r="L62" s="51">
        <v>5.2449545325008423E-2</v>
      </c>
      <c r="M62" s="51">
        <v>3.8381823363299566E-2</v>
      </c>
      <c r="N62" s="51">
        <v>0.40489673068945892</v>
      </c>
      <c r="O62" s="51">
        <v>0.22895785300161103</v>
      </c>
      <c r="P62" s="51">
        <v>0.17033406970799048</v>
      </c>
      <c r="Q62" s="51">
        <v>6.644736207445423E-2</v>
      </c>
      <c r="R62" s="51">
        <v>7.357636912628665E-2</v>
      </c>
      <c r="S62" s="51">
        <v>5.5787615400198727E-2</v>
      </c>
      <c r="T62" s="51">
        <v>0.29372889553885029</v>
      </c>
      <c r="U62" s="51">
        <v>0.22334000840788171</v>
      </c>
      <c r="V62" s="51">
        <v>0.22330610565904682</v>
      </c>
      <c r="W62" s="51">
        <v>8.1185782543248611E-2</v>
      </c>
      <c r="X62" s="51">
        <v>9.8534949213682249E-2</v>
      </c>
      <c r="Y62" s="51">
        <v>7.990425863729031E-2</v>
      </c>
      <c r="Z62" s="51">
        <v>0.1857531836461126</v>
      </c>
      <c r="AA62" s="51">
        <v>0.19356358914209115</v>
      </c>
      <c r="AB62" s="51">
        <v>0.27500000000000002</v>
      </c>
      <c r="AC62" s="51">
        <v>8.5849530831099197E-2</v>
      </c>
      <c r="AD62" s="51">
        <v>0.12280286528150135</v>
      </c>
      <c r="AE62" s="51">
        <v>0.1370308310991957</v>
      </c>
      <c r="AF62" s="51">
        <v>0.1584641476034741</v>
      </c>
      <c r="AG62" s="51">
        <v>0.14883242147476353</v>
      </c>
      <c r="AH62" s="51">
        <v>0.26949108363157148</v>
      </c>
      <c r="AI62" s="51">
        <v>7.2470966094338146E-2</v>
      </c>
      <c r="AJ62" s="51">
        <v>0.16105762145187355</v>
      </c>
      <c r="AK62" s="51">
        <v>0.18968375974397916</v>
      </c>
      <c r="AL62" s="51">
        <v>0.13570874884628562</v>
      </c>
      <c r="AM62" s="51">
        <v>0.12460652945856208</v>
      </c>
      <c r="AN62" s="51">
        <v>0.27269670267872459</v>
      </c>
      <c r="AO62" s="51">
        <v>6.9821604453847316E-2</v>
      </c>
      <c r="AP62" s="51">
        <v>0.17709102894971443</v>
      </c>
      <c r="AQ62" s="51">
        <v>0.2200753856128661</v>
      </c>
      <c r="AR62" s="65"/>
      <c r="AS62" s="65"/>
      <c r="AT62" s="67" t="s">
        <v>121</v>
      </c>
      <c r="AU62" s="51">
        <f>SUMPRODUCT(($AT62='reg2014'!$B$2:$B$4033)*('reg2014'!$E$2:$E$4033="SUP")*('reg2014'!$D$2:$D$4033='4.d'!AU$5)*'reg2014'!$M$2:$M$4033)/SUMPRODUCT(($AT62='reg2014'!$B$2:$B$4033)*('reg2014'!$D$2:$D$4033='4.d'!AU$5)*'reg2014'!$M$2:$M$4033)</f>
        <v>1.7327138562448757E-2</v>
      </c>
      <c r="AV62" s="51">
        <f>SUMPRODUCT(($AT62='reg2014'!$B$2:$B$4033)*('reg2014'!$E$2:$E$4033="SUP")*('reg2014'!$D$2:$D$4033='4.d'!AV$5)*'reg2014'!$M$2:$M$4033)/SUMPRODUCT(($AT62='reg2014'!$B$2:$B$4033)*('reg2014'!$D$2:$D$4033='4.d'!AV$5)*'reg2014'!$M$2:$M$4033)</f>
        <v>3.8381823363299566E-2</v>
      </c>
      <c r="AW62" s="51">
        <f>SUMPRODUCT(($AT62='reg2014'!$B$2:$B$4033)*('reg2014'!$E$2:$E$4033="SUP")*('reg2014'!$D$2:$D$4033='4.d'!AW$5)*'reg2014'!$M$2:$M$4033)/SUMPRODUCT(($AT62='reg2014'!$B$2:$B$4033)*('reg2014'!$D$2:$D$4033='4.d'!AW$5)*'reg2014'!$M$2:$M$4033)</f>
        <v>5.5787615400198727E-2</v>
      </c>
      <c r="AX62" s="51">
        <f>SUMPRODUCT(($AT62='reg2014'!$B$2:$B$4033)*('reg2014'!$E$2:$E$4033="SUP")*('reg2014'!$D$2:$D$4033='4.d'!AX$5)*'reg2014'!$M$2:$M$4033)/SUMPRODUCT(($AT62='reg2014'!$B$2:$B$4033)*('reg2014'!$D$2:$D$4033='4.d'!AX$5)*'reg2014'!$M$2:$M$4033)</f>
        <v>7.990425863729031E-2</v>
      </c>
      <c r="AY62" s="51">
        <f>SUMPRODUCT(($AT62='reg2014'!$B$2:$B$4033)*('reg2014'!$E$2:$E$4033="SUP")*('reg2014'!$D$2:$D$4033='4.d'!AY$5)*'reg2014'!$M$2:$M$4033)/SUMPRODUCT(($AT62='reg2014'!$B$2:$B$4033)*('reg2014'!$D$2:$D$4033='4.d'!AY$5)*'reg2014'!$M$2:$M$4033)</f>
        <v>0.1370308310991957</v>
      </c>
      <c r="AZ62" s="51">
        <f>SUMPRODUCT(($AT62='reg2014'!$B$2:$B$4033)*('reg2014'!$E$2:$E$4033="SUP")*('reg2014'!$D$2:$D$4033='4.d'!AZ$5)*'reg2014'!$M$2:$M$4033)/SUMPRODUCT(($AT62='reg2014'!$B$2:$B$4033)*('reg2014'!$D$2:$D$4033='4.d'!AZ$5)*'reg2014'!$M$2:$M$4033)</f>
        <v>0.18968375974397916</v>
      </c>
      <c r="BA62" s="51">
        <f>SUMPRODUCT(($AT62='reg2014'!$B$2:$B$4033)*('reg2014'!$E$2:$E$4033="SUP")*('reg2014'!$D$2:$D$4033='4.d'!BA$5)*'reg2014'!$M$2:$M$4033)/SUMPRODUCT(($AT62='reg2014'!$B$2:$B$4033)*('reg2014'!$D$2:$D$4033='4.d'!BA$5)*'reg2014'!$M$2:$M$4033)</f>
        <v>0.22007538561286605</v>
      </c>
      <c r="BC62" t="b">
        <f t="shared" si="0"/>
        <v>1</v>
      </c>
      <c r="BF62" s="67">
        <f>--BG62</f>
        <v>56</v>
      </c>
      <c r="BG62" s="69" t="s">
        <v>121</v>
      </c>
    </row>
    <row r="63" spans="1:59" x14ac:dyDescent="0.25">
      <c r="A63" s="43" t="s">
        <v>123</v>
      </c>
      <c r="B63" s="51">
        <v>0.53418353096513727</v>
      </c>
      <c r="C63" s="51">
        <v>0.22911535434070537</v>
      </c>
      <c r="D63" s="51">
        <v>0.13870197801081685</v>
      </c>
      <c r="E63" s="51">
        <v>2.5455145621207119E-2</v>
      </c>
      <c r="F63" s="51">
        <v>4.9704187085798442E-2</v>
      </c>
      <c r="G63" s="51">
        <v>2.2839803976334967E-2</v>
      </c>
      <c r="H63" s="51">
        <v>0.46620650837616456</v>
      </c>
      <c r="I63" s="51">
        <v>0.20669352569134833</v>
      </c>
      <c r="J63" s="51">
        <v>0.1844903944425518</v>
      </c>
      <c r="K63" s="51">
        <v>3.6674418260186928E-2</v>
      </c>
      <c r="L63" s="51">
        <v>6.454312502777243E-2</v>
      </c>
      <c r="M63" s="51">
        <v>4.1392028201975913E-2</v>
      </c>
      <c r="N63" s="51">
        <v>0.45510556426951332</v>
      </c>
      <c r="O63" s="51">
        <v>0.16376284995317031</v>
      </c>
      <c r="P63" s="51">
        <v>0.20325776639321139</v>
      </c>
      <c r="Q63" s="51">
        <v>4.3049458919644769E-2</v>
      </c>
      <c r="R63" s="51">
        <v>7.5621480720838644E-2</v>
      </c>
      <c r="S63" s="51">
        <v>5.9202879743621574E-2</v>
      </c>
      <c r="T63" s="51">
        <v>0.34715603489117408</v>
      </c>
      <c r="U63" s="51">
        <v>0.16763369840871722</v>
      </c>
      <c r="V63" s="51">
        <v>0.26440654348856002</v>
      </c>
      <c r="W63" s="51">
        <v>5.2013488281358863E-2</v>
      </c>
      <c r="X63" s="51">
        <v>8.9798790513613683E-2</v>
      </c>
      <c r="Y63" s="51">
        <v>7.8991444416576101E-2</v>
      </c>
      <c r="Z63" s="51">
        <v>0.24840254521994951</v>
      </c>
      <c r="AA63" s="51">
        <v>0.14738611693342221</v>
      </c>
      <c r="AB63" s="51">
        <v>0.30218999204953384</v>
      </c>
      <c r="AC63" s="51">
        <v>5.9165388435150165E-2</v>
      </c>
      <c r="AD63" s="51">
        <v>0.11055832617255992</v>
      </c>
      <c r="AE63" s="51">
        <v>0.1322976311893844</v>
      </c>
      <c r="AF63" s="51">
        <v>0.23776707101935135</v>
      </c>
      <c r="AG63" s="51">
        <v>0.10005860882020935</v>
      </c>
      <c r="AH63" s="51">
        <v>0.29639426871452501</v>
      </c>
      <c r="AI63" s="51">
        <v>4.7897476936265504E-2</v>
      </c>
      <c r="AJ63" s="51">
        <v>0.13985721042848503</v>
      </c>
      <c r="AK63" s="51">
        <v>0.17802536408116373</v>
      </c>
      <c r="AL63" s="51">
        <v>0.21025070350867159</v>
      </c>
      <c r="AM63" s="51">
        <v>8.3948782976415656E-2</v>
      </c>
      <c r="AN63" s="51">
        <v>0.29163413341649363</v>
      </c>
      <c r="AO63" s="51">
        <v>4.6965107084930173E-2</v>
      </c>
      <c r="AP63" s="51">
        <v>0.1571063995621077</v>
      </c>
      <c r="AQ63" s="51">
        <v>0.21009487345138125</v>
      </c>
      <c r="AR63" s="65"/>
      <c r="AS63" s="65"/>
      <c r="AT63" s="67" t="s">
        <v>123</v>
      </c>
      <c r="AU63" s="51">
        <f>SUMPRODUCT(($AT63='reg2014'!$B$2:$B$4033)*('reg2014'!$E$2:$E$4033="SUP")*('reg2014'!$D$2:$D$4033='4.d'!AU$5)*'reg2014'!$M$2:$M$4033)/SUMPRODUCT(($AT63='reg2014'!$B$2:$B$4033)*('reg2014'!$D$2:$D$4033='4.d'!AU$5)*'reg2014'!$M$2:$M$4033)</f>
        <v>2.2839803976334967E-2</v>
      </c>
      <c r="AV63" s="51">
        <f>SUMPRODUCT(($AT63='reg2014'!$B$2:$B$4033)*('reg2014'!$E$2:$E$4033="SUP")*('reg2014'!$D$2:$D$4033='4.d'!AV$5)*'reg2014'!$M$2:$M$4033)/SUMPRODUCT(($AT63='reg2014'!$B$2:$B$4033)*('reg2014'!$D$2:$D$4033='4.d'!AV$5)*'reg2014'!$M$2:$M$4033)</f>
        <v>4.1392028201975913E-2</v>
      </c>
      <c r="AW63" s="51">
        <f>SUMPRODUCT(($AT63='reg2014'!$B$2:$B$4033)*('reg2014'!$E$2:$E$4033="SUP")*('reg2014'!$D$2:$D$4033='4.d'!AW$5)*'reg2014'!$M$2:$M$4033)/SUMPRODUCT(($AT63='reg2014'!$B$2:$B$4033)*('reg2014'!$D$2:$D$4033='4.d'!AW$5)*'reg2014'!$M$2:$M$4033)</f>
        <v>5.9202879743621574E-2</v>
      </c>
      <c r="AX63" s="51">
        <f>SUMPRODUCT(($AT63='reg2014'!$B$2:$B$4033)*('reg2014'!$E$2:$E$4033="SUP")*('reg2014'!$D$2:$D$4033='4.d'!AX$5)*'reg2014'!$M$2:$M$4033)/SUMPRODUCT(($AT63='reg2014'!$B$2:$B$4033)*('reg2014'!$D$2:$D$4033='4.d'!AX$5)*'reg2014'!$M$2:$M$4033)</f>
        <v>7.8991444416576101E-2</v>
      </c>
      <c r="AY63" s="51">
        <f>SUMPRODUCT(($AT63='reg2014'!$B$2:$B$4033)*('reg2014'!$E$2:$E$4033="SUP")*('reg2014'!$D$2:$D$4033='4.d'!AY$5)*'reg2014'!$M$2:$M$4033)/SUMPRODUCT(($AT63='reg2014'!$B$2:$B$4033)*('reg2014'!$D$2:$D$4033='4.d'!AY$5)*'reg2014'!$M$2:$M$4033)</f>
        <v>0.1322976311893844</v>
      </c>
      <c r="AZ63" s="51">
        <f>SUMPRODUCT(($AT63='reg2014'!$B$2:$B$4033)*('reg2014'!$E$2:$E$4033="SUP")*('reg2014'!$D$2:$D$4033='4.d'!AZ$5)*'reg2014'!$M$2:$M$4033)/SUMPRODUCT(($AT63='reg2014'!$B$2:$B$4033)*('reg2014'!$D$2:$D$4033='4.d'!AZ$5)*'reg2014'!$M$2:$M$4033)</f>
        <v>0.17802536408116373</v>
      </c>
      <c r="BA63" s="51">
        <f>SUMPRODUCT(($AT63='reg2014'!$B$2:$B$4033)*('reg2014'!$E$2:$E$4033="SUP")*('reg2014'!$D$2:$D$4033='4.d'!BA$5)*'reg2014'!$M$2:$M$4033)/SUMPRODUCT(($AT63='reg2014'!$B$2:$B$4033)*('reg2014'!$D$2:$D$4033='4.d'!BA$5)*'reg2014'!$M$2:$M$4033)</f>
        <v>0.21009487345138125</v>
      </c>
      <c r="BC63" t="b">
        <f t="shared" si="0"/>
        <v>1</v>
      </c>
      <c r="BF63" s="67">
        <f>--BG63</f>
        <v>57</v>
      </c>
      <c r="BG63" s="69" t="s">
        <v>123</v>
      </c>
    </row>
    <row r="64" spans="1:59" x14ac:dyDescent="0.25">
      <c r="A64" s="43" t="s">
        <v>125</v>
      </c>
      <c r="B64" s="51">
        <v>0.46336148188504495</v>
      </c>
      <c r="C64" s="51">
        <v>0.35122128393716517</v>
      </c>
      <c r="D64" s="51">
        <v>8.5421774266775635E-2</v>
      </c>
      <c r="E64" s="51">
        <v>3.9067465722328158E-2</v>
      </c>
      <c r="F64" s="51">
        <v>4.2222827567420324E-2</v>
      </c>
      <c r="G64" s="51">
        <v>1.8705166621265777E-2</v>
      </c>
      <c r="H64" s="51">
        <v>0.42067750901235584</v>
      </c>
      <c r="I64" s="51">
        <v>0.31704229615564544</v>
      </c>
      <c r="J64" s="51">
        <v>0.12749387710173643</v>
      </c>
      <c r="K64" s="51">
        <v>4.9148297971875948E-2</v>
      </c>
      <c r="L64" s="51">
        <v>5.2725721676435786E-2</v>
      </c>
      <c r="M64" s="51">
        <v>3.2912298081950522E-2</v>
      </c>
      <c r="N64" s="51">
        <v>0.39917016150620149</v>
      </c>
      <c r="O64" s="51">
        <v>0.27270902114749712</v>
      </c>
      <c r="P64" s="51">
        <v>0.15746854644418667</v>
      </c>
      <c r="Q64" s="51">
        <v>5.4987953957348089E-2</v>
      </c>
      <c r="R64" s="51">
        <v>6.6810921745337731E-2</v>
      </c>
      <c r="S64" s="51">
        <v>4.8853395199428926E-2</v>
      </c>
      <c r="T64" s="51">
        <v>0.31569194485779262</v>
      </c>
      <c r="U64" s="51">
        <v>0.25431675885111044</v>
      </c>
      <c r="V64" s="51">
        <v>0.21505460875424656</v>
      </c>
      <c r="W64" s="51">
        <v>6.6372799505853952E-2</v>
      </c>
      <c r="X64" s="51">
        <v>8.2747002835724517E-2</v>
      </c>
      <c r="Y64" s="51">
        <v>6.5816885195271915E-2</v>
      </c>
      <c r="Z64" s="51">
        <v>0.21021036370658125</v>
      </c>
      <c r="AA64" s="51">
        <v>0.23212135668688522</v>
      </c>
      <c r="AB64" s="51">
        <v>0.27164406279106751</v>
      </c>
      <c r="AC64" s="51">
        <v>7.6603284945137323E-2</v>
      </c>
      <c r="AD64" s="51">
        <v>0.10577818669211023</v>
      </c>
      <c r="AE64" s="51">
        <v>0.10364274517821849</v>
      </c>
      <c r="AF64" s="51">
        <v>0.19785723926900492</v>
      </c>
      <c r="AG64" s="51">
        <v>0.18211567066461998</v>
      </c>
      <c r="AH64" s="51">
        <v>0.2851319026854488</v>
      </c>
      <c r="AI64" s="51">
        <v>6.650576632407082E-2</v>
      </c>
      <c r="AJ64" s="51">
        <v>0.13324968421609934</v>
      </c>
      <c r="AK64" s="51">
        <v>0.13513973684075609</v>
      </c>
      <c r="AL64" s="51">
        <v>0.18139487159038839</v>
      </c>
      <c r="AM64" s="51">
        <v>0.15016101597954878</v>
      </c>
      <c r="AN64" s="51">
        <v>0.2878188935231687</v>
      </c>
      <c r="AO64" s="51">
        <v>6.8427540050082919E-2</v>
      </c>
      <c r="AP64" s="51">
        <v>0.1520832138468424</v>
      </c>
      <c r="AQ64" s="51">
        <v>0.1601144650099689</v>
      </c>
      <c r="AR64" s="65"/>
      <c r="AS64" s="65"/>
      <c r="AT64" s="67" t="s">
        <v>125</v>
      </c>
      <c r="AU64" s="51">
        <f>SUMPRODUCT(($AT64='reg2014'!$B$2:$B$4033)*('reg2014'!$E$2:$E$4033="SUP")*('reg2014'!$D$2:$D$4033='4.d'!AU$5)*'reg2014'!$M$2:$M$4033)/SUMPRODUCT(($AT64='reg2014'!$B$2:$B$4033)*('reg2014'!$D$2:$D$4033='4.d'!AU$5)*'reg2014'!$M$2:$M$4033)</f>
        <v>1.8705166621265777E-2</v>
      </c>
      <c r="AV64" s="51">
        <f>SUMPRODUCT(($AT64='reg2014'!$B$2:$B$4033)*('reg2014'!$E$2:$E$4033="SUP")*('reg2014'!$D$2:$D$4033='4.d'!AV$5)*'reg2014'!$M$2:$M$4033)/SUMPRODUCT(($AT64='reg2014'!$B$2:$B$4033)*('reg2014'!$D$2:$D$4033='4.d'!AV$5)*'reg2014'!$M$2:$M$4033)</f>
        <v>3.2912298081950522E-2</v>
      </c>
      <c r="AW64" s="51">
        <f>SUMPRODUCT(($AT64='reg2014'!$B$2:$B$4033)*('reg2014'!$E$2:$E$4033="SUP")*('reg2014'!$D$2:$D$4033='4.d'!AW$5)*'reg2014'!$M$2:$M$4033)/SUMPRODUCT(($AT64='reg2014'!$B$2:$B$4033)*('reg2014'!$D$2:$D$4033='4.d'!AW$5)*'reg2014'!$M$2:$M$4033)</f>
        <v>4.8853395199428926E-2</v>
      </c>
      <c r="AX64" s="51">
        <f>SUMPRODUCT(($AT64='reg2014'!$B$2:$B$4033)*('reg2014'!$E$2:$E$4033="SUP")*('reg2014'!$D$2:$D$4033='4.d'!AX$5)*'reg2014'!$M$2:$M$4033)/SUMPRODUCT(($AT64='reg2014'!$B$2:$B$4033)*('reg2014'!$D$2:$D$4033='4.d'!AX$5)*'reg2014'!$M$2:$M$4033)</f>
        <v>6.5816885195271915E-2</v>
      </c>
      <c r="AY64" s="51">
        <f>SUMPRODUCT(($AT64='reg2014'!$B$2:$B$4033)*('reg2014'!$E$2:$E$4033="SUP")*('reg2014'!$D$2:$D$4033='4.d'!AY$5)*'reg2014'!$M$2:$M$4033)/SUMPRODUCT(($AT64='reg2014'!$B$2:$B$4033)*('reg2014'!$D$2:$D$4033='4.d'!AY$5)*'reg2014'!$M$2:$M$4033)</f>
        <v>0.10364274517821849</v>
      </c>
      <c r="AZ64" s="51">
        <f>SUMPRODUCT(($AT64='reg2014'!$B$2:$B$4033)*('reg2014'!$E$2:$E$4033="SUP")*('reg2014'!$D$2:$D$4033='4.d'!AZ$5)*'reg2014'!$M$2:$M$4033)/SUMPRODUCT(($AT64='reg2014'!$B$2:$B$4033)*('reg2014'!$D$2:$D$4033='4.d'!AZ$5)*'reg2014'!$M$2:$M$4033)</f>
        <v>0.13513973684075609</v>
      </c>
      <c r="BA64" s="51">
        <f>SUMPRODUCT(($AT64='reg2014'!$B$2:$B$4033)*('reg2014'!$E$2:$E$4033="SUP")*('reg2014'!$D$2:$D$4033='4.d'!BA$5)*'reg2014'!$M$2:$M$4033)/SUMPRODUCT(($AT64='reg2014'!$B$2:$B$4033)*('reg2014'!$D$2:$D$4033='4.d'!BA$5)*'reg2014'!$M$2:$M$4033)</f>
        <v>0.1601144650099689</v>
      </c>
      <c r="BC64" t="b">
        <f t="shared" si="0"/>
        <v>1</v>
      </c>
      <c r="BF64" s="67">
        <f>--BG64</f>
        <v>58</v>
      </c>
      <c r="BG64" s="69" t="s">
        <v>125</v>
      </c>
    </row>
    <row r="65" spans="1:59" x14ac:dyDescent="0.25">
      <c r="A65" s="43" t="s">
        <v>127</v>
      </c>
      <c r="B65" s="51">
        <v>0.45598901687583937</v>
      </c>
      <c r="C65" s="51">
        <v>0.323192381578849</v>
      </c>
      <c r="D65" s="51">
        <v>0.1042325392494699</v>
      </c>
      <c r="E65" s="51">
        <v>4.5071173534856721E-2</v>
      </c>
      <c r="F65" s="51">
        <v>4.879118360105944E-2</v>
      </c>
      <c r="G65" s="51">
        <v>2.2723705159925549E-2</v>
      </c>
      <c r="H65" s="51">
        <v>0.38483365424165289</v>
      </c>
      <c r="I65" s="51">
        <v>0.30997359212651937</v>
      </c>
      <c r="J65" s="51">
        <v>0.13823001675081817</v>
      </c>
      <c r="K65" s="51">
        <v>5.8270194869838393E-2</v>
      </c>
      <c r="L65" s="51">
        <v>6.3918379999165442E-2</v>
      </c>
      <c r="M65" s="51">
        <v>4.477416201200575E-2</v>
      </c>
      <c r="N65" s="51">
        <v>0.3989963623408524</v>
      </c>
      <c r="O65" s="51">
        <v>0.2380018188295738</v>
      </c>
      <c r="P65" s="51">
        <v>0.16138596688605125</v>
      </c>
      <c r="Q65" s="51">
        <v>6.2229285031220119E-2</v>
      </c>
      <c r="R65" s="51">
        <v>7.5661903958298179E-2</v>
      </c>
      <c r="S65" s="51">
        <v>6.3724662954004238E-2</v>
      </c>
      <c r="T65" s="51">
        <v>0.31221503680243512</v>
      </c>
      <c r="U65" s="51">
        <v>0.22085881976385374</v>
      </c>
      <c r="V65" s="51">
        <v>0.20822804247119495</v>
      </c>
      <c r="W65" s="51">
        <v>7.4974756718426447E-2</v>
      </c>
      <c r="X65" s="51">
        <v>9.1773549049184458E-2</v>
      </c>
      <c r="Y65" s="51">
        <v>9.1949795194905246E-2</v>
      </c>
      <c r="Z65" s="51">
        <v>0.22610282344760702</v>
      </c>
      <c r="AA65" s="51">
        <v>0.1800342409354157</v>
      </c>
      <c r="AB65" s="51">
        <v>0.2462951399372364</v>
      </c>
      <c r="AC65" s="51">
        <v>8.0517662558669337E-2</v>
      </c>
      <c r="AD65" s="51">
        <v>0.11228087631176864</v>
      </c>
      <c r="AE65" s="51">
        <v>0.15476925680930292</v>
      </c>
      <c r="AF65" s="51">
        <v>0.21447439961570167</v>
      </c>
      <c r="AG65" s="51">
        <v>0.13296600897104616</v>
      </c>
      <c r="AH65" s="51">
        <v>0.2362297062748242</v>
      </c>
      <c r="AI65" s="51">
        <v>6.7453862853316421E-2</v>
      </c>
      <c r="AJ65" s="51">
        <v>0.14348917566178532</v>
      </c>
      <c r="AK65" s="51">
        <v>0.20538684662332615</v>
      </c>
      <c r="AL65" s="51">
        <v>0.19356553500884571</v>
      </c>
      <c r="AM65" s="51">
        <v>0.11063466223679426</v>
      </c>
      <c r="AN65" s="51">
        <v>0.23281107093382958</v>
      </c>
      <c r="AO65" s="51">
        <v>6.3748645961641343E-2</v>
      </c>
      <c r="AP65" s="51">
        <v>0.15910424404244045</v>
      </c>
      <c r="AQ65" s="51">
        <v>0.24013584181644868</v>
      </c>
      <c r="AR65" s="65"/>
      <c r="AS65" s="65"/>
      <c r="AT65" s="67" t="s">
        <v>127</v>
      </c>
      <c r="AU65" s="51">
        <f>SUMPRODUCT(($AT65='reg2014'!$B$2:$B$4033)*('reg2014'!$E$2:$E$4033="SUP")*('reg2014'!$D$2:$D$4033='4.d'!AU$5)*'reg2014'!$M$2:$M$4033)/SUMPRODUCT(($AT65='reg2014'!$B$2:$B$4033)*('reg2014'!$D$2:$D$4033='4.d'!AU$5)*'reg2014'!$M$2:$M$4033)</f>
        <v>2.2723705159925549E-2</v>
      </c>
      <c r="AV65" s="51">
        <f>SUMPRODUCT(($AT65='reg2014'!$B$2:$B$4033)*('reg2014'!$E$2:$E$4033="SUP")*('reg2014'!$D$2:$D$4033='4.d'!AV$5)*'reg2014'!$M$2:$M$4033)/SUMPRODUCT(($AT65='reg2014'!$B$2:$B$4033)*('reg2014'!$D$2:$D$4033='4.d'!AV$5)*'reg2014'!$M$2:$M$4033)</f>
        <v>4.477416201200575E-2</v>
      </c>
      <c r="AW65" s="51">
        <f>SUMPRODUCT(($AT65='reg2014'!$B$2:$B$4033)*('reg2014'!$E$2:$E$4033="SUP")*('reg2014'!$D$2:$D$4033='4.d'!AW$5)*'reg2014'!$M$2:$M$4033)/SUMPRODUCT(($AT65='reg2014'!$B$2:$B$4033)*('reg2014'!$D$2:$D$4033='4.d'!AW$5)*'reg2014'!$M$2:$M$4033)</f>
        <v>6.3724662954004238E-2</v>
      </c>
      <c r="AX65" s="51">
        <f>SUMPRODUCT(($AT65='reg2014'!$B$2:$B$4033)*('reg2014'!$E$2:$E$4033="SUP")*('reg2014'!$D$2:$D$4033='4.d'!AX$5)*'reg2014'!$M$2:$M$4033)/SUMPRODUCT(($AT65='reg2014'!$B$2:$B$4033)*('reg2014'!$D$2:$D$4033='4.d'!AX$5)*'reg2014'!$M$2:$M$4033)</f>
        <v>9.1949795194905246E-2</v>
      </c>
      <c r="AY65" s="51">
        <f>SUMPRODUCT(($AT65='reg2014'!$B$2:$B$4033)*('reg2014'!$E$2:$E$4033="SUP")*('reg2014'!$D$2:$D$4033='4.d'!AY$5)*'reg2014'!$M$2:$M$4033)/SUMPRODUCT(($AT65='reg2014'!$B$2:$B$4033)*('reg2014'!$D$2:$D$4033='4.d'!AY$5)*'reg2014'!$M$2:$M$4033)</f>
        <v>0.15476925680930292</v>
      </c>
      <c r="AZ65" s="51">
        <f>SUMPRODUCT(($AT65='reg2014'!$B$2:$B$4033)*('reg2014'!$E$2:$E$4033="SUP")*('reg2014'!$D$2:$D$4033='4.d'!AZ$5)*'reg2014'!$M$2:$M$4033)/SUMPRODUCT(($AT65='reg2014'!$B$2:$B$4033)*('reg2014'!$D$2:$D$4033='4.d'!AZ$5)*'reg2014'!$M$2:$M$4033)</f>
        <v>0.20538684662332615</v>
      </c>
      <c r="BA65" s="51">
        <f>SUMPRODUCT(($AT65='reg2014'!$B$2:$B$4033)*('reg2014'!$E$2:$E$4033="SUP")*('reg2014'!$D$2:$D$4033='4.d'!BA$5)*'reg2014'!$M$2:$M$4033)/SUMPRODUCT(($AT65='reg2014'!$B$2:$B$4033)*('reg2014'!$D$2:$D$4033='4.d'!BA$5)*'reg2014'!$M$2:$M$4033)</f>
        <v>0.24013584181644868</v>
      </c>
      <c r="BC65" t="b">
        <f t="shared" si="0"/>
        <v>1</v>
      </c>
      <c r="BF65" s="67">
        <f>--BG65</f>
        <v>59</v>
      </c>
      <c r="BG65" s="69" t="s">
        <v>127</v>
      </c>
    </row>
    <row r="66" spans="1:59" x14ac:dyDescent="0.25">
      <c r="A66" s="43" t="s">
        <v>129</v>
      </c>
      <c r="B66" s="51">
        <v>0.47486997897532368</v>
      </c>
      <c r="C66" s="51">
        <v>0.31434104238132121</v>
      </c>
      <c r="D66" s="51">
        <v>0.10241230496846299</v>
      </c>
      <c r="E66" s="51">
        <v>4.1319021799269669E-2</v>
      </c>
      <c r="F66" s="51">
        <v>4.3255505145512893E-2</v>
      </c>
      <c r="G66" s="51">
        <v>2.3802146730109549E-2</v>
      </c>
      <c r="H66" s="51">
        <v>0.43082834661086433</v>
      </c>
      <c r="I66" s="51">
        <v>0.27569538774061703</v>
      </c>
      <c r="J66" s="51">
        <v>0.13615282009863308</v>
      </c>
      <c r="K66" s="51">
        <v>5.0430143054688743E-2</v>
      </c>
      <c r="L66" s="51">
        <v>5.9852906983858929E-2</v>
      </c>
      <c r="M66" s="51">
        <v>4.7040395511337908E-2</v>
      </c>
      <c r="N66" s="51">
        <v>0.41869568276978292</v>
      </c>
      <c r="O66" s="51">
        <v>0.22463143450265649</v>
      </c>
      <c r="P66" s="51">
        <v>0.15857992329615425</v>
      </c>
      <c r="Q66" s="51">
        <v>5.8979275887547943E-2</v>
      </c>
      <c r="R66" s="51">
        <v>7.540199148516942E-2</v>
      </c>
      <c r="S66" s="51">
        <v>6.3711692058688998E-2</v>
      </c>
      <c r="T66" s="51">
        <v>0.31546239645895646</v>
      </c>
      <c r="U66" s="51">
        <v>0.21159659687753088</v>
      </c>
      <c r="V66" s="51">
        <v>0.21805964284855142</v>
      </c>
      <c r="W66" s="51">
        <v>7.312022388119542E-2</v>
      </c>
      <c r="X66" s="51">
        <v>9.3000505176049839E-2</v>
      </c>
      <c r="Y66" s="51">
        <v>8.8760634757715964E-2</v>
      </c>
      <c r="Z66" s="51">
        <v>0.22720001182255817</v>
      </c>
      <c r="AA66" s="51">
        <v>0.17321710280822702</v>
      </c>
      <c r="AB66" s="51">
        <v>0.26011105815590257</v>
      </c>
      <c r="AC66" s="51">
        <v>8.0812726983880687E-2</v>
      </c>
      <c r="AD66" s="51">
        <v>0.11393620990952048</v>
      </c>
      <c r="AE66" s="51">
        <v>0.14472289031991104</v>
      </c>
      <c r="AF66" s="51">
        <v>0.23039376166144745</v>
      </c>
      <c r="AG66" s="51">
        <v>0.12072134952298311</v>
      </c>
      <c r="AH66" s="51">
        <v>0.25238604841690221</v>
      </c>
      <c r="AI66" s="51">
        <v>6.7338391536597708E-2</v>
      </c>
      <c r="AJ66" s="51">
        <v>0.14334991373308353</v>
      </c>
      <c r="AK66" s="51">
        <v>0.18581053512898593</v>
      </c>
      <c r="AL66" s="51">
        <v>0.2034254501533368</v>
      </c>
      <c r="AM66" s="51">
        <v>0.10122087943018111</v>
      </c>
      <c r="AN66" s="51">
        <v>0.25547178318970049</v>
      </c>
      <c r="AO66" s="51">
        <v>6.2003411368438351E-2</v>
      </c>
      <c r="AP66" s="51">
        <v>0.16171994595567243</v>
      </c>
      <c r="AQ66" s="51">
        <v>0.21615852990267087</v>
      </c>
      <c r="AR66" s="65"/>
      <c r="AS66" s="65"/>
      <c r="AT66" s="67" t="s">
        <v>129</v>
      </c>
      <c r="AU66" s="51">
        <f>SUMPRODUCT(($AT66='reg2014'!$B$2:$B$4033)*('reg2014'!$E$2:$E$4033="SUP")*('reg2014'!$D$2:$D$4033='4.d'!AU$5)*'reg2014'!$M$2:$M$4033)/SUMPRODUCT(($AT66='reg2014'!$B$2:$B$4033)*('reg2014'!$D$2:$D$4033='4.d'!AU$5)*'reg2014'!$M$2:$M$4033)</f>
        <v>2.3802146730109549E-2</v>
      </c>
      <c r="AV66" s="51">
        <f>SUMPRODUCT(($AT66='reg2014'!$B$2:$B$4033)*('reg2014'!$E$2:$E$4033="SUP")*('reg2014'!$D$2:$D$4033='4.d'!AV$5)*'reg2014'!$M$2:$M$4033)/SUMPRODUCT(($AT66='reg2014'!$B$2:$B$4033)*('reg2014'!$D$2:$D$4033='4.d'!AV$5)*'reg2014'!$M$2:$M$4033)</f>
        <v>4.7040395511337908E-2</v>
      </c>
      <c r="AW66" s="51">
        <f>SUMPRODUCT(($AT66='reg2014'!$B$2:$B$4033)*('reg2014'!$E$2:$E$4033="SUP")*('reg2014'!$D$2:$D$4033='4.d'!AW$5)*'reg2014'!$M$2:$M$4033)/SUMPRODUCT(($AT66='reg2014'!$B$2:$B$4033)*('reg2014'!$D$2:$D$4033='4.d'!AW$5)*'reg2014'!$M$2:$M$4033)</f>
        <v>6.3711692058688998E-2</v>
      </c>
      <c r="AX66" s="51">
        <f>SUMPRODUCT(($AT66='reg2014'!$B$2:$B$4033)*('reg2014'!$E$2:$E$4033="SUP")*('reg2014'!$D$2:$D$4033='4.d'!AX$5)*'reg2014'!$M$2:$M$4033)/SUMPRODUCT(($AT66='reg2014'!$B$2:$B$4033)*('reg2014'!$D$2:$D$4033='4.d'!AX$5)*'reg2014'!$M$2:$M$4033)</f>
        <v>8.8760634757715964E-2</v>
      </c>
      <c r="AY66" s="51">
        <f>SUMPRODUCT(($AT66='reg2014'!$B$2:$B$4033)*('reg2014'!$E$2:$E$4033="SUP")*('reg2014'!$D$2:$D$4033='4.d'!AY$5)*'reg2014'!$M$2:$M$4033)/SUMPRODUCT(($AT66='reg2014'!$B$2:$B$4033)*('reg2014'!$D$2:$D$4033='4.d'!AY$5)*'reg2014'!$M$2:$M$4033)</f>
        <v>0.14472289031991104</v>
      </c>
      <c r="AZ66" s="51">
        <f>SUMPRODUCT(($AT66='reg2014'!$B$2:$B$4033)*('reg2014'!$E$2:$E$4033="SUP")*('reg2014'!$D$2:$D$4033='4.d'!AZ$5)*'reg2014'!$M$2:$M$4033)/SUMPRODUCT(($AT66='reg2014'!$B$2:$B$4033)*('reg2014'!$D$2:$D$4033='4.d'!AZ$5)*'reg2014'!$M$2:$M$4033)</f>
        <v>0.18581053512898593</v>
      </c>
      <c r="BA66" s="51">
        <f>SUMPRODUCT(($AT66='reg2014'!$B$2:$B$4033)*('reg2014'!$E$2:$E$4033="SUP")*('reg2014'!$D$2:$D$4033='4.d'!BA$5)*'reg2014'!$M$2:$M$4033)/SUMPRODUCT(($AT66='reg2014'!$B$2:$B$4033)*('reg2014'!$D$2:$D$4033='4.d'!BA$5)*'reg2014'!$M$2:$M$4033)</f>
        <v>0.21615852990267087</v>
      </c>
      <c r="BC66" t="b">
        <f t="shared" si="0"/>
        <v>1</v>
      </c>
      <c r="BF66" s="67">
        <f>--BG66</f>
        <v>60</v>
      </c>
      <c r="BG66" s="69" t="s">
        <v>129</v>
      </c>
    </row>
    <row r="67" spans="1:59" x14ac:dyDescent="0.25">
      <c r="A67" s="43" t="s">
        <v>131</v>
      </c>
      <c r="B67" s="51">
        <v>0.49230198478946391</v>
      </c>
      <c r="C67" s="51">
        <v>0.332220367278798</v>
      </c>
      <c r="D67" s="51">
        <v>8.2441929965580488E-2</v>
      </c>
      <c r="E67" s="51">
        <v>3.5800408087553331E-2</v>
      </c>
      <c r="F67" s="51">
        <v>4.2292710072342796E-2</v>
      </c>
      <c r="G67" s="51">
        <v>1.4942599806261465E-2</v>
      </c>
      <c r="H67" s="51">
        <v>0.45618435102182714</v>
      </c>
      <c r="I67" s="51">
        <v>0.2954731692781406</v>
      </c>
      <c r="J67" s="51">
        <v>0.12271858160959499</v>
      </c>
      <c r="K67" s="51">
        <v>4.5069653100245834E-2</v>
      </c>
      <c r="L67" s="51">
        <v>4.7155521342901838E-2</v>
      </c>
      <c r="M67" s="51">
        <v>3.3398723647289616E-2</v>
      </c>
      <c r="N67" s="51">
        <v>0.44089676507657638</v>
      </c>
      <c r="O67" s="51">
        <v>0.24733605774739334</v>
      </c>
      <c r="P67" s="51">
        <v>0.15357292899973266</v>
      </c>
      <c r="Q67" s="51">
        <v>5.0872703662681894E-2</v>
      </c>
      <c r="R67" s="51">
        <v>5.8377573234541499E-2</v>
      </c>
      <c r="S67" s="51">
        <v>4.8943971279074211E-2</v>
      </c>
      <c r="T67" s="51">
        <v>0.35662642657635807</v>
      </c>
      <c r="U67" s="51">
        <v>0.24323038589979698</v>
      </c>
      <c r="V67" s="51">
        <v>0.2041317136814737</v>
      </c>
      <c r="W67" s="51">
        <v>6.117969563230951E-2</v>
      </c>
      <c r="X67" s="51">
        <v>7.2940855074443381E-2</v>
      </c>
      <c r="Y67" s="51">
        <v>6.1890923135618364E-2</v>
      </c>
      <c r="Z67" s="51">
        <v>0.26369762403143476</v>
      </c>
      <c r="AA67" s="51">
        <v>0.22160864455950938</v>
      </c>
      <c r="AB67" s="51">
        <v>0.2539339355881165</v>
      </c>
      <c r="AC67" s="51">
        <v>6.8010723072968307E-2</v>
      </c>
      <c r="AD67" s="51">
        <v>9.0742168851676394E-2</v>
      </c>
      <c r="AE67" s="51">
        <v>0.10200690389629466</v>
      </c>
      <c r="AF67" s="51">
        <v>0.24039491519847381</v>
      </c>
      <c r="AG67" s="51">
        <v>0.17286480895482689</v>
      </c>
      <c r="AH67" s="51">
        <v>0.2643145874732028</v>
      </c>
      <c r="AI67" s="51">
        <v>6.1417217482728513E-2</v>
      </c>
      <c r="AJ67" s="51">
        <v>0.1240051131265863</v>
      </c>
      <c r="AK67" s="51">
        <v>0.13700335776418177</v>
      </c>
      <c r="AL67" s="51">
        <v>0.2110296844021837</v>
      </c>
      <c r="AM67" s="51">
        <v>0.14709695264777969</v>
      </c>
      <c r="AN67" s="51">
        <v>0.27752905246558823</v>
      </c>
      <c r="AO67" s="51">
        <v>6.093664410782032E-2</v>
      </c>
      <c r="AP67" s="51">
        <v>0.14098998255737363</v>
      </c>
      <c r="AQ67" s="51">
        <v>0.16241768381925445</v>
      </c>
      <c r="AR67" s="65"/>
      <c r="AS67" s="65"/>
      <c r="AT67" s="67" t="s">
        <v>131</v>
      </c>
      <c r="AU67" s="51">
        <f>SUMPRODUCT(($AT67='reg2014'!$B$2:$B$4033)*('reg2014'!$E$2:$E$4033="SUP")*('reg2014'!$D$2:$D$4033='4.d'!AU$5)*'reg2014'!$M$2:$M$4033)/SUMPRODUCT(($AT67='reg2014'!$B$2:$B$4033)*('reg2014'!$D$2:$D$4033='4.d'!AU$5)*'reg2014'!$M$2:$M$4033)</f>
        <v>1.4942599806261465E-2</v>
      </c>
      <c r="AV67" s="51">
        <f>SUMPRODUCT(($AT67='reg2014'!$B$2:$B$4033)*('reg2014'!$E$2:$E$4033="SUP")*('reg2014'!$D$2:$D$4033='4.d'!AV$5)*'reg2014'!$M$2:$M$4033)/SUMPRODUCT(($AT67='reg2014'!$B$2:$B$4033)*('reg2014'!$D$2:$D$4033='4.d'!AV$5)*'reg2014'!$M$2:$M$4033)</f>
        <v>3.3398723647289616E-2</v>
      </c>
      <c r="AW67" s="51">
        <f>SUMPRODUCT(($AT67='reg2014'!$B$2:$B$4033)*('reg2014'!$E$2:$E$4033="SUP")*('reg2014'!$D$2:$D$4033='4.d'!AW$5)*'reg2014'!$M$2:$M$4033)/SUMPRODUCT(($AT67='reg2014'!$B$2:$B$4033)*('reg2014'!$D$2:$D$4033='4.d'!AW$5)*'reg2014'!$M$2:$M$4033)</f>
        <v>4.8943971279074211E-2</v>
      </c>
      <c r="AX67" s="51">
        <f>SUMPRODUCT(($AT67='reg2014'!$B$2:$B$4033)*('reg2014'!$E$2:$E$4033="SUP")*('reg2014'!$D$2:$D$4033='4.d'!AX$5)*'reg2014'!$M$2:$M$4033)/SUMPRODUCT(($AT67='reg2014'!$B$2:$B$4033)*('reg2014'!$D$2:$D$4033='4.d'!AX$5)*'reg2014'!$M$2:$M$4033)</f>
        <v>6.1890923135618364E-2</v>
      </c>
      <c r="AY67" s="51">
        <f>SUMPRODUCT(($AT67='reg2014'!$B$2:$B$4033)*('reg2014'!$E$2:$E$4033="SUP")*('reg2014'!$D$2:$D$4033='4.d'!AY$5)*'reg2014'!$M$2:$M$4033)/SUMPRODUCT(($AT67='reg2014'!$B$2:$B$4033)*('reg2014'!$D$2:$D$4033='4.d'!AY$5)*'reg2014'!$M$2:$M$4033)</f>
        <v>0.10200690389629466</v>
      </c>
      <c r="AZ67" s="51">
        <f>SUMPRODUCT(($AT67='reg2014'!$B$2:$B$4033)*('reg2014'!$E$2:$E$4033="SUP")*('reg2014'!$D$2:$D$4033='4.d'!AZ$5)*'reg2014'!$M$2:$M$4033)/SUMPRODUCT(($AT67='reg2014'!$B$2:$B$4033)*('reg2014'!$D$2:$D$4033='4.d'!AZ$5)*'reg2014'!$M$2:$M$4033)</f>
        <v>0.13700335776418177</v>
      </c>
      <c r="BA67" s="51">
        <f>SUMPRODUCT(($AT67='reg2014'!$B$2:$B$4033)*('reg2014'!$E$2:$E$4033="SUP")*('reg2014'!$D$2:$D$4033='4.d'!BA$5)*'reg2014'!$M$2:$M$4033)/SUMPRODUCT(($AT67='reg2014'!$B$2:$B$4033)*('reg2014'!$D$2:$D$4033='4.d'!BA$5)*'reg2014'!$M$2:$M$4033)</f>
        <v>0.16241768381925445</v>
      </c>
      <c r="BC67" t="b">
        <f t="shared" si="0"/>
        <v>1</v>
      </c>
      <c r="BF67" s="67">
        <f>--BG67</f>
        <v>61</v>
      </c>
      <c r="BG67" s="69" t="s">
        <v>131</v>
      </c>
    </row>
    <row r="68" spans="1:59" x14ac:dyDescent="0.25">
      <c r="A68" s="43" t="s">
        <v>133</v>
      </c>
      <c r="B68" s="51">
        <v>0.50594038284885867</v>
      </c>
      <c r="C68" s="51">
        <v>0.32188211529000998</v>
      </c>
      <c r="D68" s="51">
        <v>8.3208895119264784E-2</v>
      </c>
      <c r="E68" s="51">
        <v>3.8145573119604349E-2</v>
      </c>
      <c r="F68" s="51">
        <v>3.6944000626907385E-2</v>
      </c>
      <c r="G68" s="51">
        <v>1.3879032995354791E-2</v>
      </c>
      <c r="H68" s="51">
        <v>0.4437429585698191</v>
      </c>
      <c r="I68" s="51">
        <v>0.30137852602937737</v>
      </c>
      <c r="J68" s="51">
        <v>0.12457219990221712</v>
      </c>
      <c r="K68" s="51">
        <v>5.169738324511617E-2</v>
      </c>
      <c r="L68" s="51">
        <v>4.7966753820972305E-2</v>
      </c>
      <c r="M68" s="51">
        <v>3.0642178432497929E-2</v>
      </c>
      <c r="N68" s="51">
        <v>0.42644327231357948</v>
      </c>
      <c r="O68" s="51">
        <v>0.2485758609990692</v>
      </c>
      <c r="P68" s="51">
        <v>0.15813424345847554</v>
      </c>
      <c r="Q68" s="51">
        <v>6.1152135691384842E-2</v>
      </c>
      <c r="R68" s="51">
        <v>6.0006205398696867E-2</v>
      </c>
      <c r="S68" s="51">
        <v>4.5688282138794084E-2</v>
      </c>
      <c r="T68" s="51">
        <v>0.3432132017241819</v>
      </c>
      <c r="U68" s="51">
        <v>0.23554161246716149</v>
      </c>
      <c r="V68" s="51">
        <v>0.20727625168974928</v>
      </c>
      <c r="W68" s="51">
        <v>7.3655214630040558E-2</v>
      </c>
      <c r="X68" s="51">
        <v>7.9620475935419696E-2</v>
      </c>
      <c r="Y68" s="51">
        <v>6.0693243553447088E-2</v>
      </c>
      <c r="Z68" s="51">
        <v>0.24635629363882314</v>
      </c>
      <c r="AA68" s="51">
        <v>0.20357794046414182</v>
      </c>
      <c r="AB68" s="51">
        <v>0.25308942192957928</v>
      </c>
      <c r="AC68" s="51">
        <v>8.2652374070121409E-2</v>
      </c>
      <c r="AD68" s="51">
        <v>0.10521854362011727</v>
      </c>
      <c r="AE68" s="51">
        <v>0.10910542627721703</v>
      </c>
      <c r="AF68" s="51">
        <v>0.22122907762983024</v>
      </c>
      <c r="AG68" s="51">
        <v>0.15207949607553337</v>
      </c>
      <c r="AH68" s="51">
        <v>0.26060924021729015</v>
      </c>
      <c r="AI68" s="51">
        <v>7.4194233852637764E-2</v>
      </c>
      <c r="AJ68" s="51">
        <v>0.14183894405163947</v>
      </c>
      <c r="AK68" s="51">
        <v>0.15004900817306907</v>
      </c>
      <c r="AL68" s="51">
        <v>0.19685102813986488</v>
      </c>
      <c r="AM68" s="51">
        <v>0.13027217245880818</v>
      </c>
      <c r="AN68" s="51">
        <v>0.26439651351830801</v>
      </c>
      <c r="AO68" s="51">
        <v>7.275797602346358E-2</v>
      </c>
      <c r="AP68" s="51">
        <v>0.15969554014273341</v>
      </c>
      <c r="AQ68" s="51">
        <v>0.17602676971682205</v>
      </c>
      <c r="AR68" s="65"/>
      <c r="AS68" s="65"/>
      <c r="AT68" s="67" t="s">
        <v>133</v>
      </c>
      <c r="AU68" s="51">
        <f>SUMPRODUCT(($AT68='reg2014'!$B$2:$B$4033)*('reg2014'!$E$2:$E$4033="SUP")*('reg2014'!$D$2:$D$4033='4.d'!AU$5)*'reg2014'!$M$2:$M$4033)/SUMPRODUCT(($AT68='reg2014'!$B$2:$B$4033)*('reg2014'!$D$2:$D$4033='4.d'!AU$5)*'reg2014'!$M$2:$M$4033)</f>
        <v>1.3879032995354791E-2</v>
      </c>
      <c r="AV68" s="51">
        <f>SUMPRODUCT(($AT68='reg2014'!$B$2:$B$4033)*('reg2014'!$E$2:$E$4033="SUP")*('reg2014'!$D$2:$D$4033='4.d'!AV$5)*'reg2014'!$M$2:$M$4033)/SUMPRODUCT(($AT68='reg2014'!$B$2:$B$4033)*('reg2014'!$D$2:$D$4033='4.d'!AV$5)*'reg2014'!$M$2:$M$4033)</f>
        <v>3.0642178432497929E-2</v>
      </c>
      <c r="AW68" s="51">
        <f>SUMPRODUCT(($AT68='reg2014'!$B$2:$B$4033)*('reg2014'!$E$2:$E$4033="SUP")*('reg2014'!$D$2:$D$4033='4.d'!AW$5)*'reg2014'!$M$2:$M$4033)/SUMPRODUCT(($AT68='reg2014'!$B$2:$B$4033)*('reg2014'!$D$2:$D$4033='4.d'!AW$5)*'reg2014'!$M$2:$M$4033)</f>
        <v>4.5688282138794084E-2</v>
      </c>
      <c r="AX68" s="51">
        <f>SUMPRODUCT(($AT68='reg2014'!$B$2:$B$4033)*('reg2014'!$E$2:$E$4033="SUP")*('reg2014'!$D$2:$D$4033='4.d'!AX$5)*'reg2014'!$M$2:$M$4033)/SUMPRODUCT(($AT68='reg2014'!$B$2:$B$4033)*('reg2014'!$D$2:$D$4033='4.d'!AX$5)*'reg2014'!$M$2:$M$4033)</f>
        <v>6.0693243553447088E-2</v>
      </c>
      <c r="AY68" s="51">
        <f>SUMPRODUCT(($AT68='reg2014'!$B$2:$B$4033)*('reg2014'!$E$2:$E$4033="SUP")*('reg2014'!$D$2:$D$4033='4.d'!AY$5)*'reg2014'!$M$2:$M$4033)/SUMPRODUCT(($AT68='reg2014'!$B$2:$B$4033)*('reg2014'!$D$2:$D$4033='4.d'!AY$5)*'reg2014'!$M$2:$M$4033)</f>
        <v>0.10910542627721703</v>
      </c>
      <c r="AZ68" s="51">
        <f>SUMPRODUCT(($AT68='reg2014'!$B$2:$B$4033)*('reg2014'!$E$2:$E$4033="SUP")*('reg2014'!$D$2:$D$4033='4.d'!AZ$5)*'reg2014'!$M$2:$M$4033)/SUMPRODUCT(($AT68='reg2014'!$B$2:$B$4033)*('reg2014'!$D$2:$D$4033='4.d'!AZ$5)*'reg2014'!$M$2:$M$4033)</f>
        <v>0.15004900817306907</v>
      </c>
      <c r="BA68" s="51">
        <f>SUMPRODUCT(($AT68='reg2014'!$B$2:$B$4033)*('reg2014'!$E$2:$E$4033="SUP")*('reg2014'!$D$2:$D$4033='4.d'!BA$5)*'reg2014'!$M$2:$M$4033)/SUMPRODUCT(($AT68='reg2014'!$B$2:$B$4033)*('reg2014'!$D$2:$D$4033='4.d'!BA$5)*'reg2014'!$M$2:$M$4033)</f>
        <v>0.17602676971682202</v>
      </c>
      <c r="BC68" t="b">
        <f t="shared" si="0"/>
        <v>1</v>
      </c>
      <c r="BF68" s="67">
        <f>--BG68</f>
        <v>62</v>
      </c>
      <c r="BG68" s="69" t="s">
        <v>133</v>
      </c>
    </row>
    <row r="69" spans="1:59" x14ac:dyDescent="0.25">
      <c r="A69" s="43" t="s">
        <v>135</v>
      </c>
      <c r="B69" s="51">
        <v>0.41101001098513895</v>
      </c>
      <c r="C69" s="51">
        <v>0.35807407714469291</v>
      </c>
      <c r="D69" s="51">
        <v>8.9715422720583665E-2</v>
      </c>
      <c r="E69" s="51">
        <v>5.4811698136671708E-2</v>
      </c>
      <c r="F69" s="51">
        <v>5.5930938711215204E-2</v>
      </c>
      <c r="G69" s="51">
        <v>3.0457852301697515E-2</v>
      </c>
      <c r="H69" s="51">
        <v>0.35868465635550356</v>
      </c>
      <c r="I69" s="51">
        <v>0.31002961717064609</v>
      </c>
      <c r="J69" s="51">
        <v>0.13155874072178142</v>
      </c>
      <c r="K69" s="51">
        <v>6.8399819615586194E-2</v>
      </c>
      <c r="L69" s="51">
        <v>7.2360963837800288E-2</v>
      </c>
      <c r="M69" s="51">
        <v>5.8966202298682463E-2</v>
      </c>
      <c r="N69" s="51">
        <v>0.33749953328603965</v>
      </c>
      <c r="O69" s="51">
        <v>0.25840085128626367</v>
      </c>
      <c r="P69" s="51">
        <v>0.16502072209983945</v>
      </c>
      <c r="Q69" s="51">
        <v>7.3796811410222901E-2</v>
      </c>
      <c r="R69" s="51">
        <v>8.8171601388940743E-2</v>
      </c>
      <c r="S69" s="51">
        <v>7.711048052869357E-2</v>
      </c>
      <c r="T69" s="51">
        <v>0.24783456116145117</v>
      </c>
      <c r="U69" s="51">
        <v>0.24321786621915412</v>
      </c>
      <c r="V69" s="51">
        <v>0.21455808518502364</v>
      </c>
      <c r="W69" s="51">
        <v>8.715016081525645E-2</v>
      </c>
      <c r="X69" s="51">
        <v>0.10376888517492246</v>
      </c>
      <c r="Y69" s="51">
        <v>0.10347044144419217</v>
      </c>
      <c r="Z69" s="51">
        <v>0.15744860772746491</v>
      </c>
      <c r="AA69" s="51">
        <v>0.20613508186745949</v>
      </c>
      <c r="AB69" s="51">
        <v>0.26197587040802855</v>
      </c>
      <c r="AC69" s="51">
        <v>9.0666058169631969E-2</v>
      </c>
      <c r="AD69" s="51">
        <v>0.12182915998326634</v>
      </c>
      <c r="AE69" s="51">
        <v>0.1619452218441487</v>
      </c>
      <c r="AF69" s="51">
        <v>0.15139764760303381</v>
      </c>
      <c r="AG69" s="51">
        <v>0.14765275739852687</v>
      </c>
      <c r="AH69" s="51">
        <v>0.2557969908386255</v>
      </c>
      <c r="AI69" s="51">
        <v>7.610371928869003E-2</v>
      </c>
      <c r="AJ69" s="51">
        <v>0.15424246318818091</v>
      </c>
      <c r="AK69" s="51">
        <v>0.21480642168294276</v>
      </c>
      <c r="AL69" s="51">
        <v>0.136523642839604</v>
      </c>
      <c r="AM69" s="51">
        <v>0.12009927180368694</v>
      </c>
      <c r="AN69" s="51">
        <v>0.25457755510679864</v>
      </c>
      <c r="AO69" s="51">
        <v>7.0716062730953544E-2</v>
      </c>
      <c r="AP69" s="51">
        <v>0.16790578699631278</v>
      </c>
      <c r="AQ69" s="51">
        <v>0.25017768052264411</v>
      </c>
      <c r="AR69" s="65"/>
      <c r="AS69" s="65"/>
      <c r="AT69" s="67" t="s">
        <v>135</v>
      </c>
      <c r="AU69" s="51">
        <f>SUMPRODUCT(($AT69='reg2014'!$B$2:$B$4033)*('reg2014'!$E$2:$E$4033="SUP")*('reg2014'!$D$2:$D$4033='4.d'!AU$5)*'reg2014'!$M$2:$M$4033)/SUMPRODUCT(($AT69='reg2014'!$B$2:$B$4033)*('reg2014'!$D$2:$D$4033='4.d'!AU$5)*'reg2014'!$M$2:$M$4033)</f>
        <v>3.0457852301697515E-2</v>
      </c>
      <c r="AV69" s="51">
        <f>SUMPRODUCT(($AT69='reg2014'!$B$2:$B$4033)*('reg2014'!$E$2:$E$4033="SUP")*('reg2014'!$D$2:$D$4033='4.d'!AV$5)*'reg2014'!$M$2:$M$4033)/SUMPRODUCT(($AT69='reg2014'!$B$2:$B$4033)*('reg2014'!$D$2:$D$4033='4.d'!AV$5)*'reg2014'!$M$2:$M$4033)</f>
        <v>5.8966202298682463E-2</v>
      </c>
      <c r="AW69" s="51">
        <f>SUMPRODUCT(($AT69='reg2014'!$B$2:$B$4033)*('reg2014'!$E$2:$E$4033="SUP")*('reg2014'!$D$2:$D$4033='4.d'!AW$5)*'reg2014'!$M$2:$M$4033)/SUMPRODUCT(($AT69='reg2014'!$B$2:$B$4033)*('reg2014'!$D$2:$D$4033='4.d'!AW$5)*'reg2014'!$M$2:$M$4033)</f>
        <v>7.711048052869357E-2</v>
      </c>
      <c r="AX69" s="51">
        <f>SUMPRODUCT(($AT69='reg2014'!$B$2:$B$4033)*('reg2014'!$E$2:$E$4033="SUP")*('reg2014'!$D$2:$D$4033='4.d'!AX$5)*'reg2014'!$M$2:$M$4033)/SUMPRODUCT(($AT69='reg2014'!$B$2:$B$4033)*('reg2014'!$D$2:$D$4033='4.d'!AX$5)*'reg2014'!$M$2:$M$4033)</f>
        <v>0.10347044144419217</v>
      </c>
      <c r="AY69" s="51">
        <f>SUMPRODUCT(($AT69='reg2014'!$B$2:$B$4033)*('reg2014'!$E$2:$E$4033="SUP")*('reg2014'!$D$2:$D$4033='4.d'!AY$5)*'reg2014'!$M$2:$M$4033)/SUMPRODUCT(($AT69='reg2014'!$B$2:$B$4033)*('reg2014'!$D$2:$D$4033='4.d'!AY$5)*'reg2014'!$M$2:$M$4033)</f>
        <v>0.1619452218441487</v>
      </c>
      <c r="AZ69" s="51">
        <f>SUMPRODUCT(($AT69='reg2014'!$B$2:$B$4033)*('reg2014'!$E$2:$E$4033="SUP")*('reg2014'!$D$2:$D$4033='4.d'!AZ$5)*'reg2014'!$M$2:$M$4033)/SUMPRODUCT(($AT69='reg2014'!$B$2:$B$4033)*('reg2014'!$D$2:$D$4033='4.d'!AZ$5)*'reg2014'!$M$2:$M$4033)</f>
        <v>0.21480642168294276</v>
      </c>
      <c r="BA69" s="51">
        <f>SUMPRODUCT(($AT69='reg2014'!$B$2:$B$4033)*('reg2014'!$E$2:$E$4033="SUP")*('reg2014'!$D$2:$D$4033='4.d'!BA$5)*'reg2014'!$M$2:$M$4033)/SUMPRODUCT(($AT69='reg2014'!$B$2:$B$4033)*('reg2014'!$D$2:$D$4033='4.d'!BA$5)*'reg2014'!$M$2:$M$4033)</f>
        <v>0.25017768052264411</v>
      </c>
      <c r="BC69" t="b">
        <f t="shared" si="0"/>
        <v>1</v>
      </c>
      <c r="BF69" s="67">
        <f>--BG69</f>
        <v>63</v>
      </c>
      <c r="BG69" s="69" t="s">
        <v>135</v>
      </c>
    </row>
    <row r="70" spans="1:59" x14ac:dyDescent="0.25">
      <c r="A70" s="43" t="s">
        <v>137</v>
      </c>
      <c r="B70" s="51">
        <v>0.46314805007493209</v>
      </c>
      <c r="C70" s="51">
        <v>0.29580718221461005</v>
      </c>
      <c r="D70" s="51">
        <v>0.10124285891354073</v>
      </c>
      <c r="E70" s="51">
        <v>5.1584842304528603E-2</v>
      </c>
      <c r="F70" s="51">
        <v>5.7759698919400089E-2</v>
      </c>
      <c r="G70" s="51">
        <v>3.0457367572988382E-2</v>
      </c>
      <c r="H70" s="51">
        <v>0.40094813015001057</v>
      </c>
      <c r="I70" s="51">
        <v>0.25929642932600888</v>
      </c>
      <c r="J70" s="51">
        <v>0.1515159518275935</v>
      </c>
      <c r="K70" s="51">
        <v>6.0677688569617576E-2</v>
      </c>
      <c r="L70" s="51">
        <v>7.0291041622649486E-2</v>
      </c>
      <c r="M70" s="51">
        <v>5.7270758504120008E-2</v>
      </c>
      <c r="N70" s="51">
        <v>0.39366310897562129</v>
      </c>
      <c r="O70" s="51">
        <v>0.19957859083927376</v>
      </c>
      <c r="P70" s="51">
        <v>0.18108778701114567</v>
      </c>
      <c r="Q70" s="51">
        <v>6.2945531881375291E-2</v>
      </c>
      <c r="R70" s="51">
        <v>8.7885471229963374E-2</v>
      </c>
      <c r="S70" s="51">
        <v>7.4839510062620615E-2</v>
      </c>
      <c r="T70" s="51">
        <v>0.27656443258223212</v>
      </c>
      <c r="U70" s="51">
        <v>0.19491820963257106</v>
      </c>
      <c r="V70" s="51">
        <v>0.23639694599696831</v>
      </c>
      <c r="W70" s="51">
        <v>7.7831044071012087E-2</v>
      </c>
      <c r="X70" s="51">
        <v>0.10967999925602849</v>
      </c>
      <c r="Y70" s="51">
        <v>0.10460936846118794</v>
      </c>
      <c r="Z70" s="51">
        <v>0.16877657603613458</v>
      </c>
      <c r="AA70" s="51">
        <v>0.16644538348889321</v>
      </c>
      <c r="AB70" s="51">
        <v>0.28195079132628759</v>
      </c>
      <c r="AC70" s="51">
        <v>8.1779204968505742E-2</v>
      </c>
      <c r="AD70" s="51">
        <v>0.12802591880304179</v>
      </c>
      <c r="AE70" s="51">
        <v>0.1730221253771371</v>
      </c>
      <c r="AF70" s="51">
        <v>0.15541019984579033</v>
      </c>
      <c r="AG70" s="51">
        <v>0.11461589471970061</v>
      </c>
      <c r="AH70" s="51">
        <v>0.27229274473789639</v>
      </c>
      <c r="AI70" s="51">
        <v>6.5538296306901611E-2</v>
      </c>
      <c r="AJ70" s="51">
        <v>0.16388671615173386</v>
      </c>
      <c r="AK70" s="51">
        <v>0.22825614823797727</v>
      </c>
      <c r="AL70" s="51">
        <v>0.1292250211932868</v>
      </c>
      <c r="AM70" s="51">
        <v>9.5629090466802749E-2</v>
      </c>
      <c r="AN70" s="51">
        <v>0.26940431328373138</v>
      </c>
      <c r="AO70" s="51">
        <v>6.3361371764675753E-2</v>
      </c>
      <c r="AP70" s="51">
        <v>0.17692336643929535</v>
      </c>
      <c r="AQ70" s="51">
        <v>0.26545683685220789</v>
      </c>
      <c r="AR70" s="65"/>
      <c r="AS70" s="65"/>
      <c r="AT70" s="67" t="s">
        <v>137</v>
      </c>
      <c r="AU70" s="51">
        <f>SUMPRODUCT(($AT70='reg2014'!$B$2:$B$4033)*('reg2014'!$E$2:$E$4033="SUP")*('reg2014'!$D$2:$D$4033='4.d'!AU$5)*'reg2014'!$M$2:$M$4033)/SUMPRODUCT(($AT70='reg2014'!$B$2:$B$4033)*('reg2014'!$D$2:$D$4033='4.d'!AU$5)*'reg2014'!$M$2:$M$4033)</f>
        <v>3.0457367572988382E-2</v>
      </c>
      <c r="AV70" s="51">
        <f>SUMPRODUCT(($AT70='reg2014'!$B$2:$B$4033)*('reg2014'!$E$2:$E$4033="SUP")*('reg2014'!$D$2:$D$4033='4.d'!AV$5)*'reg2014'!$M$2:$M$4033)/SUMPRODUCT(($AT70='reg2014'!$B$2:$B$4033)*('reg2014'!$D$2:$D$4033='4.d'!AV$5)*'reg2014'!$M$2:$M$4033)</f>
        <v>5.7270758504120008E-2</v>
      </c>
      <c r="AW70" s="51">
        <f>SUMPRODUCT(($AT70='reg2014'!$B$2:$B$4033)*('reg2014'!$E$2:$E$4033="SUP")*('reg2014'!$D$2:$D$4033='4.d'!AW$5)*'reg2014'!$M$2:$M$4033)/SUMPRODUCT(($AT70='reg2014'!$B$2:$B$4033)*('reg2014'!$D$2:$D$4033='4.d'!AW$5)*'reg2014'!$M$2:$M$4033)</f>
        <v>7.4839510062620615E-2</v>
      </c>
      <c r="AX70" s="51">
        <f>SUMPRODUCT(($AT70='reg2014'!$B$2:$B$4033)*('reg2014'!$E$2:$E$4033="SUP")*('reg2014'!$D$2:$D$4033='4.d'!AX$5)*'reg2014'!$M$2:$M$4033)/SUMPRODUCT(($AT70='reg2014'!$B$2:$B$4033)*('reg2014'!$D$2:$D$4033='4.d'!AX$5)*'reg2014'!$M$2:$M$4033)</f>
        <v>0.10460936846118794</v>
      </c>
      <c r="AY70" s="51">
        <f>SUMPRODUCT(($AT70='reg2014'!$B$2:$B$4033)*('reg2014'!$E$2:$E$4033="SUP")*('reg2014'!$D$2:$D$4033='4.d'!AY$5)*'reg2014'!$M$2:$M$4033)/SUMPRODUCT(($AT70='reg2014'!$B$2:$B$4033)*('reg2014'!$D$2:$D$4033='4.d'!AY$5)*'reg2014'!$M$2:$M$4033)</f>
        <v>0.1730221253771371</v>
      </c>
      <c r="AZ70" s="51">
        <f>SUMPRODUCT(($AT70='reg2014'!$B$2:$B$4033)*('reg2014'!$E$2:$E$4033="SUP")*('reg2014'!$D$2:$D$4033='4.d'!AZ$5)*'reg2014'!$M$2:$M$4033)/SUMPRODUCT(($AT70='reg2014'!$B$2:$B$4033)*('reg2014'!$D$2:$D$4033='4.d'!AZ$5)*'reg2014'!$M$2:$M$4033)</f>
        <v>0.22825614823797721</v>
      </c>
      <c r="BA70" s="51">
        <f>SUMPRODUCT(($AT70='reg2014'!$B$2:$B$4033)*('reg2014'!$E$2:$E$4033="SUP")*('reg2014'!$D$2:$D$4033='4.d'!BA$5)*'reg2014'!$M$2:$M$4033)/SUMPRODUCT(($AT70='reg2014'!$B$2:$B$4033)*('reg2014'!$D$2:$D$4033='4.d'!BA$5)*'reg2014'!$M$2:$M$4033)</f>
        <v>0.26545683685220794</v>
      </c>
      <c r="BC70" t="b">
        <f t="shared" si="0"/>
        <v>1</v>
      </c>
      <c r="BF70" s="67">
        <f>--BG70</f>
        <v>64</v>
      </c>
      <c r="BG70" s="69" t="s">
        <v>137</v>
      </c>
    </row>
    <row r="71" spans="1:59" x14ac:dyDescent="0.25">
      <c r="A71" s="43" t="s">
        <v>139</v>
      </c>
      <c r="B71" s="51">
        <v>0.42258515632803917</v>
      </c>
      <c r="C71" s="51">
        <v>0.34444610927979225</v>
      </c>
      <c r="D71" s="51">
        <v>9.939067026271102E-2</v>
      </c>
      <c r="E71" s="51">
        <v>5.1818000199780244E-2</v>
      </c>
      <c r="F71" s="51">
        <v>5.2642093696933373E-2</v>
      </c>
      <c r="G71" s="51">
        <v>2.911797023274398E-2</v>
      </c>
      <c r="H71" s="51">
        <v>0.36431033956737957</v>
      </c>
      <c r="I71" s="51">
        <v>0.30228513896939929</v>
      </c>
      <c r="J71" s="51">
        <v>0.14613906092686946</v>
      </c>
      <c r="K71" s="51">
        <v>6.7638893126277577E-2</v>
      </c>
      <c r="L71" s="51">
        <v>6.8523659883454865E-2</v>
      </c>
      <c r="M71" s="51">
        <v>5.1102907526619279E-2</v>
      </c>
      <c r="N71" s="51">
        <v>0.35961832960301565</v>
      </c>
      <c r="O71" s="51">
        <v>0.23941571445399928</v>
      </c>
      <c r="P71" s="51">
        <v>0.17205795735657911</v>
      </c>
      <c r="Q71" s="51">
        <v>7.1033101660973028E-2</v>
      </c>
      <c r="R71" s="51">
        <v>9.0163741312286494E-2</v>
      </c>
      <c r="S71" s="51">
        <v>6.7711155613146431E-2</v>
      </c>
      <c r="T71" s="51">
        <v>0.26690942405037604</v>
      </c>
      <c r="U71" s="51">
        <v>0.22555562642421853</v>
      </c>
      <c r="V71" s="51">
        <v>0.23178884746293407</v>
      </c>
      <c r="W71" s="51">
        <v>8.2759780358685628E-2</v>
      </c>
      <c r="X71" s="51">
        <v>0.10671274418281022</v>
      </c>
      <c r="Y71" s="51">
        <v>8.6273577520975517E-2</v>
      </c>
      <c r="Z71" s="51">
        <v>0.16426795572143035</v>
      </c>
      <c r="AA71" s="51">
        <v>0.20153786694509018</v>
      </c>
      <c r="AB71" s="51">
        <v>0.28232491332914161</v>
      </c>
      <c r="AC71" s="51">
        <v>8.841292823479871E-2</v>
      </c>
      <c r="AD71" s="51">
        <v>0.1237215687858004</v>
      </c>
      <c r="AE71" s="51">
        <v>0.13973476698373877</v>
      </c>
      <c r="AF71" s="51">
        <v>0.1519168453873021</v>
      </c>
      <c r="AG71" s="51">
        <v>0.14630962617423124</v>
      </c>
      <c r="AH71" s="51">
        <v>0.27937426695279283</v>
      </c>
      <c r="AI71" s="51">
        <v>7.7878150757330261E-2</v>
      </c>
      <c r="AJ71" s="51">
        <v>0.15552504909536047</v>
      </c>
      <c r="AK71" s="51">
        <v>0.18899606163298299</v>
      </c>
      <c r="AL71" s="51">
        <v>0.13540271791956227</v>
      </c>
      <c r="AM71" s="51">
        <v>0.11696242655030163</v>
      </c>
      <c r="AN71" s="51">
        <v>0.28484600207702782</v>
      </c>
      <c r="AO71" s="51">
        <v>7.4509965530672267E-2</v>
      </c>
      <c r="AP71" s="51">
        <v>0.17242470357392797</v>
      </c>
      <c r="AQ71" s="51">
        <v>0.21585418434850803</v>
      </c>
      <c r="AR71" s="65"/>
      <c r="AS71" s="65"/>
      <c r="AT71" s="67" t="s">
        <v>139</v>
      </c>
      <c r="AU71" s="51">
        <f>SUMPRODUCT(($AT71='reg2014'!$B$2:$B$4033)*('reg2014'!$E$2:$E$4033="SUP")*('reg2014'!$D$2:$D$4033='4.d'!AU$5)*'reg2014'!$M$2:$M$4033)/SUMPRODUCT(($AT71='reg2014'!$B$2:$B$4033)*('reg2014'!$D$2:$D$4033='4.d'!AU$5)*'reg2014'!$M$2:$M$4033)</f>
        <v>2.911797023274398E-2</v>
      </c>
      <c r="AV71" s="51">
        <f>SUMPRODUCT(($AT71='reg2014'!$B$2:$B$4033)*('reg2014'!$E$2:$E$4033="SUP")*('reg2014'!$D$2:$D$4033='4.d'!AV$5)*'reg2014'!$M$2:$M$4033)/SUMPRODUCT(($AT71='reg2014'!$B$2:$B$4033)*('reg2014'!$D$2:$D$4033='4.d'!AV$5)*'reg2014'!$M$2:$M$4033)</f>
        <v>5.1102907526619279E-2</v>
      </c>
      <c r="AW71" s="51">
        <f>SUMPRODUCT(($AT71='reg2014'!$B$2:$B$4033)*('reg2014'!$E$2:$E$4033="SUP")*('reg2014'!$D$2:$D$4033='4.d'!AW$5)*'reg2014'!$M$2:$M$4033)/SUMPRODUCT(($AT71='reg2014'!$B$2:$B$4033)*('reg2014'!$D$2:$D$4033='4.d'!AW$5)*'reg2014'!$M$2:$M$4033)</f>
        <v>6.7711155613146431E-2</v>
      </c>
      <c r="AX71" s="51">
        <f>SUMPRODUCT(($AT71='reg2014'!$B$2:$B$4033)*('reg2014'!$E$2:$E$4033="SUP")*('reg2014'!$D$2:$D$4033='4.d'!AX$5)*'reg2014'!$M$2:$M$4033)/SUMPRODUCT(($AT71='reg2014'!$B$2:$B$4033)*('reg2014'!$D$2:$D$4033='4.d'!AX$5)*'reg2014'!$M$2:$M$4033)</f>
        <v>8.6273577520975517E-2</v>
      </c>
      <c r="AY71" s="51">
        <f>SUMPRODUCT(($AT71='reg2014'!$B$2:$B$4033)*('reg2014'!$E$2:$E$4033="SUP")*('reg2014'!$D$2:$D$4033='4.d'!AY$5)*'reg2014'!$M$2:$M$4033)/SUMPRODUCT(($AT71='reg2014'!$B$2:$B$4033)*('reg2014'!$D$2:$D$4033='4.d'!AY$5)*'reg2014'!$M$2:$M$4033)</f>
        <v>0.13973476698373877</v>
      </c>
      <c r="AZ71" s="51">
        <f>SUMPRODUCT(($AT71='reg2014'!$B$2:$B$4033)*('reg2014'!$E$2:$E$4033="SUP")*('reg2014'!$D$2:$D$4033='4.d'!AZ$5)*'reg2014'!$M$2:$M$4033)/SUMPRODUCT(($AT71='reg2014'!$B$2:$B$4033)*('reg2014'!$D$2:$D$4033='4.d'!AZ$5)*'reg2014'!$M$2:$M$4033)</f>
        <v>0.18899606163298299</v>
      </c>
      <c r="BA71" s="51">
        <f>SUMPRODUCT(($AT71='reg2014'!$B$2:$B$4033)*('reg2014'!$E$2:$E$4033="SUP")*('reg2014'!$D$2:$D$4033='4.d'!BA$5)*'reg2014'!$M$2:$M$4033)/SUMPRODUCT(($AT71='reg2014'!$B$2:$B$4033)*('reg2014'!$D$2:$D$4033='4.d'!BA$5)*'reg2014'!$M$2:$M$4033)</f>
        <v>0.21585418434850803</v>
      </c>
      <c r="BC71" t="b">
        <f t="shared" ref="BC71:BC101" si="1">AZ71=AK71</f>
        <v>1</v>
      </c>
      <c r="BF71" s="67">
        <f>--BG71</f>
        <v>65</v>
      </c>
      <c r="BG71" s="69" t="s">
        <v>139</v>
      </c>
    </row>
    <row r="72" spans="1:59" x14ac:dyDescent="0.25">
      <c r="A72" s="43" t="s">
        <v>141</v>
      </c>
      <c r="B72" s="51">
        <v>0.53481098721784059</v>
      </c>
      <c r="C72" s="51">
        <v>0.28231477524379345</v>
      </c>
      <c r="D72" s="51">
        <v>5.9714829635960996E-2</v>
      </c>
      <c r="E72" s="51">
        <v>5.5635417071370291E-2</v>
      </c>
      <c r="F72" s="51">
        <v>4.4154784568165038E-2</v>
      </c>
      <c r="G72" s="51">
        <v>2.3369206262869577E-2</v>
      </c>
      <c r="H72" s="51">
        <v>0.48174093826267739</v>
      </c>
      <c r="I72" s="51">
        <v>0.2509039139473922</v>
      </c>
      <c r="J72" s="51">
        <v>9.0549579680014466E-2</v>
      </c>
      <c r="K72" s="51">
        <v>6.7206001988610681E-2</v>
      </c>
      <c r="L72" s="51">
        <v>6.0132875350266651E-2</v>
      </c>
      <c r="M72" s="51">
        <v>4.9466690771038595E-2</v>
      </c>
      <c r="N72" s="51">
        <v>0.46828275116116308</v>
      </c>
      <c r="O72" s="51">
        <v>0.19730228415091938</v>
      </c>
      <c r="P72" s="51">
        <v>0.11484379970732328</v>
      </c>
      <c r="Q72" s="51">
        <v>7.5889164598842013E-2</v>
      </c>
      <c r="R72" s="51">
        <v>8.2585735191194248E-2</v>
      </c>
      <c r="S72" s="51">
        <v>6.1096265190557997E-2</v>
      </c>
      <c r="T72" s="51">
        <v>0.33838666267403139</v>
      </c>
      <c r="U72" s="51">
        <v>0.20950511766849342</v>
      </c>
      <c r="V72" s="51">
        <v>0.17398990536732845</v>
      </c>
      <c r="W72" s="51">
        <v>9.1338747442969659E-2</v>
      </c>
      <c r="X72" s="51">
        <v>0.10357280726755827</v>
      </c>
      <c r="Y72" s="51">
        <v>8.3206759579618803E-2</v>
      </c>
      <c r="Z72" s="51">
        <v>0.21518251685888637</v>
      </c>
      <c r="AA72" s="51">
        <v>0.18566652304465309</v>
      </c>
      <c r="AB72" s="51">
        <v>0.23283132429516662</v>
      </c>
      <c r="AC72" s="51">
        <v>0.10311392565723772</v>
      </c>
      <c r="AD72" s="51">
        <v>0.12473070872453632</v>
      </c>
      <c r="AE72" s="51">
        <v>0.13847500141951991</v>
      </c>
      <c r="AF72" s="51">
        <v>0.20899214385651257</v>
      </c>
      <c r="AG72" s="51">
        <v>0.12751255802987374</v>
      </c>
      <c r="AH72" s="51">
        <v>0.22991629792275195</v>
      </c>
      <c r="AI72" s="51">
        <v>8.6895451863896356E-2</v>
      </c>
      <c r="AJ72" s="51">
        <v>0.16253581265681827</v>
      </c>
      <c r="AK72" s="51">
        <v>0.18414773567014703</v>
      </c>
      <c r="AL72" s="51">
        <v>0.19503179831300502</v>
      </c>
      <c r="AM72" s="51">
        <v>0.10071496097687258</v>
      </c>
      <c r="AN72" s="51">
        <v>0.23365892505087482</v>
      </c>
      <c r="AO72" s="51">
        <v>8.118964491297645E-2</v>
      </c>
      <c r="AP72" s="51">
        <v>0.17738515316321488</v>
      </c>
      <c r="AQ72" s="51">
        <v>0.21201951758305643</v>
      </c>
      <c r="AR72" s="65"/>
      <c r="AS72" s="65"/>
      <c r="AT72" s="67" t="s">
        <v>141</v>
      </c>
      <c r="AU72" s="51">
        <f>SUMPRODUCT(($AT72='reg2014'!$B$2:$B$4033)*('reg2014'!$E$2:$E$4033="SUP")*('reg2014'!$D$2:$D$4033='4.d'!AU$5)*'reg2014'!$M$2:$M$4033)/SUMPRODUCT(($AT72='reg2014'!$B$2:$B$4033)*('reg2014'!$D$2:$D$4033='4.d'!AU$5)*'reg2014'!$M$2:$M$4033)</f>
        <v>2.3369206262869577E-2</v>
      </c>
      <c r="AV72" s="51">
        <f>SUMPRODUCT(($AT72='reg2014'!$B$2:$B$4033)*('reg2014'!$E$2:$E$4033="SUP")*('reg2014'!$D$2:$D$4033='4.d'!AV$5)*'reg2014'!$M$2:$M$4033)/SUMPRODUCT(($AT72='reg2014'!$B$2:$B$4033)*('reg2014'!$D$2:$D$4033='4.d'!AV$5)*'reg2014'!$M$2:$M$4033)</f>
        <v>4.9466690771038595E-2</v>
      </c>
      <c r="AW72" s="51">
        <f>SUMPRODUCT(($AT72='reg2014'!$B$2:$B$4033)*('reg2014'!$E$2:$E$4033="SUP")*('reg2014'!$D$2:$D$4033='4.d'!AW$5)*'reg2014'!$M$2:$M$4033)/SUMPRODUCT(($AT72='reg2014'!$B$2:$B$4033)*('reg2014'!$D$2:$D$4033='4.d'!AW$5)*'reg2014'!$M$2:$M$4033)</f>
        <v>6.1096265190557997E-2</v>
      </c>
      <c r="AX72" s="51">
        <f>SUMPRODUCT(($AT72='reg2014'!$B$2:$B$4033)*('reg2014'!$E$2:$E$4033="SUP")*('reg2014'!$D$2:$D$4033='4.d'!AX$5)*'reg2014'!$M$2:$M$4033)/SUMPRODUCT(($AT72='reg2014'!$B$2:$B$4033)*('reg2014'!$D$2:$D$4033='4.d'!AX$5)*'reg2014'!$M$2:$M$4033)</f>
        <v>8.3206759579618803E-2</v>
      </c>
      <c r="AY72" s="51">
        <f>SUMPRODUCT(($AT72='reg2014'!$B$2:$B$4033)*('reg2014'!$E$2:$E$4033="SUP")*('reg2014'!$D$2:$D$4033='4.d'!AY$5)*'reg2014'!$M$2:$M$4033)/SUMPRODUCT(($AT72='reg2014'!$B$2:$B$4033)*('reg2014'!$D$2:$D$4033='4.d'!AY$5)*'reg2014'!$M$2:$M$4033)</f>
        <v>0.13847500141951991</v>
      </c>
      <c r="AZ72" s="51">
        <f>SUMPRODUCT(($AT72='reg2014'!$B$2:$B$4033)*('reg2014'!$E$2:$E$4033="SUP")*('reg2014'!$D$2:$D$4033='4.d'!AZ$5)*'reg2014'!$M$2:$M$4033)/SUMPRODUCT(($AT72='reg2014'!$B$2:$B$4033)*('reg2014'!$D$2:$D$4033='4.d'!AZ$5)*'reg2014'!$M$2:$M$4033)</f>
        <v>0.18414773567014703</v>
      </c>
      <c r="BA72" s="51">
        <f>SUMPRODUCT(($AT72='reg2014'!$B$2:$B$4033)*('reg2014'!$E$2:$E$4033="SUP")*('reg2014'!$D$2:$D$4033='4.d'!BA$5)*'reg2014'!$M$2:$M$4033)/SUMPRODUCT(($AT72='reg2014'!$B$2:$B$4033)*('reg2014'!$D$2:$D$4033='4.d'!BA$5)*'reg2014'!$M$2:$M$4033)</f>
        <v>0.21201951758305637</v>
      </c>
      <c r="BC72" t="b">
        <f t="shared" si="1"/>
        <v>1</v>
      </c>
      <c r="BF72" s="67">
        <f>--BG72</f>
        <v>66</v>
      </c>
      <c r="BG72" s="69" t="s">
        <v>141</v>
      </c>
    </row>
    <row r="73" spans="1:59" x14ac:dyDescent="0.25">
      <c r="A73" s="43" t="s">
        <v>143</v>
      </c>
      <c r="B73" s="51">
        <v>0.49374822795576978</v>
      </c>
      <c r="C73" s="51">
        <v>0.22761553728381059</v>
      </c>
      <c r="D73" s="51">
        <v>0.15564218882903316</v>
      </c>
      <c r="E73" s="51">
        <v>2.6403459030337396E-2</v>
      </c>
      <c r="F73" s="51">
        <v>6.2928834703714201E-2</v>
      </c>
      <c r="G73" s="51">
        <v>3.3661752197334846E-2</v>
      </c>
      <c r="H73" s="51">
        <v>0.41824939083920615</v>
      </c>
      <c r="I73" s="51">
        <v>0.1940289935925309</v>
      </c>
      <c r="J73" s="51">
        <v>0.2133826678371305</v>
      </c>
      <c r="K73" s="51">
        <v>3.561437045180451E-2</v>
      </c>
      <c r="L73" s="51">
        <v>7.8628916473184624E-2</v>
      </c>
      <c r="M73" s="51">
        <v>6.0095660806143293E-2</v>
      </c>
      <c r="N73" s="51">
        <v>0.38835415135929463</v>
      </c>
      <c r="O73" s="51">
        <v>0.16433382316923831</v>
      </c>
      <c r="P73" s="51">
        <v>0.23020450649032573</v>
      </c>
      <c r="Q73" s="51">
        <v>4.2199363213323536E-2</v>
      </c>
      <c r="R73" s="51">
        <v>9.2615723732549601E-2</v>
      </c>
      <c r="S73" s="51">
        <v>8.229243203526819E-2</v>
      </c>
      <c r="T73" s="51">
        <v>0.28989645356751526</v>
      </c>
      <c r="U73" s="51">
        <v>0.15660650167130391</v>
      </c>
      <c r="V73" s="51">
        <v>0.28572804215975361</v>
      </c>
      <c r="W73" s="51">
        <v>4.7231296497046223E-2</v>
      </c>
      <c r="X73" s="51">
        <v>0.10637546633829059</v>
      </c>
      <c r="Y73" s="51">
        <v>0.1141622397660904</v>
      </c>
      <c r="Z73" s="51">
        <v>0.19407650885614741</v>
      </c>
      <c r="AA73" s="51">
        <v>0.13595691031516974</v>
      </c>
      <c r="AB73" s="51">
        <v>0.31346860970617135</v>
      </c>
      <c r="AC73" s="51">
        <v>5.3710627242858043E-2</v>
      </c>
      <c r="AD73" s="51">
        <v>0.12097659585591551</v>
      </c>
      <c r="AE73" s="51">
        <v>0.18181074802373792</v>
      </c>
      <c r="AF73" s="51">
        <v>0.197286658249996</v>
      </c>
      <c r="AG73" s="51">
        <v>8.9701329589212883E-2</v>
      </c>
      <c r="AH73" s="51">
        <v>0.29635464017870822</v>
      </c>
      <c r="AI73" s="51">
        <v>4.1105505911956088E-2</v>
      </c>
      <c r="AJ73" s="51">
        <v>0.1446005103741935</v>
      </c>
      <c r="AK73" s="51">
        <v>0.23095135569593322</v>
      </c>
      <c r="AL73" s="51">
        <v>0.17692361033190812</v>
      </c>
      <c r="AM73" s="51">
        <v>7.6235396920137227E-2</v>
      </c>
      <c r="AN73" s="51">
        <v>0.28791093180827632</v>
      </c>
      <c r="AO73" s="51">
        <v>3.7258953511772303E-2</v>
      </c>
      <c r="AP73" s="51">
        <v>0.15796304226233643</v>
      </c>
      <c r="AQ73" s="51">
        <v>0.26370806516556966</v>
      </c>
      <c r="AR73" s="65"/>
      <c r="AS73" s="65"/>
      <c r="AT73" s="67" t="s">
        <v>143</v>
      </c>
      <c r="AU73" s="51">
        <f>SUMPRODUCT(($AT73='reg2014'!$B$2:$B$4033)*('reg2014'!$E$2:$E$4033="SUP")*('reg2014'!$D$2:$D$4033='4.d'!AU$5)*'reg2014'!$M$2:$M$4033)/SUMPRODUCT(($AT73='reg2014'!$B$2:$B$4033)*('reg2014'!$D$2:$D$4033='4.d'!AU$5)*'reg2014'!$M$2:$M$4033)</f>
        <v>3.3661752197334846E-2</v>
      </c>
      <c r="AV73" s="51">
        <f>SUMPRODUCT(($AT73='reg2014'!$B$2:$B$4033)*('reg2014'!$E$2:$E$4033="SUP")*('reg2014'!$D$2:$D$4033='4.d'!AV$5)*'reg2014'!$M$2:$M$4033)/SUMPRODUCT(($AT73='reg2014'!$B$2:$B$4033)*('reg2014'!$D$2:$D$4033='4.d'!AV$5)*'reg2014'!$M$2:$M$4033)</f>
        <v>6.0095660806143293E-2</v>
      </c>
      <c r="AW73" s="51">
        <f>SUMPRODUCT(($AT73='reg2014'!$B$2:$B$4033)*('reg2014'!$E$2:$E$4033="SUP")*('reg2014'!$D$2:$D$4033='4.d'!AW$5)*'reg2014'!$M$2:$M$4033)/SUMPRODUCT(($AT73='reg2014'!$B$2:$B$4033)*('reg2014'!$D$2:$D$4033='4.d'!AW$5)*'reg2014'!$M$2:$M$4033)</f>
        <v>8.229243203526819E-2</v>
      </c>
      <c r="AX73" s="51">
        <f>SUMPRODUCT(($AT73='reg2014'!$B$2:$B$4033)*('reg2014'!$E$2:$E$4033="SUP")*('reg2014'!$D$2:$D$4033='4.d'!AX$5)*'reg2014'!$M$2:$M$4033)/SUMPRODUCT(($AT73='reg2014'!$B$2:$B$4033)*('reg2014'!$D$2:$D$4033='4.d'!AX$5)*'reg2014'!$M$2:$M$4033)</f>
        <v>0.1141622397660904</v>
      </c>
      <c r="AY73" s="51">
        <f>SUMPRODUCT(($AT73='reg2014'!$B$2:$B$4033)*('reg2014'!$E$2:$E$4033="SUP")*('reg2014'!$D$2:$D$4033='4.d'!AY$5)*'reg2014'!$M$2:$M$4033)/SUMPRODUCT(($AT73='reg2014'!$B$2:$B$4033)*('reg2014'!$D$2:$D$4033='4.d'!AY$5)*'reg2014'!$M$2:$M$4033)</f>
        <v>0.18181074802373792</v>
      </c>
      <c r="AZ73" s="51">
        <f>SUMPRODUCT(($AT73='reg2014'!$B$2:$B$4033)*('reg2014'!$E$2:$E$4033="SUP")*('reg2014'!$D$2:$D$4033='4.d'!AZ$5)*'reg2014'!$M$2:$M$4033)/SUMPRODUCT(($AT73='reg2014'!$B$2:$B$4033)*('reg2014'!$D$2:$D$4033='4.d'!AZ$5)*'reg2014'!$M$2:$M$4033)</f>
        <v>0.23095135569593328</v>
      </c>
      <c r="BA73" s="51">
        <f>SUMPRODUCT(($AT73='reg2014'!$B$2:$B$4033)*('reg2014'!$E$2:$E$4033="SUP")*('reg2014'!$D$2:$D$4033='4.d'!BA$5)*'reg2014'!$M$2:$M$4033)/SUMPRODUCT(($AT73='reg2014'!$B$2:$B$4033)*('reg2014'!$D$2:$D$4033='4.d'!BA$5)*'reg2014'!$M$2:$M$4033)</f>
        <v>0.26370806516556961</v>
      </c>
      <c r="BC73" t="b">
        <f t="shared" si="1"/>
        <v>1</v>
      </c>
      <c r="BF73" s="67">
        <f>--BG73</f>
        <v>67</v>
      </c>
      <c r="BG73" s="69" t="s">
        <v>143</v>
      </c>
    </row>
    <row r="74" spans="1:59" x14ac:dyDescent="0.25">
      <c r="A74" s="43" t="s">
        <v>145</v>
      </c>
      <c r="B74" s="51">
        <v>0.53002111244845207</v>
      </c>
      <c r="C74" s="51">
        <v>0.20145616700538663</v>
      </c>
      <c r="D74" s="51">
        <v>0.15667607190071231</v>
      </c>
      <c r="E74" s="51">
        <v>2.4447031431897557E-2</v>
      </c>
      <c r="F74" s="51">
        <v>6.1748978907282807E-2</v>
      </c>
      <c r="G74" s="51">
        <v>2.5650638306268621E-2</v>
      </c>
      <c r="H74" s="51">
        <v>0.44991216586664878</v>
      </c>
      <c r="I74" s="51">
        <v>0.18722656730779991</v>
      </c>
      <c r="J74" s="51">
        <v>0.20318216911147663</v>
      </c>
      <c r="K74" s="51">
        <v>3.3421726919763237E-2</v>
      </c>
      <c r="L74" s="51">
        <v>7.8066082597652534E-2</v>
      </c>
      <c r="M74" s="51">
        <v>4.8191288196658945E-2</v>
      </c>
      <c r="N74" s="51">
        <v>0.41879562043795621</v>
      </c>
      <c r="O74" s="51">
        <v>0.16164131250426358</v>
      </c>
      <c r="P74" s="51">
        <v>0.22268742751893034</v>
      </c>
      <c r="Q74" s="51">
        <v>3.8986288287059141E-2</v>
      </c>
      <c r="R74" s="51">
        <v>9.0891261341155605E-2</v>
      </c>
      <c r="S74" s="51">
        <v>6.6998089910635106E-2</v>
      </c>
      <c r="T74" s="51">
        <v>0.31325129171689725</v>
      </c>
      <c r="U74" s="51">
        <v>0.15855327707505931</v>
      </c>
      <c r="V74" s="51">
        <v>0.2826682495680678</v>
      </c>
      <c r="W74" s="51">
        <v>4.6903653116133148E-2</v>
      </c>
      <c r="X74" s="51">
        <v>0.10426343069400844</v>
      </c>
      <c r="Y74" s="51">
        <v>9.4360097829834025E-2</v>
      </c>
      <c r="Z74" s="51">
        <v>0.21979951120817254</v>
      </c>
      <c r="AA74" s="51">
        <v>0.13528212620620284</v>
      </c>
      <c r="AB74" s="51">
        <v>0.32225264953472982</v>
      </c>
      <c r="AC74" s="51">
        <v>5.4226060483207821E-2</v>
      </c>
      <c r="AD74" s="51">
        <v>0.11848038521997545</v>
      </c>
      <c r="AE74" s="51">
        <v>0.14995926734771151</v>
      </c>
      <c r="AF74" s="51">
        <v>0.22146571843120105</v>
      </c>
      <c r="AG74" s="51">
        <v>8.8873656573459192E-2</v>
      </c>
      <c r="AH74" s="51">
        <v>0.31058586023311374</v>
      </c>
      <c r="AI74" s="51">
        <v>4.3788834870903751E-2</v>
      </c>
      <c r="AJ74" s="51">
        <v>0.14252546798728774</v>
      </c>
      <c r="AK74" s="51">
        <v>0.19276046190403448</v>
      </c>
      <c r="AL74" s="51">
        <v>0.20369508567569827</v>
      </c>
      <c r="AM74" s="51">
        <v>7.6465401014999282E-2</v>
      </c>
      <c r="AN74" s="51">
        <v>0.30841740999979167</v>
      </c>
      <c r="AO74" s="51">
        <v>3.8762109844770104E-2</v>
      </c>
      <c r="AP74" s="51">
        <v>0.15205695474438741</v>
      </c>
      <c r="AQ74" s="51">
        <v>0.22060303872035328</v>
      </c>
      <c r="AR74" s="65"/>
      <c r="AS74" s="65"/>
      <c r="AT74" s="67" t="s">
        <v>145</v>
      </c>
      <c r="AU74" s="51">
        <f>SUMPRODUCT(($AT74='reg2014'!$B$2:$B$4033)*('reg2014'!$E$2:$E$4033="SUP")*('reg2014'!$D$2:$D$4033='4.d'!AU$5)*'reg2014'!$M$2:$M$4033)/SUMPRODUCT(($AT74='reg2014'!$B$2:$B$4033)*('reg2014'!$D$2:$D$4033='4.d'!AU$5)*'reg2014'!$M$2:$M$4033)</f>
        <v>2.5650638306268621E-2</v>
      </c>
      <c r="AV74" s="51">
        <f>SUMPRODUCT(($AT74='reg2014'!$B$2:$B$4033)*('reg2014'!$E$2:$E$4033="SUP")*('reg2014'!$D$2:$D$4033='4.d'!AV$5)*'reg2014'!$M$2:$M$4033)/SUMPRODUCT(($AT74='reg2014'!$B$2:$B$4033)*('reg2014'!$D$2:$D$4033='4.d'!AV$5)*'reg2014'!$M$2:$M$4033)</f>
        <v>4.8191288196658945E-2</v>
      </c>
      <c r="AW74" s="51">
        <f>SUMPRODUCT(($AT74='reg2014'!$B$2:$B$4033)*('reg2014'!$E$2:$E$4033="SUP")*('reg2014'!$D$2:$D$4033='4.d'!AW$5)*'reg2014'!$M$2:$M$4033)/SUMPRODUCT(($AT74='reg2014'!$B$2:$B$4033)*('reg2014'!$D$2:$D$4033='4.d'!AW$5)*'reg2014'!$M$2:$M$4033)</f>
        <v>6.6998089910635106E-2</v>
      </c>
      <c r="AX74" s="51">
        <f>SUMPRODUCT(($AT74='reg2014'!$B$2:$B$4033)*('reg2014'!$E$2:$E$4033="SUP")*('reg2014'!$D$2:$D$4033='4.d'!AX$5)*'reg2014'!$M$2:$M$4033)/SUMPRODUCT(($AT74='reg2014'!$B$2:$B$4033)*('reg2014'!$D$2:$D$4033='4.d'!AX$5)*'reg2014'!$M$2:$M$4033)</f>
        <v>9.4360097829834025E-2</v>
      </c>
      <c r="AY74" s="51">
        <f>SUMPRODUCT(($AT74='reg2014'!$B$2:$B$4033)*('reg2014'!$E$2:$E$4033="SUP")*('reg2014'!$D$2:$D$4033='4.d'!AY$5)*'reg2014'!$M$2:$M$4033)/SUMPRODUCT(($AT74='reg2014'!$B$2:$B$4033)*('reg2014'!$D$2:$D$4033='4.d'!AY$5)*'reg2014'!$M$2:$M$4033)</f>
        <v>0.14995926734771151</v>
      </c>
      <c r="AZ74" s="51">
        <f>SUMPRODUCT(($AT74='reg2014'!$B$2:$B$4033)*('reg2014'!$E$2:$E$4033="SUP")*('reg2014'!$D$2:$D$4033='4.d'!AZ$5)*'reg2014'!$M$2:$M$4033)/SUMPRODUCT(($AT74='reg2014'!$B$2:$B$4033)*('reg2014'!$D$2:$D$4033='4.d'!AZ$5)*'reg2014'!$M$2:$M$4033)</f>
        <v>0.19276046190403448</v>
      </c>
      <c r="BA74" s="51">
        <f>SUMPRODUCT(($AT74='reg2014'!$B$2:$B$4033)*('reg2014'!$E$2:$E$4033="SUP")*('reg2014'!$D$2:$D$4033='4.d'!BA$5)*'reg2014'!$M$2:$M$4033)/SUMPRODUCT(($AT74='reg2014'!$B$2:$B$4033)*('reg2014'!$D$2:$D$4033='4.d'!BA$5)*'reg2014'!$M$2:$M$4033)</f>
        <v>0.22060303872035328</v>
      </c>
      <c r="BC74" t="b">
        <f t="shared" si="1"/>
        <v>1</v>
      </c>
      <c r="BF74" s="67">
        <f>--BG74</f>
        <v>68</v>
      </c>
      <c r="BG74" s="69" t="s">
        <v>145</v>
      </c>
    </row>
    <row r="75" spans="1:59" x14ac:dyDescent="0.25">
      <c r="A75" s="43" t="s">
        <v>147</v>
      </c>
      <c r="B75" s="51">
        <v>0.41210679935997752</v>
      </c>
      <c r="C75" s="51">
        <v>0.31034058340513071</v>
      </c>
      <c r="D75" s="51">
        <v>0.1169535632022225</v>
      </c>
      <c r="E75" s="51">
        <v>5.3632655214249293E-2</v>
      </c>
      <c r="F75" s="51">
        <v>5.9105375134070652E-2</v>
      </c>
      <c r="G75" s="51">
        <v>4.7861023684349337E-2</v>
      </c>
      <c r="H75" s="51">
        <v>0.36181408930526826</v>
      </c>
      <c r="I75" s="51">
        <v>0.26499574157440076</v>
      </c>
      <c r="J75" s="51">
        <v>0.14609441537899986</v>
      </c>
      <c r="K75" s="51">
        <v>6.5944762136512958E-2</v>
      </c>
      <c r="L75" s="51">
        <v>8.1792188830758006E-2</v>
      </c>
      <c r="M75" s="51">
        <v>7.93588027740601E-2</v>
      </c>
      <c r="N75" s="51">
        <v>0.37133549200776489</v>
      </c>
      <c r="O75" s="51">
        <v>0.20295888634539583</v>
      </c>
      <c r="P75" s="51">
        <v>0.1556341007302329</v>
      </c>
      <c r="Q75" s="51">
        <v>6.7622651057790001E-2</v>
      </c>
      <c r="R75" s="51">
        <v>0.10097931072655604</v>
      </c>
      <c r="S75" s="51">
        <v>0.10146955913226033</v>
      </c>
      <c r="T75" s="51">
        <v>0.25264029312180186</v>
      </c>
      <c r="U75" s="51">
        <v>0.19312302761782907</v>
      </c>
      <c r="V75" s="51">
        <v>0.20234531385096688</v>
      </c>
      <c r="W75" s="51">
        <v>7.9807992396634678E-2</v>
      </c>
      <c r="X75" s="51">
        <v>0.11957479989779206</v>
      </c>
      <c r="Y75" s="51">
        <v>0.15250857311497545</v>
      </c>
      <c r="Z75" s="51">
        <v>0.18743413540278811</v>
      </c>
      <c r="AA75" s="51">
        <v>0.14468424972531149</v>
      </c>
      <c r="AB75" s="51">
        <v>0.22962610919799942</v>
      </c>
      <c r="AC75" s="51">
        <v>7.7273041715817115E-2</v>
      </c>
      <c r="AD75" s="51">
        <v>0.12770791650907079</v>
      </c>
      <c r="AE75" s="51">
        <v>0.23327454744901305</v>
      </c>
      <c r="AF75" s="51">
        <v>0.18191116597007717</v>
      </c>
      <c r="AG75" s="51">
        <v>9.951646167437754E-2</v>
      </c>
      <c r="AH75" s="51">
        <v>0.20455738458429057</v>
      </c>
      <c r="AI75" s="51">
        <v>5.8758902633936128E-2</v>
      </c>
      <c r="AJ75" s="51">
        <v>0.15807794755476065</v>
      </c>
      <c r="AK75" s="51">
        <v>0.29717813758255807</v>
      </c>
      <c r="AL75" s="51">
        <v>0.1655848883468152</v>
      </c>
      <c r="AM75" s="51">
        <v>7.7238245332116928E-2</v>
      </c>
      <c r="AN75" s="51">
        <v>0.19462277688778842</v>
      </c>
      <c r="AO75" s="51">
        <v>5.390230618688846E-2</v>
      </c>
      <c r="AP75" s="51">
        <v>0.16931965958563508</v>
      </c>
      <c r="AQ75" s="51">
        <v>0.33933212366075594</v>
      </c>
      <c r="AR75" s="65"/>
      <c r="AS75" s="65"/>
      <c r="AT75" s="67" t="s">
        <v>147</v>
      </c>
      <c r="AU75" s="51">
        <f>SUMPRODUCT(($AT75='reg2014'!$B$2:$B$4033)*('reg2014'!$E$2:$E$4033="SUP")*('reg2014'!$D$2:$D$4033='4.d'!AU$5)*'reg2014'!$M$2:$M$4033)/SUMPRODUCT(($AT75='reg2014'!$B$2:$B$4033)*('reg2014'!$D$2:$D$4033='4.d'!AU$5)*'reg2014'!$M$2:$M$4033)</f>
        <v>4.7861023684349337E-2</v>
      </c>
      <c r="AV75" s="51">
        <f>SUMPRODUCT(($AT75='reg2014'!$B$2:$B$4033)*('reg2014'!$E$2:$E$4033="SUP")*('reg2014'!$D$2:$D$4033='4.d'!AV$5)*'reg2014'!$M$2:$M$4033)/SUMPRODUCT(($AT75='reg2014'!$B$2:$B$4033)*('reg2014'!$D$2:$D$4033='4.d'!AV$5)*'reg2014'!$M$2:$M$4033)</f>
        <v>7.93588027740601E-2</v>
      </c>
      <c r="AW75" s="51">
        <f>SUMPRODUCT(($AT75='reg2014'!$B$2:$B$4033)*('reg2014'!$E$2:$E$4033="SUP")*('reg2014'!$D$2:$D$4033='4.d'!AW$5)*'reg2014'!$M$2:$M$4033)/SUMPRODUCT(($AT75='reg2014'!$B$2:$B$4033)*('reg2014'!$D$2:$D$4033='4.d'!AW$5)*'reg2014'!$M$2:$M$4033)</f>
        <v>0.10146955913226033</v>
      </c>
      <c r="AX75" s="51">
        <f>SUMPRODUCT(($AT75='reg2014'!$B$2:$B$4033)*('reg2014'!$E$2:$E$4033="SUP")*('reg2014'!$D$2:$D$4033='4.d'!AX$5)*'reg2014'!$M$2:$M$4033)/SUMPRODUCT(($AT75='reg2014'!$B$2:$B$4033)*('reg2014'!$D$2:$D$4033='4.d'!AX$5)*'reg2014'!$M$2:$M$4033)</f>
        <v>0.15250857311497545</v>
      </c>
      <c r="AY75" s="51">
        <f>SUMPRODUCT(($AT75='reg2014'!$B$2:$B$4033)*('reg2014'!$E$2:$E$4033="SUP")*('reg2014'!$D$2:$D$4033='4.d'!AY$5)*'reg2014'!$M$2:$M$4033)/SUMPRODUCT(($AT75='reg2014'!$B$2:$B$4033)*('reg2014'!$D$2:$D$4033='4.d'!AY$5)*'reg2014'!$M$2:$M$4033)</f>
        <v>0.23327454744901305</v>
      </c>
      <c r="AZ75" s="51">
        <f>SUMPRODUCT(($AT75='reg2014'!$B$2:$B$4033)*('reg2014'!$E$2:$E$4033="SUP")*('reg2014'!$D$2:$D$4033='4.d'!AZ$5)*'reg2014'!$M$2:$M$4033)/SUMPRODUCT(($AT75='reg2014'!$B$2:$B$4033)*('reg2014'!$D$2:$D$4033='4.d'!AZ$5)*'reg2014'!$M$2:$M$4033)</f>
        <v>0.29717813758255801</v>
      </c>
      <c r="BA75" s="51">
        <f>SUMPRODUCT(($AT75='reg2014'!$B$2:$B$4033)*('reg2014'!$E$2:$E$4033="SUP")*('reg2014'!$D$2:$D$4033='4.d'!BA$5)*'reg2014'!$M$2:$M$4033)/SUMPRODUCT(($AT75='reg2014'!$B$2:$B$4033)*('reg2014'!$D$2:$D$4033='4.d'!BA$5)*'reg2014'!$M$2:$M$4033)</f>
        <v>0.33933212366075594</v>
      </c>
      <c r="BC75" t="b">
        <f t="shared" si="1"/>
        <v>1</v>
      </c>
      <c r="BF75" s="67">
        <f>--BG75</f>
        <v>69</v>
      </c>
      <c r="BG75" s="69" t="s">
        <v>147</v>
      </c>
    </row>
    <row r="76" spans="1:59" x14ac:dyDescent="0.25">
      <c r="A76" s="43" t="s">
        <v>149</v>
      </c>
      <c r="B76" s="51">
        <v>0.45218054534063362</v>
      </c>
      <c r="C76" s="51">
        <v>0.36141755876985099</v>
      </c>
      <c r="D76" s="51">
        <v>8.6132221949824297E-2</v>
      </c>
      <c r="E76" s="51">
        <v>4.1486203045408732E-2</v>
      </c>
      <c r="F76" s="51">
        <v>4.1704121380512653E-2</v>
      </c>
      <c r="G76" s="51">
        <v>1.7079349513769715E-2</v>
      </c>
      <c r="H76" s="51">
        <v>0.39220213319458896</v>
      </c>
      <c r="I76" s="51">
        <v>0.34657908428720086</v>
      </c>
      <c r="J76" s="51">
        <v>0.126235691987513</v>
      </c>
      <c r="K76" s="51">
        <v>5.1736472424557756E-2</v>
      </c>
      <c r="L76" s="51">
        <v>5.0728407908428717E-2</v>
      </c>
      <c r="M76" s="51">
        <v>3.2518210197710715E-2</v>
      </c>
      <c r="N76" s="51">
        <v>0.37773229037210321</v>
      </c>
      <c r="O76" s="51">
        <v>0.2950508078075883</v>
      </c>
      <c r="P76" s="51">
        <v>0.15510393059921534</v>
      </c>
      <c r="Q76" s="51">
        <v>5.899554060969369E-2</v>
      </c>
      <c r="R76" s="51">
        <v>6.525818164095816E-2</v>
      </c>
      <c r="S76" s="51">
        <v>4.7859248970441311E-2</v>
      </c>
      <c r="T76" s="51">
        <v>0.3082336468511247</v>
      </c>
      <c r="U76" s="51">
        <v>0.27361275986972272</v>
      </c>
      <c r="V76" s="51">
        <v>0.20453535445773596</v>
      </c>
      <c r="W76" s="51">
        <v>7.2474355462210455E-2</v>
      </c>
      <c r="X76" s="51">
        <v>8.1971205064986452E-2</v>
      </c>
      <c r="Y76" s="51">
        <v>5.9172678294219704E-2</v>
      </c>
      <c r="Z76" s="51">
        <v>0.21127937705632038</v>
      </c>
      <c r="AA76" s="51">
        <v>0.23960730534481439</v>
      </c>
      <c r="AB76" s="51">
        <v>0.26170226541026348</v>
      </c>
      <c r="AC76" s="51">
        <v>7.9174587853069106E-2</v>
      </c>
      <c r="AD76" s="51">
        <v>9.8097149550037371E-2</v>
      </c>
      <c r="AE76" s="51">
        <v>0.11013931478549525</v>
      </c>
      <c r="AF76" s="51">
        <v>0.20390341689068958</v>
      </c>
      <c r="AG76" s="51">
        <v>0.17721347543538848</v>
      </c>
      <c r="AH76" s="51">
        <v>0.26445281336340964</v>
      </c>
      <c r="AI76" s="51">
        <v>6.9226845346041996E-2</v>
      </c>
      <c r="AJ76" s="51">
        <v>0.13051405217334405</v>
      </c>
      <c r="AK76" s="51">
        <v>0.15468939679112634</v>
      </c>
      <c r="AL76" s="51">
        <v>0.18494303634627898</v>
      </c>
      <c r="AM76" s="51">
        <v>0.14997329688743283</v>
      </c>
      <c r="AN76" s="51">
        <v>0.27949223815535379</v>
      </c>
      <c r="AO76" s="51">
        <v>6.5058756707234544E-2</v>
      </c>
      <c r="AP76" s="51">
        <v>0.15147386270465943</v>
      </c>
      <c r="AQ76" s="51">
        <v>0.16905880919904051</v>
      </c>
      <c r="AR76" s="65"/>
      <c r="AS76" s="65"/>
      <c r="AT76" s="67" t="s">
        <v>149</v>
      </c>
      <c r="AU76" s="51">
        <f>SUMPRODUCT(($AT76='reg2014'!$B$2:$B$4033)*('reg2014'!$E$2:$E$4033="SUP")*('reg2014'!$D$2:$D$4033='4.d'!AU$5)*'reg2014'!$M$2:$M$4033)/SUMPRODUCT(($AT76='reg2014'!$B$2:$B$4033)*('reg2014'!$D$2:$D$4033='4.d'!AU$5)*'reg2014'!$M$2:$M$4033)</f>
        <v>1.7079349513769715E-2</v>
      </c>
      <c r="AV76" s="51">
        <f>SUMPRODUCT(($AT76='reg2014'!$B$2:$B$4033)*('reg2014'!$E$2:$E$4033="SUP")*('reg2014'!$D$2:$D$4033='4.d'!AV$5)*'reg2014'!$M$2:$M$4033)/SUMPRODUCT(($AT76='reg2014'!$B$2:$B$4033)*('reg2014'!$D$2:$D$4033='4.d'!AV$5)*'reg2014'!$M$2:$M$4033)</f>
        <v>3.2518210197710715E-2</v>
      </c>
      <c r="AW76" s="51">
        <f>SUMPRODUCT(($AT76='reg2014'!$B$2:$B$4033)*('reg2014'!$E$2:$E$4033="SUP")*('reg2014'!$D$2:$D$4033='4.d'!AW$5)*'reg2014'!$M$2:$M$4033)/SUMPRODUCT(($AT76='reg2014'!$B$2:$B$4033)*('reg2014'!$D$2:$D$4033='4.d'!AW$5)*'reg2014'!$M$2:$M$4033)</f>
        <v>4.7859248970441311E-2</v>
      </c>
      <c r="AX76" s="51">
        <f>SUMPRODUCT(($AT76='reg2014'!$B$2:$B$4033)*('reg2014'!$E$2:$E$4033="SUP")*('reg2014'!$D$2:$D$4033='4.d'!AX$5)*'reg2014'!$M$2:$M$4033)/SUMPRODUCT(($AT76='reg2014'!$B$2:$B$4033)*('reg2014'!$D$2:$D$4033='4.d'!AX$5)*'reg2014'!$M$2:$M$4033)</f>
        <v>5.9172678294219704E-2</v>
      </c>
      <c r="AY76" s="51">
        <f>SUMPRODUCT(($AT76='reg2014'!$B$2:$B$4033)*('reg2014'!$E$2:$E$4033="SUP")*('reg2014'!$D$2:$D$4033='4.d'!AY$5)*'reg2014'!$M$2:$M$4033)/SUMPRODUCT(($AT76='reg2014'!$B$2:$B$4033)*('reg2014'!$D$2:$D$4033='4.d'!AY$5)*'reg2014'!$M$2:$M$4033)</f>
        <v>0.11013931478549525</v>
      </c>
      <c r="AZ76" s="51">
        <f>SUMPRODUCT(($AT76='reg2014'!$B$2:$B$4033)*('reg2014'!$E$2:$E$4033="SUP")*('reg2014'!$D$2:$D$4033='4.d'!AZ$5)*'reg2014'!$M$2:$M$4033)/SUMPRODUCT(($AT76='reg2014'!$B$2:$B$4033)*('reg2014'!$D$2:$D$4033='4.d'!AZ$5)*'reg2014'!$M$2:$M$4033)</f>
        <v>0.15468939679112631</v>
      </c>
      <c r="BA76" s="51">
        <f>SUMPRODUCT(($AT76='reg2014'!$B$2:$B$4033)*('reg2014'!$E$2:$E$4033="SUP")*('reg2014'!$D$2:$D$4033='4.d'!BA$5)*'reg2014'!$M$2:$M$4033)/SUMPRODUCT(($AT76='reg2014'!$B$2:$B$4033)*('reg2014'!$D$2:$D$4033='4.d'!BA$5)*'reg2014'!$M$2:$M$4033)</f>
        <v>0.16905880919904051</v>
      </c>
      <c r="BC76" t="b">
        <f t="shared" si="1"/>
        <v>1</v>
      </c>
      <c r="BF76" s="67">
        <f>--BG76</f>
        <v>70</v>
      </c>
      <c r="BG76" s="69" t="s">
        <v>149</v>
      </c>
    </row>
    <row r="77" spans="1:59" x14ac:dyDescent="0.25">
      <c r="A77" s="43" t="s">
        <v>151</v>
      </c>
      <c r="B77" s="51">
        <v>0.46946776981970856</v>
      </c>
      <c r="C77" s="51">
        <v>0.33789207211657202</v>
      </c>
      <c r="D77" s="51">
        <v>9.8100353996871656E-2</v>
      </c>
      <c r="E77" s="51">
        <v>3.6624269366921876E-2</v>
      </c>
      <c r="F77" s="51">
        <v>3.8723553140693173E-2</v>
      </c>
      <c r="G77" s="51">
        <v>1.9191981559232733E-2</v>
      </c>
      <c r="H77" s="51">
        <v>0.41979484267568601</v>
      </c>
      <c r="I77" s="51">
        <v>0.30411919368974583</v>
      </c>
      <c r="J77" s="51">
        <v>0.1397094221772352</v>
      </c>
      <c r="K77" s="51">
        <v>4.8363802446581332E-2</v>
      </c>
      <c r="L77" s="51">
        <v>5.2573107355791189E-2</v>
      </c>
      <c r="M77" s="51">
        <v>3.5439631654960439E-2</v>
      </c>
      <c r="N77" s="51">
        <v>0.38913007903121782</v>
      </c>
      <c r="O77" s="51">
        <v>0.26324807716373227</v>
      </c>
      <c r="P77" s="51">
        <v>0.17357989276397487</v>
      </c>
      <c r="Q77" s="51">
        <v>5.4599886410673544E-2</v>
      </c>
      <c r="R77" s="51">
        <v>6.6979197751316388E-2</v>
      </c>
      <c r="S77" s="51">
        <v>5.2462866879085128E-2</v>
      </c>
      <c r="T77" s="51">
        <v>0.30759024060132206</v>
      </c>
      <c r="U77" s="51">
        <v>0.24735652741356601</v>
      </c>
      <c r="V77" s="51">
        <v>0.22340757211393217</v>
      </c>
      <c r="W77" s="51">
        <v>6.6408865149665861E-2</v>
      </c>
      <c r="X77" s="51">
        <v>8.3165158124977337E-2</v>
      </c>
      <c r="Y77" s="51">
        <v>7.2071636596536592E-2</v>
      </c>
      <c r="Z77" s="51">
        <v>0.22723767849139531</v>
      </c>
      <c r="AA77" s="51">
        <v>0.21562820778494768</v>
      </c>
      <c r="AB77" s="51">
        <v>0.27126354799689645</v>
      </c>
      <c r="AC77" s="51">
        <v>7.1620651267692514E-2</v>
      </c>
      <c r="AD77" s="51">
        <v>0.10182985306236536</v>
      </c>
      <c r="AE77" s="51">
        <v>0.1124200613967027</v>
      </c>
      <c r="AF77" s="51">
        <v>0.208183209254201</v>
      </c>
      <c r="AG77" s="51">
        <v>0.16209664626684933</v>
      </c>
      <c r="AH77" s="51">
        <v>0.28346775186571432</v>
      </c>
      <c r="AI77" s="51">
        <v>6.2885070013621022E-2</v>
      </c>
      <c r="AJ77" s="51">
        <v>0.13311991573731771</v>
      </c>
      <c r="AK77" s="51">
        <v>0.15024740686229671</v>
      </c>
      <c r="AL77" s="51">
        <v>0.18363381048496422</v>
      </c>
      <c r="AM77" s="51">
        <v>0.13749073721375901</v>
      </c>
      <c r="AN77" s="51">
        <v>0.28720183635372198</v>
      </c>
      <c r="AO77" s="51">
        <v>6.2232332928989484E-2</v>
      </c>
      <c r="AP77" s="51">
        <v>0.14872823564856041</v>
      </c>
      <c r="AQ77" s="51">
        <v>0.18071304737000488</v>
      </c>
      <c r="AR77" s="65"/>
      <c r="AS77" s="65"/>
      <c r="AT77" s="67" t="s">
        <v>151</v>
      </c>
      <c r="AU77" s="51">
        <f>SUMPRODUCT(($AT77='reg2014'!$B$2:$B$4033)*('reg2014'!$E$2:$E$4033="SUP")*('reg2014'!$D$2:$D$4033='4.d'!AU$5)*'reg2014'!$M$2:$M$4033)/SUMPRODUCT(($AT77='reg2014'!$B$2:$B$4033)*('reg2014'!$D$2:$D$4033='4.d'!AU$5)*'reg2014'!$M$2:$M$4033)</f>
        <v>1.9191981559232733E-2</v>
      </c>
      <c r="AV77" s="51">
        <f>SUMPRODUCT(($AT77='reg2014'!$B$2:$B$4033)*('reg2014'!$E$2:$E$4033="SUP")*('reg2014'!$D$2:$D$4033='4.d'!AV$5)*'reg2014'!$M$2:$M$4033)/SUMPRODUCT(($AT77='reg2014'!$B$2:$B$4033)*('reg2014'!$D$2:$D$4033='4.d'!AV$5)*'reg2014'!$M$2:$M$4033)</f>
        <v>3.5439631654960439E-2</v>
      </c>
      <c r="AW77" s="51">
        <f>SUMPRODUCT(($AT77='reg2014'!$B$2:$B$4033)*('reg2014'!$E$2:$E$4033="SUP")*('reg2014'!$D$2:$D$4033='4.d'!AW$5)*'reg2014'!$M$2:$M$4033)/SUMPRODUCT(($AT77='reg2014'!$B$2:$B$4033)*('reg2014'!$D$2:$D$4033='4.d'!AW$5)*'reg2014'!$M$2:$M$4033)</f>
        <v>5.2462866879085128E-2</v>
      </c>
      <c r="AX77" s="51">
        <f>SUMPRODUCT(($AT77='reg2014'!$B$2:$B$4033)*('reg2014'!$E$2:$E$4033="SUP")*('reg2014'!$D$2:$D$4033='4.d'!AX$5)*'reg2014'!$M$2:$M$4033)/SUMPRODUCT(($AT77='reg2014'!$B$2:$B$4033)*('reg2014'!$D$2:$D$4033='4.d'!AX$5)*'reg2014'!$M$2:$M$4033)</f>
        <v>7.2071636596536592E-2</v>
      </c>
      <c r="AY77" s="51">
        <f>SUMPRODUCT(($AT77='reg2014'!$B$2:$B$4033)*('reg2014'!$E$2:$E$4033="SUP")*('reg2014'!$D$2:$D$4033='4.d'!AY$5)*'reg2014'!$M$2:$M$4033)/SUMPRODUCT(($AT77='reg2014'!$B$2:$B$4033)*('reg2014'!$D$2:$D$4033='4.d'!AY$5)*'reg2014'!$M$2:$M$4033)</f>
        <v>0.1124200613967027</v>
      </c>
      <c r="AZ77" s="51">
        <f>SUMPRODUCT(($AT77='reg2014'!$B$2:$B$4033)*('reg2014'!$E$2:$E$4033="SUP")*('reg2014'!$D$2:$D$4033='4.d'!AZ$5)*'reg2014'!$M$2:$M$4033)/SUMPRODUCT(($AT77='reg2014'!$B$2:$B$4033)*('reg2014'!$D$2:$D$4033='4.d'!AZ$5)*'reg2014'!$M$2:$M$4033)</f>
        <v>0.15024740686229668</v>
      </c>
      <c r="BA77" s="51">
        <f>SUMPRODUCT(($AT77='reg2014'!$B$2:$B$4033)*('reg2014'!$E$2:$E$4033="SUP")*('reg2014'!$D$2:$D$4033='4.d'!BA$5)*'reg2014'!$M$2:$M$4033)/SUMPRODUCT(($AT77='reg2014'!$B$2:$B$4033)*('reg2014'!$D$2:$D$4033='4.d'!BA$5)*'reg2014'!$M$2:$M$4033)</f>
        <v>0.18071304737000488</v>
      </c>
      <c r="BC77" t="b">
        <f t="shared" si="1"/>
        <v>1</v>
      </c>
      <c r="BF77" s="67">
        <f>--BG77</f>
        <v>71</v>
      </c>
      <c r="BG77" s="69" t="s">
        <v>151</v>
      </c>
    </row>
    <row r="78" spans="1:59" x14ac:dyDescent="0.25">
      <c r="A78" s="43" t="s">
        <v>61</v>
      </c>
      <c r="B78" s="51">
        <v>0.48662873399715506</v>
      </c>
      <c r="C78" s="51">
        <v>0.31419888788309841</v>
      </c>
      <c r="D78" s="51">
        <v>0.10300012931591879</v>
      </c>
      <c r="E78" s="51">
        <v>3.3984223457907671E-2</v>
      </c>
      <c r="F78" s="51">
        <v>4.4536402431139273E-2</v>
      </c>
      <c r="G78" s="51">
        <v>1.7651622914780809E-2</v>
      </c>
      <c r="H78" s="51">
        <v>0.43142200465643843</v>
      </c>
      <c r="I78" s="51">
        <v>0.28087875350725328</v>
      </c>
      <c r="J78" s="51">
        <v>0.15416990030445943</v>
      </c>
      <c r="K78" s="51">
        <v>4.6071876305892184E-2</v>
      </c>
      <c r="L78" s="51">
        <v>5.05044474956719E-2</v>
      </c>
      <c r="M78" s="51">
        <v>3.6953017730284761E-2</v>
      </c>
      <c r="N78" s="51">
        <v>0.41392470811408955</v>
      </c>
      <c r="O78" s="51">
        <v>0.23352001987308327</v>
      </c>
      <c r="P78" s="51">
        <v>0.18332919310765339</v>
      </c>
      <c r="Q78" s="51">
        <v>5.2110385944310202E-2</v>
      </c>
      <c r="R78" s="51">
        <v>6.6653869605474134E-2</v>
      </c>
      <c r="S78" s="51">
        <v>5.0461823355389443E-2</v>
      </c>
      <c r="T78" s="51">
        <v>0.32333676264206973</v>
      </c>
      <c r="U78" s="51">
        <v>0.22672254901694658</v>
      </c>
      <c r="V78" s="51">
        <v>0.23620698547475114</v>
      </c>
      <c r="W78" s="51">
        <v>6.3025084624300676E-2</v>
      </c>
      <c r="X78" s="51">
        <v>7.8380968150860625E-2</v>
      </c>
      <c r="Y78" s="51">
        <v>7.2327650091071213E-2</v>
      </c>
      <c r="Z78" s="51">
        <v>0.23746266169249899</v>
      </c>
      <c r="AA78" s="51">
        <v>0.19531556478596976</v>
      </c>
      <c r="AB78" s="51">
        <v>0.27609194518159558</v>
      </c>
      <c r="AC78" s="51">
        <v>6.8451213414868664E-2</v>
      </c>
      <c r="AD78" s="51">
        <v>0.10110123969590913</v>
      </c>
      <c r="AE78" s="51">
        <v>0.12157737522915785</v>
      </c>
      <c r="AF78" s="51">
        <v>0.20730775160080608</v>
      </c>
      <c r="AG78" s="51">
        <v>0.15219516224290272</v>
      </c>
      <c r="AH78" s="51">
        <v>0.28365911898949359</v>
      </c>
      <c r="AI78" s="51">
        <v>5.9474097337167867E-2</v>
      </c>
      <c r="AJ78" s="51">
        <v>0.13196478885573681</v>
      </c>
      <c r="AK78" s="51">
        <v>0.165399080973893</v>
      </c>
      <c r="AL78" s="51">
        <v>0.18371190840410084</v>
      </c>
      <c r="AM78" s="51">
        <v>0.12974006324118328</v>
      </c>
      <c r="AN78" s="51">
        <v>0.28913222191229726</v>
      </c>
      <c r="AO78" s="51">
        <v>5.9956217491330545E-2</v>
      </c>
      <c r="AP78" s="51">
        <v>0.14570290365370728</v>
      </c>
      <c r="AQ78" s="51">
        <v>0.1917566852973808</v>
      </c>
      <c r="AR78" s="65"/>
      <c r="AS78" s="65"/>
      <c r="AT78" s="67" t="s">
        <v>61</v>
      </c>
      <c r="AU78" s="51">
        <f>SUMPRODUCT(($AT78='reg2014'!$B$2:$B$4033)*('reg2014'!$E$2:$E$4033="SUP")*('reg2014'!$D$2:$D$4033='4.d'!AU$5)*'reg2014'!$M$2:$M$4033)/SUMPRODUCT(($AT78='reg2014'!$B$2:$B$4033)*('reg2014'!$D$2:$D$4033='4.d'!AU$5)*'reg2014'!$M$2:$M$4033)</f>
        <v>1.7651622914780809E-2</v>
      </c>
      <c r="AV78" s="51">
        <f>SUMPRODUCT(($AT78='reg2014'!$B$2:$B$4033)*('reg2014'!$E$2:$E$4033="SUP")*('reg2014'!$D$2:$D$4033='4.d'!AV$5)*'reg2014'!$M$2:$M$4033)/SUMPRODUCT(($AT78='reg2014'!$B$2:$B$4033)*('reg2014'!$D$2:$D$4033='4.d'!AV$5)*'reg2014'!$M$2:$M$4033)</f>
        <v>3.6953017730284761E-2</v>
      </c>
      <c r="AW78" s="51">
        <f>SUMPRODUCT(($AT78='reg2014'!$B$2:$B$4033)*('reg2014'!$E$2:$E$4033="SUP")*('reg2014'!$D$2:$D$4033='4.d'!AW$5)*'reg2014'!$M$2:$M$4033)/SUMPRODUCT(($AT78='reg2014'!$B$2:$B$4033)*('reg2014'!$D$2:$D$4033='4.d'!AW$5)*'reg2014'!$M$2:$M$4033)</f>
        <v>5.0461823355389443E-2</v>
      </c>
      <c r="AX78" s="51">
        <f>SUMPRODUCT(($AT78='reg2014'!$B$2:$B$4033)*('reg2014'!$E$2:$E$4033="SUP")*('reg2014'!$D$2:$D$4033='4.d'!AX$5)*'reg2014'!$M$2:$M$4033)/SUMPRODUCT(($AT78='reg2014'!$B$2:$B$4033)*('reg2014'!$D$2:$D$4033='4.d'!AX$5)*'reg2014'!$M$2:$M$4033)</f>
        <v>7.2327650091071213E-2</v>
      </c>
      <c r="AY78" s="51">
        <f>SUMPRODUCT(($AT78='reg2014'!$B$2:$B$4033)*('reg2014'!$E$2:$E$4033="SUP")*('reg2014'!$D$2:$D$4033='4.d'!AY$5)*'reg2014'!$M$2:$M$4033)/SUMPRODUCT(($AT78='reg2014'!$B$2:$B$4033)*('reg2014'!$D$2:$D$4033='4.d'!AY$5)*'reg2014'!$M$2:$M$4033)</f>
        <v>0.12157737522915785</v>
      </c>
      <c r="AZ78" s="51">
        <f>SUMPRODUCT(($AT78='reg2014'!$B$2:$B$4033)*('reg2014'!$E$2:$E$4033="SUP")*('reg2014'!$D$2:$D$4033='4.d'!AZ$5)*'reg2014'!$M$2:$M$4033)/SUMPRODUCT(($AT78='reg2014'!$B$2:$B$4033)*('reg2014'!$D$2:$D$4033='4.d'!AZ$5)*'reg2014'!$M$2:$M$4033)</f>
        <v>0.16539908097389297</v>
      </c>
      <c r="BA78" s="51">
        <f>SUMPRODUCT(($AT78='reg2014'!$B$2:$B$4033)*('reg2014'!$E$2:$E$4033="SUP")*('reg2014'!$D$2:$D$4033='4.d'!BA$5)*'reg2014'!$M$2:$M$4033)/SUMPRODUCT(($AT78='reg2014'!$B$2:$B$4033)*('reg2014'!$D$2:$D$4033='4.d'!BA$5)*'reg2014'!$M$2:$M$4033)</f>
        <v>0.1917566852973808</v>
      </c>
      <c r="BC78" t="b">
        <f t="shared" si="1"/>
        <v>1</v>
      </c>
      <c r="BF78" s="67">
        <f>--BG78</f>
        <v>72</v>
      </c>
      <c r="BG78" s="69" t="s">
        <v>61</v>
      </c>
    </row>
    <row r="79" spans="1:59" x14ac:dyDescent="0.25">
      <c r="A79" s="43" t="s">
        <v>23</v>
      </c>
      <c r="B79" s="51">
        <v>0.36187561658177131</v>
      </c>
      <c r="C79" s="51">
        <v>0.38724355231633412</v>
      </c>
      <c r="D79" s="51">
        <v>0.10871972457669773</v>
      </c>
      <c r="E79" s="51">
        <v>5.5265859993154684E-2</v>
      </c>
      <c r="F79" s="51">
        <v>5.681612273248908E-2</v>
      </c>
      <c r="G79" s="51">
        <v>3.0079123799553041E-2</v>
      </c>
      <c r="H79" s="51">
        <v>0.320169451635679</v>
      </c>
      <c r="I79" s="51">
        <v>0.32407625323605554</v>
      </c>
      <c r="J79" s="51">
        <v>0.16055542480583668</v>
      </c>
      <c r="K79" s="51">
        <v>6.2861849847022824E-2</v>
      </c>
      <c r="L79" s="51">
        <v>7.2417039303365502E-2</v>
      </c>
      <c r="M79" s="51">
        <v>5.9919981172040483E-2</v>
      </c>
      <c r="N79" s="51">
        <v>0.32152583859068501</v>
      </c>
      <c r="O79" s="51">
        <v>0.24856069224669908</v>
      </c>
      <c r="P79" s="51">
        <v>0.18423139242251871</v>
      </c>
      <c r="Q79" s="51">
        <v>7.1224187265142902E-2</v>
      </c>
      <c r="R79" s="51">
        <v>9.4459957941186612E-2</v>
      </c>
      <c r="S79" s="51">
        <v>7.9997931533767705E-2</v>
      </c>
      <c r="T79" s="51">
        <v>0.21870945471426362</v>
      </c>
      <c r="U79" s="51">
        <v>0.22470866910285558</v>
      </c>
      <c r="V79" s="51">
        <v>0.25003868541024388</v>
      </c>
      <c r="W79" s="51">
        <v>7.843814103708642E-2</v>
      </c>
      <c r="X79" s="51">
        <v>0.11806787206437253</v>
      </c>
      <c r="Y79" s="51">
        <v>0.11003717767117797</v>
      </c>
      <c r="Z79" s="51">
        <v>0.14864548507217007</v>
      </c>
      <c r="AA79" s="51">
        <v>0.1823199771747957</v>
      </c>
      <c r="AB79" s="51">
        <v>0.28711839111572818</v>
      </c>
      <c r="AC79" s="51">
        <v>8.0433239935328582E-2</v>
      </c>
      <c r="AD79" s="51">
        <v>0.13356768185176784</v>
      </c>
      <c r="AE79" s="51">
        <v>0.1679152248502096</v>
      </c>
      <c r="AF79" s="51">
        <v>0.14781854174030193</v>
      </c>
      <c r="AG79" s="51">
        <v>0.12155232042853271</v>
      </c>
      <c r="AH79" s="51">
        <v>0.2717969514227932</v>
      </c>
      <c r="AI79" s="51">
        <v>6.6866804667347901E-2</v>
      </c>
      <c r="AJ79" s="51">
        <v>0.16299575451755682</v>
      </c>
      <c r="AK79" s="51">
        <v>0.22896962722346753</v>
      </c>
      <c r="AL79" s="51">
        <v>0.13303448732369877</v>
      </c>
      <c r="AM79" s="51">
        <v>9.8819261213655751E-2</v>
      </c>
      <c r="AN79" s="51">
        <v>0.26758669171498034</v>
      </c>
      <c r="AO79" s="51">
        <v>6.3744578238337485E-2</v>
      </c>
      <c r="AP79" s="51">
        <v>0.1780395817982505</v>
      </c>
      <c r="AQ79" s="51">
        <v>0.2587753997110771</v>
      </c>
      <c r="AR79" s="65"/>
      <c r="AS79" s="65"/>
      <c r="AT79" s="67" t="s">
        <v>23</v>
      </c>
      <c r="AU79" s="51">
        <f>SUMPRODUCT(($AT79='reg2014'!$B$2:$B$4033)*('reg2014'!$E$2:$E$4033="SUP")*('reg2014'!$D$2:$D$4033='4.d'!AU$5)*'reg2014'!$M$2:$M$4033)/SUMPRODUCT(($AT79='reg2014'!$B$2:$B$4033)*('reg2014'!$D$2:$D$4033='4.d'!AU$5)*'reg2014'!$M$2:$M$4033)</f>
        <v>3.0079123799553041E-2</v>
      </c>
      <c r="AV79" s="51">
        <f>SUMPRODUCT(($AT79='reg2014'!$B$2:$B$4033)*('reg2014'!$E$2:$E$4033="SUP")*('reg2014'!$D$2:$D$4033='4.d'!AV$5)*'reg2014'!$M$2:$M$4033)/SUMPRODUCT(($AT79='reg2014'!$B$2:$B$4033)*('reg2014'!$D$2:$D$4033='4.d'!AV$5)*'reg2014'!$M$2:$M$4033)</f>
        <v>5.9919981172040483E-2</v>
      </c>
      <c r="AW79" s="51">
        <f>SUMPRODUCT(($AT79='reg2014'!$B$2:$B$4033)*('reg2014'!$E$2:$E$4033="SUP")*('reg2014'!$D$2:$D$4033='4.d'!AW$5)*'reg2014'!$M$2:$M$4033)/SUMPRODUCT(($AT79='reg2014'!$B$2:$B$4033)*('reg2014'!$D$2:$D$4033='4.d'!AW$5)*'reg2014'!$M$2:$M$4033)</f>
        <v>7.9997931533767705E-2</v>
      </c>
      <c r="AX79" s="51">
        <f>SUMPRODUCT(($AT79='reg2014'!$B$2:$B$4033)*('reg2014'!$E$2:$E$4033="SUP")*('reg2014'!$D$2:$D$4033='4.d'!AX$5)*'reg2014'!$M$2:$M$4033)/SUMPRODUCT(($AT79='reg2014'!$B$2:$B$4033)*('reg2014'!$D$2:$D$4033='4.d'!AX$5)*'reg2014'!$M$2:$M$4033)</f>
        <v>0.11003717767117797</v>
      </c>
      <c r="AY79" s="51">
        <f>SUMPRODUCT(($AT79='reg2014'!$B$2:$B$4033)*('reg2014'!$E$2:$E$4033="SUP")*('reg2014'!$D$2:$D$4033='4.d'!AY$5)*'reg2014'!$M$2:$M$4033)/SUMPRODUCT(($AT79='reg2014'!$B$2:$B$4033)*('reg2014'!$D$2:$D$4033='4.d'!AY$5)*'reg2014'!$M$2:$M$4033)</f>
        <v>0.1679152248502096</v>
      </c>
      <c r="AZ79" s="51">
        <f>SUMPRODUCT(($AT79='reg2014'!$B$2:$B$4033)*('reg2014'!$E$2:$E$4033="SUP")*('reg2014'!$D$2:$D$4033='4.d'!AZ$5)*'reg2014'!$M$2:$M$4033)/SUMPRODUCT(($AT79='reg2014'!$B$2:$B$4033)*('reg2014'!$D$2:$D$4033='4.d'!AZ$5)*'reg2014'!$M$2:$M$4033)</f>
        <v>0.22896962722346753</v>
      </c>
      <c r="BA79" s="51">
        <f>SUMPRODUCT(($AT79='reg2014'!$B$2:$B$4033)*('reg2014'!$E$2:$E$4033="SUP")*('reg2014'!$D$2:$D$4033='4.d'!BA$5)*'reg2014'!$M$2:$M$4033)/SUMPRODUCT(($AT79='reg2014'!$B$2:$B$4033)*('reg2014'!$D$2:$D$4033='4.d'!BA$5)*'reg2014'!$M$2:$M$4033)</f>
        <v>0.25877539971107716</v>
      </c>
      <c r="BC79" t="b">
        <f t="shared" si="1"/>
        <v>1</v>
      </c>
      <c r="BF79" s="67">
        <f>--BG79</f>
        <v>73</v>
      </c>
      <c r="BG79" s="69" t="s">
        <v>23</v>
      </c>
    </row>
    <row r="80" spans="1:59" x14ac:dyDescent="0.25">
      <c r="A80" s="43" t="s">
        <v>47</v>
      </c>
      <c r="B80" s="51">
        <v>0.3686058562390756</v>
      </c>
      <c r="C80" s="51">
        <v>0.36255781218580335</v>
      </c>
      <c r="D80" s="51">
        <v>0.12340484771612863</v>
      </c>
      <c r="E80" s="51">
        <v>4.8941205587093382E-2</v>
      </c>
      <c r="F80" s="51">
        <v>6.3945304645083453E-2</v>
      </c>
      <c r="G80" s="51">
        <v>3.2544973626815576E-2</v>
      </c>
      <c r="H80" s="51">
        <v>0.33331200204780342</v>
      </c>
      <c r="I80" s="51">
        <v>0.29368380635458996</v>
      </c>
      <c r="J80" s="51">
        <v>0.17180750647937798</v>
      </c>
      <c r="K80" s="51">
        <v>6.0234217515118552E-2</v>
      </c>
      <c r="L80" s="51">
        <v>8.3320001279877126E-2</v>
      </c>
      <c r="M80" s="51">
        <v>5.7642466323232971E-2</v>
      </c>
      <c r="N80" s="51">
        <v>0.33660037283134531</v>
      </c>
      <c r="O80" s="51">
        <v>0.22412195930877526</v>
      </c>
      <c r="P80" s="51">
        <v>0.19427257859765093</v>
      </c>
      <c r="Q80" s="51">
        <v>6.3827353926737496E-2</v>
      </c>
      <c r="R80" s="51">
        <v>0.10179668111483434</v>
      </c>
      <c r="S80" s="51">
        <v>7.938105422065668E-2</v>
      </c>
      <c r="T80" s="51">
        <v>0.23482652041665542</v>
      </c>
      <c r="U80" s="51">
        <v>0.19491627366886058</v>
      </c>
      <c r="V80" s="51">
        <v>0.25605208438180482</v>
      </c>
      <c r="W80" s="51">
        <v>7.7436729603597987E-2</v>
      </c>
      <c r="X80" s="51">
        <v>0.11885432035724544</v>
      </c>
      <c r="Y80" s="51">
        <v>0.11791407157183574</v>
      </c>
      <c r="Z80" s="51">
        <v>0.16123536930640806</v>
      </c>
      <c r="AA80" s="51">
        <v>0.15387803356498145</v>
      </c>
      <c r="AB80" s="51">
        <v>0.28973681110863903</v>
      </c>
      <c r="AC80" s="51">
        <v>7.8965392383968727E-2</v>
      </c>
      <c r="AD80" s="51">
        <v>0.13248657444367373</v>
      </c>
      <c r="AE80" s="51">
        <v>0.183697819192329</v>
      </c>
      <c r="AF80" s="51">
        <v>0.16269208810614683</v>
      </c>
      <c r="AG80" s="51">
        <v>0.10100380846672787</v>
      </c>
      <c r="AH80" s="51">
        <v>0.2641184183118051</v>
      </c>
      <c r="AI80" s="51">
        <v>6.3262297011246818E-2</v>
      </c>
      <c r="AJ80" s="51">
        <v>0.16332816352548118</v>
      </c>
      <c r="AK80" s="51">
        <v>0.2455952245785922</v>
      </c>
      <c r="AL80" s="51">
        <v>0.14589746274139762</v>
      </c>
      <c r="AM80" s="51">
        <v>7.9493869604700979E-2</v>
      </c>
      <c r="AN80" s="51">
        <v>0.25432424545187038</v>
      </c>
      <c r="AO80" s="51">
        <v>5.5571544470435295E-2</v>
      </c>
      <c r="AP80" s="51">
        <v>0.17677018506022404</v>
      </c>
      <c r="AQ80" s="51">
        <v>0.28794269267137174</v>
      </c>
      <c r="AR80" s="65"/>
      <c r="AS80" s="65"/>
      <c r="AT80" s="67" t="s">
        <v>47</v>
      </c>
      <c r="AU80" s="51">
        <f>SUMPRODUCT(($AT80='reg2014'!$B$2:$B$4033)*('reg2014'!$E$2:$E$4033="SUP")*('reg2014'!$D$2:$D$4033='4.d'!AU$5)*'reg2014'!$M$2:$M$4033)/SUMPRODUCT(($AT80='reg2014'!$B$2:$B$4033)*('reg2014'!$D$2:$D$4033='4.d'!AU$5)*'reg2014'!$M$2:$M$4033)</f>
        <v>3.2544973626815576E-2</v>
      </c>
      <c r="AV80" s="51">
        <f>SUMPRODUCT(($AT80='reg2014'!$B$2:$B$4033)*('reg2014'!$E$2:$E$4033="SUP")*('reg2014'!$D$2:$D$4033='4.d'!AV$5)*'reg2014'!$M$2:$M$4033)/SUMPRODUCT(($AT80='reg2014'!$B$2:$B$4033)*('reg2014'!$D$2:$D$4033='4.d'!AV$5)*'reg2014'!$M$2:$M$4033)</f>
        <v>5.7642466323232971E-2</v>
      </c>
      <c r="AW80" s="51">
        <f>SUMPRODUCT(($AT80='reg2014'!$B$2:$B$4033)*('reg2014'!$E$2:$E$4033="SUP")*('reg2014'!$D$2:$D$4033='4.d'!AW$5)*'reg2014'!$M$2:$M$4033)/SUMPRODUCT(($AT80='reg2014'!$B$2:$B$4033)*('reg2014'!$D$2:$D$4033='4.d'!AW$5)*'reg2014'!$M$2:$M$4033)</f>
        <v>7.938105422065668E-2</v>
      </c>
      <c r="AX80" s="51">
        <f>SUMPRODUCT(($AT80='reg2014'!$B$2:$B$4033)*('reg2014'!$E$2:$E$4033="SUP")*('reg2014'!$D$2:$D$4033='4.d'!AX$5)*'reg2014'!$M$2:$M$4033)/SUMPRODUCT(($AT80='reg2014'!$B$2:$B$4033)*('reg2014'!$D$2:$D$4033='4.d'!AX$5)*'reg2014'!$M$2:$M$4033)</f>
        <v>0.11791407157183574</v>
      </c>
      <c r="AY80" s="51">
        <f>SUMPRODUCT(($AT80='reg2014'!$B$2:$B$4033)*('reg2014'!$E$2:$E$4033="SUP")*('reg2014'!$D$2:$D$4033='4.d'!AY$5)*'reg2014'!$M$2:$M$4033)/SUMPRODUCT(($AT80='reg2014'!$B$2:$B$4033)*('reg2014'!$D$2:$D$4033='4.d'!AY$5)*'reg2014'!$M$2:$M$4033)</f>
        <v>0.183697819192329</v>
      </c>
      <c r="AZ80" s="51">
        <f>SUMPRODUCT(($AT80='reg2014'!$B$2:$B$4033)*('reg2014'!$E$2:$E$4033="SUP")*('reg2014'!$D$2:$D$4033='4.d'!AZ$5)*'reg2014'!$M$2:$M$4033)/SUMPRODUCT(($AT80='reg2014'!$B$2:$B$4033)*('reg2014'!$D$2:$D$4033='4.d'!AZ$5)*'reg2014'!$M$2:$M$4033)</f>
        <v>0.2455952245785922</v>
      </c>
      <c r="BA80" s="51">
        <f>SUMPRODUCT(($AT80='reg2014'!$B$2:$B$4033)*('reg2014'!$E$2:$E$4033="SUP")*('reg2014'!$D$2:$D$4033='4.d'!BA$5)*'reg2014'!$M$2:$M$4033)/SUMPRODUCT(($AT80='reg2014'!$B$2:$B$4033)*('reg2014'!$D$2:$D$4033='4.d'!BA$5)*'reg2014'!$M$2:$M$4033)</f>
        <v>0.28794269267137174</v>
      </c>
      <c r="BC80" t="b">
        <f t="shared" si="1"/>
        <v>1</v>
      </c>
      <c r="BF80" s="67">
        <f>--BG80</f>
        <v>74</v>
      </c>
      <c r="BG80" s="69" t="s">
        <v>47</v>
      </c>
    </row>
    <row r="81" spans="1:59" x14ac:dyDescent="0.25">
      <c r="A81" s="43" t="s">
        <v>156</v>
      </c>
      <c r="B81" s="51">
        <v>0.38038354774731575</v>
      </c>
      <c r="C81" s="51">
        <v>0.25786740478176534</v>
      </c>
      <c r="D81" s="51">
        <v>0.10129599432544298</v>
      </c>
      <c r="E81" s="51">
        <v>8.1932361023877132E-2</v>
      </c>
      <c r="F81" s="51">
        <v>8.8238965423640153E-2</v>
      </c>
      <c r="G81" s="51">
        <v>9.0281726697958628E-2</v>
      </c>
      <c r="H81" s="51">
        <v>0.32127220935258977</v>
      </c>
      <c r="I81" s="51">
        <v>0.21894570000332517</v>
      </c>
      <c r="J81" s="51">
        <v>9.8937608760709811E-2</v>
      </c>
      <c r="K81" s="51">
        <v>8.9970738519856791E-2</v>
      </c>
      <c r="L81" s="51">
        <v>0.10875793883907295</v>
      </c>
      <c r="M81" s="51">
        <v>0.16211580452444552</v>
      </c>
      <c r="N81" s="51">
        <v>0.35171568917839802</v>
      </c>
      <c r="O81" s="51">
        <v>0.14772627642962249</v>
      </c>
      <c r="P81" s="51">
        <v>9.0695398526599635E-2</v>
      </c>
      <c r="Q81" s="51">
        <v>7.9551297696538292E-2</v>
      </c>
      <c r="R81" s="51">
        <v>0.12718918906110419</v>
      </c>
      <c r="S81" s="51">
        <v>0.20312214910773738</v>
      </c>
      <c r="T81" s="51">
        <v>0.23692038014267566</v>
      </c>
      <c r="U81" s="51">
        <v>0.13688617707417181</v>
      </c>
      <c r="V81" s="51">
        <v>0.10448670966480993</v>
      </c>
      <c r="W81" s="51">
        <v>8.4504177660510119E-2</v>
      </c>
      <c r="X81" s="51">
        <v>0.14080731457050719</v>
      </c>
      <c r="Y81" s="51">
        <v>0.29639524088732533</v>
      </c>
      <c r="Z81" s="51">
        <v>0.12974898900160528</v>
      </c>
      <c r="AA81" s="51">
        <v>9.6447413478611327E-2</v>
      </c>
      <c r="AB81" s="51">
        <v>0.11508570569148437</v>
      </c>
      <c r="AC81" s="51">
        <v>7.9396390299138683E-2</v>
      </c>
      <c r="AD81" s="51">
        <v>0.14142666524968414</v>
      </c>
      <c r="AE81" s="51">
        <v>0.43789483627947617</v>
      </c>
      <c r="AF81" s="51">
        <v>0.13787367290766112</v>
      </c>
      <c r="AG81" s="51">
        <v>5.2876543209607434E-2</v>
      </c>
      <c r="AH81" s="51">
        <v>8.5539817382331948E-2</v>
      </c>
      <c r="AI81" s="51">
        <v>5.3155844152896092E-2</v>
      </c>
      <c r="AJ81" s="51">
        <v>0.15395227731929537</v>
      </c>
      <c r="AK81" s="51">
        <v>0.51660184502820805</v>
      </c>
      <c r="AL81" s="51">
        <v>0.12314592935168332</v>
      </c>
      <c r="AM81" s="51">
        <v>4.0040329639247668E-2</v>
      </c>
      <c r="AN81" s="51">
        <v>7.9642567049091645E-2</v>
      </c>
      <c r="AO81" s="51">
        <v>4.4311679116082886E-2</v>
      </c>
      <c r="AP81" s="51">
        <v>0.15020936752675335</v>
      </c>
      <c r="AQ81" s="51">
        <v>0.56265012731714115</v>
      </c>
      <c r="AR81" s="65"/>
      <c r="AS81" s="65"/>
      <c r="AT81" s="67" t="s">
        <v>156</v>
      </c>
      <c r="AU81" s="51">
        <f>SUMPRODUCT(($AT81='reg2014'!$B$2:$B$4033)*('reg2014'!$E$2:$E$4033="SUP")*('reg2014'!$D$2:$D$4033='4.d'!AU$5)*'reg2014'!$M$2:$M$4033)/SUMPRODUCT(($AT81='reg2014'!$B$2:$B$4033)*('reg2014'!$D$2:$D$4033='4.d'!AU$5)*'reg2014'!$M$2:$M$4033)</f>
        <v>9.0281726697958628E-2</v>
      </c>
      <c r="AV81" s="51">
        <f>SUMPRODUCT(($AT81='reg2014'!$B$2:$B$4033)*('reg2014'!$E$2:$E$4033="SUP")*('reg2014'!$D$2:$D$4033='4.d'!AV$5)*'reg2014'!$M$2:$M$4033)/SUMPRODUCT(($AT81='reg2014'!$B$2:$B$4033)*('reg2014'!$D$2:$D$4033='4.d'!AV$5)*'reg2014'!$M$2:$M$4033)</f>
        <v>0.16211580452444552</v>
      </c>
      <c r="AW81" s="51">
        <f>SUMPRODUCT(($AT81='reg2014'!$B$2:$B$4033)*('reg2014'!$E$2:$E$4033="SUP")*('reg2014'!$D$2:$D$4033='4.d'!AW$5)*'reg2014'!$M$2:$M$4033)/SUMPRODUCT(($AT81='reg2014'!$B$2:$B$4033)*('reg2014'!$D$2:$D$4033='4.d'!AW$5)*'reg2014'!$M$2:$M$4033)</f>
        <v>0.20312214910773738</v>
      </c>
      <c r="AX81" s="51">
        <f>SUMPRODUCT(($AT81='reg2014'!$B$2:$B$4033)*('reg2014'!$E$2:$E$4033="SUP")*('reg2014'!$D$2:$D$4033='4.d'!AX$5)*'reg2014'!$M$2:$M$4033)/SUMPRODUCT(($AT81='reg2014'!$B$2:$B$4033)*('reg2014'!$D$2:$D$4033='4.d'!AX$5)*'reg2014'!$M$2:$M$4033)</f>
        <v>0.29639524088732533</v>
      </c>
      <c r="AY81" s="51">
        <f>SUMPRODUCT(($AT81='reg2014'!$B$2:$B$4033)*('reg2014'!$E$2:$E$4033="SUP")*('reg2014'!$D$2:$D$4033='4.d'!AY$5)*'reg2014'!$M$2:$M$4033)/SUMPRODUCT(($AT81='reg2014'!$B$2:$B$4033)*('reg2014'!$D$2:$D$4033='4.d'!AY$5)*'reg2014'!$M$2:$M$4033)</f>
        <v>0.43789483627947617</v>
      </c>
      <c r="AZ81" s="51">
        <f>SUMPRODUCT(($AT81='reg2014'!$B$2:$B$4033)*('reg2014'!$E$2:$E$4033="SUP")*('reg2014'!$D$2:$D$4033='4.d'!AZ$5)*'reg2014'!$M$2:$M$4033)/SUMPRODUCT(($AT81='reg2014'!$B$2:$B$4033)*('reg2014'!$D$2:$D$4033='4.d'!AZ$5)*'reg2014'!$M$2:$M$4033)</f>
        <v>0.51660184502820805</v>
      </c>
      <c r="BA81" s="51">
        <f>SUMPRODUCT(($AT81='reg2014'!$B$2:$B$4033)*('reg2014'!$E$2:$E$4033="SUP")*('reg2014'!$D$2:$D$4033='4.d'!BA$5)*'reg2014'!$M$2:$M$4033)/SUMPRODUCT(($AT81='reg2014'!$B$2:$B$4033)*('reg2014'!$D$2:$D$4033='4.d'!BA$5)*'reg2014'!$M$2:$M$4033)</f>
        <v>0.56265012731714115</v>
      </c>
      <c r="BC81" t="b">
        <f t="shared" si="1"/>
        <v>1</v>
      </c>
      <c r="BF81" s="67">
        <f>--BG81</f>
        <v>75</v>
      </c>
      <c r="BG81" s="69" t="s">
        <v>156</v>
      </c>
    </row>
    <row r="82" spans="1:59" x14ac:dyDescent="0.25">
      <c r="A82" s="43" t="s">
        <v>158</v>
      </c>
      <c r="B82" s="51">
        <v>0.48874271351409165</v>
      </c>
      <c r="C82" s="51">
        <v>0.28740574362265364</v>
      </c>
      <c r="D82" s="51">
        <v>0.11448740574362265</v>
      </c>
      <c r="E82" s="51">
        <v>3.825873041339109E-2</v>
      </c>
      <c r="F82" s="51">
        <v>4.8419701588320228E-2</v>
      </c>
      <c r="G82" s="51">
        <v>2.2685705117920743E-2</v>
      </c>
      <c r="H82" s="51">
        <v>0.43827733895251336</v>
      </c>
      <c r="I82" s="51">
        <v>0.25945898767479414</v>
      </c>
      <c r="J82" s="51">
        <v>0.15055204703153932</v>
      </c>
      <c r="K82" s="51">
        <v>4.9132497521866797E-2</v>
      </c>
      <c r="L82" s="51">
        <v>5.7555033259976435E-2</v>
      </c>
      <c r="M82" s="51">
        <v>4.5024095559309987E-2</v>
      </c>
      <c r="N82" s="51">
        <v>0.43017563375351819</v>
      </c>
      <c r="O82" s="51">
        <v>0.20847338163301513</v>
      </c>
      <c r="P82" s="51">
        <v>0.17593582631293783</v>
      </c>
      <c r="Q82" s="51">
        <v>5.208118565969342E-2</v>
      </c>
      <c r="R82" s="51">
        <v>6.8853417977646617E-2</v>
      </c>
      <c r="S82" s="51">
        <v>6.4480554663188833E-2</v>
      </c>
      <c r="T82" s="51">
        <v>0.33570828475213699</v>
      </c>
      <c r="U82" s="51">
        <v>0.20180919866043898</v>
      </c>
      <c r="V82" s="51">
        <v>0.22978731326784471</v>
      </c>
      <c r="W82" s="51">
        <v>6.3070610877998937E-2</v>
      </c>
      <c r="X82" s="51">
        <v>8.5853155625062544E-2</v>
      </c>
      <c r="Y82" s="51">
        <v>8.3771436816517844E-2</v>
      </c>
      <c r="Z82" s="51">
        <v>0.24645546003458754</v>
      </c>
      <c r="AA82" s="51">
        <v>0.17422501891860567</v>
      </c>
      <c r="AB82" s="51">
        <v>0.27047811236629149</v>
      </c>
      <c r="AC82" s="51">
        <v>6.8842135882175151E-2</v>
      </c>
      <c r="AD82" s="51">
        <v>0.10326490820215298</v>
      </c>
      <c r="AE82" s="51">
        <v>0.13673436459618718</v>
      </c>
      <c r="AF82" s="51">
        <v>0.23078680576067362</v>
      </c>
      <c r="AG82" s="51">
        <v>0.12875525132230017</v>
      </c>
      <c r="AH82" s="51">
        <v>0.26819499537027042</v>
      </c>
      <c r="AI82" s="51">
        <v>5.7316998149340118E-2</v>
      </c>
      <c r="AJ82" s="51">
        <v>0.13517737954491468</v>
      </c>
      <c r="AK82" s="51">
        <v>0.179768569852501</v>
      </c>
      <c r="AL82" s="51">
        <v>0.20774101966845135</v>
      </c>
      <c r="AM82" s="51">
        <v>0.11013524208397721</v>
      </c>
      <c r="AN82" s="51">
        <v>0.26725548651342163</v>
      </c>
      <c r="AO82" s="51">
        <v>5.6141182604876716E-2</v>
      </c>
      <c r="AP82" s="51">
        <v>0.15216285064067381</v>
      </c>
      <c r="AQ82" s="51">
        <v>0.20656421848859929</v>
      </c>
      <c r="AR82" s="65"/>
      <c r="AS82" s="65"/>
      <c r="AT82" s="67" t="s">
        <v>158</v>
      </c>
      <c r="AU82" s="51">
        <f>SUMPRODUCT(($AT82='reg2014'!$B$2:$B$4033)*('reg2014'!$E$2:$E$4033="SUP")*('reg2014'!$D$2:$D$4033='4.d'!AU$5)*'reg2014'!$M$2:$M$4033)/SUMPRODUCT(($AT82='reg2014'!$B$2:$B$4033)*('reg2014'!$D$2:$D$4033='4.d'!AU$5)*'reg2014'!$M$2:$M$4033)</f>
        <v>2.2685705117920743E-2</v>
      </c>
      <c r="AV82" s="51">
        <f>SUMPRODUCT(($AT82='reg2014'!$B$2:$B$4033)*('reg2014'!$E$2:$E$4033="SUP")*('reg2014'!$D$2:$D$4033='4.d'!AV$5)*'reg2014'!$M$2:$M$4033)/SUMPRODUCT(($AT82='reg2014'!$B$2:$B$4033)*('reg2014'!$D$2:$D$4033='4.d'!AV$5)*'reg2014'!$M$2:$M$4033)</f>
        <v>4.5024095559309987E-2</v>
      </c>
      <c r="AW82" s="51">
        <f>SUMPRODUCT(($AT82='reg2014'!$B$2:$B$4033)*('reg2014'!$E$2:$E$4033="SUP")*('reg2014'!$D$2:$D$4033='4.d'!AW$5)*'reg2014'!$M$2:$M$4033)/SUMPRODUCT(($AT82='reg2014'!$B$2:$B$4033)*('reg2014'!$D$2:$D$4033='4.d'!AW$5)*'reg2014'!$M$2:$M$4033)</f>
        <v>6.4480554663188833E-2</v>
      </c>
      <c r="AX82" s="51">
        <f>SUMPRODUCT(($AT82='reg2014'!$B$2:$B$4033)*('reg2014'!$E$2:$E$4033="SUP")*('reg2014'!$D$2:$D$4033='4.d'!AX$5)*'reg2014'!$M$2:$M$4033)/SUMPRODUCT(($AT82='reg2014'!$B$2:$B$4033)*('reg2014'!$D$2:$D$4033='4.d'!AX$5)*'reg2014'!$M$2:$M$4033)</f>
        <v>8.3771436816517844E-2</v>
      </c>
      <c r="AY82" s="51">
        <f>SUMPRODUCT(($AT82='reg2014'!$B$2:$B$4033)*('reg2014'!$E$2:$E$4033="SUP")*('reg2014'!$D$2:$D$4033='4.d'!AY$5)*'reg2014'!$M$2:$M$4033)/SUMPRODUCT(($AT82='reg2014'!$B$2:$B$4033)*('reg2014'!$D$2:$D$4033='4.d'!AY$5)*'reg2014'!$M$2:$M$4033)</f>
        <v>0.13673436459618718</v>
      </c>
      <c r="AZ82" s="51">
        <f>SUMPRODUCT(($AT82='reg2014'!$B$2:$B$4033)*('reg2014'!$E$2:$E$4033="SUP")*('reg2014'!$D$2:$D$4033='4.d'!AZ$5)*'reg2014'!$M$2:$M$4033)/SUMPRODUCT(($AT82='reg2014'!$B$2:$B$4033)*('reg2014'!$D$2:$D$4033='4.d'!AZ$5)*'reg2014'!$M$2:$M$4033)</f>
        <v>0.179768569852501</v>
      </c>
      <c r="BA82" s="51">
        <f>SUMPRODUCT(($AT82='reg2014'!$B$2:$B$4033)*('reg2014'!$E$2:$E$4033="SUP")*('reg2014'!$D$2:$D$4033='4.d'!BA$5)*'reg2014'!$M$2:$M$4033)/SUMPRODUCT(($AT82='reg2014'!$B$2:$B$4033)*('reg2014'!$D$2:$D$4033='4.d'!BA$5)*'reg2014'!$M$2:$M$4033)</f>
        <v>0.20656421848859927</v>
      </c>
      <c r="BC82" t="b">
        <f t="shared" si="1"/>
        <v>1</v>
      </c>
      <c r="BF82" s="67">
        <f>--BG82</f>
        <v>76</v>
      </c>
      <c r="BG82" s="69" t="s">
        <v>158</v>
      </c>
    </row>
    <row r="83" spans="1:59" x14ac:dyDescent="0.25">
      <c r="A83" s="43" t="s">
        <v>160</v>
      </c>
      <c r="B83" s="51">
        <v>0.43611695636716535</v>
      </c>
      <c r="C83" s="51">
        <v>0.32474320909361698</v>
      </c>
      <c r="D83" s="51">
        <v>0.10769363811939696</v>
      </c>
      <c r="E83" s="51">
        <v>4.9273106377254426E-2</v>
      </c>
      <c r="F83" s="51">
        <v>5.3366387055240071E-2</v>
      </c>
      <c r="G83" s="51">
        <v>2.8806702987326203E-2</v>
      </c>
      <c r="H83" s="51">
        <v>0.37613546939211706</v>
      </c>
      <c r="I83" s="51">
        <v>0.28270394730450493</v>
      </c>
      <c r="J83" s="51">
        <v>0.14763288027902186</v>
      </c>
      <c r="K83" s="51">
        <v>6.2634191837250192E-2</v>
      </c>
      <c r="L83" s="51">
        <v>7.5720628382120056E-2</v>
      </c>
      <c r="M83" s="51">
        <v>5.5172882804985862E-2</v>
      </c>
      <c r="N83" s="51">
        <v>0.36428585525666579</v>
      </c>
      <c r="O83" s="51">
        <v>0.21560191306979284</v>
      </c>
      <c r="P83" s="51">
        <v>0.17514324998190872</v>
      </c>
      <c r="Q83" s="51">
        <v>6.8602103850480572E-2</v>
      </c>
      <c r="R83" s="51">
        <v>9.4896945535402968E-2</v>
      </c>
      <c r="S83" s="51">
        <v>8.1469932305749074E-2</v>
      </c>
      <c r="T83" s="51">
        <v>0.25653316522849706</v>
      </c>
      <c r="U83" s="51">
        <v>0.19611776071258985</v>
      </c>
      <c r="V83" s="51">
        <v>0.23294117968114661</v>
      </c>
      <c r="W83" s="51">
        <v>8.5249073513118181E-2</v>
      </c>
      <c r="X83" s="51">
        <v>0.11845796560400396</v>
      </c>
      <c r="Y83" s="51">
        <v>0.11070085526064437</v>
      </c>
      <c r="Z83" s="51">
        <v>0.17717794767092152</v>
      </c>
      <c r="AA83" s="51">
        <v>0.15124335720362933</v>
      </c>
      <c r="AB83" s="51">
        <v>0.26944307618202745</v>
      </c>
      <c r="AC83" s="51">
        <v>9.0041886983810396E-2</v>
      </c>
      <c r="AD83" s="51">
        <v>0.13816653374014096</v>
      </c>
      <c r="AE83" s="51">
        <v>0.17392719821947036</v>
      </c>
      <c r="AF83" s="51">
        <v>0.1848913420322679</v>
      </c>
      <c r="AG83" s="51">
        <v>9.8771928815171037E-2</v>
      </c>
      <c r="AH83" s="51">
        <v>0.24563044421666597</v>
      </c>
      <c r="AI83" s="51">
        <v>7.1782150606672576E-2</v>
      </c>
      <c r="AJ83" s="51">
        <v>0.17420946027727957</v>
      </c>
      <c r="AK83" s="51">
        <v>0.2247146740519429</v>
      </c>
      <c r="AL83" s="51">
        <v>0.17178332875790425</v>
      </c>
      <c r="AM83" s="51">
        <v>7.8492456057008705E-2</v>
      </c>
      <c r="AN83" s="51">
        <v>0.23401145089055725</v>
      </c>
      <c r="AO83" s="51">
        <v>6.5828630127185012E-2</v>
      </c>
      <c r="AP83" s="51">
        <v>0.18976265703531445</v>
      </c>
      <c r="AQ83" s="51">
        <v>0.26012147713203032</v>
      </c>
      <c r="AR83" s="65"/>
      <c r="AS83" s="65"/>
      <c r="AT83" s="67" t="s">
        <v>160</v>
      </c>
      <c r="AU83" s="51">
        <f>SUMPRODUCT(($AT83='reg2014'!$B$2:$B$4033)*('reg2014'!$E$2:$E$4033="SUP")*('reg2014'!$D$2:$D$4033='4.d'!AU$5)*'reg2014'!$M$2:$M$4033)/SUMPRODUCT(($AT83='reg2014'!$B$2:$B$4033)*('reg2014'!$D$2:$D$4033='4.d'!AU$5)*'reg2014'!$M$2:$M$4033)</f>
        <v>2.8806702987326203E-2</v>
      </c>
      <c r="AV83" s="51">
        <f>SUMPRODUCT(($AT83='reg2014'!$B$2:$B$4033)*('reg2014'!$E$2:$E$4033="SUP")*('reg2014'!$D$2:$D$4033='4.d'!AV$5)*'reg2014'!$M$2:$M$4033)/SUMPRODUCT(($AT83='reg2014'!$B$2:$B$4033)*('reg2014'!$D$2:$D$4033='4.d'!AV$5)*'reg2014'!$M$2:$M$4033)</f>
        <v>5.5172882804985862E-2</v>
      </c>
      <c r="AW83" s="51">
        <f>SUMPRODUCT(($AT83='reg2014'!$B$2:$B$4033)*('reg2014'!$E$2:$E$4033="SUP")*('reg2014'!$D$2:$D$4033='4.d'!AW$5)*'reg2014'!$M$2:$M$4033)/SUMPRODUCT(($AT83='reg2014'!$B$2:$B$4033)*('reg2014'!$D$2:$D$4033='4.d'!AW$5)*'reg2014'!$M$2:$M$4033)</f>
        <v>8.1469932305749074E-2</v>
      </c>
      <c r="AX83" s="51">
        <f>SUMPRODUCT(($AT83='reg2014'!$B$2:$B$4033)*('reg2014'!$E$2:$E$4033="SUP")*('reg2014'!$D$2:$D$4033='4.d'!AX$5)*'reg2014'!$M$2:$M$4033)/SUMPRODUCT(($AT83='reg2014'!$B$2:$B$4033)*('reg2014'!$D$2:$D$4033='4.d'!AX$5)*'reg2014'!$M$2:$M$4033)</f>
        <v>0.11070085526064437</v>
      </c>
      <c r="AY83" s="51">
        <f>SUMPRODUCT(($AT83='reg2014'!$B$2:$B$4033)*('reg2014'!$E$2:$E$4033="SUP")*('reg2014'!$D$2:$D$4033='4.d'!AY$5)*'reg2014'!$M$2:$M$4033)/SUMPRODUCT(($AT83='reg2014'!$B$2:$B$4033)*('reg2014'!$D$2:$D$4033='4.d'!AY$5)*'reg2014'!$M$2:$M$4033)</f>
        <v>0.17392719821947036</v>
      </c>
      <c r="AZ83" s="51">
        <f>SUMPRODUCT(($AT83='reg2014'!$B$2:$B$4033)*('reg2014'!$E$2:$E$4033="SUP")*('reg2014'!$D$2:$D$4033='4.d'!AZ$5)*'reg2014'!$M$2:$M$4033)/SUMPRODUCT(($AT83='reg2014'!$B$2:$B$4033)*('reg2014'!$D$2:$D$4033='4.d'!AZ$5)*'reg2014'!$M$2:$M$4033)</f>
        <v>0.22471467405194293</v>
      </c>
      <c r="BA83" s="51">
        <f>SUMPRODUCT(($AT83='reg2014'!$B$2:$B$4033)*('reg2014'!$E$2:$E$4033="SUP")*('reg2014'!$D$2:$D$4033='4.d'!BA$5)*'reg2014'!$M$2:$M$4033)/SUMPRODUCT(($AT83='reg2014'!$B$2:$B$4033)*('reg2014'!$D$2:$D$4033='4.d'!BA$5)*'reg2014'!$M$2:$M$4033)</f>
        <v>0.26012147713203032</v>
      </c>
      <c r="BC83" t="b">
        <f t="shared" si="1"/>
        <v>1</v>
      </c>
      <c r="BF83" s="67">
        <f>--BG83</f>
        <v>77</v>
      </c>
      <c r="BG83" s="69" t="s">
        <v>160</v>
      </c>
    </row>
    <row r="84" spans="1:59" x14ac:dyDescent="0.25">
      <c r="A84" s="43" t="s">
        <v>162</v>
      </c>
      <c r="B84" s="51">
        <v>0.35421712045915865</v>
      </c>
      <c r="C84" s="51">
        <v>0.29179673829355357</v>
      </c>
      <c r="D84" s="51">
        <v>0.13810457058864703</v>
      </c>
      <c r="E84" s="51">
        <v>6.2742353188213057E-2</v>
      </c>
      <c r="F84" s="51">
        <v>8.3383495485406314E-2</v>
      </c>
      <c r="G84" s="51">
        <v>6.9755721985021349E-2</v>
      </c>
      <c r="H84" s="51">
        <v>0.30318602973812692</v>
      </c>
      <c r="I84" s="51">
        <v>0.23868869285397248</v>
      </c>
      <c r="J84" s="51">
        <v>0.15134681535730138</v>
      </c>
      <c r="K84" s="51">
        <v>7.7646471371504655E-2</v>
      </c>
      <c r="L84" s="51">
        <v>0.11117121615623612</v>
      </c>
      <c r="M84" s="51">
        <v>0.11796077452285841</v>
      </c>
      <c r="N84" s="51">
        <v>0.31489010228104536</v>
      </c>
      <c r="O84" s="51">
        <v>0.1732496488416721</v>
      </c>
      <c r="P84" s="51">
        <v>0.16573189308959979</v>
      </c>
      <c r="Q84" s="51">
        <v>7.4865966328367659E-2</v>
      </c>
      <c r="R84" s="51">
        <v>0.12495795991849171</v>
      </c>
      <c r="S84" s="51">
        <v>0.1463044295408234</v>
      </c>
      <c r="T84" s="51">
        <v>0.20762451805806909</v>
      </c>
      <c r="U84" s="51">
        <v>0.15745085035351775</v>
      </c>
      <c r="V84" s="51">
        <v>0.20111619437294156</v>
      </c>
      <c r="W84" s="51">
        <v>8.4395760035070766E-2</v>
      </c>
      <c r="X84" s="51">
        <v>0.14258062340523589</v>
      </c>
      <c r="Y84" s="51">
        <v>0.20683205377516495</v>
      </c>
      <c r="Z84" s="51">
        <v>0.13750112793728139</v>
      </c>
      <c r="AA84" s="51">
        <v>0.11782565539790973</v>
      </c>
      <c r="AB84" s="51">
        <v>0.22060436206521336</v>
      </c>
      <c r="AC84" s="51">
        <v>8.2774141838776627E-2</v>
      </c>
      <c r="AD84" s="51">
        <v>0.1452592132571113</v>
      </c>
      <c r="AE84" s="51">
        <v>0.29603549950370761</v>
      </c>
      <c r="AF84" s="51">
        <v>0.15182623094239758</v>
      </c>
      <c r="AG84" s="51">
        <v>7.4358114170600731E-2</v>
      </c>
      <c r="AH84" s="51">
        <v>0.19179705527156538</v>
      </c>
      <c r="AI84" s="51">
        <v>5.9120390701509783E-2</v>
      </c>
      <c r="AJ84" s="51">
        <v>0.16435757993611663</v>
      </c>
      <c r="AK84" s="51">
        <v>0.35854062897780992</v>
      </c>
      <c r="AL84" s="51">
        <v>0.1391712356836137</v>
      </c>
      <c r="AM84" s="51">
        <v>5.9959948117169447E-2</v>
      </c>
      <c r="AN84" s="51">
        <v>0.18088057158516838</v>
      </c>
      <c r="AO84" s="51">
        <v>5.3745467981721133E-2</v>
      </c>
      <c r="AP84" s="51">
        <v>0.17043431134595952</v>
      </c>
      <c r="AQ84" s="51">
        <v>0.39580846528636787</v>
      </c>
      <c r="AR84" s="65"/>
      <c r="AS84" s="65"/>
      <c r="AT84" s="67" t="s">
        <v>162</v>
      </c>
      <c r="AU84" s="51">
        <f>SUMPRODUCT(($AT84='reg2014'!$B$2:$B$4033)*('reg2014'!$E$2:$E$4033="SUP")*('reg2014'!$D$2:$D$4033='4.d'!AU$5)*'reg2014'!$M$2:$M$4033)/SUMPRODUCT(($AT84='reg2014'!$B$2:$B$4033)*('reg2014'!$D$2:$D$4033='4.d'!AU$5)*'reg2014'!$M$2:$M$4033)</f>
        <v>6.9755721985021349E-2</v>
      </c>
      <c r="AV84" s="51">
        <f>SUMPRODUCT(($AT84='reg2014'!$B$2:$B$4033)*('reg2014'!$E$2:$E$4033="SUP")*('reg2014'!$D$2:$D$4033='4.d'!AV$5)*'reg2014'!$M$2:$M$4033)/SUMPRODUCT(($AT84='reg2014'!$B$2:$B$4033)*('reg2014'!$D$2:$D$4033='4.d'!AV$5)*'reg2014'!$M$2:$M$4033)</f>
        <v>0.11796077452285841</v>
      </c>
      <c r="AW84" s="51">
        <f>SUMPRODUCT(($AT84='reg2014'!$B$2:$B$4033)*('reg2014'!$E$2:$E$4033="SUP")*('reg2014'!$D$2:$D$4033='4.d'!AW$5)*'reg2014'!$M$2:$M$4033)/SUMPRODUCT(($AT84='reg2014'!$B$2:$B$4033)*('reg2014'!$D$2:$D$4033='4.d'!AW$5)*'reg2014'!$M$2:$M$4033)</f>
        <v>0.1463044295408234</v>
      </c>
      <c r="AX84" s="51">
        <f>SUMPRODUCT(($AT84='reg2014'!$B$2:$B$4033)*('reg2014'!$E$2:$E$4033="SUP")*('reg2014'!$D$2:$D$4033='4.d'!AX$5)*'reg2014'!$M$2:$M$4033)/SUMPRODUCT(($AT84='reg2014'!$B$2:$B$4033)*('reg2014'!$D$2:$D$4033='4.d'!AX$5)*'reg2014'!$M$2:$M$4033)</f>
        <v>0.20683205377516495</v>
      </c>
      <c r="AY84" s="51">
        <f>SUMPRODUCT(($AT84='reg2014'!$B$2:$B$4033)*('reg2014'!$E$2:$E$4033="SUP")*('reg2014'!$D$2:$D$4033='4.d'!AY$5)*'reg2014'!$M$2:$M$4033)/SUMPRODUCT(($AT84='reg2014'!$B$2:$B$4033)*('reg2014'!$D$2:$D$4033='4.d'!AY$5)*'reg2014'!$M$2:$M$4033)</f>
        <v>0.29603549950370761</v>
      </c>
      <c r="AZ84" s="51">
        <f>SUMPRODUCT(($AT84='reg2014'!$B$2:$B$4033)*('reg2014'!$E$2:$E$4033="SUP")*('reg2014'!$D$2:$D$4033='4.d'!AZ$5)*'reg2014'!$M$2:$M$4033)/SUMPRODUCT(($AT84='reg2014'!$B$2:$B$4033)*('reg2014'!$D$2:$D$4033='4.d'!AZ$5)*'reg2014'!$M$2:$M$4033)</f>
        <v>0.35854062897780992</v>
      </c>
      <c r="BA84" s="51">
        <f>SUMPRODUCT(($AT84='reg2014'!$B$2:$B$4033)*('reg2014'!$E$2:$E$4033="SUP")*('reg2014'!$D$2:$D$4033='4.d'!BA$5)*'reg2014'!$M$2:$M$4033)/SUMPRODUCT(($AT84='reg2014'!$B$2:$B$4033)*('reg2014'!$D$2:$D$4033='4.d'!BA$5)*'reg2014'!$M$2:$M$4033)</f>
        <v>0.39580846528636782</v>
      </c>
      <c r="BC84" t="b">
        <f t="shared" si="1"/>
        <v>1</v>
      </c>
      <c r="BF84" s="67">
        <f>--BG84</f>
        <v>78</v>
      </c>
      <c r="BG84" s="69" t="s">
        <v>162</v>
      </c>
    </row>
    <row r="85" spans="1:59" x14ac:dyDescent="0.25">
      <c r="A85" s="43" t="s">
        <v>164</v>
      </c>
      <c r="B85" s="51">
        <v>0.48640219560878245</v>
      </c>
      <c r="C85" s="51">
        <v>0.35596663815226687</v>
      </c>
      <c r="D85" s="51">
        <v>7.1945394924436842E-2</v>
      </c>
      <c r="E85" s="51">
        <v>3.3379669232962643E-2</v>
      </c>
      <c r="F85" s="51">
        <v>3.7585543199315653E-2</v>
      </c>
      <c r="G85" s="51">
        <v>1.4720558882235529E-2</v>
      </c>
      <c r="H85" s="51">
        <v>0.43305062965818558</v>
      </c>
      <c r="I85" s="51">
        <v>0.31739912618864047</v>
      </c>
      <c r="J85" s="51">
        <v>0.12325451897541334</v>
      </c>
      <c r="K85" s="51">
        <v>4.5232588023644306E-2</v>
      </c>
      <c r="L85" s="51">
        <v>4.805962477512208E-2</v>
      </c>
      <c r="M85" s="51">
        <v>3.3003512378994258E-2</v>
      </c>
      <c r="N85" s="51">
        <v>0.41756272401433692</v>
      </c>
      <c r="O85" s="51">
        <v>0.26076898012381883</v>
      </c>
      <c r="P85" s="51">
        <v>0.15953079178885632</v>
      </c>
      <c r="Q85" s="51">
        <v>5.1906158357771258E-2</v>
      </c>
      <c r="R85" s="51">
        <v>6.4516129032258063E-2</v>
      </c>
      <c r="S85" s="51">
        <v>4.5715216682958616E-2</v>
      </c>
      <c r="T85" s="51">
        <v>0.31452686469582752</v>
      </c>
      <c r="U85" s="51">
        <v>0.25795779473970271</v>
      </c>
      <c r="V85" s="51">
        <v>0.21086482186040284</v>
      </c>
      <c r="W85" s="51">
        <v>6.2083008404817605E-2</v>
      </c>
      <c r="X85" s="51">
        <v>8.6399476963552865E-2</v>
      </c>
      <c r="Y85" s="51">
        <v>6.8168033335696446E-2</v>
      </c>
      <c r="Z85" s="51">
        <v>0.22054631828978621</v>
      </c>
      <c r="AA85" s="51">
        <v>0.22931959236840088</v>
      </c>
      <c r="AB85" s="51">
        <v>0.25831737031645086</v>
      </c>
      <c r="AC85" s="51">
        <v>6.684545245575052E-2</v>
      </c>
      <c r="AD85" s="51">
        <v>0.10592291778407785</v>
      </c>
      <c r="AE85" s="51">
        <v>0.11904834878553368</v>
      </c>
      <c r="AF85" s="51">
        <v>0.19747716167747165</v>
      </c>
      <c r="AG85" s="51">
        <v>0.1753438896587087</v>
      </c>
      <c r="AH85" s="51">
        <v>0.26657054407713049</v>
      </c>
      <c r="AI85" s="51">
        <v>6.0543476422806893E-2</v>
      </c>
      <c r="AJ85" s="51">
        <v>0.13815597095687951</v>
      </c>
      <c r="AK85" s="51">
        <v>0.16190895720700263</v>
      </c>
      <c r="AL85" s="51">
        <v>0.17513365861811103</v>
      </c>
      <c r="AM85" s="51">
        <v>0.14828631438307463</v>
      </c>
      <c r="AN85" s="51">
        <v>0.27077620622319559</v>
      </c>
      <c r="AO85" s="51">
        <v>5.8471599504410117E-2</v>
      </c>
      <c r="AP85" s="51">
        <v>0.15264649625089488</v>
      </c>
      <c r="AQ85" s="51">
        <v>0.19468572502031389</v>
      </c>
      <c r="AR85" s="65"/>
      <c r="AS85" s="65"/>
      <c r="AT85" s="67" t="s">
        <v>164</v>
      </c>
      <c r="AU85" s="51">
        <f>SUMPRODUCT(($AT85='reg2014'!$B$2:$B$4033)*('reg2014'!$E$2:$E$4033="SUP")*('reg2014'!$D$2:$D$4033='4.d'!AU$5)*'reg2014'!$M$2:$M$4033)/SUMPRODUCT(($AT85='reg2014'!$B$2:$B$4033)*('reg2014'!$D$2:$D$4033='4.d'!AU$5)*'reg2014'!$M$2:$M$4033)</f>
        <v>1.4720558882235529E-2</v>
      </c>
      <c r="AV85" s="51">
        <f>SUMPRODUCT(($AT85='reg2014'!$B$2:$B$4033)*('reg2014'!$E$2:$E$4033="SUP")*('reg2014'!$D$2:$D$4033='4.d'!AV$5)*'reg2014'!$M$2:$M$4033)/SUMPRODUCT(($AT85='reg2014'!$B$2:$B$4033)*('reg2014'!$D$2:$D$4033='4.d'!AV$5)*'reg2014'!$M$2:$M$4033)</f>
        <v>3.3003512378994258E-2</v>
      </c>
      <c r="AW85" s="51">
        <f>SUMPRODUCT(($AT85='reg2014'!$B$2:$B$4033)*('reg2014'!$E$2:$E$4033="SUP")*('reg2014'!$D$2:$D$4033='4.d'!AW$5)*'reg2014'!$M$2:$M$4033)/SUMPRODUCT(($AT85='reg2014'!$B$2:$B$4033)*('reg2014'!$D$2:$D$4033='4.d'!AW$5)*'reg2014'!$M$2:$M$4033)</f>
        <v>4.5715216682958616E-2</v>
      </c>
      <c r="AX85" s="51">
        <f>SUMPRODUCT(($AT85='reg2014'!$B$2:$B$4033)*('reg2014'!$E$2:$E$4033="SUP")*('reg2014'!$D$2:$D$4033='4.d'!AX$5)*'reg2014'!$M$2:$M$4033)/SUMPRODUCT(($AT85='reg2014'!$B$2:$B$4033)*('reg2014'!$D$2:$D$4033='4.d'!AX$5)*'reg2014'!$M$2:$M$4033)</f>
        <v>6.8168033335696446E-2</v>
      </c>
      <c r="AY85" s="51">
        <f>SUMPRODUCT(($AT85='reg2014'!$B$2:$B$4033)*('reg2014'!$E$2:$E$4033="SUP")*('reg2014'!$D$2:$D$4033='4.d'!AY$5)*'reg2014'!$M$2:$M$4033)/SUMPRODUCT(($AT85='reg2014'!$B$2:$B$4033)*('reg2014'!$D$2:$D$4033='4.d'!AY$5)*'reg2014'!$M$2:$M$4033)</f>
        <v>0.11904834878553368</v>
      </c>
      <c r="AZ85" s="51">
        <f>SUMPRODUCT(($AT85='reg2014'!$B$2:$B$4033)*('reg2014'!$E$2:$E$4033="SUP")*('reg2014'!$D$2:$D$4033='4.d'!AZ$5)*'reg2014'!$M$2:$M$4033)/SUMPRODUCT(($AT85='reg2014'!$B$2:$B$4033)*('reg2014'!$D$2:$D$4033='4.d'!AZ$5)*'reg2014'!$M$2:$M$4033)</f>
        <v>0.16190895720700266</v>
      </c>
      <c r="BA85" s="51">
        <f>SUMPRODUCT(($AT85='reg2014'!$B$2:$B$4033)*('reg2014'!$E$2:$E$4033="SUP")*('reg2014'!$D$2:$D$4033='4.d'!BA$5)*'reg2014'!$M$2:$M$4033)/SUMPRODUCT(($AT85='reg2014'!$B$2:$B$4033)*('reg2014'!$D$2:$D$4033='4.d'!BA$5)*'reg2014'!$M$2:$M$4033)</f>
        <v>0.19468572502031389</v>
      </c>
      <c r="BC85" t="b">
        <f t="shared" si="1"/>
        <v>1</v>
      </c>
      <c r="BF85" s="67">
        <f>--BG85</f>
        <v>79</v>
      </c>
      <c r="BG85" s="69" t="s">
        <v>164</v>
      </c>
    </row>
    <row r="86" spans="1:59" x14ac:dyDescent="0.25">
      <c r="A86" s="43" t="s">
        <v>166</v>
      </c>
      <c r="B86" s="51">
        <v>0.49129239230064159</v>
      </c>
      <c r="C86" s="51">
        <v>0.32413649073547668</v>
      </c>
      <c r="D86" s="51">
        <v>8.2817993015349992E-2</v>
      </c>
      <c r="E86" s="51">
        <v>4.0248755641671213E-2</v>
      </c>
      <c r="F86" s="51">
        <v>4.3056538537400366E-2</v>
      </c>
      <c r="G86" s="51">
        <v>1.844782976946014E-2</v>
      </c>
      <c r="H86" s="51">
        <v>0.45447849748353042</v>
      </c>
      <c r="I86" s="51">
        <v>0.28529536123954879</v>
      </c>
      <c r="J86" s="51">
        <v>0.11360257511900378</v>
      </c>
      <c r="K86" s="51">
        <v>5.275720501384399E-2</v>
      </c>
      <c r="L86" s="51">
        <v>5.3861996535592017E-2</v>
      </c>
      <c r="M86" s="51">
        <v>4.0004364608480981E-2</v>
      </c>
      <c r="N86" s="51">
        <v>0.4451631404537344</v>
      </c>
      <c r="O86" s="51">
        <v>0.2349286260514912</v>
      </c>
      <c r="P86" s="51">
        <v>0.14042187101707876</v>
      </c>
      <c r="Q86" s="51">
        <v>6.0009346588495202E-2</v>
      </c>
      <c r="R86" s="51">
        <v>6.4629535219644832E-2</v>
      </c>
      <c r="S86" s="51">
        <v>5.4847480669555609E-2</v>
      </c>
      <c r="T86" s="51">
        <v>0.35768744883360232</v>
      </c>
      <c r="U86" s="51">
        <v>0.22716703589298279</v>
      </c>
      <c r="V86" s="51">
        <v>0.18560618940133025</v>
      </c>
      <c r="W86" s="51">
        <v>7.2819101773070979E-2</v>
      </c>
      <c r="X86" s="51">
        <v>8.1609913922752797E-2</v>
      </c>
      <c r="Y86" s="51">
        <v>7.511031017626088E-2</v>
      </c>
      <c r="Z86" s="51">
        <v>0.27141090850606142</v>
      </c>
      <c r="AA86" s="51">
        <v>0.19201212279608371</v>
      </c>
      <c r="AB86" s="51">
        <v>0.23093876279125872</v>
      </c>
      <c r="AC86" s="51">
        <v>8.0032066102410482E-2</v>
      </c>
      <c r="AD86" s="51">
        <v>9.9920086045716811E-2</v>
      </c>
      <c r="AE86" s="51">
        <v>0.12568605375846886</v>
      </c>
      <c r="AF86" s="51">
        <v>0.2501628408466478</v>
      </c>
      <c r="AG86" s="51">
        <v>0.14068532976934053</v>
      </c>
      <c r="AH86" s="51">
        <v>0.23447019279598899</v>
      </c>
      <c r="AI86" s="51">
        <v>7.293523708204612E-2</v>
      </c>
      <c r="AJ86" s="51">
        <v>0.13226902683709632</v>
      </c>
      <c r="AK86" s="51">
        <v>0.16947737266888027</v>
      </c>
      <c r="AL86" s="51">
        <v>0.22911240933809804</v>
      </c>
      <c r="AM86" s="51">
        <v>0.11813074816782405</v>
      </c>
      <c r="AN86" s="51">
        <v>0.24350935532072851</v>
      </c>
      <c r="AO86" s="51">
        <v>6.9091489353919122E-2</v>
      </c>
      <c r="AP86" s="51">
        <v>0.14523754009158235</v>
      </c>
      <c r="AQ86" s="51">
        <v>0.19491845772784788</v>
      </c>
      <c r="AR86" s="65"/>
      <c r="AS86" s="65"/>
      <c r="AT86" s="67" t="s">
        <v>166</v>
      </c>
      <c r="AU86" s="51">
        <f>SUMPRODUCT(($AT86='reg2014'!$B$2:$B$4033)*('reg2014'!$E$2:$E$4033="SUP")*('reg2014'!$D$2:$D$4033='4.d'!AU$5)*'reg2014'!$M$2:$M$4033)/SUMPRODUCT(($AT86='reg2014'!$B$2:$B$4033)*('reg2014'!$D$2:$D$4033='4.d'!AU$5)*'reg2014'!$M$2:$M$4033)</f>
        <v>1.844782976946014E-2</v>
      </c>
      <c r="AV86" s="51">
        <f>SUMPRODUCT(($AT86='reg2014'!$B$2:$B$4033)*('reg2014'!$E$2:$E$4033="SUP")*('reg2014'!$D$2:$D$4033='4.d'!AV$5)*'reg2014'!$M$2:$M$4033)/SUMPRODUCT(($AT86='reg2014'!$B$2:$B$4033)*('reg2014'!$D$2:$D$4033='4.d'!AV$5)*'reg2014'!$M$2:$M$4033)</f>
        <v>4.0004364608480981E-2</v>
      </c>
      <c r="AW86" s="51">
        <f>SUMPRODUCT(($AT86='reg2014'!$B$2:$B$4033)*('reg2014'!$E$2:$E$4033="SUP")*('reg2014'!$D$2:$D$4033='4.d'!AW$5)*'reg2014'!$M$2:$M$4033)/SUMPRODUCT(($AT86='reg2014'!$B$2:$B$4033)*('reg2014'!$D$2:$D$4033='4.d'!AW$5)*'reg2014'!$M$2:$M$4033)</f>
        <v>5.4847480669555609E-2</v>
      </c>
      <c r="AX86" s="51">
        <f>SUMPRODUCT(($AT86='reg2014'!$B$2:$B$4033)*('reg2014'!$E$2:$E$4033="SUP")*('reg2014'!$D$2:$D$4033='4.d'!AX$5)*'reg2014'!$M$2:$M$4033)/SUMPRODUCT(($AT86='reg2014'!$B$2:$B$4033)*('reg2014'!$D$2:$D$4033='4.d'!AX$5)*'reg2014'!$M$2:$M$4033)</f>
        <v>7.511031017626088E-2</v>
      </c>
      <c r="AY86" s="51">
        <f>SUMPRODUCT(($AT86='reg2014'!$B$2:$B$4033)*('reg2014'!$E$2:$E$4033="SUP")*('reg2014'!$D$2:$D$4033='4.d'!AY$5)*'reg2014'!$M$2:$M$4033)/SUMPRODUCT(($AT86='reg2014'!$B$2:$B$4033)*('reg2014'!$D$2:$D$4033='4.d'!AY$5)*'reg2014'!$M$2:$M$4033)</f>
        <v>0.12568605375846886</v>
      </c>
      <c r="AZ86" s="51">
        <f>SUMPRODUCT(($AT86='reg2014'!$B$2:$B$4033)*('reg2014'!$E$2:$E$4033="SUP")*('reg2014'!$D$2:$D$4033='4.d'!AZ$5)*'reg2014'!$M$2:$M$4033)/SUMPRODUCT(($AT86='reg2014'!$B$2:$B$4033)*('reg2014'!$D$2:$D$4033='4.d'!AZ$5)*'reg2014'!$M$2:$M$4033)</f>
        <v>0.16947737266888027</v>
      </c>
      <c r="BA86" s="51">
        <f>SUMPRODUCT(($AT86='reg2014'!$B$2:$B$4033)*('reg2014'!$E$2:$E$4033="SUP")*('reg2014'!$D$2:$D$4033='4.d'!BA$5)*'reg2014'!$M$2:$M$4033)/SUMPRODUCT(($AT86='reg2014'!$B$2:$B$4033)*('reg2014'!$D$2:$D$4033='4.d'!BA$5)*'reg2014'!$M$2:$M$4033)</f>
        <v>0.19491845772784788</v>
      </c>
      <c r="BC86" t="b">
        <f t="shared" si="1"/>
        <v>1</v>
      </c>
      <c r="BF86" s="67">
        <f>--BG86</f>
        <v>80</v>
      </c>
      <c r="BG86" s="69" t="s">
        <v>166</v>
      </c>
    </row>
    <row r="87" spans="1:59" x14ac:dyDescent="0.25">
      <c r="A87" s="43" t="s">
        <v>168</v>
      </c>
      <c r="B87" s="51">
        <v>0.55501718501131692</v>
      </c>
      <c r="C87" s="51">
        <v>0.27102020286696288</v>
      </c>
      <c r="D87" s="51">
        <v>6.8170005868052649E-2</v>
      </c>
      <c r="E87" s="51">
        <v>3.8477659485287953E-2</v>
      </c>
      <c r="F87" s="51">
        <v>4.6156425517646073E-2</v>
      </c>
      <c r="G87" s="51">
        <v>2.1158521250733506E-2</v>
      </c>
      <c r="H87" s="51">
        <v>0.48678409621909347</v>
      </c>
      <c r="I87" s="51">
        <v>0.25062473334552327</v>
      </c>
      <c r="J87" s="51">
        <v>0.11281769976229658</v>
      </c>
      <c r="K87" s="51">
        <v>4.9938034578736717E-2</v>
      </c>
      <c r="L87" s="51">
        <v>5.9060157249954288E-2</v>
      </c>
      <c r="M87" s="51">
        <v>4.0775278844395683E-2</v>
      </c>
      <c r="N87" s="51">
        <v>0.45756159391586787</v>
      </c>
      <c r="O87" s="51">
        <v>0.20686049275132695</v>
      </c>
      <c r="P87" s="51">
        <v>0.14185217460191712</v>
      </c>
      <c r="Q87" s="51">
        <v>5.6436663233779612E-2</v>
      </c>
      <c r="R87" s="51">
        <v>8.0186960310544245E-2</v>
      </c>
      <c r="S87" s="51">
        <v>5.710211518656421E-2</v>
      </c>
      <c r="T87" s="51">
        <v>0.34898009433454136</v>
      </c>
      <c r="U87" s="51">
        <v>0.20993282703538699</v>
      </c>
      <c r="V87" s="51">
        <v>0.19278948623839093</v>
      </c>
      <c r="W87" s="51">
        <v>6.8511807206666511E-2</v>
      </c>
      <c r="X87" s="51">
        <v>9.9416757077014223E-2</v>
      </c>
      <c r="Y87" s="51">
        <v>8.0369028107999965E-2</v>
      </c>
      <c r="Z87" s="51">
        <v>0.23635169557476435</v>
      </c>
      <c r="AA87" s="51">
        <v>0.19509834067898915</v>
      </c>
      <c r="AB87" s="51">
        <v>0.23984420376507568</v>
      </c>
      <c r="AC87" s="51">
        <v>7.5802612547974532E-2</v>
      </c>
      <c r="AD87" s="51">
        <v>0.11911730651694435</v>
      </c>
      <c r="AE87" s="51">
        <v>0.13378584091625192</v>
      </c>
      <c r="AF87" s="51">
        <v>0.21310733216546135</v>
      </c>
      <c r="AG87" s="51">
        <v>0.1404109360000089</v>
      </c>
      <c r="AH87" s="51">
        <v>0.2460797713607687</v>
      </c>
      <c r="AI87" s="51">
        <v>6.6401311659653753E-2</v>
      </c>
      <c r="AJ87" s="51">
        <v>0.1507358316847795</v>
      </c>
      <c r="AK87" s="51">
        <v>0.18326481712932766</v>
      </c>
      <c r="AL87" s="51">
        <v>0.18377999750598178</v>
      </c>
      <c r="AM87" s="51">
        <v>0.11893866181380434</v>
      </c>
      <c r="AN87" s="51">
        <v>0.24765663093760348</v>
      </c>
      <c r="AO87" s="51">
        <v>6.4426657610515928E-2</v>
      </c>
      <c r="AP87" s="51">
        <v>0.17099929326542102</v>
      </c>
      <c r="AQ87" s="51">
        <v>0.21419875886667342</v>
      </c>
      <c r="AR87" s="65"/>
      <c r="AS87" s="65"/>
      <c r="AT87" s="67" t="s">
        <v>168</v>
      </c>
      <c r="AU87" s="51">
        <f>SUMPRODUCT(($AT87='reg2014'!$B$2:$B$4033)*('reg2014'!$E$2:$E$4033="SUP")*('reg2014'!$D$2:$D$4033='4.d'!AU$5)*'reg2014'!$M$2:$M$4033)/SUMPRODUCT(($AT87='reg2014'!$B$2:$B$4033)*('reg2014'!$D$2:$D$4033='4.d'!AU$5)*'reg2014'!$M$2:$M$4033)</f>
        <v>2.1158521250733506E-2</v>
      </c>
      <c r="AV87" s="51">
        <f>SUMPRODUCT(($AT87='reg2014'!$B$2:$B$4033)*('reg2014'!$E$2:$E$4033="SUP")*('reg2014'!$D$2:$D$4033='4.d'!AV$5)*'reg2014'!$M$2:$M$4033)/SUMPRODUCT(($AT87='reg2014'!$B$2:$B$4033)*('reg2014'!$D$2:$D$4033='4.d'!AV$5)*'reg2014'!$M$2:$M$4033)</f>
        <v>4.0775278844395683E-2</v>
      </c>
      <c r="AW87" s="51">
        <f>SUMPRODUCT(($AT87='reg2014'!$B$2:$B$4033)*('reg2014'!$E$2:$E$4033="SUP")*('reg2014'!$D$2:$D$4033='4.d'!AW$5)*'reg2014'!$M$2:$M$4033)/SUMPRODUCT(($AT87='reg2014'!$B$2:$B$4033)*('reg2014'!$D$2:$D$4033='4.d'!AW$5)*'reg2014'!$M$2:$M$4033)</f>
        <v>5.710211518656421E-2</v>
      </c>
      <c r="AX87" s="51">
        <f>SUMPRODUCT(($AT87='reg2014'!$B$2:$B$4033)*('reg2014'!$E$2:$E$4033="SUP")*('reg2014'!$D$2:$D$4033='4.d'!AX$5)*'reg2014'!$M$2:$M$4033)/SUMPRODUCT(($AT87='reg2014'!$B$2:$B$4033)*('reg2014'!$D$2:$D$4033='4.d'!AX$5)*'reg2014'!$M$2:$M$4033)</f>
        <v>8.0369028107999965E-2</v>
      </c>
      <c r="AY87" s="51">
        <f>SUMPRODUCT(($AT87='reg2014'!$B$2:$B$4033)*('reg2014'!$E$2:$E$4033="SUP")*('reg2014'!$D$2:$D$4033='4.d'!AY$5)*'reg2014'!$M$2:$M$4033)/SUMPRODUCT(($AT87='reg2014'!$B$2:$B$4033)*('reg2014'!$D$2:$D$4033='4.d'!AY$5)*'reg2014'!$M$2:$M$4033)</f>
        <v>0.13378584091625192</v>
      </c>
      <c r="AZ87" s="51">
        <f>SUMPRODUCT(($AT87='reg2014'!$B$2:$B$4033)*('reg2014'!$E$2:$E$4033="SUP")*('reg2014'!$D$2:$D$4033='4.d'!AZ$5)*'reg2014'!$M$2:$M$4033)/SUMPRODUCT(($AT87='reg2014'!$B$2:$B$4033)*('reg2014'!$D$2:$D$4033='4.d'!AZ$5)*'reg2014'!$M$2:$M$4033)</f>
        <v>0.18326481712932766</v>
      </c>
      <c r="BA87" s="51">
        <f>SUMPRODUCT(($AT87='reg2014'!$B$2:$B$4033)*('reg2014'!$E$2:$E$4033="SUP")*('reg2014'!$D$2:$D$4033='4.d'!BA$5)*'reg2014'!$M$2:$M$4033)/SUMPRODUCT(($AT87='reg2014'!$B$2:$B$4033)*('reg2014'!$D$2:$D$4033='4.d'!BA$5)*'reg2014'!$M$2:$M$4033)</f>
        <v>0.21419875886667342</v>
      </c>
      <c r="BC87" t="b">
        <f t="shared" si="1"/>
        <v>1</v>
      </c>
      <c r="BF87" s="67">
        <f>--BG87</f>
        <v>81</v>
      </c>
      <c r="BG87" s="69" t="s">
        <v>168</v>
      </c>
    </row>
    <row r="88" spans="1:59" x14ac:dyDescent="0.25">
      <c r="A88" s="43" t="s">
        <v>9</v>
      </c>
      <c r="B88" s="51">
        <v>0.53468582351852989</v>
      </c>
      <c r="C88" s="51">
        <v>0.29771227723993338</v>
      </c>
      <c r="D88" s="51">
        <v>6.0862058333847197E-2</v>
      </c>
      <c r="E88" s="51">
        <v>4.3565394339273603E-2</v>
      </c>
      <c r="F88" s="51">
        <v>4.3041253006104702E-2</v>
      </c>
      <c r="G88" s="51">
        <v>2.0133193562311157E-2</v>
      </c>
      <c r="H88" s="51">
        <v>0.44579625248770233</v>
      </c>
      <c r="I88" s="51">
        <v>0.30062708873117794</v>
      </c>
      <c r="J88" s="51">
        <v>0.10690548608764222</v>
      </c>
      <c r="K88" s="51">
        <v>5.8428147647478501E-2</v>
      </c>
      <c r="L88" s="51">
        <v>5.2495212346513463E-2</v>
      </c>
      <c r="M88" s="51">
        <v>3.5747812699485564E-2</v>
      </c>
      <c r="N88" s="51">
        <v>0.44916994694506246</v>
      </c>
      <c r="O88" s="51">
        <v>0.22211763363568943</v>
      </c>
      <c r="P88" s="51">
        <v>0.1378857892635062</v>
      </c>
      <c r="Q88" s="51">
        <v>6.2753151919675967E-2</v>
      </c>
      <c r="R88" s="51">
        <v>7.6701466141822119E-2</v>
      </c>
      <c r="S88" s="51">
        <v>5.1372012094243823E-2</v>
      </c>
      <c r="T88" s="51">
        <v>0.35532296373728889</v>
      </c>
      <c r="U88" s="51">
        <v>0.2129053173400729</v>
      </c>
      <c r="V88" s="51">
        <v>0.18814134584212719</v>
      </c>
      <c r="W88" s="51">
        <v>7.642890695812686E-2</v>
      </c>
      <c r="X88" s="51">
        <v>9.5641990909511934E-2</v>
      </c>
      <c r="Y88" s="51">
        <v>7.1559475212872231E-2</v>
      </c>
      <c r="Z88" s="51">
        <v>0.23724141435313098</v>
      </c>
      <c r="AA88" s="51">
        <v>0.19800816803541599</v>
      </c>
      <c r="AB88" s="51">
        <v>0.2434595377374669</v>
      </c>
      <c r="AC88" s="51">
        <v>8.4951379229308385E-2</v>
      </c>
      <c r="AD88" s="51">
        <v>0.11397775702952814</v>
      </c>
      <c r="AE88" s="51">
        <v>0.12236174361514961</v>
      </c>
      <c r="AF88" s="51">
        <v>0.21495827735248135</v>
      </c>
      <c r="AG88" s="51">
        <v>0.1416601167699835</v>
      </c>
      <c r="AH88" s="51">
        <v>0.24568128135290088</v>
      </c>
      <c r="AI88" s="51">
        <v>7.5329563384367693E-2</v>
      </c>
      <c r="AJ88" s="51">
        <v>0.15224517481727259</v>
      </c>
      <c r="AK88" s="51">
        <v>0.17012558632299402</v>
      </c>
      <c r="AL88" s="51">
        <v>0.19862404686371496</v>
      </c>
      <c r="AM88" s="51">
        <v>0.1162519946555394</v>
      </c>
      <c r="AN88" s="51">
        <v>0.24710961239494089</v>
      </c>
      <c r="AO88" s="51">
        <v>7.0416624034862971E-2</v>
      </c>
      <c r="AP88" s="51">
        <v>0.1664053538740787</v>
      </c>
      <c r="AQ88" s="51">
        <v>0.20119236817686312</v>
      </c>
      <c r="AR88" s="65"/>
      <c r="AS88" s="65"/>
      <c r="AT88" s="67" t="s">
        <v>9</v>
      </c>
      <c r="AU88" s="51">
        <f>SUMPRODUCT(($AT88='reg2014'!$B$2:$B$4033)*('reg2014'!$E$2:$E$4033="SUP")*('reg2014'!$D$2:$D$4033='4.d'!AU$5)*'reg2014'!$M$2:$M$4033)/SUMPRODUCT(($AT88='reg2014'!$B$2:$B$4033)*('reg2014'!$D$2:$D$4033='4.d'!AU$5)*'reg2014'!$M$2:$M$4033)</f>
        <v>2.0133193562311157E-2</v>
      </c>
      <c r="AV88" s="51">
        <f>SUMPRODUCT(($AT88='reg2014'!$B$2:$B$4033)*('reg2014'!$E$2:$E$4033="SUP")*('reg2014'!$D$2:$D$4033='4.d'!AV$5)*'reg2014'!$M$2:$M$4033)/SUMPRODUCT(($AT88='reg2014'!$B$2:$B$4033)*('reg2014'!$D$2:$D$4033='4.d'!AV$5)*'reg2014'!$M$2:$M$4033)</f>
        <v>3.5747812699485564E-2</v>
      </c>
      <c r="AW88" s="51">
        <f>SUMPRODUCT(($AT88='reg2014'!$B$2:$B$4033)*('reg2014'!$E$2:$E$4033="SUP")*('reg2014'!$D$2:$D$4033='4.d'!AW$5)*'reg2014'!$M$2:$M$4033)/SUMPRODUCT(($AT88='reg2014'!$B$2:$B$4033)*('reg2014'!$D$2:$D$4033='4.d'!AW$5)*'reg2014'!$M$2:$M$4033)</f>
        <v>5.1372012094243823E-2</v>
      </c>
      <c r="AX88" s="51">
        <f>SUMPRODUCT(($AT88='reg2014'!$B$2:$B$4033)*('reg2014'!$E$2:$E$4033="SUP")*('reg2014'!$D$2:$D$4033='4.d'!AX$5)*'reg2014'!$M$2:$M$4033)/SUMPRODUCT(($AT88='reg2014'!$B$2:$B$4033)*('reg2014'!$D$2:$D$4033='4.d'!AX$5)*'reg2014'!$M$2:$M$4033)</f>
        <v>7.1559475212872231E-2</v>
      </c>
      <c r="AY88" s="51">
        <f>SUMPRODUCT(($AT88='reg2014'!$B$2:$B$4033)*('reg2014'!$E$2:$E$4033="SUP")*('reg2014'!$D$2:$D$4033='4.d'!AY$5)*'reg2014'!$M$2:$M$4033)/SUMPRODUCT(($AT88='reg2014'!$B$2:$B$4033)*('reg2014'!$D$2:$D$4033='4.d'!AY$5)*'reg2014'!$M$2:$M$4033)</f>
        <v>0.12236174361514961</v>
      </c>
      <c r="AZ88" s="51">
        <f>SUMPRODUCT(($AT88='reg2014'!$B$2:$B$4033)*('reg2014'!$E$2:$E$4033="SUP")*('reg2014'!$D$2:$D$4033='4.d'!AZ$5)*'reg2014'!$M$2:$M$4033)/SUMPRODUCT(($AT88='reg2014'!$B$2:$B$4033)*('reg2014'!$D$2:$D$4033='4.d'!AZ$5)*'reg2014'!$M$2:$M$4033)</f>
        <v>0.17012558632299402</v>
      </c>
      <c r="BA88" s="51">
        <f>SUMPRODUCT(($AT88='reg2014'!$B$2:$B$4033)*('reg2014'!$E$2:$E$4033="SUP")*('reg2014'!$D$2:$D$4033='4.d'!BA$5)*'reg2014'!$M$2:$M$4033)/SUMPRODUCT(($AT88='reg2014'!$B$2:$B$4033)*('reg2014'!$D$2:$D$4033='4.d'!BA$5)*'reg2014'!$M$2:$M$4033)</f>
        <v>0.20119236817686306</v>
      </c>
      <c r="BC88" t="b">
        <f t="shared" si="1"/>
        <v>1</v>
      </c>
      <c r="BF88" s="67">
        <f>--BG88</f>
        <v>82</v>
      </c>
      <c r="BG88" s="69" t="s">
        <v>9</v>
      </c>
    </row>
    <row r="89" spans="1:59" x14ac:dyDescent="0.25">
      <c r="A89" s="43" t="s">
        <v>14</v>
      </c>
      <c r="B89" s="51">
        <v>0.42905810234013686</v>
      </c>
      <c r="C89" s="51">
        <v>0.30985273874248592</v>
      </c>
      <c r="D89" s="51">
        <v>9.704190063083673E-2</v>
      </c>
      <c r="E89" s="51">
        <v>6.7252938788040839E-2</v>
      </c>
      <c r="F89" s="51">
        <v>6.2390445348940851E-2</v>
      </c>
      <c r="G89" s="51">
        <v>3.4403874149558811E-2</v>
      </c>
      <c r="H89" s="51">
        <v>0.3934656156564284</v>
      </c>
      <c r="I89" s="51">
        <v>0.27004077194889914</v>
      </c>
      <c r="J89" s="51">
        <v>0.11599891274802936</v>
      </c>
      <c r="K89" s="51">
        <v>8.3163903234574607E-2</v>
      </c>
      <c r="L89" s="51">
        <v>7.6879586844251155E-2</v>
      </c>
      <c r="M89" s="51">
        <v>6.0451209567817341E-2</v>
      </c>
      <c r="N89" s="51">
        <v>0.4089247946669457</v>
      </c>
      <c r="O89" s="51">
        <v>0.19995216991637207</v>
      </c>
      <c r="P89" s="51">
        <v>0.13207081841757157</v>
      </c>
      <c r="Q89" s="51">
        <v>8.4382730350430091E-2</v>
      </c>
      <c r="R89" s="51">
        <v>9.870933508710307E-2</v>
      </c>
      <c r="S89" s="51">
        <v>7.5960151561577496E-2</v>
      </c>
      <c r="T89" s="51">
        <v>0.28129835013674293</v>
      </c>
      <c r="U89" s="51">
        <v>0.19918751433726453</v>
      </c>
      <c r="V89" s="51">
        <v>0.18919494937827114</v>
      </c>
      <c r="W89" s="51">
        <v>0.10297775832700189</v>
      </c>
      <c r="X89" s="51">
        <v>0.1252535967214235</v>
      </c>
      <c r="Y89" s="51">
        <v>0.10208783109929603</v>
      </c>
      <c r="Z89" s="51">
        <v>0.18797607529246196</v>
      </c>
      <c r="AA89" s="51">
        <v>0.16968657460345385</v>
      </c>
      <c r="AB89" s="51">
        <v>0.23974257483800979</v>
      </c>
      <c r="AC89" s="51">
        <v>0.10854076875714663</v>
      </c>
      <c r="AD89" s="51">
        <v>0.14012519424165126</v>
      </c>
      <c r="AE89" s="51">
        <v>0.1539288122672765</v>
      </c>
      <c r="AF89" s="51">
        <v>0.18217185714485196</v>
      </c>
      <c r="AG89" s="51">
        <v>0.11992659763709115</v>
      </c>
      <c r="AH89" s="51">
        <v>0.23208221525276385</v>
      </c>
      <c r="AI89" s="51">
        <v>8.7765096161006181E-2</v>
      </c>
      <c r="AJ89" s="51">
        <v>0.17648168870687675</v>
      </c>
      <c r="AK89" s="51">
        <v>0.20157254509741029</v>
      </c>
      <c r="AL89" s="51">
        <v>0.16045666574470777</v>
      </c>
      <c r="AM89" s="51">
        <v>9.9664935486957623E-2</v>
      </c>
      <c r="AN89" s="51">
        <v>0.23516920078396714</v>
      </c>
      <c r="AO89" s="51">
        <v>8.232905253892521E-2</v>
      </c>
      <c r="AP89" s="51">
        <v>0.19153040369608998</v>
      </c>
      <c r="AQ89" s="51">
        <v>0.23084974174935227</v>
      </c>
      <c r="AR89" s="65"/>
      <c r="AS89" s="65"/>
      <c r="AT89" s="67" t="s">
        <v>14</v>
      </c>
      <c r="AU89" s="51">
        <f>SUMPRODUCT(($AT89='reg2014'!$B$2:$B$4033)*('reg2014'!$E$2:$E$4033="SUP")*('reg2014'!$D$2:$D$4033='4.d'!AU$5)*'reg2014'!$M$2:$M$4033)/SUMPRODUCT(($AT89='reg2014'!$B$2:$B$4033)*('reg2014'!$D$2:$D$4033='4.d'!AU$5)*'reg2014'!$M$2:$M$4033)</f>
        <v>3.4403874149558811E-2</v>
      </c>
      <c r="AV89" s="51">
        <f>SUMPRODUCT(($AT89='reg2014'!$B$2:$B$4033)*('reg2014'!$E$2:$E$4033="SUP")*('reg2014'!$D$2:$D$4033='4.d'!AV$5)*'reg2014'!$M$2:$M$4033)/SUMPRODUCT(($AT89='reg2014'!$B$2:$B$4033)*('reg2014'!$D$2:$D$4033='4.d'!AV$5)*'reg2014'!$M$2:$M$4033)</f>
        <v>6.0451209567817341E-2</v>
      </c>
      <c r="AW89" s="51">
        <f>SUMPRODUCT(($AT89='reg2014'!$B$2:$B$4033)*('reg2014'!$E$2:$E$4033="SUP")*('reg2014'!$D$2:$D$4033='4.d'!AW$5)*'reg2014'!$M$2:$M$4033)/SUMPRODUCT(($AT89='reg2014'!$B$2:$B$4033)*('reg2014'!$D$2:$D$4033='4.d'!AW$5)*'reg2014'!$M$2:$M$4033)</f>
        <v>7.5960151561577496E-2</v>
      </c>
      <c r="AX89" s="51">
        <f>SUMPRODUCT(($AT89='reg2014'!$B$2:$B$4033)*('reg2014'!$E$2:$E$4033="SUP")*('reg2014'!$D$2:$D$4033='4.d'!AX$5)*'reg2014'!$M$2:$M$4033)/SUMPRODUCT(($AT89='reg2014'!$B$2:$B$4033)*('reg2014'!$D$2:$D$4033='4.d'!AX$5)*'reg2014'!$M$2:$M$4033)</f>
        <v>0.10208783109929603</v>
      </c>
      <c r="AY89" s="51">
        <f>SUMPRODUCT(($AT89='reg2014'!$B$2:$B$4033)*('reg2014'!$E$2:$E$4033="SUP")*('reg2014'!$D$2:$D$4033='4.d'!AY$5)*'reg2014'!$M$2:$M$4033)/SUMPRODUCT(($AT89='reg2014'!$B$2:$B$4033)*('reg2014'!$D$2:$D$4033='4.d'!AY$5)*'reg2014'!$M$2:$M$4033)</f>
        <v>0.1539288122672765</v>
      </c>
      <c r="AZ89" s="51">
        <f>SUMPRODUCT(($AT89='reg2014'!$B$2:$B$4033)*('reg2014'!$E$2:$E$4033="SUP")*('reg2014'!$D$2:$D$4033='4.d'!AZ$5)*'reg2014'!$M$2:$M$4033)/SUMPRODUCT(($AT89='reg2014'!$B$2:$B$4033)*('reg2014'!$D$2:$D$4033='4.d'!AZ$5)*'reg2014'!$M$2:$M$4033)</f>
        <v>0.20157254509741029</v>
      </c>
      <c r="BA89" s="51">
        <f>SUMPRODUCT(($AT89='reg2014'!$B$2:$B$4033)*('reg2014'!$E$2:$E$4033="SUP")*('reg2014'!$D$2:$D$4033='4.d'!BA$5)*'reg2014'!$M$2:$M$4033)/SUMPRODUCT(($AT89='reg2014'!$B$2:$B$4033)*('reg2014'!$D$2:$D$4033='4.d'!BA$5)*'reg2014'!$M$2:$M$4033)</f>
        <v>0.23084974174935227</v>
      </c>
      <c r="BC89" t="b">
        <f t="shared" si="1"/>
        <v>1</v>
      </c>
      <c r="BF89" s="67">
        <f>--BG89</f>
        <v>83</v>
      </c>
      <c r="BG89" s="69" t="s">
        <v>14</v>
      </c>
    </row>
    <row r="90" spans="1:59" x14ac:dyDescent="0.25">
      <c r="A90" s="43" t="s">
        <v>172</v>
      </c>
      <c r="B90" s="51">
        <v>0.50750055855223264</v>
      </c>
      <c r="C90" s="51">
        <v>0.28814911748747246</v>
      </c>
      <c r="D90" s="51">
        <v>7.9122913408445308E-2</v>
      </c>
      <c r="E90" s="51">
        <v>5.086017043822412E-2</v>
      </c>
      <c r="F90" s="51">
        <v>4.9328141457342566E-2</v>
      </c>
      <c r="G90" s="51">
        <v>2.5039098656282916E-2</v>
      </c>
      <c r="H90" s="51">
        <v>0.45250905699630545</v>
      </c>
      <c r="I90" s="51">
        <v>0.2567165249829621</v>
      </c>
      <c r="J90" s="51">
        <v>0.11318555184906202</v>
      </c>
      <c r="K90" s="51">
        <v>6.1892463861688007E-2</v>
      </c>
      <c r="L90" s="51">
        <v>6.510276552243624E-2</v>
      </c>
      <c r="M90" s="51">
        <v>5.0593636787546178E-2</v>
      </c>
      <c r="N90" s="51">
        <v>0.43802334269445803</v>
      </c>
      <c r="O90" s="51">
        <v>0.20521474763610131</v>
      </c>
      <c r="P90" s="51">
        <v>0.1345940793033262</v>
      </c>
      <c r="Q90" s="51">
        <v>7.0401669543709577E-2</v>
      </c>
      <c r="R90" s="51">
        <v>8.7161518048076675E-2</v>
      </c>
      <c r="S90" s="51">
        <v>6.4604642774328189E-2</v>
      </c>
      <c r="T90" s="51">
        <v>0.32727862661245299</v>
      </c>
      <c r="U90" s="51">
        <v>0.1980806949953669</v>
      </c>
      <c r="V90" s="51">
        <v>0.19231927226595499</v>
      </c>
      <c r="W90" s="51">
        <v>7.999052916811604E-2</v>
      </c>
      <c r="X90" s="51">
        <v>0.10559685240994671</v>
      </c>
      <c r="Y90" s="51">
        <v>9.6734024548162392E-2</v>
      </c>
      <c r="Z90" s="51">
        <v>0.23344312177246529</v>
      </c>
      <c r="AA90" s="51">
        <v>0.16676573073839995</v>
      </c>
      <c r="AB90" s="51">
        <v>0.23913612494069789</v>
      </c>
      <c r="AC90" s="51">
        <v>8.510330837645802E-2</v>
      </c>
      <c r="AD90" s="51">
        <v>0.12229050675362493</v>
      </c>
      <c r="AE90" s="51">
        <v>0.15326120741835395</v>
      </c>
      <c r="AF90" s="51">
        <v>0.24086185591896056</v>
      </c>
      <c r="AG90" s="51">
        <v>0.11410662218306276</v>
      </c>
      <c r="AH90" s="51">
        <v>0.2294490135465056</v>
      </c>
      <c r="AI90" s="51">
        <v>7.0515975595306063E-2</v>
      </c>
      <c r="AJ90" s="51">
        <v>0.15207555287658131</v>
      </c>
      <c r="AK90" s="51">
        <v>0.1929909798795835</v>
      </c>
      <c r="AL90" s="51">
        <v>0.21164049055907677</v>
      </c>
      <c r="AM90" s="51">
        <v>9.2435270224250299E-2</v>
      </c>
      <c r="AN90" s="51">
        <v>0.23648160192147544</v>
      </c>
      <c r="AO90" s="51">
        <v>6.4720643588653565E-2</v>
      </c>
      <c r="AP90" s="51">
        <v>0.1663446050320517</v>
      </c>
      <c r="AQ90" s="51">
        <v>0.22837738867449217</v>
      </c>
      <c r="AR90" s="65"/>
      <c r="AS90" s="65"/>
      <c r="AT90" s="67" t="s">
        <v>172</v>
      </c>
      <c r="AU90" s="51">
        <f>SUMPRODUCT(($AT90='reg2014'!$B$2:$B$4033)*('reg2014'!$E$2:$E$4033="SUP")*('reg2014'!$D$2:$D$4033='4.d'!AU$5)*'reg2014'!$M$2:$M$4033)/SUMPRODUCT(($AT90='reg2014'!$B$2:$B$4033)*('reg2014'!$D$2:$D$4033='4.d'!AU$5)*'reg2014'!$M$2:$M$4033)</f>
        <v>2.5039098656282916E-2</v>
      </c>
      <c r="AV90" s="51">
        <f>SUMPRODUCT(($AT90='reg2014'!$B$2:$B$4033)*('reg2014'!$E$2:$E$4033="SUP")*('reg2014'!$D$2:$D$4033='4.d'!AV$5)*'reg2014'!$M$2:$M$4033)/SUMPRODUCT(($AT90='reg2014'!$B$2:$B$4033)*('reg2014'!$D$2:$D$4033='4.d'!AV$5)*'reg2014'!$M$2:$M$4033)</f>
        <v>5.0593636787546178E-2</v>
      </c>
      <c r="AW90" s="51">
        <f>SUMPRODUCT(($AT90='reg2014'!$B$2:$B$4033)*('reg2014'!$E$2:$E$4033="SUP")*('reg2014'!$D$2:$D$4033='4.d'!AW$5)*'reg2014'!$M$2:$M$4033)/SUMPRODUCT(($AT90='reg2014'!$B$2:$B$4033)*('reg2014'!$D$2:$D$4033='4.d'!AW$5)*'reg2014'!$M$2:$M$4033)</f>
        <v>6.4604642774328189E-2</v>
      </c>
      <c r="AX90" s="51">
        <f>SUMPRODUCT(($AT90='reg2014'!$B$2:$B$4033)*('reg2014'!$E$2:$E$4033="SUP")*('reg2014'!$D$2:$D$4033='4.d'!AX$5)*'reg2014'!$M$2:$M$4033)/SUMPRODUCT(($AT90='reg2014'!$B$2:$B$4033)*('reg2014'!$D$2:$D$4033='4.d'!AX$5)*'reg2014'!$M$2:$M$4033)</f>
        <v>9.6734024548162392E-2</v>
      </c>
      <c r="AY90" s="51">
        <f>SUMPRODUCT(($AT90='reg2014'!$B$2:$B$4033)*('reg2014'!$E$2:$E$4033="SUP")*('reg2014'!$D$2:$D$4033='4.d'!AY$5)*'reg2014'!$M$2:$M$4033)/SUMPRODUCT(($AT90='reg2014'!$B$2:$B$4033)*('reg2014'!$D$2:$D$4033='4.d'!AY$5)*'reg2014'!$M$2:$M$4033)</f>
        <v>0.15326120741835395</v>
      </c>
      <c r="AZ90" s="51">
        <f>SUMPRODUCT(($AT90='reg2014'!$B$2:$B$4033)*('reg2014'!$E$2:$E$4033="SUP")*('reg2014'!$D$2:$D$4033='4.d'!AZ$5)*'reg2014'!$M$2:$M$4033)/SUMPRODUCT(($AT90='reg2014'!$B$2:$B$4033)*('reg2014'!$D$2:$D$4033='4.d'!AZ$5)*'reg2014'!$M$2:$M$4033)</f>
        <v>0.19299097987958352</v>
      </c>
      <c r="BA90" s="51">
        <f>SUMPRODUCT(($AT90='reg2014'!$B$2:$B$4033)*('reg2014'!$E$2:$E$4033="SUP")*('reg2014'!$D$2:$D$4033='4.d'!BA$5)*'reg2014'!$M$2:$M$4033)/SUMPRODUCT(($AT90='reg2014'!$B$2:$B$4033)*('reg2014'!$D$2:$D$4033='4.d'!BA$5)*'reg2014'!$M$2:$M$4033)</f>
        <v>0.22837738867449217</v>
      </c>
      <c r="BC90" t="b">
        <f t="shared" si="1"/>
        <v>0</v>
      </c>
      <c r="BF90" s="67">
        <f>--BG90</f>
        <v>84</v>
      </c>
      <c r="BG90" s="69" t="s">
        <v>172</v>
      </c>
    </row>
    <row r="91" spans="1:59" x14ac:dyDescent="0.25">
      <c r="A91" s="43" t="s">
        <v>174</v>
      </c>
      <c r="B91" s="51">
        <v>0.54282069970845481</v>
      </c>
      <c r="C91" s="51">
        <v>0.30093630858936982</v>
      </c>
      <c r="D91" s="51">
        <v>8.0371159452792107E-2</v>
      </c>
      <c r="E91" s="51">
        <v>3.1228975106526127E-2</v>
      </c>
      <c r="F91" s="51">
        <v>3.2714734245346488E-2</v>
      </c>
      <c r="G91" s="51">
        <v>1.1928122897510652E-2</v>
      </c>
      <c r="H91" s="51">
        <v>0.46953515050653566</v>
      </c>
      <c r="I91" s="51">
        <v>0.28081627377163076</v>
      </c>
      <c r="J91" s="51">
        <v>0.13444604223554313</v>
      </c>
      <c r="K91" s="51">
        <v>4.1152994781147499E-2</v>
      </c>
      <c r="L91" s="51">
        <v>4.4368324958394594E-2</v>
      </c>
      <c r="M91" s="51">
        <v>2.9681213746748314E-2</v>
      </c>
      <c r="N91" s="51">
        <v>0.42722949706013258</v>
      </c>
      <c r="O91" s="51">
        <v>0.23699313640516292</v>
      </c>
      <c r="P91" s="51">
        <v>0.17840661528731055</v>
      </c>
      <c r="Q91" s="51">
        <v>5.0903042938461901E-2</v>
      </c>
      <c r="R91" s="51">
        <v>6.5473541193281637E-2</v>
      </c>
      <c r="S91" s="51">
        <v>4.0994167115650404E-2</v>
      </c>
      <c r="T91" s="51">
        <v>0.29304255092828718</v>
      </c>
      <c r="U91" s="51">
        <v>0.26236420714427933</v>
      </c>
      <c r="V91" s="51">
        <v>0.23454422967300617</v>
      </c>
      <c r="W91" s="51">
        <v>6.4250510714782494E-2</v>
      </c>
      <c r="X91" s="51">
        <v>8.3980875129212887E-2</v>
      </c>
      <c r="Y91" s="51">
        <v>6.1817626410431946E-2</v>
      </c>
      <c r="Z91" s="51">
        <v>0.21256873216912309</v>
      </c>
      <c r="AA91" s="51">
        <v>0.21052774459767618</v>
      </c>
      <c r="AB91" s="51">
        <v>0.28749296636689403</v>
      </c>
      <c r="AC91" s="51">
        <v>7.2675939545306475E-2</v>
      </c>
      <c r="AD91" s="51">
        <v>0.10838211630914421</v>
      </c>
      <c r="AE91" s="51">
        <v>0.10835250101185599</v>
      </c>
      <c r="AF91" s="51">
        <v>0.18816791751108586</v>
      </c>
      <c r="AG91" s="51">
        <v>0.15939430148543723</v>
      </c>
      <c r="AH91" s="51">
        <v>0.29146760069734107</v>
      </c>
      <c r="AI91" s="51">
        <v>6.4562033415726874E-2</v>
      </c>
      <c r="AJ91" s="51">
        <v>0.14556523897975121</v>
      </c>
      <c r="AK91" s="51">
        <v>0.15084290791065774</v>
      </c>
      <c r="AL91" s="51">
        <v>0.16194682186477599</v>
      </c>
      <c r="AM91" s="51">
        <v>0.13483789470706728</v>
      </c>
      <c r="AN91" s="51">
        <v>0.29712220220151636</v>
      </c>
      <c r="AO91" s="51">
        <v>6.1584407831255052E-2</v>
      </c>
      <c r="AP91" s="51">
        <v>0.16597565209817455</v>
      </c>
      <c r="AQ91" s="51">
        <v>0.17853302129721083</v>
      </c>
      <c r="AR91" s="65"/>
      <c r="AS91" s="65"/>
      <c r="AT91" s="67" t="s">
        <v>174</v>
      </c>
      <c r="AU91" s="51">
        <f>SUMPRODUCT(($AT91='reg2014'!$B$2:$B$4033)*('reg2014'!$E$2:$E$4033="SUP")*('reg2014'!$D$2:$D$4033='4.d'!AU$5)*'reg2014'!$M$2:$M$4033)/SUMPRODUCT(($AT91='reg2014'!$B$2:$B$4033)*('reg2014'!$D$2:$D$4033='4.d'!AU$5)*'reg2014'!$M$2:$M$4033)</f>
        <v>1.1928122897510652E-2</v>
      </c>
      <c r="AV91" s="51">
        <f>SUMPRODUCT(($AT91='reg2014'!$B$2:$B$4033)*('reg2014'!$E$2:$E$4033="SUP")*('reg2014'!$D$2:$D$4033='4.d'!AV$5)*'reg2014'!$M$2:$M$4033)/SUMPRODUCT(($AT91='reg2014'!$B$2:$B$4033)*('reg2014'!$D$2:$D$4033='4.d'!AV$5)*'reg2014'!$M$2:$M$4033)</f>
        <v>2.9681213746748314E-2</v>
      </c>
      <c r="AW91" s="51">
        <f>SUMPRODUCT(($AT91='reg2014'!$B$2:$B$4033)*('reg2014'!$E$2:$E$4033="SUP")*('reg2014'!$D$2:$D$4033='4.d'!AW$5)*'reg2014'!$M$2:$M$4033)/SUMPRODUCT(($AT91='reg2014'!$B$2:$B$4033)*('reg2014'!$D$2:$D$4033='4.d'!AW$5)*'reg2014'!$M$2:$M$4033)</f>
        <v>4.0994167115650404E-2</v>
      </c>
      <c r="AX91" s="51">
        <f>SUMPRODUCT(($AT91='reg2014'!$B$2:$B$4033)*('reg2014'!$E$2:$E$4033="SUP")*('reg2014'!$D$2:$D$4033='4.d'!AX$5)*'reg2014'!$M$2:$M$4033)/SUMPRODUCT(($AT91='reg2014'!$B$2:$B$4033)*('reg2014'!$D$2:$D$4033='4.d'!AX$5)*'reg2014'!$M$2:$M$4033)</f>
        <v>6.1817626410431946E-2</v>
      </c>
      <c r="AY91" s="51">
        <f>SUMPRODUCT(($AT91='reg2014'!$B$2:$B$4033)*('reg2014'!$E$2:$E$4033="SUP")*('reg2014'!$D$2:$D$4033='4.d'!AY$5)*'reg2014'!$M$2:$M$4033)/SUMPRODUCT(($AT91='reg2014'!$B$2:$B$4033)*('reg2014'!$D$2:$D$4033='4.d'!AY$5)*'reg2014'!$M$2:$M$4033)</f>
        <v>0.10835250101185599</v>
      </c>
      <c r="AZ91" s="51">
        <f>SUMPRODUCT(($AT91='reg2014'!$B$2:$B$4033)*('reg2014'!$E$2:$E$4033="SUP")*('reg2014'!$D$2:$D$4033='4.d'!AZ$5)*'reg2014'!$M$2:$M$4033)/SUMPRODUCT(($AT91='reg2014'!$B$2:$B$4033)*('reg2014'!$D$2:$D$4033='4.d'!AZ$5)*'reg2014'!$M$2:$M$4033)</f>
        <v>0.15084290791065774</v>
      </c>
      <c r="BA91" s="51">
        <f>SUMPRODUCT(($AT91='reg2014'!$B$2:$B$4033)*('reg2014'!$E$2:$E$4033="SUP")*('reg2014'!$D$2:$D$4033='4.d'!BA$5)*'reg2014'!$M$2:$M$4033)/SUMPRODUCT(($AT91='reg2014'!$B$2:$B$4033)*('reg2014'!$D$2:$D$4033='4.d'!BA$5)*'reg2014'!$M$2:$M$4033)</f>
        <v>0.17853302129721083</v>
      </c>
      <c r="BC91" t="b">
        <f t="shared" si="1"/>
        <v>1</v>
      </c>
      <c r="BF91" s="67">
        <f>--BG91</f>
        <v>85</v>
      </c>
      <c r="BG91" s="69" t="s">
        <v>174</v>
      </c>
    </row>
    <row r="92" spans="1:59" x14ac:dyDescent="0.25">
      <c r="A92" s="43" t="s">
        <v>176</v>
      </c>
      <c r="B92" s="51">
        <v>0.50485002751788666</v>
      </c>
      <c r="C92" s="51">
        <v>0.32632773802971932</v>
      </c>
      <c r="D92" s="51">
        <v>6.8794716565767744E-2</v>
      </c>
      <c r="E92" s="51">
        <v>3.6684782608695655E-2</v>
      </c>
      <c r="F92" s="51">
        <v>4.0124518436984037E-2</v>
      </c>
      <c r="G92" s="51">
        <v>2.3218216840946614E-2</v>
      </c>
      <c r="H92" s="51">
        <v>0.43576017130620986</v>
      </c>
      <c r="I92" s="51">
        <v>0.29263464102460507</v>
      </c>
      <c r="J92" s="51">
        <v>0.11809623853581673</v>
      </c>
      <c r="K92" s="51">
        <v>4.8806108844087107E-2</v>
      </c>
      <c r="L92" s="51">
        <v>5.387661104601834E-2</v>
      </c>
      <c r="M92" s="51">
        <v>5.0826229243262896E-2</v>
      </c>
      <c r="N92" s="51">
        <v>0.42151237605026115</v>
      </c>
      <c r="O92" s="51">
        <v>0.23699947013852093</v>
      </c>
      <c r="P92" s="51">
        <v>0.15107107713269247</v>
      </c>
      <c r="Q92" s="51">
        <v>5.4999621527514947E-2</v>
      </c>
      <c r="R92" s="51">
        <v>7.0910604799031107E-2</v>
      </c>
      <c r="S92" s="51">
        <v>6.4506850351979408E-2</v>
      </c>
      <c r="T92" s="51">
        <v>0.31243165626553265</v>
      </c>
      <c r="U92" s="51">
        <v>0.23337567423280131</v>
      </c>
      <c r="V92" s="51">
        <v>0.20599399863772758</v>
      </c>
      <c r="W92" s="51">
        <v>6.542221240404264E-2</v>
      </c>
      <c r="X92" s="51">
        <v>8.9943115922019104E-2</v>
      </c>
      <c r="Y92" s="51">
        <v>9.2833342537876701E-2</v>
      </c>
      <c r="Z92" s="51">
        <v>0.20880575041136226</v>
      </c>
      <c r="AA92" s="51">
        <v>0.20350913657226985</v>
      </c>
      <c r="AB92" s="51">
        <v>0.24890274530181</v>
      </c>
      <c r="AC92" s="51">
        <v>7.0148090413094305E-2</v>
      </c>
      <c r="AD92" s="51">
        <v>0.11624144799515025</v>
      </c>
      <c r="AE92" s="51">
        <v>0.15239282930631332</v>
      </c>
      <c r="AF92" s="51">
        <v>0.18549675299832266</v>
      </c>
      <c r="AG92" s="51">
        <v>0.15035857376281964</v>
      </c>
      <c r="AH92" s="51">
        <v>0.24950716587809282</v>
      </c>
      <c r="AI92" s="51">
        <v>6.0378583049891528E-2</v>
      </c>
      <c r="AJ92" s="51">
        <v>0.14741935120925367</v>
      </c>
      <c r="AK92" s="51">
        <v>0.20683957310161966</v>
      </c>
      <c r="AL92" s="51">
        <v>0.16406782874763998</v>
      </c>
      <c r="AM92" s="51">
        <v>0.12752093094058106</v>
      </c>
      <c r="AN92" s="51">
        <v>0.2531366116382836</v>
      </c>
      <c r="AO92" s="51">
        <v>5.9265779977296193E-2</v>
      </c>
      <c r="AP92" s="51">
        <v>0.1630444379156262</v>
      </c>
      <c r="AQ92" s="51">
        <v>0.23296441078057292</v>
      </c>
      <c r="AR92" s="65"/>
      <c r="AS92" s="65"/>
      <c r="AT92" s="67" t="s">
        <v>176</v>
      </c>
      <c r="AU92" s="51">
        <f>SUMPRODUCT(($AT92='reg2014'!$B$2:$B$4033)*('reg2014'!$E$2:$E$4033="SUP")*('reg2014'!$D$2:$D$4033='4.d'!AU$5)*'reg2014'!$M$2:$M$4033)/SUMPRODUCT(($AT92='reg2014'!$B$2:$B$4033)*('reg2014'!$D$2:$D$4033='4.d'!AU$5)*'reg2014'!$M$2:$M$4033)</f>
        <v>2.3218216840946614E-2</v>
      </c>
      <c r="AV92" s="51">
        <f>SUMPRODUCT(($AT92='reg2014'!$B$2:$B$4033)*('reg2014'!$E$2:$E$4033="SUP")*('reg2014'!$D$2:$D$4033='4.d'!AV$5)*'reg2014'!$M$2:$M$4033)/SUMPRODUCT(($AT92='reg2014'!$B$2:$B$4033)*('reg2014'!$D$2:$D$4033='4.d'!AV$5)*'reg2014'!$M$2:$M$4033)</f>
        <v>5.0826229243262896E-2</v>
      </c>
      <c r="AW92" s="51">
        <f>SUMPRODUCT(($AT92='reg2014'!$B$2:$B$4033)*('reg2014'!$E$2:$E$4033="SUP")*('reg2014'!$D$2:$D$4033='4.d'!AW$5)*'reg2014'!$M$2:$M$4033)/SUMPRODUCT(($AT92='reg2014'!$B$2:$B$4033)*('reg2014'!$D$2:$D$4033='4.d'!AW$5)*'reg2014'!$M$2:$M$4033)</f>
        <v>6.4506850351979408E-2</v>
      </c>
      <c r="AX92" s="51">
        <f>SUMPRODUCT(($AT92='reg2014'!$B$2:$B$4033)*('reg2014'!$E$2:$E$4033="SUP")*('reg2014'!$D$2:$D$4033='4.d'!AX$5)*'reg2014'!$M$2:$M$4033)/SUMPRODUCT(($AT92='reg2014'!$B$2:$B$4033)*('reg2014'!$D$2:$D$4033='4.d'!AX$5)*'reg2014'!$M$2:$M$4033)</f>
        <v>9.2833342537876701E-2</v>
      </c>
      <c r="AY92" s="51">
        <f>SUMPRODUCT(($AT92='reg2014'!$B$2:$B$4033)*('reg2014'!$E$2:$E$4033="SUP")*('reg2014'!$D$2:$D$4033='4.d'!AY$5)*'reg2014'!$M$2:$M$4033)/SUMPRODUCT(($AT92='reg2014'!$B$2:$B$4033)*('reg2014'!$D$2:$D$4033='4.d'!AY$5)*'reg2014'!$M$2:$M$4033)</f>
        <v>0.15239282930631332</v>
      </c>
      <c r="AZ92" s="51">
        <f>SUMPRODUCT(($AT92='reg2014'!$B$2:$B$4033)*('reg2014'!$E$2:$E$4033="SUP")*('reg2014'!$D$2:$D$4033='4.d'!AZ$5)*'reg2014'!$M$2:$M$4033)/SUMPRODUCT(($AT92='reg2014'!$B$2:$B$4033)*('reg2014'!$D$2:$D$4033='4.d'!AZ$5)*'reg2014'!$M$2:$M$4033)</f>
        <v>0.20683957310161966</v>
      </c>
      <c r="BA92" s="51">
        <f>SUMPRODUCT(($AT92='reg2014'!$B$2:$B$4033)*('reg2014'!$E$2:$E$4033="SUP")*('reg2014'!$D$2:$D$4033='4.d'!BA$5)*'reg2014'!$M$2:$M$4033)/SUMPRODUCT(($AT92='reg2014'!$B$2:$B$4033)*('reg2014'!$D$2:$D$4033='4.d'!BA$5)*'reg2014'!$M$2:$M$4033)</f>
        <v>0.23296441078057298</v>
      </c>
      <c r="BC92" t="b">
        <f t="shared" si="1"/>
        <v>1</v>
      </c>
      <c r="BF92" s="67">
        <f>--BG92</f>
        <v>86</v>
      </c>
      <c r="BG92" s="69" t="s">
        <v>176</v>
      </c>
    </row>
    <row r="93" spans="1:59" x14ac:dyDescent="0.25">
      <c r="A93" s="43" t="s">
        <v>178</v>
      </c>
      <c r="B93" s="51">
        <v>0.45578650974436852</v>
      </c>
      <c r="C93" s="51">
        <v>0.35294862060237914</v>
      </c>
      <c r="D93" s="51">
        <v>8.2890407491774232E-2</v>
      </c>
      <c r="E93" s="51">
        <v>4.2030498607947352E-2</v>
      </c>
      <c r="F93" s="51">
        <v>4.2410149329283726E-2</v>
      </c>
      <c r="G93" s="51">
        <v>2.3933814224247025E-2</v>
      </c>
      <c r="H93" s="51">
        <v>0.39147294189207171</v>
      </c>
      <c r="I93" s="51">
        <v>0.32182706381037463</v>
      </c>
      <c r="J93" s="51">
        <v>0.12731661882947784</v>
      </c>
      <c r="K93" s="51">
        <v>5.6663308559371968E-2</v>
      </c>
      <c r="L93" s="51">
        <v>5.8887262635670699E-2</v>
      </c>
      <c r="M93" s="51">
        <v>4.3832804273033134E-2</v>
      </c>
      <c r="N93" s="51">
        <v>0.38945857873180068</v>
      </c>
      <c r="O93" s="51">
        <v>0.26183144488624471</v>
      </c>
      <c r="P93" s="51">
        <v>0.15302400669676222</v>
      </c>
      <c r="Q93" s="51">
        <v>5.8566773296660588E-2</v>
      </c>
      <c r="R93" s="51">
        <v>7.4934975634548123E-2</v>
      </c>
      <c r="S93" s="51">
        <v>6.2184220753983679E-2</v>
      </c>
      <c r="T93" s="51">
        <v>0.28274789061097483</v>
      </c>
      <c r="U93" s="51">
        <v>0.25226647118664353</v>
      </c>
      <c r="V93" s="51">
        <v>0.20384776494524565</v>
      </c>
      <c r="W93" s="51">
        <v>7.7658428579977262E-2</v>
      </c>
      <c r="X93" s="51">
        <v>9.474298366345521E-2</v>
      </c>
      <c r="Y93" s="51">
        <v>8.8736461013703555E-2</v>
      </c>
      <c r="Z93" s="51">
        <v>0.18212008895478132</v>
      </c>
      <c r="AA93" s="51">
        <v>0.22032987398072645</v>
      </c>
      <c r="AB93" s="51">
        <v>0.25239807264640474</v>
      </c>
      <c r="AC93" s="51">
        <v>8.2335063009636764E-2</v>
      </c>
      <c r="AD93" s="51">
        <v>0.113765752409192</v>
      </c>
      <c r="AE93" s="51">
        <v>0.1490511489992587</v>
      </c>
      <c r="AF93" s="51">
        <v>0.17364437012013856</v>
      </c>
      <c r="AG93" s="51">
        <v>0.16090777695488731</v>
      </c>
      <c r="AH93" s="51">
        <v>0.24608325590076163</v>
      </c>
      <c r="AI93" s="51">
        <v>7.0691911005122843E-2</v>
      </c>
      <c r="AJ93" s="51">
        <v>0.15051162781789001</v>
      </c>
      <c r="AK93" s="51">
        <v>0.19816105820119964</v>
      </c>
      <c r="AL93" s="51">
        <v>0.15255278159292951</v>
      </c>
      <c r="AM93" s="51">
        <v>0.13286328138870265</v>
      </c>
      <c r="AN93" s="51">
        <v>0.25049749449866021</v>
      </c>
      <c r="AO93" s="51">
        <v>6.8572663771628128E-2</v>
      </c>
      <c r="AP93" s="51">
        <v>0.16498978906613215</v>
      </c>
      <c r="AQ93" s="51">
        <v>0.23052398968194734</v>
      </c>
      <c r="AR93" s="65"/>
      <c r="AS93" s="65"/>
      <c r="AT93" s="67" t="s">
        <v>178</v>
      </c>
      <c r="AU93" s="51">
        <f>SUMPRODUCT(($AT93='reg2014'!$B$2:$B$4033)*('reg2014'!$E$2:$E$4033="SUP")*('reg2014'!$D$2:$D$4033='4.d'!AU$5)*'reg2014'!$M$2:$M$4033)/SUMPRODUCT(($AT93='reg2014'!$B$2:$B$4033)*('reg2014'!$D$2:$D$4033='4.d'!AU$5)*'reg2014'!$M$2:$M$4033)</f>
        <v>2.3933814224247025E-2</v>
      </c>
      <c r="AV93" s="51">
        <f>SUMPRODUCT(($AT93='reg2014'!$B$2:$B$4033)*('reg2014'!$E$2:$E$4033="SUP")*('reg2014'!$D$2:$D$4033='4.d'!AV$5)*'reg2014'!$M$2:$M$4033)/SUMPRODUCT(($AT93='reg2014'!$B$2:$B$4033)*('reg2014'!$D$2:$D$4033='4.d'!AV$5)*'reg2014'!$M$2:$M$4033)</f>
        <v>4.3832804273033134E-2</v>
      </c>
      <c r="AW93" s="51">
        <f>SUMPRODUCT(($AT93='reg2014'!$B$2:$B$4033)*('reg2014'!$E$2:$E$4033="SUP")*('reg2014'!$D$2:$D$4033='4.d'!AW$5)*'reg2014'!$M$2:$M$4033)/SUMPRODUCT(($AT93='reg2014'!$B$2:$B$4033)*('reg2014'!$D$2:$D$4033='4.d'!AW$5)*'reg2014'!$M$2:$M$4033)</f>
        <v>6.2184220753983679E-2</v>
      </c>
      <c r="AX93" s="51">
        <f>SUMPRODUCT(($AT93='reg2014'!$B$2:$B$4033)*('reg2014'!$E$2:$E$4033="SUP")*('reg2014'!$D$2:$D$4033='4.d'!AX$5)*'reg2014'!$M$2:$M$4033)/SUMPRODUCT(($AT93='reg2014'!$B$2:$B$4033)*('reg2014'!$D$2:$D$4033='4.d'!AX$5)*'reg2014'!$M$2:$M$4033)</f>
        <v>8.8736461013703555E-2</v>
      </c>
      <c r="AY93" s="51">
        <f>SUMPRODUCT(($AT93='reg2014'!$B$2:$B$4033)*('reg2014'!$E$2:$E$4033="SUP")*('reg2014'!$D$2:$D$4033='4.d'!AY$5)*'reg2014'!$M$2:$M$4033)/SUMPRODUCT(($AT93='reg2014'!$B$2:$B$4033)*('reg2014'!$D$2:$D$4033='4.d'!AY$5)*'reg2014'!$M$2:$M$4033)</f>
        <v>0.1490511489992587</v>
      </c>
      <c r="AZ93" s="51">
        <f>SUMPRODUCT(($AT93='reg2014'!$B$2:$B$4033)*('reg2014'!$E$2:$E$4033="SUP")*('reg2014'!$D$2:$D$4033='4.d'!AZ$5)*'reg2014'!$M$2:$M$4033)/SUMPRODUCT(($AT93='reg2014'!$B$2:$B$4033)*('reg2014'!$D$2:$D$4033='4.d'!AZ$5)*'reg2014'!$M$2:$M$4033)</f>
        <v>0.19816105820119964</v>
      </c>
      <c r="BA93" s="51">
        <f>SUMPRODUCT(($AT93='reg2014'!$B$2:$B$4033)*('reg2014'!$E$2:$E$4033="SUP")*('reg2014'!$D$2:$D$4033='4.d'!BA$5)*'reg2014'!$M$2:$M$4033)/SUMPRODUCT(($AT93='reg2014'!$B$2:$B$4033)*('reg2014'!$D$2:$D$4033='4.d'!BA$5)*'reg2014'!$M$2:$M$4033)</f>
        <v>0.23052398968194734</v>
      </c>
      <c r="BC93" t="b">
        <f t="shared" si="1"/>
        <v>1</v>
      </c>
      <c r="BF93" s="67">
        <f>--BG93</f>
        <v>87</v>
      </c>
      <c r="BG93" s="69" t="s">
        <v>178</v>
      </c>
    </row>
    <row r="94" spans="1:59" x14ac:dyDescent="0.25">
      <c r="A94" s="43" t="s">
        <v>180</v>
      </c>
      <c r="B94" s="51">
        <v>0.43548485032485273</v>
      </c>
      <c r="C94" s="51">
        <v>0.37899993927985914</v>
      </c>
      <c r="D94" s="51">
        <v>8.8848746129091022E-2</v>
      </c>
      <c r="E94" s="51">
        <v>3.518732163458619E-2</v>
      </c>
      <c r="F94" s="51">
        <v>4.1122715404699736E-2</v>
      </c>
      <c r="G94" s="51">
        <v>2.0356427226911167E-2</v>
      </c>
      <c r="H94" s="51">
        <v>0.40856761341080516</v>
      </c>
      <c r="I94" s="51">
        <v>0.33092136129055544</v>
      </c>
      <c r="J94" s="51">
        <v>0.12595185679743043</v>
      </c>
      <c r="K94" s="51">
        <v>4.6501136814753326E-2</v>
      </c>
      <c r="L94" s="51">
        <v>5.1878451044786895E-2</v>
      </c>
      <c r="M94" s="51">
        <v>3.617958064166877E-2</v>
      </c>
      <c r="N94" s="51">
        <v>0.40347173686687871</v>
      </c>
      <c r="O94" s="51">
        <v>0.2770400376556505</v>
      </c>
      <c r="P94" s="51">
        <v>0.15527250424339242</v>
      </c>
      <c r="Q94" s="51">
        <v>5.1819309931677819E-2</v>
      </c>
      <c r="R94" s="51">
        <v>6.2345775863298578E-2</v>
      </c>
      <c r="S94" s="51">
        <v>5.0050635439101973E-2</v>
      </c>
      <c r="T94" s="51">
        <v>0.32293111253224499</v>
      </c>
      <c r="U94" s="51">
        <v>0.2625405083028548</v>
      </c>
      <c r="V94" s="51">
        <v>0.20603007853760535</v>
      </c>
      <c r="W94" s="51">
        <v>6.4019285904188428E-2</v>
      </c>
      <c r="X94" s="51">
        <v>7.9306454742076177E-2</v>
      </c>
      <c r="Y94" s="51">
        <v>6.5172559981030262E-2</v>
      </c>
      <c r="Z94" s="51">
        <v>0.23347577084700083</v>
      </c>
      <c r="AA94" s="51">
        <v>0.22447206510753737</v>
      </c>
      <c r="AB94" s="51">
        <v>0.25893366903668502</v>
      </c>
      <c r="AC94" s="51">
        <v>7.1657298888278168E-2</v>
      </c>
      <c r="AD94" s="51">
        <v>0.10088831362258197</v>
      </c>
      <c r="AE94" s="51">
        <v>0.11057288249791664</v>
      </c>
      <c r="AF94" s="51">
        <v>0.21923692539404985</v>
      </c>
      <c r="AG94" s="51">
        <v>0.17015541395021264</v>
      </c>
      <c r="AH94" s="51">
        <v>0.26741438283519536</v>
      </c>
      <c r="AI94" s="51">
        <v>6.2893249258403283E-2</v>
      </c>
      <c r="AJ94" s="51">
        <v>0.12983920564104748</v>
      </c>
      <c r="AK94" s="51">
        <v>0.15046082292109136</v>
      </c>
      <c r="AL94" s="51">
        <v>0.19518575581792721</v>
      </c>
      <c r="AM94" s="51">
        <v>0.14443218165567434</v>
      </c>
      <c r="AN94" s="51">
        <v>0.27858095808540712</v>
      </c>
      <c r="AO94" s="51">
        <v>6.1499154292864879E-2</v>
      </c>
      <c r="AP94" s="51">
        <v>0.14801474093012176</v>
      </c>
      <c r="AQ94" s="51">
        <v>0.17228720921800458</v>
      </c>
      <c r="AR94" s="65"/>
      <c r="AS94" s="65"/>
      <c r="AT94" s="67" t="s">
        <v>180</v>
      </c>
      <c r="AU94" s="51">
        <f>SUMPRODUCT(($AT94='reg2014'!$B$2:$B$4033)*('reg2014'!$E$2:$E$4033="SUP")*('reg2014'!$D$2:$D$4033='4.d'!AU$5)*'reg2014'!$M$2:$M$4033)/SUMPRODUCT(($AT94='reg2014'!$B$2:$B$4033)*('reg2014'!$D$2:$D$4033='4.d'!AU$5)*'reg2014'!$M$2:$M$4033)</f>
        <v>2.0356427226911167E-2</v>
      </c>
      <c r="AV94" s="51">
        <f>SUMPRODUCT(($AT94='reg2014'!$B$2:$B$4033)*('reg2014'!$E$2:$E$4033="SUP")*('reg2014'!$D$2:$D$4033='4.d'!AV$5)*'reg2014'!$M$2:$M$4033)/SUMPRODUCT(($AT94='reg2014'!$B$2:$B$4033)*('reg2014'!$D$2:$D$4033='4.d'!AV$5)*'reg2014'!$M$2:$M$4033)</f>
        <v>3.617958064166877E-2</v>
      </c>
      <c r="AW94" s="51">
        <f>SUMPRODUCT(($AT94='reg2014'!$B$2:$B$4033)*('reg2014'!$E$2:$E$4033="SUP")*('reg2014'!$D$2:$D$4033='4.d'!AW$5)*'reg2014'!$M$2:$M$4033)/SUMPRODUCT(($AT94='reg2014'!$B$2:$B$4033)*('reg2014'!$D$2:$D$4033='4.d'!AW$5)*'reg2014'!$M$2:$M$4033)</f>
        <v>5.0050635439101973E-2</v>
      </c>
      <c r="AX94" s="51">
        <f>SUMPRODUCT(($AT94='reg2014'!$B$2:$B$4033)*('reg2014'!$E$2:$E$4033="SUP")*('reg2014'!$D$2:$D$4033='4.d'!AX$5)*'reg2014'!$M$2:$M$4033)/SUMPRODUCT(($AT94='reg2014'!$B$2:$B$4033)*('reg2014'!$D$2:$D$4033='4.d'!AX$5)*'reg2014'!$M$2:$M$4033)</f>
        <v>6.5172559981030262E-2</v>
      </c>
      <c r="AY94" s="51">
        <f>SUMPRODUCT(($AT94='reg2014'!$B$2:$B$4033)*('reg2014'!$E$2:$E$4033="SUP")*('reg2014'!$D$2:$D$4033='4.d'!AY$5)*'reg2014'!$M$2:$M$4033)/SUMPRODUCT(($AT94='reg2014'!$B$2:$B$4033)*('reg2014'!$D$2:$D$4033='4.d'!AY$5)*'reg2014'!$M$2:$M$4033)</f>
        <v>0.11057288249791664</v>
      </c>
      <c r="AZ94" s="51">
        <f>SUMPRODUCT(($AT94='reg2014'!$B$2:$B$4033)*('reg2014'!$E$2:$E$4033="SUP")*('reg2014'!$D$2:$D$4033='4.d'!AZ$5)*'reg2014'!$M$2:$M$4033)/SUMPRODUCT(($AT94='reg2014'!$B$2:$B$4033)*('reg2014'!$D$2:$D$4033='4.d'!AZ$5)*'reg2014'!$M$2:$M$4033)</f>
        <v>0.15046082292109136</v>
      </c>
      <c r="BA94" s="51">
        <f>SUMPRODUCT(($AT94='reg2014'!$B$2:$B$4033)*('reg2014'!$E$2:$E$4033="SUP")*('reg2014'!$D$2:$D$4033='4.d'!BA$5)*'reg2014'!$M$2:$M$4033)/SUMPRODUCT(($AT94='reg2014'!$B$2:$B$4033)*('reg2014'!$D$2:$D$4033='4.d'!BA$5)*'reg2014'!$M$2:$M$4033)</f>
        <v>0.17228720921800458</v>
      </c>
      <c r="BC94" t="b">
        <f t="shared" si="1"/>
        <v>1</v>
      </c>
      <c r="BF94" s="67">
        <f>--BG94</f>
        <v>88</v>
      </c>
      <c r="BG94" s="69" t="s">
        <v>180</v>
      </c>
    </row>
    <row r="95" spans="1:59" x14ac:dyDescent="0.25">
      <c r="A95" s="43" t="s">
        <v>182</v>
      </c>
      <c r="B95" s="51">
        <v>0.4253221089241957</v>
      </c>
      <c r="C95" s="51">
        <v>0.38368508418306851</v>
      </c>
      <c r="D95" s="51">
        <v>8.5190894000474277E-2</v>
      </c>
      <c r="E95" s="51">
        <v>4.2605327642083628E-2</v>
      </c>
      <c r="F95" s="51">
        <v>4.387004979843491E-2</v>
      </c>
      <c r="G95" s="51">
        <v>1.9326535451742944E-2</v>
      </c>
      <c r="H95" s="51">
        <v>0.38483165487521026</v>
      </c>
      <c r="I95" s="51">
        <v>0.34051575138847279</v>
      </c>
      <c r="J95" s="51">
        <v>0.12488189339294356</v>
      </c>
      <c r="K95" s="51">
        <v>5.4571013757979396E-2</v>
      </c>
      <c r="L95" s="51">
        <v>5.7820385776507735E-2</v>
      </c>
      <c r="M95" s="51">
        <v>3.7379300808886226E-2</v>
      </c>
      <c r="N95" s="51">
        <v>0.38370326388767617</v>
      </c>
      <c r="O95" s="51">
        <v>0.28042540558475804</v>
      </c>
      <c r="P95" s="51">
        <v>0.15315299582627526</v>
      </c>
      <c r="Q95" s="51">
        <v>5.7733615074306271E-2</v>
      </c>
      <c r="R95" s="51">
        <v>7.2332920035625095E-2</v>
      </c>
      <c r="S95" s="51">
        <v>5.2651799591359169E-2</v>
      </c>
      <c r="T95" s="51">
        <v>0.30532234008680642</v>
      </c>
      <c r="U95" s="51">
        <v>0.25671995709952578</v>
      </c>
      <c r="V95" s="51">
        <v>0.20837313357800011</v>
      </c>
      <c r="W95" s="51">
        <v>7.2616593769376431E-2</v>
      </c>
      <c r="X95" s="51">
        <v>8.802976220401186E-2</v>
      </c>
      <c r="Y95" s="51">
        <v>6.8938213262279419E-2</v>
      </c>
      <c r="Z95" s="51">
        <v>0.21148296026782692</v>
      </c>
      <c r="AA95" s="51">
        <v>0.22289983957453416</v>
      </c>
      <c r="AB95" s="51">
        <v>0.2718355778302356</v>
      </c>
      <c r="AC95" s="51">
        <v>7.9918155146950526E-2</v>
      </c>
      <c r="AD95" s="51">
        <v>0.10369933958846689</v>
      </c>
      <c r="AE95" s="51">
        <v>0.11016412759198589</v>
      </c>
      <c r="AF95" s="51">
        <v>0.21354603267491593</v>
      </c>
      <c r="AG95" s="51">
        <v>0.16221412175054709</v>
      </c>
      <c r="AH95" s="51">
        <v>0.27055975554877154</v>
      </c>
      <c r="AI95" s="51">
        <v>6.7438703638147121E-2</v>
      </c>
      <c r="AJ95" s="51">
        <v>0.13909295747738187</v>
      </c>
      <c r="AK95" s="51">
        <v>0.14714842891023663</v>
      </c>
      <c r="AL95" s="51">
        <v>0.19417073667867746</v>
      </c>
      <c r="AM95" s="51">
        <v>0.13773515722241156</v>
      </c>
      <c r="AN95" s="51">
        <v>0.28219416727766916</v>
      </c>
      <c r="AO95" s="51">
        <v>6.6162666561037198E-2</v>
      </c>
      <c r="AP95" s="51">
        <v>0.1494710028085573</v>
      </c>
      <c r="AQ95" s="51">
        <v>0.17026626945164727</v>
      </c>
      <c r="AR95" s="65"/>
      <c r="AS95" s="65"/>
      <c r="AT95" s="67" t="s">
        <v>182</v>
      </c>
      <c r="AU95" s="51">
        <f>SUMPRODUCT(($AT95='reg2014'!$B$2:$B$4033)*('reg2014'!$E$2:$E$4033="SUP")*('reg2014'!$D$2:$D$4033='4.d'!AU$5)*'reg2014'!$M$2:$M$4033)/SUMPRODUCT(($AT95='reg2014'!$B$2:$B$4033)*('reg2014'!$D$2:$D$4033='4.d'!AU$5)*'reg2014'!$M$2:$M$4033)</f>
        <v>1.9326535451742944E-2</v>
      </c>
      <c r="AV95" s="51">
        <f>SUMPRODUCT(($AT95='reg2014'!$B$2:$B$4033)*('reg2014'!$E$2:$E$4033="SUP")*('reg2014'!$D$2:$D$4033='4.d'!AV$5)*'reg2014'!$M$2:$M$4033)/SUMPRODUCT(($AT95='reg2014'!$B$2:$B$4033)*('reg2014'!$D$2:$D$4033='4.d'!AV$5)*'reg2014'!$M$2:$M$4033)</f>
        <v>3.7379300808886226E-2</v>
      </c>
      <c r="AW95" s="51">
        <f>SUMPRODUCT(($AT95='reg2014'!$B$2:$B$4033)*('reg2014'!$E$2:$E$4033="SUP")*('reg2014'!$D$2:$D$4033='4.d'!AW$5)*'reg2014'!$M$2:$M$4033)/SUMPRODUCT(($AT95='reg2014'!$B$2:$B$4033)*('reg2014'!$D$2:$D$4033='4.d'!AW$5)*'reg2014'!$M$2:$M$4033)</f>
        <v>5.2651799591359169E-2</v>
      </c>
      <c r="AX95" s="51">
        <f>SUMPRODUCT(($AT95='reg2014'!$B$2:$B$4033)*('reg2014'!$E$2:$E$4033="SUP")*('reg2014'!$D$2:$D$4033='4.d'!AX$5)*'reg2014'!$M$2:$M$4033)/SUMPRODUCT(($AT95='reg2014'!$B$2:$B$4033)*('reg2014'!$D$2:$D$4033='4.d'!AX$5)*'reg2014'!$M$2:$M$4033)</f>
        <v>6.8938213262279419E-2</v>
      </c>
      <c r="AY95" s="51">
        <f>SUMPRODUCT(($AT95='reg2014'!$B$2:$B$4033)*('reg2014'!$E$2:$E$4033="SUP")*('reg2014'!$D$2:$D$4033='4.d'!AY$5)*'reg2014'!$M$2:$M$4033)/SUMPRODUCT(($AT95='reg2014'!$B$2:$B$4033)*('reg2014'!$D$2:$D$4033='4.d'!AY$5)*'reg2014'!$M$2:$M$4033)</f>
        <v>0.11016412759198589</v>
      </c>
      <c r="AZ95" s="51">
        <f>SUMPRODUCT(($AT95='reg2014'!$B$2:$B$4033)*('reg2014'!$E$2:$E$4033="SUP")*('reg2014'!$D$2:$D$4033='4.d'!AZ$5)*'reg2014'!$M$2:$M$4033)/SUMPRODUCT(($AT95='reg2014'!$B$2:$B$4033)*('reg2014'!$D$2:$D$4033='4.d'!AZ$5)*'reg2014'!$M$2:$M$4033)</f>
        <v>0.14714842891023663</v>
      </c>
      <c r="BA95" s="51">
        <f>SUMPRODUCT(($AT95='reg2014'!$B$2:$B$4033)*('reg2014'!$E$2:$E$4033="SUP")*('reg2014'!$D$2:$D$4033='4.d'!BA$5)*'reg2014'!$M$2:$M$4033)/SUMPRODUCT(($AT95='reg2014'!$B$2:$B$4033)*('reg2014'!$D$2:$D$4033='4.d'!BA$5)*'reg2014'!$M$2:$M$4033)</f>
        <v>0.17026626945164727</v>
      </c>
      <c r="BC95" t="b">
        <f t="shared" si="1"/>
        <v>1</v>
      </c>
      <c r="BF95" s="67">
        <f>--BG95</f>
        <v>89</v>
      </c>
      <c r="BG95" s="69" t="s">
        <v>182</v>
      </c>
    </row>
    <row r="96" spans="1:59" x14ac:dyDescent="0.25">
      <c r="A96" s="43" t="s">
        <v>184</v>
      </c>
      <c r="B96" s="51">
        <v>0.40260959818118913</v>
      </c>
      <c r="C96" s="51">
        <v>0.32180101813868434</v>
      </c>
      <c r="D96" s="51">
        <v>0.1439232936292196</v>
      </c>
      <c r="E96" s="51">
        <v>4.1714031532644691E-2</v>
      </c>
      <c r="F96" s="51">
        <v>5.9506746404388869E-2</v>
      </c>
      <c r="G96" s="51">
        <v>3.0445312113873375E-2</v>
      </c>
      <c r="H96" s="51">
        <v>0.34668842496201679</v>
      </c>
      <c r="I96" s="51">
        <v>0.28777221315626583</v>
      </c>
      <c r="J96" s="51">
        <v>0.17883067919644363</v>
      </c>
      <c r="K96" s="51">
        <v>5.2501266107703559E-2</v>
      </c>
      <c r="L96" s="51">
        <v>7.8780034888301168E-2</v>
      </c>
      <c r="M96" s="51">
        <v>5.5427381689269035E-2</v>
      </c>
      <c r="N96" s="51">
        <v>0.3619230769230769</v>
      </c>
      <c r="O96" s="51">
        <v>0.22371794871794873</v>
      </c>
      <c r="P96" s="51">
        <v>0.20158119658119658</v>
      </c>
      <c r="Q96" s="51">
        <v>5.504273504273504E-2</v>
      </c>
      <c r="R96" s="51">
        <v>8.4188034188034194E-2</v>
      </c>
      <c r="S96" s="51">
        <v>7.3547008547008547E-2</v>
      </c>
      <c r="T96" s="51">
        <v>0.27795075007076137</v>
      </c>
      <c r="U96" s="51">
        <v>0.2036565294419809</v>
      </c>
      <c r="V96" s="51">
        <v>0.25229843486282771</v>
      </c>
      <c r="W96" s="51">
        <v>6.8318814143891987E-2</v>
      </c>
      <c r="X96" s="51">
        <v>9.905546644861675E-2</v>
      </c>
      <c r="Y96" s="51">
        <v>9.8720005031921257E-2</v>
      </c>
      <c r="Z96" s="51">
        <v>0.19996371808955585</v>
      </c>
      <c r="AA96" s="51">
        <v>0.16943652177418542</v>
      </c>
      <c r="AB96" s="51">
        <v>0.28699998992169157</v>
      </c>
      <c r="AC96" s="51">
        <v>6.7635528052971586E-2</v>
      </c>
      <c r="AD96" s="51">
        <v>0.11229251282464751</v>
      </c>
      <c r="AE96" s="51">
        <v>0.1636717293369481</v>
      </c>
      <c r="AF96" s="51">
        <v>0.19836347660821005</v>
      </c>
      <c r="AG96" s="51">
        <v>0.12047934320248373</v>
      </c>
      <c r="AH96" s="51">
        <v>0.26927983071073142</v>
      </c>
      <c r="AI96" s="51">
        <v>5.93092027108367E-2</v>
      </c>
      <c r="AJ96" s="51">
        <v>0.14275649362744661</v>
      </c>
      <c r="AK96" s="51">
        <v>0.20981165314029157</v>
      </c>
      <c r="AL96" s="51">
        <v>0.18553759664065084</v>
      </c>
      <c r="AM96" s="51">
        <v>0.10163859350900842</v>
      </c>
      <c r="AN96" s="51">
        <v>0.26396986723926624</v>
      </c>
      <c r="AO96" s="51">
        <v>5.3645118988912284E-2</v>
      </c>
      <c r="AP96" s="51">
        <v>0.15288223238085338</v>
      </c>
      <c r="AQ96" s="51">
        <v>0.24232659124130879</v>
      </c>
      <c r="AR96" s="65"/>
      <c r="AS96" s="65"/>
      <c r="AT96" s="67" t="s">
        <v>184</v>
      </c>
      <c r="AU96" s="51">
        <f>SUMPRODUCT(($AT96='reg2014'!$B$2:$B$4033)*('reg2014'!$E$2:$E$4033="SUP")*('reg2014'!$D$2:$D$4033='4.d'!AU$5)*'reg2014'!$M$2:$M$4033)/SUMPRODUCT(($AT96='reg2014'!$B$2:$B$4033)*('reg2014'!$D$2:$D$4033='4.d'!AU$5)*'reg2014'!$M$2:$M$4033)</f>
        <v>3.0445312113873375E-2</v>
      </c>
      <c r="AV96" s="51">
        <f>SUMPRODUCT(($AT96='reg2014'!$B$2:$B$4033)*('reg2014'!$E$2:$E$4033="SUP")*('reg2014'!$D$2:$D$4033='4.d'!AV$5)*'reg2014'!$M$2:$M$4033)/SUMPRODUCT(($AT96='reg2014'!$B$2:$B$4033)*('reg2014'!$D$2:$D$4033='4.d'!AV$5)*'reg2014'!$M$2:$M$4033)</f>
        <v>5.5427381689269035E-2</v>
      </c>
      <c r="AW96" s="51">
        <f>SUMPRODUCT(($AT96='reg2014'!$B$2:$B$4033)*('reg2014'!$E$2:$E$4033="SUP")*('reg2014'!$D$2:$D$4033='4.d'!AW$5)*'reg2014'!$M$2:$M$4033)/SUMPRODUCT(($AT96='reg2014'!$B$2:$B$4033)*('reg2014'!$D$2:$D$4033='4.d'!AW$5)*'reg2014'!$M$2:$M$4033)</f>
        <v>7.3547008547008547E-2</v>
      </c>
      <c r="AX96" s="51">
        <f>SUMPRODUCT(($AT96='reg2014'!$B$2:$B$4033)*('reg2014'!$E$2:$E$4033="SUP")*('reg2014'!$D$2:$D$4033='4.d'!AX$5)*'reg2014'!$M$2:$M$4033)/SUMPRODUCT(($AT96='reg2014'!$B$2:$B$4033)*('reg2014'!$D$2:$D$4033='4.d'!AX$5)*'reg2014'!$M$2:$M$4033)</f>
        <v>9.8720005031921257E-2</v>
      </c>
      <c r="AY96" s="51">
        <f>SUMPRODUCT(($AT96='reg2014'!$B$2:$B$4033)*('reg2014'!$E$2:$E$4033="SUP")*('reg2014'!$D$2:$D$4033='4.d'!AY$5)*'reg2014'!$M$2:$M$4033)/SUMPRODUCT(($AT96='reg2014'!$B$2:$B$4033)*('reg2014'!$D$2:$D$4033='4.d'!AY$5)*'reg2014'!$M$2:$M$4033)</f>
        <v>0.1636717293369481</v>
      </c>
      <c r="AZ96" s="51">
        <f>SUMPRODUCT(($AT96='reg2014'!$B$2:$B$4033)*('reg2014'!$E$2:$E$4033="SUP")*('reg2014'!$D$2:$D$4033='4.d'!AZ$5)*'reg2014'!$M$2:$M$4033)/SUMPRODUCT(($AT96='reg2014'!$B$2:$B$4033)*('reg2014'!$D$2:$D$4033='4.d'!AZ$5)*'reg2014'!$M$2:$M$4033)</f>
        <v>0.20981165314029157</v>
      </c>
      <c r="BA96" s="51">
        <f>SUMPRODUCT(($AT96='reg2014'!$B$2:$B$4033)*('reg2014'!$E$2:$E$4033="SUP")*('reg2014'!$D$2:$D$4033='4.d'!BA$5)*'reg2014'!$M$2:$M$4033)/SUMPRODUCT(($AT96='reg2014'!$B$2:$B$4033)*('reg2014'!$D$2:$D$4033='4.d'!BA$5)*'reg2014'!$M$2:$M$4033)</f>
        <v>0.24232659124130879</v>
      </c>
      <c r="BC96" t="b">
        <f t="shared" si="1"/>
        <v>1</v>
      </c>
      <c r="BF96" s="67">
        <f>--BG96</f>
        <v>90</v>
      </c>
      <c r="BG96" s="69" t="s">
        <v>184</v>
      </c>
    </row>
    <row r="97" spans="1:59" x14ac:dyDescent="0.25">
      <c r="A97" s="43" t="s">
        <v>27</v>
      </c>
      <c r="B97" s="51">
        <v>0.34373047188844652</v>
      </c>
      <c r="C97" s="51">
        <v>0.32093949186737847</v>
      </c>
      <c r="D97" s="51">
        <v>0.14333410701851487</v>
      </c>
      <c r="E97" s="51">
        <v>6.4212894356264177E-2</v>
      </c>
      <c r="F97" s="51">
        <v>7.3273938117088322E-2</v>
      </c>
      <c r="G97" s="51">
        <v>5.4509096752307667E-2</v>
      </c>
      <c r="H97" s="51">
        <v>0.30353808353808354</v>
      </c>
      <c r="I97" s="51">
        <v>0.25991809991809994</v>
      </c>
      <c r="J97" s="51">
        <v>0.16388206388206389</v>
      </c>
      <c r="K97" s="51">
        <v>7.8009828009828017E-2</v>
      </c>
      <c r="L97" s="51">
        <v>0.10121212121212121</v>
      </c>
      <c r="M97" s="51">
        <v>9.3439803439803445E-2</v>
      </c>
      <c r="N97" s="51">
        <v>0.31934650021441846</v>
      </c>
      <c r="O97" s="51">
        <v>0.19656811359412971</v>
      </c>
      <c r="P97" s="51">
        <v>0.1774014866345833</v>
      </c>
      <c r="Q97" s="51">
        <v>7.9334826321055887E-2</v>
      </c>
      <c r="R97" s="51">
        <v>0.11237313575070282</v>
      </c>
      <c r="S97" s="51">
        <v>0.11497593748510983</v>
      </c>
      <c r="T97" s="51">
        <v>0.21948840046069851</v>
      </c>
      <c r="U97" s="51">
        <v>0.18021425416090014</v>
      </c>
      <c r="V97" s="51">
        <v>0.21756392992364842</v>
      </c>
      <c r="W97" s="51">
        <v>9.1860770829190558E-2</v>
      </c>
      <c r="X97" s="51">
        <v>0.13452342662522337</v>
      </c>
      <c r="Y97" s="51">
        <v>0.15634921800033899</v>
      </c>
      <c r="Z97" s="51">
        <v>0.14803062355192909</v>
      </c>
      <c r="AA97" s="51">
        <v>0.13691195728820388</v>
      </c>
      <c r="AB97" s="51">
        <v>0.24510426110607433</v>
      </c>
      <c r="AC97" s="51">
        <v>9.2657650851213857E-2</v>
      </c>
      <c r="AD97" s="51">
        <v>0.14410824015311777</v>
      </c>
      <c r="AE97" s="51">
        <v>0.23318726704946108</v>
      </c>
      <c r="AF97" s="51">
        <v>0.16551310619743387</v>
      </c>
      <c r="AG97" s="51">
        <v>9.0601359572095724E-2</v>
      </c>
      <c r="AH97" s="51">
        <v>0.21613637487703302</v>
      </c>
      <c r="AI97" s="51">
        <v>7.2312174426674647E-2</v>
      </c>
      <c r="AJ97" s="51">
        <v>0.17096364205723677</v>
      </c>
      <c r="AK97" s="51">
        <v>0.28447334286952586</v>
      </c>
      <c r="AL97" s="51">
        <v>0.15703527303221698</v>
      </c>
      <c r="AM97" s="51">
        <v>7.0561907174098562E-2</v>
      </c>
      <c r="AN97" s="51">
        <v>0.20523390807298203</v>
      </c>
      <c r="AO97" s="51">
        <v>6.5390736308219066E-2</v>
      </c>
      <c r="AP97" s="51">
        <v>0.18238854185792064</v>
      </c>
      <c r="AQ97" s="51">
        <v>0.31938963355456285</v>
      </c>
      <c r="AR97" s="65"/>
      <c r="AS97" s="65"/>
      <c r="AT97" s="67" t="s">
        <v>27</v>
      </c>
      <c r="AU97" s="51">
        <f>SUMPRODUCT(($AT97='reg2014'!$B$2:$B$4033)*('reg2014'!$E$2:$E$4033="SUP")*('reg2014'!$D$2:$D$4033='4.d'!AU$5)*'reg2014'!$M$2:$M$4033)/SUMPRODUCT(($AT97='reg2014'!$B$2:$B$4033)*('reg2014'!$D$2:$D$4033='4.d'!AU$5)*'reg2014'!$M$2:$M$4033)</f>
        <v>5.4509096752307667E-2</v>
      </c>
      <c r="AV97" s="51">
        <f>SUMPRODUCT(($AT97='reg2014'!$B$2:$B$4033)*('reg2014'!$E$2:$E$4033="SUP")*('reg2014'!$D$2:$D$4033='4.d'!AV$5)*'reg2014'!$M$2:$M$4033)/SUMPRODUCT(($AT97='reg2014'!$B$2:$B$4033)*('reg2014'!$D$2:$D$4033='4.d'!AV$5)*'reg2014'!$M$2:$M$4033)</f>
        <v>9.3439803439803445E-2</v>
      </c>
      <c r="AW97" s="51">
        <f>SUMPRODUCT(($AT97='reg2014'!$B$2:$B$4033)*('reg2014'!$E$2:$E$4033="SUP")*('reg2014'!$D$2:$D$4033='4.d'!AW$5)*'reg2014'!$M$2:$M$4033)/SUMPRODUCT(($AT97='reg2014'!$B$2:$B$4033)*('reg2014'!$D$2:$D$4033='4.d'!AW$5)*'reg2014'!$M$2:$M$4033)</f>
        <v>0.11497593748510983</v>
      </c>
      <c r="AX97" s="51">
        <f>SUMPRODUCT(($AT97='reg2014'!$B$2:$B$4033)*('reg2014'!$E$2:$E$4033="SUP")*('reg2014'!$D$2:$D$4033='4.d'!AX$5)*'reg2014'!$M$2:$M$4033)/SUMPRODUCT(($AT97='reg2014'!$B$2:$B$4033)*('reg2014'!$D$2:$D$4033='4.d'!AX$5)*'reg2014'!$M$2:$M$4033)</f>
        <v>0.15634921800033899</v>
      </c>
      <c r="AY97" s="51">
        <f>SUMPRODUCT(($AT97='reg2014'!$B$2:$B$4033)*('reg2014'!$E$2:$E$4033="SUP")*('reg2014'!$D$2:$D$4033='4.d'!AY$5)*'reg2014'!$M$2:$M$4033)/SUMPRODUCT(($AT97='reg2014'!$B$2:$B$4033)*('reg2014'!$D$2:$D$4033='4.d'!AY$5)*'reg2014'!$M$2:$M$4033)</f>
        <v>0.23318726704946108</v>
      </c>
      <c r="AZ97" s="51">
        <f>SUMPRODUCT(($AT97='reg2014'!$B$2:$B$4033)*('reg2014'!$E$2:$E$4033="SUP")*('reg2014'!$D$2:$D$4033='4.d'!AZ$5)*'reg2014'!$M$2:$M$4033)/SUMPRODUCT(($AT97='reg2014'!$B$2:$B$4033)*('reg2014'!$D$2:$D$4033='4.d'!AZ$5)*'reg2014'!$M$2:$M$4033)</f>
        <v>0.28447334286952591</v>
      </c>
      <c r="BA97" s="51">
        <f>SUMPRODUCT(($AT97='reg2014'!$B$2:$B$4033)*('reg2014'!$E$2:$E$4033="SUP")*('reg2014'!$D$2:$D$4033='4.d'!BA$5)*'reg2014'!$M$2:$M$4033)/SUMPRODUCT(($AT97='reg2014'!$B$2:$B$4033)*('reg2014'!$D$2:$D$4033='4.d'!BA$5)*'reg2014'!$M$2:$M$4033)</f>
        <v>0.31938963355456285</v>
      </c>
      <c r="BC97" t="b">
        <f t="shared" si="1"/>
        <v>1</v>
      </c>
      <c r="BF97" s="67">
        <f>--BG97</f>
        <v>91</v>
      </c>
      <c r="BG97" s="69" t="s">
        <v>27</v>
      </c>
    </row>
    <row r="98" spans="1:59" x14ac:dyDescent="0.25">
      <c r="A98" s="43" t="s">
        <v>187</v>
      </c>
      <c r="B98" s="51">
        <v>0.32887018763506637</v>
      </c>
      <c r="C98" s="51">
        <v>0.29255138715787948</v>
      </c>
      <c r="D98" s="51">
        <v>0.13344081472418826</v>
      </c>
      <c r="E98" s="51">
        <v>7.3579015973564157E-2</v>
      </c>
      <c r="F98" s="51">
        <v>8.9800320919613832E-2</v>
      </c>
      <c r="G98" s="51">
        <v>8.1758273589687888E-2</v>
      </c>
      <c r="H98" s="51">
        <v>0.29893940404608305</v>
      </c>
      <c r="I98" s="51">
        <v>0.24220752613373228</v>
      </c>
      <c r="J98" s="51">
        <v>0.13796800106726637</v>
      </c>
      <c r="K98" s="51">
        <v>8.4233045234941545E-2</v>
      </c>
      <c r="L98" s="51">
        <v>0.10850859054135181</v>
      </c>
      <c r="M98" s="51">
        <v>0.12814343297662495</v>
      </c>
      <c r="N98" s="51">
        <v>0.33431926004567908</v>
      </c>
      <c r="O98" s="51">
        <v>0.17650308118420899</v>
      </c>
      <c r="P98" s="51">
        <v>0.13398939900258169</v>
      </c>
      <c r="Q98" s="51">
        <v>8.0067695948037088E-2</v>
      </c>
      <c r="R98" s="51">
        <v>0.12209951461065036</v>
      </c>
      <c r="S98" s="51">
        <v>0.1530210492088428</v>
      </c>
      <c r="T98" s="51">
        <v>0.2222716412858228</v>
      </c>
      <c r="U98" s="51">
        <v>0.15682429161271022</v>
      </c>
      <c r="V98" s="51">
        <v>0.16203658147782243</v>
      </c>
      <c r="W98" s="51">
        <v>8.6764896895651866E-2</v>
      </c>
      <c r="X98" s="51">
        <v>0.13861522535749007</v>
      </c>
      <c r="Y98" s="51">
        <v>0.2334873633705026</v>
      </c>
      <c r="Z98" s="51">
        <v>0.13510269200088421</v>
      </c>
      <c r="AA98" s="51">
        <v>0.11428749915905007</v>
      </c>
      <c r="AB98" s="51">
        <v>0.17488587107997194</v>
      </c>
      <c r="AC98" s="51">
        <v>8.3132946976905112E-2</v>
      </c>
      <c r="AD98" s="51">
        <v>0.14148141740910533</v>
      </c>
      <c r="AE98" s="51">
        <v>0.35110957337408338</v>
      </c>
      <c r="AF98" s="51">
        <v>0.14884237781556603</v>
      </c>
      <c r="AG98" s="51">
        <v>6.6311086524515159E-2</v>
      </c>
      <c r="AH98" s="51">
        <v>0.13798259174782768</v>
      </c>
      <c r="AI98" s="51">
        <v>5.8543342731006087E-2</v>
      </c>
      <c r="AJ98" s="51">
        <v>0.16146811017767007</v>
      </c>
      <c r="AK98" s="51">
        <v>0.42685249100341505</v>
      </c>
      <c r="AL98" s="51">
        <v>0.13429425586990767</v>
      </c>
      <c r="AM98" s="51">
        <v>5.0752202858769691E-2</v>
      </c>
      <c r="AN98" s="51">
        <v>0.1275182121713675</v>
      </c>
      <c r="AO98" s="51">
        <v>5.1689857305444162E-2</v>
      </c>
      <c r="AP98" s="51">
        <v>0.16201609224762997</v>
      </c>
      <c r="AQ98" s="51">
        <v>0.47372937954688094</v>
      </c>
      <c r="AR98" s="65"/>
      <c r="AS98" s="65"/>
      <c r="AT98" s="67" t="s">
        <v>187</v>
      </c>
      <c r="AU98" s="51">
        <f>SUMPRODUCT(($AT98='reg2014'!$B$2:$B$4033)*('reg2014'!$E$2:$E$4033="SUP")*('reg2014'!$D$2:$D$4033='4.d'!AU$5)*'reg2014'!$M$2:$M$4033)/SUMPRODUCT(($AT98='reg2014'!$B$2:$B$4033)*('reg2014'!$D$2:$D$4033='4.d'!AU$5)*'reg2014'!$M$2:$M$4033)</f>
        <v>8.1758273589687888E-2</v>
      </c>
      <c r="AV98" s="51">
        <f>SUMPRODUCT(($AT98='reg2014'!$B$2:$B$4033)*('reg2014'!$E$2:$E$4033="SUP")*('reg2014'!$D$2:$D$4033='4.d'!AV$5)*'reg2014'!$M$2:$M$4033)/SUMPRODUCT(($AT98='reg2014'!$B$2:$B$4033)*('reg2014'!$D$2:$D$4033='4.d'!AV$5)*'reg2014'!$M$2:$M$4033)</f>
        <v>0.12814343297662495</v>
      </c>
      <c r="AW98" s="51">
        <f>SUMPRODUCT(($AT98='reg2014'!$B$2:$B$4033)*('reg2014'!$E$2:$E$4033="SUP")*('reg2014'!$D$2:$D$4033='4.d'!AW$5)*'reg2014'!$M$2:$M$4033)/SUMPRODUCT(($AT98='reg2014'!$B$2:$B$4033)*('reg2014'!$D$2:$D$4033='4.d'!AW$5)*'reg2014'!$M$2:$M$4033)</f>
        <v>0.1530210492088428</v>
      </c>
      <c r="AX98" s="51">
        <f>SUMPRODUCT(($AT98='reg2014'!$B$2:$B$4033)*('reg2014'!$E$2:$E$4033="SUP")*('reg2014'!$D$2:$D$4033='4.d'!AX$5)*'reg2014'!$M$2:$M$4033)/SUMPRODUCT(($AT98='reg2014'!$B$2:$B$4033)*('reg2014'!$D$2:$D$4033='4.d'!AX$5)*'reg2014'!$M$2:$M$4033)</f>
        <v>0.2334873633705026</v>
      </c>
      <c r="AY98" s="51">
        <f>SUMPRODUCT(($AT98='reg2014'!$B$2:$B$4033)*('reg2014'!$E$2:$E$4033="SUP")*('reg2014'!$D$2:$D$4033='4.d'!AY$5)*'reg2014'!$M$2:$M$4033)/SUMPRODUCT(($AT98='reg2014'!$B$2:$B$4033)*('reg2014'!$D$2:$D$4033='4.d'!AY$5)*'reg2014'!$M$2:$M$4033)</f>
        <v>0.35110957337408338</v>
      </c>
      <c r="AZ98" s="51">
        <f>SUMPRODUCT(($AT98='reg2014'!$B$2:$B$4033)*('reg2014'!$E$2:$E$4033="SUP")*('reg2014'!$D$2:$D$4033='4.d'!AZ$5)*'reg2014'!$M$2:$M$4033)/SUMPRODUCT(($AT98='reg2014'!$B$2:$B$4033)*('reg2014'!$D$2:$D$4033='4.d'!AZ$5)*'reg2014'!$M$2:$M$4033)</f>
        <v>0.42685249100341494</v>
      </c>
      <c r="BA98" s="51">
        <f>SUMPRODUCT(($AT98='reg2014'!$B$2:$B$4033)*('reg2014'!$E$2:$E$4033="SUP")*('reg2014'!$D$2:$D$4033='4.d'!BA$5)*'reg2014'!$M$2:$M$4033)/SUMPRODUCT(($AT98='reg2014'!$B$2:$B$4033)*('reg2014'!$D$2:$D$4033='4.d'!BA$5)*'reg2014'!$M$2:$M$4033)</f>
        <v>0.47372937954688094</v>
      </c>
      <c r="BC98" t="b">
        <f t="shared" si="1"/>
        <v>1</v>
      </c>
      <c r="BF98" s="67">
        <f>--BG98</f>
        <v>92</v>
      </c>
      <c r="BG98" s="69" t="s">
        <v>187</v>
      </c>
    </row>
    <row r="99" spans="1:59" x14ac:dyDescent="0.25">
      <c r="A99" s="43" t="s">
        <v>16</v>
      </c>
      <c r="B99" s="51">
        <v>0.40119732966997623</v>
      </c>
      <c r="C99" s="51">
        <v>0.32812162590569305</v>
      </c>
      <c r="D99" s="51">
        <v>0.13368190359796187</v>
      </c>
      <c r="E99" s="51">
        <v>5.4242801549269241E-2</v>
      </c>
      <c r="F99" s="51">
        <v>5.6769782817446282E-2</v>
      </c>
      <c r="G99" s="51">
        <v>2.5986556459653299E-2</v>
      </c>
      <c r="H99" s="51">
        <v>0.37738536955285323</v>
      </c>
      <c r="I99" s="51">
        <v>0.28158058662622215</v>
      </c>
      <c r="J99" s="51">
        <v>0.15579990791647483</v>
      </c>
      <c r="K99" s="51">
        <v>6.6413888362267415E-2</v>
      </c>
      <c r="L99" s="51">
        <v>7.0925981095793955E-2</v>
      </c>
      <c r="M99" s="51">
        <v>4.7894266446388431E-2</v>
      </c>
      <c r="N99" s="51">
        <v>0.41766074006176462</v>
      </c>
      <c r="O99" s="51">
        <v>0.21086920207138482</v>
      </c>
      <c r="P99" s="51">
        <v>0.16027532799067962</v>
      </c>
      <c r="Q99" s="51">
        <v>7.0600984293283417E-2</v>
      </c>
      <c r="R99" s="51">
        <v>8.1673212916600638E-2</v>
      </c>
      <c r="S99" s="51">
        <v>5.8920532666286884E-2</v>
      </c>
      <c r="T99" s="51">
        <v>0.31516494046711613</v>
      </c>
      <c r="U99" s="51">
        <v>0.19658763172058902</v>
      </c>
      <c r="V99" s="51">
        <v>0.20672185942129537</v>
      </c>
      <c r="W99" s="51">
        <v>8.6192788851934696E-2</v>
      </c>
      <c r="X99" s="51">
        <v>0.10293210212630036</v>
      </c>
      <c r="Y99" s="51">
        <v>9.2400677412764434E-2</v>
      </c>
      <c r="Z99" s="51">
        <v>0.24431212505948138</v>
      </c>
      <c r="AA99" s="51">
        <v>0.15253936161149356</v>
      </c>
      <c r="AB99" s="51">
        <v>0.23438055202880873</v>
      </c>
      <c r="AC99" s="51">
        <v>9.4614363221906611E-2</v>
      </c>
      <c r="AD99" s="51">
        <v>0.12384076235914081</v>
      </c>
      <c r="AE99" s="51">
        <v>0.1503128357191689</v>
      </c>
      <c r="AF99" s="51">
        <v>0.29409554575874891</v>
      </c>
      <c r="AG99" s="51">
        <v>8.837506362962029E-2</v>
      </c>
      <c r="AH99" s="51">
        <v>0.196129564783075</v>
      </c>
      <c r="AI99" s="51">
        <v>6.8738162006661593E-2</v>
      </c>
      <c r="AJ99" s="51">
        <v>0.15815492124400116</v>
      </c>
      <c r="AK99" s="51">
        <v>0.19450674257789299</v>
      </c>
      <c r="AL99" s="51">
        <v>0.28317043343247372</v>
      </c>
      <c r="AM99" s="51">
        <v>6.8636754065011671E-2</v>
      </c>
      <c r="AN99" s="51">
        <v>0.18293006900056047</v>
      </c>
      <c r="AO99" s="51">
        <v>6.3104029591545388E-2</v>
      </c>
      <c r="AP99" s="51">
        <v>0.17365025322766003</v>
      </c>
      <c r="AQ99" s="51">
        <v>0.22850846068274883</v>
      </c>
      <c r="AR99" s="65"/>
      <c r="AS99" s="65"/>
      <c r="AT99" s="67" t="s">
        <v>16</v>
      </c>
      <c r="AU99" s="51">
        <f>SUMPRODUCT(($AT99='reg2014'!$B$2:$B$4033)*('reg2014'!$E$2:$E$4033="SUP")*('reg2014'!$D$2:$D$4033='4.d'!AU$5)*'reg2014'!$M$2:$M$4033)/SUMPRODUCT(($AT99='reg2014'!$B$2:$B$4033)*('reg2014'!$D$2:$D$4033='4.d'!AU$5)*'reg2014'!$M$2:$M$4033)</f>
        <v>2.5986556459653299E-2</v>
      </c>
      <c r="AV99" s="51">
        <f>SUMPRODUCT(($AT99='reg2014'!$B$2:$B$4033)*('reg2014'!$E$2:$E$4033="SUP")*('reg2014'!$D$2:$D$4033='4.d'!AV$5)*'reg2014'!$M$2:$M$4033)/SUMPRODUCT(($AT99='reg2014'!$B$2:$B$4033)*('reg2014'!$D$2:$D$4033='4.d'!AV$5)*'reg2014'!$M$2:$M$4033)</f>
        <v>4.7894266446388431E-2</v>
      </c>
      <c r="AW99" s="51">
        <f>SUMPRODUCT(($AT99='reg2014'!$B$2:$B$4033)*('reg2014'!$E$2:$E$4033="SUP")*('reg2014'!$D$2:$D$4033='4.d'!AW$5)*'reg2014'!$M$2:$M$4033)/SUMPRODUCT(($AT99='reg2014'!$B$2:$B$4033)*('reg2014'!$D$2:$D$4033='4.d'!AW$5)*'reg2014'!$M$2:$M$4033)</f>
        <v>5.8920532666286884E-2</v>
      </c>
      <c r="AX99" s="51">
        <f>SUMPRODUCT(($AT99='reg2014'!$B$2:$B$4033)*('reg2014'!$E$2:$E$4033="SUP")*('reg2014'!$D$2:$D$4033='4.d'!AX$5)*'reg2014'!$M$2:$M$4033)/SUMPRODUCT(($AT99='reg2014'!$B$2:$B$4033)*('reg2014'!$D$2:$D$4033='4.d'!AX$5)*'reg2014'!$M$2:$M$4033)</f>
        <v>9.2400677412764434E-2</v>
      </c>
      <c r="AY99" s="51">
        <f>SUMPRODUCT(($AT99='reg2014'!$B$2:$B$4033)*('reg2014'!$E$2:$E$4033="SUP")*('reg2014'!$D$2:$D$4033='4.d'!AY$5)*'reg2014'!$M$2:$M$4033)/SUMPRODUCT(($AT99='reg2014'!$B$2:$B$4033)*('reg2014'!$D$2:$D$4033='4.d'!AY$5)*'reg2014'!$M$2:$M$4033)</f>
        <v>0.1503128357191689</v>
      </c>
      <c r="AZ99" s="51">
        <f>SUMPRODUCT(($AT99='reg2014'!$B$2:$B$4033)*('reg2014'!$E$2:$E$4033="SUP")*('reg2014'!$D$2:$D$4033='4.d'!AZ$5)*'reg2014'!$M$2:$M$4033)/SUMPRODUCT(($AT99='reg2014'!$B$2:$B$4033)*('reg2014'!$D$2:$D$4033='4.d'!AZ$5)*'reg2014'!$M$2:$M$4033)</f>
        <v>0.19450674257789299</v>
      </c>
      <c r="BA99" s="51">
        <f>SUMPRODUCT(($AT99='reg2014'!$B$2:$B$4033)*('reg2014'!$E$2:$E$4033="SUP")*('reg2014'!$D$2:$D$4033='4.d'!BA$5)*'reg2014'!$M$2:$M$4033)/SUMPRODUCT(($AT99='reg2014'!$B$2:$B$4033)*('reg2014'!$D$2:$D$4033='4.d'!BA$5)*'reg2014'!$M$2:$M$4033)</f>
        <v>0.22850846068274877</v>
      </c>
      <c r="BC99" t="b">
        <f t="shared" si="1"/>
        <v>1</v>
      </c>
      <c r="BF99" s="67">
        <f>--BG99</f>
        <v>93</v>
      </c>
      <c r="BG99" s="69" t="s">
        <v>16</v>
      </c>
    </row>
    <row r="100" spans="1:59" x14ac:dyDescent="0.25">
      <c r="A100" s="43" t="s">
        <v>50</v>
      </c>
      <c r="B100" s="51">
        <v>0.35360157754839627</v>
      </c>
      <c r="C100" s="51">
        <v>0.31896056637240106</v>
      </c>
      <c r="D100" s="51">
        <v>0.13676998998785328</v>
      </c>
      <c r="E100" s="51">
        <v>6.9434491591321451E-2</v>
      </c>
      <c r="F100" s="51">
        <v>7.3957745691473412E-2</v>
      </c>
      <c r="G100" s="51">
        <v>4.7275628808554543E-2</v>
      </c>
      <c r="H100" s="51">
        <v>0.32649201620036311</v>
      </c>
      <c r="I100" s="51">
        <v>0.26791117731949166</v>
      </c>
      <c r="J100" s="51">
        <v>0.14974861505516504</v>
      </c>
      <c r="K100" s="51">
        <v>8.1589544248405574E-2</v>
      </c>
      <c r="L100" s="51">
        <v>9.2034821470136405E-2</v>
      </c>
      <c r="M100" s="51">
        <v>8.2223825706438242E-2</v>
      </c>
      <c r="N100" s="51">
        <v>0.35833302304799491</v>
      </c>
      <c r="O100" s="51">
        <v>0.20190732397512753</v>
      </c>
      <c r="P100" s="51">
        <v>0.14931861339687977</v>
      </c>
      <c r="Q100" s="51">
        <v>8.4326246416204342E-2</v>
      </c>
      <c r="R100" s="51">
        <v>0.10703913318687866</v>
      </c>
      <c r="S100" s="51">
        <v>9.9075659976914768E-2</v>
      </c>
      <c r="T100" s="51">
        <v>0.24747027703509869</v>
      </c>
      <c r="U100" s="51">
        <v>0.1849445360942033</v>
      </c>
      <c r="V100" s="51">
        <v>0.1905307469139314</v>
      </c>
      <c r="W100" s="51">
        <v>9.4915524205017351E-2</v>
      </c>
      <c r="X100" s="51">
        <v>0.12894248819614312</v>
      </c>
      <c r="Y100" s="51">
        <v>0.15319642755560611</v>
      </c>
      <c r="Z100" s="51">
        <v>0.16518503881439661</v>
      </c>
      <c r="AA100" s="51">
        <v>0.14447085391672548</v>
      </c>
      <c r="AB100" s="51">
        <v>0.21200621030345801</v>
      </c>
      <c r="AC100" s="51">
        <v>9.5537050105857446E-2</v>
      </c>
      <c r="AD100" s="51">
        <v>0.14096033874382499</v>
      </c>
      <c r="AE100" s="51">
        <v>0.24184050811573748</v>
      </c>
      <c r="AF100" s="51">
        <v>0.18747766698345772</v>
      </c>
      <c r="AG100" s="51">
        <v>8.7933178935341957E-2</v>
      </c>
      <c r="AH100" s="51">
        <v>0.17769285027200724</v>
      </c>
      <c r="AI100" s="51">
        <v>7.080427044988645E-2</v>
      </c>
      <c r="AJ100" s="51">
        <v>0.17153056087957319</v>
      </c>
      <c r="AK100" s="51">
        <v>0.30456147247973347</v>
      </c>
      <c r="AL100" s="51">
        <v>0.17667257380193013</v>
      </c>
      <c r="AM100" s="51">
        <v>6.5605843476198744E-2</v>
      </c>
      <c r="AN100" s="51">
        <v>0.16635164863915294</v>
      </c>
      <c r="AO100" s="51">
        <v>6.340996518121636E-2</v>
      </c>
      <c r="AP100" s="51">
        <v>0.18252170908961751</v>
      </c>
      <c r="AQ100" s="51">
        <v>0.3454382598118842</v>
      </c>
      <c r="AR100" s="65"/>
      <c r="AS100" s="65"/>
      <c r="AT100" s="67" t="s">
        <v>50</v>
      </c>
      <c r="AU100" s="51">
        <f>SUMPRODUCT(($AT100='reg2014'!$B$2:$B$4033)*('reg2014'!$E$2:$E$4033="SUP")*('reg2014'!$D$2:$D$4033='4.d'!AU$5)*'reg2014'!$M$2:$M$4033)/SUMPRODUCT(($AT100='reg2014'!$B$2:$B$4033)*('reg2014'!$D$2:$D$4033='4.d'!AU$5)*'reg2014'!$M$2:$M$4033)</f>
        <v>4.7275628808554543E-2</v>
      </c>
      <c r="AV100" s="51">
        <f>SUMPRODUCT(($AT100='reg2014'!$B$2:$B$4033)*('reg2014'!$E$2:$E$4033="SUP")*('reg2014'!$D$2:$D$4033='4.d'!AV$5)*'reg2014'!$M$2:$M$4033)/SUMPRODUCT(($AT100='reg2014'!$B$2:$B$4033)*('reg2014'!$D$2:$D$4033='4.d'!AV$5)*'reg2014'!$M$2:$M$4033)</f>
        <v>8.2223825706438242E-2</v>
      </c>
      <c r="AW100" s="51">
        <f>SUMPRODUCT(($AT100='reg2014'!$B$2:$B$4033)*('reg2014'!$E$2:$E$4033="SUP")*('reg2014'!$D$2:$D$4033='4.d'!AW$5)*'reg2014'!$M$2:$M$4033)/SUMPRODUCT(($AT100='reg2014'!$B$2:$B$4033)*('reg2014'!$D$2:$D$4033='4.d'!AW$5)*'reg2014'!$M$2:$M$4033)</f>
        <v>9.9075659976914768E-2</v>
      </c>
      <c r="AX100" s="51">
        <f>SUMPRODUCT(($AT100='reg2014'!$B$2:$B$4033)*('reg2014'!$E$2:$E$4033="SUP")*('reg2014'!$D$2:$D$4033='4.d'!AX$5)*'reg2014'!$M$2:$M$4033)/SUMPRODUCT(($AT100='reg2014'!$B$2:$B$4033)*('reg2014'!$D$2:$D$4033='4.d'!AX$5)*'reg2014'!$M$2:$M$4033)</f>
        <v>0.15319642755560611</v>
      </c>
      <c r="AY100" s="51">
        <f>SUMPRODUCT(($AT100='reg2014'!$B$2:$B$4033)*('reg2014'!$E$2:$E$4033="SUP")*('reg2014'!$D$2:$D$4033='4.d'!AY$5)*'reg2014'!$M$2:$M$4033)/SUMPRODUCT(($AT100='reg2014'!$B$2:$B$4033)*('reg2014'!$D$2:$D$4033='4.d'!AY$5)*'reg2014'!$M$2:$M$4033)</f>
        <v>0.24184050811573748</v>
      </c>
      <c r="AZ100" s="51">
        <f>SUMPRODUCT(($AT100='reg2014'!$B$2:$B$4033)*('reg2014'!$E$2:$E$4033="SUP")*('reg2014'!$D$2:$D$4033='4.d'!AZ$5)*'reg2014'!$M$2:$M$4033)/SUMPRODUCT(($AT100='reg2014'!$B$2:$B$4033)*('reg2014'!$D$2:$D$4033='4.d'!AZ$5)*'reg2014'!$M$2:$M$4033)</f>
        <v>0.30456147247973347</v>
      </c>
      <c r="BA100" s="51">
        <f>SUMPRODUCT(($AT100='reg2014'!$B$2:$B$4033)*('reg2014'!$E$2:$E$4033="SUP")*('reg2014'!$D$2:$D$4033='4.d'!BA$5)*'reg2014'!$M$2:$M$4033)/SUMPRODUCT(($AT100='reg2014'!$B$2:$B$4033)*('reg2014'!$D$2:$D$4033='4.d'!BA$5)*'reg2014'!$M$2:$M$4033)</f>
        <v>0.34543825981188425</v>
      </c>
      <c r="BC100" t="b">
        <f t="shared" si="1"/>
        <v>1</v>
      </c>
      <c r="BF100" s="67">
        <f>--BG100</f>
        <v>94</v>
      </c>
      <c r="BG100" s="69" t="s">
        <v>50</v>
      </c>
    </row>
    <row r="101" spans="1:59" x14ac:dyDescent="0.25">
      <c r="A101" s="43" t="s">
        <v>191</v>
      </c>
      <c r="B101" s="51">
        <v>0.37053713636324503</v>
      </c>
      <c r="C101" s="51">
        <v>0.31336254767418836</v>
      </c>
      <c r="D101" s="51">
        <v>0.14264805902559555</v>
      </c>
      <c r="E101" s="51">
        <v>6.1780582507554693E-2</v>
      </c>
      <c r="F101" s="51">
        <v>7.0975351476070356E-2</v>
      </c>
      <c r="G101" s="51">
        <v>4.069632295334602E-2</v>
      </c>
      <c r="H101" s="51">
        <v>0.33295602267401242</v>
      </c>
      <c r="I101" s="51">
        <v>0.26761348060240003</v>
      </c>
      <c r="J101" s="51">
        <v>0.16734022514834498</v>
      </c>
      <c r="K101" s="51">
        <v>7.4787099512738653E-2</v>
      </c>
      <c r="L101" s="51">
        <v>9.1182426756042129E-2</v>
      </c>
      <c r="M101" s="51">
        <v>6.612074530646174E-2</v>
      </c>
      <c r="N101" s="51">
        <v>0.35716014162357673</v>
      </c>
      <c r="O101" s="51">
        <v>0.19520364757125755</v>
      </c>
      <c r="P101" s="51">
        <v>0.18269059323976669</v>
      </c>
      <c r="Q101" s="51">
        <v>7.4237754400264908E-2</v>
      </c>
      <c r="R101" s="51">
        <v>0.10307190707863165</v>
      </c>
      <c r="S101" s="51">
        <v>8.7635956086502459E-2</v>
      </c>
      <c r="T101" s="51">
        <v>0.25004470212894769</v>
      </c>
      <c r="U101" s="51">
        <v>0.17982223336060046</v>
      </c>
      <c r="V101" s="51">
        <v>0.23166121558816033</v>
      </c>
      <c r="W101" s="51">
        <v>8.7914656244148251E-2</v>
      </c>
      <c r="X101" s="51">
        <v>0.12501671930019698</v>
      </c>
      <c r="Y101" s="51">
        <v>0.1255404733779463</v>
      </c>
      <c r="Z101" s="51">
        <v>0.18369277261071379</v>
      </c>
      <c r="AA101" s="51">
        <v>0.13607220889000321</v>
      </c>
      <c r="AB101" s="51">
        <v>0.26072514005462893</v>
      </c>
      <c r="AC101" s="51">
        <v>9.033407489655923E-2</v>
      </c>
      <c r="AD101" s="51">
        <v>0.13767074858088146</v>
      </c>
      <c r="AE101" s="51">
        <v>0.19150505496721335</v>
      </c>
      <c r="AF101" s="51">
        <v>0.20403422044392125</v>
      </c>
      <c r="AG101" s="51">
        <v>8.6441857110056683E-2</v>
      </c>
      <c r="AH101" s="51">
        <v>0.22792375001490117</v>
      </c>
      <c r="AI101" s="51">
        <v>6.9278820921146136E-2</v>
      </c>
      <c r="AJ101" s="51">
        <v>0.17010355392179863</v>
      </c>
      <c r="AK101" s="51">
        <v>0.2422177975881761</v>
      </c>
      <c r="AL101" s="51">
        <v>0.19937957297700404</v>
      </c>
      <c r="AM101" s="51">
        <v>6.8157987868504952E-2</v>
      </c>
      <c r="AN101" s="51">
        <v>0.2145014160493082</v>
      </c>
      <c r="AO101" s="51">
        <v>6.2233873640752384E-2</v>
      </c>
      <c r="AP101" s="51">
        <v>0.18313616270222857</v>
      </c>
      <c r="AQ101" s="51">
        <v>0.27259098676220195</v>
      </c>
      <c r="AR101" s="65"/>
      <c r="AS101" s="65"/>
      <c r="AT101" s="67" t="s">
        <v>191</v>
      </c>
      <c r="AU101" s="51">
        <f>SUMPRODUCT(($AT101='reg2014'!$B$2:$B$4033)*('reg2014'!$E$2:$E$4033="SUP")*('reg2014'!$D$2:$D$4033='4.d'!AU$5)*'reg2014'!$M$2:$M$4033)/SUMPRODUCT(($AT101='reg2014'!$B$2:$B$4033)*('reg2014'!$D$2:$D$4033='4.d'!AU$5)*'reg2014'!$M$2:$M$4033)</f>
        <v>4.069632295334602E-2</v>
      </c>
      <c r="AV101" s="51">
        <f>SUMPRODUCT(($AT101='reg2014'!$B$2:$B$4033)*('reg2014'!$E$2:$E$4033="SUP")*('reg2014'!$D$2:$D$4033='4.d'!AV$5)*'reg2014'!$M$2:$M$4033)/SUMPRODUCT(($AT101='reg2014'!$B$2:$B$4033)*('reg2014'!$D$2:$D$4033='4.d'!AV$5)*'reg2014'!$M$2:$M$4033)</f>
        <v>6.612074530646174E-2</v>
      </c>
      <c r="AW101" s="51">
        <f>SUMPRODUCT(($AT101='reg2014'!$B$2:$B$4033)*('reg2014'!$E$2:$E$4033="SUP")*('reg2014'!$D$2:$D$4033='4.d'!AW$5)*'reg2014'!$M$2:$M$4033)/SUMPRODUCT(($AT101='reg2014'!$B$2:$B$4033)*('reg2014'!$D$2:$D$4033='4.d'!AW$5)*'reg2014'!$M$2:$M$4033)</f>
        <v>8.7635956086502459E-2</v>
      </c>
      <c r="AX101" s="51">
        <f>SUMPRODUCT(($AT101='reg2014'!$B$2:$B$4033)*('reg2014'!$E$2:$E$4033="SUP")*('reg2014'!$D$2:$D$4033='4.d'!AX$5)*'reg2014'!$M$2:$M$4033)/SUMPRODUCT(($AT101='reg2014'!$B$2:$B$4033)*('reg2014'!$D$2:$D$4033='4.d'!AX$5)*'reg2014'!$M$2:$M$4033)</f>
        <v>0.1255404733779463</v>
      </c>
      <c r="AY101" s="51">
        <f>SUMPRODUCT(($AT101='reg2014'!$B$2:$B$4033)*('reg2014'!$E$2:$E$4033="SUP")*('reg2014'!$D$2:$D$4033='4.d'!AY$5)*'reg2014'!$M$2:$M$4033)/SUMPRODUCT(($AT101='reg2014'!$B$2:$B$4033)*('reg2014'!$D$2:$D$4033='4.d'!AY$5)*'reg2014'!$M$2:$M$4033)</f>
        <v>0.19150505496721335</v>
      </c>
      <c r="AZ101" s="51">
        <f>SUMPRODUCT(($AT101='reg2014'!$B$2:$B$4033)*('reg2014'!$E$2:$E$4033="SUP")*('reg2014'!$D$2:$D$4033='4.d'!AZ$5)*'reg2014'!$M$2:$M$4033)/SUMPRODUCT(($AT101='reg2014'!$B$2:$B$4033)*('reg2014'!$D$2:$D$4033='4.d'!AZ$5)*'reg2014'!$M$2:$M$4033)</f>
        <v>0.2422177975881761</v>
      </c>
      <c r="BA101" s="51">
        <f>SUMPRODUCT(($AT101='reg2014'!$B$2:$B$4033)*('reg2014'!$E$2:$E$4033="SUP")*('reg2014'!$D$2:$D$4033='4.d'!BA$5)*'reg2014'!$M$2:$M$4033)/SUMPRODUCT(($AT101='reg2014'!$B$2:$B$4033)*('reg2014'!$D$2:$D$4033='4.d'!BA$5)*'reg2014'!$M$2:$M$4033)</f>
        <v>0.27259098676220195</v>
      </c>
      <c r="BC101" t="b">
        <f t="shared" si="1"/>
        <v>1</v>
      </c>
      <c r="BF101" s="67">
        <f>--BG101</f>
        <v>95</v>
      </c>
      <c r="BG101" s="69" t="s">
        <v>191</v>
      </c>
    </row>
  </sheetData>
  <sortState ref="AT6:BA101">
    <sortCondition ref="AT6:AT101" customList="1,2,3,4,5,6,7,8,9,10,11,12,13,14,15,16,17,18,19,21,22,23,24,25,26,27,28,29,2A,2B,30,31,32,33,34,35,36,37,38,39,40,41,42,43,44,45,46,47,48,49,50,51,52,53,54,55,56,57,58,59,60,61,62,63,64,65,66,67,68,69,70,71,72,73,74,75,76,77,78,79,80,81,82,83,84,85,86,87,88,89,90,91,92,93,94,95"/>
  </sortState>
  <mergeCells count="7">
    <mergeCell ref="Z4:AE4"/>
    <mergeCell ref="AF4:AK4"/>
    <mergeCell ref="AL4:AQ4"/>
    <mergeCell ref="B4:G4"/>
    <mergeCell ref="H4:M4"/>
    <mergeCell ref="N4:S4"/>
    <mergeCell ref="T4:Y4"/>
  </mergeCells>
  <conditionalFormatting sqref="AU6:BA101">
    <cfRule type="expression" dxfId="5" priority="3">
      <formula>(AU6=MAX(AU$6:AU$101))</formula>
    </cfRule>
  </conditionalFormatting>
  <conditionalFormatting sqref="AU6:BA101">
    <cfRule type="expression" dxfId="4" priority="4">
      <formula>(AU6=MIN(AU$6:AU$101))</formula>
    </cfRule>
  </conditionalFormatting>
  <conditionalFormatting pivot="1" sqref="B6:AQ101">
    <cfRule type="expression" dxfId="3" priority="2">
      <formula>B6=MIN(B$6:B$101)</formula>
    </cfRule>
  </conditionalFormatting>
  <conditionalFormatting pivot="1" sqref="B6:AQ101">
    <cfRule type="expression" dxfId="2" priority="1">
      <formula>B6=MAX(B$6:B$101)</formula>
    </cfRule>
  </conditionalFormatting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9"/>
  <sheetViews>
    <sheetView workbookViewId="0">
      <selection activeCell="K17" sqref="K17"/>
    </sheetView>
  </sheetViews>
  <sheetFormatPr baseColWidth="10" defaultRowHeight="15" x14ac:dyDescent="0.25"/>
  <cols>
    <col min="14" max="15" width="8.28515625" customWidth="1"/>
    <col min="16" max="16" width="14.28515625" customWidth="1"/>
  </cols>
  <sheetData>
    <row r="1" spans="1:20" x14ac:dyDescent="0.25">
      <c r="B1" t="s">
        <v>322</v>
      </c>
      <c r="J1" t="s">
        <v>325</v>
      </c>
      <c r="P1" t="s">
        <v>324</v>
      </c>
    </row>
    <row r="3" spans="1:20" x14ac:dyDescent="0.25">
      <c r="A3" s="19"/>
      <c r="B3" s="66">
        <v>1990</v>
      </c>
      <c r="C3" s="66">
        <v>1999</v>
      </c>
      <c r="D3" s="66">
        <v>2006</v>
      </c>
      <c r="E3" s="66">
        <v>2011</v>
      </c>
      <c r="H3" t="s">
        <v>323</v>
      </c>
      <c r="J3" s="46">
        <v>1990</v>
      </c>
      <c r="K3" s="46">
        <v>1999</v>
      </c>
      <c r="L3" s="46">
        <v>2006</v>
      </c>
      <c r="M3" s="46">
        <v>2011</v>
      </c>
      <c r="Q3" s="46">
        <f>J3</f>
        <v>1990</v>
      </c>
      <c r="R3" s="46">
        <f t="shared" ref="R3:T3" si="0">K3</f>
        <v>1999</v>
      </c>
      <c r="S3" s="46">
        <f t="shared" si="0"/>
        <v>2006</v>
      </c>
      <c r="T3" s="46">
        <f t="shared" si="0"/>
        <v>2011</v>
      </c>
    </row>
    <row r="4" spans="1:20" x14ac:dyDescent="0.25">
      <c r="A4" s="67" t="s">
        <v>307</v>
      </c>
      <c r="B4" s="51">
        <f>SUMPRODUCT(($A4='reg2014'!$B$2:$B$4033)*('reg2014'!$E$2:$E$4033="SUP")*('reg2014'!$D$2:$D$4033=B$3)*'reg2014'!$M$2:$M$4033)/SUMPRODUCT(($A4='reg2014'!$B$2:$B$4033)*('reg2014'!$D$2:$D$4033=B$3)*'reg2014'!$M$2:$M$4033)</f>
        <v>9.4995256521908281E-2</v>
      </c>
      <c r="C4" s="51">
        <f>SUMPRODUCT(($A4='reg2014'!$B$2:$B$4033)*('reg2014'!$E$2:$E$4033="SUP")*('reg2014'!$D$2:$D$4033=C$3)*'reg2014'!$M$2:$M$4033)/SUMPRODUCT(($A4='reg2014'!$B$2:$B$4033)*('reg2014'!$D$2:$D$4033=C$3)*'reg2014'!$M$2:$M$4033)</f>
        <v>0.1588974441092329</v>
      </c>
      <c r="D4" s="51">
        <f>SUMPRODUCT(($A4='reg2014'!$B$2:$B$4033)*('reg2014'!$E$2:$E$4033="SUP")*('reg2014'!$D$2:$D$4033=D$3)*'reg2014'!$M$2:$M$4033)/SUMPRODUCT(($A4='reg2014'!$B$2:$B$4033)*('reg2014'!$D$2:$D$4033=D$3)*'reg2014'!$M$2:$M$4033)</f>
        <v>0.20722119349830476</v>
      </c>
      <c r="E4" s="51">
        <f>SUMPRODUCT(($A4='reg2014'!$B$2:$B$4033)*('reg2014'!$E$2:$E$4033="SUP")*('reg2014'!$D$2:$D$4033=E$3)*'reg2014'!$M$2:$M$4033)/SUMPRODUCT(($A4='reg2014'!$B$2:$B$4033)*('reg2014'!$D$2:$D$4033=E$3)*'reg2014'!$M$2:$M$4033)</f>
        <v>0.24492894778369281</v>
      </c>
      <c r="H4" s="30">
        <v>0</v>
      </c>
      <c r="I4" s="70" t="str">
        <f>"[ "&amp;TEXT(H4,"0%")&amp;", "&amp;TEXT(H5,"0%")&amp;" ["</f>
        <v>[ 0%, 5% [</v>
      </c>
      <c r="J4" s="43">
        <f>SUMPRODUCT(--(B$4:B$99&gt;=$H4)*(B$4:B$99&lt;$H5))</f>
        <v>0</v>
      </c>
      <c r="K4" s="43">
        <f t="shared" ref="K4:M11" si="1">SUMPRODUCT(--(C$4:C$99&gt;=$H4)*(C$4:C$99&lt;$H5))</f>
        <v>0</v>
      </c>
      <c r="L4" s="43">
        <f t="shared" si="1"/>
        <v>0</v>
      </c>
      <c r="M4" s="43">
        <f t="shared" si="1"/>
        <v>0</v>
      </c>
      <c r="N4" s="71">
        <f>SUM(J4:M4)</f>
        <v>0</v>
      </c>
      <c r="O4" s="72"/>
      <c r="P4" s="43" t="str">
        <f>I4</f>
        <v>[ 0%, 5% [</v>
      </c>
      <c r="Q4" s="43">
        <f t="array" ref="Q4:Q11">FREQUENCY(B$4:B$99,$H$4:$H$12)</f>
        <v>0</v>
      </c>
      <c r="R4" s="43">
        <f t="array" ref="R4:R11">FREQUENCY(C$4:C$99,$H$4:$H$12)</f>
        <v>0</v>
      </c>
      <c r="S4" s="43">
        <f t="array" ref="S4:S11">FREQUENCY(D$4:D$99,$H$4:$H$12)</f>
        <v>0</v>
      </c>
      <c r="T4" s="43">
        <f t="array" ref="T4:T11">FREQUENCY(E$4:E$99,$H$4:$H$12)</f>
        <v>0</v>
      </c>
    </row>
    <row r="5" spans="1:20" x14ac:dyDescent="0.25">
      <c r="A5" s="67" t="s">
        <v>314</v>
      </c>
      <c r="B5" s="51">
        <f>SUMPRODUCT(($A5='reg2014'!$B$2:$B$4033)*('reg2014'!$E$2:$E$4033="SUP")*('reg2014'!$D$2:$D$4033=B$3)*'reg2014'!$M$2:$M$4033)/SUMPRODUCT(($A5='reg2014'!$B$2:$B$4033)*('reg2014'!$D$2:$D$4033=B$3)*'reg2014'!$M$2:$M$4033)</f>
        <v>6.5844996316952537E-2</v>
      </c>
      <c r="C5" s="51">
        <f>SUMPRODUCT(($A5='reg2014'!$B$2:$B$4033)*('reg2014'!$E$2:$E$4033="SUP")*('reg2014'!$D$2:$D$4033=C$3)*'reg2014'!$M$2:$M$4033)/SUMPRODUCT(($A5='reg2014'!$B$2:$B$4033)*('reg2014'!$D$2:$D$4033=C$3)*'reg2014'!$M$2:$M$4033)</f>
        <v>0.10742183463867248</v>
      </c>
      <c r="D5" s="51">
        <f>SUMPRODUCT(($A5='reg2014'!$B$2:$B$4033)*('reg2014'!$E$2:$E$4033="SUP")*('reg2014'!$D$2:$D$4033=D$3)*'reg2014'!$M$2:$M$4033)/SUMPRODUCT(($A5='reg2014'!$B$2:$B$4033)*('reg2014'!$D$2:$D$4033=D$3)*'reg2014'!$M$2:$M$4033)</f>
        <v>0.14054066563536596</v>
      </c>
      <c r="E5" s="51">
        <f>SUMPRODUCT(($A5='reg2014'!$B$2:$B$4033)*('reg2014'!$E$2:$E$4033="SUP")*('reg2014'!$D$2:$D$4033=E$3)*'reg2014'!$M$2:$M$4033)/SUMPRODUCT(($A5='reg2014'!$B$2:$B$4033)*('reg2014'!$D$2:$D$4033=E$3)*'reg2014'!$M$2:$M$4033)</f>
        <v>0.16102437542078737</v>
      </c>
      <c r="H5" s="30">
        <v>0.05</v>
      </c>
      <c r="I5" s="70" t="str">
        <f t="shared" ref="I5:I11" si="2">"[ "&amp;TEXT(H5,"0%")&amp;", "&amp;TEXT(H6,"0%")&amp;" ["</f>
        <v>[ 5%, 13% [</v>
      </c>
      <c r="J5" s="43">
        <f t="shared" ref="J5:J11" si="3">SUMPRODUCT(--(B$4:B$99&gt;=$H5)*(B$4:B$99&lt;$H6))</f>
        <v>88</v>
      </c>
      <c r="K5" s="43">
        <f t="shared" si="1"/>
        <v>37</v>
      </c>
      <c r="L5" s="43">
        <f t="shared" si="1"/>
        <v>2</v>
      </c>
      <c r="M5" s="43">
        <f t="shared" si="1"/>
        <v>0</v>
      </c>
      <c r="N5" s="71">
        <f t="shared" ref="N5:N11" si="4">SUM(J5:M5)</f>
        <v>127</v>
      </c>
      <c r="O5" s="72"/>
      <c r="P5" s="43" t="str">
        <f t="shared" ref="P5:P11" si="5">I5</f>
        <v>[ 5%, 13% [</v>
      </c>
      <c r="Q5" s="43">
        <v>0</v>
      </c>
      <c r="R5" s="43">
        <v>0</v>
      </c>
      <c r="S5" s="43">
        <v>0</v>
      </c>
      <c r="T5" s="43">
        <v>0</v>
      </c>
    </row>
    <row r="6" spans="1:20" x14ac:dyDescent="0.25">
      <c r="A6" s="67" t="s">
        <v>306</v>
      </c>
      <c r="B6" s="51">
        <f>SUMPRODUCT(($A6='reg2014'!$B$2:$B$4033)*('reg2014'!$E$2:$E$4033="SUP")*('reg2014'!$D$2:$D$4033=B$3)*'reg2014'!$M$2:$M$4033)/SUMPRODUCT(($A6='reg2014'!$B$2:$B$4033)*('reg2014'!$D$2:$D$4033=B$3)*'reg2014'!$M$2:$M$4033)</f>
        <v>7.1932092948507234E-2</v>
      </c>
      <c r="C6" s="51">
        <f>SUMPRODUCT(($A6='reg2014'!$B$2:$B$4033)*('reg2014'!$E$2:$E$4033="SUP")*('reg2014'!$D$2:$D$4033=C$3)*'reg2014'!$M$2:$M$4033)/SUMPRODUCT(($A6='reg2014'!$B$2:$B$4033)*('reg2014'!$D$2:$D$4033=C$3)*'reg2014'!$M$2:$M$4033)</f>
        <v>0.11428211661531168</v>
      </c>
      <c r="D6" s="51">
        <f>SUMPRODUCT(($A6='reg2014'!$B$2:$B$4033)*('reg2014'!$E$2:$E$4033="SUP")*('reg2014'!$D$2:$D$4033=D$3)*'reg2014'!$M$2:$M$4033)/SUMPRODUCT(($A6='reg2014'!$B$2:$B$4033)*('reg2014'!$D$2:$D$4033=D$3)*'reg2014'!$M$2:$M$4033)</f>
        <v>0.15066510039449355</v>
      </c>
      <c r="E6" s="51">
        <f>SUMPRODUCT(($A6='reg2014'!$B$2:$B$4033)*('reg2014'!$E$2:$E$4033="SUP")*('reg2014'!$D$2:$D$4033=E$3)*'reg2014'!$M$2:$M$4033)/SUMPRODUCT(($A6='reg2014'!$B$2:$B$4033)*('reg2014'!$D$2:$D$4033=E$3)*'reg2014'!$M$2:$M$4033)</f>
        <v>0.17284888115721689</v>
      </c>
      <c r="H6" s="30">
        <v>0.13</v>
      </c>
      <c r="I6" s="70" t="str">
        <f t="shared" si="2"/>
        <v>[ 13%, 17% [</v>
      </c>
      <c r="J6" s="43">
        <f t="shared" si="3"/>
        <v>5</v>
      </c>
      <c r="K6" s="43">
        <f t="shared" si="1"/>
        <v>39</v>
      </c>
      <c r="L6" s="43">
        <f t="shared" si="1"/>
        <v>30</v>
      </c>
      <c r="M6" s="43">
        <f t="shared" si="1"/>
        <v>10</v>
      </c>
      <c r="N6" s="71">
        <f t="shared" si="4"/>
        <v>84</v>
      </c>
      <c r="O6" s="72"/>
      <c r="P6" s="43" t="str">
        <f t="shared" si="5"/>
        <v>[ 13%, 17% [</v>
      </c>
      <c r="Q6" s="43">
        <v>88</v>
      </c>
      <c r="R6" s="43">
        <v>37</v>
      </c>
      <c r="S6" s="43">
        <v>2</v>
      </c>
      <c r="T6" s="43">
        <v>0</v>
      </c>
    </row>
    <row r="7" spans="1:20" x14ac:dyDescent="0.25">
      <c r="A7" s="67" t="s">
        <v>308</v>
      </c>
      <c r="B7" s="51">
        <f>SUMPRODUCT(($A7='reg2014'!$B$2:$B$4033)*('reg2014'!$E$2:$E$4033="SUP")*('reg2014'!$D$2:$D$4033=B$3)*'reg2014'!$M$2:$M$4033)/SUMPRODUCT(($A7='reg2014'!$B$2:$B$4033)*('reg2014'!$D$2:$D$4033=B$3)*'reg2014'!$M$2:$M$4033)</f>
        <v>0.1038446413987114</v>
      </c>
      <c r="C7" s="51">
        <f>SUMPRODUCT(($A7='reg2014'!$B$2:$B$4033)*('reg2014'!$E$2:$E$4033="SUP")*('reg2014'!$D$2:$D$4033=C$3)*'reg2014'!$M$2:$M$4033)/SUMPRODUCT(($A7='reg2014'!$B$2:$B$4033)*('reg2014'!$D$2:$D$4033=C$3)*'reg2014'!$M$2:$M$4033)</f>
        <v>0.15780777679728131</v>
      </c>
      <c r="D7" s="51">
        <f>SUMPRODUCT(($A7='reg2014'!$B$2:$B$4033)*('reg2014'!$E$2:$E$4033="SUP")*('reg2014'!$D$2:$D$4033=D$3)*'reg2014'!$M$2:$M$4033)/SUMPRODUCT(($A7='reg2014'!$B$2:$B$4033)*('reg2014'!$D$2:$D$4033=D$3)*'reg2014'!$M$2:$M$4033)</f>
        <v>0.19842831528362126</v>
      </c>
      <c r="E7" s="51">
        <f>SUMPRODUCT(($A7='reg2014'!$B$2:$B$4033)*('reg2014'!$E$2:$E$4033="SUP")*('reg2014'!$D$2:$D$4033=E$3)*'reg2014'!$M$2:$M$4033)/SUMPRODUCT(($A7='reg2014'!$B$2:$B$4033)*('reg2014'!$D$2:$D$4033=E$3)*'reg2014'!$M$2:$M$4033)</f>
        <v>0.22923084649217579</v>
      </c>
      <c r="H7" s="30">
        <v>0.17</v>
      </c>
      <c r="I7" s="70" t="str">
        <f t="shared" si="2"/>
        <v>[ 17%, 21% [</v>
      </c>
      <c r="J7" s="43">
        <f t="shared" si="3"/>
        <v>1</v>
      </c>
      <c r="K7" s="43">
        <f t="shared" si="1"/>
        <v>13</v>
      </c>
      <c r="L7" s="43">
        <f t="shared" si="1"/>
        <v>37</v>
      </c>
      <c r="M7" s="43">
        <f t="shared" si="1"/>
        <v>32</v>
      </c>
      <c r="N7" s="71">
        <f t="shared" si="4"/>
        <v>83</v>
      </c>
      <c r="O7" s="72"/>
      <c r="P7" s="43" t="str">
        <f t="shared" si="5"/>
        <v>[ 17%, 21% [</v>
      </c>
      <c r="Q7" s="43">
        <v>5</v>
      </c>
      <c r="R7" s="43">
        <v>39</v>
      </c>
      <c r="S7" s="43">
        <v>30</v>
      </c>
      <c r="T7" s="43">
        <v>10</v>
      </c>
    </row>
    <row r="8" spans="1:20" x14ac:dyDescent="0.25">
      <c r="A8" s="67" t="s">
        <v>311</v>
      </c>
      <c r="B8" s="51">
        <f>SUMPRODUCT(($A8='reg2014'!$B$2:$B$4033)*('reg2014'!$E$2:$E$4033="SUP")*('reg2014'!$D$2:$D$4033=B$3)*'reg2014'!$M$2:$M$4033)/SUMPRODUCT(($A8='reg2014'!$B$2:$B$4033)*('reg2014'!$D$2:$D$4033=B$3)*'reg2014'!$M$2:$M$4033)</f>
        <v>0.10554177398487852</v>
      </c>
      <c r="C8" s="51">
        <f>SUMPRODUCT(($A8='reg2014'!$B$2:$B$4033)*('reg2014'!$E$2:$E$4033="SUP")*('reg2014'!$D$2:$D$4033=C$3)*'reg2014'!$M$2:$M$4033)/SUMPRODUCT(($A8='reg2014'!$B$2:$B$4033)*('reg2014'!$D$2:$D$4033=C$3)*'reg2014'!$M$2:$M$4033)</f>
        <v>0.16760118481599284</v>
      </c>
      <c r="D8" s="51">
        <f>SUMPRODUCT(($A8='reg2014'!$B$2:$B$4033)*('reg2014'!$E$2:$E$4033="SUP")*('reg2014'!$D$2:$D$4033=D$3)*'reg2014'!$M$2:$M$4033)/SUMPRODUCT(($A8='reg2014'!$B$2:$B$4033)*('reg2014'!$D$2:$D$4033=D$3)*'reg2014'!$M$2:$M$4033)</f>
        <v>0.21813028137921239</v>
      </c>
      <c r="E8" s="51">
        <f>SUMPRODUCT(($A8='reg2014'!$B$2:$B$4033)*('reg2014'!$E$2:$E$4033="SUP")*('reg2014'!$D$2:$D$4033=E$3)*'reg2014'!$M$2:$M$4033)/SUMPRODUCT(($A8='reg2014'!$B$2:$B$4033)*('reg2014'!$D$2:$D$4033=E$3)*'reg2014'!$M$2:$M$4033)</f>
        <v>0.25287511602637536</v>
      </c>
      <c r="H8" s="30">
        <v>0.21</v>
      </c>
      <c r="I8" s="70" t="str">
        <f t="shared" si="2"/>
        <v>[ 21%, 25% [</v>
      </c>
      <c r="J8" s="43">
        <f t="shared" si="3"/>
        <v>1</v>
      </c>
      <c r="K8" s="43">
        <f t="shared" si="1"/>
        <v>3</v>
      </c>
      <c r="L8" s="43">
        <f t="shared" si="1"/>
        <v>18</v>
      </c>
      <c r="M8" s="43">
        <f t="shared" si="1"/>
        <v>31</v>
      </c>
      <c r="N8" s="71">
        <f t="shared" si="4"/>
        <v>53</v>
      </c>
      <c r="O8" s="72"/>
      <c r="P8" s="43" t="str">
        <f t="shared" si="5"/>
        <v>[ 21%, 25% [</v>
      </c>
      <c r="Q8" s="43">
        <v>1</v>
      </c>
      <c r="R8" s="43">
        <v>13</v>
      </c>
      <c r="S8" s="43">
        <v>37</v>
      </c>
      <c r="T8" s="43">
        <v>32</v>
      </c>
    </row>
    <row r="9" spans="1:20" x14ac:dyDescent="0.25">
      <c r="A9" s="67" t="s">
        <v>310</v>
      </c>
      <c r="B9" s="51">
        <f>SUMPRODUCT(($A9='reg2014'!$B$2:$B$4033)*('reg2014'!$E$2:$E$4033="SUP")*('reg2014'!$D$2:$D$4033=B$3)*'reg2014'!$M$2:$M$4033)/SUMPRODUCT(($A9='reg2014'!$B$2:$B$4033)*('reg2014'!$D$2:$D$4033=B$3)*'reg2014'!$M$2:$M$4033)</f>
        <v>0.12709745664047686</v>
      </c>
      <c r="C9" s="51">
        <f>SUMPRODUCT(($A9='reg2014'!$B$2:$B$4033)*('reg2014'!$E$2:$E$4033="SUP")*('reg2014'!$D$2:$D$4033=C$3)*'reg2014'!$M$2:$M$4033)/SUMPRODUCT(($A9='reg2014'!$B$2:$B$4033)*('reg2014'!$D$2:$D$4033=C$3)*'reg2014'!$M$2:$M$4033)</f>
        <v>0.19085623105483576</v>
      </c>
      <c r="D9" s="51">
        <f>SUMPRODUCT(($A9='reg2014'!$B$2:$B$4033)*('reg2014'!$E$2:$E$4033="SUP")*('reg2014'!$D$2:$D$4033=D$3)*'reg2014'!$M$2:$M$4033)/SUMPRODUCT(($A9='reg2014'!$B$2:$B$4033)*('reg2014'!$D$2:$D$4033=D$3)*'reg2014'!$M$2:$M$4033)</f>
        <v>0.24205833701295654</v>
      </c>
      <c r="E9" s="51">
        <f>SUMPRODUCT(($A9='reg2014'!$B$2:$B$4033)*('reg2014'!$E$2:$E$4033="SUP")*('reg2014'!$D$2:$D$4033=E$3)*'reg2014'!$M$2:$M$4033)/SUMPRODUCT(($A9='reg2014'!$B$2:$B$4033)*('reg2014'!$D$2:$D$4033=E$3)*'reg2014'!$M$2:$M$4033)</f>
        <v>0.27589778856780045</v>
      </c>
      <c r="H9" s="30">
        <v>0.25</v>
      </c>
      <c r="I9" s="70" t="str">
        <f t="shared" si="2"/>
        <v>[ 25%, 29% [</v>
      </c>
      <c r="J9" s="43">
        <f t="shared" si="3"/>
        <v>0</v>
      </c>
      <c r="K9" s="43">
        <f t="shared" si="1"/>
        <v>1</v>
      </c>
      <c r="L9" s="43">
        <f t="shared" si="1"/>
        <v>3</v>
      </c>
      <c r="M9" s="43">
        <f t="shared" si="1"/>
        <v>15</v>
      </c>
      <c r="N9" s="71">
        <f t="shared" si="4"/>
        <v>19</v>
      </c>
      <c r="O9" s="72"/>
      <c r="P9" s="43" t="str">
        <f t="shared" si="5"/>
        <v>[ 25%, 29% [</v>
      </c>
      <c r="Q9" s="43">
        <v>1</v>
      </c>
      <c r="R9" s="43">
        <v>3</v>
      </c>
      <c r="S9" s="43">
        <v>18</v>
      </c>
      <c r="T9" s="43">
        <v>31</v>
      </c>
    </row>
    <row r="10" spans="1:20" x14ac:dyDescent="0.25">
      <c r="A10" s="67" t="s">
        <v>309</v>
      </c>
      <c r="B10" s="51">
        <f>SUMPRODUCT(($A10='reg2014'!$B$2:$B$4033)*('reg2014'!$E$2:$E$4033="SUP")*('reg2014'!$D$2:$D$4033=B$3)*'reg2014'!$M$2:$M$4033)/SUMPRODUCT(($A10='reg2014'!$B$2:$B$4033)*('reg2014'!$D$2:$D$4033=B$3)*'reg2014'!$M$2:$M$4033)</f>
        <v>8.1853379755600419E-2</v>
      </c>
      <c r="C10" s="51">
        <f>SUMPRODUCT(($A10='reg2014'!$B$2:$B$4033)*('reg2014'!$E$2:$E$4033="SUP")*('reg2014'!$D$2:$D$4033=C$3)*'reg2014'!$M$2:$M$4033)/SUMPRODUCT(($A10='reg2014'!$B$2:$B$4033)*('reg2014'!$D$2:$D$4033=C$3)*'reg2014'!$M$2:$M$4033)</f>
        <v>0.13626192493277836</v>
      </c>
      <c r="D10" s="51">
        <f>SUMPRODUCT(($A10='reg2014'!$B$2:$B$4033)*('reg2014'!$E$2:$E$4033="SUP")*('reg2014'!$D$2:$D$4033=D$3)*'reg2014'!$M$2:$M$4033)/SUMPRODUCT(($A10='reg2014'!$B$2:$B$4033)*('reg2014'!$D$2:$D$4033=D$3)*'reg2014'!$M$2:$M$4033)</f>
        <v>0.1828448738038182</v>
      </c>
      <c r="E10" s="51">
        <f>SUMPRODUCT(($A10='reg2014'!$B$2:$B$4033)*('reg2014'!$E$2:$E$4033="SUP")*('reg2014'!$D$2:$D$4033=E$3)*'reg2014'!$M$2:$M$4033)/SUMPRODUCT(($A10='reg2014'!$B$2:$B$4033)*('reg2014'!$D$2:$D$4033=E$3)*'reg2014'!$M$2:$M$4033)</f>
        <v>0.21384761290559318</v>
      </c>
      <c r="H10" s="30">
        <v>0.28999999999999998</v>
      </c>
      <c r="I10" s="70" t="str">
        <f t="shared" si="2"/>
        <v>[ 29%, 33% [</v>
      </c>
      <c r="J10" s="43">
        <f t="shared" si="3"/>
        <v>1</v>
      </c>
      <c r="K10" s="43">
        <f t="shared" si="1"/>
        <v>1</v>
      </c>
      <c r="L10" s="43">
        <f t="shared" si="1"/>
        <v>3</v>
      </c>
      <c r="M10" s="43">
        <f t="shared" si="1"/>
        <v>2</v>
      </c>
      <c r="N10" s="71">
        <f t="shared" si="4"/>
        <v>7</v>
      </c>
      <c r="O10" s="72"/>
      <c r="P10" s="43" t="str">
        <f t="shared" si="5"/>
        <v>[ 29%, 33% [</v>
      </c>
      <c r="Q10" s="43">
        <v>0</v>
      </c>
      <c r="R10" s="43">
        <v>1</v>
      </c>
      <c r="S10" s="43">
        <v>3</v>
      </c>
      <c r="T10" s="43">
        <v>15</v>
      </c>
    </row>
    <row r="11" spans="1:20" x14ac:dyDescent="0.25">
      <c r="A11" s="67" t="s">
        <v>312</v>
      </c>
      <c r="B11" s="51">
        <f>SUMPRODUCT(($A11='reg2014'!$B$2:$B$4033)*('reg2014'!$E$2:$E$4033="SUP")*('reg2014'!$D$2:$D$4033=B$3)*'reg2014'!$M$2:$M$4033)/SUMPRODUCT(($A11='reg2014'!$B$2:$B$4033)*('reg2014'!$D$2:$D$4033=B$3)*'reg2014'!$M$2:$M$4033)</f>
        <v>6.0887715930902114E-2</v>
      </c>
      <c r="C11" s="51">
        <f>SUMPRODUCT(($A11='reg2014'!$B$2:$B$4033)*('reg2014'!$E$2:$E$4033="SUP")*('reg2014'!$D$2:$D$4033=C$3)*'reg2014'!$M$2:$M$4033)/SUMPRODUCT(($A11='reg2014'!$B$2:$B$4033)*('reg2014'!$D$2:$D$4033=C$3)*'reg2014'!$M$2:$M$4033)</f>
        <v>0.10200138945725516</v>
      </c>
      <c r="D11" s="51">
        <f>SUMPRODUCT(($A11='reg2014'!$B$2:$B$4033)*('reg2014'!$E$2:$E$4033="SUP")*('reg2014'!$D$2:$D$4033=D$3)*'reg2014'!$M$2:$M$4033)/SUMPRODUCT(($A11='reg2014'!$B$2:$B$4033)*('reg2014'!$D$2:$D$4033=D$3)*'reg2014'!$M$2:$M$4033)</f>
        <v>0.13715372395447684</v>
      </c>
      <c r="E11" s="51">
        <f>SUMPRODUCT(($A11='reg2014'!$B$2:$B$4033)*('reg2014'!$E$2:$E$4033="SUP")*('reg2014'!$D$2:$D$4033=E$3)*'reg2014'!$M$2:$M$4033)/SUMPRODUCT(($A11='reg2014'!$B$2:$B$4033)*('reg2014'!$D$2:$D$4033=E$3)*'reg2014'!$M$2:$M$4033)</f>
        <v>0.15760979733365357</v>
      </c>
      <c r="H11" s="30">
        <v>0.33</v>
      </c>
      <c r="I11" s="70" t="str">
        <f t="shared" si="2"/>
        <v>[ 33%, 60% [</v>
      </c>
      <c r="J11" s="43">
        <f t="shared" si="3"/>
        <v>0</v>
      </c>
      <c r="K11" s="43">
        <f t="shared" si="1"/>
        <v>2</v>
      </c>
      <c r="L11" s="43">
        <f t="shared" si="1"/>
        <v>3</v>
      </c>
      <c r="M11" s="43">
        <f t="shared" si="1"/>
        <v>6</v>
      </c>
      <c r="N11" s="71">
        <f t="shared" si="4"/>
        <v>11</v>
      </c>
      <c r="O11" s="72"/>
      <c r="P11" s="43" t="str">
        <f t="shared" si="5"/>
        <v>[ 33%, 60% [</v>
      </c>
      <c r="Q11" s="43">
        <v>1</v>
      </c>
      <c r="R11" s="43">
        <v>1</v>
      </c>
      <c r="S11" s="43">
        <v>3</v>
      </c>
      <c r="T11" s="43">
        <v>2</v>
      </c>
    </row>
    <row r="12" spans="1:20" x14ac:dyDescent="0.25">
      <c r="A12" s="67" t="s">
        <v>313</v>
      </c>
      <c r="B12" s="51">
        <f>SUMPRODUCT(($A12='reg2014'!$B$2:$B$4033)*('reg2014'!$E$2:$E$4033="SUP")*('reg2014'!$D$2:$D$4033=B$3)*'reg2014'!$M$2:$M$4033)/SUMPRODUCT(($A12='reg2014'!$B$2:$B$4033)*('reg2014'!$D$2:$D$4033=B$3)*'reg2014'!$M$2:$M$4033)</f>
        <v>7.6247082502574962E-2</v>
      </c>
      <c r="C12" s="51">
        <f>SUMPRODUCT(($A12='reg2014'!$B$2:$B$4033)*('reg2014'!$E$2:$E$4033="SUP")*('reg2014'!$D$2:$D$4033=C$3)*'reg2014'!$M$2:$M$4033)/SUMPRODUCT(($A12='reg2014'!$B$2:$B$4033)*('reg2014'!$D$2:$D$4033=C$3)*'reg2014'!$M$2:$M$4033)</f>
        <v>0.12280195485222248</v>
      </c>
      <c r="D12" s="51">
        <f>SUMPRODUCT(($A12='reg2014'!$B$2:$B$4033)*('reg2014'!$E$2:$E$4033="SUP")*('reg2014'!$D$2:$D$4033=D$3)*'reg2014'!$M$2:$M$4033)/SUMPRODUCT(($A12='reg2014'!$B$2:$B$4033)*('reg2014'!$D$2:$D$4033=D$3)*'reg2014'!$M$2:$M$4033)</f>
        <v>0.16868814851018402</v>
      </c>
      <c r="E12" s="51">
        <f>SUMPRODUCT(($A12='reg2014'!$B$2:$B$4033)*('reg2014'!$E$2:$E$4033="SUP")*('reg2014'!$D$2:$D$4033=E$3)*'reg2014'!$M$2:$M$4033)/SUMPRODUCT(($A12='reg2014'!$B$2:$B$4033)*('reg2014'!$D$2:$D$4033=E$3)*'reg2014'!$M$2:$M$4033)</f>
        <v>0.2024866438447013</v>
      </c>
      <c r="H12" s="30">
        <v>0.6</v>
      </c>
      <c r="J12" s="71">
        <f>SUM(J4:J11)</f>
        <v>96</v>
      </c>
      <c r="K12" s="71">
        <f t="shared" ref="K12:M12" si="6">SUM(K4:K11)</f>
        <v>96</v>
      </c>
      <c r="L12" s="71">
        <f t="shared" si="6"/>
        <v>96</v>
      </c>
      <c r="M12" s="71">
        <f t="shared" si="6"/>
        <v>96</v>
      </c>
    </row>
    <row r="13" spans="1:20" x14ac:dyDescent="0.25">
      <c r="A13" s="67" t="s">
        <v>25</v>
      </c>
      <c r="B13" s="51">
        <f>SUMPRODUCT(($A13='reg2014'!$B$2:$B$4033)*('reg2014'!$E$2:$E$4033="SUP")*('reg2014'!$D$2:$D$4033=B$3)*'reg2014'!$M$2:$M$4033)/SUMPRODUCT(($A13='reg2014'!$B$2:$B$4033)*('reg2014'!$D$2:$D$4033=B$3)*'reg2014'!$M$2:$M$4033)</f>
        <v>6.7688213580564857E-2</v>
      </c>
      <c r="C13" s="51">
        <f>SUMPRODUCT(($A13='reg2014'!$B$2:$B$4033)*('reg2014'!$E$2:$E$4033="SUP")*('reg2014'!$D$2:$D$4033=C$3)*'reg2014'!$M$2:$M$4033)/SUMPRODUCT(($A13='reg2014'!$B$2:$B$4033)*('reg2014'!$D$2:$D$4033=C$3)*'reg2014'!$M$2:$M$4033)</f>
        <v>0.11245240667999203</v>
      </c>
      <c r="D13" s="51">
        <f>SUMPRODUCT(($A13='reg2014'!$B$2:$B$4033)*('reg2014'!$E$2:$E$4033="SUP")*('reg2014'!$D$2:$D$4033=D$3)*'reg2014'!$M$2:$M$4033)/SUMPRODUCT(($A13='reg2014'!$B$2:$B$4033)*('reg2014'!$D$2:$D$4033=D$3)*'reg2014'!$M$2:$M$4033)</f>
        <v>0.15457531736662475</v>
      </c>
      <c r="E13" s="51">
        <f>SUMPRODUCT(($A13='reg2014'!$B$2:$B$4033)*('reg2014'!$E$2:$E$4033="SUP")*('reg2014'!$D$2:$D$4033=E$3)*'reg2014'!$M$2:$M$4033)/SUMPRODUCT(($A13='reg2014'!$B$2:$B$4033)*('reg2014'!$D$2:$D$4033=E$3)*'reg2014'!$M$2:$M$4033)</f>
        <v>0.18143921891313369</v>
      </c>
    </row>
    <row r="14" spans="1:20" x14ac:dyDescent="0.25">
      <c r="A14" s="67" t="s">
        <v>28</v>
      </c>
      <c r="B14" s="51">
        <f>SUMPRODUCT(($A14='reg2014'!$B$2:$B$4033)*('reg2014'!$E$2:$E$4033="SUP")*('reg2014'!$D$2:$D$4033=B$3)*'reg2014'!$M$2:$M$4033)/SUMPRODUCT(($A14='reg2014'!$B$2:$B$4033)*('reg2014'!$D$2:$D$4033=B$3)*'reg2014'!$M$2:$M$4033)</f>
        <v>7.5691487972418842E-2</v>
      </c>
      <c r="C14" s="51">
        <f>SUMPRODUCT(($A14='reg2014'!$B$2:$B$4033)*('reg2014'!$E$2:$E$4033="SUP")*('reg2014'!$D$2:$D$4033=C$3)*'reg2014'!$M$2:$M$4033)/SUMPRODUCT(($A14='reg2014'!$B$2:$B$4033)*('reg2014'!$D$2:$D$4033=C$3)*'reg2014'!$M$2:$M$4033)</f>
        <v>0.12822457321671882</v>
      </c>
      <c r="D14" s="51">
        <f>SUMPRODUCT(($A14='reg2014'!$B$2:$B$4033)*('reg2014'!$E$2:$E$4033="SUP")*('reg2014'!$D$2:$D$4033=D$3)*'reg2014'!$M$2:$M$4033)/SUMPRODUCT(($A14='reg2014'!$B$2:$B$4033)*('reg2014'!$D$2:$D$4033=D$3)*'reg2014'!$M$2:$M$4033)</f>
        <v>0.17153543262889853</v>
      </c>
      <c r="E14" s="51">
        <f>SUMPRODUCT(($A14='reg2014'!$B$2:$B$4033)*('reg2014'!$E$2:$E$4033="SUP")*('reg2014'!$D$2:$D$4033=E$3)*'reg2014'!$M$2:$M$4033)/SUMPRODUCT(($A14='reg2014'!$B$2:$B$4033)*('reg2014'!$D$2:$D$4033=E$3)*'reg2014'!$M$2:$M$4033)</f>
        <v>0.2009940420612987</v>
      </c>
      <c r="J14" t="s">
        <v>329</v>
      </c>
    </row>
    <row r="15" spans="1:20" x14ac:dyDescent="0.25">
      <c r="A15" s="67" t="s">
        <v>30</v>
      </c>
      <c r="B15" s="51">
        <f>SUMPRODUCT(($A15='reg2014'!$B$2:$B$4033)*('reg2014'!$E$2:$E$4033="SUP")*('reg2014'!$D$2:$D$4033=B$3)*'reg2014'!$M$2:$M$4033)/SUMPRODUCT(($A15='reg2014'!$B$2:$B$4033)*('reg2014'!$D$2:$D$4033=B$3)*'reg2014'!$M$2:$M$4033)</f>
        <v>7.4120505721311153E-2</v>
      </c>
      <c r="C15" s="51">
        <f>SUMPRODUCT(($A15='reg2014'!$B$2:$B$4033)*('reg2014'!$E$2:$E$4033="SUP")*('reg2014'!$D$2:$D$4033=C$3)*'reg2014'!$M$2:$M$4033)/SUMPRODUCT(($A15='reg2014'!$B$2:$B$4033)*('reg2014'!$D$2:$D$4033=C$3)*'reg2014'!$M$2:$M$4033)</f>
        <v>0.13023040094305441</v>
      </c>
      <c r="D15" s="51">
        <f>SUMPRODUCT(($A15='reg2014'!$B$2:$B$4033)*('reg2014'!$E$2:$E$4033="SUP")*('reg2014'!$D$2:$D$4033=D$3)*'reg2014'!$M$2:$M$4033)/SUMPRODUCT(($A15='reg2014'!$B$2:$B$4033)*('reg2014'!$D$2:$D$4033=D$3)*'reg2014'!$M$2:$M$4033)</f>
        <v>0.17709314728773395</v>
      </c>
      <c r="E15" s="51">
        <f>SUMPRODUCT(($A15='reg2014'!$B$2:$B$4033)*('reg2014'!$E$2:$E$4033="SUP")*('reg2014'!$D$2:$D$4033=E$3)*'reg2014'!$M$2:$M$4033)/SUMPRODUCT(($A15='reg2014'!$B$2:$B$4033)*('reg2014'!$D$2:$D$4033=E$3)*'reg2014'!$M$2:$M$4033)</f>
        <v>0.20823167882904264</v>
      </c>
    </row>
    <row r="16" spans="1:20" x14ac:dyDescent="0.25">
      <c r="A16" s="67" t="s">
        <v>32</v>
      </c>
      <c r="B16" s="51">
        <f>SUMPRODUCT(($A16='reg2014'!$B$2:$B$4033)*('reg2014'!$E$2:$E$4033="SUP")*('reg2014'!$D$2:$D$4033=B$3)*'reg2014'!$M$2:$M$4033)/SUMPRODUCT(($A16='reg2014'!$B$2:$B$4033)*('reg2014'!$D$2:$D$4033=B$3)*'reg2014'!$M$2:$M$4033)</f>
        <v>0.12099803326038555</v>
      </c>
      <c r="C16" s="51">
        <f>SUMPRODUCT(($A16='reg2014'!$B$2:$B$4033)*('reg2014'!$E$2:$E$4033="SUP")*('reg2014'!$D$2:$D$4033=C$3)*'reg2014'!$M$2:$M$4033)/SUMPRODUCT(($A16='reg2014'!$B$2:$B$4033)*('reg2014'!$D$2:$D$4033=C$3)*'reg2014'!$M$2:$M$4033)</f>
        <v>0.19135383098456063</v>
      </c>
      <c r="D16" s="51">
        <f>SUMPRODUCT(($A16='reg2014'!$B$2:$B$4033)*('reg2014'!$E$2:$E$4033="SUP")*('reg2014'!$D$2:$D$4033=D$3)*'reg2014'!$M$2:$M$4033)/SUMPRODUCT(($A16='reg2014'!$B$2:$B$4033)*('reg2014'!$D$2:$D$4033=D$3)*'reg2014'!$M$2:$M$4033)</f>
        <v>0.24442538005386411</v>
      </c>
      <c r="E16" s="51">
        <f>SUMPRODUCT(($A16='reg2014'!$B$2:$B$4033)*('reg2014'!$E$2:$E$4033="SUP")*('reg2014'!$D$2:$D$4033=E$3)*'reg2014'!$M$2:$M$4033)/SUMPRODUCT(($A16='reg2014'!$B$2:$B$4033)*('reg2014'!$D$2:$D$4033=E$3)*'reg2014'!$M$2:$M$4033)</f>
        <v>0.27986026831776711</v>
      </c>
    </row>
    <row r="17" spans="1:5" x14ac:dyDescent="0.25">
      <c r="A17" s="67" t="s">
        <v>35</v>
      </c>
      <c r="B17" s="51">
        <f>SUMPRODUCT(($A17='reg2014'!$B$2:$B$4033)*('reg2014'!$E$2:$E$4033="SUP")*('reg2014'!$D$2:$D$4033=B$3)*'reg2014'!$M$2:$M$4033)/SUMPRODUCT(($A17='reg2014'!$B$2:$B$4033)*('reg2014'!$D$2:$D$4033=B$3)*'reg2014'!$M$2:$M$4033)</f>
        <v>9.4126453346018782E-2</v>
      </c>
      <c r="C17" s="51">
        <f>SUMPRODUCT(($A17='reg2014'!$B$2:$B$4033)*('reg2014'!$E$2:$E$4033="SUP")*('reg2014'!$D$2:$D$4033=C$3)*'reg2014'!$M$2:$M$4033)/SUMPRODUCT(($A17='reg2014'!$B$2:$B$4033)*('reg2014'!$D$2:$D$4033=C$3)*'reg2014'!$M$2:$M$4033)</f>
        <v>0.14899640405361228</v>
      </c>
      <c r="D17" s="51">
        <f>SUMPRODUCT(($A17='reg2014'!$B$2:$B$4033)*('reg2014'!$E$2:$E$4033="SUP")*('reg2014'!$D$2:$D$4033=D$3)*'reg2014'!$M$2:$M$4033)/SUMPRODUCT(($A17='reg2014'!$B$2:$B$4033)*('reg2014'!$D$2:$D$4033=D$3)*'reg2014'!$M$2:$M$4033)</f>
        <v>0.19415633567733742</v>
      </c>
      <c r="E17" s="51">
        <f>SUMPRODUCT(($A17='reg2014'!$B$2:$B$4033)*('reg2014'!$E$2:$E$4033="SUP")*('reg2014'!$D$2:$D$4033=E$3)*'reg2014'!$M$2:$M$4033)/SUMPRODUCT(($A17='reg2014'!$B$2:$B$4033)*('reg2014'!$D$2:$D$4033=E$3)*'reg2014'!$M$2:$M$4033)</f>
        <v>0.22792321133353619</v>
      </c>
    </row>
    <row r="18" spans="1:5" x14ac:dyDescent="0.25">
      <c r="A18" s="67" t="s">
        <v>37</v>
      </c>
      <c r="B18" s="51">
        <f>SUMPRODUCT(($A18='reg2014'!$B$2:$B$4033)*('reg2014'!$E$2:$E$4033="SUP")*('reg2014'!$D$2:$D$4033=B$3)*'reg2014'!$M$2:$M$4033)/SUMPRODUCT(($A18='reg2014'!$B$2:$B$4033)*('reg2014'!$D$2:$D$4033=B$3)*'reg2014'!$M$2:$M$4033)</f>
        <v>6.0253770012622068E-2</v>
      </c>
      <c r="C18" s="51">
        <f>SUMPRODUCT(($A18='reg2014'!$B$2:$B$4033)*('reg2014'!$E$2:$E$4033="SUP")*('reg2014'!$D$2:$D$4033=C$3)*'reg2014'!$M$2:$M$4033)/SUMPRODUCT(($A18='reg2014'!$B$2:$B$4033)*('reg2014'!$D$2:$D$4033=C$3)*'reg2014'!$M$2:$M$4033)</f>
        <v>0.10749245880702109</v>
      </c>
      <c r="D18" s="51">
        <f>SUMPRODUCT(($A18='reg2014'!$B$2:$B$4033)*('reg2014'!$E$2:$E$4033="SUP")*('reg2014'!$D$2:$D$4033=D$3)*'reg2014'!$M$2:$M$4033)/SUMPRODUCT(($A18='reg2014'!$B$2:$B$4033)*('reg2014'!$D$2:$D$4033=D$3)*'reg2014'!$M$2:$M$4033)</f>
        <v>0.14103898266688608</v>
      </c>
      <c r="E18" s="51">
        <f>SUMPRODUCT(($A18='reg2014'!$B$2:$B$4033)*('reg2014'!$E$2:$E$4033="SUP")*('reg2014'!$D$2:$D$4033=E$3)*'reg2014'!$M$2:$M$4033)/SUMPRODUCT(($A18='reg2014'!$B$2:$B$4033)*('reg2014'!$D$2:$D$4033=E$3)*'reg2014'!$M$2:$M$4033)</f>
        <v>0.1657464615927465</v>
      </c>
    </row>
    <row r="19" spans="1:5" x14ac:dyDescent="0.25">
      <c r="A19" s="67" t="s">
        <v>40</v>
      </c>
      <c r="B19" s="51">
        <f>SUMPRODUCT(($A19='reg2014'!$B$2:$B$4033)*('reg2014'!$E$2:$E$4033="SUP")*('reg2014'!$D$2:$D$4033=B$3)*'reg2014'!$M$2:$M$4033)/SUMPRODUCT(($A19='reg2014'!$B$2:$B$4033)*('reg2014'!$D$2:$D$4033=B$3)*'reg2014'!$M$2:$M$4033)</f>
        <v>6.9417101436796233E-2</v>
      </c>
      <c r="C19" s="51">
        <f>SUMPRODUCT(($A19='reg2014'!$B$2:$B$4033)*('reg2014'!$E$2:$E$4033="SUP")*('reg2014'!$D$2:$D$4033=C$3)*'reg2014'!$M$2:$M$4033)/SUMPRODUCT(($A19='reg2014'!$B$2:$B$4033)*('reg2014'!$D$2:$D$4033=C$3)*'reg2014'!$M$2:$M$4033)</f>
        <v>0.11439639771731959</v>
      </c>
      <c r="D19" s="51">
        <f>SUMPRODUCT(($A19='reg2014'!$B$2:$B$4033)*('reg2014'!$E$2:$E$4033="SUP")*('reg2014'!$D$2:$D$4033=D$3)*'reg2014'!$M$2:$M$4033)/SUMPRODUCT(($A19='reg2014'!$B$2:$B$4033)*('reg2014'!$D$2:$D$4033=D$3)*'reg2014'!$M$2:$M$4033)</f>
        <v>0.15718216044747821</v>
      </c>
      <c r="E19" s="51">
        <f>SUMPRODUCT(($A19='reg2014'!$B$2:$B$4033)*('reg2014'!$E$2:$E$4033="SUP")*('reg2014'!$D$2:$D$4033=E$3)*'reg2014'!$M$2:$M$4033)/SUMPRODUCT(($A19='reg2014'!$B$2:$B$4033)*('reg2014'!$D$2:$D$4033=E$3)*'reg2014'!$M$2:$M$4033)</f>
        <v>0.18571885695209553</v>
      </c>
    </row>
    <row r="20" spans="1:5" x14ac:dyDescent="0.25">
      <c r="A20" s="67" t="s">
        <v>42</v>
      </c>
      <c r="B20" s="51">
        <f>SUMPRODUCT(($A20='reg2014'!$B$2:$B$4033)*('reg2014'!$E$2:$E$4033="SUP")*('reg2014'!$D$2:$D$4033=B$3)*'reg2014'!$M$2:$M$4033)/SUMPRODUCT(($A20='reg2014'!$B$2:$B$4033)*('reg2014'!$D$2:$D$4033=B$3)*'reg2014'!$M$2:$M$4033)</f>
        <v>7.0063035543571212E-2</v>
      </c>
      <c r="C20" s="51">
        <f>SUMPRODUCT(($A20='reg2014'!$B$2:$B$4033)*('reg2014'!$E$2:$E$4033="SUP")*('reg2014'!$D$2:$D$4033=C$3)*'reg2014'!$M$2:$M$4033)/SUMPRODUCT(($A20='reg2014'!$B$2:$B$4033)*('reg2014'!$D$2:$D$4033=C$3)*'reg2014'!$M$2:$M$4033)</f>
        <v>0.12031197870369723</v>
      </c>
      <c r="D20" s="51">
        <f>SUMPRODUCT(($A20='reg2014'!$B$2:$B$4033)*('reg2014'!$E$2:$E$4033="SUP")*('reg2014'!$D$2:$D$4033=D$3)*'reg2014'!$M$2:$M$4033)/SUMPRODUCT(($A20='reg2014'!$B$2:$B$4033)*('reg2014'!$D$2:$D$4033=D$3)*'reg2014'!$M$2:$M$4033)</f>
        <v>0.16753774226375467</v>
      </c>
      <c r="E20" s="51">
        <f>SUMPRODUCT(($A20='reg2014'!$B$2:$B$4033)*('reg2014'!$E$2:$E$4033="SUP")*('reg2014'!$D$2:$D$4033=E$3)*'reg2014'!$M$2:$M$4033)/SUMPRODUCT(($A20='reg2014'!$B$2:$B$4033)*('reg2014'!$D$2:$D$4033=E$3)*'reg2014'!$M$2:$M$4033)</f>
        <v>0.19790281183903149</v>
      </c>
    </row>
    <row r="21" spans="1:5" x14ac:dyDescent="0.25">
      <c r="A21" s="67" t="s">
        <v>45</v>
      </c>
      <c r="B21" s="51">
        <f>SUMPRODUCT(($A21='reg2014'!$B$2:$B$4033)*('reg2014'!$E$2:$E$4033="SUP")*('reg2014'!$D$2:$D$4033=B$3)*'reg2014'!$M$2:$M$4033)/SUMPRODUCT(($A21='reg2014'!$B$2:$B$4033)*('reg2014'!$D$2:$D$4033=B$3)*'reg2014'!$M$2:$M$4033)</f>
        <v>7.0708795189753246E-2</v>
      </c>
      <c r="C21" s="51">
        <f>SUMPRODUCT(($A21='reg2014'!$B$2:$B$4033)*('reg2014'!$E$2:$E$4033="SUP")*('reg2014'!$D$2:$D$4033=C$3)*'reg2014'!$M$2:$M$4033)/SUMPRODUCT(($A21='reg2014'!$B$2:$B$4033)*('reg2014'!$D$2:$D$4033=C$3)*'reg2014'!$M$2:$M$4033)</f>
        <v>0.1208060403020151</v>
      </c>
      <c r="D21" s="51">
        <f>SUMPRODUCT(($A21='reg2014'!$B$2:$B$4033)*('reg2014'!$E$2:$E$4033="SUP")*('reg2014'!$D$2:$D$4033=D$3)*'reg2014'!$M$2:$M$4033)/SUMPRODUCT(($A21='reg2014'!$B$2:$B$4033)*('reg2014'!$D$2:$D$4033=D$3)*'reg2014'!$M$2:$M$4033)</f>
        <v>0.15593391712582821</v>
      </c>
      <c r="E21" s="51">
        <f>SUMPRODUCT(($A21='reg2014'!$B$2:$B$4033)*('reg2014'!$E$2:$E$4033="SUP")*('reg2014'!$D$2:$D$4033=E$3)*'reg2014'!$M$2:$M$4033)/SUMPRODUCT(($A21='reg2014'!$B$2:$B$4033)*('reg2014'!$D$2:$D$4033=E$3)*'reg2014'!$M$2:$M$4033)</f>
        <v>0.18316867459426131</v>
      </c>
    </row>
    <row r="22" spans="1:5" x14ac:dyDescent="0.25">
      <c r="A22" s="67" t="s">
        <v>48</v>
      </c>
      <c r="B22" s="51">
        <f>SUMPRODUCT(($A22='reg2014'!$B$2:$B$4033)*('reg2014'!$E$2:$E$4033="SUP")*('reg2014'!$D$2:$D$4033=B$3)*'reg2014'!$M$2:$M$4033)/SUMPRODUCT(($A22='reg2014'!$B$2:$B$4033)*('reg2014'!$D$2:$D$4033=B$3)*'reg2014'!$M$2:$M$4033)</f>
        <v>7.1868560893612404E-2</v>
      </c>
      <c r="C22" s="51">
        <f>SUMPRODUCT(($A22='reg2014'!$B$2:$B$4033)*('reg2014'!$E$2:$E$4033="SUP")*('reg2014'!$D$2:$D$4033=C$3)*'reg2014'!$M$2:$M$4033)/SUMPRODUCT(($A22='reg2014'!$B$2:$B$4033)*('reg2014'!$D$2:$D$4033=C$3)*'reg2014'!$M$2:$M$4033)</f>
        <v>0.11742718104238663</v>
      </c>
      <c r="D22" s="51">
        <f>SUMPRODUCT(($A22='reg2014'!$B$2:$B$4033)*('reg2014'!$E$2:$E$4033="SUP")*('reg2014'!$D$2:$D$4033=D$3)*'reg2014'!$M$2:$M$4033)/SUMPRODUCT(($A22='reg2014'!$B$2:$B$4033)*('reg2014'!$D$2:$D$4033=D$3)*'reg2014'!$M$2:$M$4033)</f>
        <v>0.16391773460036416</v>
      </c>
      <c r="E22" s="51">
        <f>SUMPRODUCT(($A22='reg2014'!$B$2:$B$4033)*('reg2014'!$E$2:$E$4033="SUP")*('reg2014'!$D$2:$D$4033=E$3)*'reg2014'!$M$2:$M$4033)/SUMPRODUCT(($A22='reg2014'!$B$2:$B$4033)*('reg2014'!$D$2:$D$4033=E$3)*'reg2014'!$M$2:$M$4033)</f>
        <v>0.19541863667344017</v>
      </c>
    </row>
    <row r="23" spans="1:5" x14ac:dyDescent="0.25">
      <c r="A23" s="67" t="s">
        <v>21</v>
      </c>
      <c r="B23" s="51">
        <f>SUMPRODUCT(($A23='reg2014'!$B$2:$B$4033)*('reg2014'!$E$2:$E$4033="SUP")*('reg2014'!$D$2:$D$4033=B$3)*'reg2014'!$M$2:$M$4033)/SUMPRODUCT(($A23='reg2014'!$B$2:$B$4033)*('reg2014'!$D$2:$D$4033=B$3)*'reg2014'!$M$2:$M$4033)</f>
        <v>0.11388062062321154</v>
      </c>
      <c r="C23" s="51">
        <f>SUMPRODUCT(($A23='reg2014'!$B$2:$B$4033)*('reg2014'!$E$2:$E$4033="SUP")*('reg2014'!$D$2:$D$4033=C$3)*'reg2014'!$M$2:$M$4033)/SUMPRODUCT(($A23='reg2014'!$B$2:$B$4033)*('reg2014'!$D$2:$D$4033=C$3)*'reg2014'!$M$2:$M$4033)</f>
        <v>0.17620850785124195</v>
      </c>
      <c r="D23" s="51">
        <f>SUMPRODUCT(($A23='reg2014'!$B$2:$B$4033)*('reg2014'!$E$2:$E$4033="SUP")*('reg2014'!$D$2:$D$4033=D$3)*'reg2014'!$M$2:$M$4033)/SUMPRODUCT(($A23='reg2014'!$B$2:$B$4033)*('reg2014'!$D$2:$D$4033=D$3)*'reg2014'!$M$2:$M$4033)</f>
        <v>0.22766610724474248</v>
      </c>
      <c r="E23" s="51">
        <f>SUMPRODUCT(($A23='reg2014'!$B$2:$B$4033)*('reg2014'!$E$2:$E$4033="SUP")*('reg2014'!$D$2:$D$4033=E$3)*'reg2014'!$M$2:$M$4033)/SUMPRODUCT(($A23='reg2014'!$B$2:$B$4033)*('reg2014'!$D$2:$D$4033=E$3)*'reg2014'!$M$2:$M$4033)</f>
        <v>0.26006764182362424</v>
      </c>
    </row>
    <row r="24" spans="1:5" x14ac:dyDescent="0.25">
      <c r="A24" s="67" t="s">
        <v>12</v>
      </c>
      <c r="B24" s="51">
        <f>SUMPRODUCT(($A24='reg2014'!$B$2:$B$4033)*('reg2014'!$E$2:$E$4033="SUP")*('reg2014'!$D$2:$D$4033=B$3)*'reg2014'!$M$2:$M$4033)/SUMPRODUCT(($A24='reg2014'!$B$2:$B$4033)*('reg2014'!$D$2:$D$4033=B$3)*'reg2014'!$M$2:$M$4033)</f>
        <v>7.968427227053633E-2</v>
      </c>
      <c r="C24" s="51">
        <f>SUMPRODUCT(($A24='reg2014'!$B$2:$B$4033)*('reg2014'!$E$2:$E$4033="SUP")*('reg2014'!$D$2:$D$4033=C$3)*'reg2014'!$M$2:$M$4033)/SUMPRODUCT(($A24='reg2014'!$B$2:$B$4033)*('reg2014'!$D$2:$D$4033=C$3)*'reg2014'!$M$2:$M$4033)</f>
        <v>0.13659972087589242</v>
      </c>
      <c r="D24" s="51">
        <f>SUMPRODUCT(($A24='reg2014'!$B$2:$B$4033)*('reg2014'!$E$2:$E$4033="SUP")*('reg2014'!$D$2:$D$4033=D$3)*'reg2014'!$M$2:$M$4033)/SUMPRODUCT(($A24='reg2014'!$B$2:$B$4033)*('reg2014'!$D$2:$D$4033=D$3)*'reg2014'!$M$2:$M$4033)</f>
        <v>0.18574771810179774</v>
      </c>
      <c r="E24" s="51">
        <f>SUMPRODUCT(($A24='reg2014'!$B$2:$B$4033)*('reg2014'!$E$2:$E$4033="SUP")*('reg2014'!$D$2:$D$4033=E$3)*'reg2014'!$M$2:$M$4033)/SUMPRODUCT(($A24='reg2014'!$B$2:$B$4033)*('reg2014'!$D$2:$D$4033=E$3)*'reg2014'!$M$2:$M$4033)</f>
        <v>0.21546804748177567</v>
      </c>
    </row>
    <row r="25" spans="1:5" x14ac:dyDescent="0.25">
      <c r="A25" s="67" t="s">
        <v>59</v>
      </c>
      <c r="B25" s="51">
        <f>SUMPRODUCT(($A25='reg2014'!$B$2:$B$4033)*('reg2014'!$E$2:$E$4033="SUP")*('reg2014'!$D$2:$D$4033=B$3)*'reg2014'!$M$2:$M$4033)/SUMPRODUCT(($A25='reg2014'!$B$2:$B$4033)*('reg2014'!$D$2:$D$4033=B$3)*'reg2014'!$M$2:$M$4033)</f>
        <v>5.4191233995458624E-2</v>
      </c>
      <c r="C25" s="51">
        <f>SUMPRODUCT(($A25='reg2014'!$B$2:$B$4033)*('reg2014'!$E$2:$E$4033="SUP")*('reg2014'!$D$2:$D$4033=C$3)*'reg2014'!$M$2:$M$4033)/SUMPRODUCT(($A25='reg2014'!$B$2:$B$4033)*('reg2014'!$D$2:$D$4033=C$3)*'reg2014'!$M$2:$M$4033)</f>
        <v>9.466207747249468E-2</v>
      </c>
      <c r="D25" s="51">
        <f>SUMPRODUCT(($A25='reg2014'!$B$2:$B$4033)*('reg2014'!$E$2:$E$4033="SUP")*('reg2014'!$D$2:$D$4033=D$3)*'reg2014'!$M$2:$M$4033)/SUMPRODUCT(($A25='reg2014'!$B$2:$B$4033)*('reg2014'!$D$2:$D$4033=D$3)*'reg2014'!$M$2:$M$4033)</f>
        <v>0.13802331109306368</v>
      </c>
      <c r="E25" s="51">
        <f>SUMPRODUCT(($A25='reg2014'!$B$2:$B$4033)*('reg2014'!$E$2:$E$4033="SUP")*('reg2014'!$D$2:$D$4033=E$3)*'reg2014'!$M$2:$M$4033)/SUMPRODUCT(($A25='reg2014'!$B$2:$B$4033)*('reg2014'!$D$2:$D$4033=E$3)*'reg2014'!$M$2:$M$4033)</f>
        <v>0.16477822276487541</v>
      </c>
    </row>
    <row r="26" spans="1:5" x14ac:dyDescent="0.25">
      <c r="A26" s="67" t="s">
        <v>44</v>
      </c>
      <c r="B26" s="51">
        <f>SUMPRODUCT(($A26='reg2014'!$B$2:$B$4033)*('reg2014'!$E$2:$E$4033="SUP")*('reg2014'!$D$2:$D$4033=B$3)*'reg2014'!$M$2:$M$4033)/SUMPRODUCT(($A26='reg2014'!$B$2:$B$4033)*('reg2014'!$D$2:$D$4033=B$3)*'reg2014'!$M$2:$M$4033)</f>
        <v>6.6239409008479466E-2</v>
      </c>
      <c r="C26" s="51">
        <f>SUMPRODUCT(($A26='reg2014'!$B$2:$B$4033)*('reg2014'!$E$2:$E$4033="SUP")*('reg2014'!$D$2:$D$4033=C$3)*'reg2014'!$M$2:$M$4033)/SUMPRODUCT(($A26='reg2014'!$B$2:$B$4033)*('reg2014'!$D$2:$D$4033=C$3)*'reg2014'!$M$2:$M$4033)</f>
        <v>0.11209843901613081</v>
      </c>
      <c r="D26" s="51">
        <f>SUMPRODUCT(($A26='reg2014'!$B$2:$B$4033)*('reg2014'!$E$2:$E$4033="SUP")*('reg2014'!$D$2:$D$4033=D$3)*'reg2014'!$M$2:$M$4033)/SUMPRODUCT(($A26='reg2014'!$B$2:$B$4033)*('reg2014'!$D$2:$D$4033=D$3)*'reg2014'!$M$2:$M$4033)</f>
        <v>0.15439091109005573</v>
      </c>
      <c r="E26" s="51">
        <f>SUMPRODUCT(($A26='reg2014'!$B$2:$B$4033)*('reg2014'!$E$2:$E$4033="SUP")*('reg2014'!$D$2:$D$4033=E$3)*'reg2014'!$M$2:$M$4033)/SUMPRODUCT(($A26='reg2014'!$B$2:$B$4033)*('reg2014'!$D$2:$D$4033=E$3)*'reg2014'!$M$2:$M$4033)</f>
        <v>0.18013236579900824</v>
      </c>
    </row>
    <row r="27" spans="1:5" x14ac:dyDescent="0.25">
      <c r="A27" s="67" t="s">
        <v>34</v>
      </c>
      <c r="B27" s="51">
        <f>SUMPRODUCT(($A27='reg2014'!$B$2:$B$4033)*('reg2014'!$E$2:$E$4033="SUP")*('reg2014'!$D$2:$D$4033=B$3)*'reg2014'!$M$2:$M$4033)/SUMPRODUCT(($A27='reg2014'!$B$2:$B$4033)*('reg2014'!$D$2:$D$4033=B$3)*'reg2014'!$M$2:$M$4033)</f>
        <v>0.10152981970727402</v>
      </c>
      <c r="C27" s="51">
        <f>SUMPRODUCT(($A27='reg2014'!$B$2:$B$4033)*('reg2014'!$E$2:$E$4033="SUP")*('reg2014'!$D$2:$D$4033=C$3)*'reg2014'!$M$2:$M$4033)/SUMPRODUCT(($A27='reg2014'!$B$2:$B$4033)*('reg2014'!$D$2:$D$4033=C$3)*'reg2014'!$M$2:$M$4033)</f>
        <v>0.16470654707253338</v>
      </c>
      <c r="D27" s="51">
        <f>SUMPRODUCT(($A27='reg2014'!$B$2:$B$4033)*('reg2014'!$E$2:$E$4033="SUP")*('reg2014'!$D$2:$D$4033=D$3)*'reg2014'!$M$2:$M$4033)/SUMPRODUCT(($A27='reg2014'!$B$2:$B$4033)*('reg2014'!$D$2:$D$4033=D$3)*'reg2014'!$M$2:$M$4033)</f>
        <v>0.21183789300531863</v>
      </c>
      <c r="E27" s="51">
        <f>SUMPRODUCT(($A27='reg2014'!$B$2:$B$4033)*('reg2014'!$E$2:$E$4033="SUP")*('reg2014'!$D$2:$D$4033=E$3)*'reg2014'!$M$2:$M$4033)/SUMPRODUCT(($A27='reg2014'!$B$2:$B$4033)*('reg2014'!$D$2:$D$4033=E$3)*'reg2014'!$M$2:$M$4033)</f>
        <v>0.24020872462736259</v>
      </c>
    </row>
    <row r="28" spans="1:5" x14ac:dyDescent="0.25">
      <c r="A28" s="67" t="s">
        <v>55</v>
      </c>
      <c r="B28" s="51">
        <f>SUMPRODUCT(($A28='reg2014'!$B$2:$B$4033)*('reg2014'!$E$2:$E$4033="SUP")*('reg2014'!$D$2:$D$4033=B$3)*'reg2014'!$M$2:$M$4033)/SUMPRODUCT(($A28='reg2014'!$B$2:$B$4033)*('reg2014'!$D$2:$D$4033=B$3)*'reg2014'!$M$2:$M$4033)</f>
        <v>9.8004930728622347E-2</v>
      </c>
      <c r="C28" s="51">
        <f>SUMPRODUCT(($A28='reg2014'!$B$2:$B$4033)*('reg2014'!$E$2:$E$4033="SUP")*('reg2014'!$D$2:$D$4033=C$3)*'reg2014'!$M$2:$M$4033)/SUMPRODUCT(($A28='reg2014'!$B$2:$B$4033)*('reg2014'!$D$2:$D$4033=C$3)*'reg2014'!$M$2:$M$4033)</f>
        <v>0.15294808609020455</v>
      </c>
      <c r="D28" s="51">
        <f>SUMPRODUCT(($A28='reg2014'!$B$2:$B$4033)*('reg2014'!$E$2:$E$4033="SUP")*('reg2014'!$D$2:$D$4033=D$3)*'reg2014'!$M$2:$M$4033)/SUMPRODUCT(($A28='reg2014'!$B$2:$B$4033)*('reg2014'!$D$2:$D$4033=D$3)*'reg2014'!$M$2:$M$4033)</f>
        <v>0.20207827065124845</v>
      </c>
      <c r="E28" s="51">
        <f>SUMPRODUCT(($A28='reg2014'!$B$2:$B$4033)*('reg2014'!$E$2:$E$4033="SUP")*('reg2014'!$D$2:$D$4033=E$3)*'reg2014'!$M$2:$M$4033)/SUMPRODUCT(($A28='reg2014'!$B$2:$B$4033)*('reg2014'!$D$2:$D$4033=E$3)*'reg2014'!$M$2:$M$4033)</f>
        <v>0.23739092763815695</v>
      </c>
    </row>
    <row r="29" spans="1:5" x14ac:dyDescent="0.25">
      <c r="A29" s="67" t="s">
        <v>66</v>
      </c>
      <c r="B29" s="51">
        <f>SUMPRODUCT(($A29='reg2014'!$B$2:$B$4033)*('reg2014'!$E$2:$E$4033="SUP")*('reg2014'!$D$2:$D$4033=B$3)*'reg2014'!$M$2:$M$4033)/SUMPRODUCT(($A29='reg2014'!$B$2:$B$4033)*('reg2014'!$D$2:$D$4033=B$3)*'reg2014'!$M$2:$M$4033)</f>
        <v>7.8676671138249846E-2</v>
      </c>
      <c r="C29" s="51">
        <f>SUMPRODUCT(($A29='reg2014'!$B$2:$B$4033)*('reg2014'!$E$2:$E$4033="SUP")*('reg2014'!$D$2:$D$4033=C$3)*'reg2014'!$M$2:$M$4033)/SUMPRODUCT(($A29='reg2014'!$B$2:$B$4033)*('reg2014'!$D$2:$D$4033=C$3)*'reg2014'!$M$2:$M$4033)</f>
        <v>0.12542293631484702</v>
      </c>
      <c r="D29" s="51">
        <f>SUMPRODUCT(($A29='reg2014'!$B$2:$B$4033)*('reg2014'!$E$2:$E$4033="SUP")*('reg2014'!$D$2:$D$4033=D$3)*'reg2014'!$M$2:$M$4033)/SUMPRODUCT(($A29='reg2014'!$B$2:$B$4033)*('reg2014'!$D$2:$D$4033=D$3)*'reg2014'!$M$2:$M$4033)</f>
        <v>0.16436520335043936</v>
      </c>
      <c r="E29" s="51">
        <f>SUMPRODUCT(($A29='reg2014'!$B$2:$B$4033)*('reg2014'!$E$2:$E$4033="SUP")*('reg2014'!$D$2:$D$4033=E$3)*'reg2014'!$M$2:$M$4033)/SUMPRODUCT(($A29='reg2014'!$B$2:$B$4033)*('reg2014'!$D$2:$D$4033=E$3)*'reg2014'!$M$2:$M$4033)</f>
        <v>0.19199790495597063</v>
      </c>
    </row>
    <row r="30" spans="1:5" x14ac:dyDescent="0.25">
      <c r="A30" s="67" t="s">
        <v>68</v>
      </c>
      <c r="B30" s="51">
        <f>SUMPRODUCT(($A30='reg2014'!$B$2:$B$4033)*('reg2014'!$E$2:$E$4033="SUP")*('reg2014'!$D$2:$D$4033=B$3)*'reg2014'!$M$2:$M$4033)/SUMPRODUCT(($A30='reg2014'!$B$2:$B$4033)*('reg2014'!$D$2:$D$4033=B$3)*'reg2014'!$M$2:$M$4033)</f>
        <v>7.8439202487235807E-2</v>
      </c>
      <c r="C30" s="51">
        <f>SUMPRODUCT(($A30='reg2014'!$B$2:$B$4033)*('reg2014'!$E$2:$E$4033="SUP")*('reg2014'!$D$2:$D$4033=C$3)*'reg2014'!$M$2:$M$4033)/SUMPRODUCT(($A30='reg2014'!$B$2:$B$4033)*('reg2014'!$D$2:$D$4033=C$3)*'reg2014'!$M$2:$M$4033)</f>
        <v>0.12810527233817029</v>
      </c>
      <c r="D30" s="51">
        <f>SUMPRODUCT(($A30='reg2014'!$B$2:$B$4033)*('reg2014'!$E$2:$E$4033="SUP")*('reg2014'!$D$2:$D$4033=D$3)*'reg2014'!$M$2:$M$4033)/SUMPRODUCT(($A30='reg2014'!$B$2:$B$4033)*('reg2014'!$D$2:$D$4033=D$3)*'reg2014'!$M$2:$M$4033)</f>
        <v>0.17271012454078932</v>
      </c>
      <c r="E30" s="51">
        <f>SUMPRODUCT(($A30='reg2014'!$B$2:$B$4033)*('reg2014'!$E$2:$E$4033="SUP")*('reg2014'!$D$2:$D$4033=E$3)*'reg2014'!$M$2:$M$4033)/SUMPRODUCT(($A30='reg2014'!$B$2:$B$4033)*('reg2014'!$D$2:$D$4033=E$3)*'reg2014'!$M$2:$M$4033)</f>
        <v>0.19729144474949234</v>
      </c>
    </row>
    <row r="31" spans="1:5" x14ac:dyDescent="0.25">
      <c r="A31" s="67" t="s">
        <v>70</v>
      </c>
      <c r="B31" s="51">
        <f>SUMPRODUCT(($A31='reg2014'!$B$2:$B$4033)*('reg2014'!$E$2:$E$4033="SUP")*('reg2014'!$D$2:$D$4033=B$3)*'reg2014'!$M$2:$M$4033)/SUMPRODUCT(($A31='reg2014'!$B$2:$B$4033)*('reg2014'!$D$2:$D$4033=B$3)*'reg2014'!$M$2:$M$4033)</f>
        <v>9.5351888139758881E-2</v>
      </c>
      <c r="C31" s="51">
        <f>SUMPRODUCT(($A31='reg2014'!$B$2:$B$4033)*('reg2014'!$E$2:$E$4033="SUP")*('reg2014'!$D$2:$D$4033=C$3)*'reg2014'!$M$2:$M$4033)/SUMPRODUCT(($A31='reg2014'!$B$2:$B$4033)*('reg2014'!$D$2:$D$4033=C$3)*'reg2014'!$M$2:$M$4033)</f>
        <v>0.16075270099453839</v>
      </c>
      <c r="D31" s="51">
        <f>SUMPRODUCT(($A31='reg2014'!$B$2:$B$4033)*('reg2014'!$E$2:$E$4033="SUP")*('reg2014'!$D$2:$D$4033=D$3)*'reg2014'!$M$2:$M$4033)/SUMPRODUCT(($A31='reg2014'!$B$2:$B$4033)*('reg2014'!$D$2:$D$4033=D$3)*'reg2014'!$M$2:$M$4033)</f>
        <v>0.21442693445696237</v>
      </c>
      <c r="E31" s="51">
        <f>SUMPRODUCT(($A31='reg2014'!$B$2:$B$4033)*('reg2014'!$E$2:$E$4033="SUP")*('reg2014'!$D$2:$D$4033=E$3)*'reg2014'!$M$2:$M$4033)/SUMPRODUCT(($A31='reg2014'!$B$2:$B$4033)*('reg2014'!$D$2:$D$4033=E$3)*'reg2014'!$M$2:$M$4033)</f>
        <v>0.24974245150172064</v>
      </c>
    </row>
    <row r="32" spans="1:5" x14ac:dyDescent="0.25">
      <c r="A32" s="67" t="s">
        <v>51</v>
      </c>
      <c r="B32" s="51">
        <f>SUMPRODUCT(($A32='reg2014'!$B$2:$B$4033)*('reg2014'!$E$2:$E$4033="SUP")*('reg2014'!$D$2:$D$4033=B$3)*'reg2014'!$M$2:$M$4033)/SUMPRODUCT(($A32='reg2014'!$B$2:$B$4033)*('reg2014'!$D$2:$D$4033=B$3)*'reg2014'!$M$2:$M$4033)</f>
        <v>8.0695192555347767E-2</v>
      </c>
      <c r="C32" s="51">
        <f>SUMPRODUCT(($A32='reg2014'!$B$2:$B$4033)*('reg2014'!$E$2:$E$4033="SUP")*('reg2014'!$D$2:$D$4033=C$3)*'reg2014'!$M$2:$M$4033)/SUMPRODUCT(($A32='reg2014'!$B$2:$B$4033)*('reg2014'!$D$2:$D$4033=C$3)*'reg2014'!$M$2:$M$4033)</f>
        <v>0.14081427577601344</v>
      </c>
      <c r="D32" s="51">
        <f>SUMPRODUCT(($A32='reg2014'!$B$2:$B$4033)*('reg2014'!$E$2:$E$4033="SUP")*('reg2014'!$D$2:$D$4033=D$3)*'reg2014'!$M$2:$M$4033)/SUMPRODUCT(($A32='reg2014'!$B$2:$B$4033)*('reg2014'!$D$2:$D$4033=D$3)*'reg2014'!$M$2:$M$4033)</f>
        <v>0.1756073200545073</v>
      </c>
      <c r="E32" s="51">
        <f>SUMPRODUCT(($A32='reg2014'!$B$2:$B$4033)*('reg2014'!$E$2:$E$4033="SUP")*('reg2014'!$D$2:$D$4033=E$3)*'reg2014'!$M$2:$M$4033)/SUMPRODUCT(($A32='reg2014'!$B$2:$B$4033)*('reg2014'!$D$2:$D$4033=E$3)*'reg2014'!$M$2:$M$4033)</f>
        <v>0.20610389226753029</v>
      </c>
    </row>
    <row r="33" spans="1:5" x14ac:dyDescent="0.25">
      <c r="A33" s="67" t="s">
        <v>53</v>
      </c>
      <c r="B33" s="51">
        <f>SUMPRODUCT(($A33='reg2014'!$B$2:$B$4033)*('reg2014'!$E$2:$E$4033="SUP")*('reg2014'!$D$2:$D$4033=B$3)*'reg2014'!$M$2:$M$4033)/SUMPRODUCT(($A33='reg2014'!$B$2:$B$4033)*('reg2014'!$D$2:$D$4033=B$3)*'reg2014'!$M$2:$M$4033)</f>
        <v>7.5760612498496818E-2</v>
      </c>
      <c r="C33" s="51">
        <f>SUMPRODUCT(($A33='reg2014'!$B$2:$B$4033)*('reg2014'!$E$2:$E$4033="SUP")*('reg2014'!$D$2:$D$4033=C$3)*'reg2014'!$M$2:$M$4033)/SUMPRODUCT(($A33='reg2014'!$B$2:$B$4033)*('reg2014'!$D$2:$D$4033=C$3)*'reg2014'!$M$2:$M$4033)</f>
        <v>0.13294010889292196</v>
      </c>
      <c r="D33" s="51">
        <f>SUMPRODUCT(($A33='reg2014'!$B$2:$B$4033)*('reg2014'!$E$2:$E$4033="SUP")*('reg2014'!$D$2:$D$4033=D$3)*'reg2014'!$M$2:$M$4033)/SUMPRODUCT(($A33='reg2014'!$B$2:$B$4033)*('reg2014'!$D$2:$D$4033=D$3)*'reg2014'!$M$2:$M$4033)</f>
        <v>0.18240439819817342</v>
      </c>
      <c r="E33" s="51">
        <f>SUMPRODUCT(($A33='reg2014'!$B$2:$B$4033)*('reg2014'!$E$2:$E$4033="SUP")*('reg2014'!$D$2:$D$4033=E$3)*'reg2014'!$M$2:$M$4033)/SUMPRODUCT(($A33='reg2014'!$B$2:$B$4033)*('reg2014'!$D$2:$D$4033=E$3)*'reg2014'!$M$2:$M$4033)</f>
        <v>0.20579656453263739</v>
      </c>
    </row>
    <row r="34" spans="1:5" x14ac:dyDescent="0.25">
      <c r="A34" s="67" t="s">
        <v>72</v>
      </c>
      <c r="B34" s="51">
        <f>SUMPRODUCT(($A34='reg2014'!$B$2:$B$4033)*('reg2014'!$E$2:$E$4033="SUP")*('reg2014'!$D$2:$D$4033=B$3)*'reg2014'!$M$2:$M$4033)/SUMPRODUCT(($A34='reg2014'!$B$2:$B$4033)*('reg2014'!$D$2:$D$4033=B$3)*'reg2014'!$M$2:$M$4033)</f>
        <v>9.7942821168018362E-2</v>
      </c>
      <c r="C34" s="51">
        <f>SUMPRODUCT(($A34='reg2014'!$B$2:$B$4033)*('reg2014'!$E$2:$E$4033="SUP")*('reg2014'!$D$2:$D$4033=C$3)*'reg2014'!$M$2:$M$4033)/SUMPRODUCT(($A34='reg2014'!$B$2:$B$4033)*('reg2014'!$D$2:$D$4033=C$3)*'reg2014'!$M$2:$M$4033)</f>
        <v>0.15216051185215468</v>
      </c>
      <c r="D34" s="51">
        <f>SUMPRODUCT(($A34='reg2014'!$B$2:$B$4033)*('reg2014'!$E$2:$E$4033="SUP")*('reg2014'!$D$2:$D$4033=D$3)*'reg2014'!$M$2:$M$4033)/SUMPRODUCT(($A34='reg2014'!$B$2:$B$4033)*('reg2014'!$D$2:$D$4033=D$3)*'reg2014'!$M$2:$M$4033)</f>
        <v>0.19960721608087459</v>
      </c>
      <c r="E34" s="51">
        <f>SUMPRODUCT(($A34='reg2014'!$B$2:$B$4033)*('reg2014'!$E$2:$E$4033="SUP")*('reg2014'!$D$2:$D$4033=E$3)*'reg2014'!$M$2:$M$4033)/SUMPRODUCT(($A34='reg2014'!$B$2:$B$4033)*('reg2014'!$D$2:$D$4033=E$3)*'reg2014'!$M$2:$M$4033)</f>
        <v>0.23304477850805544</v>
      </c>
    </row>
    <row r="35" spans="1:5" x14ac:dyDescent="0.25">
      <c r="A35" s="67" t="s">
        <v>74</v>
      </c>
      <c r="B35" s="51">
        <f>SUMPRODUCT(($A35='reg2014'!$B$2:$B$4033)*('reg2014'!$E$2:$E$4033="SUP")*('reg2014'!$D$2:$D$4033=B$3)*'reg2014'!$M$2:$M$4033)/SUMPRODUCT(($A35='reg2014'!$B$2:$B$4033)*('reg2014'!$D$2:$D$4033=B$3)*'reg2014'!$M$2:$M$4033)</f>
        <v>0.16453928513902438</v>
      </c>
      <c r="C35" s="51">
        <f>SUMPRODUCT(($A35='reg2014'!$B$2:$B$4033)*('reg2014'!$E$2:$E$4033="SUP")*('reg2014'!$D$2:$D$4033=C$3)*'reg2014'!$M$2:$M$4033)/SUMPRODUCT(($A35='reg2014'!$B$2:$B$4033)*('reg2014'!$D$2:$D$4033=C$3)*'reg2014'!$M$2:$M$4033)</f>
        <v>0.25441173906804654</v>
      </c>
      <c r="D35" s="51">
        <f>SUMPRODUCT(($A35='reg2014'!$B$2:$B$4033)*('reg2014'!$E$2:$E$4033="SUP")*('reg2014'!$D$2:$D$4033=D$3)*'reg2014'!$M$2:$M$4033)/SUMPRODUCT(($A35='reg2014'!$B$2:$B$4033)*('reg2014'!$D$2:$D$4033=D$3)*'reg2014'!$M$2:$M$4033)</f>
        <v>0.32884938922841028</v>
      </c>
      <c r="E35" s="51">
        <f>SUMPRODUCT(($A35='reg2014'!$B$2:$B$4033)*('reg2014'!$E$2:$E$4033="SUP")*('reg2014'!$D$2:$D$4033=E$3)*'reg2014'!$M$2:$M$4033)/SUMPRODUCT(($A35='reg2014'!$B$2:$B$4033)*('reg2014'!$D$2:$D$4033=E$3)*'reg2014'!$M$2:$M$4033)</f>
        <v>0.37021406205394608</v>
      </c>
    </row>
    <row r="36" spans="1:5" x14ac:dyDescent="0.25">
      <c r="A36" s="67" t="s">
        <v>76</v>
      </c>
      <c r="B36" s="51">
        <f>SUMPRODUCT(($A36='reg2014'!$B$2:$B$4033)*('reg2014'!$E$2:$E$4033="SUP")*('reg2014'!$D$2:$D$4033=B$3)*'reg2014'!$M$2:$M$4033)/SUMPRODUCT(($A36='reg2014'!$B$2:$B$4033)*('reg2014'!$D$2:$D$4033=B$3)*'reg2014'!$M$2:$M$4033)</f>
        <v>7.5910509505258766E-2</v>
      </c>
      <c r="C36" s="51">
        <f>SUMPRODUCT(($A36='reg2014'!$B$2:$B$4033)*('reg2014'!$E$2:$E$4033="SUP")*('reg2014'!$D$2:$D$4033=C$3)*'reg2014'!$M$2:$M$4033)/SUMPRODUCT(($A36='reg2014'!$B$2:$B$4033)*('reg2014'!$D$2:$D$4033=C$3)*'reg2014'!$M$2:$M$4033)</f>
        <v>0.1300752979018934</v>
      </c>
      <c r="D36" s="51">
        <f>SUMPRODUCT(($A36='reg2014'!$B$2:$B$4033)*('reg2014'!$E$2:$E$4033="SUP")*('reg2014'!$D$2:$D$4033=D$3)*'reg2014'!$M$2:$M$4033)/SUMPRODUCT(($A36='reg2014'!$B$2:$B$4033)*('reg2014'!$D$2:$D$4033=D$3)*'reg2014'!$M$2:$M$4033)</f>
        <v>0.17749101034842876</v>
      </c>
      <c r="E36" s="51">
        <f>SUMPRODUCT(($A36='reg2014'!$B$2:$B$4033)*('reg2014'!$E$2:$E$4033="SUP")*('reg2014'!$D$2:$D$4033=E$3)*'reg2014'!$M$2:$M$4033)/SUMPRODUCT(($A36='reg2014'!$B$2:$B$4033)*('reg2014'!$D$2:$D$4033=E$3)*'reg2014'!$M$2:$M$4033)</f>
        <v>0.20933609647282841</v>
      </c>
    </row>
    <row r="37" spans="1:5" x14ac:dyDescent="0.25">
      <c r="A37" s="67" t="s">
        <v>78</v>
      </c>
      <c r="B37" s="51">
        <f>SUMPRODUCT(($A37='reg2014'!$B$2:$B$4033)*('reg2014'!$E$2:$E$4033="SUP")*('reg2014'!$D$2:$D$4033=B$3)*'reg2014'!$M$2:$M$4033)/SUMPRODUCT(($A37='reg2014'!$B$2:$B$4033)*('reg2014'!$D$2:$D$4033=B$3)*'reg2014'!$M$2:$M$4033)</f>
        <v>0.11576783082118235</v>
      </c>
      <c r="C37" s="51">
        <f>SUMPRODUCT(($A37='reg2014'!$B$2:$B$4033)*('reg2014'!$E$2:$E$4033="SUP")*('reg2014'!$D$2:$D$4033=C$3)*'reg2014'!$M$2:$M$4033)/SUMPRODUCT(($A37='reg2014'!$B$2:$B$4033)*('reg2014'!$D$2:$D$4033=C$3)*'reg2014'!$M$2:$M$4033)</f>
        <v>0.18407829010464624</v>
      </c>
      <c r="D37" s="51">
        <f>SUMPRODUCT(($A37='reg2014'!$B$2:$B$4033)*('reg2014'!$E$2:$E$4033="SUP")*('reg2014'!$D$2:$D$4033=D$3)*'reg2014'!$M$2:$M$4033)/SUMPRODUCT(($A37='reg2014'!$B$2:$B$4033)*('reg2014'!$D$2:$D$4033=D$3)*'reg2014'!$M$2:$M$4033)</f>
        <v>0.24107220882651903</v>
      </c>
      <c r="E37" s="51">
        <f>SUMPRODUCT(($A37='reg2014'!$B$2:$B$4033)*('reg2014'!$E$2:$E$4033="SUP")*('reg2014'!$D$2:$D$4033=E$3)*'reg2014'!$M$2:$M$4033)/SUMPRODUCT(($A37='reg2014'!$B$2:$B$4033)*('reg2014'!$D$2:$D$4033=E$3)*'reg2014'!$M$2:$M$4033)</f>
        <v>0.28112061001174576</v>
      </c>
    </row>
    <row r="38" spans="1:5" x14ac:dyDescent="0.25">
      <c r="A38" s="67" t="s">
        <v>80</v>
      </c>
      <c r="B38" s="51">
        <f>SUMPRODUCT(($A38='reg2014'!$B$2:$B$4033)*('reg2014'!$E$2:$E$4033="SUP")*('reg2014'!$D$2:$D$4033=B$3)*'reg2014'!$M$2:$M$4033)/SUMPRODUCT(($A38='reg2014'!$B$2:$B$4033)*('reg2014'!$D$2:$D$4033=B$3)*'reg2014'!$M$2:$M$4033)</f>
        <v>0.12622251096766982</v>
      </c>
      <c r="C38" s="51">
        <f>SUMPRODUCT(($A38='reg2014'!$B$2:$B$4033)*('reg2014'!$E$2:$E$4033="SUP")*('reg2014'!$D$2:$D$4033=C$3)*'reg2014'!$M$2:$M$4033)/SUMPRODUCT(($A38='reg2014'!$B$2:$B$4033)*('reg2014'!$D$2:$D$4033=C$3)*'reg2014'!$M$2:$M$4033)</f>
        <v>0.19891489164373821</v>
      </c>
      <c r="D38" s="51">
        <f>SUMPRODUCT(($A38='reg2014'!$B$2:$B$4033)*('reg2014'!$E$2:$E$4033="SUP")*('reg2014'!$D$2:$D$4033=D$3)*'reg2014'!$M$2:$M$4033)/SUMPRODUCT(($A38='reg2014'!$B$2:$B$4033)*('reg2014'!$D$2:$D$4033=D$3)*'reg2014'!$M$2:$M$4033)</f>
        <v>0.25242116371058537</v>
      </c>
      <c r="E38" s="51">
        <f>SUMPRODUCT(($A38='reg2014'!$B$2:$B$4033)*('reg2014'!$E$2:$E$4033="SUP")*('reg2014'!$D$2:$D$4033=E$3)*'reg2014'!$M$2:$M$4033)/SUMPRODUCT(($A38='reg2014'!$B$2:$B$4033)*('reg2014'!$D$2:$D$4033=E$3)*'reg2014'!$M$2:$M$4033)</f>
        <v>0.28325334953021253</v>
      </c>
    </row>
    <row r="39" spans="1:5" x14ac:dyDescent="0.25">
      <c r="A39" s="67" t="s">
        <v>82</v>
      </c>
      <c r="B39" s="51">
        <f>SUMPRODUCT(($A39='reg2014'!$B$2:$B$4033)*('reg2014'!$E$2:$E$4033="SUP")*('reg2014'!$D$2:$D$4033=B$3)*'reg2014'!$M$2:$M$4033)/SUMPRODUCT(($A39='reg2014'!$B$2:$B$4033)*('reg2014'!$D$2:$D$4033=B$3)*'reg2014'!$M$2:$M$4033)</f>
        <v>0.1094262422232726</v>
      </c>
      <c r="C39" s="51">
        <f>SUMPRODUCT(($A39='reg2014'!$B$2:$B$4033)*('reg2014'!$E$2:$E$4033="SUP")*('reg2014'!$D$2:$D$4033=C$3)*'reg2014'!$M$2:$M$4033)/SUMPRODUCT(($A39='reg2014'!$B$2:$B$4033)*('reg2014'!$D$2:$D$4033=C$3)*'reg2014'!$M$2:$M$4033)</f>
        <v>0.18100693427413914</v>
      </c>
      <c r="D39" s="51">
        <f>SUMPRODUCT(($A39='reg2014'!$B$2:$B$4033)*('reg2014'!$E$2:$E$4033="SUP")*('reg2014'!$D$2:$D$4033=D$3)*'reg2014'!$M$2:$M$4033)/SUMPRODUCT(($A39='reg2014'!$B$2:$B$4033)*('reg2014'!$D$2:$D$4033=D$3)*'reg2014'!$M$2:$M$4033)</f>
        <v>0.24657633942765453</v>
      </c>
      <c r="E39" s="51">
        <f>SUMPRODUCT(($A39='reg2014'!$B$2:$B$4033)*('reg2014'!$E$2:$E$4033="SUP")*('reg2014'!$D$2:$D$4033=E$3)*'reg2014'!$M$2:$M$4033)/SUMPRODUCT(($A39='reg2014'!$B$2:$B$4033)*('reg2014'!$D$2:$D$4033=E$3)*'reg2014'!$M$2:$M$4033)</f>
        <v>0.28262403010752402</v>
      </c>
    </row>
    <row r="40" spans="1:5" x14ac:dyDescent="0.25">
      <c r="A40" s="67" t="s">
        <v>84</v>
      </c>
      <c r="B40" s="51">
        <f>SUMPRODUCT(($A40='reg2014'!$B$2:$B$4033)*('reg2014'!$E$2:$E$4033="SUP")*('reg2014'!$D$2:$D$4033=B$3)*'reg2014'!$M$2:$M$4033)/SUMPRODUCT(($A40='reg2014'!$B$2:$B$4033)*('reg2014'!$D$2:$D$4033=B$3)*'reg2014'!$M$2:$M$4033)</f>
        <v>5.6211723534558181E-2</v>
      </c>
      <c r="C40" s="51">
        <f>SUMPRODUCT(($A40='reg2014'!$B$2:$B$4033)*('reg2014'!$E$2:$E$4033="SUP")*('reg2014'!$D$2:$D$4033=C$3)*'reg2014'!$M$2:$M$4033)/SUMPRODUCT(($A40='reg2014'!$B$2:$B$4033)*('reg2014'!$D$2:$D$4033=C$3)*'reg2014'!$M$2:$M$4033)</f>
        <v>9.6419552967900585E-2</v>
      </c>
      <c r="D40" s="51">
        <f>SUMPRODUCT(($A40='reg2014'!$B$2:$B$4033)*('reg2014'!$E$2:$E$4033="SUP")*('reg2014'!$D$2:$D$4033=D$3)*'reg2014'!$M$2:$M$4033)/SUMPRODUCT(($A40='reg2014'!$B$2:$B$4033)*('reg2014'!$D$2:$D$4033=D$3)*'reg2014'!$M$2:$M$4033)</f>
        <v>0.12825810318829864</v>
      </c>
      <c r="E40" s="51">
        <f>SUMPRODUCT(($A40='reg2014'!$B$2:$B$4033)*('reg2014'!$E$2:$E$4033="SUP")*('reg2014'!$D$2:$D$4033=E$3)*'reg2014'!$M$2:$M$4033)/SUMPRODUCT(($A40='reg2014'!$B$2:$B$4033)*('reg2014'!$D$2:$D$4033=E$3)*'reg2014'!$M$2:$M$4033)</f>
        <v>0.15292119513757987</v>
      </c>
    </row>
    <row r="41" spans="1:5" x14ac:dyDescent="0.25">
      <c r="A41" s="67" t="s">
        <v>86</v>
      </c>
      <c r="B41" s="51">
        <f>SUMPRODUCT(($A41='reg2014'!$B$2:$B$4033)*('reg2014'!$E$2:$E$4033="SUP")*('reg2014'!$D$2:$D$4033=B$3)*'reg2014'!$M$2:$M$4033)/SUMPRODUCT(($A41='reg2014'!$B$2:$B$4033)*('reg2014'!$D$2:$D$4033=B$3)*'reg2014'!$M$2:$M$4033)</f>
        <v>9.7913627502446726E-2</v>
      </c>
      <c r="C41" s="51">
        <f>SUMPRODUCT(($A41='reg2014'!$B$2:$B$4033)*('reg2014'!$E$2:$E$4033="SUP")*('reg2014'!$D$2:$D$4033=C$3)*'reg2014'!$M$2:$M$4033)/SUMPRODUCT(($A41='reg2014'!$B$2:$B$4033)*('reg2014'!$D$2:$D$4033=C$3)*'reg2014'!$M$2:$M$4033)</f>
        <v>0.16159866388641045</v>
      </c>
      <c r="D41" s="51">
        <f>SUMPRODUCT(($A41='reg2014'!$B$2:$B$4033)*('reg2014'!$E$2:$E$4033="SUP")*('reg2014'!$D$2:$D$4033=D$3)*'reg2014'!$M$2:$M$4033)/SUMPRODUCT(($A41='reg2014'!$B$2:$B$4033)*('reg2014'!$D$2:$D$4033=D$3)*'reg2014'!$M$2:$M$4033)</f>
        <v>0.21632472041805367</v>
      </c>
      <c r="E41" s="51">
        <f>SUMPRODUCT(($A41='reg2014'!$B$2:$B$4033)*('reg2014'!$E$2:$E$4033="SUP")*('reg2014'!$D$2:$D$4033=E$3)*'reg2014'!$M$2:$M$4033)/SUMPRODUCT(($A41='reg2014'!$B$2:$B$4033)*('reg2014'!$D$2:$D$4033=E$3)*'reg2014'!$M$2:$M$4033)</f>
        <v>0.2490698954589812</v>
      </c>
    </row>
    <row r="42" spans="1:5" x14ac:dyDescent="0.25">
      <c r="A42" s="67" t="s">
        <v>88</v>
      </c>
      <c r="B42" s="51">
        <f>SUMPRODUCT(($A42='reg2014'!$B$2:$B$4033)*('reg2014'!$E$2:$E$4033="SUP")*('reg2014'!$D$2:$D$4033=B$3)*'reg2014'!$M$2:$M$4033)/SUMPRODUCT(($A42='reg2014'!$B$2:$B$4033)*('reg2014'!$D$2:$D$4033=B$3)*'reg2014'!$M$2:$M$4033)</f>
        <v>0.13857579456023369</v>
      </c>
      <c r="C42" s="51">
        <f>SUMPRODUCT(($A42='reg2014'!$B$2:$B$4033)*('reg2014'!$E$2:$E$4033="SUP")*('reg2014'!$D$2:$D$4033=C$3)*'reg2014'!$M$2:$M$4033)/SUMPRODUCT(($A42='reg2014'!$B$2:$B$4033)*('reg2014'!$D$2:$D$4033=C$3)*'reg2014'!$M$2:$M$4033)</f>
        <v>0.20854072420178543</v>
      </c>
      <c r="D42" s="51">
        <f>SUMPRODUCT(($A42='reg2014'!$B$2:$B$4033)*('reg2014'!$E$2:$E$4033="SUP")*('reg2014'!$D$2:$D$4033=D$3)*'reg2014'!$M$2:$M$4033)/SUMPRODUCT(($A42='reg2014'!$B$2:$B$4033)*('reg2014'!$D$2:$D$4033=D$3)*'reg2014'!$M$2:$M$4033)</f>
        <v>0.26596902751063889</v>
      </c>
      <c r="E42" s="51">
        <f>SUMPRODUCT(($A42='reg2014'!$B$2:$B$4033)*('reg2014'!$E$2:$E$4033="SUP")*('reg2014'!$D$2:$D$4033=E$3)*'reg2014'!$M$2:$M$4033)/SUMPRODUCT(($A42='reg2014'!$B$2:$B$4033)*('reg2014'!$D$2:$D$4033=E$3)*'reg2014'!$M$2:$M$4033)</f>
        <v>0.29932164153821939</v>
      </c>
    </row>
    <row r="43" spans="1:5" x14ac:dyDescent="0.25">
      <c r="A43" s="67" t="s">
        <v>90</v>
      </c>
      <c r="B43" s="51">
        <f>SUMPRODUCT(($A43='reg2014'!$B$2:$B$4033)*('reg2014'!$E$2:$E$4033="SUP")*('reg2014'!$D$2:$D$4033=B$3)*'reg2014'!$M$2:$M$4033)/SUMPRODUCT(($A43='reg2014'!$B$2:$B$4033)*('reg2014'!$D$2:$D$4033=B$3)*'reg2014'!$M$2:$M$4033)</f>
        <v>7.7017155506364135E-2</v>
      </c>
      <c r="C43" s="51">
        <f>SUMPRODUCT(($A43='reg2014'!$B$2:$B$4033)*('reg2014'!$E$2:$E$4033="SUP")*('reg2014'!$D$2:$D$4033=C$3)*'reg2014'!$M$2:$M$4033)/SUMPRODUCT(($A43='reg2014'!$B$2:$B$4033)*('reg2014'!$D$2:$D$4033=C$3)*'reg2014'!$M$2:$M$4033)</f>
        <v>0.12878848696005865</v>
      </c>
      <c r="D43" s="51">
        <f>SUMPRODUCT(($A43='reg2014'!$B$2:$B$4033)*('reg2014'!$E$2:$E$4033="SUP")*('reg2014'!$D$2:$D$4033=D$3)*'reg2014'!$M$2:$M$4033)/SUMPRODUCT(($A43='reg2014'!$B$2:$B$4033)*('reg2014'!$D$2:$D$4033=D$3)*'reg2014'!$M$2:$M$4033)</f>
        <v>0.17176346810711715</v>
      </c>
      <c r="E43" s="51">
        <f>SUMPRODUCT(($A43='reg2014'!$B$2:$B$4033)*('reg2014'!$E$2:$E$4033="SUP")*('reg2014'!$D$2:$D$4033=E$3)*'reg2014'!$M$2:$M$4033)/SUMPRODUCT(($A43='reg2014'!$B$2:$B$4033)*('reg2014'!$D$2:$D$4033=E$3)*'reg2014'!$M$2:$M$4033)</f>
        <v>0.19633270811693013</v>
      </c>
    </row>
    <row r="44" spans="1:5" x14ac:dyDescent="0.25">
      <c r="A44" s="67" t="s">
        <v>92</v>
      </c>
      <c r="B44" s="51">
        <f>SUMPRODUCT(($A44='reg2014'!$B$2:$B$4033)*('reg2014'!$E$2:$E$4033="SUP")*('reg2014'!$D$2:$D$4033=B$3)*'reg2014'!$M$2:$M$4033)/SUMPRODUCT(($A44='reg2014'!$B$2:$B$4033)*('reg2014'!$D$2:$D$4033=B$3)*'reg2014'!$M$2:$M$4033)</f>
        <v>7.2983716293401793E-2</v>
      </c>
      <c r="C44" s="51">
        <f>SUMPRODUCT(($A44='reg2014'!$B$2:$B$4033)*('reg2014'!$E$2:$E$4033="SUP")*('reg2014'!$D$2:$D$4033=C$3)*'reg2014'!$M$2:$M$4033)/SUMPRODUCT(($A44='reg2014'!$B$2:$B$4033)*('reg2014'!$D$2:$D$4033=C$3)*'reg2014'!$M$2:$M$4033)</f>
        <v>0.1232146362529936</v>
      </c>
      <c r="D44" s="51">
        <f>SUMPRODUCT(($A44='reg2014'!$B$2:$B$4033)*('reg2014'!$E$2:$E$4033="SUP")*('reg2014'!$D$2:$D$4033=D$3)*'reg2014'!$M$2:$M$4033)/SUMPRODUCT(($A44='reg2014'!$B$2:$B$4033)*('reg2014'!$D$2:$D$4033=D$3)*'reg2014'!$M$2:$M$4033)</f>
        <v>0.17216734736947772</v>
      </c>
      <c r="E44" s="51">
        <f>SUMPRODUCT(($A44='reg2014'!$B$2:$B$4033)*('reg2014'!$E$2:$E$4033="SUP")*('reg2014'!$D$2:$D$4033=E$3)*'reg2014'!$M$2:$M$4033)/SUMPRODUCT(($A44='reg2014'!$B$2:$B$4033)*('reg2014'!$D$2:$D$4033=E$3)*'reg2014'!$M$2:$M$4033)</f>
        <v>0.20589403071063561</v>
      </c>
    </row>
    <row r="45" spans="1:5" x14ac:dyDescent="0.25">
      <c r="A45" s="67" t="s">
        <v>94</v>
      </c>
      <c r="B45" s="51">
        <f>SUMPRODUCT(($A45='reg2014'!$B$2:$B$4033)*('reg2014'!$E$2:$E$4033="SUP")*('reg2014'!$D$2:$D$4033=B$3)*'reg2014'!$M$2:$M$4033)/SUMPRODUCT(($A45='reg2014'!$B$2:$B$4033)*('reg2014'!$D$2:$D$4033=B$3)*'reg2014'!$M$2:$M$4033)</f>
        <v>6.9549218031278753E-2</v>
      </c>
      <c r="C45" s="51">
        <f>SUMPRODUCT(($A45='reg2014'!$B$2:$B$4033)*('reg2014'!$E$2:$E$4033="SUP")*('reg2014'!$D$2:$D$4033=C$3)*'reg2014'!$M$2:$M$4033)/SUMPRODUCT(($A45='reg2014'!$B$2:$B$4033)*('reg2014'!$D$2:$D$4033=C$3)*'reg2014'!$M$2:$M$4033)</f>
        <v>0.11916915083184838</v>
      </c>
      <c r="D45" s="51">
        <f>SUMPRODUCT(($A45='reg2014'!$B$2:$B$4033)*('reg2014'!$E$2:$E$4033="SUP")*('reg2014'!$D$2:$D$4033=D$3)*'reg2014'!$M$2:$M$4033)/SUMPRODUCT(($A45='reg2014'!$B$2:$B$4033)*('reg2014'!$D$2:$D$4033=D$3)*'reg2014'!$M$2:$M$4033)</f>
        <v>0.15678446788431799</v>
      </c>
      <c r="E45" s="51">
        <f>SUMPRODUCT(($A45='reg2014'!$B$2:$B$4033)*('reg2014'!$E$2:$E$4033="SUP")*('reg2014'!$D$2:$D$4033=E$3)*'reg2014'!$M$2:$M$4033)/SUMPRODUCT(($A45='reg2014'!$B$2:$B$4033)*('reg2014'!$D$2:$D$4033=E$3)*'reg2014'!$M$2:$M$4033)</f>
        <v>0.18010794451397316</v>
      </c>
    </row>
    <row r="46" spans="1:5" x14ac:dyDescent="0.25">
      <c r="A46" s="67" t="s">
        <v>96</v>
      </c>
      <c r="B46" s="51">
        <f>SUMPRODUCT(($A46='reg2014'!$B$2:$B$4033)*('reg2014'!$E$2:$E$4033="SUP")*('reg2014'!$D$2:$D$4033=B$3)*'reg2014'!$M$2:$M$4033)/SUMPRODUCT(($A46='reg2014'!$B$2:$B$4033)*('reg2014'!$D$2:$D$4033=B$3)*'reg2014'!$M$2:$M$4033)</f>
        <v>8.5472415335967791E-2</v>
      </c>
      <c r="C46" s="51">
        <f>SUMPRODUCT(($A46='reg2014'!$B$2:$B$4033)*('reg2014'!$E$2:$E$4033="SUP")*('reg2014'!$D$2:$D$4033=C$3)*'reg2014'!$M$2:$M$4033)/SUMPRODUCT(($A46='reg2014'!$B$2:$B$4033)*('reg2014'!$D$2:$D$4033=C$3)*'reg2014'!$M$2:$M$4033)</f>
        <v>0.13873662864005926</v>
      </c>
      <c r="D46" s="51">
        <f>SUMPRODUCT(($A46='reg2014'!$B$2:$B$4033)*('reg2014'!$E$2:$E$4033="SUP")*('reg2014'!$D$2:$D$4033=D$3)*'reg2014'!$M$2:$M$4033)/SUMPRODUCT(($A46='reg2014'!$B$2:$B$4033)*('reg2014'!$D$2:$D$4033=D$3)*'reg2014'!$M$2:$M$4033)</f>
        <v>0.18267117120182871</v>
      </c>
      <c r="E46" s="51">
        <f>SUMPRODUCT(($A46='reg2014'!$B$2:$B$4033)*('reg2014'!$E$2:$E$4033="SUP")*('reg2014'!$D$2:$D$4033=E$3)*'reg2014'!$M$2:$M$4033)/SUMPRODUCT(($A46='reg2014'!$B$2:$B$4033)*('reg2014'!$D$2:$D$4033=E$3)*'reg2014'!$M$2:$M$4033)</f>
        <v>0.21151268721489905</v>
      </c>
    </row>
    <row r="47" spans="1:5" x14ac:dyDescent="0.25">
      <c r="A47" s="67" t="s">
        <v>63</v>
      </c>
      <c r="B47" s="51">
        <f>SUMPRODUCT(($A47='reg2014'!$B$2:$B$4033)*('reg2014'!$E$2:$E$4033="SUP")*('reg2014'!$D$2:$D$4033=B$3)*'reg2014'!$M$2:$M$4033)/SUMPRODUCT(($A47='reg2014'!$B$2:$B$4033)*('reg2014'!$D$2:$D$4033=B$3)*'reg2014'!$M$2:$M$4033)</f>
        <v>6.7887741186143172E-2</v>
      </c>
      <c r="C47" s="51">
        <f>SUMPRODUCT(($A47='reg2014'!$B$2:$B$4033)*('reg2014'!$E$2:$E$4033="SUP")*('reg2014'!$D$2:$D$4033=C$3)*'reg2014'!$M$2:$M$4033)/SUMPRODUCT(($A47='reg2014'!$B$2:$B$4033)*('reg2014'!$D$2:$D$4033=C$3)*'reg2014'!$M$2:$M$4033)</f>
        <v>0.12332202111613877</v>
      </c>
      <c r="D47" s="51">
        <f>SUMPRODUCT(($A47='reg2014'!$B$2:$B$4033)*('reg2014'!$E$2:$E$4033="SUP")*('reg2014'!$D$2:$D$4033=D$3)*'reg2014'!$M$2:$M$4033)/SUMPRODUCT(($A47='reg2014'!$B$2:$B$4033)*('reg2014'!$D$2:$D$4033=D$3)*'reg2014'!$M$2:$M$4033)</f>
        <v>0.16771864441066681</v>
      </c>
      <c r="E47" s="51">
        <f>SUMPRODUCT(($A47='reg2014'!$B$2:$B$4033)*('reg2014'!$E$2:$E$4033="SUP")*('reg2014'!$D$2:$D$4033=E$3)*'reg2014'!$M$2:$M$4033)/SUMPRODUCT(($A47='reg2014'!$B$2:$B$4033)*('reg2014'!$D$2:$D$4033=E$3)*'reg2014'!$M$2:$M$4033)</f>
        <v>0.19640363911216774</v>
      </c>
    </row>
    <row r="48" spans="1:5" x14ac:dyDescent="0.25">
      <c r="A48" s="67" t="s">
        <v>100</v>
      </c>
      <c r="B48" s="51">
        <f>SUMPRODUCT(($A48='reg2014'!$B$2:$B$4033)*('reg2014'!$E$2:$E$4033="SUP")*('reg2014'!$D$2:$D$4033=B$3)*'reg2014'!$M$2:$M$4033)/SUMPRODUCT(($A48='reg2014'!$B$2:$B$4033)*('reg2014'!$D$2:$D$4033=B$3)*'reg2014'!$M$2:$M$4033)</f>
        <v>0.1044380773614367</v>
      </c>
      <c r="C48" s="51">
        <f>SUMPRODUCT(($A48='reg2014'!$B$2:$B$4033)*('reg2014'!$E$2:$E$4033="SUP")*('reg2014'!$D$2:$D$4033=C$3)*'reg2014'!$M$2:$M$4033)/SUMPRODUCT(($A48='reg2014'!$B$2:$B$4033)*('reg2014'!$D$2:$D$4033=C$3)*'reg2014'!$M$2:$M$4033)</f>
        <v>0.17379181810172714</v>
      </c>
      <c r="D48" s="51">
        <f>SUMPRODUCT(($A48='reg2014'!$B$2:$B$4033)*('reg2014'!$E$2:$E$4033="SUP")*('reg2014'!$D$2:$D$4033=D$3)*'reg2014'!$M$2:$M$4033)/SUMPRODUCT(($A48='reg2014'!$B$2:$B$4033)*('reg2014'!$D$2:$D$4033=D$3)*'reg2014'!$M$2:$M$4033)</f>
        <v>0.23721076636723359</v>
      </c>
      <c r="E48" s="51">
        <f>SUMPRODUCT(($A48='reg2014'!$B$2:$B$4033)*('reg2014'!$E$2:$E$4033="SUP")*('reg2014'!$D$2:$D$4033=E$3)*'reg2014'!$M$2:$M$4033)/SUMPRODUCT(($A48='reg2014'!$B$2:$B$4033)*('reg2014'!$D$2:$D$4033=E$3)*'reg2014'!$M$2:$M$4033)</f>
        <v>0.28111504978856838</v>
      </c>
    </row>
    <row r="49" spans="1:5" x14ac:dyDescent="0.25">
      <c r="A49" s="67" t="s">
        <v>102</v>
      </c>
      <c r="B49" s="51">
        <f>SUMPRODUCT(($A49='reg2014'!$B$2:$B$4033)*('reg2014'!$E$2:$E$4033="SUP")*('reg2014'!$D$2:$D$4033=B$3)*'reg2014'!$M$2:$M$4033)/SUMPRODUCT(($A49='reg2014'!$B$2:$B$4033)*('reg2014'!$D$2:$D$4033=B$3)*'reg2014'!$M$2:$M$4033)</f>
        <v>0.10109857195308122</v>
      </c>
      <c r="C49" s="51">
        <f>SUMPRODUCT(($A49='reg2014'!$B$2:$B$4033)*('reg2014'!$E$2:$E$4033="SUP")*('reg2014'!$D$2:$D$4033=C$3)*'reg2014'!$M$2:$M$4033)/SUMPRODUCT(($A49='reg2014'!$B$2:$B$4033)*('reg2014'!$D$2:$D$4033=C$3)*'reg2014'!$M$2:$M$4033)</f>
        <v>0.16046932695909666</v>
      </c>
      <c r="D49" s="51">
        <f>SUMPRODUCT(($A49='reg2014'!$B$2:$B$4033)*('reg2014'!$E$2:$E$4033="SUP")*('reg2014'!$D$2:$D$4033=D$3)*'reg2014'!$M$2:$M$4033)/SUMPRODUCT(($A49='reg2014'!$B$2:$B$4033)*('reg2014'!$D$2:$D$4033=D$3)*'reg2014'!$M$2:$M$4033)</f>
        <v>0.20399981521944954</v>
      </c>
      <c r="E49" s="51">
        <f>SUMPRODUCT(($A49='reg2014'!$B$2:$B$4033)*('reg2014'!$E$2:$E$4033="SUP")*('reg2014'!$D$2:$D$4033=E$3)*'reg2014'!$M$2:$M$4033)/SUMPRODUCT(($A49='reg2014'!$B$2:$B$4033)*('reg2014'!$D$2:$D$4033=E$3)*'reg2014'!$M$2:$M$4033)</f>
        <v>0.23387672024728082</v>
      </c>
    </row>
    <row r="50" spans="1:5" x14ac:dyDescent="0.25">
      <c r="A50" s="67" t="s">
        <v>104</v>
      </c>
      <c r="B50" s="51">
        <f>SUMPRODUCT(($A50='reg2014'!$B$2:$B$4033)*('reg2014'!$E$2:$E$4033="SUP")*('reg2014'!$D$2:$D$4033=B$3)*'reg2014'!$M$2:$M$4033)/SUMPRODUCT(($A50='reg2014'!$B$2:$B$4033)*('reg2014'!$D$2:$D$4033=B$3)*'reg2014'!$M$2:$M$4033)</f>
        <v>8.3682390119688463E-2</v>
      </c>
      <c r="C50" s="51">
        <f>SUMPRODUCT(($A50='reg2014'!$B$2:$B$4033)*('reg2014'!$E$2:$E$4033="SUP")*('reg2014'!$D$2:$D$4033=C$3)*'reg2014'!$M$2:$M$4033)/SUMPRODUCT(($A50='reg2014'!$B$2:$B$4033)*('reg2014'!$D$2:$D$4033=C$3)*'reg2014'!$M$2:$M$4033)</f>
        <v>0.13519660205715009</v>
      </c>
      <c r="D50" s="51">
        <f>SUMPRODUCT(($A50='reg2014'!$B$2:$B$4033)*('reg2014'!$E$2:$E$4033="SUP")*('reg2014'!$D$2:$D$4033=D$3)*'reg2014'!$M$2:$M$4033)/SUMPRODUCT(($A50='reg2014'!$B$2:$B$4033)*('reg2014'!$D$2:$D$4033=D$3)*'reg2014'!$M$2:$M$4033)</f>
        <v>0.1840375892505336</v>
      </c>
      <c r="E50" s="51">
        <f>SUMPRODUCT(($A50='reg2014'!$B$2:$B$4033)*('reg2014'!$E$2:$E$4033="SUP")*('reg2014'!$D$2:$D$4033=E$3)*'reg2014'!$M$2:$M$4033)/SUMPRODUCT(($A50='reg2014'!$B$2:$B$4033)*('reg2014'!$D$2:$D$4033=E$3)*'reg2014'!$M$2:$M$4033)</f>
        <v>0.21341177526551064</v>
      </c>
    </row>
    <row r="51" spans="1:5" x14ac:dyDescent="0.25">
      <c r="A51" s="67" t="s">
        <v>106</v>
      </c>
      <c r="B51" s="51">
        <f>SUMPRODUCT(($A51='reg2014'!$B$2:$B$4033)*('reg2014'!$E$2:$E$4033="SUP")*('reg2014'!$D$2:$D$4033=B$3)*'reg2014'!$M$2:$M$4033)/SUMPRODUCT(($A51='reg2014'!$B$2:$B$4033)*('reg2014'!$D$2:$D$4033=B$3)*'reg2014'!$M$2:$M$4033)</f>
        <v>7.0285063503817163E-2</v>
      </c>
      <c r="C51" s="51">
        <f>SUMPRODUCT(($A51='reg2014'!$B$2:$B$4033)*('reg2014'!$E$2:$E$4033="SUP")*('reg2014'!$D$2:$D$4033=C$3)*'reg2014'!$M$2:$M$4033)/SUMPRODUCT(($A51='reg2014'!$B$2:$B$4033)*('reg2014'!$D$2:$D$4033=C$3)*'reg2014'!$M$2:$M$4033)</f>
        <v>0.11635499895708734</v>
      </c>
      <c r="D51" s="51">
        <f>SUMPRODUCT(($A51='reg2014'!$B$2:$B$4033)*('reg2014'!$E$2:$E$4033="SUP")*('reg2014'!$D$2:$D$4033=D$3)*'reg2014'!$M$2:$M$4033)/SUMPRODUCT(($A51='reg2014'!$B$2:$B$4033)*('reg2014'!$D$2:$D$4033=D$3)*'reg2014'!$M$2:$M$4033)</f>
        <v>0.15974821879271583</v>
      </c>
      <c r="E51" s="51">
        <f>SUMPRODUCT(($A51='reg2014'!$B$2:$B$4033)*('reg2014'!$E$2:$E$4033="SUP")*('reg2014'!$D$2:$D$4033=E$3)*'reg2014'!$M$2:$M$4033)/SUMPRODUCT(($A51='reg2014'!$B$2:$B$4033)*('reg2014'!$D$2:$D$4033=E$3)*'reg2014'!$M$2:$M$4033)</f>
        <v>0.18655259409052896</v>
      </c>
    </row>
    <row r="52" spans="1:5" x14ac:dyDescent="0.25">
      <c r="A52" s="67" t="s">
        <v>108</v>
      </c>
      <c r="B52" s="51">
        <f>SUMPRODUCT(($A52='reg2014'!$B$2:$B$4033)*('reg2014'!$E$2:$E$4033="SUP")*('reg2014'!$D$2:$D$4033=B$3)*'reg2014'!$M$2:$M$4033)/SUMPRODUCT(($A52='reg2014'!$B$2:$B$4033)*('reg2014'!$D$2:$D$4033=B$3)*'reg2014'!$M$2:$M$4033)</f>
        <v>8.1340586323975034E-2</v>
      </c>
      <c r="C52" s="51">
        <f>SUMPRODUCT(($A52='reg2014'!$B$2:$B$4033)*('reg2014'!$E$2:$E$4033="SUP")*('reg2014'!$D$2:$D$4033=C$3)*'reg2014'!$M$2:$M$4033)/SUMPRODUCT(($A52='reg2014'!$B$2:$B$4033)*('reg2014'!$D$2:$D$4033=C$3)*'reg2014'!$M$2:$M$4033)</f>
        <v>0.14197400401563987</v>
      </c>
      <c r="D52" s="51">
        <f>SUMPRODUCT(($A52='reg2014'!$B$2:$B$4033)*('reg2014'!$E$2:$E$4033="SUP")*('reg2014'!$D$2:$D$4033=D$3)*'reg2014'!$M$2:$M$4033)/SUMPRODUCT(($A52='reg2014'!$B$2:$B$4033)*('reg2014'!$D$2:$D$4033=D$3)*'reg2014'!$M$2:$M$4033)</f>
        <v>0.19174105656240456</v>
      </c>
      <c r="E52" s="51">
        <f>SUMPRODUCT(($A52='reg2014'!$B$2:$B$4033)*('reg2014'!$E$2:$E$4033="SUP")*('reg2014'!$D$2:$D$4033=E$3)*'reg2014'!$M$2:$M$4033)/SUMPRODUCT(($A52='reg2014'!$B$2:$B$4033)*('reg2014'!$D$2:$D$4033=E$3)*'reg2014'!$M$2:$M$4033)</f>
        <v>0.22645761425582381</v>
      </c>
    </row>
    <row r="53" spans="1:5" x14ac:dyDescent="0.25">
      <c r="A53" s="67" t="s">
        <v>110</v>
      </c>
      <c r="B53" s="51">
        <f>SUMPRODUCT(($A53='reg2014'!$B$2:$B$4033)*('reg2014'!$E$2:$E$4033="SUP")*('reg2014'!$D$2:$D$4033=B$3)*'reg2014'!$M$2:$M$4033)/SUMPRODUCT(($A53='reg2014'!$B$2:$B$4033)*('reg2014'!$D$2:$D$4033=B$3)*'reg2014'!$M$2:$M$4033)</f>
        <v>8.678496478068444E-2</v>
      </c>
      <c r="C53" s="51">
        <f>SUMPRODUCT(($A53='reg2014'!$B$2:$B$4033)*('reg2014'!$E$2:$E$4033="SUP")*('reg2014'!$D$2:$D$4033=C$3)*'reg2014'!$M$2:$M$4033)/SUMPRODUCT(($A53='reg2014'!$B$2:$B$4033)*('reg2014'!$D$2:$D$4033=C$3)*'reg2014'!$M$2:$M$4033)</f>
        <v>0.1470339236366231</v>
      </c>
      <c r="D53" s="51">
        <f>SUMPRODUCT(($A53='reg2014'!$B$2:$B$4033)*('reg2014'!$E$2:$E$4033="SUP")*('reg2014'!$D$2:$D$4033=D$3)*'reg2014'!$M$2:$M$4033)/SUMPRODUCT(($A53='reg2014'!$B$2:$B$4033)*('reg2014'!$D$2:$D$4033=D$3)*'reg2014'!$M$2:$M$4033)</f>
        <v>0.19648167748994508</v>
      </c>
      <c r="E53" s="51">
        <f>SUMPRODUCT(($A53='reg2014'!$B$2:$B$4033)*('reg2014'!$E$2:$E$4033="SUP")*('reg2014'!$D$2:$D$4033=E$3)*'reg2014'!$M$2:$M$4033)/SUMPRODUCT(($A53='reg2014'!$B$2:$B$4033)*('reg2014'!$D$2:$D$4033=E$3)*'reg2014'!$M$2:$M$4033)</f>
        <v>0.22750053438165635</v>
      </c>
    </row>
    <row r="54" spans="1:5" x14ac:dyDescent="0.25">
      <c r="A54" s="67" t="s">
        <v>112</v>
      </c>
      <c r="B54" s="51">
        <f>SUMPRODUCT(($A54='reg2014'!$B$2:$B$4033)*('reg2014'!$E$2:$E$4033="SUP")*('reg2014'!$D$2:$D$4033=B$3)*'reg2014'!$M$2:$M$4033)/SUMPRODUCT(($A54='reg2014'!$B$2:$B$4033)*('reg2014'!$D$2:$D$4033=B$3)*'reg2014'!$M$2:$M$4033)</f>
        <v>6.7215047224327806E-2</v>
      </c>
      <c r="C54" s="51">
        <f>SUMPRODUCT(($A54='reg2014'!$B$2:$B$4033)*('reg2014'!$E$2:$E$4033="SUP")*('reg2014'!$D$2:$D$4033=C$3)*'reg2014'!$M$2:$M$4033)/SUMPRODUCT(($A54='reg2014'!$B$2:$B$4033)*('reg2014'!$D$2:$D$4033=C$3)*'reg2014'!$M$2:$M$4033)</f>
        <v>0.10685373254655187</v>
      </c>
      <c r="D54" s="51">
        <f>SUMPRODUCT(($A54='reg2014'!$B$2:$B$4033)*('reg2014'!$E$2:$E$4033="SUP")*('reg2014'!$D$2:$D$4033=D$3)*'reg2014'!$M$2:$M$4033)/SUMPRODUCT(($A54='reg2014'!$B$2:$B$4033)*('reg2014'!$D$2:$D$4033=D$3)*'reg2014'!$M$2:$M$4033)</f>
        <v>0.14425943263038662</v>
      </c>
      <c r="E54" s="51">
        <f>SUMPRODUCT(($A54='reg2014'!$B$2:$B$4033)*('reg2014'!$E$2:$E$4033="SUP")*('reg2014'!$D$2:$D$4033=E$3)*'reg2014'!$M$2:$M$4033)/SUMPRODUCT(($A54='reg2014'!$B$2:$B$4033)*('reg2014'!$D$2:$D$4033=E$3)*'reg2014'!$M$2:$M$4033)</f>
        <v>0.17312007026029955</v>
      </c>
    </row>
    <row r="55" spans="1:5" x14ac:dyDescent="0.25">
      <c r="A55" s="67" t="s">
        <v>114</v>
      </c>
      <c r="B55" s="51">
        <f>SUMPRODUCT(($A55='reg2014'!$B$2:$B$4033)*('reg2014'!$E$2:$E$4033="SUP")*('reg2014'!$D$2:$D$4033=B$3)*'reg2014'!$M$2:$M$4033)/SUMPRODUCT(($A55='reg2014'!$B$2:$B$4033)*('reg2014'!$D$2:$D$4033=B$3)*'reg2014'!$M$2:$M$4033)</f>
        <v>9.3303920027420342E-2</v>
      </c>
      <c r="C55" s="51">
        <f>SUMPRODUCT(($A55='reg2014'!$B$2:$B$4033)*('reg2014'!$E$2:$E$4033="SUP")*('reg2014'!$D$2:$D$4033=C$3)*'reg2014'!$M$2:$M$4033)/SUMPRODUCT(($A55='reg2014'!$B$2:$B$4033)*('reg2014'!$D$2:$D$4033=C$3)*'reg2014'!$M$2:$M$4033)</f>
        <v>0.15190367508490335</v>
      </c>
      <c r="D55" s="51">
        <f>SUMPRODUCT(($A55='reg2014'!$B$2:$B$4033)*('reg2014'!$E$2:$E$4033="SUP")*('reg2014'!$D$2:$D$4033=D$3)*'reg2014'!$M$2:$M$4033)/SUMPRODUCT(($A55='reg2014'!$B$2:$B$4033)*('reg2014'!$D$2:$D$4033=D$3)*'reg2014'!$M$2:$M$4033)</f>
        <v>0.19455048375489059</v>
      </c>
      <c r="E55" s="51">
        <f>SUMPRODUCT(($A55='reg2014'!$B$2:$B$4033)*('reg2014'!$E$2:$E$4033="SUP")*('reg2014'!$D$2:$D$4033=E$3)*'reg2014'!$M$2:$M$4033)/SUMPRODUCT(($A55='reg2014'!$B$2:$B$4033)*('reg2014'!$D$2:$D$4033=E$3)*'reg2014'!$M$2:$M$4033)</f>
        <v>0.22311233492199292</v>
      </c>
    </row>
    <row r="56" spans="1:5" x14ac:dyDescent="0.25">
      <c r="A56" s="67" t="s">
        <v>99</v>
      </c>
      <c r="B56" s="51">
        <f>SUMPRODUCT(($A56='reg2014'!$B$2:$B$4033)*('reg2014'!$E$2:$E$4033="SUP")*('reg2014'!$D$2:$D$4033=B$3)*'reg2014'!$M$2:$M$4033)/SUMPRODUCT(($A56='reg2014'!$B$2:$B$4033)*('reg2014'!$D$2:$D$4033=B$3)*'reg2014'!$M$2:$M$4033)</f>
        <v>6.0570208541568922E-2</v>
      </c>
      <c r="C56" s="51">
        <f>SUMPRODUCT(($A56='reg2014'!$B$2:$B$4033)*('reg2014'!$E$2:$E$4033="SUP")*('reg2014'!$D$2:$D$4033=C$3)*'reg2014'!$M$2:$M$4033)/SUMPRODUCT(($A56='reg2014'!$B$2:$B$4033)*('reg2014'!$D$2:$D$4033=C$3)*'reg2014'!$M$2:$M$4033)</f>
        <v>9.9173610632876524E-2</v>
      </c>
      <c r="D56" s="51">
        <f>SUMPRODUCT(($A56='reg2014'!$B$2:$B$4033)*('reg2014'!$E$2:$E$4033="SUP")*('reg2014'!$D$2:$D$4033=D$3)*'reg2014'!$M$2:$M$4033)/SUMPRODUCT(($A56='reg2014'!$B$2:$B$4033)*('reg2014'!$D$2:$D$4033=D$3)*'reg2014'!$M$2:$M$4033)</f>
        <v>0.12918052776755304</v>
      </c>
      <c r="E56" s="51">
        <f>SUMPRODUCT(($A56='reg2014'!$B$2:$B$4033)*('reg2014'!$E$2:$E$4033="SUP")*('reg2014'!$D$2:$D$4033=E$3)*'reg2014'!$M$2:$M$4033)/SUMPRODUCT(($A56='reg2014'!$B$2:$B$4033)*('reg2014'!$D$2:$D$4033=E$3)*'reg2014'!$M$2:$M$4033)</f>
        <v>0.14976865156576344</v>
      </c>
    </row>
    <row r="57" spans="1:5" x14ac:dyDescent="0.25">
      <c r="A57" s="67" t="s">
        <v>57</v>
      </c>
      <c r="B57" s="51">
        <f>SUMPRODUCT(($A57='reg2014'!$B$2:$B$4033)*('reg2014'!$E$2:$E$4033="SUP")*('reg2014'!$D$2:$D$4033=B$3)*'reg2014'!$M$2:$M$4033)/SUMPRODUCT(($A57='reg2014'!$B$2:$B$4033)*('reg2014'!$D$2:$D$4033=B$3)*'reg2014'!$M$2:$M$4033)</f>
        <v>6.4298867648106134E-2</v>
      </c>
      <c r="C57" s="51">
        <f>SUMPRODUCT(($A57='reg2014'!$B$2:$B$4033)*('reg2014'!$E$2:$E$4033="SUP")*('reg2014'!$D$2:$D$4033=C$3)*'reg2014'!$M$2:$M$4033)/SUMPRODUCT(($A57='reg2014'!$B$2:$B$4033)*('reg2014'!$D$2:$D$4033=C$3)*'reg2014'!$M$2:$M$4033)</f>
        <v>0.11517608068477146</v>
      </c>
      <c r="D57" s="51">
        <f>SUMPRODUCT(($A57='reg2014'!$B$2:$B$4033)*('reg2014'!$E$2:$E$4033="SUP")*('reg2014'!$D$2:$D$4033=D$3)*'reg2014'!$M$2:$M$4033)/SUMPRODUCT(($A57='reg2014'!$B$2:$B$4033)*('reg2014'!$D$2:$D$4033=D$3)*'reg2014'!$M$2:$M$4033)</f>
        <v>0.15792066505502994</v>
      </c>
      <c r="E57" s="51">
        <f>SUMPRODUCT(($A57='reg2014'!$B$2:$B$4033)*('reg2014'!$E$2:$E$4033="SUP")*('reg2014'!$D$2:$D$4033=E$3)*'reg2014'!$M$2:$M$4033)/SUMPRODUCT(($A57='reg2014'!$B$2:$B$4033)*('reg2014'!$D$2:$D$4033=E$3)*'reg2014'!$M$2:$M$4033)</f>
        <v>0.18167353301101194</v>
      </c>
    </row>
    <row r="58" spans="1:5" x14ac:dyDescent="0.25">
      <c r="A58" s="67" t="s">
        <v>39</v>
      </c>
      <c r="B58" s="51">
        <f>SUMPRODUCT(($A58='reg2014'!$B$2:$B$4033)*('reg2014'!$E$2:$E$4033="SUP")*('reg2014'!$D$2:$D$4033=B$3)*'reg2014'!$M$2:$M$4033)/SUMPRODUCT(($A58='reg2014'!$B$2:$B$4033)*('reg2014'!$D$2:$D$4033=B$3)*'reg2014'!$M$2:$M$4033)</f>
        <v>0.10703733874791786</v>
      </c>
      <c r="C58" s="51">
        <f>SUMPRODUCT(($A58='reg2014'!$B$2:$B$4033)*('reg2014'!$E$2:$E$4033="SUP")*('reg2014'!$D$2:$D$4033=C$3)*'reg2014'!$M$2:$M$4033)/SUMPRODUCT(($A58='reg2014'!$B$2:$B$4033)*('reg2014'!$D$2:$D$4033=C$3)*'reg2014'!$M$2:$M$4033)</f>
        <v>0.16767386262124481</v>
      </c>
      <c r="D58" s="51">
        <f>SUMPRODUCT(($A58='reg2014'!$B$2:$B$4033)*('reg2014'!$E$2:$E$4033="SUP")*('reg2014'!$D$2:$D$4033=D$3)*'reg2014'!$M$2:$M$4033)/SUMPRODUCT(($A58='reg2014'!$B$2:$B$4033)*('reg2014'!$D$2:$D$4033=D$3)*'reg2014'!$M$2:$M$4033)</f>
        <v>0.21783611788929969</v>
      </c>
      <c r="E58" s="51">
        <f>SUMPRODUCT(($A58='reg2014'!$B$2:$B$4033)*('reg2014'!$E$2:$E$4033="SUP")*('reg2014'!$D$2:$D$4033=E$3)*'reg2014'!$M$2:$M$4033)/SUMPRODUCT(($A58='reg2014'!$B$2:$B$4033)*('reg2014'!$D$2:$D$4033=E$3)*'reg2014'!$M$2:$M$4033)</f>
        <v>0.24596863600627558</v>
      </c>
    </row>
    <row r="59" spans="1:5" x14ac:dyDescent="0.25">
      <c r="A59" s="67" t="s">
        <v>119</v>
      </c>
      <c r="B59" s="51">
        <f>SUMPRODUCT(($A59='reg2014'!$B$2:$B$4033)*('reg2014'!$E$2:$E$4033="SUP")*('reg2014'!$D$2:$D$4033=B$3)*'reg2014'!$M$2:$M$4033)/SUMPRODUCT(($A59='reg2014'!$B$2:$B$4033)*('reg2014'!$D$2:$D$4033=B$3)*'reg2014'!$M$2:$M$4033)</f>
        <v>6.3548228311349222E-2</v>
      </c>
      <c r="C59" s="51">
        <f>SUMPRODUCT(($A59='reg2014'!$B$2:$B$4033)*('reg2014'!$E$2:$E$4033="SUP")*('reg2014'!$D$2:$D$4033=C$3)*'reg2014'!$M$2:$M$4033)/SUMPRODUCT(($A59='reg2014'!$B$2:$B$4033)*('reg2014'!$D$2:$D$4033=C$3)*'reg2014'!$M$2:$M$4033)</f>
        <v>0.10450460594374344</v>
      </c>
      <c r="D59" s="51">
        <f>SUMPRODUCT(($A59='reg2014'!$B$2:$B$4033)*('reg2014'!$E$2:$E$4033="SUP")*('reg2014'!$D$2:$D$4033=D$3)*'reg2014'!$M$2:$M$4033)/SUMPRODUCT(($A59='reg2014'!$B$2:$B$4033)*('reg2014'!$D$2:$D$4033=D$3)*'reg2014'!$M$2:$M$4033)</f>
        <v>0.13821839970100278</v>
      </c>
      <c r="E59" s="51">
        <f>SUMPRODUCT(($A59='reg2014'!$B$2:$B$4033)*('reg2014'!$E$2:$E$4033="SUP")*('reg2014'!$D$2:$D$4033=E$3)*'reg2014'!$M$2:$M$4033)/SUMPRODUCT(($A59='reg2014'!$B$2:$B$4033)*('reg2014'!$D$2:$D$4033=E$3)*'reg2014'!$M$2:$M$4033)</f>
        <v>0.16120784471344946</v>
      </c>
    </row>
    <row r="60" spans="1:5" x14ac:dyDescent="0.25">
      <c r="A60" s="67" t="s">
        <v>121</v>
      </c>
      <c r="B60" s="51">
        <f>SUMPRODUCT(($A60='reg2014'!$B$2:$B$4033)*('reg2014'!$E$2:$E$4033="SUP")*('reg2014'!$D$2:$D$4033=B$3)*'reg2014'!$M$2:$M$4033)/SUMPRODUCT(($A60='reg2014'!$B$2:$B$4033)*('reg2014'!$D$2:$D$4033=B$3)*'reg2014'!$M$2:$M$4033)</f>
        <v>7.990425863729031E-2</v>
      </c>
      <c r="C60" s="51">
        <f>SUMPRODUCT(($A60='reg2014'!$B$2:$B$4033)*('reg2014'!$E$2:$E$4033="SUP")*('reg2014'!$D$2:$D$4033=C$3)*'reg2014'!$M$2:$M$4033)/SUMPRODUCT(($A60='reg2014'!$B$2:$B$4033)*('reg2014'!$D$2:$D$4033=C$3)*'reg2014'!$M$2:$M$4033)</f>
        <v>0.1370308310991957</v>
      </c>
      <c r="D60" s="51">
        <f>SUMPRODUCT(($A60='reg2014'!$B$2:$B$4033)*('reg2014'!$E$2:$E$4033="SUP")*('reg2014'!$D$2:$D$4033=D$3)*'reg2014'!$M$2:$M$4033)/SUMPRODUCT(($A60='reg2014'!$B$2:$B$4033)*('reg2014'!$D$2:$D$4033=D$3)*'reg2014'!$M$2:$M$4033)</f>
        <v>0.18968375974397916</v>
      </c>
      <c r="E60" s="51">
        <f>SUMPRODUCT(($A60='reg2014'!$B$2:$B$4033)*('reg2014'!$E$2:$E$4033="SUP")*('reg2014'!$D$2:$D$4033=E$3)*'reg2014'!$M$2:$M$4033)/SUMPRODUCT(($A60='reg2014'!$B$2:$B$4033)*('reg2014'!$D$2:$D$4033=E$3)*'reg2014'!$M$2:$M$4033)</f>
        <v>0.22007538561286605</v>
      </c>
    </row>
    <row r="61" spans="1:5" x14ac:dyDescent="0.25">
      <c r="A61" s="67" t="s">
        <v>123</v>
      </c>
      <c r="B61" s="51">
        <f>SUMPRODUCT(($A61='reg2014'!$B$2:$B$4033)*('reg2014'!$E$2:$E$4033="SUP")*('reg2014'!$D$2:$D$4033=B$3)*'reg2014'!$M$2:$M$4033)/SUMPRODUCT(($A61='reg2014'!$B$2:$B$4033)*('reg2014'!$D$2:$D$4033=B$3)*'reg2014'!$M$2:$M$4033)</f>
        <v>7.8991444416576101E-2</v>
      </c>
      <c r="C61" s="51">
        <f>SUMPRODUCT(($A61='reg2014'!$B$2:$B$4033)*('reg2014'!$E$2:$E$4033="SUP")*('reg2014'!$D$2:$D$4033=C$3)*'reg2014'!$M$2:$M$4033)/SUMPRODUCT(($A61='reg2014'!$B$2:$B$4033)*('reg2014'!$D$2:$D$4033=C$3)*'reg2014'!$M$2:$M$4033)</f>
        <v>0.1322976311893844</v>
      </c>
      <c r="D61" s="51">
        <f>SUMPRODUCT(($A61='reg2014'!$B$2:$B$4033)*('reg2014'!$E$2:$E$4033="SUP")*('reg2014'!$D$2:$D$4033=D$3)*'reg2014'!$M$2:$M$4033)/SUMPRODUCT(($A61='reg2014'!$B$2:$B$4033)*('reg2014'!$D$2:$D$4033=D$3)*'reg2014'!$M$2:$M$4033)</f>
        <v>0.17802536408116373</v>
      </c>
      <c r="E61" s="51">
        <f>SUMPRODUCT(($A61='reg2014'!$B$2:$B$4033)*('reg2014'!$E$2:$E$4033="SUP")*('reg2014'!$D$2:$D$4033=E$3)*'reg2014'!$M$2:$M$4033)/SUMPRODUCT(($A61='reg2014'!$B$2:$B$4033)*('reg2014'!$D$2:$D$4033=E$3)*'reg2014'!$M$2:$M$4033)</f>
        <v>0.21009487345138125</v>
      </c>
    </row>
    <row r="62" spans="1:5" x14ac:dyDescent="0.25">
      <c r="A62" s="67" t="s">
        <v>125</v>
      </c>
      <c r="B62" s="51">
        <f>SUMPRODUCT(($A62='reg2014'!$B$2:$B$4033)*('reg2014'!$E$2:$E$4033="SUP")*('reg2014'!$D$2:$D$4033=B$3)*'reg2014'!$M$2:$M$4033)/SUMPRODUCT(($A62='reg2014'!$B$2:$B$4033)*('reg2014'!$D$2:$D$4033=B$3)*'reg2014'!$M$2:$M$4033)</f>
        <v>6.5816885195271915E-2</v>
      </c>
      <c r="C62" s="51">
        <f>SUMPRODUCT(($A62='reg2014'!$B$2:$B$4033)*('reg2014'!$E$2:$E$4033="SUP")*('reg2014'!$D$2:$D$4033=C$3)*'reg2014'!$M$2:$M$4033)/SUMPRODUCT(($A62='reg2014'!$B$2:$B$4033)*('reg2014'!$D$2:$D$4033=C$3)*'reg2014'!$M$2:$M$4033)</f>
        <v>0.10364274517821849</v>
      </c>
      <c r="D62" s="51">
        <f>SUMPRODUCT(($A62='reg2014'!$B$2:$B$4033)*('reg2014'!$E$2:$E$4033="SUP")*('reg2014'!$D$2:$D$4033=D$3)*'reg2014'!$M$2:$M$4033)/SUMPRODUCT(($A62='reg2014'!$B$2:$B$4033)*('reg2014'!$D$2:$D$4033=D$3)*'reg2014'!$M$2:$M$4033)</f>
        <v>0.13513973684075609</v>
      </c>
      <c r="E62" s="51">
        <f>SUMPRODUCT(($A62='reg2014'!$B$2:$B$4033)*('reg2014'!$E$2:$E$4033="SUP")*('reg2014'!$D$2:$D$4033=E$3)*'reg2014'!$M$2:$M$4033)/SUMPRODUCT(($A62='reg2014'!$B$2:$B$4033)*('reg2014'!$D$2:$D$4033=E$3)*'reg2014'!$M$2:$M$4033)</f>
        <v>0.1601144650099689</v>
      </c>
    </row>
    <row r="63" spans="1:5" x14ac:dyDescent="0.25">
      <c r="A63" s="67" t="s">
        <v>127</v>
      </c>
      <c r="B63" s="51">
        <f>SUMPRODUCT(($A63='reg2014'!$B$2:$B$4033)*('reg2014'!$E$2:$E$4033="SUP")*('reg2014'!$D$2:$D$4033=B$3)*'reg2014'!$M$2:$M$4033)/SUMPRODUCT(($A63='reg2014'!$B$2:$B$4033)*('reg2014'!$D$2:$D$4033=B$3)*'reg2014'!$M$2:$M$4033)</f>
        <v>9.1949795194905246E-2</v>
      </c>
      <c r="C63" s="51">
        <f>SUMPRODUCT(($A63='reg2014'!$B$2:$B$4033)*('reg2014'!$E$2:$E$4033="SUP")*('reg2014'!$D$2:$D$4033=C$3)*'reg2014'!$M$2:$M$4033)/SUMPRODUCT(($A63='reg2014'!$B$2:$B$4033)*('reg2014'!$D$2:$D$4033=C$3)*'reg2014'!$M$2:$M$4033)</f>
        <v>0.15476925680930292</v>
      </c>
      <c r="D63" s="51">
        <f>SUMPRODUCT(($A63='reg2014'!$B$2:$B$4033)*('reg2014'!$E$2:$E$4033="SUP")*('reg2014'!$D$2:$D$4033=D$3)*'reg2014'!$M$2:$M$4033)/SUMPRODUCT(($A63='reg2014'!$B$2:$B$4033)*('reg2014'!$D$2:$D$4033=D$3)*'reg2014'!$M$2:$M$4033)</f>
        <v>0.20538684662332615</v>
      </c>
      <c r="E63" s="51">
        <f>SUMPRODUCT(($A63='reg2014'!$B$2:$B$4033)*('reg2014'!$E$2:$E$4033="SUP")*('reg2014'!$D$2:$D$4033=E$3)*'reg2014'!$M$2:$M$4033)/SUMPRODUCT(($A63='reg2014'!$B$2:$B$4033)*('reg2014'!$D$2:$D$4033=E$3)*'reg2014'!$M$2:$M$4033)</f>
        <v>0.24013584181644868</v>
      </c>
    </row>
    <row r="64" spans="1:5" x14ac:dyDescent="0.25">
      <c r="A64" s="67" t="s">
        <v>129</v>
      </c>
      <c r="B64" s="51">
        <f>SUMPRODUCT(($A64='reg2014'!$B$2:$B$4033)*('reg2014'!$E$2:$E$4033="SUP")*('reg2014'!$D$2:$D$4033=B$3)*'reg2014'!$M$2:$M$4033)/SUMPRODUCT(($A64='reg2014'!$B$2:$B$4033)*('reg2014'!$D$2:$D$4033=B$3)*'reg2014'!$M$2:$M$4033)</f>
        <v>8.8760634757715964E-2</v>
      </c>
      <c r="C64" s="51">
        <f>SUMPRODUCT(($A64='reg2014'!$B$2:$B$4033)*('reg2014'!$E$2:$E$4033="SUP")*('reg2014'!$D$2:$D$4033=C$3)*'reg2014'!$M$2:$M$4033)/SUMPRODUCT(($A64='reg2014'!$B$2:$B$4033)*('reg2014'!$D$2:$D$4033=C$3)*'reg2014'!$M$2:$M$4033)</f>
        <v>0.14472289031991104</v>
      </c>
      <c r="D64" s="51">
        <f>SUMPRODUCT(($A64='reg2014'!$B$2:$B$4033)*('reg2014'!$E$2:$E$4033="SUP")*('reg2014'!$D$2:$D$4033=D$3)*'reg2014'!$M$2:$M$4033)/SUMPRODUCT(($A64='reg2014'!$B$2:$B$4033)*('reg2014'!$D$2:$D$4033=D$3)*'reg2014'!$M$2:$M$4033)</f>
        <v>0.18581053512898593</v>
      </c>
      <c r="E64" s="51">
        <f>SUMPRODUCT(($A64='reg2014'!$B$2:$B$4033)*('reg2014'!$E$2:$E$4033="SUP")*('reg2014'!$D$2:$D$4033=E$3)*'reg2014'!$M$2:$M$4033)/SUMPRODUCT(($A64='reg2014'!$B$2:$B$4033)*('reg2014'!$D$2:$D$4033=E$3)*'reg2014'!$M$2:$M$4033)</f>
        <v>0.21615852990267087</v>
      </c>
    </row>
    <row r="65" spans="1:5" x14ac:dyDescent="0.25">
      <c r="A65" s="67" t="s">
        <v>131</v>
      </c>
      <c r="B65" s="51">
        <f>SUMPRODUCT(($A65='reg2014'!$B$2:$B$4033)*('reg2014'!$E$2:$E$4033="SUP")*('reg2014'!$D$2:$D$4033=B$3)*'reg2014'!$M$2:$M$4033)/SUMPRODUCT(($A65='reg2014'!$B$2:$B$4033)*('reg2014'!$D$2:$D$4033=B$3)*'reg2014'!$M$2:$M$4033)</f>
        <v>6.1890923135618364E-2</v>
      </c>
      <c r="C65" s="51">
        <f>SUMPRODUCT(($A65='reg2014'!$B$2:$B$4033)*('reg2014'!$E$2:$E$4033="SUP")*('reg2014'!$D$2:$D$4033=C$3)*'reg2014'!$M$2:$M$4033)/SUMPRODUCT(($A65='reg2014'!$B$2:$B$4033)*('reg2014'!$D$2:$D$4033=C$3)*'reg2014'!$M$2:$M$4033)</f>
        <v>0.10200690389629466</v>
      </c>
      <c r="D65" s="51">
        <f>SUMPRODUCT(($A65='reg2014'!$B$2:$B$4033)*('reg2014'!$E$2:$E$4033="SUP")*('reg2014'!$D$2:$D$4033=D$3)*'reg2014'!$M$2:$M$4033)/SUMPRODUCT(($A65='reg2014'!$B$2:$B$4033)*('reg2014'!$D$2:$D$4033=D$3)*'reg2014'!$M$2:$M$4033)</f>
        <v>0.13700335776418177</v>
      </c>
      <c r="E65" s="51">
        <f>SUMPRODUCT(($A65='reg2014'!$B$2:$B$4033)*('reg2014'!$E$2:$E$4033="SUP")*('reg2014'!$D$2:$D$4033=E$3)*'reg2014'!$M$2:$M$4033)/SUMPRODUCT(($A65='reg2014'!$B$2:$B$4033)*('reg2014'!$D$2:$D$4033=E$3)*'reg2014'!$M$2:$M$4033)</f>
        <v>0.16241768381925445</v>
      </c>
    </row>
    <row r="66" spans="1:5" x14ac:dyDescent="0.25">
      <c r="A66" s="67" t="s">
        <v>133</v>
      </c>
      <c r="B66" s="51">
        <f>SUMPRODUCT(($A66='reg2014'!$B$2:$B$4033)*('reg2014'!$E$2:$E$4033="SUP")*('reg2014'!$D$2:$D$4033=B$3)*'reg2014'!$M$2:$M$4033)/SUMPRODUCT(($A66='reg2014'!$B$2:$B$4033)*('reg2014'!$D$2:$D$4033=B$3)*'reg2014'!$M$2:$M$4033)</f>
        <v>6.0693243553447088E-2</v>
      </c>
      <c r="C66" s="51">
        <f>SUMPRODUCT(($A66='reg2014'!$B$2:$B$4033)*('reg2014'!$E$2:$E$4033="SUP")*('reg2014'!$D$2:$D$4033=C$3)*'reg2014'!$M$2:$M$4033)/SUMPRODUCT(($A66='reg2014'!$B$2:$B$4033)*('reg2014'!$D$2:$D$4033=C$3)*'reg2014'!$M$2:$M$4033)</f>
        <v>0.10910542627721703</v>
      </c>
      <c r="D66" s="51">
        <f>SUMPRODUCT(($A66='reg2014'!$B$2:$B$4033)*('reg2014'!$E$2:$E$4033="SUP")*('reg2014'!$D$2:$D$4033=D$3)*'reg2014'!$M$2:$M$4033)/SUMPRODUCT(($A66='reg2014'!$B$2:$B$4033)*('reg2014'!$D$2:$D$4033=D$3)*'reg2014'!$M$2:$M$4033)</f>
        <v>0.15004900817306907</v>
      </c>
      <c r="E66" s="51">
        <f>SUMPRODUCT(($A66='reg2014'!$B$2:$B$4033)*('reg2014'!$E$2:$E$4033="SUP")*('reg2014'!$D$2:$D$4033=E$3)*'reg2014'!$M$2:$M$4033)/SUMPRODUCT(($A66='reg2014'!$B$2:$B$4033)*('reg2014'!$D$2:$D$4033=E$3)*'reg2014'!$M$2:$M$4033)</f>
        <v>0.17602676971682202</v>
      </c>
    </row>
    <row r="67" spans="1:5" x14ac:dyDescent="0.25">
      <c r="A67" s="67" t="s">
        <v>135</v>
      </c>
      <c r="B67" s="51">
        <f>SUMPRODUCT(($A67='reg2014'!$B$2:$B$4033)*('reg2014'!$E$2:$E$4033="SUP")*('reg2014'!$D$2:$D$4033=B$3)*'reg2014'!$M$2:$M$4033)/SUMPRODUCT(($A67='reg2014'!$B$2:$B$4033)*('reg2014'!$D$2:$D$4033=B$3)*'reg2014'!$M$2:$M$4033)</f>
        <v>0.10347044144419217</v>
      </c>
      <c r="C67" s="51">
        <f>SUMPRODUCT(($A67='reg2014'!$B$2:$B$4033)*('reg2014'!$E$2:$E$4033="SUP")*('reg2014'!$D$2:$D$4033=C$3)*'reg2014'!$M$2:$M$4033)/SUMPRODUCT(($A67='reg2014'!$B$2:$B$4033)*('reg2014'!$D$2:$D$4033=C$3)*'reg2014'!$M$2:$M$4033)</f>
        <v>0.1619452218441487</v>
      </c>
      <c r="D67" s="51">
        <f>SUMPRODUCT(($A67='reg2014'!$B$2:$B$4033)*('reg2014'!$E$2:$E$4033="SUP")*('reg2014'!$D$2:$D$4033=D$3)*'reg2014'!$M$2:$M$4033)/SUMPRODUCT(($A67='reg2014'!$B$2:$B$4033)*('reg2014'!$D$2:$D$4033=D$3)*'reg2014'!$M$2:$M$4033)</f>
        <v>0.21480642168294276</v>
      </c>
      <c r="E67" s="51">
        <f>SUMPRODUCT(($A67='reg2014'!$B$2:$B$4033)*('reg2014'!$E$2:$E$4033="SUP")*('reg2014'!$D$2:$D$4033=E$3)*'reg2014'!$M$2:$M$4033)/SUMPRODUCT(($A67='reg2014'!$B$2:$B$4033)*('reg2014'!$D$2:$D$4033=E$3)*'reg2014'!$M$2:$M$4033)</f>
        <v>0.25017768052264411</v>
      </c>
    </row>
    <row r="68" spans="1:5" x14ac:dyDescent="0.25">
      <c r="A68" s="67" t="s">
        <v>137</v>
      </c>
      <c r="B68" s="51">
        <f>SUMPRODUCT(($A68='reg2014'!$B$2:$B$4033)*('reg2014'!$E$2:$E$4033="SUP")*('reg2014'!$D$2:$D$4033=B$3)*'reg2014'!$M$2:$M$4033)/SUMPRODUCT(($A68='reg2014'!$B$2:$B$4033)*('reg2014'!$D$2:$D$4033=B$3)*'reg2014'!$M$2:$M$4033)</f>
        <v>0.10460936846118794</v>
      </c>
      <c r="C68" s="51">
        <f>SUMPRODUCT(($A68='reg2014'!$B$2:$B$4033)*('reg2014'!$E$2:$E$4033="SUP")*('reg2014'!$D$2:$D$4033=C$3)*'reg2014'!$M$2:$M$4033)/SUMPRODUCT(($A68='reg2014'!$B$2:$B$4033)*('reg2014'!$D$2:$D$4033=C$3)*'reg2014'!$M$2:$M$4033)</f>
        <v>0.1730221253771371</v>
      </c>
      <c r="D68" s="51">
        <f>SUMPRODUCT(($A68='reg2014'!$B$2:$B$4033)*('reg2014'!$E$2:$E$4033="SUP")*('reg2014'!$D$2:$D$4033=D$3)*'reg2014'!$M$2:$M$4033)/SUMPRODUCT(($A68='reg2014'!$B$2:$B$4033)*('reg2014'!$D$2:$D$4033=D$3)*'reg2014'!$M$2:$M$4033)</f>
        <v>0.22825614823797721</v>
      </c>
      <c r="E68" s="51">
        <f>SUMPRODUCT(($A68='reg2014'!$B$2:$B$4033)*('reg2014'!$E$2:$E$4033="SUP")*('reg2014'!$D$2:$D$4033=E$3)*'reg2014'!$M$2:$M$4033)/SUMPRODUCT(($A68='reg2014'!$B$2:$B$4033)*('reg2014'!$D$2:$D$4033=E$3)*'reg2014'!$M$2:$M$4033)</f>
        <v>0.26545683685220794</v>
      </c>
    </row>
    <row r="69" spans="1:5" x14ac:dyDescent="0.25">
      <c r="A69" s="67" t="s">
        <v>139</v>
      </c>
      <c r="B69" s="51">
        <f>SUMPRODUCT(($A69='reg2014'!$B$2:$B$4033)*('reg2014'!$E$2:$E$4033="SUP")*('reg2014'!$D$2:$D$4033=B$3)*'reg2014'!$M$2:$M$4033)/SUMPRODUCT(($A69='reg2014'!$B$2:$B$4033)*('reg2014'!$D$2:$D$4033=B$3)*'reg2014'!$M$2:$M$4033)</f>
        <v>8.6273577520975517E-2</v>
      </c>
      <c r="C69" s="51">
        <f>SUMPRODUCT(($A69='reg2014'!$B$2:$B$4033)*('reg2014'!$E$2:$E$4033="SUP")*('reg2014'!$D$2:$D$4033=C$3)*'reg2014'!$M$2:$M$4033)/SUMPRODUCT(($A69='reg2014'!$B$2:$B$4033)*('reg2014'!$D$2:$D$4033=C$3)*'reg2014'!$M$2:$M$4033)</f>
        <v>0.13973476698373877</v>
      </c>
      <c r="D69" s="51">
        <f>SUMPRODUCT(($A69='reg2014'!$B$2:$B$4033)*('reg2014'!$E$2:$E$4033="SUP")*('reg2014'!$D$2:$D$4033=D$3)*'reg2014'!$M$2:$M$4033)/SUMPRODUCT(($A69='reg2014'!$B$2:$B$4033)*('reg2014'!$D$2:$D$4033=D$3)*'reg2014'!$M$2:$M$4033)</f>
        <v>0.18899606163298299</v>
      </c>
      <c r="E69" s="51">
        <f>SUMPRODUCT(($A69='reg2014'!$B$2:$B$4033)*('reg2014'!$E$2:$E$4033="SUP")*('reg2014'!$D$2:$D$4033=E$3)*'reg2014'!$M$2:$M$4033)/SUMPRODUCT(($A69='reg2014'!$B$2:$B$4033)*('reg2014'!$D$2:$D$4033=E$3)*'reg2014'!$M$2:$M$4033)</f>
        <v>0.21585418434850803</v>
      </c>
    </row>
    <row r="70" spans="1:5" x14ac:dyDescent="0.25">
      <c r="A70" s="67" t="s">
        <v>141</v>
      </c>
      <c r="B70" s="51">
        <f>SUMPRODUCT(($A70='reg2014'!$B$2:$B$4033)*('reg2014'!$E$2:$E$4033="SUP")*('reg2014'!$D$2:$D$4033=B$3)*'reg2014'!$M$2:$M$4033)/SUMPRODUCT(($A70='reg2014'!$B$2:$B$4033)*('reg2014'!$D$2:$D$4033=B$3)*'reg2014'!$M$2:$M$4033)</f>
        <v>8.3206759579618803E-2</v>
      </c>
      <c r="C70" s="51">
        <f>SUMPRODUCT(($A70='reg2014'!$B$2:$B$4033)*('reg2014'!$E$2:$E$4033="SUP")*('reg2014'!$D$2:$D$4033=C$3)*'reg2014'!$M$2:$M$4033)/SUMPRODUCT(($A70='reg2014'!$B$2:$B$4033)*('reg2014'!$D$2:$D$4033=C$3)*'reg2014'!$M$2:$M$4033)</f>
        <v>0.13847500141951991</v>
      </c>
      <c r="D70" s="51">
        <f>SUMPRODUCT(($A70='reg2014'!$B$2:$B$4033)*('reg2014'!$E$2:$E$4033="SUP")*('reg2014'!$D$2:$D$4033=D$3)*'reg2014'!$M$2:$M$4033)/SUMPRODUCT(($A70='reg2014'!$B$2:$B$4033)*('reg2014'!$D$2:$D$4033=D$3)*'reg2014'!$M$2:$M$4033)</f>
        <v>0.18414773567014703</v>
      </c>
      <c r="E70" s="51">
        <f>SUMPRODUCT(($A70='reg2014'!$B$2:$B$4033)*('reg2014'!$E$2:$E$4033="SUP")*('reg2014'!$D$2:$D$4033=E$3)*'reg2014'!$M$2:$M$4033)/SUMPRODUCT(($A70='reg2014'!$B$2:$B$4033)*('reg2014'!$D$2:$D$4033=E$3)*'reg2014'!$M$2:$M$4033)</f>
        <v>0.21201951758305637</v>
      </c>
    </row>
    <row r="71" spans="1:5" x14ac:dyDescent="0.25">
      <c r="A71" s="67" t="s">
        <v>143</v>
      </c>
      <c r="B71" s="51">
        <f>SUMPRODUCT(($A71='reg2014'!$B$2:$B$4033)*('reg2014'!$E$2:$E$4033="SUP")*('reg2014'!$D$2:$D$4033=B$3)*'reg2014'!$M$2:$M$4033)/SUMPRODUCT(($A71='reg2014'!$B$2:$B$4033)*('reg2014'!$D$2:$D$4033=B$3)*'reg2014'!$M$2:$M$4033)</f>
        <v>0.1141622397660904</v>
      </c>
      <c r="C71" s="51">
        <f>SUMPRODUCT(($A71='reg2014'!$B$2:$B$4033)*('reg2014'!$E$2:$E$4033="SUP")*('reg2014'!$D$2:$D$4033=C$3)*'reg2014'!$M$2:$M$4033)/SUMPRODUCT(($A71='reg2014'!$B$2:$B$4033)*('reg2014'!$D$2:$D$4033=C$3)*'reg2014'!$M$2:$M$4033)</f>
        <v>0.18181074802373792</v>
      </c>
      <c r="D71" s="51">
        <f>SUMPRODUCT(($A71='reg2014'!$B$2:$B$4033)*('reg2014'!$E$2:$E$4033="SUP")*('reg2014'!$D$2:$D$4033=D$3)*'reg2014'!$M$2:$M$4033)/SUMPRODUCT(($A71='reg2014'!$B$2:$B$4033)*('reg2014'!$D$2:$D$4033=D$3)*'reg2014'!$M$2:$M$4033)</f>
        <v>0.23095135569593328</v>
      </c>
      <c r="E71" s="51">
        <f>SUMPRODUCT(($A71='reg2014'!$B$2:$B$4033)*('reg2014'!$E$2:$E$4033="SUP")*('reg2014'!$D$2:$D$4033=E$3)*'reg2014'!$M$2:$M$4033)/SUMPRODUCT(($A71='reg2014'!$B$2:$B$4033)*('reg2014'!$D$2:$D$4033=E$3)*'reg2014'!$M$2:$M$4033)</f>
        <v>0.26370806516556961</v>
      </c>
    </row>
    <row r="72" spans="1:5" x14ac:dyDescent="0.25">
      <c r="A72" s="67" t="s">
        <v>145</v>
      </c>
      <c r="B72" s="51">
        <f>SUMPRODUCT(($A72='reg2014'!$B$2:$B$4033)*('reg2014'!$E$2:$E$4033="SUP")*('reg2014'!$D$2:$D$4033=B$3)*'reg2014'!$M$2:$M$4033)/SUMPRODUCT(($A72='reg2014'!$B$2:$B$4033)*('reg2014'!$D$2:$D$4033=B$3)*'reg2014'!$M$2:$M$4033)</f>
        <v>9.4360097829834025E-2</v>
      </c>
      <c r="C72" s="51">
        <f>SUMPRODUCT(($A72='reg2014'!$B$2:$B$4033)*('reg2014'!$E$2:$E$4033="SUP")*('reg2014'!$D$2:$D$4033=C$3)*'reg2014'!$M$2:$M$4033)/SUMPRODUCT(($A72='reg2014'!$B$2:$B$4033)*('reg2014'!$D$2:$D$4033=C$3)*'reg2014'!$M$2:$M$4033)</f>
        <v>0.14995926734771151</v>
      </c>
      <c r="D72" s="51">
        <f>SUMPRODUCT(($A72='reg2014'!$B$2:$B$4033)*('reg2014'!$E$2:$E$4033="SUP")*('reg2014'!$D$2:$D$4033=D$3)*'reg2014'!$M$2:$M$4033)/SUMPRODUCT(($A72='reg2014'!$B$2:$B$4033)*('reg2014'!$D$2:$D$4033=D$3)*'reg2014'!$M$2:$M$4033)</f>
        <v>0.19276046190403448</v>
      </c>
      <c r="E72" s="51">
        <f>SUMPRODUCT(($A72='reg2014'!$B$2:$B$4033)*('reg2014'!$E$2:$E$4033="SUP")*('reg2014'!$D$2:$D$4033=E$3)*'reg2014'!$M$2:$M$4033)/SUMPRODUCT(($A72='reg2014'!$B$2:$B$4033)*('reg2014'!$D$2:$D$4033=E$3)*'reg2014'!$M$2:$M$4033)</f>
        <v>0.22060303872035328</v>
      </c>
    </row>
    <row r="73" spans="1:5" x14ac:dyDescent="0.25">
      <c r="A73" s="67" t="s">
        <v>147</v>
      </c>
      <c r="B73" s="51">
        <f>SUMPRODUCT(($A73='reg2014'!$B$2:$B$4033)*('reg2014'!$E$2:$E$4033="SUP")*('reg2014'!$D$2:$D$4033=B$3)*'reg2014'!$M$2:$M$4033)/SUMPRODUCT(($A73='reg2014'!$B$2:$B$4033)*('reg2014'!$D$2:$D$4033=B$3)*'reg2014'!$M$2:$M$4033)</f>
        <v>0.15250857311497545</v>
      </c>
      <c r="C73" s="51">
        <f>SUMPRODUCT(($A73='reg2014'!$B$2:$B$4033)*('reg2014'!$E$2:$E$4033="SUP")*('reg2014'!$D$2:$D$4033=C$3)*'reg2014'!$M$2:$M$4033)/SUMPRODUCT(($A73='reg2014'!$B$2:$B$4033)*('reg2014'!$D$2:$D$4033=C$3)*'reg2014'!$M$2:$M$4033)</f>
        <v>0.23327454744901305</v>
      </c>
      <c r="D73" s="51">
        <f>SUMPRODUCT(($A73='reg2014'!$B$2:$B$4033)*('reg2014'!$E$2:$E$4033="SUP")*('reg2014'!$D$2:$D$4033=D$3)*'reg2014'!$M$2:$M$4033)/SUMPRODUCT(($A73='reg2014'!$B$2:$B$4033)*('reg2014'!$D$2:$D$4033=D$3)*'reg2014'!$M$2:$M$4033)</f>
        <v>0.29717813758255801</v>
      </c>
      <c r="E73" s="51">
        <f>SUMPRODUCT(($A73='reg2014'!$B$2:$B$4033)*('reg2014'!$E$2:$E$4033="SUP")*('reg2014'!$D$2:$D$4033=E$3)*'reg2014'!$M$2:$M$4033)/SUMPRODUCT(($A73='reg2014'!$B$2:$B$4033)*('reg2014'!$D$2:$D$4033=E$3)*'reg2014'!$M$2:$M$4033)</f>
        <v>0.33933212366075594</v>
      </c>
    </row>
    <row r="74" spans="1:5" x14ac:dyDescent="0.25">
      <c r="A74" s="67" t="s">
        <v>149</v>
      </c>
      <c r="B74" s="51">
        <f>SUMPRODUCT(($A74='reg2014'!$B$2:$B$4033)*('reg2014'!$E$2:$E$4033="SUP")*('reg2014'!$D$2:$D$4033=B$3)*'reg2014'!$M$2:$M$4033)/SUMPRODUCT(($A74='reg2014'!$B$2:$B$4033)*('reg2014'!$D$2:$D$4033=B$3)*'reg2014'!$M$2:$M$4033)</f>
        <v>5.9172678294219704E-2</v>
      </c>
      <c r="C74" s="51">
        <f>SUMPRODUCT(($A74='reg2014'!$B$2:$B$4033)*('reg2014'!$E$2:$E$4033="SUP")*('reg2014'!$D$2:$D$4033=C$3)*'reg2014'!$M$2:$M$4033)/SUMPRODUCT(($A74='reg2014'!$B$2:$B$4033)*('reg2014'!$D$2:$D$4033=C$3)*'reg2014'!$M$2:$M$4033)</f>
        <v>0.11013931478549525</v>
      </c>
      <c r="D74" s="51">
        <f>SUMPRODUCT(($A74='reg2014'!$B$2:$B$4033)*('reg2014'!$E$2:$E$4033="SUP")*('reg2014'!$D$2:$D$4033=D$3)*'reg2014'!$M$2:$M$4033)/SUMPRODUCT(($A74='reg2014'!$B$2:$B$4033)*('reg2014'!$D$2:$D$4033=D$3)*'reg2014'!$M$2:$M$4033)</f>
        <v>0.15468939679112631</v>
      </c>
      <c r="E74" s="51">
        <f>SUMPRODUCT(($A74='reg2014'!$B$2:$B$4033)*('reg2014'!$E$2:$E$4033="SUP")*('reg2014'!$D$2:$D$4033=E$3)*'reg2014'!$M$2:$M$4033)/SUMPRODUCT(($A74='reg2014'!$B$2:$B$4033)*('reg2014'!$D$2:$D$4033=E$3)*'reg2014'!$M$2:$M$4033)</f>
        <v>0.16905880919904051</v>
      </c>
    </row>
    <row r="75" spans="1:5" x14ac:dyDescent="0.25">
      <c r="A75" s="67" t="s">
        <v>151</v>
      </c>
      <c r="B75" s="51">
        <f>SUMPRODUCT(($A75='reg2014'!$B$2:$B$4033)*('reg2014'!$E$2:$E$4033="SUP")*('reg2014'!$D$2:$D$4033=B$3)*'reg2014'!$M$2:$M$4033)/SUMPRODUCT(($A75='reg2014'!$B$2:$B$4033)*('reg2014'!$D$2:$D$4033=B$3)*'reg2014'!$M$2:$M$4033)</f>
        <v>7.2071636596536592E-2</v>
      </c>
      <c r="C75" s="51">
        <f>SUMPRODUCT(($A75='reg2014'!$B$2:$B$4033)*('reg2014'!$E$2:$E$4033="SUP")*('reg2014'!$D$2:$D$4033=C$3)*'reg2014'!$M$2:$M$4033)/SUMPRODUCT(($A75='reg2014'!$B$2:$B$4033)*('reg2014'!$D$2:$D$4033=C$3)*'reg2014'!$M$2:$M$4033)</f>
        <v>0.1124200613967027</v>
      </c>
      <c r="D75" s="51">
        <f>SUMPRODUCT(($A75='reg2014'!$B$2:$B$4033)*('reg2014'!$E$2:$E$4033="SUP")*('reg2014'!$D$2:$D$4033=D$3)*'reg2014'!$M$2:$M$4033)/SUMPRODUCT(($A75='reg2014'!$B$2:$B$4033)*('reg2014'!$D$2:$D$4033=D$3)*'reg2014'!$M$2:$M$4033)</f>
        <v>0.15024740686229668</v>
      </c>
      <c r="E75" s="51">
        <f>SUMPRODUCT(($A75='reg2014'!$B$2:$B$4033)*('reg2014'!$E$2:$E$4033="SUP")*('reg2014'!$D$2:$D$4033=E$3)*'reg2014'!$M$2:$M$4033)/SUMPRODUCT(($A75='reg2014'!$B$2:$B$4033)*('reg2014'!$D$2:$D$4033=E$3)*'reg2014'!$M$2:$M$4033)</f>
        <v>0.18071304737000488</v>
      </c>
    </row>
    <row r="76" spans="1:5" x14ac:dyDescent="0.25">
      <c r="A76" s="67" t="s">
        <v>61</v>
      </c>
      <c r="B76" s="51">
        <f>SUMPRODUCT(($A76='reg2014'!$B$2:$B$4033)*('reg2014'!$E$2:$E$4033="SUP")*('reg2014'!$D$2:$D$4033=B$3)*'reg2014'!$M$2:$M$4033)/SUMPRODUCT(($A76='reg2014'!$B$2:$B$4033)*('reg2014'!$D$2:$D$4033=B$3)*'reg2014'!$M$2:$M$4033)</f>
        <v>7.2327650091071213E-2</v>
      </c>
      <c r="C76" s="51">
        <f>SUMPRODUCT(($A76='reg2014'!$B$2:$B$4033)*('reg2014'!$E$2:$E$4033="SUP")*('reg2014'!$D$2:$D$4033=C$3)*'reg2014'!$M$2:$M$4033)/SUMPRODUCT(($A76='reg2014'!$B$2:$B$4033)*('reg2014'!$D$2:$D$4033=C$3)*'reg2014'!$M$2:$M$4033)</f>
        <v>0.12157737522915785</v>
      </c>
      <c r="D76" s="51">
        <f>SUMPRODUCT(($A76='reg2014'!$B$2:$B$4033)*('reg2014'!$E$2:$E$4033="SUP")*('reg2014'!$D$2:$D$4033=D$3)*'reg2014'!$M$2:$M$4033)/SUMPRODUCT(($A76='reg2014'!$B$2:$B$4033)*('reg2014'!$D$2:$D$4033=D$3)*'reg2014'!$M$2:$M$4033)</f>
        <v>0.16539908097389297</v>
      </c>
      <c r="E76" s="51">
        <f>SUMPRODUCT(($A76='reg2014'!$B$2:$B$4033)*('reg2014'!$E$2:$E$4033="SUP")*('reg2014'!$D$2:$D$4033=E$3)*'reg2014'!$M$2:$M$4033)/SUMPRODUCT(($A76='reg2014'!$B$2:$B$4033)*('reg2014'!$D$2:$D$4033=E$3)*'reg2014'!$M$2:$M$4033)</f>
        <v>0.1917566852973808</v>
      </c>
    </row>
    <row r="77" spans="1:5" x14ac:dyDescent="0.25">
      <c r="A77" s="67" t="s">
        <v>23</v>
      </c>
      <c r="B77" s="51">
        <f>SUMPRODUCT(($A77='reg2014'!$B$2:$B$4033)*('reg2014'!$E$2:$E$4033="SUP")*('reg2014'!$D$2:$D$4033=B$3)*'reg2014'!$M$2:$M$4033)/SUMPRODUCT(($A77='reg2014'!$B$2:$B$4033)*('reg2014'!$D$2:$D$4033=B$3)*'reg2014'!$M$2:$M$4033)</f>
        <v>0.11003717767117797</v>
      </c>
      <c r="C77" s="51">
        <f>SUMPRODUCT(($A77='reg2014'!$B$2:$B$4033)*('reg2014'!$E$2:$E$4033="SUP")*('reg2014'!$D$2:$D$4033=C$3)*'reg2014'!$M$2:$M$4033)/SUMPRODUCT(($A77='reg2014'!$B$2:$B$4033)*('reg2014'!$D$2:$D$4033=C$3)*'reg2014'!$M$2:$M$4033)</f>
        <v>0.1679152248502096</v>
      </c>
      <c r="D77" s="51">
        <f>SUMPRODUCT(($A77='reg2014'!$B$2:$B$4033)*('reg2014'!$E$2:$E$4033="SUP")*('reg2014'!$D$2:$D$4033=D$3)*'reg2014'!$M$2:$M$4033)/SUMPRODUCT(($A77='reg2014'!$B$2:$B$4033)*('reg2014'!$D$2:$D$4033=D$3)*'reg2014'!$M$2:$M$4033)</f>
        <v>0.22896962722346753</v>
      </c>
      <c r="E77" s="51">
        <f>SUMPRODUCT(($A77='reg2014'!$B$2:$B$4033)*('reg2014'!$E$2:$E$4033="SUP")*('reg2014'!$D$2:$D$4033=E$3)*'reg2014'!$M$2:$M$4033)/SUMPRODUCT(($A77='reg2014'!$B$2:$B$4033)*('reg2014'!$D$2:$D$4033=E$3)*'reg2014'!$M$2:$M$4033)</f>
        <v>0.25877539971107716</v>
      </c>
    </row>
    <row r="78" spans="1:5" x14ac:dyDescent="0.25">
      <c r="A78" s="67" t="s">
        <v>47</v>
      </c>
      <c r="B78" s="51">
        <f>SUMPRODUCT(($A78='reg2014'!$B$2:$B$4033)*('reg2014'!$E$2:$E$4033="SUP")*('reg2014'!$D$2:$D$4033=B$3)*'reg2014'!$M$2:$M$4033)/SUMPRODUCT(($A78='reg2014'!$B$2:$B$4033)*('reg2014'!$D$2:$D$4033=B$3)*'reg2014'!$M$2:$M$4033)</f>
        <v>0.11791407157183574</v>
      </c>
      <c r="C78" s="51">
        <f>SUMPRODUCT(($A78='reg2014'!$B$2:$B$4033)*('reg2014'!$E$2:$E$4033="SUP")*('reg2014'!$D$2:$D$4033=C$3)*'reg2014'!$M$2:$M$4033)/SUMPRODUCT(($A78='reg2014'!$B$2:$B$4033)*('reg2014'!$D$2:$D$4033=C$3)*'reg2014'!$M$2:$M$4033)</f>
        <v>0.183697819192329</v>
      </c>
      <c r="D78" s="51">
        <f>SUMPRODUCT(($A78='reg2014'!$B$2:$B$4033)*('reg2014'!$E$2:$E$4033="SUP")*('reg2014'!$D$2:$D$4033=D$3)*'reg2014'!$M$2:$M$4033)/SUMPRODUCT(($A78='reg2014'!$B$2:$B$4033)*('reg2014'!$D$2:$D$4033=D$3)*'reg2014'!$M$2:$M$4033)</f>
        <v>0.2455952245785922</v>
      </c>
      <c r="E78" s="51">
        <f>SUMPRODUCT(($A78='reg2014'!$B$2:$B$4033)*('reg2014'!$E$2:$E$4033="SUP")*('reg2014'!$D$2:$D$4033=E$3)*'reg2014'!$M$2:$M$4033)/SUMPRODUCT(($A78='reg2014'!$B$2:$B$4033)*('reg2014'!$D$2:$D$4033=E$3)*'reg2014'!$M$2:$M$4033)</f>
        <v>0.28794269267137174</v>
      </c>
    </row>
    <row r="79" spans="1:5" x14ac:dyDescent="0.25">
      <c r="A79" s="67" t="s">
        <v>156</v>
      </c>
      <c r="B79" s="51">
        <f>SUMPRODUCT(($A79='reg2014'!$B$2:$B$4033)*('reg2014'!$E$2:$E$4033="SUP")*('reg2014'!$D$2:$D$4033=B$3)*'reg2014'!$M$2:$M$4033)/SUMPRODUCT(($A79='reg2014'!$B$2:$B$4033)*('reg2014'!$D$2:$D$4033=B$3)*'reg2014'!$M$2:$M$4033)</f>
        <v>0.29639524088732533</v>
      </c>
      <c r="C79" s="51">
        <f>SUMPRODUCT(($A79='reg2014'!$B$2:$B$4033)*('reg2014'!$E$2:$E$4033="SUP")*('reg2014'!$D$2:$D$4033=C$3)*'reg2014'!$M$2:$M$4033)/SUMPRODUCT(($A79='reg2014'!$B$2:$B$4033)*('reg2014'!$D$2:$D$4033=C$3)*'reg2014'!$M$2:$M$4033)</f>
        <v>0.43789483627947617</v>
      </c>
      <c r="D79" s="51">
        <f>SUMPRODUCT(($A79='reg2014'!$B$2:$B$4033)*('reg2014'!$E$2:$E$4033="SUP")*('reg2014'!$D$2:$D$4033=D$3)*'reg2014'!$M$2:$M$4033)/SUMPRODUCT(($A79='reg2014'!$B$2:$B$4033)*('reg2014'!$D$2:$D$4033=D$3)*'reg2014'!$M$2:$M$4033)</f>
        <v>0.51660184502820805</v>
      </c>
      <c r="E79" s="51">
        <f>SUMPRODUCT(($A79='reg2014'!$B$2:$B$4033)*('reg2014'!$E$2:$E$4033="SUP")*('reg2014'!$D$2:$D$4033=E$3)*'reg2014'!$M$2:$M$4033)/SUMPRODUCT(($A79='reg2014'!$B$2:$B$4033)*('reg2014'!$D$2:$D$4033=E$3)*'reg2014'!$M$2:$M$4033)</f>
        <v>0.56265012731714115</v>
      </c>
    </row>
    <row r="80" spans="1:5" x14ac:dyDescent="0.25">
      <c r="A80" s="67" t="s">
        <v>158</v>
      </c>
      <c r="B80" s="51">
        <f>SUMPRODUCT(($A80='reg2014'!$B$2:$B$4033)*('reg2014'!$E$2:$E$4033="SUP")*('reg2014'!$D$2:$D$4033=B$3)*'reg2014'!$M$2:$M$4033)/SUMPRODUCT(($A80='reg2014'!$B$2:$B$4033)*('reg2014'!$D$2:$D$4033=B$3)*'reg2014'!$M$2:$M$4033)</f>
        <v>8.3771436816517844E-2</v>
      </c>
      <c r="C80" s="51">
        <f>SUMPRODUCT(($A80='reg2014'!$B$2:$B$4033)*('reg2014'!$E$2:$E$4033="SUP")*('reg2014'!$D$2:$D$4033=C$3)*'reg2014'!$M$2:$M$4033)/SUMPRODUCT(($A80='reg2014'!$B$2:$B$4033)*('reg2014'!$D$2:$D$4033=C$3)*'reg2014'!$M$2:$M$4033)</f>
        <v>0.13673436459618718</v>
      </c>
      <c r="D80" s="51">
        <f>SUMPRODUCT(($A80='reg2014'!$B$2:$B$4033)*('reg2014'!$E$2:$E$4033="SUP")*('reg2014'!$D$2:$D$4033=D$3)*'reg2014'!$M$2:$M$4033)/SUMPRODUCT(($A80='reg2014'!$B$2:$B$4033)*('reg2014'!$D$2:$D$4033=D$3)*'reg2014'!$M$2:$M$4033)</f>
        <v>0.179768569852501</v>
      </c>
      <c r="E80" s="51">
        <f>SUMPRODUCT(($A80='reg2014'!$B$2:$B$4033)*('reg2014'!$E$2:$E$4033="SUP")*('reg2014'!$D$2:$D$4033=E$3)*'reg2014'!$M$2:$M$4033)/SUMPRODUCT(($A80='reg2014'!$B$2:$B$4033)*('reg2014'!$D$2:$D$4033=E$3)*'reg2014'!$M$2:$M$4033)</f>
        <v>0.20656421848859927</v>
      </c>
    </row>
    <row r="81" spans="1:5" x14ac:dyDescent="0.25">
      <c r="A81" s="67" t="s">
        <v>160</v>
      </c>
      <c r="B81" s="51">
        <f>SUMPRODUCT(($A81='reg2014'!$B$2:$B$4033)*('reg2014'!$E$2:$E$4033="SUP")*('reg2014'!$D$2:$D$4033=B$3)*'reg2014'!$M$2:$M$4033)/SUMPRODUCT(($A81='reg2014'!$B$2:$B$4033)*('reg2014'!$D$2:$D$4033=B$3)*'reg2014'!$M$2:$M$4033)</f>
        <v>0.11070085526064437</v>
      </c>
      <c r="C81" s="51">
        <f>SUMPRODUCT(($A81='reg2014'!$B$2:$B$4033)*('reg2014'!$E$2:$E$4033="SUP")*('reg2014'!$D$2:$D$4033=C$3)*'reg2014'!$M$2:$M$4033)/SUMPRODUCT(($A81='reg2014'!$B$2:$B$4033)*('reg2014'!$D$2:$D$4033=C$3)*'reg2014'!$M$2:$M$4033)</f>
        <v>0.17392719821947036</v>
      </c>
      <c r="D81" s="51">
        <f>SUMPRODUCT(($A81='reg2014'!$B$2:$B$4033)*('reg2014'!$E$2:$E$4033="SUP")*('reg2014'!$D$2:$D$4033=D$3)*'reg2014'!$M$2:$M$4033)/SUMPRODUCT(($A81='reg2014'!$B$2:$B$4033)*('reg2014'!$D$2:$D$4033=D$3)*'reg2014'!$M$2:$M$4033)</f>
        <v>0.22471467405194293</v>
      </c>
      <c r="E81" s="51">
        <f>SUMPRODUCT(($A81='reg2014'!$B$2:$B$4033)*('reg2014'!$E$2:$E$4033="SUP")*('reg2014'!$D$2:$D$4033=E$3)*'reg2014'!$M$2:$M$4033)/SUMPRODUCT(($A81='reg2014'!$B$2:$B$4033)*('reg2014'!$D$2:$D$4033=E$3)*'reg2014'!$M$2:$M$4033)</f>
        <v>0.26012147713203032</v>
      </c>
    </row>
    <row r="82" spans="1:5" x14ac:dyDescent="0.25">
      <c r="A82" s="67" t="s">
        <v>162</v>
      </c>
      <c r="B82" s="51">
        <f>SUMPRODUCT(($A82='reg2014'!$B$2:$B$4033)*('reg2014'!$E$2:$E$4033="SUP")*('reg2014'!$D$2:$D$4033=B$3)*'reg2014'!$M$2:$M$4033)/SUMPRODUCT(($A82='reg2014'!$B$2:$B$4033)*('reg2014'!$D$2:$D$4033=B$3)*'reg2014'!$M$2:$M$4033)</f>
        <v>0.20683205377516495</v>
      </c>
      <c r="C82" s="51">
        <f>SUMPRODUCT(($A82='reg2014'!$B$2:$B$4033)*('reg2014'!$E$2:$E$4033="SUP")*('reg2014'!$D$2:$D$4033=C$3)*'reg2014'!$M$2:$M$4033)/SUMPRODUCT(($A82='reg2014'!$B$2:$B$4033)*('reg2014'!$D$2:$D$4033=C$3)*'reg2014'!$M$2:$M$4033)</f>
        <v>0.29603549950370761</v>
      </c>
      <c r="D82" s="51">
        <f>SUMPRODUCT(($A82='reg2014'!$B$2:$B$4033)*('reg2014'!$E$2:$E$4033="SUP")*('reg2014'!$D$2:$D$4033=D$3)*'reg2014'!$M$2:$M$4033)/SUMPRODUCT(($A82='reg2014'!$B$2:$B$4033)*('reg2014'!$D$2:$D$4033=D$3)*'reg2014'!$M$2:$M$4033)</f>
        <v>0.35854062897780992</v>
      </c>
      <c r="E82" s="51">
        <f>SUMPRODUCT(($A82='reg2014'!$B$2:$B$4033)*('reg2014'!$E$2:$E$4033="SUP")*('reg2014'!$D$2:$D$4033=E$3)*'reg2014'!$M$2:$M$4033)/SUMPRODUCT(($A82='reg2014'!$B$2:$B$4033)*('reg2014'!$D$2:$D$4033=E$3)*'reg2014'!$M$2:$M$4033)</f>
        <v>0.39580846528636782</v>
      </c>
    </row>
    <row r="83" spans="1:5" x14ac:dyDescent="0.25">
      <c r="A83" s="67" t="s">
        <v>164</v>
      </c>
      <c r="B83" s="51">
        <f>SUMPRODUCT(($A83='reg2014'!$B$2:$B$4033)*('reg2014'!$E$2:$E$4033="SUP")*('reg2014'!$D$2:$D$4033=B$3)*'reg2014'!$M$2:$M$4033)/SUMPRODUCT(($A83='reg2014'!$B$2:$B$4033)*('reg2014'!$D$2:$D$4033=B$3)*'reg2014'!$M$2:$M$4033)</f>
        <v>6.8168033335696446E-2</v>
      </c>
      <c r="C83" s="51">
        <f>SUMPRODUCT(($A83='reg2014'!$B$2:$B$4033)*('reg2014'!$E$2:$E$4033="SUP")*('reg2014'!$D$2:$D$4033=C$3)*'reg2014'!$M$2:$M$4033)/SUMPRODUCT(($A83='reg2014'!$B$2:$B$4033)*('reg2014'!$D$2:$D$4033=C$3)*'reg2014'!$M$2:$M$4033)</f>
        <v>0.11904834878553368</v>
      </c>
      <c r="D83" s="51">
        <f>SUMPRODUCT(($A83='reg2014'!$B$2:$B$4033)*('reg2014'!$E$2:$E$4033="SUP")*('reg2014'!$D$2:$D$4033=D$3)*'reg2014'!$M$2:$M$4033)/SUMPRODUCT(($A83='reg2014'!$B$2:$B$4033)*('reg2014'!$D$2:$D$4033=D$3)*'reg2014'!$M$2:$M$4033)</f>
        <v>0.16190895720700266</v>
      </c>
      <c r="E83" s="51">
        <f>SUMPRODUCT(($A83='reg2014'!$B$2:$B$4033)*('reg2014'!$E$2:$E$4033="SUP")*('reg2014'!$D$2:$D$4033=E$3)*'reg2014'!$M$2:$M$4033)/SUMPRODUCT(($A83='reg2014'!$B$2:$B$4033)*('reg2014'!$D$2:$D$4033=E$3)*'reg2014'!$M$2:$M$4033)</f>
        <v>0.19468572502031389</v>
      </c>
    </row>
    <row r="84" spans="1:5" x14ac:dyDescent="0.25">
      <c r="A84" s="67" t="s">
        <v>166</v>
      </c>
      <c r="B84" s="51">
        <f>SUMPRODUCT(($A84='reg2014'!$B$2:$B$4033)*('reg2014'!$E$2:$E$4033="SUP")*('reg2014'!$D$2:$D$4033=B$3)*'reg2014'!$M$2:$M$4033)/SUMPRODUCT(($A84='reg2014'!$B$2:$B$4033)*('reg2014'!$D$2:$D$4033=B$3)*'reg2014'!$M$2:$M$4033)</f>
        <v>7.511031017626088E-2</v>
      </c>
      <c r="C84" s="51">
        <f>SUMPRODUCT(($A84='reg2014'!$B$2:$B$4033)*('reg2014'!$E$2:$E$4033="SUP")*('reg2014'!$D$2:$D$4033=C$3)*'reg2014'!$M$2:$M$4033)/SUMPRODUCT(($A84='reg2014'!$B$2:$B$4033)*('reg2014'!$D$2:$D$4033=C$3)*'reg2014'!$M$2:$M$4033)</f>
        <v>0.12568605375846886</v>
      </c>
      <c r="D84" s="51">
        <f>SUMPRODUCT(($A84='reg2014'!$B$2:$B$4033)*('reg2014'!$E$2:$E$4033="SUP")*('reg2014'!$D$2:$D$4033=D$3)*'reg2014'!$M$2:$M$4033)/SUMPRODUCT(($A84='reg2014'!$B$2:$B$4033)*('reg2014'!$D$2:$D$4033=D$3)*'reg2014'!$M$2:$M$4033)</f>
        <v>0.16947737266888027</v>
      </c>
      <c r="E84" s="51">
        <f>SUMPRODUCT(($A84='reg2014'!$B$2:$B$4033)*('reg2014'!$E$2:$E$4033="SUP")*('reg2014'!$D$2:$D$4033=E$3)*'reg2014'!$M$2:$M$4033)/SUMPRODUCT(($A84='reg2014'!$B$2:$B$4033)*('reg2014'!$D$2:$D$4033=E$3)*'reg2014'!$M$2:$M$4033)</f>
        <v>0.19491845772784788</v>
      </c>
    </row>
    <row r="85" spans="1:5" x14ac:dyDescent="0.25">
      <c r="A85" s="67" t="s">
        <v>168</v>
      </c>
      <c r="B85" s="51">
        <f>SUMPRODUCT(($A85='reg2014'!$B$2:$B$4033)*('reg2014'!$E$2:$E$4033="SUP")*('reg2014'!$D$2:$D$4033=B$3)*'reg2014'!$M$2:$M$4033)/SUMPRODUCT(($A85='reg2014'!$B$2:$B$4033)*('reg2014'!$D$2:$D$4033=B$3)*'reg2014'!$M$2:$M$4033)</f>
        <v>8.0369028107999965E-2</v>
      </c>
      <c r="C85" s="51">
        <f>SUMPRODUCT(($A85='reg2014'!$B$2:$B$4033)*('reg2014'!$E$2:$E$4033="SUP")*('reg2014'!$D$2:$D$4033=C$3)*'reg2014'!$M$2:$M$4033)/SUMPRODUCT(($A85='reg2014'!$B$2:$B$4033)*('reg2014'!$D$2:$D$4033=C$3)*'reg2014'!$M$2:$M$4033)</f>
        <v>0.13378584091625192</v>
      </c>
      <c r="D85" s="51">
        <f>SUMPRODUCT(($A85='reg2014'!$B$2:$B$4033)*('reg2014'!$E$2:$E$4033="SUP")*('reg2014'!$D$2:$D$4033=D$3)*'reg2014'!$M$2:$M$4033)/SUMPRODUCT(($A85='reg2014'!$B$2:$B$4033)*('reg2014'!$D$2:$D$4033=D$3)*'reg2014'!$M$2:$M$4033)</f>
        <v>0.18326481712932766</v>
      </c>
      <c r="E85" s="51">
        <f>SUMPRODUCT(($A85='reg2014'!$B$2:$B$4033)*('reg2014'!$E$2:$E$4033="SUP")*('reg2014'!$D$2:$D$4033=E$3)*'reg2014'!$M$2:$M$4033)/SUMPRODUCT(($A85='reg2014'!$B$2:$B$4033)*('reg2014'!$D$2:$D$4033=E$3)*'reg2014'!$M$2:$M$4033)</f>
        <v>0.21419875886667342</v>
      </c>
    </row>
    <row r="86" spans="1:5" x14ac:dyDescent="0.25">
      <c r="A86" s="67" t="s">
        <v>9</v>
      </c>
      <c r="B86" s="51">
        <f>SUMPRODUCT(($A86='reg2014'!$B$2:$B$4033)*('reg2014'!$E$2:$E$4033="SUP")*('reg2014'!$D$2:$D$4033=B$3)*'reg2014'!$M$2:$M$4033)/SUMPRODUCT(($A86='reg2014'!$B$2:$B$4033)*('reg2014'!$D$2:$D$4033=B$3)*'reg2014'!$M$2:$M$4033)</f>
        <v>7.1559475212872231E-2</v>
      </c>
      <c r="C86" s="51">
        <f>SUMPRODUCT(($A86='reg2014'!$B$2:$B$4033)*('reg2014'!$E$2:$E$4033="SUP")*('reg2014'!$D$2:$D$4033=C$3)*'reg2014'!$M$2:$M$4033)/SUMPRODUCT(($A86='reg2014'!$B$2:$B$4033)*('reg2014'!$D$2:$D$4033=C$3)*'reg2014'!$M$2:$M$4033)</f>
        <v>0.12236174361514961</v>
      </c>
      <c r="D86" s="51">
        <f>SUMPRODUCT(($A86='reg2014'!$B$2:$B$4033)*('reg2014'!$E$2:$E$4033="SUP")*('reg2014'!$D$2:$D$4033=D$3)*'reg2014'!$M$2:$M$4033)/SUMPRODUCT(($A86='reg2014'!$B$2:$B$4033)*('reg2014'!$D$2:$D$4033=D$3)*'reg2014'!$M$2:$M$4033)</f>
        <v>0.17012558632299402</v>
      </c>
      <c r="E86" s="51">
        <f>SUMPRODUCT(($A86='reg2014'!$B$2:$B$4033)*('reg2014'!$E$2:$E$4033="SUP")*('reg2014'!$D$2:$D$4033=E$3)*'reg2014'!$M$2:$M$4033)/SUMPRODUCT(($A86='reg2014'!$B$2:$B$4033)*('reg2014'!$D$2:$D$4033=E$3)*'reg2014'!$M$2:$M$4033)</f>
        <v>0.20119236817686306</v>
      </c>
    </row>
    <row r="87" spans="1:5" x14ac:dyDescent="0.25">
      <c r="A87" s="67" t="s">
        <v>14</v>
      </c>
      <c r="B87" s="51">
        <f>SUMPRODUCT(($A87='reg2014'!$B$2:$B$4033)*('reg2014'!$E$2:$E$4033="SUP")*('reg2014'!$D$2:$D$4033=B$3)*'reg2014'!$M$2:$M$4033)/SUMPRODUCT(($A87='reg2014'!$B$2:$B$4033)*('reg2014'!$D$2:$D$4033=B$3)*'reg2014'!$M$2:$M$4033)</f>
        <v>0.10208783109929603</v>
      </c>
      <c r="C87" s="51">
        <f>SUMPRODUCT(($A87='reg2014'!$B$2:$B$4033)*('reg2014'!$E$2:$E$4033="SUP")*('reg2014'!$D$2:$D$4033=C$3)*'reg2014'!$M$2:$M$4033)/SUMPRODUCT(($A87='reg2014'!$B$2:$B$4033)*('reg2014'!$D$2:$D$4033=C$3)*'reg2014'!$M$2:$M$4033)</f>
        <v>0.1539288122672765</v>
      </c>
      <c r="D87" s="51">
        <f>SUMPRODUCT(($A87='reg2014'!$B$2:$B$4033)*('reg2014'!$E$2:$E$4033="SUP")*('reg2014'!$D$2:$D$4033=D$3)*'reg2014'!$M$2:$M$4033)/SUMPRODUCT(($A87='reg2014'!$B$2:$B$4033)*('reg2014'!$D$2:$D$4033=D$3)*'reg2014'!$M$2:$M$4033)</f>
        <v>0.20157254509741029</v>
      </c>
      <c r="E87" s="51">
        <f>SUMPRODUCT(($A87='reg2014'!$B$2:$B$4033)*('reg2014'!$E$2:$E$4033="SUP")*('reg2014'!$D$2:$D$4033=E$3)*'reg2014'!$M$2:$M$4033)/SUMPRODUCT(($A87='reg2014'!$B$2:$B$4033)*('reg2014'!$D$2:$D$4033=E$3)*'reg2014'!$M$2:$M$4033)</f>
        <v>0.23084974174935227</v>
      </c>
    </row>
    <row r="88" spans="1:5" x14ac:dyDescent="0.25">
      <c r="A88" s="67" t="s">
        <v>172</v>
      </c>
      <c r="B88" s="51">
        <f>SUMPRODUCT(($A88='reg2014'!$B$2:$B$4033)*('reg2014'!$E$2:$E$4033="SUP")*('reg2014'!$D$2:$D$4033=B$3)*'reg2014'!$M$2:$M$4033)/SUMPRODUCT(($A88='reg2014'!$B$2:$B$4033)*('reg2014'!$D$2:$D$4033=B$3)*'reg2014'!$M$2:$M$4033)</f>
        <v>9.6734024548162392E-2</v>
      </c>
      <c r="C88" s="51">
        <f>SUMPRODUCT(($A88='reg2014'!$B$2:$B$4033)*('reg2014'!$E$2:$E$4033="SUP")*('reg2014'!$D$2:$D$4033=C$3)*'reg2014'!$M$2:$M$4033)/SUMPRODUCT(($A88='reg2014'!$B$2:$B$4033)*('reg2014'!$D$2:$D$4033=C$3)*'reg2014'!$M$2:$M$4033)</f>
        <v>0.15326120741835395</v>
      </c>
      <c r="D88" s="51">
        <f>SUMPRODUCT(($A88='reg2014'!$B$2:$B$4033)*('reg2014'!$E$2:$E$4033="SUP")*('reg2014'!$D$2:$D$4033=D$3)*'reg2014'!$M$2:$M$4033)/SUMPRODUCT(($A88='reg2014'!$B$2:$B$4033)*('reg2014'!$D$2:$D$4033=D$3)*'reg2014'!$M$2:$M$4033)</f>
        <v>0.19299097987958352</v>
      </c>
      <c r="E88" s="51">
        <f>SUMPRODUCT(($A88='reg2014'!$B$2:$B$4033)*('reg2014'!$E$2:$E$4033="SUP")*('reg2014'!$D$2:$D$4033=E$3)*'reg2014'!$M$2:$M$4033)/SUMPRODUCT(($A88='reg2014'!$B$2:$B$4033)*('reg2014'!$D$2:$D$4033=E$3)*'reg2014'!$M$2:$M$4033)</f>
        <v>0.22837738867449217</v>
      </c>
    </row>
    <row r="89" spans="1:5" x14ac:dyDescent="0.25">
      <c r="A89" s="67" t="s">
        <v>174</v>
      </c>
      <c r="B89" s="51">
        <f>SUMPRODUCT(($A89='reg2014'!$B$2:$B$4033)*('reg2014'!$E$2:$E$4033="SUP")*('reg2014'!$D$2:$D$4033=B$3)*'reg2014'!$M$2:$M$4033)/SUMPRODUCT(($A89='reg2014'!$B$2:$B$4033)*('reg2014'!$D$2:$D$4033=B$3)*'reg2014'!$M$2:$M$4033)</f>
        <v>6.1817626410431946E-2</v>
      </c>
      <c r="C89" s="51">
        <f>SUMPRODUCT(($A89='reg2014'!$B$2:$B$4033)*('reg2014'!$E$2:$E$4033="SUP")*('reg2014'!$D$2:$D$4033=C$3)*'reg2014'!$M$2:$M$4033)/SUMPRODUCT(($A89='reg2014'!$B$2:$B$4033)*('reg2014'!$D$2:$D$4033=C$3)*'reg2014'!$M$2:$M$4033)</f>
        <v>0.10835250101185599</v>
      </c>
      <c r="D89" s="51">
        <f>SUMPRODUCT(($A89='reg2014'!$B$2:$B$4033)*('reg2014'!$E$2:$E$4033="SUP")*('reg2014'!$D$2:$D$4033=D$3)*'reg2014'!$M$2:$M$4033)/SUMPRODUCT(($A89='reg2014'!$B$2:$B$4033)*('reg2014'!$D$2:$D$4033=D$3)*'reg2014'!$M$2:$M$4033)</f>
        <v>0.15084290791065774</v>
      </c>
      <c r="E89" s="51">
        <f>SUMPRODUCT(($A89='reg2014'!$B$2:$B$4033)*('reg2014'!$E$2:$E$4033="SUP")*('reg2014'!$D$2:$D$4033=E$3)*'reg2014'!$M$2:$M$4033)/SUMPRODUCT(($A89='reg2014'!$B$2:$B$4033)*('reg2014'!$D$2:$D$4033=E$3)*'reg2014'!$M$2:$M$4033)</f>
        <v>0.17853302129721083</v>
      </c>
    </row>
    <row r="90" spans="1:5" x14ac:dyDescent="0.25">
      <c r="A90" s="67" t="s">
        <v>176</v>
      </c>
      <c r="B90" s="51">
        <f>SUMPRODUCT(($A90='reg2014'!$B$2:$B$4033)*('reg2014'!$E$2:$E$4033="SUP")*('reg2014'!$D$2:$D$4033=B$3)*'reg2014'!$M$2:$M$4033)/SUMPRODUCT(($A90='reg2014'!$B$2:$B$4033)*('reg2014'!$D$2:$D$4033=B$3)*'reg2014'!$M$2:$M$4033)</f>
        <v>9.2833342537876701E-2</v>
      </c>
      <c r="C90" s="51">
        <f>SUMPRODUCT(($A90='reg2014'!$B$2:$B$4033)*('reg2014'!$E$2:$E$4033="SUP")*('reg2014'!$D$2:$D$4033=C$3)*'reg2014'!$M$2:$M$4033)/SUMPRODUCT(($A90='reg2014'!$B$2:$B$4033)*('reg2014'!$D$2:$D$4033=C$3)*'reg2014'!$M$2:$M$4033)</f>
        <v>0.15239282930631332</v>
      </c>
      <c r="D90" s="51">
        <f>SUMPRODUCT(($A90='reg2014'!$B$2:$B$4033)*('reg2014'!$E$2:$E$4033="SUP")*('reg2014'!$D$2:$D$4033=D$3)*'reg2014'!$M$2:$M$4033)/SUMPRODUCT(($A90='reg2014'!$B$2:$B$4033)*('reg2014'!$D$2:$D$4033=D$3)*'reg2014'!$M$2:$M$4033)</f>
        <v>0.20683957310161966</v>
      </c>
      <c r="E90" s="51">
        <f>SUMPRODUCT(($A90='reg2014'!$B$2:$B$4033)*('reg2014'!$E$2:$E$4033="SUP")*('reg2014'!$D$2:$D$4033=E$3)*'reg2014'!$M$2:$M$4033)/SUMPRODUCT(($A90='reg2014'!$B$2:$B$4033)*('reg2014'!$D$2:$D$4033=E$3)*'reg2014'!$M$2:$M$4033)</f>
        <v>0.23296441078057298</v>
      </c>
    </row>
    <row r="91" spans="1:5" x14ac:dyDescent="0.25">
      <c r="A91" s="67" t="s">
        <v>178</v>
      </c>
      <c r="B91" s="51">
        <f>SUMPRODUCT(($A91='reg2014'!$B$2:$B$4033)*('reg2014'!$E$2:$E$4033="SUP")*('reg2014'!$D$2:$D$4033=B$3)*'reg2014'!$M$2:$M$4033)/SUMPRODUCT(($A91='reg2014'!$B$2:$B$4033)*('reg2014'!$D$2:$D$4033=B$3)*'reg2014'!$M$2:$M$4033)</f>
        <v>8.8736461013703555E-2</v>
      </c>
      <c r="C91" s="51">
        <f>SUMPRODUCT(($A91='reg2014'!$B$2:$B$4033)*('reg2014'!$E$2:$E$4033="SUP")*('reg2014'!$D$2:$D$4033=C$3)*'reg2014'!$M$2:$M$4033)/SUMPRODUCT(($A91='reg2014'!$B$2:$B$4033)*('reg2014'!$D$2:$D$4033=C$3)*'reg2014'!$M$2:$M$4033)</f>
        <v>0.1490511489992587</v>
      </c>
      <c r="D91" s="51">
        <f>SUMPRODUCT(($A91='reg2014'!$B$2:$B$4033)*('reg2014'!$E$2:$E$4033="SUP")*('reg2014'!$D$2:$D$4033=D$3)*'reg2014'!$M$2:$M$4033)/SUMPRODUCT(($A91='reg2014'!$B$2:$B$4033)*('reg2014'!$D$2:$D$4033=D$3)*'reg2014'!$M$2:$M$4033)</f>
        <v>0.19816105820119964</v>
      </c>
      <c r="E91" s="51">
        <f>SUMPRODUCT(($A91='reg2014'!$B$2:$B$4033)*('reg2014'!$E$2:$E$4033="SUP")*('reg2014'!$D$2:$D$4033=E$3)*'reg2014'!$M$2:$M$4033)/SUMPRODUCT(($A91='reg2014'!$B$2:$B$4033)*('reg2014'!$D$2:$D$4033=E$3)*'reg2014'!$M$2:$M$4033)</f>
        <v>0.23052398968194734</v>
      </c>
    </row>
    <row r="92" spans="1:5" x14ac:dyDescent="0.25">
      <c r="A92" s="67" t="s">
        <v>180</v>
      </c>
      <c r="B92" s="51">
        <f>SUMPRODUCT(($A92='reg2014'!$B$2:$B$4033)*('reg2014'!$E$2:$E$4033="SUP")*('reg2014'!$D$2:$D$4033=B$3)*'reg2014'!$M$2:$M$4033)/SUMPRODUCT(($A92='reg2014'!$B$2:$B$4033)*('reg2014'!$D$2:$D$4033=B$3)*'reg2014'!$M$2:$M$4033)</f>
        <v>6.5172559981030262E-2</v>
      </c>
      <c r="C92" s="51">
        <f>SUMPRODUCT(($A92='reg2014'!$B$2:$B$4033)*('reg2014'!$E$2:$E$4033="SUP")*('reg2014'!$D$2:$D$4033=C$3)*'reg2014'!$M$2:$M$4033)/SUMPRODUCT(($A92='reg2014'!$B$2:$B$4033)*('reg2014'!$D$2:$D$4033=C$3)*'reg2014'!$M$2:$M$4033)</f>
        <v>0.11057288249791664</v>
      </c>
      <c r="D92" s="51">
        <f>SUMPRODUCT(($A92='reg2014'!$B$2:$B$4033)*('reg2014'!$E$2:$E$4033="SUP")*('reg2014'!$D$2:$D$4033=D$3)*'reg2014'!$M$2:$M$4033)/SUMPRODUCT(($A92='reg2014'!$B$2:$B$4033)*('reg2014'!$D$2:$D$4033=D$3)*'reg2014'!$M$2:$M$4033)</f>
        <v>0.15046082292109136</v>
      </c>
      <c r="E92" s="51">
        <f>SUMPRODUCT(($A92='reg2014'!$B$2:$B$4033)*('reg2014'!$E$2:$E$4033="SUP")*('reg2014'!$D$2:$D$4033=E$3)*'reg2014'!$M$2:$M$4033)/SUMPRODUCT(($A92='reg2014'!$B$2:$B$4033)*('reg2014'!$D$2:$D$4033=E$3)*'reg2014'!$M$2:$M$4033)</f>
        <v>0.17228720921800458</v>
      </c>
    </row>
    <row r="93" spans="1:5" x14ac:dyDescent="0.25">
      <c r="A93" s="67" t="s">
        <v>182</v>
      </c>
      <c r="B93" s="51">
        <f>SUMPRODUCT(($A93='reg2014'!$B$2:$B$4033)*('reg2014'!$E$2:$E$4033="SUP")*('reg2014'!$D$2:$D$4033=B$3)*'reg2014'!$M$2:$M$4033)/SUMPRODUCT(($A93='reg2014'!$B$2:$B$4033)*('reg2014'!$D$2:$D$4033=B$3)*'reg2014'!$M$2:$M$4033)</f>
        <v>6.8938213262279419E-2</v>
      </c>
      <c r="C93" s="51">
        <f>SUMPRODUCT(($A93='reg2014'!$B$2:$B$4033)*('reg2014'!$E$2:$E$4033="SUP")*('reg2014'!$D$2:$D$4033=C$3)*'reg2014'!$M$2:$M$4033)/SUMPRODUCT(($A93='reg2014'!$B$2:$B$4033)*('reg2014'!$D$2:$D$4033=C$3)*'reg2014'!$M$2:$M$4033)</f>
        <v>0.11016412759198589</v>
      </c>
      <c r="D93" s="51">
        <f>SUMPRODUCT(($A93='reg2014'!$B$2:$B$4033)*('reg2014'!$E$2:$E$4033="SUP")*('reg2014'!$D$2:$D$4033=D$3)*'reg2014'!$M$2:$M$4033)/SUMPRODUCT(($A93='reg2014'!$B$2:$B$4033)*('reg2014'!$D$2:$D$4033=D$3)*'reg2014'!$M$2:$M$4033)</f>
        <v>0.14714842891023663</v>
      </c>
      <c r="E93" s="51">
        <f>SUMPRODUCT(($A93='reg2014'!$B$2:$B$4033)*('reg2014'!$E$2:$E$4033="SUP")*('reg2014'!$D$2:$D$4033=E$3)*'reg2014'!$M$2:$M$4033)/SUMPRODUCT(($A93='reg2014'!$B$2:$B$4033)*('reg2014'!$D$2:$D$4033=E$3)*'reg2014'!$M$2:$M$4033)</f>
        <v>0.17026626945164727</v>
      </c>
    </row>
    <row r="94" spans="1:5" x14ac:dyDescent="0.25">
      <c r="A94" s="67" t="s">
        <v>184</v>
      </c>
      <c r="B94" s="51">
        <f>SUMPRODUCT(($A94='reg2014'!$B$2:$B$4033)*('reg2014'!$E$2:$E$4033="SUP")*('reg2014'!$D$2:$D$4033=B$3)*'reg2014'!$M$2:$M$4033)/SUMPRODUCT(($A94='reg2014'!$B$2:$B$4033)*('reg2014'!$D$2:$D$4033=B$3)*'reg2014'!$M$2:$M$4033)</f>
        <v>9.8720005031921257E-2</v>
      </c>
      <c r="C94" s="51">
        <f>SUMPRODUCT(($A94='reg2014'!$B$2:$B$4033)*('reg2014'!$E$2:$E$4033="SUP")*('reg2014'!$D$2:$D$4033=C$3)*'reg2014'!$M$2:$M$4033)/SUMPRODUCT(($A94='reg2014'!$B$2:$B$4033)*('reg2014'!$D$2:$D$4033=C$3)*'reg2014'!$M$2:$M$4033)</f>
        <v>0.1636717293369481</v>
      </c>
      <c r="D94" s="51">
        <f>SUMPRODUCT(($A94='reg2014'!$B$2:$B$4033)*('reg2014'!$E$2:$E$4033="SUP")*('reg2014'!$D$2:$D$4033=D$3)*'reg2014'!$M$2:$M$4033)/SUMPRODUCT(($A94='reg2014'!$B$2:$B$4033)*('reg2014'!$D$2:$D$4033=D$3)*'reg2014'!$M$2:$M$4033)</f>
        <v>0.20981165314029157</v>
      </c>
      <c r="E94" s="51">
        <f>SUMPRODUCT(($A94='reg2014'!$B$2:$B$4033)*('reg2014'!$E$2:$E$4033="SUP")*('reg2014'!$D$2:$D$4033=E$3)*'reg2014'!$M$2:$M$4033)/SUMPRODUCT(($A94='reg2014'!$B$2:$B$4033)*('reg2014'!$D$2:$D$4033=E$3)*'reg2014'!$M$2:$M$4033)</f>
        <v>0.24232659124130879</v>
      </c>
    </row>
    <row r="95" spans="1:5" x14ac:dyDescent="0.25">
      <c r="A95" s="67" t="s">
        <v>27</v>
      </c>
      <c r="B95" s="51">
        <f>SUMPRODUCT(($A95='reg2014'!$B$2:$B$4033)*('reg2014'!$E$2:$E$4033="SUP")*('reg2014'!$D$2:$D$4033=B$3)*'reg2014'!$M$2:$M$4033)/SUMPRODUCT(($A95='reg2014'!$B$2:$B$4033)*('reg2014'!$D$2:$D$4033=B$3)*'reg2014'!$M$2:$M$4033)</f>
        <v>0.15634921800033899</v>
      </c>
      <c r="C95" s="51">
        <f>SUMPRODUCT(($A95='reg2014'!$B$2:$B$4033)*('reg2014'!$E$2:$E$4033="SUP")*('reg2014'!$D$2:$D$4033=C$3)*'reg2014'!$M$2:$M$4033)/SUMPRODUCT(($A95='reg2014'!$B$2:$B$4033)*('reg2014'!$D$2:$D$4033=C$3)*'reg2014'!$M$2:$M$4033)</f>
        <v>0.23318726704946108</v>
      </c>
      <c r="D95" s="51">
        <f>SUMPRODUCT(($A95='reg2014'!$B$2:$B$4033)*('reg2014'!$E$2:$E$4033="SUP")*('reg2014'!$D$2:$D$4033=D$3)*'reg2014'!$M$2:$M$4033)/SUMPRODUCT(($A95='reg2014'!$B$2:$B$4033)*('reg2014'!$D$2:$D$4033=D$3)*'reg2014'!$M$2:$M$4033)</f>
        <v>0.28447334286952591</v>
      </c>
      <c r="E95" s="51">
        <f>SUMPRODUCT(($A95='reg2014'!$B$2:$B$4033)*('reg2014'!$E$2:$E$4033="SUP")*('reg2014'!$D$2:$D$4033=E$3)*'reg2014'!$M$2:$M$4033)/SUMPRODUCT(($A95='reg2014'!$B$2:$B$4033)*('reg2014'!$D$2:$D$4033=E$3)*'reg2014'!$M$2:$M$4033)</f>
        <v>0.31938963355456285</v>
      </c>
    </row>
    <row r="96" spans="1:5" x14ac:dyDescent="0.25">
      <c r="A96" s="67" t="s">
        <v>187</v>
      </c>
      <c r="B96" s="51">
        <f>SUMPRODUCT(($A96='reg2014'!$B$2:$B$4033)*('reg2014'!$E$2:$E$4033="SUP")*('reg2014'!$D$2:$D$4033=B$3)*'reg2014'!$M$2:$M$4033)/SUMPRODUCT(($A96='reg2014'!$B$2:$B$4033)*('reg2014'!$D$2:$D$4033=B$3)*'reg2014'!$M$2:$M$4033)</f>
        <v>0.2334873633705026</v>
      </c>
      <c r="C96" s="51">
        <f>SUMPRODUCT(($A96='reg2014'!$B$2:$B$4033)*('reg2014'!$E$2:$E$4033="SUP")*('reg2014'!$D$2:$D$4033=C$3)*'reg2014'!$M$2:$M$4033)/SUMPRODUCT(($A96='reg2014'!$B$2:$B$4033)*('reg2014'!$D$2:$D$4033=C$3)*'reg2014'!$M$2:$M$4033)</f>
        <v>0.35110957337408338</v>
      </c>
      <c r="D96" s="51">
        <f>SUMPRODUCT(($A96='reg2014'!$B$2:$B$4033)*('reg2014'!$E$2:$E$4033="SUP")*('reg2014'!$D$2:$D$4033=D$3)*'reg2014'!$M$2:$M$4033)/SUMPRODUCT(($A96='reg2014'!$B$2:$B$4033)*('reg2014'!$D$2:$D$4033=D$3)*'reg2014'!$M$2:$M$4033)</f>
        <v>0.42685249100341494</v>
      </c>
      <c r="E96" s="51">
        <f>SUMPRODUCT(($A96='reg2014'!$B$2:$B$4033)*('reg2014'!$E$2:$E$4033="SUP")*('reg2014'!$D$2:$D$4033=E$3)*'reg2014'!$M$2:$M$4033)/SUMPRODUCT(($A96='reg2014'!$B$2:$B$4033)*('reg2014'!$D$2:$D$4033=E$3)*'reg2014'!$M$2:$M$4033)</f>
        <v>0.47372937954688094</v>
      </c>
    </row>
    <row r="97" spans="1:5" x14ac:dyDescent="0.25">
      <c r="A97" s="67" t="s">
        <v>16</v>
      </c>
      <c r="B97" s="51">
        <f>SUMPRODUCT(($A97='reg2014'!$B$2:$B$4033)*('reg2014'!$E$2:$E$4033="SUP")*('reg2014'!$D$2:$D$4033=B$3)*'reg2014'!$M$2:$M$4033)/SUMPRODUCT(($A97='reg2014'!$B$2:$B$4033)*('reg2014'!$D$2:$D$4033=B$3)*'reg2014'!$M$2:$M$4033)</f>
        <v>9.2400677412764434E-2</v>
      </c>
      <c r="C97" s="51">
        <f>SUMPRODUCT(($A97='reg2014'!$B$2:$B$4033)*('reg2014'!$E$2:$E$4033="SUP")*('reg2014'!$D$2:$D$4033=C$3)*'reg2014'!$M$2:$M$4033)/SUMPRODUCT(($A97='reg2014'!$B$2:$B$4033)*('reg2014'!$D$2:$D$4033=C$3)*'reg2014'!$M$2:$M$4033)</f>
        <v>0.1503128357191689</v>
      </c>
      <c r="D97" s="51">
        <f>SUMPRODUCT(($A97='reg2014'!$B$2:$B$4033)*('reg2014'!$E$2:$E$4033="SUP")*('reg2014'!$D$2:$D$4033=D$3)*'reg2014'!$M$2:$M$4033)/SUMPRODUCT(($A97='reg2014'!$B$2:$B$4033)*('reg2014'!$D$2:$D$4033=D$3)*'reg2014'!$M$2:$M$4033)</f>
        <v>0.19450674257789299</v>
      </c>
      <c r="E97" s="51">
        <f>SUMPRODUCT(($A97='reg2014'!$B$2:$B$4033)*('reg2014'!$E$2:$E$4033="SUP")*('reg2014'!$D$2:$D$4033=E$3)*'reg2014'!$M$2:$M$4033)/SUMPRODUCT(($A97='reg2014'!$B$2:$B$4033)*('reg2014'!$D$2:$D$4033=E$3)*'reg2014'!$M$2:$M$4033)</f>
        <v>0.22850846068274877</v>
      </c>
    </row>
    <row r="98" spans="1:5" x14ac:dyDescent="0.25">
      <c r="A98" s="67" t="s">
        <v>50</v>
      </c>
      <c r="B98" s="51">
        <f>SUMPRODUCT(($A98='reg2014'!$B$2:$B$4033)*('reg2014'!$E$2:$E$4033="SUP")*('reg2014'!$D$2:$D$4033=B$3)*'reg2014'!$M$2:$M$4033)/SUMPRODUCT(($A98='reg2014'!$B$2:$B$4033)*('reg2014'!$D$2:$D$4033=B$3)*'reg2014'!$M$2:$M$4033)</f>
        <v>0.15319642755560611</v>
      </c>
      <c r="C98" s="51">
        <f>SUMPRODUCT(($A98='reg2014'!$B$2:$B$4033)*('reg2014'!$E$2:$E$4033="SUP")*('reg2014'!$D$2:$D$4033=C$3)*'reg2014'!$M$2:$M$4033)/SUMPRODUCT(($A98='reg2014'!$B$2:$B$4033)*('reg2014'!$D$2:$D$4033=C$3)*'reg2014'!$M$2:$M$4033)</f>
        <v>0.24184050811573748</v>
      </c>
      <c r="D98" s="51">
        <f>SUMPRODUCT(($A98='reg2014'!$B$2:$B$4033)*('reg2014'!$E$2:$E$4033="SUP")*('reg2014'!$D$2:$D$4033=D$3)*'reg2014'!$M$2:$M$4033)/SUMPRODUCT(($A98='reg2014'!$B$2:$B$4033)*('reg2014'!$D$2:$D$4033=D$3)*'reg2014'!$M$2:$M$4033)</f>
        <v>0.30456147247973347</v>
      </c>
      <c r="E98" s="51">
        <f>SUMPRODUCT(($A98='reg2014'!$B$2:$B$4033)*('reg2014'!$E$2:$E$4033="SUP")*('reg2014'!$D$2:$D$4033=E$3)*'reg2014'!$M$2:$M$4033)/SUMPRODUCT(($A98='reg2014'!$B$2:$B$4033)*('reg2014'!$D$2:$D$4033=E$3)*'reg2014'!$M$2:$M$4033)</f>
        <v>0.34543825981188425</v>
      </c>
    </row>
    <row r="99" spans="1:5" x14ac:dyDescent="0.25">
      <c r="A99" s="67" t="s">
        <v>191</v>
      </c>
      <c r="B99" s="51">
        <f>SUMPRODUCT(($A99='reg2014'!$B$2:$B$4033)*('reg2014'!$E$2:$E$4033="SUP")*('reg2014'!$D$2:$D$4033=B$3)*'reg2014'!$M$2:$M$4033)/SUMPRODUCT(($A99='reg2014'!$B$2:$B$4033)*('reg2014'!$D$2:$D$4033=B$3)*'reg2014'!$M$2:$M$4033)</f>
        <v>0.1255404733779463</v>
      </c>
      <c r="C99" s="51">
        <f>SUMPRODUCT(($A99='reg2014'!$B$2:$B$4033)*('reg2014'!$E$2:$E$4033="SUP")*('reg2014'!$D$2:$D$4033=C$3)*'reg2014'!$M$2:$M$4033)/SUMPRODUCT(($A99='reg2014'!$B$2:$B$4033)*('reg2014'!$D$2:$D$4033=C$3)*'reg2014'!$M$2:$M$4033)</f>
        <v>0.19150505496721335</v>
      </c>
      <c r="D99" s="51">
        <f>SUMPRODUCT(($A99='reg2014'!$B$2:$B$4033)*('reg2014'!$E$2:$E$4033="SUP")*('reg2014'!$D$2:$D$4033=D$3)*'reg2014'!$M$2:$M$4033)/SUMPRODUCT(($A99='reg2014'!$B$2:$B$4033)*('reg2014'!$D$2:$D$4033=D$3)*'reg2014'!$M$2:$M$4033)</f>
        <v>0.2422177975881761</v>
      </c>
      <c r="E99" s="51">
        <f>SUMPRODUCT(($A99='reg2014'!$B$2:$B$4033)*('reg2014'!$E$2:$E$4033="SUP")*('reg2014'!$D$2:$D$4033=E$3)*'reg2014'!$M$2:$M$4033)/SUMPRODUCT(($A99='reg2014'!$B$2:$B$4033)*('reg2014'!$D$2:$D$4033=E$3)*'reg2014'!$M$2:$M$4033)</f>
        <v>0.27259098676220195</v>
      </c>
    </row>
  </sheetData>
  <conditionalFormatting sqref="B4:E99">
    <cfRule type="expression" dxfId="1" priority="8">
      <formula>(B4=MAX(B$6:B$101))</formula>
    </cfRule>
  </conditionalFormatting>
  <conditionalFormatting sqref="B4:E99">
    <cfRule type="expression" dxfId="0" priority="9">
      <formula>(B4=MIN(B$6:B$101))</formula>
    </cfRule>
  </conditionalFormatting>
  <conditionalFormatting sqref="J4:M11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  <cfRule type="colorScale" priority="5">
      <colorScale>
        <cfvo type="min"/>
        <cfvo type="max"/>
        <color rgb="FFFCFCFF"/>
        <color rgb="FF63BE7B"/>
      </colorScale>
    </cfRule>
  </conditionalFormatting>
  <conditionalFormatting sqref="Q16">
    <cfRule type="colorScale" priority="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Q4:T11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  <cfRule type="colorScale" priority="2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T4033"/>
  <sheetViews>
    <sheetView workbookViewId="0">
      <selection activeCell="O4034" sqref="O4034"/>
    </sheetView>
  </sheetViews>
  <sheetFormatPr baseColWidth="10" defaultRowHeight="15" x14ac:dyDescent="0.25"/>
  <cols>
    <col min="10" max="10" width="28.85546875" customWidth="1"/>
    <col min="11" max="11" width="19.28515625" customWidth="1"/>
    <col min="12" max="12" width="17.42578125" customWidth="1"/>
    <col min="17" max="17" width="13.140625" bestFit="1" customWidth="1"/>
    <col min="18" max="18" width="13.28515625" customWidth="1"/>
    <col min="20" max="20" width="13.28515625" customWidth="1"/>
  </cols>
  <sheetData>
    <row r="1" spans="1:20" ht="33.75" x14ac:dyDescent="0.25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258</v>
      </c>
      <c r="K1" s="4" t="s">
        <v>259</v>
      </c>
      <c r="L1" s="4" t="s">
        <v>260</v>
      </c>
      <c r="M1" s="4" t="s">
        <v>264</v>
      </c>
      <c r="N1" s="4" t="s">
        <v>278</v>
      </c>
    </row>
    <row r="2" spans="1:20" x14ac:dyDescent="0.25">
      <c r="A2" s="5">
        <v>74</v>
      </c>
      <c r="B2" s="9" t="s">
        <v>59</v>
      </c>
      <c r="C2" s="10" t="s">
        <v>60</v>
      </c>
      <c r="D2">
        <v>1968</v>
      </c>
      <c r="E2" s="7" t="s">
        <v>11</v>
      </c>
      <c r="F2" s="8">
        <v>1864</v>
      </c>
      <c r="G2" s="8">
        <v>24020</v>
      </c>
      <c r="H2" s="8">
        <v>1312</v>
      </c>
      <c r="I2" s="8">
        <v>25944</v>
      </c>
      <c r="J2" t="str">
        <f>LOOKUP(A2,Feuil7!A$2:A$28,Feuil7!D$2:D$28)</f>
        <v>LIMOUSIN</v>
      </c>
      <c r="K2" t="str">
        <f>IF(OR(E2="Aucun",E2="CEP"),"niveau primaire",IF(OR(E2="CAP-BEP",E2="BEPC"),"niveau secondaire",IF(OR(E2="BAC",E2="SUP"),"niveau supérieur","")))</f>
        <v>niveau primaire</v>
      </c>
      <c r="L2" t="str">
        <f>IF(OR(J2="ile-de-France"),"REGION PARISIENNE",IF(OR(J2="bourgogne",J2="centre",J2="champagne-ardenne",J2="basse-normandie",J2="haute-normandie",J2="picardie"),"BASSIN PARISIEN",IF(OR(J2="nord pas-de-calais"),"NORD",IF(OR(J2="alsace",J2="franche-comte",J2="lorraine"),"EST",IF(OR(J2="bretagne",J2="pays de la loire",J2="poitou-charentes"),"OUEST",IF(OR(J2="aquitaine",J2="limousin",J2="midi-pyrenees"),"SUD-OUEST",IF(OR(J2="auvergne",J2="rhone-alpes"),"CENTRE-EST",IF(OR(J2="languedoc-roussillon",J2="provence-alpes-cote d'azur",J2="corse"),"MEDITERRANEE",""))))))))</f>
        <v>SUD-OUEST</v>
      </c>
      <c r="M2" s="11">
        <f>SUM(F2,G2,H2,I2)</f>
        <v>53140</v>
      </c>
      <c r="N2" s="11">
        <f>SUM(F2,H2)</f>
        <v>3176</v>
      </c>
      <c r="O2">
        <f>TYPE(B2)</f>
        <v>2</v>
      </c>
    </row>
    <row r="3" spans="1:20" x14ac:dyDescent="0.25">
      <c r="A3" s="5">
        <v>54</v>
      </c>
      <c r="B3" s="9" t="s">
        <v>176</v>
      </c>
      <c r="C3" s="10" t="s">
        <v>177</v>
      </c>
      <c r="D3">
        <v>1968</v>
      </c>
      <c r="E3" s="7" t="s">
        <v>193</v>
      </c>
      <c r="F3" s="8">
        <v>6320</v>
      </c>
      <c r="G3" s="8">
        <v>29872</v>
      </c>
      <c r="H3" s="8">
        <v>6276</v>
      </c>
      <c r="I3" s="8">
        <v>33428</v>
      </c>
      <c r="J3" t="str">
        <f>LOOKUP(A3,Feuil7!A$2:A$28,Feuil7!D$2:D$28)</f>
        <v>POITOU-CHARENTES</v>
      </c>
      <c r="K3" t="str">
        <f t="shared" ref="K3:K66" si="0">IF(OR(E3="Aucun",E3="CEP"),"niveau primaire",IF(OR(E3="CAP-BEP",E3="BEPC"),"niveau secondaire",IF(OR(E3="BAC",E3="SUP"),"niveau supérieur","")))</f>
        <v>niveau primaire</v>
      </c>
      <c r="L3" t="str">
        <f t="shared" ref="L3:L66" si="1">IF(OR(J3="ile-de-France"),"REGION PARISIENNE",IF(OR(J3="bourgogne",J3="centre",J3="champagne-ardenne",J3="basse-normandie",J3="haute-normandie",J3="picardie"),"BASSIN PARISIEN",IF(OR(J3="nord pas-de-calais"),"NORD",IF(OR(J3="alsace",J3="franche-comte",J3="lorraine"),"EST",IF(OR(J3="bretagne",J3="pays de la loire",J3="poitou-charentes"),"OUEST",IF(OR(J3="aquitaine",J3="limousin",J3="midi-pyrenees"),"SUD-OUEST",IF(OR(J3="auvergne",J3="rhone-alpes"),"CENTRE-EST",IF(OR(J3="languedoc-roussillon",J3="provence-alpes-cote d'azur",J3="corse"),"MEDITERRANEE",""))))))))</f>
        <v>OUEST</v>
      </c>
      <c r="M3" s="11">
        <f t="shared" ref="M3:M66" si="2">SUM(F3,G3,H3,I3)</f>
        <v>75896</v>
      </c>
      <c r="N3" s="11">
        <f t="shared" ref="N3:N66" si="3">SUM(F3,H3)</f>
        <v>12596</v>
      </c>
      <c r="O3">
        <f t="shared" ref="O3:O19" si="4">TYPE(B3)</f>
        <v>2</v>
      </c>
    </row>
    <row r="4" spans="1:20" ht="22.5" x14ac:dyDescent="0.25">
      <c r="A4" s="5">
        <v>73</v>
      </c>
      <c r="B4" s="9" t="s">
        <v>168</v>
      </c>
      <c r="C4" s="10" t="s">
        <v>169</v>
      </c>
      <c r="D4">
        <v>1968</v>
      </c>
      <c r="E4" s="7" t="s">
        <v>193</v>
      </c>
      <c r="F4" s="8">
        <v>4904</v>
      </c>
      <c r="G4" s="8">
        <v>26228</v>
      </c>
      <c r="H4" s="8">
        <v>4460</v>
      </c>
      <c r="I4" s="8">
        <v>29068</v>
      </c>
      <c r="J4" t="str">
        <f>LOOKUP(A4,Feuil7!A$2:A$28,Feuil7!D$2:D$28)</f>
        <v>MIDI-PYRENEES</v>
      </c>
      <c r="K4" t="str">
        <f t="shared" si="0"/>
        <v>niveau primaire</v>
      </c>
      <c r="L4" t="str">
        <f t="shared" si="1"/>
        <v>SUD-OUEST</v>
      </c>
      <c r="M4" s="11">
        <f t="shared" si="2"/>
        <v>64660</v>
      </c>
      <c r="N4" s="11">
        <f t="shared" si="3"/>
        <v>9364</v>
      </c>
      <c r="O4">
        <f t="shared" si="4"/>
        <v>2</v>
      </c>
      <c r="P4" s="29">
        <v>1968</v>
      </c>
      <c r="Q4" s="4" t="s">
        <v>5</v>
      </c>
      <c r="R4" s="4" t="s">
        <v>6</v>
      </c>
      <c r="S4" s="4" t="s">
        <v>7</v>
      </c>
      <c r="T4" s="4" t="s">
        <v>8</v>
      </c>
    </row>
    <row r="5" spans="1:20" x14ac:dyDescent="0.25">
      <c r="A5" s="5">
        <v>42</v>
      </c>
      <c r="B5" s="9" t="s">
        <v>143</v>
      </c>
      <c r="C5" s="10" t="s">
        <v>144</v>
      </c>
      <c r="D5" s="11">
        <v>1982</v>
      </c>
      <c r="E5" s="7" t="s">
        <v>195</v>
      </c>
      <c r="F5" s="8">
        <v>20828</v>
      </c>
      <c r="G5" s="8">
        <v>71316</v>
      </c>
      <c r="H5" s="8">
        <v>15760</v>
      </c>
      <c r="I5" s="8">
        <v>42484</v>
      </c>
      <c r="J5" t="str">
        <f>LOOKUP(A5,Feuil7!A$2:A$28,Feuil7!D$2:D$28)</f>
        <v>ALSACE</v>
      </c>
      <c r="K5" t="str">
        <f t="shared" si="0"/>
        <v>niveau secondaire</v>
      </c>
      <c r="L5" t="str">
        <f t="shared" si="1"/>
        <v>EST</v>
      </c>
      <c r="M5" s="11">
        <f t="shared" si="2"/>
        <v>150388</v>
      </c>
      <c r="N5" s="11">
        <f t="shared" si="3"/>
        <v>36588</v>
      </c>
      <c r="O5">
        <f t="shared" si="4"/>
        <v>2</v>
      </c>
      <c r="P5" s="7" t="s">
        <v>11</v>
      </c>
      <c r="Q5" s="27">
        <f t="shared" ref="Q5:Q10" si="5">SUMPRODUCT(($D$2:$D$4033=$P$4)*($E$2:$E$4033=$P5)*F$2:F$4033)</f>
        <v>867556</v>
      </c>
      <c r="R5" s="27">
        <f t="shared" ref="R5:T10" si="6">SUMPRODUCT(($D$2:$D$4033=$P$4)*($E$2:$E$4033=$P5)*G$2:G$4033)</f>
        <v>6274460</v>
      </c>
      <c r="S5" s="27">
        <f t="shared" si="6"/>
        <v>730516</v>
      </c>
      <c r="T5" s="27">
        <f t="shared" si="6"/>
        <v>7756176</v>
      </c>
    </row>
    <row r="6" spans="1:20" x14ac:dyDescent="0.25">
      <c r="A6" s="5">
        <v>72</v>
      </c>
      <c r="B6" s="9" t="s">
        <v>44</v>
      </c>
      <c r="C6" s="10" t="s">
        <v>62</v>
      </c>
      <c r="D6" s="11">
        <v>1982</v>
      </c>
      <c r="E6" s="7" t="s">
        <v>193</v>
      </c>
      <c r="F6" s="8">
        <v>2696</v>
      </c>
      <c r="G6" s="8">
        <v>33920</v>
      </c>
      <c r="H6" s="8">
        <v>2504</v>
      </c>
      <c r="I6" s="8">
        <v>39908</v>
      </c>
      <c r="J6" t="str">
        <f>LOOKUP(A6,Feuil7!A$2:A$28,Feuil7!D$2:D$28)</f>
        <v>AQUITAINE</v>
      </c>
      <c r="K6" t="str">
        <f t="shared" si="0"/>
        <v>niveau primaire</v>
      </c>
      <c r="L6" t="str">
        <f t="shared" si="1"/>
        <v>SUD-OUEST</v>
      </c>
      <c r="M6" s="11">
        <f t="shared" si="2"/>
        <v>79028</v>
      </c>
      <c r="N6" s="11">
        <f t="shared" si="3"/>
        <v>5200</v>
      </c>
      <c r="O6">
        <f t="shared" si="4"/>
        <v>2</v>
      </c>
      <c r="P6" s="7" t="s">
        <v>193</v>
      </c>
      <c r="Q6" s="27">
        <f t="shared" si="5"/>
        <v>796784</v>
      </c>
      <c r="R6" s="27">
        <f t="shared" si="6"/>
        <v>4154584</v>
      </c>
      <c r="S6" s="27">
        <f t="shared" si="6"/>
        <v>843176</v>
      </c>
      <c r="T6" s="27">
        <f t="shared" si="6"/>
        <v>4883520</v>
      </c>
    </row>
    <row r="7" spans="1:20" x14ac:dyDescent="0.25">
      <c r="A7" s="5">
        <v>21</v>
      </c>
      <c r="B7" s="9" t="s">
        <v>99</v>
      </c>
      <c r="C7" s="10" t="s">
        <v>116</v>
      </c>
      <c r="D7" s="11">
        <v>2006</v>
      </c>
      <c r="E7" s="7" t="s">
        <v>193</v>
      </c>
      <c r="F7" s="8">
        <v>47.34941456310937</v>
      </c>
      <c r="G7" s="8">
        <v>8497.0700014586582</v>
      </c>
      <c r="H7" s="8">
        <v>23.632915321553579</v>
      </c>
      <c r="I7" s="8">
        <v>15184.159741175052</v>
      </c>
      <c r="J7" t="str">
        <f>LOOKUP(A7,Feuil7!A$2:A$28,Feuil7!D$2:D$28)</f>
        <v>CHAMPAGNE-ARDENNE</v>
      </c>
      <c r="K7" t="str">
        <f t="shared" si="0"/>
        <v>niveau primaire</v>
      </c>
      <c r="L7" t="str">
        <f t="shared" si="1"/>
        <v>BASSIN PARISIEN</v>
      </c>
      <c r="M7" s="11">
        <f t="shared" si="2"/>
        <v>23752.212072518374</v>
      </c>
      <c r="N7" s="11">
        <f t="shared" si="3"/>
        <v>70.982329884662946</v>
      </c>
      <c r="O7">
        <f t="shared" si="4"/>
        <v>2</v>
      </c>
      <c r="P7" s="7" t="s">
        <v>195</v>
      </c>
      <c r="Q7" s="27">
        <f t="shared" si="5"/>
        <v>634652</v>
      </c>
      <c r="R7" s="27">
        <f t="shared" si="6"/>
        <v>1366544</v>
      </c>
      <c r="S7" s="27">
        <f t="shared" si="6"/>
        <v>499360</v>
      </c>
      <c r="T7" s="27">
        <f t="shared" si="6"/>
        <v>1002888</v>
      </c>
    </row>
    <row r="8" spans="1:20" x14ac:dyDescent="0.25">
      <c r="A8" s="5">
        <v>93</v>
      </c>
      <c r="B8" s="9" t="s">
        <v>14</v>
      </c>
      <c r="C8" s="10" t="s">
        <v>171</v>
      </c>
      <c r="D8" s="11">
        <v>2011</v>
      </c>
      <c r="E8" s="7" t="s">
        <v>194</v>
      </c>
      <c r="F8" s="8">
        <v>3520.3743924377713</v>
      </c>
      <c r="G8" s="8">
        <v>23650.995944886185</v>
      </c>
      <c r="H8" s="8">
        <v>2440.873400145214</v>
      </c>
      <c r="I8" s="8">
        <v>35784.401919684009</v>
      </c>
      <c r="J8" t="str">
        <f>LOOKUP(A8,Feuil7!A$2:A$28,Feuil7!D$2:D$28)</f>
        <v>PROVENCE-ALPES-COTE D'AZUR</v>
      </c>
      <c r="K8" t="str">
        <f t="shared" si="0"/>
        <v>niveau secondaire</v>
      </c>
      <c r="L8" t="str">
        <f t="shared" si="1"/>
        <v>MEDITERRANEE</v>
      </c>
      <c r="M8" s="11">
        <f t="shared" si="2"/>
        <v>65396.645657153174</v>
      </c>
      <c r="N8" s="11">
        <f t="shared" si="3"/>
        <v>5961.2477925829853</v>
      </c>
      <c r="O8">
        <f t="shared" si="4"/>
        <v>2</v>
      </c>
      <c r="P8" s="7" t="s">
        <v>194</v>
      </c>
      <c r="Q8" s="27">
        <f t="shared" si="5"/>
        <v>154704</v>
      </c>
      <c r="R8" s="27">
        <f t="shared" si="6"/>
        <v>479052</v>
      </c>
      <c r="S8" s="27">
        <f t="shared" si="6"/>
        <v>205048</v>
      </c>
      <c r="T8" s="27">
        <f t="shared" si="6"/>
        <v>855960</v>
      </c>
    </row>
    <row r="9" spans="1:20" x14ac:dyDescent="0.25">
      <c r="A9" s="5">
        <v>53</v>
      </c>
      <c r="B9" s="9" t="s">
        <v>121</v>
      </c>
      <c r="C9" s="10" t="s">
        <v>122</v>
      </c>
      <c r="D9" s="11">
        <v>2011</v>
      </c>
      <c r="E9" s="7" t="s">
        <v>194</v>
      </c>
      <c r="F9" s="8">
        <v>1975.2513035583811</v>
      </c>
      <c r="G9" s="8">
        <v>13971.064940383394</v>
      </c>
      <c r="H9" s="8">
        <v>1246.3219250115264</v>
      </c>
      <c r="I9" s="8">
        <v>21595.306886174156</v>
      </c>
      <c r="J9" t="str">
        <f>LOOKUP(A9,Feuil7!A$2:A$28,Feuil7!D$2:D$28)</f>
        <v>BRETAGNE</v>
      </c>
      <c r="K9" t="str">
        <f t="shared" si="0"/>
        <v>niveau secondaire</v>
      </c>
      <c r="L9" t="str">
        <f t="shared" si="1"/>
        <v>OUEST</v>
      </c>
      <c r="M9" s="11">
        <f t="shared" si="2"/>
        <v>38787.945055127457</v>
      </c>
      <c r="N9" s="11">
        <f t="shared" si="3"/>
        <v>3221.5732285699078</v>
      </c>
      <c r="O9">
        <f t="shared" si="4"/>
        <v>2</v>
      </c>
      <c r="P9" s="7" t="s">
        <v>196</v>
      </c>
      <c r="Q9" s="27">
        <f t="shared" si="5"/>
        <v>173664</v>
      </c>
      <c r="R9" s="27">
        <f t="shared" si="6"/>
        <v>789752</v>
      </c>
      <c r="S9" s="27">
        <f t="shared" si="6"/>
        <v>215728</v>
      </c>
      <c r="T9" s="27">
        <f t="shared" si="6"/>
        <v>703976</v>
      </c>
    </row>
    <row r="10" spans="1:20" x14ac:dyDescent="0.25">
      <c r="A10" s="5">
        <v>24</v>
      </c>
      <c r="B10" s="9" t="s">
        <v>94</v>
      </c>
      <c r="C10" s="10" t="s">
        <v>95</v>
      </c>
      <c r="D10" s="11">
        <v>1982</v>
      </c>
      <c r="E10" s="7" t="s">
        <v>195</v>
      </c>
      <c r="F10" s="8">
        <v>5600</v>
      </c>
      <c r="G10" s="8">
        <v>16040</v>
      </c>
      <c r="H10" s="8">
        <v>3572</v>
      </c>
      <c r="I10" s="8">
        <v>8396</v>
      </c>
      <c r="J10" t="str">
        <f>LOOKUP(A10,Feuil7!A$2:A$28,Feuil7!D$2:D$28)</f>
        <v>CENTRE</v>
      </c>
      <c r="K10" t="str">
        <f t="shared" si="0"/>
        <v>niveau secondaire</v>
      </c>
      <c r="L10" t="str">
        <f t="shared" si="1"/>
        <v>BASSIN PARISIEN</v>
      </c>
      <c r="M10" s="11">
        <f t="shared" si="2"/>
        <v>33608</v>
      </c>
      <c r="N10" s="11">
        <f t="shared" si="3"/>
        <v>9172</v>
      </c>
      <c r="O10">
        <f t="shared" si="4"/>
        <v>2</v>
      </c>
      <c r="P10" s="7" t="s">
        <v>197</v>
      </c>
      <c r="Q10" s="27">
        <f t="shared" si="5"/>
        <v>61156</v>
      </c>
      <c r="R10" s="27">
        <f t="shared" si="6"/>
        <v>739560</v>
      </c>
      <c r="S10" s="27">
        <f t="shared" si="6"/>
        <v>46632</v>
      </c>
      <c r="T10" s="27">
        <f t="shared" si="6"/>
        <v>283192</v>
      </c>
    </row>
    <row r="11" spans="1:20" x14ac:dyDescent="0.25">
      <c r="A11" s="5">
        <v>26</v>
      </c>
      <c r="B11" s="9" t="s">
        <v>125</v>
      </c>
      <c r="C11" s="10" t="s">
        <v>126</v>
      </c>
      <c r="D11" s="11">
        <v>1975</v>
      </c>
      <c r="E11" s="7" t="s">
        <v>196</v>
      </c>
      <c r="F11" s="8">
        <v>795</v>
      </c>
      <c r="G11" s="8">
        <v>4085</v>
      </c>
      <c r="H11" s="8">
        <v>1005</v>
      </c>
      <c r="I11" s="8">
        <v>3695</v>
      </c>
      <c r="J11" t="str">
        <f>LOOKUP(A11,Feuil7!A$2:A$28,Feuil7!D$2:D$28)</f>
        <v>BOURGOGNE</v>
      </c>
      <c r="K11" t="str">
        <f t="shared" si="0"/>
        <v>niveau supérieur</v>
      </c>
      <c r="L11" t="str">
        <f t="shared" si="1"/>
        <v>BASSIN PARISIEN</v>
      </c>
      <c r="M11" s="11">
        <f t="shared" si="2"/>
        <v>9580</v>
      </c>
      <c r="N11" s="11">
        <f t="shared" si="3"/>
        <v>1800</v>
      </c>
      <c r="O11">
        <f t="shared" si="4"/>
        <v>2</v>
      </c>
      <c r="Q11" s="28">
        <f>SUM(Q5:Q10)</f>
        <v>2688516</v>
      </c>
      <c r="R11" s="28">
        <f>SUM(R5:R10)</f>
        <v>13803952</v>
      </c>
      <c r="S11" s="28">
        <f>SUM(S5:S10)</f>
        <v>2540460</v>
      </c>
      <c r="T11" s="28">
        <f>SUM(T5:T10)</f>
        <v>15485712</v>
      </c>
    </row>
    <row r="12" spans="1:20" x14ac:dyDescent="0.25">
      <c r="A12" s="5">
        <v>24</v>
      </c>
      <c r="B12" s="9" t="s">
        <v>45</v>
      </c>
      <c r="C12" s="10" t="s">
        <v>46</v>
      </c>
      <c r="D12" s="11">
        <v>2011</v>
      </c>
      <c r="E12" s="7" t="s">
        <v>195</v>
      </c>
      <c r="F12" s="8">
        <v>3035.6658297511667</v>
      </c>
      <c r="G12" s="8">
        <v>38199.30893693243</v>
      </c>
      <c r="H12" s="8">
        <v>2127.8970039134024</v>
      </c>
      <c r="I12" s="8">
        <v>27415.121651917751</v>
      </c>
      <c r="J12" t="str">
        <f>LOOKUP(A12,Feuil7!A$2:A$28,Feuil7!D$2:D$28)</f>
        <v>CENTRE</v>
      </c>
      <c r="K12" t="str">
        <f t="shared" si="0"/>
        <v>niveau secondaire</v>
      </c>
      <c r="L12" t="str">
        <f t="shared" si="1"/>
        <v>BASSIN PARISIEN</v>
      </c>
      <c r="M12" s="11">
        <f t="shared" si="2"/>
        <v>70777.993422514744</v>
      </c>
      <c r="N12" s="11">
        <f t="shared" si="3"/>
        <v>5163.5628336645696</v>
      </c>
      <c r="O12">
        <f t="shared" si="4"/>
        <v>2</v>
      </c>
    </row>
    <row r="13" spans="1:20" x14ac:dyDescent="0.25">
      <c r="A13" s="5">
        <v>72</v>
      </c>
      <c r="B13" s="9" t="s">
        <v>137</v>
      </c>
      <c r="C13" s="10" t="s">
        <v>138</v>
      </c>
      <c r="D13">
        <v>1968</v>
      </c>
      <c r="E13" s="7" t="s">
        <v>193</v>
      </c>
      <c r="F13" s="8">
        <v>8164</v>
      </c>
      <c r="G13" s="8">
        <v>41772</v>
      </c>
      <c r="H13" s="8">
        <v>6788</v>
      </c>
      <c r="I13" s="8">
        <v>48284</v>
      </c>
      <c r="J13" t="str">
        <f>LOOKUP(A13,Feuil7!A$2:A$28,Feuil7!D$2:D$28)</f>
        <v>AQUITAINE</v>
      </c>
      <c r="K13" t="str">
        <f t="shared" si="0"/>
        <v>niveau primaire</v>
      </c>
      <c r="L13" t="str">
        <f t="shared" si="1"/>
        <v>SUD-OUEST</v>
      </c>
      <c r="M13" s="11">
        <f t="shared" si="2"/>
        <v>105008</v>
      </c>
      <c r="N13" s="11">
        <f t="shared" si="3"/>
        <v>14952</v>
      </c>
      <c r="O13">
        <f t="shared" si="4"/>
        <v>2</v>
      </c>
    </row>
    <row r="14" spans="1:20" x14ac:dyDescent="0.25">
      <c r="A14" s="5">
        <v>91</v>
      </c>
      <c r="B14" s="9" t="s">
        <v>28</v>
      </c>
      <c r="C14" s="10" t="s">
        <v>29</v>
      </c>
      <c r="D14" s="11">
        <v>1990</v>
      </c>
      <c r="E14" s="7" t="s">
        <v>196</v>
      </c>
      <c r="F14" s="8">
        <v>1022</v>
      </c>
      <c r="G14" s="8">
        <v>10008</v>
      </c>
      <c r="H14" s="8">
        <v>1432</v>
      </c>
      <c r="I14" s="8">
        <v>10836</v>
      </c>
      <c r="J14" t="str">
        <f>LOOKUP(A14,Feuil7!A$2:A$28,Feuil7!D$2:D$28)</f>
        <v>LANGUEDOC-ROUSSILLON</v>
      </c>
      <c r="K14" t="str">
        <f t="shared" si="0"/>
        <v>niveau supérieur</v>
      </c>
      <c r="L14" t="str">
        <f t="shared" si="1"/>
        <v>MEDITERRANEE</v>
      </c>
      <c r="M14" s="11">
        <f t="shared" si="2"/>
        <v>23298</v>
      </c>
      <c r="N14" s="11">
        <f t="shared" si="3"/>
        <v>2454</v>
      </c>
      <c r="O14">
        <f t="shared" si="4"/>
        <v>2</v>
      </c>
    </row>
    <row r="15" spans="1:20" x14ac:dyDescent="0.25">
      <c r="A15" s="5">
        <v>94</v>
      </c>
      <c r="B15" s="9" t="s">
        <v>51</v>
      </c>
      <c r="C15" s="10" t="s">
        <v>52</v>
      </c>
      <c r="D15" s="11">
        <v>1999</v>
      </c>
      <c r="E15" s="7" t="s">
        <v>195</v>
      </c>
      <c r="F15" s="8">
        <v>919</v>
      </c>
      <c r="G15" s="8">
        <v>7878</v>
      </c>
      <c r="H15" s="8">
        <v>570</v>
      </c>
      <c r="I15" s="8">
        <v>6871</v>
      </c>
      <c r="J15" t="str">
        <f>LOOKUP(A15,Feuil7!A$2:A$28,Feuil7!D$2:D$28)</f>
        <v>CORSE</v>
      </c>
      <c r="K15" t="str">
        <f t="shared" si="0"/>
        <v>niveau secondaire</v>
      </c>
      <c r="L15" t="str">
        <f t="shared" si="1"/>
        <v>MEDITERRANEE</v>
      </c>
      <c r="M15" s="11">
        <f t="shared" si="2"/>
        <v>16238</v>
      </c>
      <c r="N15" s="11">
        <f t="shared" si="3"/>
        <v>1489</v>
      </c>
      <c r="O15">
        <f t="shared" si="4"/>
        <v>2</v>
      </c>
    </row>
    <row r="16" spans="1:20" x14ac:dyDescent="0.25">
      <c r="A16" s="5">
        <v>43</v>
      </c>
      <c r="B16" s="9" t="s">
        <v>34</v>
      </c>
      <c r="C16" s="10" t="s">
        <v>64</v>
      </c>
      <c r="D16" s="11">
        <v>1999</v>
      </c>
      <c r="E16" s="7" t="s">
        <v>196</v>
      </c>
      <c r="F16" s="8">
        <v>2891</v>
      </c>
      <c r="G16" s="8">
        <v>16586</v>
      </c>
      <c r="H16" s="8">
        <v>2815</v>
      </c>
      <c r="I16" s="8">
        <v>17513</v>
      </c>
      <c r="J16" t="str">
        <f>LOOKUP(A16,Feuil7!A$2:A$28,Feuil7!D$2:D$28)</f>
        <v>FRANCHE-COMTE</v>
      </c>
      <c r="K16" t="str">
        <f t="shared" si="0"/>
        <v>niveau supérieur</v>
      </c>
      <c r="L16" t="str">
        <f t="shared" si="1"/>
        <v>EST</v>
      </c>
      <c r="M16" s="11">
        <f t="shared" si="2"/>
        <v>39805</v>
      </c>
      <c r="N16" s="11">
        <f t="shared" si="3"/>
        <v>5706</v>
      </c>
      <c r="O16">
        <f t="shared" si="4"/>
        <v>2</v>
      </c>
      <c r="P16" s="27">
        <v>1968</v>
      </c>
    </row>
    <row r="17" spans="1:16" x14ac:dyDescent="0.25">
      <c r="A17" s="5">
        <v>82</v>
      </c>
      <c r="B17" s="9" t="s">
        <v>96</v>
      </c>
      <c r="C17" s="10" t="s">
        <v>97</v>
      </c>
      <c r="D17" s="11">
        <v>1990</v>
      </c>
      <c r="E17" s="7" t="s">
        <v>194</v>
      </c>
      <c r="F17" s="8">
        <v>1799</v>
      </c>
      <c r="G17" s="8">
        <v>9480</v>
      </c>
      <c r="H17" s="8">
        <v>1756</v>
      </c>
      <c r="I17" s="8">
        <v>20328</v>
      </c>
      <c r="J17" t="str">
        <f>LOOKUP(A17,Feuil7!A$2:A$28,Feuil7!D$2:D$28)</f>
        <v>RHONE-ALPES</v>
      </c>
      <c r="K17" t="str">
        <f t="shared" si="0"/>
        <v>niveau secondaire</v>
      </c>
      <c r="L17" t="str">
        <f t="shared" si="1"/>
        <v>CENTRE-EST</v>
      </c>
      <c r="M17" s="11">
        <f t="shared" si="2"/>
        <v>33363</v>
      </c>
      <c r="N17" s="11">
        <f t="shared" si="3"/>
        <v>3555</v>
      </c>
      <c r="O17">
        <f t="shared" si="4"/>
        <v>2</v>
      </c>
      <c r="P17" s="11">
        <v>1975</v>
      </c>
    </row>
    <row r="18" spans="1:16" x14ac:dyDescent="0.25">
      <c r="A18" s="5">
        <v>23</v>
      </c>
      <c r="B18" s="9" t="s">
        <v>158</v>
      </c>
      <c r="C18" s="10" t="s">
        <v>159</v>
      </c>
      <c r="D18" s="11">
        <v>1975</v>
      </c>
      <c r="E18" s="7" t="s">
        <v>195</v>
      </c>
      <c r="F18" s="8">
        <v>23010</v>
      </c>
      <c r="G18" s="8">
        <v>56250</v>
      </c>
      <c r="H18" s="8">
        <v>13550</v>
      </c>
      <c r="I18" s="8">
        <v>27935</v>
      </c>
      <c r="J18" t="str">
        <f>LOOKUP(A18,Feuil7!A$2:A$28,Feuil7!D$2:D$28)</f>
        <v>HAUTE-NORMANDIE</v>
      </c>
      <c r="K18" t="str">
        <f t="shared" si="0"/>
        <v>niveau secondaire</v>
      </c>
      <c r="L18" t="str">
        <f t="shared" si="1"/>
        <v>BASSIN PARISIEN</v>
      </c>
      <c r="M18" s="11">
        <f t="shared" si="2"/>
        <v>120745</v>
      </c>
      <c r="N18" s="11">
        <f t="shared" si="3"/>
        <v>36560</v>
      </c>
      <c r="O18">
        <f t="shared" si="4"/>
        <v>2</v>
      </c>
      <c r="P18" s="11">
        <v>1982</v>
      </c>
    </row>
    <row r="19" spans="1:16" x14ac:dyDescent="0.25">
      <c r="A19" s="5">
        <v>82</v>
      </c>
      <c r="B19" s="9" t="s">
        <v>147</v>
      </c>
      <c r="C19" s="10" t="s">
        <v>148</v>
      </c>
      <c r="D19" s="11">
        <v>1982</v>
      </c>
      <c r="E19" s="7" t="s">
        <v>197</v>
      </c>
      <c r="F19" s="8">
        <v>4284</v>
      </c>
      <c r="G19" s="8">
        <v>48372</v>
      </c>
      <c r="H19" s="8">
        <v>6644</v>
      </c>
      <c r="I19" s="8">
        <v>43360</v>
      </c>
      <c r="J19" t="str">
        <f>LOOKUP(A19,Feuil7!A$2:A$28,Feuil7!D$2:D$28)</f>
        <v>RHONE-ALPES</v>
      </c>
      <c r="K19" t="str">
        <f t="shared" si="0"/>
        <v>niveau supérieur</v>
      </c>
      <c r="L19" t="str">
        <f t="shared" si="1"/>
        <v>CENTRE-EST</v>
      </c>
      <c r="M19" s="11">
        <f t="shared" si="2"/>
        <v>102660</v>
      </c>
      <c r="N19" s="11">
        <f t="shared" si="3"/>
        <v>10928</v>
      </c>
      <c r="O19">
        <f t="shared" si="4"/>
        <v>2</v>
      </c>
      <c r="P19" s="11">
        <v>1990</v>
      </c>
    </row>
    <row r="20" spans="1:16" x14ac:dyDescent="0.25">
      <c r="A20" s="5">
        <v>43</v>
      </c>
      <c r="B20" s="9" t="s">
        <v>149</v>
      </c>
      <c r="C20" s="10" t="s">
        <v>150</v>
      </c>
      <c r="D20" s="11">
        <v>1975</v>
      </c>
      <c r="E20" s="7" t="s">
        <v>11</v>
      </c>
      <c r="F20" s="8">
        <v>3440</v>
      </c>
      <c r="G20" s="8">
        <v>25290</v>
      </c>
      <c r="H20" s="8">
        <v>2645</v>
      </c>
      <c r="I20" s="8">
        <v>28930</v>
      </c>
      <c r="J20" t="str">
        <f>LOOKUP(A20,Feuil7!A$2:A$28,Feuil7!D$2:D$28)</f>
        <v>FRANCHE-COMTE</v>
      </c>
      <c r="K20" t="str">
        <f t="shared" si="0"/>
        <v>niveau primaire</v>
      </c>
      <c r="L20" t="str">
        <f t="shared" si="1"/>
        <v>EST</v>
      </c>
      <c r="M20" s="11">
        <f t="shared" si="2"/>
        <v>60305</v>
      </c>
      <c r="N20" s="11">
        <f t="shared" si="3"/>
        <v>6085</v>
      </c>
      <c r="P20" s="11">
        <v>1999</v>
      </c>
    </row>
    <row r="21" spans="1:16" x14ac:dyDescent="0.25">
      <c r="A21" s="5">
        <v>82</v>
      </c>
      <c r="B21" s="9" t="s">
        <v>88</v>
      </c>
      <c r="C21" s="10" t="s">
        <v>89</v>
      </c>
      <c r="D21" s="11">
        <v>1990</v>
      </c>
      <c r="E21" s="7" t="s">
        <v>11</v>
      </c>
      <c r="F21" s="8">
        <v>9711</v>
      </c>
      <c r="G21" s="8">
        <v>75480</v>
      </c>
      <c r="H21" s="8">
        <v>6948</v>
      </c>
      <c r="I21" s="8">
        <v>88484</v>
      </c>
      <c r="J21" t="str">
        <f>LOOKUP(A21,Feuil7!A$2:A$28,Feuil7!D$2:D$28)</f>
        <v>RHONE-ALPES</v>
      </c>
      <c r="K21" t="str">
        <f t="shared" si="0"/>
        <v>niveau primaire</v>
      </c>
      <c r="L21" t="str">
        <f t="shared" si="1"/>
        <v>CENTRE-EST</v>
      </c>
      <c r="M21" s="11">
        <f t="shared" si="2"/>
        <v>180623</v>
      </c>
      <c r="N21" s="11">
        <f t="shared" si="3"/>
        <v>16659</v>
      </c>
      <c r="P21" s="11">
        <v>2006</v>
      </c>
    </row>
    <row r="22" spans="1:16" x14ac:dyDescent="0.25">
      <c r="A22" s="5">
        <v>52</v>
      </c>
      <c r="B22" s="9" t="s">
        <v>100</v>
      </c>
      <c r="C22" s="10" t="s">
        <v>101</v>
      </c>
      <c r="D22" s="11">
        <v>1975</v>
      </c>
      <c r="E22" s="7" t="s">
        <v>196</v>
      </c>
      <c r="F22" s="8">
        <v>4500</v>
      </c>
      <c r="G22" s="8">
        <v>21480</v>
      </c>
      <c r="H22" s="8">
        <v>5185</v>
      </c>
      <c r="I22" s="8">
        <v>15450</v>
      </c>
      <c r="J22" t="str">
        <f>LOOKUP(A22,Feuil7!A$2:A$28,Feuil7!D$2:D$28)</f>
        <v>PAYS DE LA LOIRE</v>
      </c>
      <c r="K22" t="str">
        <f t="shared" si="0"/>
        <v>niveau supérieur</v>
      </c>
      <c r="L22" t="str">
        <f t="shared" si="1"/>
        <v>OUEST</v>
      </c>
      <c r="M22" s="11">
        <f t="shared" si="2"/>
        <v>46615</v>
      </c>
      <c r="N22" s="11">
        <f t="shared" si="3"/>
        <v>9685</v>
      </c>
      <c r="P22" s="11">
        <v>2011</v>
      </c>
    </row>
    <row r="23" spans="1:16" x14ac:dyDescent="0.25">
      <c r="A23" s="5">
        <v>24</v>
      </c>
      <c r="B23" s="9" t="s">
        <v>68</v>
      </c>
      <c r="C23" s="10" t="s">
        <v>69</v>
      </c>
      <c r="D23" s="11">
        <v>1999</v>
      </c>
      <c r="E23" s="7" t="s">
        <v>196</v>
      </c>
      <c r="F23" s="8">
        <v>2317</v>
      </c>
      <c r="G23" s="8">
        <v>12522</v>
      </c>
      <c r="H23" s="8">
        <v>2522</v>
      </c>
      <c r="I23" s="8">
        <v>14488</v>
      </c>
      <c r="J23" t="str">
        <f>LOOKUP(A23,Feuil7!A$2:A$28,Feuil7!D$2:D$28)</f>
        <v>CENTRE</v>
      </c>
      <c r="K23" t="str">
        <f t="shared" si="0"/>
        <v>niveau supérieur</v>
      </c>
      <c r="L23" t="str">
        <f t="shared" si="1"/>
        <v>BASSIN PARISIEN</v>
      </c>
      <c r="M23" s="11">
        <f t="shared" si="2"/>
        <v>31849</v>
      </c>
      <c r="N23" s="11">
        <f t="shared" si="3"/>
        <v>4839</v>
      </c>
    </row>
    <row r="24" spans="1:16" x14ac:dyDescent="0.25">
      <c r="A24" s="5">
        <v>74</v>
      </c>
      <c r="B24" s="9" t="s">
        <v>59</v>
      </c>
      <c r="C24" s="10" t="s">
        <v>60</v>
      </c>
      <c r="D24" s="11">
        <v>1990</v>
      </c>
      <c r="E24" s="7" t="s">
        <v>193</v>
      </c>
      <c r="F24" s="8">
        <v>100</v>
      </c>
      <c r="G24" s="8">
        <v>14024</v>
      </c>
      <c r="H24" s="8">
        <v>76</v>
      </c>
      <c r="I24" s="8">
        <v>18512</v>
      </c>
      <c r="J24" t="str">
        <f>LOOKUP(A24,Feuil7!A$2:A$28,Feuil7!D$2:D$28)</f>
        <v>LIMOUSIN</v>
      </c>
      <c r="K24" t="str">
        <f t="shared" si="0"/>
        <v>niveau primaire</v>
      </c>
      <c r="L24" t="str">
        <f t="shared" si="1"/>
        <v>SUD-OUEST</v>
      </c>
      <c r="M24" s="11">
        <f t="shared" si="2"/>
        <v>32712</v>
      </c>
      <c r="N24" s="11">
        <f t="shared" si="3"/>
        <v>176</v>
      </c>
    </row>
    <row r="25" spans="1:16" x14ac:dyDescent="0.25">
      <c r="A25" s="5">
        <v>21</v>
      </c>
      <c r="B25" s="9" t="s">
        <v>99</v>
      </c>
      <c r="C25" s="10" t="s">
        <v>116</v>
      </c>
      <c r="D25" s="11">
        <v>2011</v>
      </c>
      <c r="E25" s="7" t="s">
        <v>196</v>
      </c>
      <c r="F25" s="8">
        <v>1785.1372017272313</v>
      </c>
      <c r="G25" s="8">
        <v>8947.2863061507633</v>
      </c>
      <c r="H25" s="8">
        <v>1300.4681975436104</v>
      </c>
      <c r="I25" s="8">
        <v>9086.9961163617299</v>
      </c>
      <c r="J25" t="str">
        <f>LOOKUP(A25,Feuil7!A$2:A$28,Feuil7!D$2:D$28)</f>
        <v>CHAMPAGNE-ARDENNE</v>
      </c>
      <c r="K25" t="str">
        <f t="shared" si="0"/>
        <v>niveau supérieur</v>
      </c>
      <c r="L25" t="str">
        <f t="shared" si="1"/>
        <v>BASSIN PARISIEN</v>
      </c>
      <c r="M25" s="11">
        <f t="shared" si="2"/>
        <v>21119.887821783333</v>
      </c>
      <c r="N25" s="11">
        <f t="shared" si="3"/>
        <v>3085.6053992708416</v>
      </c>
    </row>
    <row r="26" spans="1:16" x14ac:dyDescent="0.25">
      <c r="A26" s="5">
        <v>83</v>
      </c>
      <c r="B26" s="9" t="s">
        <v>306</v>
      </c>
      <c r="C26" s="10" t="s">
        <v>15</v>
      </c>
      <c r="D26" s="11">
        <v>2006</v>
      </c>
      <c r="E26" s="7" t="s">
        <v>11</v>
      </c>
      <c r="F26" s="8">
        <v>1826.7588932815843</v>
      </c>
      <c r="G26" s="8">
        <v>21201.814736934924</v>
      </c>
      <c r="H26" s="8">
        <v>1074.1514758528244</v>
      </c>
      <c r="I26" s="8">
        <v>25085.745624091156</v>
      </c>
      <c r="J26" t="str">
        <f>LOOKUP(A26,Feuil7!A$2:A$28,Feuil7!D$2:D$28)</f>
        <v>AUVERGNE</v>
      </c>
      <c r="K26" t="str">
        <f t="shared" si="0"/>
        <v>niveau primaire</v>
      </c>
      <c r="L26" t="str">
        <f t="shared" si="1"/>
        <v>CENTRE-EST</v>
      </c>
      <c r="M26" s="11">
        <f t="shared" si="2"/>
        <v>49188.470730160494</v>
      </c>
      <c r="N26" s="11">
        <f t="shared" si="3"/>
        <v>2900.9103691344089</v>
      </c>
    </row>
    <row r="27" spans="1:16" x14ac:dyDescent="0.25">
      <c r="A27" s="5">
        <v>82</v>
      </c>
      <c r="B27" s="9" t="s">
        <v>96</v>
      </c>
      <c r="C27" s="10" t="s">
        <v>97</v>
      </c>
      <c r="D27">
        <v>1968</v>
      </c>
      <c r="E27" s="7" t="s">
        <v>196</v>
      </c>
      <c r="F27" s="8">
        <v>2640</v>
      </c>
      <c r="G27" s="8">
        <v>10372</v>
      </c>
      <c r="H27" s="8">
        <v>3624</v>
      </c>
      <c r="I27" s="8">
        <v>9736</v>
      </c>
      <c r="J27" t="str">
        <f>LOOKUP(A27,Feuil7!A$2:A$28,Feuil7!D$2:D$28)</f>
        <v>RHONE-ALPES</v>
      </c>
      <c r="K27" t="str">
        <f t="shared" si="0"/>
        <v>niveau supérieur</v>
      </c>
      <c r="L27" t="str">
        <f t="shared" si="1"/>
        <v>CENTRE-EST</v>
      </c>
      <c r="M27" s="11">
        <f t="shared" si="2"/>
        <v>26372</v>
      </c>
      <c r="N27" s="11">
        <f t="shared" si="3"/>
        <v>6264</v>
      </c>
    </row>
    <row r="28" spans="1:16" x14ac:dyDescent="0.25">
      <c r="A28" s="5">
        <v>43</v>
      </c>
      <c r="B28" s="9" t="s">
        <v>184</v>
      </c>
      <c r="C28" s="10" t="s">
        <v>185</v>
      </c>
      <c r="D28" s="11">
        <v>2011</v>
      </c>
      <c r="E28" s="7" t="s">
        <v>193</v>
      </c>
      <c r="F28" s="8">
        <v>16.693457795785207</v>
      </c>
      <c r="G28" s="8">
        <v>3730.7902525049822</v>
      </c>
      <c r="H28" s="8">
        <v>8.861851746642051</v>
      </c>
      <c r="I28" s="8">
        <v>7161.7835593569698</v>
      </c>
      <c r="J28" t="str">
        <f>LOOKUP(A28,Feuil7!A$2:A$28,Feuil7!D$2:D$28)</f>
        <v>FRANCHE-COMTE</v>
      </c>
      <c r="K28" t="str">
        <f t="shared" si="0"/>
        <v>niveau primaire</v>
      </c>
      <c r="L28" t="str">
        <f t="shared" si="1"/>
        <v>EST</v>
      </c>
      <c r="M28" s="11">
        <f t="shared" si="2"/>
        <v>10918.129121404379</v>
      </c>
      <c r="N28" s="11">
        <f t="shared" si="3"/>
        <v>25.55530954242726</v>
      </c>
    </row>
    <row r="29" spans="1:16" x14ac:dyDescent="0.25">
      <c r="A29" s="5">
        <v>41</v>
      </c>
      <c r="B29" s="9" t="s">
        <v>180</v>
      </c>
      <c r="C29" s="10" t="s">
        <v>181</v>
      </c>
      <c r="D29" s="11">
        <v>1990</v>
      </c>
      <c r="E29" s="7" t="s">
        <v>197</v>
      </c>
      <c r="F29" s="8">
        <v>864</v>
      </c>
      <c r="G29" s="8">
        <v>8664</v>
      </c>
      <c r="H29" s="8">
        <v>1092</v>
      </c>
      <c r="I29" s="8">
        <v>7520</v>
      </c>
      <c r="J29" t="str">
        <f>LOOKUP(A29,Feuil7!A$2:A$28,Feuil7!D$2:D$28)</f>
        <v>LORRAINE</v>
      </c>
      <c r="K29" t="str">
        <f t="shared" si="0"/>
        <v>niveau supérieur</v>
      </c>
      <c r="L29" t="str">
        <f t="shared" si="1"/>
        <v>EST</v>
      </c>
      <c r="M29" s="11">
        <f t="shared" si="2"/>
        <v>18140</v>
      </c>
      <c r="N29" s="11">
        <f t="shared" si="3"/>
        <v>1956</v>
      </c>
    </row>
    <row r="30" spans="1:16" x14ac:dyDescent="0.25">
      <c r="A30" s="5">
        <v>82</v>
      </c>
      <c r="B30" s="9" t="s">
        <v>88</v>
      </c>
      <c r="C30" s="10" t="s">
        <v>89</v>
      </c>
      <c r="D30" s="11">
        <v>1982</v>
      </c>
      <c r="E30" s="7" t="s">
        <v>193</v>
      </c>
      <c r="F30" s="8">
        <v>2812</v>
      </c>
      <c r="G30" s="8">
        <v>55636</v>
      </c>
      <c r="H30" s="8">
        <v>2504</v>
      </c>
      <c r="I30" s="8">
        <v>75356</v>
      </c>
      <c r="J30" t="str">
        <f>LOOKUP(A30,Feuil7!A$2:A$28,Feuil7!D$2:D$28)</f>
        <v>RHONE-ALPES</v>
      </c>
      <c r="K30" t="str">
        <f t="shared" si="0"/>
        <v>niveau primaire</v>
      </c>
      <c r="L30" t="str">
        <f t="shared" si="1"/>
        <v>CENTRE-EST</v>
      </c>
      <c r="M30" s="11">
        <f t="shared" si="2"/>
        <v>136308</v>
      </c>
      <c r="N30" s="11">
        <f t="shared" si="3"/>
        <v>5316</v>
      </c>
    </row>
    <row r="31" spans="1:16" x14ac:dyDescent="0.25">
      <c r="A31" s="5">
        <v>72</v>
      </c>
      <c r="B31" s="9" t="s">
        <v>106</v>
      </c>
      <c r="C31" s="10" t="s">
        <v>107</v>
      </c>
      <c r="D31" s="11">
        <v>1982</v>
      </c>
      <c r="E31" s="7" t="s">
        <v>195</v>
      </c>
      <c r="F31" s="8">
        <v>5248</v>
      </c>
      <c r="G31" s="8">
        <v>14568</v>
      </c>
      <c r="H31" s="8">
        <v>3564</v>
      </c>
      <c r="I31" s="8">
        <v>9296</v>
      </c>
      <c r="J31" t="str">
        <f>LOOKUP(A31,Feuil7!A$2:A$28,Feuil7!D$2:D$28)</f>
        <v>AQUITAINE</v>
      </c>
      <c r="K31" t="str">
        <f t="shared" si="0"/>
        <v>niveau secondaire</v>
      </c>
      <c r="L31" t="str">
        <f t="shared" si="1"/>
        <v>SUD-OUEST</v>
      </c>
      <c r="M31" s="11">
        <f t="shared" si="2"/>
        <v>32676</v>
      </c>
      <c r="N31" s="11">
        <f t="shared" si="3"/>
        <v>8812</v>
      </c>
    </row>
    <row r="32" spans="1:16" x14ac:dyDescent="0.25">
      <c r="A32" s="5">
        <v>52</v>
      </c>
      <c r="B32" s="9" t="s">
        <v>100</v>
      </c>
      <c r="C32" s="10" t="s">
        <v>101</v>
      </c>
      <c r="D32" s="11">
        <v>1990</v>
      </c>
      <c r="E32" s="7" t="s">
        <v>194</v>
      </c>
      <c r="F32" s="8">
        <v>2705</v>
      </c>
      <c r="G32" s="8">
        <v>15420</v>
      </c>
      <c r="H32" s="8">
        <v>2436</v>
      </c>
      <c r="I32" s="8">
        <v>28917</v>
      </c>
      <c r="J32" t="str">
        <f>LOOKUP(A32,Feuil7!A$2:A$28,Feuil7!D$2:D$28)</f>
        <v>PAYS DE LA LOIRE</v>
      </c>
      <c r="K32" t="str">
        <f t="shared" si="0"/>
        <v>niveau secondaire</v>
      </c>
      <c r="L32" t="str">
        <f t="shared" si="1"/>
        <v>OUEST</v>
      </c>
      <c r="M32" s="11">
        <f t="shared" si="2"/>
        <v>49478</v>
      </c>
      <c r="N32" s="11">
        <f t="shared" si="3"/>
        <v>5141</v>
      </c>
    </row>
    <row r="33" spans="1:14" x14ac:dyDescent="0.25">
      <c r="A33" s="5">
        <v>83</v>
      </c>
      <c r="B33" s="9" t="s">
        <v>63</v>
      </c>
      <c r="C33" s="10" t="s">
        <v>98</v>
      </c>
      <c r="D33" s="11">
        <v>1975</v>
      </c>
      <c r="E33" s="7" t="s">
        <v>196</v>
      </c>
      <c r="F33" s="8">
        <v>765</v>
      </c>
      <c r="G33" s="8">
        <v>3250</v>
      </c>
      <c r="H33" s="8">
        <v>990</v>
      </c>
      <c r="I33" s="8">
        <v>3110</v>
      </c>
      <c r="J33" t="str">
        <f>LOOKUP(A33,Feuil7!A$2:A$28,Feuil7!D$2:D$28)</f>
        <v>AUVERGNE</v>
      </c>
      <c r="K33" t="str">
        <f t="shared" si="0"/>
        <v>niveau supérieur</v>
      </c>
      <c r="L33" t="str">
        <f t="shared" si="1"/>
        <v>CENTRE-EST</v>
      </c>
      <c r="M33" s="11">
        <f t="shared" si="2"/>
        <v>8115</v>
      </c>
      <c r="N33" s="11">
        <f t="shared" si="3"/>
        <v>1755</v>
      </c>
    </row>
    <row r="34" spans="1:14" x14ac:dyDescent="0.25">
      <c r="A34" s="5">
        <v>53</v>
      </c>
      <c r="B34" s="9" t="s">
        <v>82</v>
      </c>
      <c r="C34" s="10" t="s">
        <v>83</v>
      </c>
      <c r="D34" s="11">
        <v>2011</v>
      </c>
      <c r="E34" s="7" t="s">
        <v>195</v>
      </c>
      <c r="F34" s="8">
        <v>8713.8413421145888</v>
      </c>
      <c r="G34" s="8">
        <v>92711.904131606701</v>
      </c>
      <c r="H34" s="8">
        <v>5441.4501558098445</v>
      </c>
      <c r="I34" s="8">
        <v>68240.075823414896</v>
      </c>
      <c r="J34" t="str">
        <f>LOOKUP(A34,Feuil7!A$2:A$28,Feuil7!D$2:D$28)</f>
        <v>BRETAGNE</v>
      </c>
      <c r="K34" t="str">
        <f t="shared" si="0"/>
        <v>niveau secondaire</v>
      </c>
      <c r="L34" t="str">
        <f t="shared" si="1"/>
        <v>OUEST</v>
      </c>
      <c r="M34" s="11">
        <f t="shared" si="2"/>
        <v>175107.27145294604</v>
      </c>
      <c r="N34" s="11">
        <f t="shared" si="3"/>
        <v>14155.291497924434</v>
      </c>
    </row>
    <row r="35" spans="1:14" x14ac:dyDescent="0.25">
      <c r="A35" s="5">
        <v>26</v>
      </c>
      <c r="B35" s="9" t="s">
        <v>182</v>
      </c>
      <c r="C35" s="10" t="s">
        <v>183</v>
      </c>
      <c r="D35" s="11">
        <v>2006</v>
      </c>
      <c r="E35" s="7" t="s">
        <v>197</v>
      </c>
      <c r="F35" s="8">
        <v>1153.8891987273325</v>
      </c>
      <c r="G35" s="8">
        <v>15976.461969470589</v>
      </c>
      <c r="H35" s="8">
        <v>1660.3804898817543</v>
      </c>
      <c r="I35" s="8">
        <v>19802.052679253276</v>
      </c>
      <c r="J35" t="str">
        <f>LOOKUP(A35,Feuil7!A$2:A$28,Feuil7!D$2:D$28)</f>
        <v>BOURGOGNE</v>
      </c>
      <c r="K35" t="str">
        <f t="shared" si="0"/>
        <v>niveau supérieur</v>
      </c>
      <c r="L35" t="str">
        <f t="shared" si="1"/>
        <v>BASSIN PARISIEN</v>
      </c>
      <c r="M35" s="11">
        <f t="shared" si="2"/>
        <v>38592.784337332952</v>
      </c>
      <c r="N35" s="11">
        <f t="shared" si="3"/>
        <v>2814.2696886090871</v>
      </c>
    </row>
    <row r="36" spans="1:14" x14ac:dyDescent="0.25">
      <c r="A36" s="5">
        <v>83</v>
      </c>
      <c r="B36" s="9" t="s">
        <v>63</v>
      </c>
      <c r="C36" s="10" t="s">
        <v>98</v>
      </c>
      <c r="D36" s="11">
        <v>2011</v>
      </c>
      <c r="E36" s="7" t="s">
        <v>193</v>
      </c>
      <c r="F36" s="8">
        <v>41.894516068741808</v>
      </c>
      <c r="G36" s="8">
        <v>8917.7995887042616</v>
      </c>
      <c r="H36" s="8">
        <v>10.747436171963241</v>
      </c>
      <c r="I36" s="8">
        <v>13271.169464749742</v>
      </c>
      <c r="J36" t="str">
        <f>LOOKUP(A36,Feuil7!A$2:A$28,Feuil7!D$2:D$28)</f>
        <v>AUVERGNE</v>
      </c>
      <c r="K36" t="str">
        <f t="shared" si="0"/>
        <v>niveau primaire</v>
      </c>
      <c r="L36" t="str">
        <f t="shared" si="1"/>
        <v>CENTRE-EST</v>
      </c>
      <c r="M36" s="11">
        <f t="shared" si="2"/>
        <v>22241.611005694707</v>
      </c>
      <c r="N36" s="11">
        <f t="shared" si="3"/>
        <v>52.641952240705052</v>
      </c>
    </row>
    <row r="37" spans="1:14" x14ac:dyDescent="0.25">
      <c r="A37" s="5">
        <v>82</v>
      </c>
      <c r="B37" s="9" t="s">
        <v>23</v>
      </c>
      <c r="C37" s="10" t="s">
        <v>154</v>
      </c>
      <c r="D37" s="11">
        <v>1990</v>
      </c>
      <c r="E37" s="7" t="s">
        <v>194</v>
      </c>
      <c r="F37" s="8">
        <v>984</v>
      </c>
      <c r="G37" s="8">
        <v>7009</v>
      </c>
      <c r="H37" s="8">
        <v>920</v>
      </c>
      <c r="I37" s="8">
        <v>10856</v>
      </c>
      <c r="J37" t="str">
        <f>LOOKUP(A37,Feuil7!A$2:A$28,Feuil7!D$2:D$28)</f>
        <v>RHONE-ALPES</v>
      </c>
      <c r="K37" t="str">
        <f t="shared" si="0"/>
        <v>niveau secondaire</v>
      </c>
      <c r="L37" t="str">
        <f t="shared" si="1"/>
        <v>CENTRE-EST</v>
      </c>
      <c r="M37" s="11">
        <f t="shared" si="2"/>
        <v>19769</v>
      </c>
      <c r="N37" s="11">
        <f t="shared" si="3"/>
        <v>1904</v>
      </c>
    </row>
    <row r="38" spans="1:14" x14ac:dyDescent="0.25">
      <c r="A38" s="5">
        <v>53</v>
      </c>
      <c r="B38" s="9" t="s">
        <v>82</v>
      </c>
      <c r="C38" s="10" t="s">
        <v>83</v>
      </c>
      <c r="D38" s="11">
        <v>2006</v>
      </c>
      <c r="E38" s="7" t="s">
        <v>194</v>
      </c>
      <c r="F38" s="8">
        <v>2798.8422103422949</v>
      </c>
      <c r="G38" s="8">
        <v>15306.175750643883</v>
      </c>
      <c r="H38" s="8">
        <v>1868.8106363148097</v>
      </c>
      <c r="I38" s="8">
        <v>22658.111345673326</v>
      </c>
      <c r="J38" t="str">
        <f>LOOKUP(A38,Feuil7!A$2:A$28,Feuil7!D$2:D$28)</f>
        <v>BRETAGNE</v>
      </c>
      <c r="K38" t="str">
        <f t="shared" si="0"/>
        <v>niveau secondaire</v>
      </c>
      <c r="L38" t="str">
        <f t="shared" si="1"/>
        <v>OUEST</v>
      </c>
      <c r="M38" s="11">
        <f t="shared" si="2"/>
        <v>42631.939942974313</v>
      </c>
      <c r="N38" s="11">
        <f t="shared" si="3"/>
        <v>4667.6528466571044</v>
      </c>
    </row>
    <row r="39" spans="1:14" x14ac:dyDescent="0.25">
      <c r="A39" s="5">
        <v>72</v>
      </c>
      <c r="B39" s="9" t="s">
        <v>137</v>
      </c>
      <c r="C39" s="10" t="s">
        <v>138</v>
      </c>
      <c r="D39">
        <v>1968</v>
      </c>
      <c r="E39" s="7" t="s">
        <v>196</v>
      </c>
      <c r="F39" s="8">
        <v>1896</v>
      </c>
      <c r="G39" s="8">
        <v>8952</v>
      </c>
      <c r="H39" s="8">
        <v>1936</v>
      </c>
      <c r="I39" s="8">
        <v>7720</v>
      </c>
      <c r="J39" t="str">
        <f>LOOKUP(A39,Feuil7!A$2:A$28,Feuil7!D$2:D$28)</f>
        <v>AQUITAINE</v>
      </c>
      <c r="K39" t="str">
        <f t="shared" si="0"/>
        <v>niveau supérieur</v>
      </c>
      <c r="L39" t="str">
        <f t="shared" si="1"/>
        <v>SUD-OUEST</v>
      </c>
      <c r="M39" s="11">
        <f t="shared" si="2"/>
        <v>20504</v>
      </c>
      <c r="N39" s="11">
        <f t="shared" si="3"/>
        <v>3832</v>
      </c>
    </row>
    <row r="40" spans="1:14" x14ac:dyDescent="0.25">
      <c r="A40" s="5">
        <v>26</v>
      </c>
      <c r="B40" s="9" t="s">
        <v>21</v>
      </c>
      <c r="C40" s="10" t="s">
        <v>56</v>
      </c>
      <c r="D40" s="11">
        <v>1990</v>
      </c>
      <c r="E40" s="7" t="s">
        <v>195</v>
      </c>
      <c r="F40" s="8">
        <v>8181</v>
      </c>
      <c r="G40" s="8">
        <v>37600</v>
      </c>
      <c r="H40" s="8">
        <v>6292</v>
      </c>
      <c r="I40" s="8">
        <v>25125</v>
      </c>
      <c r="J40" t="str">
        <f>LOOKUP(A40,Feuil7!A$2:A$28,Feuil7!D$2:D$28)</f>
        <v>BOURGOGNE</v>
      </c>
      <c r="K40" t="str">
        <f t="shared" si="0"/>
        <v>niveau secondaire</v>
      </c>
      <c r="L40" t="str">
        <f t="shared" si="1"/>
        <v>BASSIN PARISIEN</v>
      </c>
      <c r="M40" s="11">
        <f t="shared" si="2"/>
        <v>77198</v>
      </c>
      <c r="N40" s="11">
        <f t="shared" si="3"/>
        <v>14473</v>
      </c>
    </row>
    <row r="41" spans="1:14" x14ac:dyDescent="0.25">
      <c r="A41" s="5">
        <v>41</v>
      </c>
      <c r="B41" s="9" t="s">
        <v>39</v>
      </c>
      <c r="C41" s="10" t="s">
        <v>118</v>
      </c>
      <c r="D41" s="11">
        <v>2011</v>
      </c>
      <c r="E41" s="7" t="s">
        <v>11</v>
      </c>
      <c r="F41" s="8">
        <v>4164.3464240522644</v>
      </c>
      <c r="G41" s="8">
        <v>39382.949667823341</v>
      </c>
      <c r="H41" s="8">
        <v>2737.2253476034625</v>
      </c>
      <c r="I41" s="8">
        <v>49321.64965307618</v>
      </c>
      <c r="J41" t="str">
        <f>LOOKUP(A41,Feuil7!A$2:A$28,Feuil7!D$2:D$28)</f>
        <v>LORRAINE</v>
      </c>
      <c r="K41" t="str">
        <f t="shared" si="0"/>
        <v>niveau primaire</v>
      </c>
      <c r="L41" t="str">
        <f t="shared" si="1"/>
        <v>EST</v>
      </c>
      <c r="M41" s="11">
        <f t="shared" si="2"/>
        <v>95606.171092555247</v>
      </c>
      <c r="N41" s="11">
        <f t="shared" si="3"/>
        <v>6901.5717716557265</v>
      </c>
    </row>
    <row r="42" spans="1:14" x14ac:dyDescent="0.25">
      <c r="A42" s="5">
        <v>53</v>
      </c>
      <c r="B42" s="9" t="s">
        <v>121</v>
      </c>
      <c r="C42" s="10" t="s">
        <v>122</v>
      </c>
      <c r="D42" s="11">
        <v>1982</v>
      </c>
      <c r="E42" s="7" t="s">
        <v>197</v>
      </c>
      <c r="F42" s="8">
        <v>1060</v>
      </c>
      <c r="G42" s="8">
        <v>10500</v>
      </c>
      <c r="H42" s="8">
        <v>1488</v>
      </c>
      <c r="I42" s="8">
        <v>10084</v>
      </c>
      <c r="J42" t="str">
        <f>LOOKUP(A42,Feuil7!A$2:A$28,Feuil7!D$2:D$28)</f>
        <v>BRETAGNE</v>
      </c>
      <c r="K42" t="str">
        <f t="shared" si="0"/>
        <v>niveau supérieur</v>
      </c>
      <c r="L42" t="str">
        <f t="shared" si="1"/>
        <v>OUEST</v>
      </c>
      <c r="M42" s="11">
        <f t="shared" si="2"/>
        <v>23132</v>
      </c>
      <c r="N42" s="11">
        <f t="shared" si="3"/>
        <v>2548</v>
      </c>
    </row>
    <row r="43" spans="1:14" x14ac:dyDescent="0.25">
      <c r="A43" s="5">
        <v>82</v>
      </c>
      <c r="B43" s="6" t="s">
        <v>307</v>
      </c>
      <c r="C43" s="7" t="s">
        <v>10</v>
      </c>
      <c r="D43" s="11">
        <v>1990</v>
      </c>
      <c r="E43" s="7" t="s">
        <v>194</v>
      </c>
      <c r="F43" s="8">
        <v>1364</v>
      </c>
      <c r="G43" s="8">
        <v>8033</v>
      </c>
      <c r="H43" s="8">
        <v>1360</v>
      </c>
      <c r="I43" s="8">
        <v>13024</v>
      </c>
      <c r="J43" t="str">
        <f>LOOKUP(A43,Feuil7!A$2:A$28,Feuil7!D$2:D$28)</f>
        <v>RHONE-ALPES</v>
      </c>
      <c r="K43" t="str">
        <f t="shared" si="0"/>
        <v>niveau secondaire</v>
      </c>
      <c r="L43" t="str">
        <f t="shared" si="1"/>
        <v>CENTRE-EST</v>
      </c>
      <c r="M43" s="11">
        <f t="shared" si="2"/>
        <v>23781</v>
      </c>
      <c r="N43" s="11">
        <f t="shared" si="3"/>
        <v>2724</v>
      </c>
    </row>
    <row r="44" spans="1:14" x14ac:dyDescent="0.25">
      <c r="A44" s="5">
        <v>73</v>
      </c>
      <c r="B44" s="9" t="s">
        <v>76</v>
      </c>
      <c r="C44" s="10" t="s">
        <v>77</v>
      </c>
      <c r="D44" s="11">
        <v>1975</v>
      </c>
      <c r="E44" s="7" t="s">
        <v>197</v>
      </c>
      <c r="F44" s="8">
        <v>205</v>
      </c>
      <c r="G44" s="8">
        <v>2195</v>
      </c>
      <c r="H44" s="8">
        <v>400</v>
      </c>
      <c r="I44" s="8">
        <v>1905</v>
      </c>
      <c r="J44" t="str">
        <f>LOOKUP(A44,Feuil7!A$2:A$28,Feuil7!D$2:D$28)</f>
        <v>MIDI-PYRENEES</v>
      </c>
      <c r="K44" t="str">
        <f t="shared" si="0"/>
        <v>niveau supérieur</v>
      </c>
      <c r="L44" t="str">
        <f t="shared" si="1"/>
        <v>SUD-OUEST</v>
      </c>
      <c r="M44" s="11">
        <f t="shared" si="2"/>
        <v>4705</v>
      </c>
      <c r="N44" s="11">
        <f t="shared" si="3"/>
        <v>605</v>
      </c>
    </row>
    <row r="45" spans="1:14" x14ac:dyDescent="0.25">
      <c r="A45" s="5">
        <v>53</v>
      </c>
      <c r="B45" s="9" t="s">
        <v>70</v>
      </c>
      <c r="C45" s="10" t="s">
        <v>71</v>
      </c>
      <c r="D45" s="11">
        <v>1999</v>
      </c>
      <c r="E45" s="7" t="s">
        <v>193</v>
      </c>
      <c r="F45" s="8">
        <v>271</v>
      </c>
      <c r="G45" s="8">
        <v>50197</v>
      </c>
      <c r="H45" s="8">
        <v>140</v>
      </c>
      <c r="I45" s="8">
        <v>81913</v>
      </c>
      <c r="J45" t="str">
        <f>LOOKUP(A45,Feuil7!A$2:A$28,Feuil7!D$2:D$28)</f>
        <v>BRETAGNE</v>
      </c>
      <c r="K45" t="str">
        <f t="shared" si="0"/>
        <v>niveau primaire</v>
      </c>
      <c r="L45" t="str">
        <f t="shared" si="1"/>
        <v>OUEST</v>
      </c>
      <c r="M45" s="11">
        <f t="shared" si="2"/>
        <v>132521</v>
      </c>
      <c r="N45" s="11">
        <f t="shared" si="3"/>
        <v>411</v>
      </c>
    </row>
    <row r="46" spans="1:14" x14ac:dyDescent="0.25">
      <c r="A46" s="5">
        <v>21</v>
      </c>
      <c r="B46" s="9" t="s">
        <v>114</v>
      </c>
      <c r="C46" s="10" t="s">
        <v>115</v>
      </c>
      <c r="D46" s="11">
        <v>2011</v>
      </c>
      <c r="E46" s="7" t="s">
        <v>11</v>
      </c>
      <c r="F46" s="8">
        <v>3885.9853907084262</v>
      </c>
      <c r="G46" s="8">
        <v>33611.547994747671</v>
      </c>
      <c r="H46" s="8">
        <v>2269.4440560918833</v>
      </c>
      <c r="I46" s="8">
        <v>40776.060906896797</v>
      </c>
      <c r="J46" t="str">
        <f>LOOKUP(A46,Feuil7!A$2:A$28,Feuil7!D$2:D$28)</f>
        <v>CHAMPAGNE-ARDENNE</v>
      </c>
      <c r="K46" t="str">
        <f t="shared" si="0"/>
        <v>niveau primaire</v>
      </c>
      <c r="L46" t="str">
        <f t="shared" si="1"/>
        <v>BASSIN PARISIEN</v>
      </c>
      <c r="M46" s="11">
        <f t="shared" si="2"/>
        <v>80543.038348444767</v>
      </c>
      <c r="N46" s="11">
        <f t="shared" si="3"/>
        <v>6155.42944680031</v>
      </c>
    </row>
    <row r="47" spans="1:14" x14ac:dyDescent="0.25">
      <c r="A47" s="5">
        <v>93</v>
      </c>
      <c r="B47" s="9" t="s">
        <v>308</v>
      </c>
      <c r="C47" s="10" t="s">
        <v>17</v>
      </c>
      <c r="D47" s="11">
        <v>1999</v>
      </c>
      <c r="E47" s="7" t="s">
        <v>195</v>
      </c>
      <c r="F47" s="8">
        <v>1279</v>
      </c>
      <c r="G47" s="8">
        <v>14507</v>
      </c>
      <c r="H47" s="8">
        <v>802</v>
      </c>
      <c r="I47" s="8">
        <v>10638</v>
      </c>
      <c r="J47" t="str">
        <f>LOOKUP(A47,Feuil7!A$2:A$28,Feuil7!D$2:D$28)</f>
        <v>PROVENCE-ALPES-COTE D'AZUR</v>
      </c>
      <c r="K47" t="str">
        <f t="shared" si="0"/>
        <v>niveau secondaire</v>
      </c>
      <c r="L47" t="str">
        <f t="shared" si="1"/>
        <v>MEDITERRANEE</v>
      </c>
      <c r="M47" s="11">
        <f t="shared" si="2"/>
        <v>27226</v>
      </c>
      <c r="N47" s="11">
        <f t="shared" si="3"/>
        <v>2081</v>
      </c>
    </row>
    <row r="48" spans="1:14" x14ac:dyDescent="0.25">
      <c r="A48" s="5">
        <v>73</v>
      </c>
      <c r="B48" s="9" t="s">
        <v>104</v>
      </c>
      <c r="C48" s="10" t="s">
        <v>105</v>
      </c>
      <c r="D48" s="11">
        <v>1982</v>
      </c>
      <c r="E48" s="7" t="s">
        <v>193</v>
      </c>
      <c r="F48" s="8">
        <v>720</v>
      </c>
      <c r="G48" s="8">
        <v>14008</v>
      </c>
      <c r="H48" s="8">
        <v>660</v>
      </c>
      <c r="I48" s="8">
        <v>17484</v>
      </c>
      <c r="J48" t="str">
        <f>LOOKUP(A48,Feuil7!A$2:A$28,Feuil7!D$2:D$28)</f>
        <v>MIDI-PYRENEES</v>
      </c>
      <c r="K48" t="str">
        <f t="shared" si="0"/>
        <v>niveau primaire</v>
      </c>
      <c r="L48" t="str">
        <f t="shared" si="1"/>
        <v>SUD-OUEST</v>
      </c>
      <c r="M48" s="11">
        <f t="shared" si="2"/>
        <v>32872</v>
      </c>
      <c r="N48" s="11">
        <f t="shared" si="3"/>
        <v>1380</v>
      </c>
    </row>
    <row r="49" spans="1:14" x14ac:dyDescent="0.25">
      <c r="A49" s="5">
        <v>23</v>
      </c>
      <c r="B49" s="9" t="s">
        <v>66</v>
      </c>
      <c r="C49" s="10" t="s">
        <v>67</v>
      </c>
      <c r="D49" s="11">
        <v>2006</v>
      </c>
      <c r="E49" s="7" t="s">
        <v>195</v>
      </c>
      <c r="F49" s="8">
        <v>6863.8813934082636</v>
      </c>
      <c r="G49" s="8">
        <v>59304.316172997969</v>
      </c>
      <c r="H49" s="8">
        <v>4398.8699425352524</v>
      </c>
      <c r="I49" s="8">
        <v>42267.570775031279</v>
      </c>
      <c r="J49" t="str">
        <f>LOOKUP(A49,Feuil7!A$2:A$28,Feuil7!D$2:D$28)</f>
        <v>HAUTE-NORMANDIE</v>
      </c>
      <c r="K49" t="str">
        <f t="shared" si="0"/>
        <v>niveau secondaire</v>
      </c>
      <c r="L49" t="str">
        <f t="shared" si="1"/>
        <v>BASSIN PARISIEN</v>
      </c>
      <c r="M49" s="11">
        <f t="shared" si="2"/>
        <v>112834.63828397277</v>
      </c>
      <c r="N49" s="11">
        <f t="shared" si="3"/>
        <v>11262.751335943516</v>
      </c>
    </row>
    <row r="50" spans="1:14" x14ac:dyDescent="0.25">
      <c r="A50" s="5">
        <v>23</v>
      </c>
      <c r="B50" s="9" t="s">
        <v>66</v>
      </c>
      <c r="C50" s="10" t="s">
        <v>67</v>
      </c>
      <c r="D50" s="11">
        <v>1990</v>
      </c>
      <c r="E50" s="7" t="s">
        <v>196</v>
      </c>
      <c r="F50" s="8">
        <v>1540</v>
      </c>
      <c r="G50" s="8">
        <v>14044</v>
      </c>
      <c r="H50" s="8">
        <v>2252</v>
      </c>
      <c r="I50" s="8">
        <v>14149</v>
      </c>
      <c r="J50" t="str">
        <f>LOOKUP(A50,Feuil7!A$2:A$28,Feuil7!D$2:D$28)</f>
        <v>HAUTE-NORMANDIE</v>
      </c>
      <c r="K50" t="str">
        <f t="shared" si="0"/>
        <v>niveau supérieur</v>
      </c>
      <c r="L50" t="str">
        <f t="shared" si="1"/>
        <v>BASSIN PARISIEN</v>
      </c>
      <c r="M50" s="11">
        <f t="shared" si="2"/>
        <v>31985</v>
      </c>
      <c r="N50" s="11">
        <f t="shared" si="3"/>
        <v>3792</v>
      </c>
    </row>
    <row r="51" spans="1:14" x14ac:dyDescent="0.25">
      <c r="A51" s="5">
        <v>11</v>
      </c>
      <c r="B51" s="9" t="s">
        <v>16</v>
      </c>
      <c r="C51" s="10" t="s">
        <v>189</v>
      </c>
      <c r="D51" s="11">
        <v>2006</v>
      </c>
      <c r="E51" s="7" t="s">
        <v>193</v>
      </c>
      <c r="F51" s="8">
        <v>504.64105728741998</v>
      </c>
      <c r="G51" s="8">
        <v>36343.063639185879</v>
      </c>
      <c r="H51" s="8">
        <v>494.42889627245063</v>
      </c>
      <c r="I51" s="8">
        <v>55218.956635493538</v>
      </c>
      <c r="J51" t="str">
        <f>LOOKUP(A51,Feuil7!A$2:A$28,Feuil7!D$2:D$28)</f>
        <v>ILE-DE-FRANCE</v>
      </c>
      <c r="K51" t="str">
        <f t="shared" si="0"/>
        <v>niveau primaire</v>
      </c>
      <c r="L51" t="str">
        <f t="shared" si="1"/>
        <v>REGION PARISIENNE</v>
      </c>
      <c r="M51" s="11">
        <f t="shared" si="2"/>
        <v>92561.090228239293</v>
      </c>
      <c r="N51" s="11">
        <f t="shared" si="3"/>
        <v>999.06995355987056</v>
      </c>
    </row>
    <row r="52" spans="1:14" x14ac:dyDescent="0.25">
      <c r="A52" s="5">
        <v>42</v>
      </c>
      <c r="B52" s="9" t="s">
        <v>145</v>
      </c>
      <c r="C52" s="10" t="s">
        <v>146</v>
      </c>
      <c r="D52" s="11">
        <v>1982</v>
      </c>
      <c r="E52" s="7" t="s">
        <v>195</v>
      </c>
      <c r="F52" s="8">
        <v>14420</v>
      </c>
      <c r="G52" s="8">
        <v>49412</v>
      </c>
      <c r="H52" s="8">
        <v>11320</v>
      </c>
      <c r="I52" s="8">
        <v>29308</v>
      </c>
      <c r="J52" t="str">
        <f>LOOKUP(A52,Feuil7!A$2:A$28,Feuil7!D$2:D$28)</f>
        <v>ALSACE</v>
      </c>
      <c r="K52" t="str">
        <f t="shared" si="0"/>
        <v>niveau secondaire</v>
      </c>
      <c r="L52" t="str">
        <f t="shared" si="1"/>
        <v>EST</v>
      </c>
      <c r="M52" s="11">
        <f t="shared" si="2"/>
        <v>104460</v>
      </c>
      <c r="N52" s="11">
        <f t="shared" si="3"/>
        <v>25740</v>
      </c>
    </row>
    <row r="53" spans="1:14" x14ac:dyDescent="0.25">
      <c r="A53" s="5">
        <v>26</v>
      </c>
      <c r="B53" s="9" t="s">
        <v>151</v>
      </c>
      <c r="C53" s="10" t="s">
        <v>152</v>
      </c>
      <c r="D53" s="11">
        <v>1982</v>
      </c>
      <c r="E53" s="7" t="s">
        <v>11</v>
      </c>
      <c r="F53" s="8">
        <v>8736</v>
      </c>
      <c r="G53" s="8">
        <v>66380</v>
      </c>
      <c r="H53" s="8">
        <v>7380</v>
      </c>
      <c r="I53" s="8">
        <v>79200</v>
      </c>
      <c r="J53" t="str">
        <f>LOOKUP(A53,Feuil7!A$2:A$28,Feuil7!D$2:D$28)</f>
        <v>BOURGOGNE</v>
      </c>
      <c r="K53" t="str">
        <f t="shared" si="0"/>
        <v>niveau primaire</v>
      </c>
      <c r="L53" t="str">
        <f t="shared" si="1"/>
        <v>BASSIN PARISIEN</v>
      </c>
      <c r="M53" s="11">
        <f t="shared" si="2"/>
        <v>161696</v>
      </c>
      <c r="N53" s="11">
        <f t="shared" si="3"/>
        <v>16116</v>
      </c>
    </row>
    <row r="54" spans="1:14" x14ac:dyDescent="0.25">
      <c r="A54" s="5">
        <v>11</v>
      </c>
      <c r="B54" s="9" t="s">
        <v>187</v>
      </c>
      <c r="C54" s="10" t="s">
        <v>188</v>
      </c>
      <c r="D54" s="11">
        <v>1975</v>
      </c>
      <c r="E54" s="7" t="s">
        <v>194</v>
      </c>
      <c r="F54" s="8">
        <v>6820</v>
      </c>
      <c r="G54" s="8">
        <v>23535</v>
      </c>
      <c r="H54" s="8">
        <v>8070</v>
      </c>
      <c r="I54" s="8">
        <v>49970</v>
      </c>
      <c r="J54" t="str">
        <f>LOOKUP(A54,Feuil7!A$2:A$28,Feuil7!D$2:D$28)</f>
        <v>ILE-DE-FRANCE</v>
      </c>
      <c r="K54" t="str">
        <f t="shared" si="0"/>
        <v>niveau secondaire</v>
      </c>
      <c r="L54" t="str">
        <f t="shared" si="1"/>
        <v>REGION PARISIENNE</v>
      </c>
      <c r="M54" s="11">
        <f t="shared" si="2"/>
        <v>88395</v>
      </c>
      <c r="N54" s="11">
        <f t="shared" si="3"/>
        <v>14890</v>
      </c>
    </row>
    <row r="55" spans="1:14" x14ac:dyDescent="0.25">
      <c r="A55" s="5">
        <v>31</v>
      </c>
      <c r="B55" s="9" t="s">
        <v>133</v>
      </c>
      <c r="C55" s="10" t="s">
        <v>134</v>
      </c>
      <c r="D55" s="11">
        <v>1999</v>
      </c>
      <c r="E55" s="7" t="s">
        <v>194</v>
      </c>
      <c r="F55" s="8">
        <v>4820</v>
      </c>
      <c r="G55" s="8">
        <v>29011</v>
      </c>
      <c r="H55" s="8">
        <v>4696</v>
      </c>
      <c r="I55" s="8">
        <v>45425</v>
      </c>
      <c r="J55" t="str">
        <f>LOOKUP(A55,Feuil7!A$2:A$28,Feuil7!D$2:D$28)</f>
        <v>NORD-PAS-DE-CALAIS</v>
      </c>
      <c r="K55" t="str">
        <f t="shared" si="0"/>
        <v>niveau secondaire</v>
      </c>
      <c r="L55" t="str">
        <f t="shared" si="1"/>
        <v/>
      </c>
      <c r="M55" s="11">
        <f t="shared" si="2"/>
        <v>83952</v>
      </c>
      <c r="N55" s="11">
        <f t="shared" si="3"/>
        <v>9516</v>
      </c>
    </row>
    <row r="56" spans="1:14" x14ac:dyDescent="0.25">
      <c r="A56" s="5">
        <v>31</v>
      </c>
      <c r="B56" s="9" t="s">
        <v>127</v>
      </c>
      <c r="C56" s="10" t="s">
        <v>128</v>
      </c>
      <c r="D56" s="11">
        <v>1975</v>
      </c>
      <c r="E56" s="7" t="s">
        <v>193</v>
      </c>
      <c r="F56" s="8">
        <v>37380</v>
      </c>
      <c r="G56" s="8">
        <v>189720</v>
      </c>
      <c r="H56" s="8">
        <v>46855</v>
      </c>
      <c r="I56" s="8">
        <v>246035</v>
      </c>
      <c r="J56" t="str">
        <f>LOOKUP(A56,Feuil7!A$2:A$28,Feuil7!D$2:D$28)</f>
        <v>NORD-PAS-DE-CALAIS</v>
      </c>
      <c r="K56" t="str">
        <f t="shared" si="0"/>
        <v>niveau primaire</v>
      </c>
      <c r="L56" t="str">
        <f t="shared" si="1"/>
        <v/>
      </c>
      <c r="M56" s="11">
        <f t="shared" si="2"/>
        <v>519990</v>
      </c>
      <c r="N56" s="11">
        <f t="shared" si="3"/>
        <v>84235</v>
      </c>
    </row>
    <row r="57" spans="1:14" x14ac:dyDescent="0.25">
      <c r="A57" s="5">
        <v>24</v>
      </c>
      <c r="B57" s="9" t="s">
        <v>86</v>
      </c>
      <c r="C57" s="10" t="s">
        <v>87</v>
      </c>
      <c r="D57">
        <v>1968</v>
      </c>
      <c r="E57" s="7" t="s">
        <v>11</v>
      </c>
      <c r="F57" s="8">
        <v>7916</v>
      </c>
      <c r="G57" s="8">
        <v>54180</v>
      </c>
      <c r="H57" s="8">
        <v>6868</v>
      </c>
      <c r="I57" s="8">
        <v>65188</v>
      </c>
      <c r="J57" t="str">
        <f>LOOKUP(A57,Feuil7!A$2:A$28,Feuil7!D$2:D$28)</f>
        <v>CENTRE</v>
      </c>
      <c r="K57" t="str">
        <f t="shared" si="0"/>
        <v>niveau primaire</v>
      </c>
      <c r="L57" t="str">
        <f t="shared" si="1"/>
        <v>BASSIN PARISIEN</v>
      </c>
      <c r="M57" s="11">
        <f t="shared" si="2"/>
        <v>134152</v>
      </c>
      <c r="N57" s="11">
        <f t="shared" si="3"/>
        <v>14784</v>
      </c>
    </row>
    <row r="58" spans="1:14" x14ac:dyDescent="0.25">
      <c r="A58" s="5">
        <v>43</v>
      </c>
      <c r="B58" s="9" t="s">
        <v>149</v>
      </c>
      <c r="C58" s="10" t="s">
        <v>150</v>
      </c>
      <c r="D58" s="11">
        <v>1982</v>
      </c>
      <c r="E58" s="7" t="s">
        <v>195</v>
      </c>
      <c r="F58" s="8">
        <v>4152</v>
      </c>
      <c r="G58" s="8">
        <v>12032</v>
      </c>
      <c r="H58" s="8">
        <v>2640</v>
      </c>
      <c r="I58" s="8">
        <v>6636</v>
      </c>
      <c r="J58" t="str">
        <f>LOOKUP(A58,Feuil7!A$2:A$28,Feuil7!D$2:D$28)</f>
        <v>FRANCHE-COMTE</v>
      </c>
      <c r="K58" t="str">
        <f t="shared" si="0"/>
        <v>niveau secondaire</v>
      </c>
      <c r="L58" t="str">
        <f t="shared" si="1"/>
        <v>EST</v>
      </c>
      <c r="M58" s="11">
        <f t="shared" si="2"/>
        <v>25460</v>
      </c>
      <c r="N58" s="11">
        <f t="shared" si="3"/>
        <v>6792</v>
      </c>
    </row>
    <row r="59" spans="1:14" x14ac:dyDescent="0.25">
      <c r="A59" s="5">
        <v>73</v>
      </c>
      <c r="B59" s="9" t="s">
        <v>104</v>
      </c>
      <c r="C59" s="10" t="s">
        <v>105</v>
      </c>
      <c r="D59" s="11">
        <v>1990</v>
      </c>
      <c r="E59" s="7" t="s">
        <v>193</v>
      </c>
      <c r="F59" s="8">
        <v>196</v>
      </c>
      <c r="G59" s="8">
        <v>14048</v>
      </c>
      <c r="H59" s="8">
        <v>100</v>
      </c>
      <c r="I59" s="8">
        <v>17064</v>
      </c>
      <c r="J59" t="str">
        <f>LOOKUP(A59,Feuil7!A$2:A$28,Feuil7!D$2:D$28)</f>
        <v>MIDI-PYRENEES</v>
      </c>
      <c r="K59" t="str">
        <f t="shared" si="0"/>
        <v>niveau primaire</v>
      </c>
      <c r="L59" t="str">
        <f t="shared" si="1"/>
        <v>SUD-OUEST</v>
      </c>
      <c r="M59" s="11">
        <f t="shared" si="2"/>
        <v>31408</v>
      </c>
      <c r="N59" s="11">
        <f t="shared" si="3"/>
        <v>296</v>
      </c>
    </row>
    <row r="60" spans="1:14" x14ac:dyDescent="0.25">
      <c r="A60" s="5">
        <v>21</v>
      </c>
      <c r="B60" s="9" t="s">
        <v>99</v>
      </c>
      <c r="C60" s="10" t="s">
        <v>116</v>
      </c>
      <c r="D60" s="11">
        <v>1990</v>
      </c>
      <c r="E60" s="7" t="s">
        <v>194</v>
      </c>
      <c r="F60" s="8">
        <v>598</v>
      </c>
      <c r="G60" s="8">
        <v>2908</v>
      </c>
      <c r="H60" s="8">
        <v>700</v>
      </c>
      <c r="I60" s="8">
        <v>5076</v>
      </c>
      <c r="J60" t="str">
        <f>LOOKUP(A60,Feuil7!A$2:A$28,Feuil7!D$2:D$28)</f>
        <v>CHAMPAGNE-ARDENNE</v>
      </c>
      <c r="K60" t="str">
        <f t="shared" si="0"/>
        <v>niveau secondaire</v>
      </c>
      <c r="L60" t="str">
        <f t="shared" si="1"/>
        <v>BASSIN PARISIEN</v>
      </c>
      <c r="M60" s="11">
        <f t="shared" si="2"/>
        <v>9282</v>
      </c>
      <c r="N60" s="11">
        <f t="shared" si="3"/>
        <v>1298</v>
      </c>
    </row>
    <row r="61" spans="1:14" x14ac:dyDescent="0.25">
      <c r="A61" s="5">
        <v>24</v>
      </c>
      <c r="B61" s="9" t="s">
        <v>84</v>
      </c>
      <c r="C61" s="10" t="s">
        <v>85</v>
      </c>
      <c r="D61" s="11">
        <v>2006</v>
      </c>
      <c r="E61" s="7" t="s">
        <v>197</v>
      </c>
      <c r="F61" s="8">
        <v>701.64455729774363</v>
      </c>
      <c r="G61" s="8">
        <v>9937.8222666810034</v>
      </c>
      <c r="H61" s="8">
        <v>946.00866344157623</v>
      </c>
      <c r="I61" s="8">
        <v>12158.879480338655</v>
      </c>
      <c r="J61" t="str">
        <f>LOOKUP(A61,Feuil7!A$2:A$28,Feuil7!D$2:D$28)</f>
        <v>CENTRE</v>
      </c>
      <c r="K61" t="str">
        <f t="shared" si="0"/>
        <v>niveau supérieur</v>
      </c>
      <c r="L61" t="str">
        <f t="shared" si="1"/>
        <v>BASSIN PARISIEN</v>
      </c>
      <c r="M61" s="11">
        <f t="shared" si="2"/>
        <v>23744.354967758976</v>
      </c>
      <c r="N61" s="11">
        <f t="shared" si="3"/>
        <v>1647.6532207393197</v>
      </c>
    </row>
    <row r="62" spans="1:14" x14ac:dyDescent="0.25">
      <c r="A62" s="5">
        <v>21</v>
      </c>
      <c r="B62" s="9" t="s">
        <v>99</v>
      </c>
      <c r="C62" s="10" t="s">
        <v>116</v>
      </c>
      <c r="D62" s="11">
        <v>1975</v>
      </c>
      <c r="E62" s="7" t="s">
        <v>194</v>
      </c>
      <c r="F62" s="8">
        <v>915</v>
      </c>
      <c r="G62" s="8">
        <v>1745</v>
      </c>
      <c r="H62" s="8">
        <v>1070</v>
      </c>
      <c r="I62" s="8">
        <v>2850</v>
      </c>
      <c r="J62" t="str">
        <f>LOOKUP(A62,Feuil7!A$2:A$28,Feuil7!D$2:D$28)</f>
        <v>CHAMPAGNE-ARDENNE</v>
      </c>
      <c r="K62" t="str">
        <f t="shared" si="0"/>
        <v>niveau secondaire</v>
      </c>
      <c r="L62" t="str">
        <f t="shared" si="1"/>
        <v>BASSIN PARISIEN</v>
      </c>
      <c r="M62" s="11">
        <f t="shared" si="2"/>
        <v>6580</v>
      </c>
      <c r="N62" s="11">
        <f t="shared" si="3"/>
        <v>1985</v>
      </c>
    </row>
    <row r="63" spans="1:14" x14ac:dyDescent="0.25">
      <c r="A63" s="5">
        <v>72</v>
      </c>
      <c r="B63" s="9" t="s">
        <v>92</v>
      </c>
      <c r="C63" s="10" t="s">
        <v>93</v>
      </c>
      <c r="D63" s="11">
        <v>2011</v>
      </c>
      <c r="E63" s="7" t="s">
        <v>11</v>
      </c>
      <c r="F63" s="8">
        <v>1777.4056231324471</v>
      </c>
      <c r="G63" s="8">
        <v>20586.855859510204</v>
      </c>
      <c r="H63" s="8">
        <v>1062.4047247343547</v>
      </c>
      <c r="I63" s="8">
        <v>25747.387246323058</v>
      </c>
      <c r="J63" t="str">
        <f>LOOKUP(A63,Feuil7!A$2:A$28,Feuil7!D$2:D$28)</f>
        <v>AQUITAINE</v>
      </c>
      <c r="K63" t="str">
        <f t="shared" si="0"/>
        <v>niveau primaire</v>
      </c>
      <c r="L63" t="str">
        <f t="shared" si="1"/>
        <v>SUD-OUEST</v>
      </c>
      <c r="M63" s="11">
        <f t="shared" si="2"/>
        <v>49174.053453700064</v>
      </c>
      <c r="N63" s="11">
        <f t="shared" si="3"/>
        <v>2839.8103478668017</v>
      </c>
    </row>
    <row r="64" spans="1:14" x14ac:dyDescent="0.25">
      <c r="A64" s="5">
        <v>54</v>
      </c>
      <c r="B64" s="9" t="s">
        <v>176</v>
      </c>
      <c r="C64" s="10" t="s">
        <v>177</v>
      </c>
      <c r="D64" s="11">
        <v>1975</v>
      </c>
      <c r="E64" s="7" t="s">
        <v>193</v>
      </c>
      <c r="F64" s="8">
        <v>4215</v>
      </c>
      <c r="G64" s="8">
        <v>28405</v>
      </c>
      <c r="H64" s="8">
        <v>5090</v>
      </c>
      <c r="I64" s="8">
        <v>34720</v>
      </c>
      <c r="J64" t="str">
        <f>LOOKUP(A64,Feuil7!A$2:A$28,Feuil7!D$2:D$28)</f>
        <v>POITOU-CHARENTES</v>
      </c>
      <c r="K64" t="str">
        <f t="shared" si="0"/>
        <v>niveau primaire</v>
      </c>
      <c r="L64" t="str">
        <f t="shared" si="1"/>
        <v>OUEST</v>
      </c>
      <c r="M64" s="11">
        <f t="shared" si="2"/>
        <v>72430</v>
      </c>
      <c r="N64" s="11">
        <f t="shared" si="3"/>
        <v>9305</v>
      </c>
    </row>
    <row r="65" spans="1:14" x14ac:dyDescent="0.25">
      <c r="A65" s="5">
        <v>93</v>
      </c>
      <c r="B65" s="9" t="s">
        <v>14</v>
      </c>
      <c r="C65" s="10" t="s">
        <v>171</v>
      </c>
      <c r="D65" s="11">
        <v>1982</v>
      </c>
      <c r="E65" s="7" t="s">
        <v>195</v>
      </c>
      <c r="F65" s="8">
        <v>8936</v>
      </c>
      <c r="G65" s="8">
        <v>31804</v>
      </c>
      <c r="H65" s="8">
        <v>6356</v>
      </c>
      <c r="I65" s="8">
        <v>23592</v>
      </c>
      <c r="J65" t="str">
        <f>LOOKUP(A65,Feuil7!A$2:A$28,Feuil7!D$2:D$28)</f>
        <v>PROVENCE-ALPES-COTE D'AZUR</v>
      </c>
      <c r="K65" t="str">
        <f t="shared" si="0"/>
        <v>niveau secondaire</v>
      </c>
      <c r="L65" t="str">
        <f t="shared" si="1"/>
        <v>MEDITERRANEE</v>
      </c>
      <c r="M65" s="11">
        <f t="shared" si="2"/>
        <v>70688</v>
      </c>
      <c r="N65" s="11">
        <f t="shared" si="3"/>
        <v>15292</v>
      </c>
    </row>
    <row r="66" spans="1:14" x14ac:dyDescent="0.25">
      <c r="A66" s="5">
        <v>53</v>
      </c>
      <c r="B66" s="9" t="s">
        <v>70</v>
      </c>
      <c r="C66" s="10" t="s">
        <v>71</v>
      </c>
      <c r="D66" s="11">
        <v>1999</v>
      </c>
      <c r="E66" s="7" t="s">
        <v>195</v>
      </c>
      <c r="F66" s="8">
        <v>7987</v>
      </c>
      <c r="G66" s="8">
        <v>91107</v>
      </c>
      <c r="H66" s="8">
        <v>4565</v>
      </c>
      <c r="I66" s="8">
        <v>66120</v>
      </c>
      <c r="J66" t="str">
        <f>LOOKUP(A66,Feuil7!A$2:A$28,Feuil7!D$2:D$28)</f>
        <v>BRETAGNE</v>
      </c>
      <c r="K66" t="str">
        <f t="shared" si="0"/>
        <v>niveau secondaire</v>
      </c>
      <c r="L66" t="str">
        <f t="shared" si="1"/>
        <v>OUEST</v>
      </c>
      <c r="M66" s="11">
        <f t="shared" si="2"/>
        <v>169779</v>
      </c>
      <c r="N66" s="11">
        <f t="shared" si="3"/>
        <v>12552</v>
      </c>
    </row>
    <row r="67" spans="1:14" x14ac:dyDescent="0.25">
      <c r="A67" s="5">
        <v>73</v>
      </c>
      <c r="B67" s="9" t="s">
        <v>9</v>
      </c>
      <c r="C67" s="10" t="s">
        <v>170</v>
      </c>
      <c r="D67" s="11">
        <v>1975</v>
      </c>
      <c r="E67" s="7" t="s">
        <v>194</v>
      </c>
      <c r="F67" s="8">
        <v>745</v>
      </c>
      <c r="G67" s="8">
        <v>2315</v>
      </c>
      <c r="H67" s="8">
        <v>1080</v>
      </c>
      <c r="I67" s="8">
        <v>3640</v>
      </c>
      <c r="J67" t="str">
        <f>LOOKUP(A67,Feuil7!A$2:A$28,Feuil7!D$2:D$28)</f>
        <v>MIDI-PYRENEES</v>
      </c>
      <c r="K67" t="str">
        <f t="shared" ref="K67:K130" si="7">IF(OR(E67="Aucun",E67="CEP"),"niveau primaire",IF(OR(E67="CAP-BEP",E67="BEPC"),"niveau secondaire",IF(OR(E67="BAC",E67="SUP"),"niveau supérieur","")))</f>
        <v>niveau secondaire</v>
      </c>
      <c r="L67" t="str">
        <f t="shared" ref="L67:L130" si="8">IF(OR(J67="ile-de-France"),"REGION PARISIENNE",IF(OR(J67="bourgogne",J67="centre",J67="champagne-ardenne",J67="basse-normandie",J67="haute-normandie",J67="picardie"),"BASSIN PARISIEN",IF(OR(J67="nord pas-de-calais"),"NORD",IF(OR(J67="alsace",J67="franche-comte",J67="lorraine"),"EST",IF(OR(J67="bretagne",J67="pays de la loire",J67="poitou-charentes"),"OUEST",IF(OR(J67="aquitaine",J67="limousin",J67="midi-pyrenees"),"SUD-OUEST",IF(OR(J67="auvergne",J67="rhone-alpes"),"CENTRE-EST",IF(OR(J67="languedoc-roussillon",J67="provence-alpes-cote d'azur",J67="corse"),"MEDITERRANEE",""))))))))</f>
        <v>SUD-OUEST</v>
      </c>
      <c r="M67" s="11">
        <f t="shared" ref="M67:M130" si="9">SUM(F67,G67,H67,I67)</f>
        <v>7780</v>
      </c>
      <c r="N67" s="11">
        <f t="shared" ref="N67:N130" si="10">SUM(F67,H67)</f>
        <v>1825</v>
      </c>
    </row>
    <row r="68" spans="1:14" x14ac:dyDescent="0.25">
      <c r="A68" s="5">
        <v>94</v>
      </c>
      <c r="B68" s="9" t="s">
        <v>51</v>
      </c>
      <c r="C68" s="10" t="s">
        <v>52</v>
      </c>
      <c r="D68">
        <v>1968</v>
      </c>
      <c r="E68" s="7" t="s">
        <v>195</v>
      </c>
      <c r="F68" s="8">
        <v>280</v>
      </c>
      <c r="G68" s="8">
        <v>900</v>
      </c>
      <c r="H68" s="8">
        <v>200</v>
      </c>
      <c r="I68" s="8">
        <v>700</v>
      </c>
      <c r="J68" t="str">
        <f>LOOKUP(A68,Feuil7!A$2:A$28,Feuil7!D$2:D$28)</f>
        <v>CORSE</v>
      </c>
      <c r="K68" t="str">
        <f t="shared" si="7"/>
        <v>niveau secondaire</v>
      </c>
      <c r="L68" t="str">
        <f t="shared" si="8"/>
        <v>MEDITERRANEE</v>
      </c>
      <c r="M68" s="11">
        <f t="shared" si="9"/>
        <v>2080</v>
      </c>
      <c r="N68" s="11">
        <f t="shared" si="10"/>
        <v>480</v>
      </c>
    </row>
    <row r="69" spans="1:14" x14ac:dyDescent="0.25">
      <c r="A69" s="5">
        <v>42</v>
      </c>
      <c r="B69" s="9" t="s">
        <v>143</v>
      </c>
      <c r="C69" s="10" t="s">
        <v>144</v>
      </c>
      <c r="D69" s="11">
        <v>1999</v>
      </c>
      <c r="E69" s="7" t="s">
        <v>195</v>
      </c>
      <c r="F69" s="8">
        <v>11706</v>
      </c>
      <c r="G69" s="8">
        <v>121974</v>
      </c>
      <c r="H69" s="8">
        <v>7698</v>
      </c>
      <c r="I69" s="8">
        <v>92463</v>
      </c>
      <c r="J69" t="str">
        <f>LOOKUP(A69,Feuil7!A$2:A$28,Feuil7!D$2:D$28)</f>
        <v>ALSACE</v>
      </c>
      <c r="K69" t="str">
        <f t="shared" si="7"/>
        <v>niveau secondaire</v>
      </c>
      <c r="L69" t="str">
        <f t="shared" si="8"/>
        <v>EST</v>
      </c>
      <c r="M69" s="11">
        <f t="shared" si="9"/>
        <v>233841</v>
      </c>
      <c r="N69" s="11">
        <f t="shared" si="10"/>
        <v>19404</v>
      </c>
    </row>
    <row r="70" spans="1:14" x14ac:dyDescent="0.25">
      <c r="A70" s="5">
        <v>26</v>
      </c>
      <c r="B70" s="9" t="s">
        <v>21</v>
      </c>
      <c r="C70" s="10" t="s">
        <v>56</v>
      </c>
      <c r="D70" s="11">
        <v>2006</v>
      </c>
      <c r="E70" s="7" t="s">
        <v>197</v>
      </c>
      <c r="F70" s="8">
        <v>2903.1349897191972</v>
      </c>
      <c r="G70" s="8">
        <v>37021.119946959618</v>
      </c>
      <c r="H70" s="8">
        <v>4259.3085540515212</v>
      </c>
      <c r="I70" s="8">
        <v>43080.191063937506</v>
      </c>
      <c r="J70" t="str">
        <f>LOOKUP(A70,Feuil7!A$2:A$28,Feuil7!D$2:D$28)</f>
        <v>BOURGOGNE</v>
      </c>
      <c r="K70" t="str">
        <f t="shared" si="7"/>
        <v>niveau supérieur</v>
      </c>
      <c r="L70" t="str">
        <f t="shared" si="8"/>
        <v>BASSIN PARISIEN</v>
      </c>
      <c r="M70" s="11">
        <f t="shared" si="9"/>
        <v>87263.754554667845</v>
      </c>
      <c r="N70" s="11">
        <f t="shared" si="10"/>
        <v>7162.443543770718</v>
      </c>
    </row>
    <row r="71" spans="1:14" x14ac:dyDescent="0.25">
      <c r="A71" s="5">
        <v>23</v>
      </c>
      <c r="B71" s="9" t="s">
        <v>66</v>
      </c>
      <c r="C71" s="10" t="s">
        <v>67</v>
      </c>
      <c r="D71" s="11">
        <v>2006</v>
      </c>
      <c r="E71" s="7" t="s">
        <v>11</v>
      </c>
      <c r="F71" s="8">
        <v>4658.2822835699571</v>
      </c>
      <c r="G71" s="8">
        <v>40906.989935456557</v>
      </c>
      <c r="H71" s="8">
        <v>2712.8952180061797</v>
      </c>
      <c r="I71" s="8">
        <v>47297.913387251865</v>
      </c>
      <c r="J71" t="str">
        <f>LOOKUP(A71,Feuil7!A$2:A$28,Feuil7!D$2:D$28)</f>
        <v>HAUTE-NORMANDIE</v>
      </c>
      <c r="K71" t="str">
        <f t="shared" si="7"/>
        <v>niveau primaire</v>
      </c>
      <c r="L71" t="str">
        <f t="shared" si="8"/>
        <v>BASSIN PARISIEN</v>
      </c>
      <c r="M71" s="11">
        <f t="shared" si="9"/>
        <v>95576.080824284552</v>
      </c>
      <c r="N71" s="11">
        <f t="shared" si="10"/>
        <v>7371.1775015761368</v>
      </c>
    </row>
    <row r="72" spans="1:14" x14ac:dyDescent="0.25">
      <c r="A72" s="5">
        <v>31</v>
      </c>
      <c r="B72" s="9" t="s">
        <v>133</v>
      </c>
      <c r="C72" s="10" t="s">
        <v>134</v>
      </c>
      <c r="D72" s="11">
        <v>2006</v>
      </c>
      <c r="E72" s="7" t="s">
        <v>196</v>
      </c>
      <c r="F72" s="8">
        <v>11769.354472952655</v>
      </c>
      <c r="G72" s="8">
        <v>61144.889855052024</v>
      </c>
      <c r="H72" s="8">
        <v>12280.525922447963</v>
      </c>
      <c r="I72" s="8">
        <v>64906.920961945732</v>
      </c>
      <c r="J72" t="str">
        <f>LOOKUP(A72,Feuil7!A$2:A$28,Feuil7!D$2:D$28)</f>
        <v>NORD-PAS-DE-CALAIS</v>
      </c>
      <c r="K72" t="str">
        <f t="shared" si="7"/>
        <v>niveau supérieur</v>
      </c>
      <c r="L72" t="str">
        <f t="shared" si="8"/>
        <v/>
      </c>
      <c r="M72" s="11">
        <f t="shared" si="9"/>
        <v>150101.69121239838</v>
      </c>
      <c r="N72" s="11">
        <f t="shared" si="10"/>
        <v>24049.880395400618</v>
      </c>
    </row>
    <row r="73" spans="1:14" x14ac:dyDescent="0.25">
      <c r="A73" s="5">
        <v>11</v>
      </c>
      <c r="B73" s="9" t="s">
        <v>162</v>
      </c>
      <c r="C73" s="10" t="s">
        <v>163</v>
      </c>
      <c r="D73" s="11">
        <v>1975</v>
      </c>
      <c r="E73" s="7" t="s">
        <v>194</v>
      </c>
      <c r="F73" s="8">
        <v>4880</v>
      </c>
      <c r="G73" s="8">
        <v>15635</v>
      </c>
      <c r="H73" s="8">
        <v>5605</v>
      </c>
      <c r="I73" s="8">
        <v>29860</v>
      </c>
      <c r="J73" t="str">
        <f>LOOKUP(A73,Feuil7!A$2:A$28,Feuil7!D$2:D$28)</f>
        <v>ILE-DE-FRANCE</v>
      </c>
      <c r="K73" t="str">
        <f t="shared" si="7"/>
        <v>niveau secondaire</v>
      </c>
      <c r="L73" t="str">
        <f t="shared" si="8"/>
        <v>REGION PARISIENNE</v>
      </c>
      <c r="M73" s="11">
        <f t="shared" si="9"/>
        <v>55980</v>
      </c>
      <c r="N73" s="11">
        <f t="shared" si="10"/>
        <v>10485</v>
      </c>
    </row>
    <row r="74" spans="1:14" x14ac:dyDescent="0.25">
      <c r="A74" s="5">
        <v>43</v>
      </c>
      <c r="B74" s="9" t="s">
        <v>90</v>
      </c>
      <c r="C74" s="10" t="s">
        <v>91</v>
      </c>
      <c r="D74" s="11">
        <v>1990</v>
      </c>
      <c r="E74" s="7" t="s">
        <v>194</v>
      </c>
      <c r="F74" s="8">
        <v>692</v>
      </c>
      <c r="G74" s="8">
        <v>4380</v>
      </c>
      <c r="H74" s="8">
        <v>760</v>
      </c>
      <c r="I74" s="8">
        <v>6768</v>
      </c>
      <c r="J74" t="str">
        <f>LOOKUP(A74,Feuil7!A$2:A$28,Feuil7!D$2:D$28)</f>
        <v>FRANCHE-COMTE</v>
      </c>
      <c r="K74" t="str">
        <f t="shared" si="7"/>
        <v>niveau secondaire</v>
      </c>
      <c r="L74" t="str">
        <f t="shared" si="8"/>
        <v>EST</v>
      </c>
      <c r="M74" s="11">
        <f t="shared" si="9"/>
        <v>12600</v>
      </c>
      <c r="N74" s="11">
        <f t="shared" si="10"/>
        <v>1452</v>
      </c>
    </row>
    <row r="75" spans="1:14" x14ac:dyDescent="0.25">
      <c r="A75" s="5">
        <v>91</v>
      </c>
      <c r="B75" s="9" t="s">
        <v>80</v>
      </c>
      <c r="C75" s="10" t="s">
        <v>81</v>
      </c>
      <c r="D75" s="11">
        <v>1982</v>
      </c>
      <c r="E75" s="7" t="s">
        <v>196</v>
      </c>
      <c r="F75" s="8">
        <v>3236</v>
      </c>
      <c r="G75" s="8">
        <v>21140</v>
      </c>
      <c r="H75" s="8">
        <v>4688</v>
      </c>
      <c r="I75" s="8">
        <v>19784</v>
      </c>
      <c r="J75" t="str">
        <f>LOOKUP(A75,Feuil7!A$2:A$28,Feuil7!D$2:D$28)</f>
        <v>LANGUEDOC-ROUSSILLON</v>
      </c>
      <c r="K75" t="str">
        <f t="shared" si="7"/>
        <v>niveau supérieur</v>
      </c>
      <c r="L75" t="str">
        <f t="shared" si="8"/>
        <v>MEDITERRANEE</v>
      </c>
      <c r="M75" s="11">
        <f t="shared" si="9"/>
        <v>48848</v>
      </c>
      <c r="N75" s="11">
        <f t="shared" si="10"/>
        <v>7924</v>
      </c>
    </row>
    <row r="76" spans="1:14" x14ac:dyDescent="0.25">
      <c r="A76" s="5">
        <v>74</v>
      </c>
      <c r="B76" s="9" t="s">
        <v>48</v>
      </c>
      <c r="C76" s="10" t="s">
        <v>49</v>
      </c>
      <c r="D76" s="11">
        <v>1990</v>
      </c>
      <c r="E76" s="7" t="s">
        <v>11</v>
      </c>
      <c r="F76" s="8">
        <v>1907</v>
      </c>
      <c r="G76" s="8">
        <v>22212</v>
      </c>
      <c r="H76" s="8">
        <v>1512</v>
      </c>
      <c r="I76" s="8">
        <v>28116</v>
      </c>
      <c r="J76" t="str">
        <f>LOOKUP(A76,Feuil7!A$2:A$28,Feuil7!D$2:D$28)</f>
        <v>LIMOUSIN</v>
      </c>
      <c r="K76" t="str">
        <f t="shared" si="7"/>
        <v>niveau primaire</v>
      </c>
      <c r="L76" t="str">
        <f t="shared" si="8"/>
        <v>SUD-OUEST</v>
      </c>
      <c r="M76" s="11">
        <f t="shared" si="9"/>
        <v>53747</v>
      </c>
      <c r="N76" s="11">
        <f t="shared" si="10"/>
        <v>3419</v>
      </c>
    </row>
    <row r="77" spans="1:14" x14ac:dyDescent="0.25">
      <c r="A77" s="5">
        <v>73</v>
      </c>
      <c r="B77" s="9" t="s">
        <v>168</v>
      </c>
      <c r="C77" s="10" t="s">
        <v>169</v>
      </c>
      <c r="D77" s="11">
        <v>1975</v>
      </c>
      <c r="E77" s="7" t="s">
        <v>196</v>
      </c>
      <c r="F77" s="8">
        <v>1315</v>
      </c>
      <c r="G77" s="8">
        <v>6325</v>
      </c>
      <c r="H77" s="8">
        <v>1650</v>
      </c>
      <c r="I77" s="8">
        <v>5245</v>
      </c>
      <c r="J77" t="str">
        <f>LOOKUP(A77,Feuil7!A$2:A$28,Feuil7!D$2:D$28)</f>
        <v>MIDI-PYRENEES</v>
      </c>
      <c r="K77" t="str">
        <f t="shared" si="7"/>
        <v>niveau supérieur</v>
      </c>
      <c r="L77" t="str">
        <f t="shared" si="8"/>
        <v>SUD-OUEST</v>
      </c>
      <c r="M77" s="11">
        <f t="shared" si="9"/>
        <v>14535</v>
      </c>
      <c r="N77" s="11">
        <f t="shared" si="10"/>
        <v>2965</v>
      </c>
    </row>
    <row r="78" spans="1:14" x14ac:dyDescent="0.25">
      <c r="A78" s="5">
        <v>93</v>
      </c>
      <c r="B78" s="9" t="s">
        <v>32</v>
      </c>
      <c r="C78" s="10" t="s">
        <v>33</v>
      </c>
      <c r="D78" s="11">
        <v>1982</v>
      </c>
      <c r="E78" s="7" t="s">
        <v>197</v>
      </c>
      <c r="F78" s="8">
        <v>3340</v>
      </c>
      <c r="G78" s="8">
        <v>48296</v>
      </c>
      <c r="H78" s="8">
        <v>5308</v>
      </c>
      <c r="I78" s="8">
        <v>45296</v>
      </c>
      <c r="J78" t="str">
        <f>LOOKUP(A78,Feuil7!A$2:A$28,Feuil7!D$2:D$28)</f>
        <v>PROVENCE-ALPES-COTE D'AZUR</v>
      </c>
      <c r="K78" t="str">
        <f t="shared" si="7"/>
        <v>niveau supérieur</v>
      </c>
      <c r="L78" t="str">
        <f t="shared" si="8"/>
        <v>MEDITERRANEE</v>
      </c>
      <c r="M78" s="11">
        <f t="shared" si="9"/>
        <v>102240</v>
      </c>
      <c r="N78" s="11">
        <f t="shared" si="10"/>
        <v>8648</v>
      </c>
    </row>
    <row r="79" spans="1:14" x14ac:dyDescent="0.25">
      <c r="A79" s="5">
        <v>93</v>
      </c>
      <c r="B79" s="9" t="s">
        <v>172</v>
      </c>
      <c r="C79" s="10" t="s">
        <v>173</v>
      </c>
      <c r="D79">
        <v>1968</v>
      </c>
      <c r="E79" s="7" t="s">
        <v>193</v>
      </c>
      <c r="F79" s="8">
        <v>5500</v>
      </c>
      <c r="G79" s="8">
        <v>28944</v>
      </c>
      <c r="H79" s="8">
        <v>5576</v>
      </c>
      <c r="I79" s="8">
        <v>32204</v>
      </c>
      <c r="J79" t="str">
        <f>LOOKUP(A79,Feuil7!A$2:A$28,Feuil7!D$2:D$28)</f>
        <v>PROVENCE-ALPES-COTE D'AZUR</v>
      </c>
      <c r="K79" t="str">
        <f t="shared" si="7"/>
        <v>niveau primaire</v>
      </c>
      <c r="L79" t="str">
        <f t="shared" si="8"/>
        <v>MEDITERRANEE</v>
      </c>
      <c r="M79" s="11">
        <f t="shared" si="9"/>
        <v>72224</v>
      </c>
      <c r="N79" s="11">
        <f t="shared" si="10"/>
        <v>11076</v>
      </c>
    </row>
    <row r="80" spans="1:14" x14ac:dyDescent="0.25">
      <c r="A80" s="5">
        <v>31</v>
      </c>
      <c r="B80" s="9" t="s">
        <v>133</v>
      </c>
      <c r="C80" s="10" t="s">
        <v>134</v>
      </c>
      <c r="D80">
        <v>1968</v>
      </c>
      <c r="E80" s="7" t="s">
        <v>197</v>
      </c>
      <c r="F80" s="8">
        <v>1096</v>
      </c>
      <c r="G80" s="8">
        <v>8592</v>
      </c>
      <c r="H80" s="8">
        <v>692</v>
      </c>
      <c r="I80" s="8">
        <v>2372</v>
      </c>
      <c r="J80" t="str">
        <f>LOOKUP(A80,Feuil7!A$2:A$28,Feuil7!D$2:D$28)</f>
        <v>NORD-PAS-DE-CALAIS</v>
      </c>
      <c r="K80" t="str">
        <f t="shared" si="7"/>
        <v>niveau supérieur</v>
      </c>
      <c r="L80" t="str">
        <f t="shared" si="8"/>
        <v/>
      </c>
      <c r="M80" s="11">
        <f t="shared" si="9"/>
        <v>12752</v>
      </c>
      <c r="N80" s="11">
        <f t="shared" si="10"/>
        <v>1788</v>
      </c>
    </row>
    <row r="81" spans="1:14" x14ac:dyDescent="0.25">
      <c r="A81" s="5">
        <v>42</v>
      </c>
      <c r="B81" s="9" t="s">
        <v>145</v>
      </c>
      <c r="C81" s="10" t="s">
        <v>146</v>
      </c>
      <c r="D81" s="11">
        <v>1990</v>
      </c>
      <c r="E81" s="7" t="s">
        <v>194</v>
      </c>
      <c r="F81" s="8">
        <v>1909</v>
      </c>
      <c r="G81" s="8">
        <v>7761</v>
      </c>
      <c r="H81" s="8">
        <v>1940</v>
      </c>
      <c r="I81" s="8">
        <v>11384</v>
      </c>
      <c r="J81" t="str">
        <f>LOOKUP(A81,Feuil7!A$2:A$28,Feuil7!D$2:D$28)</f>
        <v>ALSACE</v>
      </c>
      <c r="K81" t="str">
        <f t="shared" si="7"/>
        <v>niveau secondaire</v>
      </c>
      <c r="L81" t="str">
        <f t="shared" si="8"/>
        <v>EST</v>
      </c>
      <c r="M81" s="11">
        <f t="shared" si="9"/>
        <v>22994</v>
      </c>
      <c r="N81" s="11">
        <f t="shared" si="10"/>
        <v>3849</v>
      </c>
    </row>
    <row r="82" spans="1:14" x14ac:dyDescent="0.25">
      <c r="A82" s="5">
        <v>43</v>
      </c>
      <c r="B82" s="9" t="s">
        <v>149</v>
      </c>
      <c r="C82" s="10" t="s">
        <v>150</v>
      </c>
      <c r="D82" s="11">
        <v>1990</v>
      </c>
      <c r="E82" s="7" t="s">
        <v>194</v>
      </c>
      <c r="F82" s="8">
        <v>666</v>
      </c>
      <c r="G82" s="8">
        <v>3946</v>
      </c>
      <c r="H82" s="8">
        <v>804</v>
      </c>
      <c r="I82" s="8">
        <v>6489</v>
      </c>
      <c r="J82" t="str">
        <f>LOOKUP(A82,Feuil7!A$2:A$28,Feuil7!D$2:D$28)</f>
        <v>FRANCHE-COMTE</v>
      </c>
      <c r="K82" t="str">
        <f t="shared" si="7"/>
        <v>niveau secondaire</v>
      </c>
      <c r="L82" t="str">
        <f t="shared" si="8"/>
        <v>EST</v>
      </c>
      <c r="M82" s="11">
        <f t="shared" si="9"/>
        <v>11905</v>
      </c>
      <c r="N82" s="11">
        <f t="shared" si="10"/>
        <v>1470</v>
      </c>
    </row>
    <row r="83" spans="1:14" x14ac:dyDescent="0.25">
      <c r="A83" s="5">
        <v>74</v>
      </c>
      <c r="B83" s="9" t="s">
        <v>48</v>
      </c>
      <c r="C83" s="10" t="s">
        <v>49</v>
      </c>
      <c r="D83" s="11">
        <v>2011</v>
      </c>
      <c r="E83" s="7" t="s">
        <v>194</v>
      </c>
      <c r="F83" s="8">
        <v>833.79554571342669</v>
      </c>
      <c r="G83" s="8">
        <v>4596.1587636920194</v>
      </c>
      <c r="H83" s="8">
        <v>496.31112791752986</v>
      </c>
      <c r="I83" s="8">
        <v>8565.5543459964683</v>
      </c>
      <c r="J83" t="str">
        <f>LOOKUP(A83,Feuil7!A$2:A$28,Feuil7!D$2:D$28)</f>
        <v>LIMOUSIN</v>
      </c>
      <c r="K83" t="str">
        <f t="shared" si="7"/>
        <v>niveau secondaire</v>
      </c>
      <c r="L83" t="str">
        <f t="shared" si="8"/>
        <v>SUD-OUEST</v>
      </c>
      <c r="M83" s="11">
        <f t="shared" si="9"/>
        <v>14491.819783319444</v>
      </c>
      <c r="N83" s="11">
        <f t="shared" si="10"/>
        <v>1330.1066736309565</v>
      </c>
    </row>
    <row r="84" spans="1:14" x14ac:dyDescent="0.25">
      <c r="A84" s="5">
        <v>25</v>
      </c>
      <c r="B84" s="9" t="s">
        <v>112</v>
      </c>
      <c r="C84" s="10" t="s">
        <v>113</v>
      </c>
      <c r="D84" s="11">
        <v>2006</v>
      </c>
      <c r="E84" s="7" t="s">
        <v>196</v>
      </c>
      <c r="F84" s="8">
        <v>3261.372200847029</v>
      </c>
      <c r="G84" s="8">
        <v>20275.067147165078</v>
      </c>
      <c r="H84" s="8">
        <v>3162.8151711039204</v>
      </c>
      <c r="I84" s="8">
        <v>22867.902388417009</v>
      </c>
      <c r="J84" t="str">
        <f>LOOKUP(A84,Feuil7!A$2:A$28,Feuil7!D$2:D$28)</f>
        <v>BASSE-NORMANDIE</v>
      </c>
      <c r="K84" t="str">
        <f t="shared" si="7"/>
        <v>niveau supérieur</v>
      </c>
      <c r="L84" t="str">
        <f t="shared" si="8"/>
        <v>BASSIN PARISIEN</v>
      </c>
      <c r="M84" s="11">
        <f t="shared" si="9"/>
        <v>49567.156907533034</v>
      </c>
      <c r="N84" s="11">
        <f t="shared" si="10"/>
        <v>6424.1873719509495</v>
      </c>
    </row>
    <row r="85" spans="1:14" x14ac:dyDescent="0.25">
      <c r="A85" s="5">
        <v>82</v>
      </c>
      <c r="B85" s="9" t="s">
        <v>55</v>
      </c>
      <c r="C85" s="10" t="s">
        <v>65</v>
      </c>
      <c r="D85" s="11">
        <v>2011</v>
      </c>
      <c r="E85" s="7" t="s">
        <v>196</v>
      </c>
      <c r="F85" s="8">
        <v>3497.6548181136818</v>
      </c>
      <c r="G85" s="8">
        <v>24788.678330851919</v>
      </c>
      <c r="H85" s="8">
        <v>3382.2757059670744</v>
      </c>
      <c r="I85" s="8">
        <v>29159.267160377432</v>
      </c>
      <c r="J85" t="str">
        <f>LOOKUP(A85,Feuil7!A$2:A$28,Feuil7!D$2:D$28)</f>
        <v>RHONE-ALPES</v>
      </c>
      <c r="K85" t="str">
        <f t="shared" si="7"/>
        <v>niveau supérieur</v>
      </c>
      <c r="L85" t="str">
        <f t="shared" si="8"/>
        <v>CENTRE-EST</v>
      </c>
      <c r="M85" s="11">
        <f t="shared" si="9"/>
        <v>60827.876015310103</v>
      </c>
      <c r="N85" s="11">
        <f t="shared" si="10"/>
        <v>6879.9305240807562</v>
      </c>
    </row>
    <row r="86" spans="1:14" x14ac:dyDescent="0.25">
      <c r="A86" s="5">
        <v>53</v>
      </c>
      <c r="B86" s="9" t="s">
        <v>12</v>
      </c>
      <c r="C86" s="10" t="s">
        <v>58</v>
      </c>
      <c r="D86" s="11">
        <v>1990</v>
      </c>
      <c r="E86" s="7" t="s">
        <v>193</v>
      </c>
      <c r="F86" s="8">
        <v>539</v>
      </c>
      <c r="G86" s="8">
        <v>42792</v>
      </c>
      <c r="H86" s="8">
        <v>380</v>
      </c>
      <c r="I86" s="8">
        <v>57880</v>
      </c>
      <c r="J86" t="str">
        <f>LOOKUP(A86,Feuil7!A$2:A$28,Feuil7!D$2:D$28)</f>
        <v>BRETAGNE</v>
      </c>
      <c r="K86" t="str">
        <f t="shared" si="7"/>
        <v>niveau primaire</v>
      </c>
      <c r="L86" t="str">
        <f t="shared" si="8"/>
        <v>OUEST</v>
      </c>
      <c r="M86" s="11">
        <f t="shared" si="9"/>
        <v>101591</v>
      </c>
      <c r="N86" s="11">
        <f t="shared" si="10"/>
        <v>919</v>
      </c>
    </row>
    <row r="87" spans="1:14" x14ac:dyDescent="0.25">
      <c r="A87" s="5">
        <v>53</v>
      </c>
      <c r="B87" s="9" t="s">
        <v>12</v>
      </c>
      <c r="C87" s="10" t="s">
        <v>58</v>
      </c>
      <c r="D87">
        <v>1968</v>
      </c>
      <c r="E87" s="7" t="s">
        <v>196</v>
      </c>
      <c r="F87" s="8">
        <v>1880</v>
      </c>
      <c r="G87" s="8">
        <v>5920</v>
      </c>
      <c r="H87" s="8">
        <v>1772</v>
      </c>
      <c r="I87" s="8">
        <v>4972</v>
      </c>
      <c r="J87" t="str">
        <f>LOOKUP(A87,Feuil7!A$2:A$28,Feuil7!D$2:D$28)</f>
        <v>BRETAGNE</v>
      </c>
      <c r="K87" t="str">
        <f t="shared" si="7"/>
        <v>niveau supérieur</v>
      </c>
      <c r="L87" t="str">
        <f t="shared" si="8"/>
        <v>OUEST</v>
      </c>
      <c r="M87" s="11">
        <f t="shared" si="9"/>
        <v>14544</v>
      </c>
      <c r="N87" s="11">
        <f t="shared" si="10"/>
        <v>3652</v>
      </c>
    </row>
    <row r="88" spans="1:14" x14ac:dyDescent="0.25">
      <c r="A88" s="5">
        <v>41</v>
      </c>
      <c r="B88" s="9" t="s">
        <v>119</v>
      </c>
      <c r="C88" s="10" t="s">
        <v>120</v>
      </c>
      <c r="D88" s="11">
        <v>1975</v>
      </c>
      <c r="E88" s="7" t="s">
        <v>196</v>
      </c>
      <c r="F88" s="8">
        <v>755</v>
      </c>
      <c r="G88" s="8">
        <v>3225</v>
      </c>
      <c r="H88" s="8">
        <v>935</v>
      </c>
      <c r="I88" s="8">
        <v>2310</v>
      </c>
      <c r="J88" t="str">
        <f>LOOKUP(A88,Feuil7!A$2:A$28,Feuil7!D$2:D$28)</f>
        <v>LORRAINE</v>
      </c>
      <c r="K88" t="str">
        <f t="shared" si="7"/>
        <v>niveau supérieur</v>
      </c>
      <c r="L88" t="str">
        <f t="shared" si="8"/>
        <v>EST</v>
      </c>
      <c r="M88" s="11">
        <f t="shared" si="9"/>
        <v>7225</v>
      </c>
      <c r="N88" s="11">
        <f t="shared" si="10"/>
        <v>1690</v>
      </c>
    </row>
    <row r="89" spans="1:14" x14ac:dyDescent="0.25">
      <c r="A89" s="5">
        <v>26</v>
      </c>
      <c r="B89" s="9" t="s">
        <v>125</v>
      </c>
      <c r="C89" s="10" t="s">
        <v>126</v>
      </c>
      <c r="D89" s="11">
        <v>1982</v>
      </c>
      <c r="E89" s="7" t="s">
        <v>194</v>
      </c>
      <c r="F89" s="8">
        <v>840</v>
      </c>
      <c r="G89" s="8">
        <v>2708</v>
      </c>
      <c r="H89" s="8">
        <v>1064</v>
      </c>
      <c r="I89" s="8">
        <v>5248</v>
      </c>
      <c r="J89" t="str">
        <f>LOOKUP(A89,Feuil7!A$2:A$28,Feuil7!D$2:D$28)</f>
        <v>BOURGOGNE</v>
      </c>
      <c r="K89" t="str">
        <f t="shared" si="7"/>
        <v>niveau secondaire</v>
      </c>
      <c r="L89" t="str">
        <f t="shared" si="8"/>
        <v>BASSIN PARISIEN</v>
      </c>
      <c r="M89" s="11">
        <f t="shared" si="9"/>
        <v>9860</v>
      </c>
      <c r="N89" s="11">
        <f t="shared" si="10"/>
        <v>1904</v>
      </c>
    </row>
    <row r="90" spans="1:14" x14ac:dyDescent="0.25">
      <c r="A90" s="5">
        <v>52</v>
      </c>
      <c r="B90" s="9" t="s">
        <v>57</v>
      </c>
      <c r="C90" s="10" t="s">
        <v>117</v>
      </c>
      <c r="D90" s="11">
        <v>1975</v>
      </c>
      <c r="E90" s="7" t="s">
        <v>196</v>
      </c>
      <c r="F90" s="8">
        <v>955</v>
      </c>
      <c r="G90" s="8">
        <v>3035</v>
      </c>
      <c r="H90" s="8">
        <v>875</v>
      </c>
      <c r="I90" s="8">
        <v>2655</v>
      </c>
      <c r="J90" t="str">
        <f>LOOKUP(A90,Feuil7!A$2:A$28,Feuil7!D$2:D$28)</f>
        <v>PAYS DE LA LOIRE</v>
      </c>
      <c r="K90" t="str">
        <f t="shared" si="7"/>
        <v>niveau supérieur</v>
      </c>
      <c r="L90" t="str">
        <f t="shared" si="8"/>
        <v>OUEST</v>
      </c>
      <c r="M90" s="11">
        <f t="shared" si="9"/>
        <v>7520</v>
      </c>
      <c r="N90" s="11">
        <f t="shared" si="10"/>
        <v>1830</v>
      </c>
    </row>
    <row r="91" spans="1:14" x14ac:dyDescent="0.25">
      <c r="A91" s="5">
        <v>26</v>
      </c>
      <c r="B91" s="9" t="s">
        <v>21</v>
      </c>
      <c r="C91" s="10" t="s">
        <v>56</v>
      </c>
      <c r="D91">
        <v>1968</v>
      </c>
      <c r="E91" s="7" t="s">
        <v>193</v>
      </c>
      <c r="F91" s="8">
        <v>6820</v>
      </c>
      <c r="G91" s="8">
        <v>36336</v>
      </c>
      <c r="H91" s="8">
        <v>7256</v>
      </c>
      <c r="I91" s="8">
        <v>43632</v>
      </c>
      <c r="J91" t="str">
        <f>LOOKUP(A91,Feuil7!A$2:A$28,Feuil7!D$2:D$28)</f>
        <v>BOURGOGNE</v>
      </c>
      <c r="K91" t="str">
        <f t="shared" si="7"/>
        <v>niveau primaire</v>
      </c>
      <c r="L91" t="str">
        <f t="shared" si="8"/>
        <v>BASSIN PARISIEN</v>
      </c>
      <c r="M91" s="11">
        <f t="shared" si="9"/>
        <v>94044</v>
      </c>
      <c r="N91" s="11">
        <f t="shared" si="10"/>
        <v>14076</v>
      </c>
    </row>
    <row r="92" spans="1:14" x14ac:dyDescent="0.25">
      <c r="A92" s="5">
        <v>53</v>
      </c>
      <c r="B92" s="9" t="s">
        <v>12</v>
      </c>
      <c r="C92" s="10" t="s">
        <v>58</v>
      </c>
      <c r="D92" s="11">
        <v>1975</v>
      </c>
      <c r="E92" s="7" t="s">
        <v>194</v>
      </c>
      <c r="F92" s="8">
        <v>2550</v>
      </c>
      <c r="G92" s="8">
        <v>5925</v>
      </c>
      <c r="H92" s="8">
        <v>3625</v>
      </c>
      <c r="I92" s="8">
        <v>8885</v>
      </c>
      <c r="J92" t="str">
        <f>LOOKUP(A92,Feuil7!A$2:A$28,Feuil7!D$2:D$28)</f>
        <v>BRETAGNE</v>
      </c>
      <c r="K92" t="str">
        <f t="shared" si="7"/>
        <v>niveau secondaire</v>
      </c>
      <c r="L92" t="str">
        <f t="shared" si="8"/>
        <v>OUEST</v>
      </c>
      <c r="M92" s="11">
        <f t="shared" si="9"/>
        <v>20985</v>
      </c>
      <c r="N92" s="11">
        <f t="shared" si="10"/>
        <v>6175</v>
      </c>
    </row>
    <row r="93" spans="1:14" x14ac:dyDescent="0.25">
      <c r="A93" s="5">
        <v>53</v>
      </c>
      <c r="B93" s="9" t="s">
        <v>70</v>
      </c>
      <c r="C93" s="10" t="s">
        <v>71</v>
      </c>
      <c r="D93" s="11">
        <v>1975</v>
      </c>
      <c r="E93" s="7" t="s">
        <v>196</v>
      </c>
      <c r="F93" s="8">
        <v>3970</v>
      </c>
      <c r="G93" s="8">
        <v>14515</v>
      </c>
      <c r="H93" s="8">
        <v>4075</v>
      </c>
      <c r="I93" s="8">
        <v>11600</v>
      </c>
      <c r="J93" t="str">
        <f>LOOKUP(A93,Feuil7!A$2:A$28,Feuil7!D$2:D$28)</f>
        <v>BRETAGNE</v>
      </c>
      <c r="K93" t="str">
        <f t="shared" si="7"/>
        <v>niveau supérieur</v>
      </c>
      <c r="L93" t="str">
        <f t="shared" si="8"/>
        <v>OUEST</v>
      </c>
      <c r="M93" s="11">
        <f t="shared" si="9"/>
        <v>34160</v>
      </c>
      <c r="N93" s="11">
        <f t="shared" si="10"/>
        <v>8045</v>
      </c>
    </row>
    <row r="94" spans="1:14" x14ac:dyDescent="0.25">
      <c r="A94" s="5">
        <v>52</v>
      </c>
      <c r="B94" s="9" t="s">
        <v>57</v>
      </c>
      <c r="C94" s="10" t="s">
        <v>117</v>
      </c>
      <c r="D94" s="11">
        <v>1982</v>
      </c>
      <c r="E94" s="7" t="s">
        <v>11</v>
      </c>
      <c r="F94" s="8">
        <v>5012</v>
      </c>
      <c r="G94" s="8">
        <v>34292</v>
      </c>
      <c r="H94" s="8">
        <v>3964</v>
      </c>
      <c r="I94" s="8">
        <v>42276</v>
      </c>
      <c r="J94" t="str">
        <f>LOOKUP(A94,Feuil7!A$2:A$28,Feuil7!D$2:D$28)</f>
        <v>PAYS DE LA LOIRE</v>
      </c>
      <c r="K94" t="str">
        <f t="shared" si="7"/>
        <v>niveau primaire</v>
      </c>
      <c r="L94" t="str">
        <f t="shared" si="8"/>
        <v>OUEST</v>
      </c>
      <c r="M94" s="11">
        <f t="shared" si="9"/>
        <v>85544</v>
      </c>
      <c r="N94" s="11">
        <f t="shared" si="10"/>
        <v>8976</v>
      </c>
    </row>
    <row r="95" spans="1:14" x14ac:dyDescent="0.25">
      <c r="A95" s="5">
        <v>23</v>
      </c>
      <c r="B95" s="9" t="s">
        <v>66</v>
      </c>
      <c r="C95" s="10" t="s">
        <v>67</v>
      </c>
      <c r="D95" s="11">
        <v>2006</v>
      </c>
      <c r="E95" s="7" t="s">
        <v>197</v>
      </c>
      <c r="F95" s="8">
        <v>2170.9738804137501</v>
      </c>
      <c r="G95" s="8">
        <v>30220.234052475393</v>
      </c>
      <c r="H95" s="8">
        <v>3052.920890544432</v>
      </c>
      <c r="I95" s="8">
        <v>33414.612075803801</v>
      </c>
      <c r="J95" t="str">
        <f>LOOKUP(A95,Feuil7!A$2:A$28,Feuil7!D$2:D$28)</f>
        <v>HAUTE-NORMANDIE</v>
      </c>
      <c r="K95" t="str">
        <f t="shared" si="7"/>
        <v>niveau supérieur</v>
      </c>
      <c r="L95" t="str">
        <f t="shared" si="8"/>
        <v>BASSIN PARISIEN</v>
      </c>
      <c r="M95" s="11">
        <f t="shared" si="9"/>
        <v>68858.740899237368</v>
      </c>
      <c r="N95" s="11">
        <f t="shared" si="10"/>
        <v>5223.8947709581826</v>
      </c>
    </row>
    <row r="96" spans="1:14" x14ac:dyDescent="0.25">
      <c r="A96" s="5">
        <v>82</v>
      </c>
      <c r="B96" s="9" t="s">
        <v>309</v>
      </c>
      <c r="C96" s="10" t="s">
        <v>20</v>
      </c>
      <c r="D96" s="11">
        <v>1990</v>
      </c>
      <c r="E96" s="7" t="s">
        <v>195</v>
      </c>
      <c r="F96" s="8">
        <v>4633</v>
      </c>
      <c r="G96" s="8">
        <v>19072</v>
      </c>
      <c r="H96" s="8">
        <v>3304</v>
      </c>
      <c r="I96" s="8">
        <v>12804</v>
      </c>
      <c r="J96" t="str">
        <f>LOOKUP(A96,Feuil7!A$2:A$28,Feuil7!D$2:D$28)</f>
        <v>RHONE-ALPES</v>
      </c>
      <c r="K96" t="str">
        <f t="shared" si="7"/>
        <v>niveau secondaire</v>
      </c>
      <c r="L96" t="str">
        <f t="shared" si="8"/>
        <v>CENTRE-EST</v>
      </c>
      <c r="M96" s="11">
        <f t="shared" si="9"/>
        <v>39813</v>
      </c>
      <c r="N96" s="11">
        <f t="shared" si="10"/>
        <v>7937</v>
      </c>
    </row>
    <row r="97" spans="1:14" x14ac:dyDescent="0.25">
      <c r="A97" s="5">
        <v>74</v>
      </c>
      <c r="B97" s="9" t="s">
        <v>59</v>
      </c>
      <c r="C97" s="10" t="s">
        <v>60</v>
      </c>
      <c r="D97">
        <v>1968</v>
      </c>
      <c r="E97" s="7" t="s">
        <v>194</v>
      </c>
      <c r="F97" s="8">
        <v>428</v>
      </c>
      <c r="G97" s="8">
        <v>1068</v>
      </c>
      <c r="H97" s="8">
        <v>620</v>
      </c>
      <c r="I97" s="8">
        <v>1872</v>
      </c>
      <c r="J97" t="str">
        <f>LOOKUP(A97,Feuil7!A$2:A$28,Feuil7!D$2:D$28)</f>
        <v>LIMOUSIN</v>
      </c>
      <c r="K97" t="str">
        <f t="shared" si="7"/>
        <v>niveau secondaire</v>
      </c>
      <c r="L97" t="str">
        <f t="shared" si="8"/>
        <v>SUD-OUEST</v>
      </c>
      <c r="M97" s="11">
        <f t="shared" si="9"/>
        <v>3988</v>
      </c>
      <c r="N97" s="11">
        <f t="shared" si="10"/>
        <v>1048</v>
      </c>
    </row>
    <row r="98" spans="1:14" x14ac:dyDescent="0.25">
      <c r="A98" s="5">
        <v>82</v>
      </c>
      <c r="B98" s="9" t="s">
        <v>47</v>
      </c>
      <c r="C98" s="10" t="s">
        <v>155</v>
      </c>
      <c r="D98" s="11">
        <v>2011</v>
      </c>
      <c r="E98" s="7" t="s">
        <v>193</v>
      </c>
      <c r="F98" s="8">
        <v>138.61196982590488</v>
      </c>
      <c r="G98" s="8">
        <v>16236.564644456192</v>
      </c>
      <c r="H98" s="8">
        <v>74.355295076817896</v>
      </c>
      <c r="I98" s="8">
        <v>28143.836592262272</v>
      </c>
      <c r="J98" t="str">
        <f>LOOKUP(A98,Feuil7!A$2:A$28,Feuil7!D$2:D$28)</f>
        <v>RHONE-ALPES</v>
      </c>
      <c r="K98" t="str">
        <f t="shared" si="7"/>
        <v>niveau primaire</v>
      </c>
      <c r="L98" t="str">
        <f t="shared" si="8"/>
        <v>CENTRE-EST</v>
      </c>
      <c r="M98" s="11">
        <f t="shared" si="9"/>
        <v>44593.368501621182</v>
      </c>
      <c r="N98" s="11">
        <f t="shared" si="10"/>
        <v>212.96726490272277</v>
      </c>
    </row>
    <row r="99" spans="1:14" x14ac:dyDescent="0.25">
      <c r="A99" s="5">
        <v>54</v>
      </c>
      <c r="B99" s="9" t="s">
        <v>176</v>
      </c>
      <c r="C99" s="10" t="s">
        <v>177</v>
      </c>
      <c r="D99" s="11">
        <v>1999</v>
      </c>
      <c r="E99" s="7" t="s">
        <v>193</v>
      </c>
      <c r="F99" s="8">
        <v>125</v>
      </c>
      <c r="G99" s="8">
        <v>23849</v>
      </c>
      <c r="H99" s="8">
        <v>97</v>
      </c>
      <c r="I99" s="8">
        <v>34677</v>
      </c>
      <c r="J99" t="str">
        <f>LOOKUP(A99,Feuil7!A$2:A$28,Feuil7!D$2:D$28)</f>
        <v>POITOU-CHARENTES</v>
      </c>
      <c r="K99" t="str">
        <f t="shared" si="7"/>
        <v>niveau primaire</v>
      </c>
      <c r="L99" t="str">
        <f t="shared" si="8"/>
        <v>OUEST</v>
      </c>
      <c r="M99" s="11">
        <f t="shared" si="9"/>
        <v>58748</v>
      </c>
      <c r="N99" s="11">
        <f t="shared" si="10"/>
        <v>222</v>
      </c>
    </row>
    <row r="100" spans="1:14" x14ac:dyDescent="0.25">
      <c r="A100" s="5">
        <v>24</v>
      </c>
      <c r="B100" s="9" t="s">
        <v>45</v>
      </c>
      <c r="C100" s="10" t="s">
        <v>46</v>
      </c>
      <c r="D100" s="11">
        <v>2006</v>
      </c>
      <c r="E100" s="7" t="s">
        <v>194</v>
      </c>
      <c r="F100" s="8">
        <v>885.83099501665038</v>
      </c>
      <c r="G100" s="8">
        <v>5271.5650661246527</v>
      </c>
      <c r="H100" s="8">
        <v>694.01070439199941</v>
      </c>
      <c r="I100" s="8">
        <v>8538.5563426097669</v>
      </c>
      <c r="J100" t="str">
        <f>LOOKUP(A100,Feuil7!A$2:A$28,Feuil7!D$2:D$28)</f>
        <v>CENTRE</v>
      </c>
      <c r="K100" t="str">
        <f t="shared" si="7"/>
        <v>niveau secondaire</v>
      </c>
      <c r="L100" t="str">
        <f t="shared" si="8"/>
        <v>BASSIN PARISIEN</v>
      </c>
      <c r="M100" s="11">
        <f t="shared" si="9"/>
        <v>15389.963108143071</v>
      </c>
      <c r="N100" s="11">
        <f t="shared" si="10"/>
        <v>1579.8416994086497</v>
      </c>
    </row>
    <row r="101" spans="1:14" x14ac:dyDescent="0.25">
      <c r="A101" s="5">
        <v>11</v>
      </c>
      <c r="B101" s="9" t="s">
        <v>156</v>
      </c>
      <c r="C101" s="10" t="s">
        <v>157</v>
      </c>
      <c r="D101" s="11">
        <v>1990</v>
      </c>
      <c r="E101" s="7" t="s">
        <v>193</v>
      </c>
      <c r="F101" s="8">
        <v>3329</v>
      </c>
      <c r="G101" s="8">
        <v>85519</v>
      </c>
      <c r="H101" s="8">
        <v>2902</v>
      </c>
      <c r="I101" s="8">
        <v>132371</v>
      </c>
      <c r="J101" t="str">
        <f>LOOKUP(A101,Feuil7!A$2:A$28,Feuil7!D$2:D$28)</f>
        <v>ILE-DE-FRANCE</v>
      </c>
      <c r="K101" t="str">
        <f t="shared" si="7"/>
        <v>niveau primaire</v>
      </c>
      <c r="L101" t="str">
        <f t="shared" si="8"/>
        <v>REGION PARISIENNE</v>
      </c>
      <c r="M101" s="11">
        <f t="shared" si="9"/>
        <v>224121</v>
      </c>
      <c r="N101" s="11">
        <f t="shared" si="10"/>
        <v>6231</v>
      </c>
    </row>
    <row r="102" spans="1:14" x14ac:dyDescent="0.25">
      <c r="A102" s="5">
        <v>43</v>
      </c>
      <c r="B102" s="9" t="s">
        <v>184</v>
      </c>
      <c r="C102" s="10" t="s">
        <v>185</v>
      </c>
      <c r="D102" s="11">
        <v>1990</v>
      </c>
      <c r="E102" s="7" t="s">
        <v>196</v>
      </c>
      <c r="F102" s="8">
        <v>413</v>
      </c>
      <c r="G102" s="8">
        <v>4416</v>
      </c>
      <c r="H102" s="8">
        <v>504</v>
      </c>
      <c r="I102" s="8">
        <v>4116</v>
      </c>
      <c r="J102" t="str">
        <f>LOOKUP(A102,Feuil7!A$2:A$28,Feuil7!D$2:D$28)</f>
        <v>FRANCHE-COMTE</v>
      </c>
      <c r="K102" t="str">
        <f t="shared" si="7"/>
        <v>niveau supérieur</v>
      </c>
      <c r="L102" t="str">
        <f t="shared" si="8"/>
        <v>EST</v>
      </c>
      <c r="M102" s="11">
        <f t="shared" si="9"/>
        <v>9449</v>
      </c>
      <c r="N102" s="11">
        <f t="shared" si="10"/>
        <v>917</v>
      </c>
    </row>
    <row r="103" spans="1:14" x14ac:dyDescent="0.25">
      <c r="A103" s="5">
        <v>52</v>
      </c>
      <c r="B103" s="9" t="s">
        <v>174</v>
      </c>
      <c r="C103" s="10" t="s">
        <v>175</v>
      </c>
      <c r="D103" s="11">
        <v>1999</v>
      </c>
      <c r="E103" s="7" t="s">
        <v>193</v>
      </c>
      <c r="F103" s="8">
        <v>233</v>
      </c>
      <c r="G103" s="8">
        <v>33313</v>
      </c>
      <c r="H103" s="8">
        <v>99</v>
      </c>
      <c r="I103" s="8">
        <v>51660</v>
      </c>
      <c r="J103" t="str">
        <f>LOOKUP(A103,Feuil7!A$2:A$28,Feuil7!D$2:D$28)</f>
        <v>PAYS DE LA LOIRE</v>
      </c>
      <c r="K103" t="str">
        <f t="shared" si="7"/>
        <v>niveau primaire</v>
      </c>
      <c r="L103" t="str">
        <f t="shared" si="8"/>
        <v>OUEST</v>
      </c>
      <c r="M103" s="11">
        <f t="shared" si="9"/>
        <v>85305</v>
      </c>
      <c r="N103" s="11">
        <f t="shared" si="10"/>
        <v>332</v>
      </c>
    </row>
    <row r="104" spans="1:14" x14ac:dyDescent="0.25">
      <c r="A104" s="5">
        <v>82</v>
      </c>
      <c r="B104" s="9" t="s">
        <v>309</v>
      </c>
      <c r="C104" s="10" t="s">
        <v>20</v>
      </c>
      <c r="D104" s="11">
        <v>1990</v>
      </c>
      <c r="E104" s="7" t="s">
        <v>194</v>
      </c>
      <c r="F104" s="8">
        <v>769</v>
      </c>
      <c r="G104" s="8">
        <v>5668</v>
      </c>
      <c r="H104" s="8">
        <v>648</v>
      </c>
      <c r="I104" s="8">
        <v>8936</v>
      </c>
      <c r="J104" t="str">
        <f>LOOKUP(A104,Feuil7!A$2:A$28,Feuil7!D$2:D$28)</f>
        <v>RHONE-ALPES</v>
      </c>
      <c r="K104" t="str">
        <f t="shared" si="7"/>
        <v>niveau secondaire</v>
      </c>
      <c r="L104" t="str">
        <f t="shared" si="8"/>
        <v>CENTRE-EST</v>
      </c>
      <c r="M104" s="11">
        <f t="shared" si="9"/>
        <v>16021</v>
      </c>
      <c r="N104" s="11">
        <f t="shared" si="10"/>
        <v>1417</v>
      </c>
    </row>
    <row r="105" spans="1:14" x14ac:dyDescent="0.25">
      <c r="A105" s="5">
        <v>23</v>
      </c>
      <c r="B105" s="9" t="s">
        <v>66</v>
      </c>
      <c r="C105" s="10" t="s">
        <v>67</v>
      </c>
      <c r="D105" s="11">
        <v>1999</v>
      </c>
      <c r="E105" s="7" t="s">
        <v>11</v>
      </c>
      <c r="F105" s="8">
        <v>3806</v>
      </c>
      <c r="G105" s="8">
        <v>41392</v>
      </c>
      <c r="H105" s="8">
        <v>2516</v>
      </c>
      <c r="I105" s="8">
        <v>46623</v>
      </c>
      <c r="J105" t="str">
        <f>LOOKUP(A105,Feuil7!A$2:A$28,Feuil7!D$2:D$28)</f>
        <v>HAUTE-NORMANDIE</v>
      </c>
      <c r="K105" t="str">
        <f t="shared" si="7"/>
        <v>niveau primaire</v>
      </c>
      <c r="L105" t="str">
        <f t="shared" si="8"/>
        <v>BASSIN PARISIEN</v>
      </c>
      <c r="M105" s="11">
        <f t="shared" si="9"/>
        <v>94337</v>
      </c>
      <c r="N105" s="11">
        <f t="shared" si="10"/>
        <v>6322</v>
      </c>
    </row>
    <row r="106" spans="1:14" x14ac:dyDescent="0.25">
      <c r="A106" s="5">
        <v>23</v>
      </c>
      <c r="B106" s="9" t="s">
        <v>158</v>
      </c>
      <c r="C106" s="10" t="s">
        <v>159</v>
      </c>
      <c r="D106" s="11">
        <v>2011</v>
      </c>
      <c r="E106" s="7" t="s">
        <v>197</v>
      </c>
      <c r="F106" s="8">
        <v>6940.2662766301237</v>
      </c>
      <c r="G106" s="8">
        <v>80316.649076910282</v>
      </c>
      <c r="H106" s="8">
        <v>8973.4745444027885</v>
      </c>
      <c r="I106" s="8">
        <v>96862.836048441764</v>
      </c>
      <c r="J106" t="str">
        <f>LOOKUP(A106,Feuil7!A$2:A$28,Feuil7!D$2:D$28)</f>
        <v>HAUTE-NORMANDIE</v>
      </c>
      <c r="K106" t="str">
        <f t="shared" si="7"/>
        <v>niveau supérieur</v>
      </c>
      <c r="L106" t="str">
        <f t="shared" si="8"/>
        <v>BASSIN PARISIEN</v>
      </c>
      <c r="M106" s="11">
        <f t="shared" si="9"/>
        <v>193093.22594638495</v>
      </c>
      <c r="N106" s="11">
        <f t="shared" si="10"/>
        <v>15913.740821032912</v>
      </c>
    </row>
    <row r="107" spans="1:14" x14ac:dyDescent="0.25">
      <c r="A107" s="5">
        <v>94</v>
      </c>
      <c r="B107" s="9" t="s">
        <v>51</v>
      </c>
      <c r="C107" s="10" t="s">
        <v>52</v>
      </c>
      <c r="D107" s="11">
        <v>2006</v>
      </c>
      <c r="E107" s="7" t="s">
        <v>11</v>
      </c>
      <c r="F107" s="8">
        <v>1113.433932082625</v>
      </c>
      <c r="G107" s="8">
        <v>11956.484798990103</v>
      </c>
      <c r="H107" s="8">
        <v>732.84942627205123</v>
      </c>
      <c r="I107" s="8">
        <v>12646.617569288286</v>
      </c>
      <c r="J107" t="str">
        <f>LOOKUP(A107,Feuil7!A$2:A$28,Feuil7!D$2:D$28)</f>
        <v>CORSE</v>
      </c>
      <c r="K107" t="str">
        <f t="shared" si="7"/>
        <v>niveau primaire</v>
      </c>
      <c r="L107" t="str">
        <f t="shared" si="8"/>
        <v>MEDITERRANEE</v>
      </c>
      <c r="M107" s="11">
        <f t="shared" si="9"/>
        <v>26449.385726633067</v>
      </c>
      <c r="N107" s="11">
        <f t="shared" si="10"/>
        <v>1846.2833583546762</v>
      </c>
    </row>
    <row r="108" spans="1:14" x14ac:dyDescent="0.25">
      <c r="A108" s="5">
        <v>91</v>
      </c>
      <c r="B108" s="9" t="s">
        <v>141</v>
      </c>
      <c r="C108" s="10" t="s">
        <v>142</v>
      </c>
      <c r="D108" s="11">
        <v>1999</v>
      </c>
      <c r="E108" s="7" t="s">
        <v>193</v>
      </c>
      <c r="F108" s="8">
        <v>265</v>
      </c>
      <c r="G108" s="8">
        <v>23015</v>
      </c>
      <c r="H108" s="8">
        <v>183</v>
      </c>
      <c r="I108" s="8">
        <v>32125</v>
      </c>
      <c r="J108" t="str">
        <f>LOOKUP(A108,Feuil7!A$2:A$28,Feuil7!D$2:D$28)</f>
        <v>LANGUEDOC-ROUSSILLON</v>
      </c>
      <c r="K108" t="str">
        <f t="shared" si="7"/>
        <v>niveau primaire</v>
      </c>
      <c r="L108" t="str">
        <f t="shared" si="8"/>
        <v>MEDITERRANEE</v>
      </c>
      <c r="M108" s="11">
        <f t="shared" si="9"/>
        <v>55588</v>
      </c>
      <c r="N108" s="11">
        <f t="shared" si="10"/>
        <v>448</v>
      </c>
    </row>
    <row r="109" spans="1:14" x14ac:dyDescent="0.25">
      <c r="A109" s="5">
        <v>73</v>
      </c>
      <c r="B109" s="9" t="s">
        <v>76</v>
      </c>
      <c r="C109" s="10" t="s">
        <v>77</v>
      </c>
      <c r="D109" s="11">
        <v>2011</v>
      </c>
      <c r="E109" s="7" t="s">
        <v>193</v>
      </c>
      <c r="F109" s="8">
        <v>34.587950911004249</v>
      </c>
      <c r="G109" s="8">
        <v>8893.5010715253102</v>
      </c>
      <c r="H109" s="8">
        <v>37.368913798212773</v>
      </c>
      <c r="I109" s="8">
        <v>12258.714715214497</v>
      </c>
      <c r="J109" t="str">
        <f>LOOKUP(A109,Feuil7!A$2:A$28,Feuil7!D$2:D$28)</f>
        <v>MIDI-PYRENEES</v>
      </c>
      <c r="K109" t="str">
        <f t="shared" si="7"/>
        <v>niveau primaire</v>
      </c>
      <c r="L109" t="str">
        <f t="shared" si="8"/>
        <v>SUD-OUEST</v>
      </c>
      <c r="M109" s="11">
        <f t="shared" si="9"/>
        <v>21224.172651449022</v>
      </c>
      <c r="N109" s="11">
        <f t="shared" si="10"/>
        <v>71.956864709217029</v>
      </c>
    </row>
    <row r="110" spans="1:14" x14ac:dyDescent="0.25">
      <c r="A110" s="5">
        <v>41</v>
      </c>
      <c r="B110" s="9" t="s">
        <v>119</v>
      </c>
      <c r="C110" s="10" t="s">
        <v>120</v>
      </c>
      <c r="D110" s="11">
        <v>2011</v>
      </c>
      <c r="E110" s="7" t="s">
        <v>194</v>
      </c>
      <c r="F110" s="8">
        <v>767.49403259552469</v>
      </c>
      <c r="G110" s="8">
        <v>2939.7283521610202</v>
      </c>
      <c r="H110" s="8">
        <v>384.74677691427638</v>
      </c>
      <c r="I110" s="8">
        <v>4384.6832481998654</v>
      </c>
      <c r="J110" t="str">
        <f>LOOKUP(A110,Feuil7!A$2:A$28,Feuil7!D$2:D$28)</f>
        <v>LORRAINE</v>
      </c>
      <c r="K110" t="str">
        <f t="shared" si="7"/>
        <v>niveau secondaire</v>
      </c>
      <c r="L110" t="str">
        <f t="shared" si="8"/>
        <v>EST</v>
      </c>
      <c r="M110" s="11">
        <f t="shared" si="9"/>
        <v>8476.6524098706868</v>
      </c>
      <c r="N110" s="11">
        <f t="shared" si="10"/>
        <v>1152.240809509801</v>
      </c>
    </row>
    <row r="111" spans="1:14" x14ac:dyDescent="0.25">
      <c r="A111" s="5">
        <v>73</v>
      </c>
      <c r="B111" s="9" t="s">
        <v>139</v>
      </c>
      <c r="C111" s="10" t="s">
        <v>140</v>
      </c>
      <c r="D111" s="11">
        <v>1982</v>
      </c>
      <c r="E111" s="7" t="s">
        <v>194</v>
      </c>
      <c r="F111" s="8">
        <v>1108</v>
      </c>
      <c r="G111" s="8">
        <v>3628</v>
      </c>
      <c r="H111" s="8">
        <v>1220</v>
      </c>
      <c r="I111" s="8">
        <v>6104</v>
      </c>
      <c r="J111" t="str">
        <f>LOOKUP(A111,Feuil7!A$2:A$28,Feuil7!D$2:D$28)</f>
        <v>MIDI-PYRENEES</v>
      </c>
      <c r="K111" t="str">
        <f t="shared" si="7"/>
        <v>niveau secondaire</v>
      </c>
      <c r="L111" t="str">
        <f t="shared" si="8"/>
        <v>SUD-OUEST</v>
      </c>
      <c r="M111" s="11">
        <f t="shared" si="9"/>
        <v>12060</v>
      </c>
      <c r="N111" s="11">
        <f t="shared" si="10"/>
        <v>2328</v>
      </c>
    </row>
    <row r="112" spans="1:14" x14ac:dyDescent="0.25">
      <c r="A112" s="5">
        <v>23</v>
      </c>
      <c r="B112" s="9" t="s">
        <v>158</v>
      </c>
      <c r="C112" s="10" t="s">
        <v>159</v>
      </c>
      <c r="D112" s="11">
        <v>1982</v>
      </c>
      <c r="E112" s="7" t="s">
        <v>193</v>
      </c>
      <c r="F112" s="8">
        <v>5720</v>
      </c>
      <c r="G112" s="8">
        <v>65244</v>
      </c>
      <c r="H112" s="8">
        <v>6296</v>
      </c>
      <c r="I112" s="8">
        <v>96656</v>
      </c>
      <c r="J112" t="str">
        <f>LOOKUP(A112,Feuil7!A$2:A$28,Feuil7!D$2:D$28)</f>
        <v>HAUTE-NORMANDIE</v>
      </c>
      <c r="K112" t="str">
        <f t="shared" si="7"/>
        <v>niveau primaire</v>
      </c>
      <c r="L112" t="str">
        <f t="shared" si="8"/>
        <v>BASSIN PARISIEN</v>
      </c>
      <c r="M112" s="11">
        <f t="shared" si="9"/>
        <v>173916</v>
      </c>
      <c r="N112" s="11">
        <f t="shared" si="10"/>
        <v>12016</v>
      </c>
    </row>
    <row r="113" spans="1:14" x14ac:dyDescent="0.25">
      <c r="A113" s="5">
        <v>11</v>
      </c>
      <c r="B113" s="9" t="s">
        <v>191</v>
      </c>
      <c r="C113" s="10" t="s">
        <v>192</v>
      </c>
      <c r="D113" s="11">
        <v>1975</v>
      </c>
      <c r="E113" s="7" t="s">
        <v>11</v>
      </c>
      <c r="F113" s="8">
        <v>13095</v>
      </c>
      <c r="G113" s="8">
        <v>76725</v>
      </c>
      <c r="H113" s="8">
        <v>11410</v>
      </c>
      <c r="I113" s="8">
        <v>87025</v>
      </c>
      <c r="J113" t="str">
        <f>LOOKUP(A113,Feuil7!A$2:A$28,Feuil7!D$2:D$28)</f>
        <v>ILE-DE-FRANCE</v>
      </c>
      <c r="K113" t="str">
        <f t="shared" si="7"/>
        <v>niveau primaire</v>
      </c>
      <c r="L113" t="str">
        <f t="shared" si="8"/>
        <v>REGION PARISIENNE</v>
      </c>
      <c r="M113" s="11">
        <f t="shared" si="9"/>
        <v>188255</v>
      </c>
      <c r="N113" s="11">
        <f t="shared" si="10"/>
        <v>24505</v>
      </c>
    </row>
    <row r="114" spans="1:14" x14ac:dyDescent="0.25">
      <c r="A114" s="5">
        <v>91</v>
      </c>
      <c r="B114" s="9" t="s">
        <v>141</v>
      </c>
      <c r="C114" s="10" t="s">
        <v>142</v>
      </c>
      <c r="D114" s="11">
        <v>1999</v>
      </c>
      <c r="E114" s="7" t="s">
        <v>11</v>
      </c>
      <c r="F114" s="8">
        <v>2943</v>
      </c>
      <c r="G114" s="8">
        <v>26075</v>
      </c>
      <c r="H114" s="8">
        <v>1896</v>
      </c>
      <c r="I114" s="8">
        <v>33511</v>
      </c>
      <c r="J114" t="str">
        <f>LOOKUP(A114,Feuil7!A$2:A$28,Feuil7!D$2:D$28)</f>
        <v>LANGUEDOC-ROUSSILLON</v>
      </c>
      <c r="K114" t="str">
        <f t="shared" si="7"/>
        <v>niveau primaire</v>
      </c>
      <c r="L114" t="str">
        <f t="shared" si="8"/>
        <v>MEDITERRANEE</v>
      </c>
      <c r="M114" s="11">
        <f t="shared" si="9"/>
        <v>64425</v>
      </c>
      <c r="N114" s="11">
        <f t="shared" si="10"/>
        <v>4839</v>
      </c>
    </row>
    <row r="115" spans="1:14" x14ac:dyDescent="0.25">
      <c r="A115" s="5">
        <v>93</v>
      </c>
      <c r="B115" s="9" t="s">
        <v>32</v>
      </c>
      <c r="C115" s="10" t="s">
        <v>33</v>
      </c>
      <c r="D115" s="11">
        <v>1975</v>
      </c>
      <c r="E115" s="7" t="s">
        <v>11</v>
      </c>
      <c r="F115" s="8">
        <v>26155</v>
      </c>
      <c r="G115" s="8">
        <v>199635</v>
      </c>
      <c r="H115" s="8">
        <v>19995</v>
      </c>
      <c r="I115" s="8">
        <v>243815</v>
      </c>
      <c r="J115" t="str">
        <f>LOOKUP(A115,Feuil7!A$2:A$28,Feuil7!D$2:D$28)</f>
        <v>PROVENCE-ALPES-COTE D'AZUR</v>
      </c>
      <c r="K115" t="str">
        <f t="shared" si="7"/>
        <v>niveau primaire</v>
      </c>
      <c r="L115" t="str">
        <f t="shared" si="8"/>
        <v>MEDITERRANEE</v>
      </c>
      <c r="M115" s="11">
        <f t="shared" si="9"/>
        <v>489600</v>
      </c>
      <c r="N115" s="11">
        <f t="shared" si="10"/>
        <v>46150</v>
      </c>
    </row>
    <row r="116" spans="1:14" x14ac:dyDescent="0.25">
      <c r="A116" s="5">
        <v>41</v>
      </c>
      <c r="B116" s="9" t="s">
        <v>123</v>
      </c>
      <c r="C116" s="10" t="s">
        <v>124</v>
      </c>
      <c r="D116" s="11">
        <v>1975</v>
      </c>
      <c r="E116" s="7" t="s">
        <v>195</v>
      </c>
      <c r="F116" s="8">
        <v>23025</v>
      </c>
      <c r="G116" s="8">
        <v>59890</v>
      </c>
      <c r="H116" s="8">
        <v>14625</v>
      </c>
      <c r="I116" s="8">
        <v>27015</v>
      </c>
      <c r="J116" t="str">
        <f>LOOKUP(A116,Feuil7!A$2:A$28,Feuil7!D$2:D$28)</f>
        <v>LORRAINE</v>
      </c>
      <c r="K116" t="str">
        <f t="shared" si="7"/>
        <v>niveau secondaire</v>
      </c>
      <c r="L116" t="str">
        <f t="shared" si="8"/>
        <v>EST</v>
      </c>
      <c r="M116" s="11">
        <f t="shared" si="9"/>
        <v>124555</v>
      </c>
      <c r="N116" s="11">
        <f t="shared" si="10"/>
        <v>37650</v>
      </c>
    </row>
    <row r="117" spans="1:14" x14ac:dyDescent="0.25">
      <c r="A117" s="5">
        <v>82</v>
      </c>
      <c r="B117" s="9" t="s">
        <v>88</v>
      </c>
      <c r="C117" s="10" t="s">
        <v>89</v>
      </c>
      <c r="D117" s="11">
        <v>1982</v>
      </c>
      <c r="E117" s="7" t="s">
        <v>196</v>
      </c>
      <c r="F117" s="8">
        <v>4244</v>
      </c>
      <c r="G117" s="8">
        <v>27300</v>
      </c>
      <c r="H117" s="8">
        <v>6212</v>
      </c>
      <c r="I117" s="8">
        <v>22908</v>
      </c>
      <c r="J117" t="str">
        <f>LOOKUP(A117,Feuil7!A$2:A$28,Feuil7!D$2:D$28)</f>
        <v>RHONE-ALPES</v>
      </c>
      <c r="K117" t="str">
        <f t="shared" si="7"/>
        <v>niveau supérieur</v>
      </c>
      <c r="L117" t="str">
        <f t="shared" si="8"/>
        <v>CENTRE-EST</v>
      </c>
      <c r="M117" s="11">
        <f t="shared" si="9"/>
        <v>60664</v>
      </c>
      <c r="N117" s="11">
        <f t="shared" si="10"/>
        <v>10456</v>
      </c>
    </row>
    <row r="118" spans="1:14" x14ac:dyDescent="0.25">
      <c r="A118" s="5">
        <v>93</v>
      </c>
      <c r="B118" s="9" t="s">
        <v>310</v>
      </c>
      <c r="C118" s="10" t="s">
        <v>19</v>
      </c>
      <c r="D118" s="11">
        <v>1975</v>
      </c>
      <c r="E118" s="7" t="s">
        <v>197</v>
      </c>
      <c r="F118" s="8">
        <v>1515</v>
      </c>
      <c r="G118" s="8">
        <v>25025</v>
      </c>
      <c r="H118" s="8">
        <v>2945</v>
      </c>
      <c r="I118" s="8">
        <v>18835</v>
      </c>
      <c r="J118" t="str">
        <f>LOOKUP(A118,Feuil7!A$2:A$28,Feuil7!D$2:D$28)</f>
        <v>PROVENCE-ALPES-COTE D'AZUR</v>
      </c>
      <c r="K118" t="str">
        <f t="shared" si="7"/>
        <v>niveau supérieur</v>
      </c>
      <c r="L118" t="str">
        <f t="shared" si="8"/>
        <v>MEDITERRANEE</v>
      </c>
      <c r="M118" s="11">
        <f t="shared" si="9"/>
        <v>48320</v>
      </c>
      <c r="N118" s="11">
        <f t="shared" si="10"/>
        <v>4460</v>
      </c>
    </row>
    <row r="119" spans="1:14" x14ac:dyDescent="0.25">
      <c r="A119" s="5">
        <v>53</v>
      </c>
      <c r="B119" s="9" t="s">
        <v>12</v>
      </c>
      <c r="C119" s="10" t="s">
        <v>58</v>
      </c>
      <c r="D119" s="11">
        <v>1975</v>
      </c>
      <c r="E119" s="7" t="s">
        <v>197</v>
      </c>
      <c r="F119" s="8">
        <v>845</v>
      </c>
      <c r="G119" s="8">
        <v>6690</v>
      </c>
      <c r="H119" s="8">
        <v>1350</v>
      </c>
      <c r="I119" s="8">
        <v>5230</v>
      </c>
      <c r="J119" t="str">
        <f>LOOKUP(A119,Feuil7!A$2:A$28,Feuil7!D$2:D$28)</f>
        <v>BRETAGNE</v>
      </c>
      <c r="K119" t="str">
        <f t="shared" si="7"/>
        <v>niveau supérieur</v>
      </c>
      <c r="L119" t="str">
        <f t="shared" si="8"/>
        <v>OUEST</v>
      </c>
      <c r="M119" s="11">
        <f t="shared" si="9"/>
        <v>14115</v>
      </c>
      <c r="N119" s="11">
        <f t="shared" si="10"/>
        <v>2195</v>
      </c>
    </row>
    <row r="120" spans="1:14" x14ac:dyDescent="0.25">
      <c r="A120" s="5">
        <v>73</v>
      </c>
      <c r="B120" s="9" t="s">
        <v>74</v>
      </c>
      <c r="C120" s="10" t="s">
        <v>75</v>
      </c>
      <c r="D120" s="11">
        <v>1990</v>
      </c>
      <c r="E120" s="7" t="s">
        <v>193</v>
      </c>
      <c r="F120" s="8">
        <v>1244</v>
      </c>
      <c r="G120" s="8">
        <v>48506</v>
      </c>
      <c r="H120" s="8">
        <v>968</v>
      </c>
      <c r="I120" s="8">
        <v>63433</v>
      </c>
      <c r="J120" t="str">
        <f>LOOKUP(A120,Feuil7!A$2:A$28,Feuil7!D$2:D$28)</f>
        <v>MIDI-PYRENEES</v>
      </c>
      <c r="K120" t="str">
        <f t="shared" si="7"/>
        <v>niveau primaire</v>
      </c>
      <c r="L120" t="str">
        <f t="shared" si="8"/>
        <v>SUD-OUEST</v>
      </c>
      <c r="M120" s="11">
        <f t="shared" si="9"/>
        <v>114151</v>
      </c>
      <c r="N120" s="11">
        <f t="shared" si="10"/>
        <v>2212</v>
      </c>
    </row>
    <row r="121" spans="1:14" x14ac:dyDescent="0.25">
      <c r="A121" s="5">
        <v>11</v>
      </c>
      <c r="B121" s="9" t="s">
        <v>27</v>
      </c>
      <c r="C121" s="10" t="s">
        <v>186</v>
      </c>
      <c r="D121">
        <v>1968</v>
      </c>
      <c r="E121" s="7" t="s">
        <v>194</v>
      </c>
      <c r="F121" s="8">
        <v>2368</v>
      </c>
      <c r="G121" s="8">
        <v>8792</v>
      </c>
      <c r="H121" s="8">
        <v>3200</v>
      </c>
      <c r="I121" s="8">
        <v>14412</v>
      </c>
      <c r="J121" t="str">
        <f>LOOKUP(A121,Feuil7!A$2:A$28,Feuil7!D$2:D$28)</f>
        <v>ILE-DE-FRANCE</v>
      </c>
      <c r="K121" t="str">
        <f t="shared" si="7"/>
        <v>niveau secondaire</v>
      </c>
      <c r="L121" t="str">
        <f t="shared" si="8"/>
        <v>REGION PARISIENNE</v>
      </c>
      <c r="M121" s="11">
        <f t="shared" si="9"/>
        <v>28772</v>
      </c>
      <c r="N121" s="11">
        <f t="shared" si="10"/>
        <v>5568</v>
      </c>
    </row>
    <row r="122" spans="1:14" x14ac:dyDescent="0.25">
      <c r="A122" s="5">
        <v>11</v>
      </c>
      <c r="B122" s="9" t="s">
        <v>191</v>
      </c>
      <c r="C122" s="10" t="s">
        <v>192</v>
      </c>
      <c r="D122" s="11">
        <v>1975</v>
      </c>
      <c r="E122" s="7" t="s">
        <v>196</v>
      </c>
      <c r="F122" s="8">
        <v>3820</v>
      </c>
      <c r="G122" s="8">
        <v>22790</v>
      </c>
      <c r="H122" s="8">
        <v>5250</v>
      </c>
      <c r="I122" s="8">
        <v>19695</v>
      </c>
      <c r="J122" t="str">
        <f>LOOKUP(A122,Feuil7!A$2:A$28,Feuil7!D$2:D$28)</f>
        <v>ILE-DE-FRANCE</v>
      </c>
      <c r="K122" t="str">
        <f t="shared" si="7"/>
        <v>niveau supérieur</v>
      </c>
      <c r="L122" t="str">
        <f t="shared" si="8"/>
        <v>REGION PARISIENNE</v>
      </c>
      <c r="M122" s="11">
        <f t="shared" si="9"/>
        <v>51555</v>
      </c>
      <c r="N122" s="11">
        <f t="shared" si="10"/>
        <v>9070</v>
      </c>
    </row>
    <row r="123" spans="1:14" x14ac:dyDescent="0.25">
      <c r="A123" s="5">
        <v>24</v>
      </c>
      <c r="B123" s="9" t="s">
        <v>102</v>
      </c>
      <c r="C123" s="10" t="s">
        <v>103</v>
      </c>
      <c r="D123" s="11">
        <v>1975</v>
      </c>
      <c r="E123" s="7" t="s">
        <v>11</v>
      </c>
      <c r="F123" s="8">
        <v>7230</v>
      </c>
      <c r="G123" s="8">
        <v>56420</v>
      </c>
      <c r="H123" s="8">
        <v>6080</v>
      </c>
      <c r="I123" s="8">
        <v>61950</v>
      </c>
      <c r="J123" t="str">
        <f>LOOKUP(A123,Feuil7!A$2:A$28,Feuil7!D$2:D$28)</f>
        <v>CENTRE</v>
      </c>
      <c r="K123" t="str">
        <f t="shared" si="7"/>
        <v>niveau primaire</v>
      </c>
      <c r="L123" t="str">
        <f t="shared" si="8"/>
        <v>BASSIN PARISIEN</v>
      </c>
      <c r="M123" s="11">
        <f t="shared" si="9"/>
        <v>131680</v>
      </c>
      <c r="N123" s="11">
        <f t="shared" si="10"/>
        <v>13310</v>
      </c>
    </row>
    <row r="124" spans="1:14" x14ac:dyDescent="0.25">
      <c r="A124" s="5">
        <v>41</v>
      </c>
      <c r="B124" s="9" t="s">
        <v>39</v>
      </c>
      <c r="C124" s="10" t="s">
        <v>118</v>
      </c>
      <c r="D124" s="11">
        <v>2006</v>
      </c>
      <c r="E124" s="7" t="s">
        <v>194</v>
      </c>
      <c r="F124" s="8">
        <v>2290.3715912015314</v>
      </c>
      <c r="G124" s="8">
        <v>9782.3724728204415</v>
      </c>
      <c r="H124" s="8">
        <v>1544.1883396517655</v>
      </c>
      <c r="I124" s="8">
        <v>15235.335409619644</v>
      </c>
      <c r="J124" t="str">
        <f>LOOKUP(A124,Feuil7!A$2:A$28,Feuil7!D$2:D$28)</f>
        <v>LORRAINE</v>
      </c>
      <c r="K124" t="str">
        <f t="shared" si="7"/>
        <v>niveau secondaire</v>
      </c>
      <c r="L124" t="str">
        <f t="shared" si="8"/>
        <v>EST</v>
      </c>
      <c r="M124" s="11">
        <f t="shared" si="9"/>
        <v>28852.26781329338</v>
      </c>
      <c r="N124" s="11">
        <f t="shared" si="10"/>
        <v>3834.5599308532969</v>
      </c>
    </row>
    <row r="125" spans="1:14" x14ac:dyDescent="0.25">
      <c r="A125" s="5">
        <v>26</v>
      </c>
      <c r="B125" s="9" t="s">
        <v>125</v>
      </c>
      <c r="C125" s="10" t="s">
        <v>126</v>
      </c>
      <c r="D125" s="11">
        <v>1982</v>
      </c>
      <c r="E125" s="7" t="s">
        <v>11</v>
      </c>
      <c r="F125" s="8">
        <v>4072</v>
      </c>
      <c r="G125" s="8">
        <v>29564</v>
      </c>
      <c r="H125" s="8">
        <v>3120</v>
      </c>
      <c r="I125" s="8">
        <v>34820</v>
      </c>
      <c r="J125" t="str">
        <f>LOOKUP(A125,Feuil7!A$2:A$28,Feuil7!D$2:D$28)</f>
        <v>BOURGOGNE</v>
      </c>
      <c r="K125" t="str">
        <f t="shared" si="7"/>
        <v>niveau primaire</v>
      </c>
      <c r="L125" t="str">
        <f t="shared" si="8"/>
        <v>BASSIN PARISIEN</v>
      </c>
      <c r="M125" s="11">
        <f t="shared" si="9"/>
        <v>71576</v>
      </c>
      <c r="N125" s="11">
        <f t="shared" si="10"/>
        <v>7192</v>
      </c>
    </row>
    <row r="126" spans="1:14" x14ac:dyDescent="0.25">
      <c r="A126" s="5">
        <v>41</v>
      </c>
      <c r="B126" s="9" t="s">
        <v>39</v>
      </c>
      <c r="C126" s="10" t="s">
        <v>118</v>
      </c>
      <c r="D126" s="11">
        <v>1990</v>
      </c>
      <c r="E126" s="7" t="s">
        <v>194</v>
      </c>
      <c r="F126" s="8">
        <v>1577</v>
      </c>
      <c r="G126" s="8">
        <v>10574</v>
      </c>
      <c r="H126" s="8">
        <v>1656</v>
      </c>
      <c r="I126" s="8">
        <v>17051</v>
      </c>
      <c r="J126" t="str">
        <f>LOOKUP(A126,Feuil7!A$2:A$28,Feuil7!D$2:D$28)</f>
        <v>LORRAINE</v>
      </c>
      <c r="K126" t="str">
        <f t="shared" si="7"/>
        <v>niveau secondaire</v>
      </c>
      <c r="L126" t="str">
        <f t="shared" si="8"/>
        <v>EST</v>
      </c>
      <c r="M126" s="11">
        <f t="shared" si="9"/>
        <v>30858</v>
      </c>
      <c r="N126" s="11">
        <f t="shared" si="10"/>
        <v>3233</v>
      </c>
    </row>
    <row r="127" spans="1:14" x14ac:dyDescent="0.25">
      <c r="A127" s="5">
        <v>43</v>
      </c>
      <c r="B127" s="9" t="s">
        <v>184</v>
      </c>
      <c r="C127" s="10" t="s">
        <v>185</v>
      </c>
      <c r="D127" s="11">
        <v>2011</v>
      </c>
      <c r="E127" s="7" t="s">
        <v>11</v>
      </c>
      <c r="F127" s="8">
        <v>1108.6866835315614</v>
      </c>
      <c r="G127" s="8">
        <v>8186.5282508861228</v>
      </c>
      <c r="H127" s="8">
        <v>692.39858743900447</v>
      </c>
      <c r="I127" s="8">
        <v>9943.0384781449211</v>
      </c>
      <c r="J127" t="str">
        <f>LOOKUP(A127,Feuil7!A$2:A$28,Feuil7!D$2:D$28)</f>
        <v>FRANCHE-COMTE</v>
      </c>
      <c r="K127" t="str">
        <f t="shared" si="7"/>
        <v>niveau primaire</v>
      </c>
      <c r="L127" t="str">
        <f t="shared" si="8"/>
        <v>EST</v>
      </c>
      <c r="M127" s="11">
        <f t="shared" si="9"/>
        <v>19930.65200000161</v>
      </c>
      <c r="N127" s="11">
        <f t="shared" si="10"/>
        <v>1801.0852709705659</v>
      </c>
    </row>
    <row r="128" spans="1:14" x14ac:dyDescent="0.25">
      <c r="A128" s="5">
        <v>94</v>
      </c>
      <c r="B128" s="9" t="s">
        <v>51</v>
      </c>
      <c r="C128" s="10" t="s">
        <v>52</v>
      </c>
      <c r="D128" s="11">
        <v>2006</v>
      </c>
      <c r="E128" s="7" t="s">
        <v>197</v>
      </c>
      <c r="F128" s="8">
        <v>333.44497430795172</v>
      </c>
      <c r="G128" s="8">
        <v>8070.1472617062982</v>
      </c>
      <c r="H128" s="8">
        <v>549.70971080148115</v>
      </c>
      <c r="I128" s="8">
        <v>9852.0822263887312</v>
      </c>
      <c r="J128" t="str">
        <f>LOOKUP(A128,Feuil7!A$2:A$28,Feuil7!D$2:D$28)</f>
        <v>CORSE</v>
      </c>
      <c r="K128" t="str">
        <f t="shared" si="7"/>
        <v>niveau supérieur</v>
      </c>
      <c r="L128" t="str">
        <f t="shared" si="8"/>
        <v>MEDITERRANEE</v>
      </c>
      <c r="M128" s="11">
        <f t="shared" si="9"/>
        <v>18805.38417320446</v>
      </c>
      <c r="N128" s="11">
        <f t="shared" si="10"/>
        <v>883.15468510943288</v>
      </c>
    </row>
    <row r="129" spans="1:14" x14ac:dyDescent="0.25">
      <c r="A129" s="5">
        <v>23</v>
      </c>
      <c r="B129" s="9" t="s">
        <v>66</v>
      </c>
      <c r="C129" s="10" t="s">
        <v>67</v>
      </c>
      <c r="D129" s="11">
        <v>2011</v>
      </c>
      <c r="E129" s="7" t="s">
        <v>11</v>
      </c>
      <c r="F129" s="8">
        <v>4022.7709330618263</v>
      </c>
      <c r="G129" s="8">
        <v>39547.754501949887</v>
      </c>
      <c r="H129" s="8">
        <v>2457.8649079104412</v>
      </c>
      <c r="I129" s="8">
        <v>43738.6104526528</v>
      </c>
      <c r="J129" t="str">
        <f>LOOKUP(A129,Feuil7!A$2:A$28,Feuil7!D$2:D$28)</f>
        <v>HAUTE-NORMANDIE</v>
      </c>
      <c r="K129" t="str">
        <f t="shared" si="7"/>
        <v>niveau primaire</v>
      </c>
      <c r="L129" t="str">
        <f t="shared" si="8"/>
        <v>BASSIN PARISIEN</v>
      </c>
      <c r="M129" s="11">
        <f t="shared" si="9"/>
        <v>89767.000795574946</v>
      </c>
      <c r="N129" s="11">
        <f t="shared" si="10"/>
        <v>6480.635840972267</v>
      </c>
    </row>
    <row r="130" spans="1:14" x14ac:dyDescent="0.25">
      <c r="A130" s="5">
        <v>82</v>
      </c>
      <c r="B130" s="9" t="s">
        <v>88</v>
      </c>
      <c r="C130" s="10" t="s">
        <v>89</v>
      </c>
      <c r="D130" s="11">
        <v>1999</v>
      </c>
      <c r="E130" s="7" t="s">
        <v>194</v>
      </c>
      <c r="F130" s="8">
        <v>3173</v>
      </c>
      <c r="G130" s="8">
        <v>19776</v>
      </c>
      <c r="H130" s="8">
        <v>2219</v>
      </c>
      <c r="I130" s="8">
        <v>31662</v>
      </c>
      <c r="J130" t="str">
        <f>LOOKUP(A130,Feuil7!A$2:A$28,Feuil7!D$2:D$28)</f>
        <v>RHONE-ALPES</v>
      </c>
      <c r="K130" t="str">
        <f t="shared" si="7"/>
        <v>niveau secondaire</v>
      </c>
      <c r="L130" t="str">
        <f t="shared" si="8"/>
        <v>CENTRE-EST</v>
      </c>
      <c r="M130" s="11">
        <f t="shared" si="9"/>
        <v>56830</v>
      </c>
      <c r="N130" s="11">
        <f t="shared" si="10"/>
        <v>5392</v>
      </c>
    </row>
    <row r="131" spans="1:14" x14ac:dyDescent="0.25">
      <c r="A131" s="5">
        <v>82</v>
      </c>
      <c r="B131" s="6" t="s">
        <v>307</v>
      </c>
      <c r="C131" s="7" t="s">
        <v>10</v>
      </c>
      <c r="D131" s="11">
        <v>1999</v>
      </c>
      <c r="E131" s="7" t="s">
        <v>197</v>
      </c>
      <c r="F131" s="8">
        <v>2069</v>
      </c>
      <c r="G131" s="8">
        <v>26882</v>
      </c>
      <c r="H131" s="8">
        <v>2431</v>
      </c>
      <c r="I131" s="8">
        <v>27660</v>
      </c>
      <c r="J131" t="str">
        <f>LOOKUP(A131,Feuil7!A$2:A$28,Feuil7!D$2:D$28)</f>
        <v>RHONE-ALPES</v>
      </c>
      <c r="K131" t="str">
        <f t="shared" ref="K131:K194" si="11">IF(OR(E131="Aucun",E131="CEP"),"niveau primaire",IF(OR(E131="CAP-BEP",E131="BEPC"),"niveau secondaire",IF(OR(E131="BAC",E131="SUP"),"niveau supérieur","")))</f>
        <v>niveau supérieur</v>
      </c>
      <c r="L131" t="str">
        <f t="shared" ref="L131:L194" si="12">IF(OR(J131="ile-de-France"),"REGION PARISIENNE",IF(OR(J131="bourgogne",J131="centre",J131="champagne-ardenne",J131="basse-normandie",J131="haute-normandie",J131="picardie"),"BASSIN PARISIEN",IF(OR(J131="nord pas-de-calais"),"NORD",IF(OR(J131="alsace",J131="franche-comte",J131="lorraine"),"EST",IF(OR(J131="bretagne",J131="pays de la loire",J131="poitou-charentes"),"OUEST",IF(OR(J131="aquitaine",J131="limousin",J131="midi-pyrenees"),"SUD-OUEST",IF(OR(J131="auvergne",J131="rhone-alpes"),"CENTRE-EST",IF(OR(J131="languedoc-roussillon",J131="provence-alpes-cote d'azur",J131="corse"),"MEDITERRANEE",""))))))))</f>
        <v>CENTRE-EST</v>
      </c>
      <c r="M131" s="11">
        <f t="shared" ref="M131:M194" si="13">SUM(F131,G131,H131,I131)</f>
        <v>59042</v>
      </c>
      <c r="N131" s="11">
        <f t="shared" ref="N131:N194" si="14">SUM(F131,H131)</f>
        <v>4500</v>
      </c>
    </row>
    <row r="132" spans="1:14" x14ac:dyDescent="0.25">
      <c r="A132" s="5">
        <v>91</v>
      </c>
      <c r="B132" s="9" t="s">
        <v>141</v>
      </c>
      <c r="C132" s="10" t="s">
        <v>142</v>
      </c>
      <c r="D132" s="11">
        <v>2006</v>
      </c>
      <c r="E132" s="7" t="s">
        <v>194</v>
      </c>
      <c r="F132" s="8">
        <v>1372.8598553184977</v>
      </c>
      <c r="G132" s="8">
        <v>10843.064816208076</v>
      </c>
      <c r="H132" s="8">
        <v>953.29346636106732</v>
      </c>
      <c r="I132" s="8">
        <v>15833.685440684427</v>
      </c>
      <c r="J132" t="str">
        <f>LOOKUP(A132,Feuil7!A$2:A$28,Feuil7!D$2:D$28)</f>
        <v>LANGUEDOC-ROUSSILLON</v>
      </c>
      <c r="K132" t="str">
        <f t="shared" si="11"/>
        <v>niveau secondaire</v>
      </c>
      <c r="L132" t="str">
        <f t="shared" si="12"/>
        <v>MEDITERRANEE</v>
      </c>
      <c r="M132" s="11">
        <f t="shared" si="13"/>
        <v>29002.90357857207</v>
      </c>
      <c r="N132" s="11">
        <f t="shared" si="14"/>
        <v>2326.1533216795651</v>
      </c>
    </row>
    <row r="133" spans="1:14" x14ac:dyDescent="0.25">
      <c r="A133" s="5">
        <v>23</v>
      </c>
      <c r="B133" s="9" t="s">
        <v>66</v>
      </c>
      <c r="C133" s="10" t="s">
        <v>67</v>
      </c>
      <c r="D133">
        <v>1968</v>
      </c>
      <c r="E133" s="7" t="s">
        <v>193</v>
      </c>
      <c r="F133" s="8">
        <v>6672</v>
      </c>
      <c r="G133" s="8">
        <v>28204</v>
      </c>
      <c r="H133" s="8">
        <v>7520</v>
      </c>
      <c r="I133" s="8">
        <v>33668</v>
      </c>
      <c r="J133" t="str">
        <f>LOOKUP(A133,Feuil7!A$2:A$28,Feuil7!D$2:D$28)</f>
        <v>HAUTE-NORMANDIE</v>
      </c>
      <c r="K133" t="str">
        <f t="shared" si="11"/>
        <v>niveau primaire</v>
      </c>
      <c r="L133" t="str">
        <f t="shared" si="12"/>
        <v>BASSIN PARISIEN</v>
      </c>
      <c r="M133" s="11">
        <f t="shared" si="13"/>
        <v>76064</v>
      </c>
      <c r="N133" s="11">
        <f t="shared" si="14"/>
        <v>14192</v>
      </c>
    </row>
    <row r="134" spans="1:14" x14ac:dyDescent="0.25">
      <c r="A134" s="5">
        <v>52</v>
      </c>
      <c r="B134" s="9" t="s">
        <v>61</v>
      </c>
      <c r="C134" s="10" t="s">
        <v>153</v>
      </c>
      <c r="D134" s="11">
        <v>1990</v>
      </c>
      <c r="E134" s="7" t="s">
        <v>197</v>
      </c>
      <c r="F134" s="8">
        <v>1299</v>
      </c>
      <c r="G134" s="8">
        <v>12201</v>
      </c>
      <c r="H134" s="8">
        <v>1548</v>
      </c>
      <c r="I134" s="8">
        <v>11597</v>
      </c>
      <c r="J134" t="str">
        <f>LOOKUP(A134,Feuil7!A$2:A$28,Feuil7!D$2:D$28)</f>
        <v>PAYS DE LA LOIRE</v>
      </c>
      <c r="K134" t="str">
        <f t="shared" si="11"/>
        <v>niveau supérieur</v>
      </c>
      <c r="L134" t="str">
        <f t="shared" si="12"/>
        <v>OUEST</v>
      </c>
      <c r="M134" s="11">
        <f t="shared" si="13"/>
        <v>26645</v>
      </c>
      <c r="N134" s="11">
        <f t="shared" si="14"/>
        <v>2847</v>
      </c>
    </row>
    <row r="135" spans="1:14" x14ac:dyDescent="0.25">
      <c r="A135" s="5">
        <v>74</v>
      </c>
      <c r="B135" s="9" t="s">
        <v>48</v>
      </c>
      <c r="C135" s="10" t="s">
        <v>49</v>
      </c>
      <c r="D135" s="11">
        <v>1999</v>
      </c>
      <c r="E135" s="7" t="s">
        <v>194</v>
      </c>
      <c r="F135" s="8">
        <v>537</v>
      </c>
      <c r="G135" s="8">
        <v>5456</v>
      </c>
      <c r="H135" s="8">
        <v>547</v>
      </c>
      <c r="I135" s="8">
        <v>9643</v>
      </c>
      <c r="J135" t="str">
        <f>LOOKUP(A135,Feuil7!A$2:A$28,Feuil7!D$2:D$28)</f>
        <v>LIMOUSIN</v>
      </c>
      <c r="K135" t="str">
        <f t="shared" si="11"/>
        <v>niveau secondaire</v>
      </c>
      <c r="L135" t="str">
        <f t="shared" si="12"/>
        <v>SUD-OUEST</v>
      </c>
      <c r="M135" s="11">
        <f t="shared" si="13"/>
        <v>16183</v>
      </c>
      <c r="N135" s="11">
        <f t="shared" si="14"/>
        <v>1084</v>
      </c>
    </row>
    <row r="136" spans="1:14" x14ac:dyDescent="0.25">
      <c r="A136" s="5">
        <v>72</v>
      </c>
      <c r="B136" s="9" t="s">
        <v>92</v>
      </c>
      <c r="C136" s="10" t="s">
        <v>93</v>
      </c>
      <c r="D136" s="11">
        <v>1975</v>
      </c>
      <c r="E136" s="7" t="s">
        <v>197</v>
      </c>
      <c r="F136" s="8">
        <v>380</v>
      </c>
      <c r="G136" s="8">
        <v>4160</v>
      </c>
      <c r="H136" s="8">
        <v>590</v>
      </c>
      <c r="I136" s="8">
        <v>3000</v>
      </c>
      <c r="J136" t="str">
        <f>LOOKUP(A136,Feuil7!A$2:A$28,Feuil7!D$2:D$28)</f>
        <v>AQUITAINE</v>
      </c>
      <c r="K136" t="str">
        <f t="shared" si="11"/>
        <v>niveau supérieur</v>
      </c>
      <c r="L136" t="str">
        <f t="shared" si="12"/>
        <v>SUD-OUEST</v>
      </c>
      <c r="M136" s="11">
        <f t="shared" si="13"/>
        <v>8130</v>
      </c>
      <c r="N136" s="11">
        <f t="shared" si="14"/>
        <v>970</v>
      </c>
    </row>
    <row r="137" spans="1:14" x14ac:dyDescent="0.25">
      <c r="A137" s="5">
        <v>52</v>
      </c>
      <c r="B137" s="9" t="s">
        <v>110</v>
      </c>
      <c r="C137" s="10" t="s">
        <v>111</v>
      </c>
      <c r="D137" s="11">
        <v>2006</v>
      </c>
      <c r="E137" s="7" t="s">
        <v>196</v>
      </c>
      <c r="F137" s="8">
        <v>6811.2597512269149</v>
      </c>
      <c r="G137" s="8">
        <v>33652.175917980552</v>
      </c>
      <c r="H137" s="8">
        <v>6478.016667654264</v>
      </c>
      <c r="I137" s="8">
        <v>34669.588035520195</v>
      </c>
      <c r="J137" t="str">
        <f>LOOKUP(A137,Feuil7!A$2:A$28,Feuil7!D$2:D$28)</f>
        <v>PAYS DE LA LOIRE</v>
      </c>
      <c r="K137" t="str">
        <f t="shared" si="11"/>
        <v>niveau supérieur</v>
      </c>
      <c r="L137" t="str">
        <f t="shared" si="12"/>
        <v>OUEST</v>
      </c>
      <c r="M137" s="11">
        <f t="shared" si="13"/>
        <v>81611.040372381918</v>
      </c>
      <c r="N137" s="11">
        <f t="shared" si="14"/>
        <v>13289.276418881178</v>
      </c>
    </row>
    <row r="138" spans="1:14" x14ac:dyDescent="0.25">
      <c r="A138" s="5">
        <v>43</v>
      </c>
      <c r="B138" s="9" t="s">
        <v>184</v>
      </c>
      <c r="C138" s="10" t="s">
        <v>185</v>
      </c>
      <c r="D138" s="11">
        <v>2011</v>
      </c>
      <c r="E138" s="7" t="s">
        <v>195</v>
      </c>
      <c r="F138" s="8">
        <v>1615.7801796266535</v>
      </c>
      <c r="G138" s="8">
        <v>14508.987925479567</v>
      </c>
      <c r="H138" s="8">
        <v>1059.3821165204433</v>
      </c>
      <c r="I138" s="8">
        <v>11171.782256156379</v>
      </c>
      <c r="J138" t="str">
        <f>LOOKUP(A138,Feuil7!A$2:A$28,Feuil7!D$2:D$28)</f>
        <v>FRANCHE-COMTE</v>
      </c>
      <c r="K138" t="str">
        <f t="shared" si="11"/>
        <v>niveau secondaire</v>
      </c>
      <c r="L138" t="str">
        <f t="shared" si="12"/>
        <v>EST</v>
      </c>
      <c r="M138" s="11">
        <f t="shared" si="13"/>
        <v>28355.932477783041</v>
      </c>
      <c r="N138" s="11">
        <f t="shared" si="14"/>
        <v>2675.1622961470966</v>
      </c>
    </row>
    <row r="139" spans="1:14" x14ac:dyDescent="0.25">
      <c r="A139" s="5">
        <v>54</v>
      </c>
      <c r="B139" s="9" t="s">
        <v>42</v>
      </c>
      <c r="C139" s="10" t="s">
        <v>43</v>
      </c>
      <c r="D139" s="11">
        <v>1990</v>
      </c>
      <c r="E139" s="7" t="s">
        <v>196</v>
      </c>
      <c r="F139" s="8">
        <v>1513</v>
      </c>
      <c r="G139" s="8">
        <v>16392</v>
      </c>
      <c r="H139" s="8">
        <v>2140</v>
      </c>
      <c r="I139" s="8">
        <v>16848</v>
      </c>
      <c r="J139" t="str">
        <f>LOOKUP(A139,Feuil7!A$2:A$28,Feuil7!D$2:D$28)</f>
        <v>POITOU-CHARENTES</v>
      </c>
      <c r="K139" t="str">
        <f t="shared" si="11"/>
        <v>niveau supérieur</v>
      </c>
      <c r="L139" t="str">
        <f t="shared" si="12"/>
        <v>OUEST</v>
      </c>
      <c r="M139" s="11">
        <f t="shared" si="13"/>
        <v>36893</v>
      </c>
      <c r="N139" s="11">
        <f t="shared" si="14"/>
        <v>3653</v>
      </c>
    </row>
    <row r="140" spans="1:14" x14ac:dyDescent="0.25">
      <c r="A140" s="5">
        <v>54</v>
      </c>
      <c r="B140" s="9" t="s">
        <v>176</v>
      </c>
      <c r="C140" s="10" t="s">
        <v>177</v>
      </c>
      <c r="D140" s="11">
        <v>2006</v>
      </c>
      <c r="E140" s="7" t="s">
        <v>11</v>
      </c>
      <c r="F140" s="8">
        <v>2077.1558905615275</v>
      </c>
      <c r="G140" s="8">
        <v>24896.263405813632</v>
      </c>
      <c r="H140" s="8">
        <v>1282.7502698192654</v>
      </c>
      <c r="I140" s="8">
        <v>29493.728495187555</v>
      </c>
      <c r="J140" t="str">
        <f>LOOKUP(A140,Feuil7!A$2:A$28,Feuil7!D$2:D$28)</f>
        <v>POITOU-CHARENTES</v>
      </c>
      <c r="K140" t="str">
        <f t="shared" si="11"/>
        <v>niveau primaire</v>
      </c>
      <c r="L140" t="str">
        <f t="shared" si="12"/>
        <v>OUEST</v>
      </c>
      <c r="M140" s="11">
        <f t="shared" si="13"/>
        <v>57749.89806138198</v>
      </c>
      <c r="N140" s="11">
        <f t="shared" si="14"/>
        <v>3359.9061603807932</v>
      </c>
    </row>
    <row r="141" spans="1:14" x14ac:dyDescent="0.25">
      <c r="A141" s="5">
        <v>91</v>
      </c>
      <c r="B141" s="9" t="s">
        <v>141</v>
      </c>
      <c r="C141" s="10" t="s">
        <v>142</v>
      </c>
      <c r="D141" s="11">
        <v>1982</v>
      </c>
      <c r="E141" s="7" t="s">
        <v>194</v>
      </c>
      <c r="F141" s="8">
        <v>1640</v>
      </c>
      <c r="G141" s="8">
        <v>6556</v>
      </c>
      <c r="H141" s="8">
        <v>1748</v>
      </c>
      <c r="I141" s="8">
        <v>9140</v>
      </c>
      <c r="J141" t="str">
        <f>LOOKUP(A141,Feuil7!A$2:A$28,Feuil7!D$2:D$28)</f>
        <v>LANGUEDOC-ROUSSILLON</v>
      </c>
      <c r="K141" t="str">
        <f t="shared" si="11"/>
        <v>niveau secondaire</v>
      </c>
      <c r="L141" t="str">
        <f t="shared" si="12"/>
        <v>MEDITERRANEE</v>
      </c>
      <c r="M141" s="11">
        <f t="shared" si="13"/>
        <v>19084</v>
      </c>
      <c r="N141" s="11">
        <f t="shared" si="14"/>
        <v>3388</v>
      </c>
    </row>
    <row r="142" spans="1:14" x14ac:dyDescent="0.25">
      <c r="A142" s="5">
        <v>43</v>
      </c>
      <c r="B142" s="9" t="s">
        <v>184</v>
      </c>
      <c r="C142" s="10" t="s">
        <v>185</v>
      </c>
      <c r="D142" s="11">
        <v>2011</v>
      </c>
      <c r="E142" s="7" t="s">
        <v>194</v>
      </c>
      <c r="F142" s="8">
        <v>523.09979234220714</v>
      </c>
      <c r="G142" s="8">
        <v>1886.7081834451169</v>
      </c>
      <c r="H142" s="8">
        <v>357.43198818304677</v>
      </c>
      <c r="I142" s="8">
        <v>2995.3775185524883</v>
      </c>
      <c r="J142" t="str">
        <f>LOOKUP(A142,Feuil7!A$2:A$28,Feuil7!D$2:D$28)</f>
        <v>FRANCHE-COMTE</v>
      </c>
      <c r="K142" t="str">
        <f t="shared" si="11"/>
        <v>niveau secondaire</v>
      </c>
      <c r="L142" t="str">
        <f t="shared" si="12"/>
        <v>EST</v>
      </c>
      <c r="M142" s="11">
        <f t="shared" si="13"/>
        <v>5762.6174825228591</v>
      </c>
      <c r="N142" s="11">
        <f t="shared" si="14"/>
        <v>880.53178052525391</v>
      </c>
    </row>
    <row r="143" spans="1:14" x14ac:dyDescent="0.25">
      <c r="A143" s="5">
        <v>93</v>
      </c>
      <c r="B143" s="9" t="s">
        <v>14</v>
      </c>
      <c r="C143" s="10" t="s">
        <v>171</v>
      </c>
      <c r="D143">
        <v>1968</v>
      </c>
      <c r="E143" s="7" t="s">
        <v>195</v>
      </c>
      <c r="F143" s="8">
        <v>6516</v>
      </c>
      <c r="G143" s="8">
        <v>15584</v>
      </c>
      <c r="H143" s="8">
        <v>5408</v>
      </c>
      <c r="I143" s="8">
        <v>11688</v>
      </c>
      <c r="J143" t="str">
        <f>LOOKUP(A143,Feuil7!A$2:A$28,Feuil7!D$2:D$28)</f>
        <v>PROVENCE-ALPES-COTE D'AZUR</v>
      </c>
      <c r="K143" t="str">
        <f t="shared" si="11"/>
        <v>niveau secondaire</v>
      </c>
      <c r="L143" t="str">
        <f t="shared" si="12"/>
        <v>MEDITERRANEE</v>
      </c>
      <c r="M143" s="11">
        <f t="shared" si="13"/>
        <v>39196</v>
      </c>
      <c r="N143" s="11">
        <f t="shared" si="14"/>
        <v>11924</v>
      </c>
    </row>
    <row r="144" spans="1:14" x14ac:dyDescent="0.25">
      <c r="A144" s="5">
        <v>91</v>
      </c>
      <c r="B144" s="9" t="s">
        <v>28</v>
      </c>
      <c r="C144" s="10" t="s">
        <v>29</v>
      </c>
      <c r="D144">
        <v>1968</v>
      </c>
      <c r="E144" s="7" t="s">
        <v>195</v>
      </c>
      <c r="F144" s="8">
        <v>2308</v>
      </c>
      <c r="G144" s="8">
        <v>3696</v>
      </c>
      <c r="H144" s="8">
        <v>2000</v>
      </c>
      <c r="I144" s="8">
        <v>3276</v>
      </c>
      <c r="J144" t="str">
        <f>LOOKUP(A144,Feuil7!A$2:A$28,Feuil7!D$2:D$28)</f>
        <v>LANGUEDOC-ROUSSILLON</v>
      </c>
      <c r="K144" t="str">
        <f t="shared" si="11"/>
        <v>niveau secondaire</v>
      </c>
      <c r="L144" t="str">
        <f t="shared" si="12"/>
        <v>MEDITERRANEE</v>
      </c>
      <c r="M144" s="11">
        <f t="shared" si="13"/>
        <v>11280</v>
      </c>
      <c r="N144" s="11">
        <f t="shared" si="14"/>
        <v>4308</v>
      </c>
    </row>
    <row r="145" spans="1:14" x14ac:dyDescent="0.25">
      <c r="A145" s="5">
        <v>11</v>
      </c>
      <c r="B145" s="9" t="s">
        <v>50</v>
      </c>
      <c r="C145" s="10" t="s">
        <v>190</v>
      </c>
      <c r="D145" s="11">
        <v>2011</v>
      </c>
      <c r="E145" s="7" t="s">
        <v>197</v>
      </c>
      <c r="F145" s="8">
        <v>9161.5041666339475</v>
      </c>
      <c r="G145" s="8">
        <v>146672.42758830942</v>
      </c>
      <c r="H145" s="8">
        <v>12669.32708796427</v>
      </c>
      <c r="I145" s="8">
        <v>167259.0354882793</v>
      </c>
      <c r="J145" t="str">
        <f>LOOKUP(A145,Feuil7!A$2:A$28,Feuil7!D$2:D$28)</f>
        <v>ILE-DE-FRANCE</v>
      </c>
      <c r="K145" t="str">
        <f t="shared" si="11"/>
        <v>niveau supérieur</v>
      </c>
      <c r="L145" t="str">
        <f t="shared" si="12"/>
        <v>REGION PARISIENNE</v>
      </c>
      <c r="M145" s="11">
        <f t="shared" si="13"/>
        <v>335762.29433118692</v>
      </c>
      <c r="N145" s="11">
        <f t="shared" si="14"/>
        <v>21830.831254598219</v>
      </c>
    </row>
    <row r="146" spans="1:14" x14ac:dyDescent="0.25">
      <c r="A146" s="5">
        <v>82</v>
      </c>
      <c r="B146" s="9" t="s">
        <v>55</v>
      </c>
      <c r="C146" s="10" t="s">
        <v>65</v>
      </c>
      <c r="D146" s="11">
        <v>1990</v>
      </c>
      <c r="E146" s="7" t="s">
        <v>193</v>
      </c>
      <c r="F146" s="8">
        <v>631</v>
      </c>
      <c r="G146" s="8">
        <v>29012</v>
      </c>
      <c r="H146" s="8">
        <v>460</v>
      </c>
      <c r="I146" s="8">
        <v>38352</v>
      </c>
      <c r="J146" t="str">
        <f>LOOKUP(A146,Feuil7!A$2:A$28,Feuil7!D$2:D$28)</f>
        <v>RHONE-ALPES</v>
      </c>
      <c r="K146" t="str">
        <f t="shared" si="11"/>
        <v>niveau primaire</v>
      </c>
      <c r="L146" t="str">
        <f t="shared" si="12"/>
        <v>CENTRE-EST</v>
      </c>
      <c r="M146" s="11">
        <f t="shared" si="13"/>
        <v>68455</v>
      </c>
      <c r="N146" s="11">
        <f t="shared" si="14"/>
        <v>1091</v>
      </c>
    </row>
    <row r="147" spans="1:14" x14ac:dyDescent="0.25">
      <c r="A147" s="5">
        <v>22</v>
      </c>
      <c r="B147" s="9" t="s">
        <v>166</v>
      </c>
      <c r="C147" s="10" t="s">
        <v>167</v>
      </c>
      <c r="D147" s="11">
        <v>2006</v>
      </c>
      <c r="E147" s="7" t="s">
        <v>195</v>
      </c>
      <c r="F147" s="8">
        <v>6507.1138588492613</v>
      </c>
      <c r="G147" s="8">
        <v>53135.92297899651</v>
      </c>
      <c r="H147" s="8">
        <v>3840.0617903428047</v>
      </c>
      <c r="I147" s="8">
        <v>34117.843163128869</v>
      </c>
      <c r="J147" t="str">
        <f>LOOKUP(A147,Feuil7!A$2:A$28,Feuil7!D$2:D$28)</f>
        <v>PICARDIE</v>
      </c>
      <c r="K147" t="str">
        <f t="shared" si="11"/>
        <v>niveau secondaire</v>
      </c>
      <c r="L147" t="str">
        <f t="shared" si="12"/>
        <v>BASSIN PARISIEN</v>
      </c>
      <c r="M147" s="11">
        <f t="shared" si="13"/>
        <v>97600.941791317455</v>
      </c>
      <c r="N147" s="11">
        <f t="shared" si="14"/>
        <v>10347.175649192066</v>
      </c>
    </row>
    <row r="148" spans="1:14" x14ac:dyDescent="0.25">
      <c r="A148" s="5">
        <v>21</v>
      </c>
      <c r="B148" s="9" t="s">
        <v>25</v>
      </c>
      <c r="C148" s="10" t="s">
        <v>26</v>
      </c>
      <c r="D148" s="11">
        <v>1990</v>
      </c>
      <c r="E148" s="7" t="s">
        <v>196</v>
      </c>
      <c r="F148" s="8">
        <v>937</v>
      </c>
      <c r="G148" s="8">
        <v>7604</v>
      </c>
      <c r="H148" s="8">
        <v>1092</v>
      </c>
      <c r="I148" s="8">
        <v>7344</v>
      </c>
      <c r="J148" t="str">
        <f>LOOKUP(A148,Feuil7!A$2:A$28,Feuil7!D$2:D$28)</f>
        <v>CHAMPAGNE-ARDENNE</v>
      </c>
      <c r="K148" t="str">
        <f t="shared" si="11"/>
        <v>niveau supérieur</v>
      </c>
      <c r="L148" t="str">
        <f t="shared" si="12"/>
        <v>BASSIN PARISIEN</v>
      </c>
      <c r="M148" s="11">
        <f t="shared" si="13"/>
        <v>16977</v>
      </c>
      <c r="N148" s="11">
        <f t="shared" si="14"/>
        <v>2029</v>
      </c>
    </row>
    <row r="149" spans="1:14" x14ac:dyDescent="0.25">
      <c r="A149" s="5">
        <v>43</v>
      </c>
      <c r="B149" s="9" t="s">
        <v>149</v>
      </c>
      <c r="C149" s="10" t="s">
        <v>150</v>
      </c>
      <c r="D149" s="11">
        <v>1982</v>
      </c>
      <c r="E149" s="7" t="s">
        <v>11</v>
      </c>
      <c r="F149" s="8">
        <v>4564</v>
      </c>
      <c r="G149" s="8">
        <v>24904</v>
      </c>
      <c r="H149" s="8">
        <v>3568</v>
      </c>
      <c r="I149" s="8">
        <v>28968</v>
      </c>
      <c r="J149" t="str">
        <f>LOOKUP(A149,Feuil7!A$2:A$28,Feuil7!D$2:D$28)</f>
        <v>FRANCHE-COMTE</v>
      </c>
      <c r="K149" t="str">
        <f t="shared" si="11"/>
        <v>niveau primaire</v>
      </c>
      <c r="L149" t="str">
        <f t="shared" si="12"/>
        <v>EST</v>
      </c>
      <c r="M149" s="11">
        <f t="shared" si="13"/>
        <v>62004</v>
      </c>
      <c r="N149" s="11">
        <f t="shared" si="14"/>
        <v>8132</v>
      </c>
    </row>
    <row r="150" spans="1:14" x14ac:dyDescent="0.25">
      <c r="A150" s="5">
        <v>26</v>
      </c>
      <c r="B150" s="9" t="s">
        <v>21</v>
      </c>
      <c r="C150" s="10" t="s">
        <v>56</v>
      </c>
      <c r="D150" s="11">
        <v>1990</v>
      </c>
      <c r="E150" s="7" t="s">
        <v>194</v>
      </c>
      <c r="F150" s="8">
        <v>1232</v>
      </c>
      <c r="G150" s="8">
        <v>8032</v>
      </c>
      <c r="H150" s="8">
        <v>1328</v>
      </c>
      <c r="I150" s="8">
        <v>14761</v>
      </c>
      <c r="J150" t="str">
        <f>LOOKUP(A150,Feuil7!A$2:A$28,Feuil7!D$2:D$28)</f>
        <v>BOURGOGNE</v>
      </c>
      <c r="K150" t="str">
        <f t="shared" si="11"/>
        <v>niveau secondaire</v>
      </c>
      <c r="L150" t="str">
        <f t="shared" si="12"/>
        <v>BASSIN PARISIEN</v>
      </c>
      <c r="M150" s="11">
        <f t="shared" si="13"/>
        <v>25353</v>
      </c>
      <c r="N150" s="11">
        <f t="shared" si="14"/>
        <v>2560</v>
      </c>
    </row>
    <row r="151" spans="1:14" x14ac:dyDescent="0.25">
      <c r="A151" s="5">
        <v>41</v>
      </c>
      <c r="B151" s="9" t="s">
        <v>123</v>
      </c>
      <c r="C151" s="10" t="s">
        <v>124</v>
      </c>
      <c r="D151" s="11">
        <v>2011</v>
      </c>
      <c r="E151" s="7" t="s">
        <v>11</v>
      </c>
      <c r="F151" s="8">
        <v>6703.0886630690311</v>
      </c>
      <c r="G151" s="8">
        <v>66124.797168282297</v>
      </c>
      <c r="H151" s="8">
        <v>4200.8051641112424</v>
      </c>
      <c r="I151" s="8">
        <v>91626.201838660665</v>
      </c>
      <c r="J151" t="str">
        <f>LOOKUP(A151,Feuil7!A$2:A$28,Feuil7!D$2:D$28)</f>
        <v>LORRAINE</v>
      </c>
      <c r="K151" t="str">
        <f t="shared" si="11"/>
        <v>niveau primaire</v>
      </c>
      <c r="L151" t="str">
        <f t="shared" si="12"/>
        <v>EST</v>
      </c>
      <c r="M151" s="11">
        <f t="shared" si="13"/>
        <v>168654.89283412322</v>
      </c>
      <c r="N151" s="11">
        <f t="shared" si="14"/>
        <v>10903.893827180273</v>
      </c>
    </row>
    <row r="152" spans="1:14" x14ac:dyDescent="0.25">
      <c r="A152" s="5">
        <v>24</v>
      </c>
      <c r="B152" s="9" t="s">
        <v>45</v>
      </c>
      <c r="C152" s="10" t="s">
        <v>46</v>
      </c>
      <c r="D152" s="11">
        <v>1982</v>
      </c>
      <c r="E152" s="7" t="s">
        <v>193</v>
      </c>
      <c r="F152" s="8">
        <v>1988</v>
      </c>
      <c r="G152" s="8">
        <v>23636</v>
      </c>
      <c r="H152" s="8">
        <v>2192</v>
      </c>
      <c r="I152" s="8">
        <v>33028</v>
      </c>
      <c r="J152" t="str">
        <f>LOOKUP(A152,Feuil7!A$2:A$28,Feuil7!D$2:D$28)</f>
        <v>CENTRE</v>
      </c>
      <c r="K152" t="str">
        <f t="shared" si="11"/>
        <v>niveau primaire</v>
      </c>
      <c r="L152" t="str">
        <f t="shared" si="12"/>
        <v>BASSIN PARISIEN</v>
      </c>
      <c r="M152" s="11">
        <f t="shared" si="13"/>
        <v>60844</v>
      </c>
      <c r="N152" s="11">
        <f t="shared" si="14"/>
        <v>4180</v>
      </c>
    </row>
    <row r="153" spans="1:14" x14ac:dyDescent="0.25">
      <c r="A153" s="5">
        <v>26</v>
      </c>
      <c r="B153" s="9" t="s">
        <v>151</v>
      </c>
      <c r="C153" s="10" t="s">
        <v>152</v>
      </c>
      <c r="D153" s="11">
        <v>2011</v>
      </c>
      <c r="E153" s="7" t="s">
        <v>194</v>
      </c>
      <c r="F153" s="8">
        <v>1666.526866993393</v>
      </c>
      <c r="G153" s="8">
        <v>8260.86339195654</v>
      </c>
      <c r="H153" s="8">
        <v>1174.1234338973247</v>
      </c>
      <c r="I153" s="8">
        <v>16059.034228922172</v>
      </c>
      <c r="J153" t="str">
        <f>LOOKUP(A153,Feuil7!A$2:A$28,Feuil7!D$2:D$28)</f>
        <v>BOURGOGNE</v>
      </c>
      <c r="K153" t="str">
        <f t="shared" si="11"/>
        <v>niveau secondaire</v>
      </c>
      <c r="L153" t="str">
        <f t="shared" si="12"/>
        <v>BASSIN PARISIEN</v>
      </c>
      <c r="M153" s="11">
        <f t="shared" si="13"/>
        <v>27160.54792176943</v>
      </c>
      <c r="N153" s="11">
        <f t="shared" si="14"/>
        <v>2840.6503008907175</v>
      </c>
    </row>
    <row r="154" spans="1:14" x14ac:dyDescent="0.25">
      <c r="A154" s="5">
        <v>31</v>
      </c>
      <c r="B154" s="9" t="s">
        <v>133</v>
      </c>
      <c r="C154" s="10" t="s">
        <v>134</v>
      </c>
      <c r="D154" s="11">
        <v>1982</v>
      </c>
      <c r="E154" s="7" t="s">
        <v>193</v>
      </c>
      <c r="F154" s="8">
        <v>7492</v>
      </c>
      <c r="G154" s="8">
        <v>95688</v>
      </c>
      <c r="H154" s="8">
        <v>8120</v>
      </c>
      <c r="I154" s="8">
        <v>129048</v>
      </c>
      <c r="J154" t="str">
        <f>LOOKUP(A154,Feuil7!A$2:A$28,Feuil7!D$2:D$28)</f>
        <v>NORD-PAS-DE-CALAIS</v>
      </c>
      <c r="K154" t="str">
        <f t="shared" si="11"/>
        <v>niveau primaire</v>
      </c>
      <c r="L154" t="str">
        <f t="shared" si="12"/>
        <v/>
      </c>
      <c r="M154" s="11">
        <f t="shared" si="13"/>
        <v>240348</v>
      </c>
      <c r="N154" s="11">
        <f t="shared" si="14"/>
        <v>15612</v>
      </c>
    </row>
    <row r="155" spans="1:14" x14ac:dyDescent="0.25">
      <c r="A155" s="5">
        <v>74</v>
      </c>
      <c r="B155" s="9" t="s">
        <v>48</v>
      </c>
      <c r="C155" s="10" t="s">
        <v>49</v>
      </c>
      <c r="D155" s="11">
        <v>1975</v>
      </c>
      <c r="E155" s="7" t="s">
        <v>11</v>
      </c>
      <c r="F155" s="8">
        <v>2390</v>
      </c>
      <c r="G155" s="8">
        <v>32945</v>
      </c>
      <c r="H155" s="8">
        <v>1945</v>
      </c>
      <c r="I155" s="8">
        <v>38265</v>
      </c>
      <c r="J155" t="str">
        <f>LOOKUP(A155,Feuil7!A$2:A$28,Feuil7!D$2:D$28)</f>
        <v>LIMOUSIN</v>
      </c>
      <c r="K155" t="str">
        <f t="shared" si="11"/>
        <v>niveau primaire</v>
      </c>
      <c r="L155" t="str">
        <f t="shared" si="12"/>
        <v>SUD-OUEST</v>
      </c>
      <c r="M155" s="11">
        <f t="shared" si="13"/>
        <v>75545</v>
      </c>
      <c r="N155" s="11">
        <f t="shared" si="14"/>
        <v>4335</v>
      </c>
    </row>
    <row r="156" spans="1:14" x14ac:dyDescent="0.25">
      <c r="A156" s="5">
        <v>82</v>
      </c>
      <c r="B156" s="6" t="s">
        <v>307</v>
      </c>
      <c r="C156" s="7" t="s">
        <v>10</v>
      </c>
      <c r="D156" s="11">
        <v>1982</v>
      </c>
      <c r="E156" s="7" t="s">
        <v>193</v>
      </c>
      <c r="F156" s="8">
        <v>2480</v>
      </c>
      <c r="G156" s="8">
        <v>28496</v>
      </c>
      <c r="H156" s="8">
        <v>2240</v>
      </c>
      <c r="I156" s="8">
        <v>39176</v>
      </c>
      <c r="J156" t="str">
        <f>LOOKUP(A156,Feuil7!A$2:A$28,Feuil7!D$2:D$28)</f>
        <v>RHONE-ALPES</v>
      </c>
      <c r="K156" t="str">
        <f t="shared" si="11"/>
        <v>niveau primaire</v>
      </c>
      <c r="L156" t="str">
        <f t="shared" si="12"/>
        <v>CENTRE-EST</v>
      </c>
      <c r="M156" s="11">
        <f t="shared" si="13"/>
        <v>72392</v>
      </c>
      <c r="N156" s="11">
        <f t="shared" si="14"/>
        <v>4720</v>
      </c>
    </row>
    <row r="157" spans="1:14" x14ac:dyDescent="0.25">
      <c r="A157" s="5">
        <v>54</v>
      </c>
      <c r="B157" s="9" t="s">
        <v>42</v>
      </c>
      <c r="C157" s="10" t="s">
        <v>43</v>
      </c>
      <c r="D157">
        <v>1968</v>
      </c>
      <c r="E157" s="7" t="s">
        <v>194</v>
      </c>
      <c r="F157" s="8">
        <v>1284</v>
      </c>
      <c r="G157" s="8">
        <v>3892</v>
      </c>
      <c r="H157" s="8">
        <v>1692</v>
      </c>
      <c r="I157" s="8">
        <v>6812</v>
      </c>
      <c r="J157" t="str">
        <f>LOOKUP(A157,Feuil7!A$2:A$28,Feuil7!D$2:D$28)</f>
        <v>POITOU-CHARENTES</v>
      </c>
      <c r="K157" t="str">
        <f t="shared" si="11"/>
        <v>niveau secondaire</v>
      </c>
      <c r="L157" t="str">
        <f t="shared" si="12"/>
        <v>OUEST</v>
      </c>
      <c r="M157" s="11">
        <f t="shared" si="13"/>
        <v>13680</v>
      </c>
      <c r="N157" s="11">
        <f t="shared" si="14"/>
        <v>2976</v>
      </c>
    </row>
    <row r="158" spans="1:14" x14ac:dyDescent="0.25">
      <c r="A158" s="5">
        <v>82</v>
      </c>
      <c r="B158" s="9" t="s">
        <v>47</v>
      </c>
      <c r="C158" s="10" t="s">
        <v>155</v>
      </c>
      <c r="D158">
        <v>1968</v>
      </c>
      <c r="E158" s="7" t="s">
        <v>11</v>
      </c>
      <c r="F158" s="8">
        <v>5948</v>
      </c>
      <c r="G158" s="8">
        <v>41768</v>
      </c>
      <c r="H158" s="8">
        <v>4244</v>
      </c>
      <c r="I158" s="8">
        <v>43360</v>
      </c>
      <c r="J158" t="str">
        <f>LOOKUP(A158,Feuil7!A$2:A$28,Feuil7!D$2:D$28)</f>
        <v>RHONE-ALPES</v>
      </c>
      <c r="K158" t="str">
        <f t="shared" si="11"/>
        <v>niveau primaire</v>
      </c>
      <c r="L158" t="str">
        <f t="shared" si="12"/>
        <v>CENTRE-EST</v>
      </c>
      <c r="M158" s="11">
        <f t="shared" si="13"/>
        <v>95320</v>
      </c>
      <c r="N158" s="11">
        <f t="shared" si="14"/>
        <v>10192</v>
      </c>
    </row>
    <row r="159" spans="1:14" x14ac:dyDescent="0.25">
      <c r="A159" s="5">
        <v>11</v>
      </c>
      <c r="B159" s="9" t="s">
        <v>50</v>
      </c>
      <c r="C159" s="10" t="s">
        <v>190</v>
      </c>
      <c r="D159">
        <v>1968</v>
      </c>
      <c r="E159" s="7" t="s">
        <v>196</v>
      </c>
      <c r="F159" s="8">
        <v>4220</v>
      </c>
      <c r="G159" s="8">
        <v>23452</v>
      </c>
      <c r="H159" s="8">
        <v>6816</v>
      </c>
      <c r="I159" s="8">
        <v>23720</v>
      </c>
      <c r="J159" t="str">
        <f>LOOKUP(A159,Feuil7!A$2:A$28,Feuil7!D$2:D$28)</f>
        <v>ILE-DE-FRANCE</v>
      </c>
      <c r="K159" t="str">
        <f t="shared" si="11"/>
        <v>niveau supérieur</v>
      </c>
      <c r="L159" t="str">
        <f t="shared" si="12"/>
        <v>REGION PARISIENNE</v>
      </c>
      <c r="M159" s="11">
        <f t="shared" si="13"/>
        <v>58208</v>
      </c>
      <c r="N159" s="11">
        <f t="shared" si="14"/>
        <v>11036</v>
      </c>
    </row>
    <row r="160" spans="1:14" x14ac:dyDescent="0.25">
      <c r="A160" s="5">
        <v>82</v>
      </c>
      <c r="B160" s="9" t="s">
        <v>309</v>
      </c>
      <c r="C160" s="10" t="s">
        <v>20</v>
      </c>
      <c r="D160" s="11">
        <v>1999</v>
      </c>
      <c r="E160" s="7" t="s">
        <v>196</v>
      </c>
      <c r="F160" s="8">
        <v>1736</v>
      </c>
      <c r="G160" s="8">
        <v>10047</v>
      </c>
      <c r="H160" s="8">
        <v>1667</v>
      </c>
      <c r="I160" s="8">
        <v>12538</v>
      </c>
      <c r="J160" t="str">
        <f>LOOKUP(A160,Feuil7!A$2:A$28,Feuil7!D$2:D$28)</f>
        <v>RHONE-ALPES</v>
      </c>
      <c r="K160" t="str">
        <f t="shared" si="11"/>
        <v>niveau supérieur</v>
      </c>
      <c r="L160" t="str">
        <f t="shared" si="12"/>
        <v>CENTRE-EST</v>
      </c>
      <c r="M160" s="11">
        <f t="shared" si="13"/>
        <v>25988</v>
      </c>
      <c r="N160" s="11">
        <f t="shared" si="14"/>
        <v>3403</v>
      </c>
    </row>
    <row r="161" spans="1:14" x14ac:dyDescent="0.25">
      <c r="A161" s="5">
        <v>11</v>
      </c>
      <c r="B161" s="9" t="s">
        <v>187</v>
      </c>
      <c r="C161" s="10" t="s">
        <v>188</v>
      </c>
      <c r="D161" s="11">
        <v>1999</v>
      </c>
      <c r="E161" s="7" t="s">
        <v>196</v>
      </c>
      <c r="F161" s="8">
        <v>7151</v>
      </c>
      <c r="G161" s="8">
        <v>56764</v>
      </c>
      <c r="H161" s="8">
        <v>8600</v>
      </c>
      <c r="I161" s="8">
        <v>74695</v>
      </c>
      <c r="J161" t="str">
        <f>LOOKUP(A161,Feuil7!A$2:A$28,Feuil7!D$2:D$28)</f>
        <v>ILE-DE-FRANCE</v>
      </c>
      <c r="K161" t="str">
        <f t="shared" si="11"/>
        <v>niveau supérieur</v>
      </c>
      <c r="L161" t="str">
        <f t="shared" si="12"/>
        <v>REGION PARISIENNE</v>
      </c>
      <c r="M161" s="11">
        <f t="shared" si="13"/>
        <v>147210</v>
      </c>
      <c r="N161" s="11">
        <f t="shared" si="14"/>
        <v>15751</v>
      </c>
    </row>
    <row r="162" spans="1:14" x14ac:dyDescent="0.25">
      <c r="A162" s="5">
        <v>93</v>
      </c>
      <c r="B162" s="9" t="s">
        <v>308</v>
      </c>
      <c r="C162" s="10" t="s">
        <v>17</v>
      </c>
      <c r="D162" s="11">
        <v>1975</v>
      </c>
      <c r="E162" s="7" t="s">
        <v>11</v>
      </c>
      <c r="F162" s="8">
        <v>1315</v>
      </c>
      <c r="G162" s="8">
        <v>15220</v>
      </c>
      <c r="H162" s="8">
        <v>1020</v>
      </c>
      <c r="I162" s="8">
        <v>15365</v>
      </c>
      <c r="J162" t="str">
        <f>LOOKUP(A162,Feuil7!A$2:A$28,Feuil7!D$2:D$28)</f>
        <v>PROVENCE-ALPES-COTE D'AZUR</v>
      </c>
      <c r="K162" t="str">
        <f t="shared" si="11"/>
        <v>niveau primaire</v>
      </c>
      <c r="L162" t="str">
        <f t="shared" si="12"/>
        <v>MEDITERRANEE</v>
      </c>
      <c r="M162" s="11">
        <f t="shared" si="13"/>
        <v>32920</v>
      </c>
      <c r="N162" s="11">
        <f t="shared" si="14"/>
        <v>2335</v>
      </c>
    </row>
    <row r="163" spans="1:14" x14ac:dyDescent="0.25">
      <c r="A163" s="5">
        <v>24</v>
      </c>
      <c r="B163" s="9" t="s">
        <v>68</v>
      </c>
      <c r="C163" s="10" t="s">
        <v>69</v>
      </c>
      <c r="D163" s="11">
        <v>2006</v>
      </c>
      <c r="E163" s="7" t="s">
        <v>194</v>
      </c>
      <c r="F163" s="8">
        <v>1587.0818418324443</v>
      </c>
      <c r="G163" s="8">
        <v>6724.9064943913781</v>
      </c>
      <c r="H163" s="8">
        <v>1211.9324422311727</v>
      </c>
      <c r="I163" s="8">
        <v>11119.040434458419</v>
      </c>
      <c r="J163" t="str">
        <f>LOOKUP(A163,Feuil7!A$2:A$28,Feuil7!D$2:D$28)</f>
        <v>CENTRE</v>
      </c>
      <c r="K163" t="str">
        <f t="shared" si="11"/>
        <v>niveau secondaire</v>
      </c>
      <c r="L163" t="str">
        <f t="shared" si="12"/>
        <v>BASSIN PARISIEN</v>
      </c>
      <c r="M163" s="11">
        <f t="shared" si="13"/>
        <v>20642.961212913411</v>
      </c>
      <c r="N163" s="11">
        <f t="shared" si="14"/>
        <v>2799.0142840636172</v>
      </c>
    </row>
    <row r="164" spans="1:14" x14ac:dyDescent="0.25">
      <c r="A164" s="5">
        <v>25</v>
      </c>
      <c r="B164" s="9" t="s">
        <v>131</v>
      </c>
      <c r="C164" s="10" t="s">
        <v>132</v>
      </c>
      <c r="D164" s="11">
        <v>2006</v>
      </c>
      <c r="E164" s="7" t="s">
        <v>193</v>
      </c>
      <c r="F164" s="8">
        <v>116.14669596635893</v>
      </c>
      <c r="G164" s="8">
        <v>14765.87989788652</v>
      </c>
      <c r="H164" s="8">
        <v>28.909591403954927</v>
      </c>
      <c r="I164" s="8">
        <v>23907.177814558952</v>
      </c>
      <c r="J164" t="str">
        <f>LOOKUP(A164,Feuil7!A$2:A$28,Feuil7!D$2:D$28)</f>
        <v>BASSE-NORMANDIE</v>
      </c>
      <c r="K164" t="str">
        <f t="shared" si="11"/>
        <v>niveau primaire</v>
      </c>
      <c r="L164" t="str">
        <f t="shared" si="12"/>
        <v>BASSIN PARISIEN</v>
      </c>
      <c r="M164" s="11">
        <f t="shared" si="13"/>
        <v>38818.113999815789</v>
      </c>
      <c r="N164" s="11">
        <f t="shared" si="14"/>
        <v>145.05628737031387</v>
      </c>
    </row>
    <row r="165" spans="1:14" x14ac:dyDescent="0.25">
      <c r="A165" s="5">
        <v>23</v>
      </c>
      <c r="B165" s="9" t="s">
        <v>158</v>
      </c>
      <c r="C165" s="10" t="s">
        <v>159</v>
      </c>
      <c r="D165" s="11">
        <v>2006</v>
      </c>
      <c r="E165" s="7" t="s">
        <v>197</v>
      </c>
      <c r="F165" s="8">
        <v>6219.2163432718962</v>
      </c>
      <c r="G165" s="8">
        <v>69086.6414811086</v>
      </c>
      <c r="H165" s="8">
        <v>8838.1373789987101</v>
      </c>
      <c r="I165" s="8">
        <v>80262.403219838234</v>
      </c>
      <c r="J165" t="str">
        <f>LOOKUP(A165,Feuil7!A$2:A$28,Feuil7!D$2:D$28)</f>
        <v>HAUTE-NORMANDIE</v>
      </c>
      <c r="K165" t="str">
        <f t="shared" si="11"/>
        <v>niveau supérieur</v>
      </c>
      <c r="L165" t="str">
        <f t="shared" si="12"/>
        <v>BASSIN PARISIEN</v>
      </c>
      <c r="M165" s="11">
        <f t="shared" si="13"/>
        <v>164406.39842321744</v>
      </c>
      <c r="N165" s="11">
        <f t="shared" si="14"/>
        <v>15057.353722270607</v>
      </c>
    </row>
    <row r="166" spans="1:14" x14ac:dyDescent="0.25">
      <c r="A166" s="5">
        <v>11</v>
      </c>
      <c r="B166" s="9" t="s">
        <v>187</v>
      </c>
      <c r="C166" s="10" t="s">
        <v>188</v>
      </c>
      <c r="D166" s="11">
        <v>1990</v>
      </c>
      <c r="E166" s="7" t="s">
        <v>193</v>
      </c>
      <c r="F166" s="8">
        <v>2348</v>
      </c>
      <c r="G166" s="8">
        <v>62056</v>
      </c>
      <c r="H166" s="8">
        <v>2088</v>
      </c>
      <c r="I166" s="8">
        <v>92881</v>
      </c>
      <c r="J166" t="str">
        <f>LOOKUP(A166,Feuil7!A$2:A$28,Feuil7!D$2:D$28)</f>
        <v>ILE-DE-FRANCE</v>
      </c>
      <c r="K166" t="str">
        <f t="shared" si="11"/>
        <v>niveau primaire</v>
      </c>
      <c r="L166" t="str">
        <f t="shared" si="12"/>
        <v>REGION PARISIENNE</v>
      </c>
      <c r="M166" s="11">
        <f t="shared" si="13"/>
        <v>159373</v>
      </c>
      <c r="N166" s="11">
        <f t="shared" si="14"/>
        <v>4436</v>
      </c>
    </row>
    <row r="167" spans="1:14" x14ac:dyDescent="0.25">
      <c r="A167" s="5">
        <v>93</v>
      </c>
      <c r="B167" s="9" t="s">
        <v>311</v>
      </c>
      <c r="C167" s="10" t="s">
        <v>18</v>
      </c>
      <c r="D167" s="11">
        <v>1990</v>
      </c>
      <c r="E167" s="7" t="s">
        <v>194</v>
      </c>
      <c r="F167" s="8">
        <v>353</v>
      </c>
      <c r="G167" s="8">
        <v>2644</v>
      </c>
      <c r="H167" s="8">
        <v>388</v>
      </c>
      <c r="I167" s="8">
        <v>4124</v>
      </c>
      <c r="J167" t="str">
        <f>LOOKUP(A167,Feuil7!A$2:A$28,Feuil7!D$2:D$28)</f>
        <v>PROVENCE-ALPES-COTE D'AZUR</v>
      </c>
      <c r="K167" t="str">
        <f t="shared" si="11"/>
        <v>niveau secondaire</v>
      </c>
      <c r="L167" t="str">
        <f t="shared" si="12"/>
        <v>MEDITERRANEE</v>
      </c>
      <c r="M167" s="11">
        <f t="shared" si="13"/>
        <v>7509</v>
      </c>
      <c r="N167" s="11">
        <f t="shared" si="14"/>
        <v>741</v>
      </c>
    </row>
    <row r="168" spans="1:14" x14ac:dyDescent="0.25">
      <c r="A168" s="5">
        <v>91</v>
      </c>
      <c r="B168" s="9" t="s">
        <v>80</v>
      </c>
      <c r="C168" s="10" t="s">
        <v>81</v>
      </c>
      <c r="D168">
        <v>1968</v>
      </c>
      <c r="E168" s="7" t="s">
        <v>194</v>
      </c>
      <c r="F168" s="8">
        <v>2292</v>
      </c>
      <c r="G168" s="8">
        <v>7436</v>
      </c>
      <c r="H168" s="8">
        <v>3168</v>
      </c>
      <c r="I168" s="8">
        <v>12708</v>
      </c>
      <c r="J168" t="str">
        <f>LOOKUP(A168,Feuil7!A$2:A$28,Feuil7!D$2:D$28)</f>
        <v>LANGUEDOC-ROUSSILLON</v>
      </c>
      <c r="K168" t="str">
        <f t="shared" si="11"/>
        <v>niveau secondaire</v>
      </c>
      <c r="L168" t="str">
        <f t="shared" si="12"/>
        <v>MEDITERRANEE</v>
      </c>
      <c r="M168" s="11">
        <f t="shared" si="13"/>
        <v>25604</v>
      </c>
      <c r="N168" s="11">
        <f t="shared" si="14"/>
        <v>5460</v>
      </c>
    </row>
    <row r="169" spans="1:14" x14ac:dyDescent="0.25">
      <c r="A169" s="5">
        <v>21</v>
      </c>
      <c r="B169" s="9" t="s">
        <v>114</v>
      </c>
      <c r="C169" s="10" t="s">
        <v>115</v>
      </c>
      <c r="D169" s="11">
        <v>1999</v>
      </c>
      <c r="E169" s="7" t="s">
        <v>194</v>
      </c>
      <c r="F169" s="8">
        <v>1893</v>
      </c>
      <c r="G169" s="8">
        <v>10476</v>
      </c>
      <c r="H169" s="8">
        <v>1319</v>
      </c>
      <c r="I169" s="8">
        <v>15841</v>
      </c>
      <c r="J169" t="str">
        <f>LOOKUP(A169,Feuil7!A$2:A$28,Feuil7!D$2:D$28)</f>
        <v>CHAMPAGNE-ARDENNE</v>
      </c>
      <c r="K169" t="str">
        <f t="shared" si="11"/>
        <v>niveau secondaire</v>
      </c>
      <c r="L169" t="str">
        <f t="shared" si="12"/>
        <v>BASSIN PARISIEN</v>
      </c>
      <c r="M169" s="11">
        <f t="shared" si="13"/>
        <v>29529</v>
      </c>
      <c r="N169" s="11">
        <f t="shared" si="14"/>
        <v>3212</v>
      </c>
    </row>
    <row r="170" spans="1:14" x14ac:dyDescent="0.25">
      <c r="A170" s="5">
        <v>25</v>
      </c>
      <c r="B170" s="9" t="s">
        <v>112</v>
      </c>
      <c r="C170" s="10" t="s">
        <v>113</v>
      </c>
      <c r="D170" s="11">
        <v>1982</v>
      </c>
      <c r="E170" s="7" t="s">
        <v>11</v>
      </c>
      <c r="F170" s="8">
        <v>8248</v>
      </c>
      <c r="G170" s="8">
        <v>62544</v>
      </c>
      <c r="H170" s="8">
        <v>6284</v>
      </c>
      <c r="I170" s="8">
        <v>75120</v>
      </c>
      <c r="J170" t="str">
        <f>LOOKUP(A170,Feuil7!A$2:A$28,Feuil7!D$2:D$28)</f>
        <v>BASSE-NORMANDIE</v>
      </c>
      <c r="K170" t="str">
        <f t="shared" si="11"/>
        <v>niveau primaire</v>
      </c>
      <c r="L170" t="str">
        <f t="shared" si="12"/>
        <v>BASSIN PARISIEN</v>
      </c>
      <c r="M170" s="11">
        <f t="shared" si="13"/>
        <v>152196</v>
      </c>
      <c r="N170" s="11">
        <f t="shared" si="14"/>
        <v>14532</v>
      </c>
    </row>
    <row r="171" spans="1:14" x14ac:dyDescent="0.25">
      <c r="A171" s="5">
        <v>73</v>
      </c>
      <c r="B171" s="9" t="s">
        <v>139</v>
      </c>
      <c r="C171" s="10" t="s">
        <v>140</v>
      </c>
      <c r="D171" s="11">
        <v>1999</v>
      </c>
      <c r="E171" s="7" t="s">
        <v>11</v>
      </c>
      <c r="F171" s="8">
        <v>937</v>
      </c>
      <c r="G171" s="8">
        <v>11789</v>
      </c>
      <c r="H171" s="8">
        <v>579</v>
      </c>
      <c r="I171" s="8">
        <v>15172</v>
      </c>
      <c r="J171" t="str">
        <f>LOOKUP(A171,Feuil7!A$2:A$28,Feuil7!D$2:D$28)</f>
        <v>MIDI-PYRENEES</v>
      </c>
      <c r="K171" t="str">
        <f t="shared" si="11"/>
        <v>niveau primaire</v>
      </c>
      <c r="L171" t="str">
        <f t="shared" si="12"/>
        <v>SUD-OUEST</v>
      </c>
      <c r="M171" s="11">
        <f t="shared" si="13"/>
        <v>28477</v>
      </c>
      <c r="N171" s="11">
        <f t="shared" si="14"/>
        <v>1516</v>
      </c>
    </row>
    <row r="172" spans="1:14" x14ac:dyDescent="0.25">
      <c r="A172" s="5">
        <v>73</v>
      </c>
      <c r="B172" s="9" t="s">
        <v>30</v>
      </c>
      <c r="C172" s="10" t="s">
        <v>31</v>
      </c>
      <c r="D172" s="11">
        <v>1982</v>
      </c>
      <c r="E172" s="7" t="s">
        <v>196</v>
      </c>
      <c r="F172" s="8">
        <v>1468</v>
      </c>
      <c r="G172" s="8">
        <v>6168</v>
      </c>
      <c r="H172" s="8">
        <v>2044</v>
      </c>
      <c r="I172" s="8">
        <v>5924</v>
      </c>
      <c r="J172" t="str">
        <f>LOOKUP(A172,Feuil7!A$2:A$28,Feuil7!D$2:D$28)</f>
        <v>MIDI-PYRENEES</v>
      </c>
      <c r="K172" t="str">
        <f t="shared" si="11"/>
        <v>niveau supérieur</v>
      </c>
      <c r="L172" t="str">
        <f t="shared" si="12"/>
        <v>SUD-OUEST</v>
      </c>
      <c r="M172" s="11">
        <f t="shared" si="13"/>
        <v>15604</v>
      </c>
      <c r="N172" s="11">
        <f t="shared" si="14"/>
        <v>3512</v>
      </c>
    </row>
    <row r="173" spans="1:14" x14ac:dyDescent="0.25">
      <c r="A173" s="5">
        <v>21</v>
      </c>
      <c r="B173" s="9" t="s">
        <v>114</v>
      </c>
      <c r="C173" s="10" t="s">
        <v>115</v>
      </c>
      <c r="D173" s="11">
        <v>1982</v>
      </c>
      <c r="E173" s="7" t="s">
        <v>196</v>
      </c>
      <c r="F173" s="8">
        <v>2264</v>
      </c>
      <c r="G173" s="8">
        <v>12492</v>
      </c>
      <c r="H173" s="8">
        <v>3428</v>
      </c>
      <c r="I173" s="8">
        <v>10588</v>
      </c>
      <c r="J173" t="str">
        <f>LOOKUP(A173,Feuil7!A$2:A$28,Feuil7!D$2:D$28)</f>
        <v>CHAMPAGNE-ARDENNE</v>
      </c>
      <c r="K173" t="str">
        <f t="shared" si="11"/>
        <v>niveau supérieur</v>
      </c>
      <c r="L173" t="str">
        <f t="shared" si="12"/>
        <v>BASSIN PARISIEN</v>
      </c>
      <c r="M173" s="11">
        <f t="shared" si="13"/>
        <v>28772</v>
      </c>
      <c r="N173" s="11">
        <f t="shared" si="14"/>
        <v>5692</v>
      </c>
    </row>
    <row r="174" spans="1:14" x14ac:dyDescent="0.25">
      <c r="A174" s="5">
        <v>22</v>
      </c>
      <c r="B174" s="9" t="s">
        <v>166</v>
      </c>
      <c r="C174" s="10" t="s">
        <v>167</v>
      </c>
      <c r="D174" s="11">
        <v>1982</v>
      </c>
      <c r="E174" s="7" t="s">
        <v>196</v>
      </c>
      <c r="F174" s="8">
        <v>2108</v>
      </c>
      <c r="G174" s="8">
        <v>10980</v>
      </c>
      <c r="H174" s="8">
        <v>2924</v>
      </c>
      <c r="I174" s="8">
        <v>8328</v>
      </c>
      <c r="J174" t="str">
        <f>LOOKUP(A174,Feuil7!A$2:A$28,Feuil7!D$2:D$28)</f>
        <v>PICARDIE</v>
      </c>
      <c r="K174" t="str">
        <f t="shared" si="11"/>
        <v>niveau supérieur</v>
      </c>
      <c r="L174" t="str">
        <f t="shared" si="12"/>
        <v>BASSIN PARISIEN</v>
      </c>
      <c r="M174" s="11">
        <f t="shared" si="13"/>
        <v>24340</v>
      </c>
      <c r="N174" s="11">
        <f t="shared" si="14"/>
        <v>5032</v>
      </c>
    </row>
    <row r="175" spans="1:14" x14ac:dyDescent="0.25">
      <c r="A175" s="5">
        <v>22</v>
      </c>
      <c r="B175" s="9" t="s">
        <v>129</v>
      </c>
      <c r="C175" s="10" t="s">
        <v>130</v>
      </c>
      <c r="D175" s="11">
        <v>2006</v>
      </c>
      <c r="E175" s="7" t="s">
        <v>196</v>
      </c>
      <c r="F175" s="8">
        <v>5742.71864635773</v>
      </c>
      <c r="G175" s="8">
        <v>33344.473901687692</v>
      </c>
      <c r="H175" s="8">
        <v>6204.5999044581749</v>
      </c>
      <c r="I175" s="8">
        <v>37505.324698766912</v>
      </c>
      <c r="J175" t="str">
        <f>LOOKUP(A175,Feuil7!A$2:A$28,Feuil7!D$2:D$28)</f>
        <v>PICARDIE</v>
      </c>
      <c r="K175" t="str">
        <f t="shared" si="11"/>
        <v>niveau supérieur</v>
      </c>
      <c r="L175" t="str">
        <f t="shared" si="12"/>
        <v>BASSIN PARISIEN</v>
      </c>
      <c r="M175" s="11">
        <f t="shared" si="13"/>
        <v>82797.117151270504</v>
      </c>
      <c r="N175" s="11">
        <f t="shared" si="14"/>
        <v>11947.318550815904</v>
      </c>
    </row>
    <row r="176" spans="1:14" x14ac:dyDescent="0.25">
      <c r="A176" s="5">
        <v>21</v>
      </c>
      <c r="B176" s="9" t="s">
        <v>25</v>
      </c>
      <c r="C176" s="10" t="s">
        <v>26</v>
      </c>
      <c r="D176" s="11">
        <v>1982</v>
      </c>
      <c r="E176" s="7" t="s">
        <v>195</v>
      </c>
      <c r="F176" s="8">
        <v>5460</v>
      </c>
      <c r="G176" s="8">
        <v>16248</v>
      </c>
      <c r="H176" s="8">
        <v>3664</v>
      </c>
      <c r="I176" s="8">
        <v>8548</v>
      </c>
      <c r="J176" t="str">
        <f>LOOKUP(A176,Feuil7!A$2:A$28,Feuil7!D$2:D$28)</f>
        <v>CHAMPAGNE-ARDENNE</v>
      </c>
      <c r="K176" t="str">
        <f t="shared" si="11"/>
        <v>niveau secondaire</v>
      </c>
      <c r="L176" t="str">
        <f t="shared" si="12"/>
        <v>BASSIN PARISIEN</v>
      </c>
      <c r="M176" s="11">
        <f t="shared" si="13"/>
        <v>33920</v>
      </c>
      <c r="N176" s="11">
        <f t="shared" si="14"/>
        <v>9124</v>
      </c>
    </row>
    <row r="177" spans="1:14" x14ac:dyDescent="0.25">
      <c r="A177" s="5">
        <v>52</v>
      </c>
      <c r="B177" s="9" t="s">
        <v>100</v>
      </c>
      <c r="C177" s="10" t="s">
        <v>101</v>
      </c>
      <c r="D177" s="11">
        <v>1975</v>
      </c>
      <c r="E177" s="7" t="s">
        <v>197</v>
      </c>
      <c r="F177" s="8">
        <v>1915</v>
      </c>
      <c r="G177" s="8">
        <v>15650</v>
      </c>
      <c r="H177" s="8">
        <v>3040</v>
      </c>
      <c r="I177" s="8">
        <v>11695</v>
      </c>
      <c r="J177" t="str">
        <f>LOOKUP(A177,Feuil7!A$2:A$28,Feuil7!D$2:D$28)</f>
        <v>PAYS DE LA LOIRE</v>
      </c>
      <c r="K177" t="str">
        <f t="shared" si="11"/>
        <v>niveau supérieur</v>
      </c>
      <c r="L177" t="str">
        <f t="shared" si="12"/>
        <v>OUEST</v>
      </c>
      <c r="M177" s="11">
        <f t="shared" si="13"/>
        <v>32300</v>
      </c>
      <c r="N177" s="11">
        <f t="shared" si="14"/>
        <v>4955</v>
      </c>
    </row>
    <row r="178" spans="1:14" x14ac:dyDescent="0.25">
      <c r="A178" s="5">
        <v>91</v>
      </c>
      <c r="B178" s="9" t="s">
        <v>28</v>
      </c>
      <c r="C178" s="10" t="s">
        <v>29</v>
      </c>
      <c r="D178" s="11">
        <v>1982</v>
      </c>
      <c r="E178" s="7" t="s">
        <v>11</v>
      </c>
      <c r="F178" s="8">
        <v>4952</v>
      </c>
      <c r="G178" s="8">
        <v>41108</v>
      </c>
      <c r="H178" s="8">
        <v>3048</v>
      </c>
      <c r="I178" s="8">
        <v>51152</v>
      </c>
      <c r="J178" t="str">
        <f>LOOKUP(A178,Feuil7!A$2:A$28,Feuil7!D$2:D$28)</f>
        <v>LANGUEDOC-ROUSSILLON</v>
      </c>
      <c r="K178" t="str">
        <f t="shared" si="11"/>
        <v>niveau primaire</v>
      </c>
      <c r="L178" t="str">
        <f t="shared" si="12"/>
        <v>MEDITERRANEE</v>
      </c>
      <c r="M178" s="11">
        <f t="shared" si="13"/>
        <v>100260</v>
      </c>
      <c r="N178" s="11">
        <f t="shared" si="14"/>
        <v>8000</v>
      </c>
    </row>
    <row r="179" spans="1:14" x14ac:dyDescent="0.25">
      <c r="A179" s="5">
        <v>42</v>
      </c>
      <c r="B179" s="9" t="s">
        <v>143</v>
      </c>
      <c r="C179" s="10" t="s">
        <v>144</v>
      </c>
      <c r="D179" s="11">
        <v>2011</v>
      </c>
      <c r="E179" s="7" t="s">
        <v>195</v>
      </c>
      <c r="F179" s="8">
        <v>10600.713837250452</v>
      </c>
      <c r="G179" s="8">
        <v>124529.67325290367</v>
      </c>
      <c r="H179" s="8">
        <v>7228.2878613112516</v>
      </c>
      <c r="I179" s="8">
        <v>95443.316746090961</v>
      </c>
      <c r="J179" t="str">
        <f>LOOKUP(A179,Feuil7!A$2:A$28,Feuil7!D$2:D$28)</f>
        <v>ALSACE</v>
      </c>
      <c r="K179" t="str">
        <f t="shared" si="11"/>
        <v>niveau secondaire</v>
      </c>
      <c r="L179" t="str">
        <f t="shared" si="12"/>
        <v>EST</v>
      </c>
      <c r="M179" s="11">
        <f t="shared" si="13"/>
        <v>237801.99169755634</v>
      </c>
      <c r="N179" s="11">
        <f t="shared" si="14"/>
        <v>17829.001698561704</v>
      </c>
    </row>
    <row r="180" spans="1:14" x14ac:dyDescent="0.25">
      <c r="A180" s="5">
        <v>93</v>
      </c>
      <c r="B180" s="9" t="s">
        <v>310</v>
      </c>
      <c r="C180" s="10" t="s">
        <v>19</v>
      </c>
      <c r="D180" s="11">
        <v>1982</v>
      </c>
      <c r="E180" s="7" t="s">
        <v>193</v>
      </c>
      <c r="F180" s="8">
        <v>3604</v>
      </c>
      <c r="G180" s="8">
        <v>54984</v>
      </c>
      <c r="H180" s="8">
        <v>2696</v>
      </c>
      <c r="I180" s="8">
        <v>73396</v>
      </c>
      <c r="J180" t="str">
        <f>LOOKUP(A180,Feuil7!A$2:A$28,Feuil7!D$2:D$28)</f>
        <v>PROVENCE-ALPES-COTE D'AZUR</v>
      </c>
      <c r="K180" t="str">
        <f t="shared" si="11"/>
        <v>niveau primaire</v>
      </c>
      <c r="L180" t="str">
        <f t="shared" si="12"/>
        <v>MEDITERRANEE</v>
      </c>
      <c r="M180" s="11">
        <f t="shared" si="13"/>
        <v>134680</v>
      </c>
      <c r="N180" s="11">
        <f t="shared" si="14"/>
        <v>6300</v>
      </c>
    </row>
    <row r="181" spans="1:14" x14ac:dyDescent="0.25">
      <c r="A181" s="5">
        <v>21</v>
      </c>
      <c r="B181" s="9" t="s">
        <v>114</v>
      </c>
      <c r="C181" s="10" t="s">
        <v>115</v>
      </c>
      <c r="D181" s="11">
        <v>1990</v>
      </c>
      <c r="E181" s="7" t="s">
        <v>196</v>
      </c>
      <c r="F181" s="8">
        <v>2280</v>
      </c>
      <c r="G181" s="8">
        <v>16268</v>
      </c>
      <c r="H181" s="8">
        <v>2877</v>
      </c>
      <c r="I181" s="8">
        <v>16256</v>
      </c>
      <c r="J181" t="str">
        <f>LOOKUP(A181,Feuil7!A$2:A$28,Feuil7!D$2:D$28)</f>
        <v>CHAMPAGNE-ARDENNE</v>
      </c>
      <c r="K181" t="str">
        <f t="shared" si="11"/>
        <v>niveau supérieur</v>
      </c>
      <c r="L181" t="str">
        <f t="shared" si="12"/>
        <v>BASSIN PARISIEN</v>
      </c>
      <c r="M181" s="11">
        <f t="shared" si="13"/>
        <v>37681</v>
      </c>
      <c r="N181" s="11">
        <f t="shared" si="14"/>
        <v>5157</v>
      </c>
    </row>
    <row r="182" spans="1:14" x14ac:dyDescent="0.25">
      <c r="A182" s="5">
        <v>91</v>
      </c>
      <c r="B182" s="9" t="s">
        <v>80</v>
      </c>
      <c r="C182" s="10" t="s">
        <v>81</v>
      </c>
      <c r="D182" s="11">
        <v>1990</v>
      </c>
      <c r="E182" s="7" t="s">
        <v>11</v>
      </c>
      <c r="F182" s="8">
        <v>8350</v>
      </c>
      <c r="G182" s="8">
        <v>68504</v>
      </c>
      <c r="H182" s="8">
        <v>6057</v>
      </c>
      <c r="I182" s="8">
        <v>88228</v>
      </c>
      <c r="J182" t="str">
        <f>LOOKUP(A182,Feuil7!A$2:A$28,Feuil7!D$2:D$28)</f>
        <v>LANGUEDOC-ROUSSILLON</v>
      </c>
      <c r="K182" t="str">
        <f t="shared" si="11"/>
        <v>niveau primaire</v>
      </c>
      <c r="L182" t="str">
        <f t="shared" si="12"/>
        <v>MEDITERRANEE</v>
      </c>
      <c r="M182" s="11">
        <f t="shared" si="13"/>
        <v>171139</v>
      </c>
      <c r="N182" s="11">
        <f t="shared" si="14"/>
        <v>14407</v>
      </c>
    </row>
    <row r="183" spans="1:14" x14ac:dyDescent="0.25">
      <c r="A183" s="5">
        <v>11</v>
      </c>
      <c r="B183" s="9" t="s">
        <v>191</v>
      </c>
      <c r="C183" s="10" t="s">
        <v>192</v>
      </c>
      <c r="D183" s="11">
        <v>2006</v>
      </c>
      <c r="E183" s="7" t="s">
        <v>195</v>
      </c>
      <c r="F183" s="8">
        <v>11319.918634258078</v>
      </c>
      <c r="G183" s="8">
        <v>90313.955238031762</v>
      </c>
      <c r="H183" s="8">
        <v>7220.5111106570166</v>
      </c>
      <c r="I183" s="8">
        <v>76394.962855640566</v>
      </c>
      <c r="J183" t="str">
        <f>LOOKUP(A183,Feuil7!A$2:A$28,Feuil7!D$2:D$28)</f>
        <v>ILE-DE-FRANCE</v>
      </c>
      <c r="K183" t="str">
        <f t="shared" si="11"/>
        <v>niveau secondaire</v>
      </c>
      <c r="L183" t="str">
        <f t="shared" si="12"/>
        <v>REGION PARISIENNE</v>
      </c>
      <c r="M183" s="11">
        <f t="shared" si="13"/>
        <v>185249.34783858742</v>
      </c>
      <c r="N183" s="11">
        <f t="shared" si="14"/>
        <v>18540.429744915094</v>
      </c>
    </row>
    <row r="184" spans="1:14" x14ac:dyDescent="0.25">
      <c r="A184" s="5">
        <v>41</v>
      </c>
      <c r="B184" s="9" t="s">
        <v>39</v>
      </c>
      <c r="C184" s="10" t="s">
        <v>118</v>
      </c>
      <c r="D184">
        <v>1968</v>
      </c>
      <c r="E184" s="7" t="s">
        <v>197</v>
      </c>
      <c r="F184" s="8">
        <v>1080</v>
      </c>
      <c r="G184" s="8">
        <v>10108</v>
      </c>
      <c r="H184" s="8">
        <v>780</v>
      </c>
      <c r="I184" s="8">
        <v>3728</v>
      </c>
      <c r="J184" t="str">
        <f>LOOKUP(A184,Feuil7!A$2:A$28,Feuil7!D$2:D$28)</f>
        <v>LORRAINE</v>
      </c>
      <c r="K184" t="str">
        <f t="shared" si="11"/>
        <v>niveau supérieur</v>
      </c>
      <c r="L184" t="str">
        <f t="shared" si="12"/>
        <v>EST</v>
      </c>
      <c r="M184" s="11">
        <f t="shared" si="13"/>
        <v>15696</v>
      </c>
      <c r="N184" s="11">
        <f t="shared" si="14"/>
        <v>1860</v>
      </c>
    </row>
    <row r="185" spans="1:14" x14ac:dyDescent="0.25">
      <c r="A185" s="5">
        <v>43</v>
      </c>
      <c r="B185" s="9" t="s">
        <v>90</v>
      </c>
      <c r="C185" s="10" t="s">
        <v>91</v>
      </c>
      <c r="D185" s="11">
        <v>1975</v>
      </c>
      <c r="E185" s="7" t="s">
        <v>11</v>
      </c>
      <c r="F185" s="8">
        <v>3095</v>
      </c>
      <c r="G185" s="8">
        <v>27835</v>
      </c>
      <c r="H185" s="8">
        <v>2615</v>
      </c>
      <c r="I185" s="8">
        <v>30245</v>
      </c>
      <c r="J185" t="str">
        <f>LOOKUP(A185,Feuil7!A$2:A$28,Feuil7!D$2:D$28)</f>
        <v>FRANCHE-COMTE</v>
      </c>
      <c r="K185" t="str">
        <f t="shared" si="11"/>
        <v>niveau primaire</v>
      </c>
      <c r="L185" t="str">
        <f t="shared" si="12"/>
        <v>EST</v>
      </c>
      <c r="M185" s="11">
        <f t="shared" si="13"/>
        <v>63790</v>
      </c>
      <c r="N185" s="11">
        <f t="shared" si="14"/>
        <v>5710</v>
      </c>
    </row>
    <row r="186" spans="1:14" x14ac:dyDescent="0.25">
      <c r="A186" s="5">
        <v>72</v>
      </c>
      <c r="B186" s="9" t="s">
        <v>106</v>
      </c>
      <c r="C186" s="10" t="s">
        <v>107</v>
      </c>
      <c r="D186" s="11">
        <v>2006</v>
      </c>
      <c r="E186" s="7" t="s">
        <v>196</v>
      </c>
      <c r="F186" s="8">
        <v>1765.7040852943121</v>
      </c>
      <c r="G186" s="8">
        <v>14755.744327896939</v>
      </c>
      <c r="H186" s="8">
        <v>1947.3582477354807</v>
      </c>
      <c r="I186" s="8">
        <v>17326.954686790734</v>
      </c>
      <c r="J186" t="str">
        <f>LOOKUP(A186,Feuil7!A$2:A$28,Feuil7!D$2:D$28)</f>
        <v>AQUITAINE</v>
      </c>
      <c r="K186" t="str">
        <f t="shared" si="11"/>
        <v>niveau supérieur</v>
      </c>
      <c r="L186" t="str">
        <f t="shared" si="12"/>
        <v>SUD-OUEST</v>
      </c>
      <c r="M186" s="11">
        <f t="shared" si="13"/>
        <v>35795.76134771746</v>
      </c>
      <c r="N186" s="11">
        <f t="shared" si="14"/>
        <v>3713.0623330297931</v>
      </c>
    </row>
    <row r="187" spans="1:14" x14ac:dyDescent="0.25">
      <c r="A187" s="5">
        <v>53</v>
      </c>
      <c r="B187" s="9" t="s">
        <v>121</v>
      </c>
      <c r="C187" s="10" t="s">
        <v>122</v>
      </c>
      <c r="D187" s="11">
        <v>1999</v>
      </c>
      <c r="E187" s="7" t="s">
        <v>11</v>
      </c>
      <c r="F187" s="8">
        <v>2404</v>
      </c>
      <c r="G187" s="8">
        <v>35230</v>
      </c>
      <c r="H187" s="8">
        <v>1405</v>
      </c>
      <c r="I187" s="8">
        <v>49647</v>
      </c>
      <c r="J187" t="str">
        <f>LOOKUP(A187,Feuil7!A$2:A$28,Feuil7!D$2:D$28)</f>
        <v>BRETAGNE</v>
      </c>
      <c r="K187" t="str">
        <f t="shared" si="11"/>
        <v>niveau primaire</v>
      </c>
      <c r="L187" t="str">
        <f t="shared" si="12"/>
        <v>OUEST</v>
      </c>
      <c r="M187" s="11">
        <f t="shared" si="13"/>
        <v>88686</v>
      </c>
      <c r="N187" s="11">
        <f t="shared" si="14"/>
        <v>3809</v>
      </c>
    </row>
    <row r="188" spans="1:14" x14ac:dyDescent="0.25">
      <c r="A188" s="5">
        <v>72</v>
      </c>
      <c r="B188" s="9" t="s">
        <v>78</v>
      </c>
      <c r="C188" s="10" t="s">
        <v>79</v>
      </c>
      <c r="D188" s="11">
        <v>2006</v>
      </c>
      <c r="E188" s="7" t="s">
        <v>193</v>
      </c>
      <c r="F188" s="8">
        <v>431.76665322584341</v>
      </c>
      <c r="G188" s="8">
        <v>41936.139793318493</v>
      </c>
      <c r="H188" s="8">
        <v>236.0772019018047</v>
      </c>
      <c r="I188" s="8">
        <v>66540.732164634697</v>
      </c>
      <c r="J188" t="str">
        <f>LOOKUP(A188,Feuil7!A$2:A$28,Feuil7!D$2:D$28)</f>
        <v>AQUITAINE</v>
      </c>
      <c r="K188" t="str">
        <f t="shared" si="11"/>
        <v>niveau primaire</v>
      </c>
      <c r="L188" t="str">
        <f t="shared" si="12"/>
        <v>SUD-OUEST</v>
      </c>
      <c r="M188" s="11">
        <f t="shared" si="13"/>
        <v>109144.71581308084</v>
      </c>
      <c r="N188" s="11">
        <f t="shared" si="14"/>
        <v>667.84385512764811</v>
      </c>
    </row>
    <row r="189" spans="1:14" x14ac:dyDescent="0.25">
      <c r="A189" s="5">
        <v>93</v>
      </c>
      <c r="B189" s="9" t="s">
        <v>311</v>
      </c>
      <c r="C189" s="10" t="s">
        <v>18</v>
      </c>
      <c r="D189" s="11">
        <v>1999</v>
      </c>
      <c r="E189" s="7" t="s">
        <v>193</v>
      </c>
      <c r="F189" s="8">
        <v>52</v>
      </c>
      <c r="G189" s="8">
        <v>7423</v>
      </c>
      <c r="H189" s="8">
        <v>24</v>
      </c>
      <c r="I189" s="8">
        <v>9621</v>
      </c>
      <c r="J189" t="str">
        <f>LOOKUP(A189,Feuil7!A$2:A$28,Feuil7!D$2:D$28)</f>
        <v>PROVENCE-ALPES-COTE D'AZUR</v>
      </c>
      <c r="K189" t="str">
        <f t="shared" si="11"/>
        <v>niveau primaire</v>
      </c>
      <c r="L189" t="str">
        <f t="shared" si="12"/>
        <v>MEDITERRANEE</v>
      </c>
      <c r="M189" s="11">
        <f t="shared" si="13"/>
        <v>17120</v>
      </c>
      <c r="N189" s="11">
        <f t="shared" si="14"/>
        <v>76</v>
      </c>
    </row>
    <row r="190" spans="1:14" x14ac:dyDescent="0.25">
      <c r="A190" s="5">
        <v>73</v>
      </c>
      <c r="B190" s="9" t="s">
        <v>139</v>
      </c>
      <c r="C190" s="10" t="s">
        <v>140</v>
      </c>
      <c r="D190" s="11">
        <v>2006</v>
      </c>
      <c r="E190" s="7" t="s">
        <v>193</v>
      </c>
      <c r="F190" s="8">
        <v>71.879755881936816</v>
      </c>
      <c r="G190" s="8">
        <v>10501.864019387209</v>
      </c>
      <c r="H190" s="8">
        <v>19.67039375738965</v>
      </c>
      <c r="I190" s="8">
        <v>15707.218274914962</v>
      </c>
      <c r="J190" t="str">
        <f>LOOKUP(A190,Feuil7!A$2:A$28,Feuil7!D$2:D$28)</f>
        <v>MIDI-PYRENEES</v>
      </c>
      <c r="K190" t="str">
        <f t="shared" si="11"/>
        <v>niveau primaire</v>
      </c>
      <c r="L190" t="str">
        <f t="shared" si="12"/>
        <v>SUD-OUEST</v>
      </c>
      <c r="M190" s="11">
        <f t="shared" si="13"/>
        <v>26300.632443941497</v>
      </c>
      <c r="N190" s="11">
        <f t="shared" si="14"/>
        <v>91.550149639326463</v>
      </c>
    </row>
    <row r="191" spans="1:14" x14ac:dyDescent="0.25">
      <c r="A191" s="5">
        <v>91</v>
      </c>
      <c r="B191" s="9" t="s">
        <v>108</v>
      </c>
      <c r="C191" s="10" t="s">
        <v>109</v>
      </c>
      <c r="D191">
        <v>1968</v>
      </c>
      <c r="E191" s="7" t="s">
        <v>197</v>
      </c>
      <c r="F191" s="8">
        <v>100</v>
      </c>
      <c r="G191" s="8">
        <v>632</v>
      </c>
      <c r="H191" s="8">
        <v>64</v>
      </c>
      <c r="I191" s="8">
        <v>220</v>
      </c>
      <c r="J191" t="str">
        <f>LOOKUP(A191,Feuil7!A$2:A$28,Feuil7!D$2:D$28)</f>
        <v>LANGUEDOC-ROUSSILLON</v>
      </c>
      <c r="K191" t="str">
        <f t="shared" si="11"/>
        <v>niveau supérieur</v>
      </c>
      <c r="L191" t="str">
        <f t="shared" si="12"/>
        <v>MEDITERRANEE</v>
      </c>
      <c r="M191" s="11">
        <f t="shared" si="13"/>
        <v>1016</v>
      </c>
      <c r="N191" s="11">
        <f t="shared" si="14"/>
        <v>164</v>
      </c>
    </row>
    <row r="192" spans="1:14" x14ac:dyDescent="0.25">
      <c r="A192" s="5">
        <v>72</v>
      </c>
      <c r="B192" s="9" t="s">
        <v>137</v>
      </c>
      <c r="C192" s="10" t="s">
        <v>138</v>
      </c>
      <c r="D192" s="11">
        <v>2011</v>
      </c>
      <c r="E192" s="7" t="s">
        <v>193</v>
      </c>
      <c r="F192" s="8">
        <v>94.596287069579205</v>
      </c>
      <c r="G192" s="8">
        <v>18363.402923267982</v>
      </c>
      <c r="H192" s="8">
        <v>33.324907643421035</v>
      </c>
      <c r="I192" s="8">
        <v>30298.501675257794</v>
      </c>
      <c r="J192" t="str">
        <f>LOOKUP(A192,Feuil7!A$2:A$28,Feuil7!D$2:D$28)</f>
        <v>AQUITAINE</v>
      </c>
      <c r="K192" t="str">
        <f t="shared" si="11"/>
        <v>niveau primaire</v>
      </c>
      <c r="L192" t="str">
        <f t="shared" si="12"/>
        <v>SUD-OUEST</v>
      </c>
      <c r="M192" s="11">
        <f t="shared" si="13"/>
        <v>48789.825793238779</v>
      </c>
      <c r="N192" s="11">
        <f t="shared" si="14"/>
        <v>127.92119471300023</v>
      </c>
    </row>
    <row r="193" spans="1:14" x14ac:dyDescent="0.25">
      <c r="A193" s="5">
        <v>26</v>
      </c>
      <c r="B193" s="9" t="s">
        <v>182</v>
      </c>
      <c r="C193" s="10" t="s">
        <v>183</v>
      </c>
      <c r="D193" s="11">
        <v>2011</v>
      </c>
      <c r="E193" s="7" t="s">
        <v>193</v>
      </c>
      <c r="F193" s="8">
        <v>50.188082764799084</v>
      </c>
      <c r="G193" s="8">
        <v>13684.152470976584</v>
      </c>
      <c r="H193" s="8">
        <v>51.640365827918956</v>
      </c>
      <c r="I193" s="8">
        <v>22701.55159158503</v>
      </c>
      <c r="J193" t="str">
        <f>LOOKUP(A193,Feuil7!A$2:A$28,Feuil7!D$2:D$28)</f>
        <v>BOURGOGNE</v>
      </c>
      <c r="K193" t="str">
        <f t="shared" si="11"/>
        <v>niveau primaire</v>
      </c>
      <c r="L193" t="str">
        <f t="shared" si="12"/>
        <v>BASSIN PARISIEN</v>
      </c>
      <c r="M193" s="11">
        <f t="shared" si="13"/>
        <v>36487.532511154335</v>
      </c>
      <c r="N193" s="11">
        <f t="shared" si="14"/>
        <v>101.82844859271805</v>
      </c>
    </row>
    <row r="194" spans="1:14" x14ac:dyDescent="0.25">
      <c r="A194" s="5">
        <v>22</v>
      </c>
      <c r="B194" s="9" t="s">
        <v>129</v>
      </c>
      <c r="C194" s="10" t="s">
        <v>130</v>
      </c>
      <c r="D194" s="11">
        <v>2006</v>
      </c>
      <c r="E194" s="7" t="s">
        <v>193</v>
      </c>
      <c r="F194" s="8">
        <v>204.0593035716862</v>
      </c>
      <c r="G194" s="8">
        <v>26993.626261196496</v>
      </c>
      <c r="H194" s="8">
        <v>130.27445688974601</v>
      </c>
      <c r="I194" s="8">
        <v>42399.181479977211</v>
      </c>
      <c r="J194" t="str">
        <f>LOOKUP(A194,Feuil7!A$2:A$28,Feuil7!D$2:D$28)</f>
        <v>PICARDIE</v>
      </c>
      <c r="K194" t="str">
        <f t="shared" si="11"/>
        <v>niveau primaire</v>
      </c>
      <c r="L194" t="str">
        <f t="shared" si="12"/>
        <v>BASSIN PARISIEN</v>
      </c>
      <c r="M194" s="11">
        <f t="shared" si="13"/>
        <v>69727.141501635138</v>
      </c>
      <c r="N194" s="11">
        <f t="shared" si="14"/>
        <v>334.33376046143223</v>
      </c>
    </row>
    <row r="195" spans="1:14" x14ac:dyDescent="0.25">
      <c r="A195" s="5">
        <v>82</v>
      </c>
      <c r="B195" s="9" t="s">
        <v>23</v>
      </c>
      <c r="C195" s="10" t="s">
        <v>154</v>
      </c>
      <c r="D195" s="11">
        <v>1975</v>
      </c>
      <c r="E195" s="7" t="s">
        <v>193</v>
      </c>
      <c r="F195" s="8">
        <v>3090</v>
      </c>
      <c r="G195" s="8">
        <v>26655</v>
      </c>
      <c r="H195" s="8">
        <v>3440</v>
      </c>
      <c r="I195" s="8">
        <v>35665</v>
      </c>
      <c r="J195" t="str">
        <f>LOOKUP(A195,Feuil7!A$2:A$28,Feuil7!D$2:D$28)</f>
        <v>RHONE-ALPES</v>
      </c>
      <c r="K195" t="str">
        <f t="shared" ref="K195:K258" si="15">IF(OR(E195="Aucun",E195="CEP"),"niveau primaire",IF(OR(E195="CAP-BEP",E195="BEPC"),"niveau secondaire",IF(OR(E195="BAC",E195="SUP"),"niveau supérieur","")))</f>
        <v>niveau primaire</v>
      </c>
      <c r="L195" t="str">
        <f t="shared" ref="L195:L258" si="16">IF(OR(J195="ile-de-France"),"REGION PARISIENNE",IF(OR(J195="bourgogne",J195="centre",J195="champagne-ardenne",J195="basse-normandie",J195="haute-normandie",J195="picardie"),"BASSIN PARISIEN",IF(OR(J195="nord pas-de-calais"),"NORD",IF(OR(J195="alsace",J195="franche-comte",J195="lorraine"),"EST",IF(OR(J195="bretagne",J195="pays de la loire",J195="poitou-charentes"),"OUEST",IF(OR(J195="aquitaine",J195="limousin",J195="midi-pyrenees"),"SUD-OUEST",IF(OR(J195="auvergne",J195="rhone-alpes"),"CENTRE-EST",IF(OR(J195="languedoc-roussillon",J195="provence-alpes-cote d'azur",J195="corse"),"MEDITERRANEE",""))))))))</f>
        <v>CENTRE-EST</v>
      </c>
      <c r="M195" s="11">
        <f t="shared" ref="M195:M258" si="17">SUM(F195,G195,H195,I195)</f>
        <v>68850</v>
      </c>
      <c r="N195" s="11">
        <f t="shared" ref="N195:N258" si="18">SUM(F195,H195)</f>
        <v>6530</v>
      </c>
    </row>
    <row r="196" spans="1:14" x14ac:dyDescent="0.25">
      <c r="A196" s="5">
        <v>93</v>
      </c>
      <c r="B196" s="9" t="s">
        <v>32</v>
      </c>
      <c r="C196" s="10" t="s">
        <v>33</v>
      </c>
      <c r="D196" s="11">
        <v>1982</v>
      </c>
      <c r="E196" s="7" t="s">
        <v>196</v>
      </c>
      <c r="F196" s="8">
        <v>7632</v>
      </c>
      <c r="G196" s="8">
        <v>50572</v>
      </c>
      <c r="H196" s="8">
        <v>11056</v>
      </c>
      <c r="I196" s="8">
        <v>46376</v>
      </c>
      <c r="J196" t="str">
        <f>LOOKUP(A196,Feuil7!A$2:A$28,Feuil7!D$2:D$28)</f>
        <v>PROVENCE-ALPES-COTE D'AZUR</v>
      </c>
      <c r="K196" t="str">
        <f t="shared" si="15"/>
        <v>niveau supérieur</v>
      </c>
      <c r="L196" t="str">
        <f t="shared" si="16"/>
        <v>MEDITERRANEE</v>
      </c>
      <c r="M196" s="11">
        <f t="shared" si="17"/>
        <v>115636</v>
      </c>
      <c r="N196" s="11">
        <f t="shared" si="18"/>
        <v>18688</v>
      </c>
    </row>
    <row r="197" spans="1:14" x14ac:dyDescent="0.25">
      <c r="A197" s="5">
        <v>21</v>
      </c>
      <c r="B197" s="9" t="s">
        <v>114</v>
      </c>
      <c r="C197" s="10" t="s">
        <v>115</v>
      </c>
      <c r="D197">
        <v>1968</v>
      </c>
      <c r="E197" s="7" t="s">
        <v>196</v>
      </c>
      <c r="F197" s="8">
        <v>1876</v>
      </c>
      <c r="G197" s="8">
        <v>6816</v>
      </c>
      <c r="H197" s="8">
        <v>1880</v>
      </c>
      <c r="I197" s="8">
        <v>5836</v>
      </c>
      <c r="J197" t="str">
        <f>LOOKUP(A197,Feuil7!A$2:A$28,Feuil7!D$2:D$28)</f>
        <v>CHAMPAGNE-ARDENNE</v>
      </c>
      <c r="K197" t="str">
        <f t="shared" si="15"/>
        <v>niveau supérieur</v>
      </c>
      <c r="L197" t="str">
        <f t="shared" si="16"/>
        <v>BASSIN PARISIEN</v>
      </c>
      <c r="M197" s="11">
        <f t="shared" si="17"/>
        <v>16408</v>
      </c>
      <c r="N197" s="11">
        <f t="shared" si="18"/>
        <v>3756</v>
      </c>
    </row>
    <row r="198" spans="1:14" x14ac:dyDescent="0.25">
      <c r="A198" s="5">
        <v>41</v>
      </c>
      <c r="B198" s="9" t="s">
        <v>39</v>
      </c>
      <c r="C198" s="10" t="s">
        <v>118</v>
      </c>
      <c r="D198" s="11">
        <v>2006</v>
      </c>
      <c r="E198" s="7" t="s">
        <v>195</v>
      </c>
      <c r="F198" s="8">
        <v>7921.1822787765659</v>
      </c>
      <c r="G198" s="8">
        <v>74564.851891286031</v>
      </c>
      <c r="H198" s="8">
        <v>4830.8651943837285</v>
      </c>
      <c r="I198" s="8">
        <v>56576.810529487382</v>
      </c>
      <c r="J198" t="str">
        <f>LOOKUP(A198,Feuil7!A$2:A$28,Feuil7!D$2:D$28)</f>
        <v>LORRAINE</v>
      </c>
      <c r="K198" t="str">
        <f t="shared" si="15"/>
        <v>niveau secondaire</v>
      </c>
      <c r="L198" t="str">
        <f t="shared" si="16"/>
        <v>EST</v>
      </c>
      <c r="M198" s="11">
        <f t="shared" si="17"/>
        <v>143893.70989393373</v>
      </c>
      <c r="N198" s="11">
        <f t="shared" si="18"/>
        <v>12752.047473160295</v>
      </c>
    </row>
    <row r="199" spans="1:14" x14ac:dyDescent="0.25">
      <c r="A199" s="5">
        <v>11</v>
      </c>
      <c r="B199" s="9" t="s">
        <v>162</v>
      </c>
      <c r="C199" s="10" t="s">
        <v>163</v>
      </c>
      <c r="D199" s="11">
        <v>2006</v>
      </c>
      <c r="E199" s="7" t="s">
        <v>11</v>
      </c>
      <c r="F199" s="8">
        <v>7779.452950245487</v>
      </c>
      <c r="G199" s="8">
        <v>64372.66477028386</v>
      </c>
      <c r="H199" s="8">
        <v>4604.5701912150516</v>
      </c>
      <c r="I199" s="8">
        <v>74583.957596907581</v>
      </c>
      <c r="J199" t="str">
        <f>LOOKUP(A199,Feuil7!A$2:A$28,Feuil7!D$2:D$28)</f>
        <v>ILE-DE-FRANCE</v>
      </c>
      <c r="K199" t="str">
        <f t="shared" si="15"/>
        <v>niveau primaire</v>
      </c>
      <c r="L199" t="str">
        <f t="shared" si="16"/>
        <v>REGION PARISIENNE</v>
      </c>
      <c r="M199" s="11">
        <f t="shared" si="17"/>
        <v>151340.64550865197</v>
      </c>
      <c r="N199" s="11">
        <f t="shared" si="18"/>
        <v>12384.023141460539</v>
      </c>
    </row>
    <row r="200" spans="1:14" x14ac:dyDescent="0.25">
      <c r="A200" s="5">
        <v>21</v>
      </c>
      <c r="B200" s="9" t="s">
        <v>312</v>
      </c>
      <c r="C200" s="10" t="s">
        <v>22</v>
      </c>
      <c r="D200" s="11">
        <v>1990</v>
      </c>
      <c r="E200" s="7" t="s">
        <v>194</v>
      </c>
      <c r="F200" s="8">
        <v>1105</v>
      </c>
      <c r="G200" s="8">
        <v>5202</v>
      </c>
      <c r="H200" s="8">
        <v>1120</v>
      </c>
      <c r="I200" s="8">
        <v>8153</v>
      </c>
      <c r="J200" t="str">
        <f>LOOKUP(A200,Feuil7!A$2:A$28,Feuil7!D$2:D$28)</f>
        <v>CHAMPAGNE-ARDENNE</v>
      </c>
      <c r="K200" t="str">
        <f t="shared" si="15"/>
        <v>niveau secondaire</v>
      </c>
      <c r="L200" t="str">
        <f t="shared" si="16"/>
        <v>BASSIN PARISIEN</v>
      </c>
      <c r="M200" s="11">
        <f t="shared" si="17"/>
        <v>15580</v>
      </c>
      <c r="N200" s="11">
        <f t="shared" si="18"/>
        <v>2225</v>
      </c>
    </row>
    <row r="201" spans="1:14" x14ac:dyDescent="0.25">
      <c r="A201" s="5">
        <v>25</v>
      </c>
      <c r="B201" s="9" t="s">
        <v>35</v>
      </c>
      <c r="C201" s="10" t="s">
        <v>36</v>
      </c>
      <c r="D201">
        <v>1968</v>
      </c>
      <c r="E201" s="7" t="s">
        <v>197</v>
      </c>
      <c r="F201" s="8">
        <v>576</v>
      </c>
      <c r="G201" s="8">
        <v>5572</v>
      </c>
      <c r="H201" s="8">
        <v>400</v>
      </c>
      <c r="I201" s="8">
        <v>2144</v>
      </c>
      <c r="J201" t="str">
        <f>LOOKUP(A201,Feuil7!A$2:A$28,Feuil7!D$2:D$28)</f>
        <v>BASSE-NORMANDIE</v>
      </c>
      <c r="K201" t="str">
        <f t="shared" si="15"/>
        <v>niveau supérieur</v>
      </c>
      <c r="L201" t="str">
        <f t="shared" si="16"/>
        <v>BASSIN PARISIEN</v>
      </c>
      <c r="M201" s="11">
        <f t="shared" si="17"/>
        <v>8692</v>
      </c>
      <c r="N201" s="11">
        <f t="shared" si="18"/>
        <v>976</v>
      </c>
    </row>
    <row r="202" spans="1:14" x14ac:dyDescent="0.25">
      <c r="A202" s="5">
        <v>93</v>
      </c>
      <c r="B202" s="9" t="s">
        <v>311</v>
      </c>
      <c r="C202" s="10" t="s">
        <v>18</v>
      </c>
      <c r="D202" s="11">
        <v>1990</v>
      </c>
      <c r="E202" s="7" t="s">
        <v>193</v>
      </c>
      <c r="F202" s="8">
        <v>132</v>
      </c>
      <c r="G202" s="8">
        <v>8208</v>
      </c>
      <c r="H202" s="8">
        <v>96</v>
      </c>
      <c r="I202" s="8">
        <v>9812</v>
      </c>
      <c r="J202" t="str">
        <f>LOOKUP(A202,Feuil7!A$2:A$28,Feuil7!D$2:D$28)</f>
        <v>PROVENCE-ALPES-COTE D'AZUR</v>
      </c>
      <c r="K202" t="str">
        <f t="shared" si="15"/>
        <v>niveau primaire</v>
      </c>
      <c r="L202" t="str">
        <f t="shared" si="16"/>
        <v>MEDITERRANEE</v>
      </c>
      <c r="M202" s="11">
        <f t="shared" si="17"/>
        <v>18248</v>
      </c>
      <c r="N202" s="11">
        <f t="shared" si="18"/>
        <v>228</v>
      </c>
    </row>
    <row r="203" spans="1:14" x14ac:dyDescent="0.25">
      <c r="A203" s="5">
        <v>21</v>
      </c>
      <c r="B203" s="9" t="s">
        <v>99</v>
      </c>
      <c r="C203" s="10" t="s">
        <v>116</v>
      </c>
      <c r="D203" s="11">
        <v>1999</v>
      </c>
      <c r="E203" s="7" t="s">
        <v>196</v>
      </c>
      <c r="F203" s="8">
        <v>1209</v>
      </c>
      <c r="G203" s="8">
        <v>6146</v>
      </c>
      <c r="H203" s="8">
        <v>1256</v>
      </c>
      <c r="I203" s="8">
        <v>6182</v>
      </c>
      <c r="J203" t="str">
        <f>LOOKUP(A203,Feuil7!A$2:A$28,Feuil7!D$2:D$28)</f>
        <v>CHAMPAGNE-ARDENNE</v>
      </c>
      <c r="K203" t="str">
        <f t="shared" si="15"/>
        <v>niveau supérieur</v>
      </c>
      <c r="L203" t="str">
        <f t="shared" si="16"/>
        <v>BASSIN PARISIEN</v>
      </c>
      <c r="M203" s="11">
        <f t="shared" si="17"/>
        <v>14793</v>
      </c>
      <c r="N203" s="11">
        <f t="shared" si="18"/>
        <v>2465</v>
      </c>
    </row>
    <row r="204" spans="1:14" x14ac:dyDescent="0.25">
      <c r="A204" s="5">
        <v>11</v>
      </c>
      <c r="B204" s="9" t="s">
        <v>50</v>
      </c>
      <c r="C204" s="10" t="s">
        <v>190</v>
      </c>
      <c r="D204" s="11">
        <v>2006</v>
      </c>
      <c r="E204" s="7" t="s">
        <v>197</v>
      </c>
      <c r="F204" s="8">
        <v>7922.0266497746361</v>
      </c>
      <c r="G204" s="8">
        <v>128455.23366141156</v>
      </c>
      <c r="H204" s="8">
        <v>11385.684249902404</v>
      </c>
      <c r="I204" s="8">
        <v>139545.14326435342</v>
      </c>
      <c r="J204" t="str">
        <f>LOOKUP(A204,Feuil7!A$2:A$28,Feuil7!D$2:D$28)</f>
        <v>ILE-DE-FRANCE</v>
      </c>
      <c r="K204" t="str">
        <f t="shared" si="15"/>
        <v>niveau supérieur</v>
      </c>
      <c r="L204" t="str">
        <f t="shared" si="16"/>
        <v>REGION PARISIENNE</v>
      </c>
      <c r="M204" s="11">
        <f t="shared" si="17"/>
        <v>287308.08782544202</v>
      </c>
      <c r="N204" s="11">
        <f t="shared" si="18"/>
        <v>19307.71089967704</v>
      </c>
    </row>
    <row r="205" spans="1:14" x14ac:dyDescent="0.25">
      <c r="A205" s="5">
        <v>22</v>
      </c>
      <c r="B205" s="9" t="s">
        <v>166</v>
      </c>
      <c r="C205" s="10" t="s">
        <v>167</v>
      </c>
      <c r="D205" s="11">
        <v>1975</v>
      </c>
      <c r="E205" s="7" t="s">
        <v>11</v>
      </c>
      <c r="F205" s="8">
        <v>13115</v>
      </c>
      <c r="G205" s="8">
        <v>64270</v>
      </c>
      <c r="H205" s="8">
        <v>12260</v>
      </c>
      <c r="I205" s="8">
        <v>76960</v>
      </c>
      <c r="J205" t="str">
        <f>LOOKUP(A205,Feuil7!A$2:A$28,Feuil7!D$2:D$28)</f>
        <v>PICARDIE</v>
      </c>
      <c r="K205" t="str">
        <f t="shared" si="15"/>
        <v>niveau primaire</v>
      </c>
      <c r="L205" t="str">
        <f t="shared" si="16"/>
        <v>BASSIN PARISIEN</v>
      </c>
      <c r="M205" s="11">
        <f t="shared" si="17"/>
        <v>166605</v>
      </c>
      <c r="N205" s="11">
        <f t="shared" si="18"/>
        <v>25375</v>
      </c>
    </row>
    <row r="206" spans="1:14" x14ac:dyDescent="0.25">
      <c r="A206" s="5">
        <v>93</v>
      </c>
      <c r="B206" s="9" t="s">
        <v>308</v>
      </c>
      <c r="C206" s="10" t="s">
        <v>17</v>
      </c>
      <c r="D206" s="11">
        <v>2006</v>
      </c>
      <c r="E206" s="7" t="s">
        <v>194</v>
      </c>
      <c r="F206" s="8">
        <v>425.36161021735882</v>
      </c>
      <c r="G206" s="8">
        <v>3271.0837513080905</v>
      </c>
      <c r="H206" s="8">
        <v>337.98313564706729</v>
      </c>
      <c r="I206" s="8">
        <v>5704.3749444180503</v>
      </c>
      <c r="J206" t="str">
        <f>LOOKUP(A206,Feuil7!A$2:A$28,Feuil7!D$2:D$28)</f>
        <v>PROVENCE-ALPES-COTE D'AZUR</v>
      </c>
      <c r="K206" t="str">
        <f t="shared" si="15"/>
        <v>niveau secondaire</v>
      </c>
      <c r="L206" t="str">
        <f t="shared" si="16"/>
        <v>MEDITERRANEE</v>
      </c>
      <c r="M206" s="11">
        <f t="shared" si="17"/>
        <v>9738.8034415905677</v>
      </c>
      <c r="N206" s="11">
        <f t="shared" si="18"/>
        <v>763.34474586442616</v>
      </c>
    </row>
    <row r="207" spans="1:14" x14ac:dyDescent="0.25">
      <c r="A207" s="5">
        <v>11</v>
      </c>
      <c r="B207" s="9" t="s">
        <v>27</v>
      </c>
      <c r="C207" s="10" t="s">
        <v>186</v>
      </c>
      <c r="D207" s="11">
        <v>2011</v>
      </c>
      <c r="E207" s="7" t="s">
        <v>11</v>
      </c>
      <c r="F207" s="8">
        <v>7321.7370421249152</v>
      </c>
      <c r="G207" s="8">
        <v>61589.589948607638</v>
      </c>
      <c r="H207" s="8">
        <v>4419.5368053823522</v>
      </c>
      <c r="I207" s="8">
        <v>65336.538189115323</v>
      </c>
      <c r="J207" t="str">
        <f>LOOKUP(A207,Feuil7!A$2:A$28,Feuil7!D$2:D$28)</f>
        <v>ILE-DE-FRANCE</v>
      </c>
      <c r="K207" t="str">
        <f t="shared" si="15"/>
        <v>niveau primaire</v>
      </c>
      <c r="L207" t="str">
        <f t="shared" si="16"/>
        <v>REGION PARISIENNE</v>
      </c>
      <c r="M207" s="11">
        <f t="shared" si="17"/>
        <v>138667.40198523022</v>
      </c>
      <c r="N207" s="11">
        <f t="shared" si="18"/>
        <v>11741.273847507267</v>
      </c>
    </row>
    <row r="208" spans="1:14" x14ac:dyDescent="0.25">
      <c r="A208" s="5">
        <v>91</v>
      </c>
      <c r="B208" s="9" t="s">
        <v>28</v>
      </c>
      <c r="C208" s="10" t="s">
        <v>29</v>
      </c>
      <c r="D208" s="11">
        <v>1982</v>
      </c>
      <c r="E208" s="7" t="s">
        <v>193</v>
      </c>
      <c r="F208" s="8">
        <v>1172</v>
      </c>
      <c r="G208" s="8">
        <v>19696</v>
      </c>
      <c r="H208" s="8">
        <v>864</v>
      </c>
      <c r="I208" s="8">
        <v>22592</v>
      </c>
      <c r="J208" t="str">
        <f>LOOKUP(A208,Feuil7!A$2:A$28,Feuil7!D$2:D$28)</f>
        <v>LANGUEDOC-ROUSSILLON</v>
      </c>
      <c r="K208" t="str">
        <f t="shared" si="15"/>
        <v>niveau primaire</v>
      </c>
      <c r="L208" t="str">
        <f t="shared" si="16"/>
        <v>MEDITERRANEE</v>
      </c>
      <c r="M208" s="11">
        <f t="shared" si="17"/>
        <v>44324</v>
      </c>
      <c r="N208" s="11">
        <f t="shared" si="18"/>
        <v>2036</v>
      </c>
    </row>
    <row r="209" spans="1:14" x14ac:dyDescent="0.25">
      <c r="A209" s="5">
        <v>52</v>
      </c>
      <c r="B209" s="9" t="s">
        <v>61</v>
      </c>
      <c r="C209" s="10" t="s">
        <v>153</v>
      </c>
      <c r="D209" s="11">
        <v>1999</v>
      </c>
      <c r="E209" s="7" t="s">
        <v>195</v>
      </c>
      <c r="F209" s="8">
        <v>5999</v>
      </c>
      <c r="G209" s="8">
        <v>58409</v>
      </c>
      <c r="H209" s="8">
        <v>4124</v>
      </c>
      <c r="I209" s="8">
        <v>39148</v>
      </c>
      <c r="J209" t="str">
        <f>LOOKUP(A209,Feuil7!A$2:A$28,Feuil7!D$2:D$28)</f>
        <v>PAYS DE LA LOIRE</v>
      </c>
      <c r="K209" t="str">
        <f t="shared" si="15"/>
        <v>niveau secondaire</v>
      </c>
      <c r="L209" t="str">
        <f t="shared" si="16"/>
        <v>OUEST</v>
      </c>
      <c r="M209" s="11">
        <f t="shared" si="17"/>
        <v>107680</v>
      </c>
      <c r="N209" s="11">
        <f t="shared" si="18"/>
        <v>10123</v>
      </c>
    </row>
    <row r="210" spans="1:14" x14ac:dyDescent="0.25">
      <c r="A210" s="5">
        <v>73</v>
      </c>
      <c r="B210" s="9" t="s">
        <v>313</v>
      </c>
      <c r="C210" s="10" t="s">
        <v>24</v>
      </c>
      <c r="D210" s="11">
        <v>1975</v>
      </c>
      <c r="E210" s="7" t="s">
        <v>194</v>
      </c>
      <c r="F210" s="8">
        <v>750</v>
      </c>
      <c r="G210" s="8">
        <v>1875</v>
      </c>
      <c r="H210" s="8">
        <v>765</v>
      </c>
      <c r="I210" s="8">
        <v>2695</v>
      </c>
      <c r="J210" t="str">
        <f>LOOKUP(A210,Feuil7!A$2:A$28,Feuil7!D$2:D$28)</f>
        <v>MIDI-PYRENEES</v>
      </c>
      <c r="K210" t="str">
        <f t="shared" si="15"/>
        <v>niveau secondaire</v>
      </c>
      <c r="L210" t="str">
        <f t="shared" si="16"/>
        <v>SUD-OUEST</v>
      </c>
      <c r="M210" s="11">
        <f t="shared" si="17"/>
        <v>6085</v>
      </c>
      <c r="N210" s="11">
        <f t="shared" si="18"/>
        <v>1515</v>
      </c>
    </row>
    <row r="211" spans="1:14" x14ac:dyDescent="0.25">
      <c r="A211" s="5">
        <v>52</v>
      </c>
      <c r="B211" s="9" t="s">
        <v>61</v>
      </c>
      <c r="C211" s="10" t="s">
        <v>153</v>
      </c>
      <c r="D211" s="11">
        <v>2011</v>
      </c>
      <c r="E211" s="7" t="s">
        <v>11</v>
      </c>
      <c r="F211" s="8">
        <v>2874.1133103177299</v>
      </c>
      <c r="G211" s="8">
        <v>34099.392881085281</v>
      </c>
      <c r="H211" s="8">
        <v>1786.4076919797867</v>
      </c>
      <c r="I211" s="8">
        <v>39456.077857614422</v>
      </c>
      <c r="J211" t="str">
        <f>LOOKUP(A211,Feuil7!A$2:A$28,Feuil7!D$2:D$28)</f>
        <v>PAYS DE LA LOIRE</v>
      </c>
      <c r="K211" t="str">
        <f t="shared" si="15"/>
        <v>niveau primaire</v>
      </c>
      <c r="L211" t="str">
        <f t="shared" si="16"/>
        <v>OUEST</v>
      </c>
      <c r="M211" s="11">
        <f t="shared" si="17"/>
        <v>78215.991740997211</v>
      </c>
      <c r="N211" s="11">
        <f t="shared" si="18"/>
        <v>4660.521002297517</v>
      </c>
    </row>
    <row r="212" spans="1:14" x14ac:dyDescent="0.25">
      <c r="A212" s="5">
        <v>73</v>
      </c>
      <c r="B212" s="9" t="s">
        <v>104</v>
      </c>
      <c r="C212" s="10" t="s">
        <v>105</v>
      </c>
      <c r="D212" s="11">
        <v>2006</v>
      </c>
      <c r="E212" s="7" t="s">
        <v>11</v>
      </c>
      <c r="F212" s="8">
        <v>705.27142111829107</v>
      </c>
      <c r="G212" s="8">
        <v>9830.8215659817088</v>
      </c>
      <c r="H212" s="8">
        <v>528.24698263303571</v>
      </c>
      <c r="I212" s="8">
        <v>11103.464528878467</v>
      </c>
      <c r="J212" t="str">
        <f>LOOKUP(A212,Feuil7!A$2:A$28,Feuil7!D$2:D$28)</f>
        <v>MIDI-PYRENEES</v>
      </c>
      <c r="K212" t="str">
        <f t="shared" si="15"/>
        <v>niveau primaire</v>
      </c>
      <c r="L212" t="str">
        <f t="shared" si="16"/>
        <v>SUD-OUEST</v>
      </c>
      <c r="M212" s="11">
        <f t="shared" si="17"/>
        <v>22167.804498611506</v>
      </c>
      <c r="N212" s="11">
        <f t="shared" si="18"/>
        <v>1233.5184037513268</v>
      </c>
    </row>
    <row r="213" spans="1:14" x14ac:dyDescent="0.25">
      <c r="A213" s="5">
        <v>54</v>
      </c>
      <c r="B213" s="9" t="s">
        <v>42</v>
      </c>
      <c r="C213" s="10" t="s">
        <v>43</v>
      </c>
      <c r="D213">
        <v>1968</v>
      </c>
      <c r="E213" s="7" t="s">
        <v>197</v>
      </c>
      <c r="F213" s="8">
        <v>340</v>
      </c>
      <c r="G213" s="8">
        <v>4256</v>
      </c>
      <c r="H213" s="8">
        <v>296</v>
      </c>
      <c r="I213" s="8">
        <v>1664</v>
      </c>
      <c r="J213" t="str">
        <f>LOOKUP(A213,Feuil7!A$2:A$28,Feuil7!D$2:D$28)</f>
        <v>POITOU-CHARENTES</v>
      </c>
      <c r="K213" t="str">
        <f t="shared" si="15"/>
        <v>niveau supérieur</v>
      </c>
      <c r="L213" t="str">
        <f t="shared" si="16"/>
        <v>OUEST</v>
      </c>
      <c r="M213" s="11">
        <f t="shared" si="17"/>
        <v>6556</v>
      </c>
      <c r="N213" s="11">
        <f t="shared" si="18"/>
        <v>636</v>
      </c>
    </row>
    <row r="214" spans="1:14" x14ac:dyDescent="0.25">
      <c r="A214" s="5">
        <v>54</v>
      </c>
      <c r="B214" s="9" t="s">
        <v>176</v>
      </c>
      <c r="C214" s="10" t="s">
        <v>177</v>
      </c>
      <c r="D214" s="11">
        <v>2011</v>
      </c>
      <c r="E214" s="7" t="s">
        <v>11</v>
      </c>
      <c r="F214" s="8">
        <v>1906.9293647204677</v>
      </c>
      <c r="G214" s="8">
        <v>22680.411396879321</v>
      </c>
      <c r="H214" s="8">
        <v>1178.1994712984761</v>
      </c>
      <c r="I214" s="8">
        <v>27044.299875913101</v>
      </c>
      <c r="J214" t="str">
        <f>LOOKUP(A214,Feuil7!A$2:A$28,Feuil7!D$2:D$28)</f>
        <v>POITOU-CHARENTES</v>
      </c>
      <c r="K214" t="str">
        <f t="shared" si="15"/>
        <v>niveau primaire</v>
      </c>
      <c r="L214" t="str">
        <f t="shared" si="16"/>
        <v>OUEST</v>
      </c>
      <c r="M214" s="11">
        <f t="shared" si="17"/>
        <v>52809.840108811368</v>
      </c>
      <c r="N214" s="11">
        <f t="shared" si="18"/>
        <v>3085.1288360189437</v>
      </c>
    </row>
    <row r="215" spans="1:14" x14ac:dyDescent="0.25">
      <c r="A215" s="5">
        <v>23</v>
      </c>
      <c r="B215" s="9" t="s">
        <v>66</v>
      </c>
      <c r="C215" s="10" t="s">
        <v>67</v>
      </c>
      <c r="D215" s="11">
        <v>2011</v>
      </c>
      <c r="E215" s="7" t="s">
        <v>194</v>
      </c>
      <c r="F215" s="8">
        <v>2224.1227516118097</v>
      </c>
      <c r="G215" s="8">
        <v>9149.2941066514522</v>
      </c>
      <c r="H215" s="8">
        <v>1719.122210234136</v>
      </c>
      <c r="I215" s="8">
        <v>14571.522779500359</v>
      </c>
      <c r="J215" t="str">
        <f>LOOKUP(A215,Feuil7!A$2:A$28,Feuil7!D$2:D$28)</f>
        <v>HAUTE-NORMANDIE</v>
      </c>
      <c r="K215" t="str">
        <f t="shared" si="15"/>
        <v>niveau secondaire</v>
      </c>
      <c r="L215" t="str">
        <f t="shared" si="16"/>
        <v>BASSIN PARISIEN</v>
      </c>
      <c r="M215" s="11">
        <f t="shared" si="17"/>
        <v>27664.061847997757</v>
      </c>
      <c r="N215" s="11">
        <f t="shared" si="18"/>
        <v>3943.2449618459459</v>
      </c>
    </row>
    <row r="216" spans="1:14" x14ac:dyDescent="0.25">
      <c r="A216" s="5">
        <v>91</v>
      </c>
      <c r="B216" s="9" t="s">
        <v>80</v>
      </c>
      <c r="C216" s="10" t="s">
        <v>81</v>
      </c>
      <c r="D216" s="11">
        <v>1975</v>
      </c>
      <c r="E216" s="7" t="s">
        <v>196</v>
      </c>
      <c r="F216" s="8">
        <v>2560</v>
      </c>
      <c r="G216" s="8">
        <v>13820</v>
      </c>
      <c r="H216" s="8">
        <v>3235</v>
      </c>
      <c r="I216" s="8">
        <v>12550</v>
      </c>
      <c r="J216" t="str">
        <f>LOOKUP(A216,Feuil7!A$2:A$28,Feuil7!D$2:D$28)</f>
        <v>LANGUEDOC-ROUSSILLON</v>
      </c>
      <c r="K216" t="str">
        <f t="shared" si="15"/>
        <v>niveau supérieur</v>
      </c>
      <c r="L216" t="str">
        <f t="shared" si="16"/>
        <v>MEDITERRANEE</v>
      </c>
      <c r="M216" s="11">
        <f t="shared" si="17"/>
        <v>32165</v>
      </c>
      <c r="N216" s="11">
        <f t="shared" si="18"/>
        <v>5795</v>
      </c>
    </row>
    <row r="217" spans="1:14" x14ac:dyDescent="0.25">
      <c r="A217" s="5">
        <v>53</v>
      </c>
      <c r="B217" s="9" t="s">
        <v>121</v>
      </c>
      <c r="C217" s="10" t="s">
        <v>122</v>
      </c>
      <c r="D217" s="11">
        <v>1975</v>
      </c>
      <c r="E217" s="7" t="s">
        <v>196</v>
      </c>
      <c r="F217" s="8">
        <v>2235</v>
      </c>
      <c r="G217" s="8">
        <v>8665</v>
      </c>
      <c r="H217" s="8">
        <v>2775</v>
      </c>
      <c r="I217" s="8">
        <v>6570</v>
      </c>
      <c r="J217" t="str">
        <f>LOOKUP(A217,Feuil7!A$2:A$28,Feuil7!D$2:D$28)</f>
        <v>BRETAGNE</v>
      </c>
      <c r="K217" t="str">
        <f t="shared" si="15"/>
        <v>niveau supérieur</v>
      </c>
      <c r="L217" t="str">
        <f t="shared" si="16"/>
        <v>OUEST</v>
      </c>
      <c r="M217" s="11">
        <f t="shared" si="17"/>
        <v>20245</v>
      </c>
      <c r="N217" s="11">
        <f t="shared" si="18"/>
        <v>5010</v>
      </c>
    </row>
    <row r="218" spans="1:14" x14ac:dyDescent="0.25">
      <c r="A218" s="5">
        <v>24</v>
      </c>
      <c r="B218" s="9" t="s">
        <v>45</v>
      </c>
      <c r="C218" s="10" t="s">
        <v>46</v>
      </c>
      <c r="D218" s="11">
        <v>2011</v>
      </c>
      <c r="E218" s="7" t="s">
        <v>197</v>
      </c>
      <c r="F218" s="8">
        <v>1313.4722061517293</v>
      </c>
      <c r="G218" s="8">
        <v>19375.016877993683</v>
      </c>
      <c r="H218" s="8">
        <v>1488.973343410705</v>
      </c>
      <c r="I218" s="8">
        <v>22747.540014126116</v>
      </c>
      <c r="J218" t="str">
        <f>LOOKUP(A218,Feuil7!A$2:A$28,Feuil7!D$2:D$28)</f>
        <v>CENTRE</v>
      </c>
      <c r="K218" t="str">
        <f t="shared" si="15"/>
        <v>niveau supérieur</v>
      </c>
      <c r="L218" t="str">
        <f t="shared" si="16"/>
        <v>BASSIN PARISIEN</v>
      </c>
      <c r="M218" s="11">
        <f t="shared" si="17"/>
        <v>44925.002441682227</v>
      </c>
      <c r="N218" s="11">
        <f t="shared" si="18"/>
        <v>2802.4455495624343</v>
      </c>
    </row>
    <row r="219" spans="1:14" x14ac:dyDescent="0.25">
      <c r="A219" s="5">
        <v>22</v>
      </c>
      <c r="B219" s="9" t="s">
        <v>129</v>
      </c>
      <c r="C219" s="10" t="s">
        <v>130</v>
      </c>
      <c r="D219" s="11">
        <v>1975</v>
      </c>
      <c r="E219" s="7" t="s">
        <v>193</v>
      </c>
      <c r="F219" s="8">
        <v>7910</v>
      </c>
      <c r="G219" s="8">
        <v>42145</v>
      </c>
      <c r="H219" s="8">
        <v>9760</v>
      </c>
      <c r="I219" s="8">
        <v>52830</v>
      </c>
      <c r="J219" t="str">
        <f>LOOKUP(A219,Feuil7!A$2:A$28,Feuil7!D$2:D$28)</f>
        <v>PICARDIE</v>
      </c>
      <c r="K219" t="str">
        <f t="shared" si="15"/>
        <v>niveau primaire</v>
      </c>
      <c r="L219" t="str">
        <f t="shared" si="16"/>
        <v>BASSIN PARISIEN</v>
      </c>
      <c r="M219" s="11">
        <f t="shared" si="17"/>
        <v>112645</v>
      </c>
      <c r="N219" s="11">
        <f t="shared" si="18"/>
        <v>17670</v>
      </c>
    </row>
    <row r="220" spans="1:14" x14ac:dyDescent="0.25">
      <c r="A220" s="5">
        <v>43</v>
      </c>
      <c r="B220" s="9" t="s">
        <v>90</v>
      </c>
      <c r="C220" s="10" t="s">
        <v>91</v>
      </c>
      <c r="D220" s="11">
        <v>2011</v>
      </c>
      <c r="E220" s="7" t="s">
        <v>193</v>
      </c>
      <c r="F220" s="8">
        <v>39.380506636076049</v>
      </c>
      <c r="G220" s="8">
        <v>9760.8377337488164</v>
      </c>
      <c r="H220" s="8">
        <v>33.039848431682707</v>
      </c>
      <c r="I220" s="8">
        <v>16169.230908908623</v>
      </c>
      <c r="J220" t="str">
        <f>LOOKUP(A220,Feuil7!A$2:A$28,Feuil7!D$2:D$28)</f>
        <v>FRANCHE-COMTE</v>
      </c>
      <c r="K220" t="str">
        <f t="shared" si="15"/>
        <v>niveau primaire</v>
      </c>
      <c r="L220" t="str">
        <f t="shared" si="16"/>
        <v>EST</v>
      </c>
      <c r="M220" s="11">
        <f t="shared" si="17"/>
        <v>26002.488997725199</v>
      </c>
      <c r="N220" s="11">
        <f t="shared" si="18"/>
        <v>72.420355067758749</v>
      </c>
    </row>
    <row r="221" spans="1:14" x14ac:dyDescent="0.25">
      <c r="A221" s="5">
        <v>83</v>
      </c>
      <c r="B221" s="9" t="s">
        <v>63</v>
      </c>
      <c r="C221" s="10" t="s">
        <v>98</v>
      </c>
      <c r="D221" s="11">
        <v>2006</v>
      </c>
      <c r="E221" s="7" t="s">
        <v>197</v>
      </c>
      <c r="F221" s="8">
        <v>870.64330834545206</v>
      </c>
      <c r="G221" s="8">
        <v>11497.735592465635</v>
      </c>
      <c r="H221" s="8">
        <v>1215.057303178856</v>
      </c>
      <c r="I221" s="8">
        <v>14750.237597126823</v>
      </c>
      <c r="J221" t="str">
        <f>LOOKUP(A221,Feuil7!A$2:A$28,Feuil7!D$2:D$28)</f>
        <v>AUVERGNE</v>
      </c>
      <c r="K221" t="str">
        <f t="shared" si="15"/>
        <v>niveau supérieur</v>
      </c>
      <c r="L221" t="str">
        <f t="shared" si="16"/>
        <v>CENTRE-EST</v>
      </c>
      <c r="M221" s="11">
        <f t="shared" si="17"/>
        <v>28333.673801116765</v>
      </c>
      <c r="N221" s="11">
        <f t="shared" si="18"/>
        <v>2085.700611524308</v>
      </c>
    </row>
    <row r="222" spans="1:14" x14ac:dyDescent="0.25">
      <c r="A222" s="5">
        <v>74</v>
      </c>
      <c r="B222" s="9" t="s">
        <v>178</v>
      </c>
      <c r="C222" s="10" t="s">
        <v>179</v>
      </c>
      <c r="D222" s="11">
        <v>1982</v>
      </c>
      <c r="E222" s="7" t="s">
        <v>193</v>
      </c>
      <c r="F222" s="8">
        <v>1236</v>
      </c>
      <c r="G222" s="8">
        <v>29280</v>
      </c>
      <c r="H222" s="8">
        <v>1564</v>
      </c>
      <c r="I222" s="8">
        <v>37984</v>
      </c>
      <c r="J222" t="str">
        <f>LOOKUP(A222,Feuil7!A$2:A$28,Feuil7!D$2:D$28)</f>
        <v>LIMOUSIN</v>
      </c>
      <c r="K222" t="str">
        <f t="shared" si="15"/>
        <v>niveau primaire</v>
      </c>
      <c r="L222" t="str">
        <f t="shared" si="16"/>
        <v>SUD-OUEST</v>
      </c>
      <c r="M222" s="11">
        <f t="shared" si="17"/>
        <v>70064</v>
      </c>
      <c r="N222" s="11">
        <f t="shared" si="18"/>
        <v>2800</v>
      </c>
    </row>
    <row r="223" spans="1:14" x14ac:dyDescent="0.25">
      <c r="A223" s="5">
        <v>43</v>
      </c>
      <c r="B223" s="9" t="s">
        <v>90</v>
      </c>
      <c r="C223" s="10" t="s">
        <v>91</v>
      </c>
      <c r="D223">
        <v>1968</v>
      </c>
      <c r="E223" s="7" t="s">
        <v>194</v>
      </c>
      <c r="F223" s="8">
        <v>716</v>
      </c>
      <c r="G223" s="8">
        <v>1640</v>
      </c>
      <c r="H223" s="8">
        <v>1000</v>
      </c>
      <c r="I223" s="8">
        <v>3188</v>
      </c>
      <c r="J223" t="str">
        <f>LOOKUP(A223,Feuil7!A$2:A$28,Feuil7!D$2:D$28)</f>
        <v>FRANCHE-COMTE</v>
      </c>
      <c r="K223" t="str">
        <f t="shared" si="15"/>
        <v>niveau secondaire</v>
      </c>
      <c r="L223" t="str">
        <f t="shared" si="16"/>
        <v>EST</v>
      </c>
      <c r="M223" s="11">
        <f t="shared" si="17"/>
        <v>6544</v>
      </c>
      <c r="N223" s="11">
        <f t="shared" si="18"/>
        <v>1716</v>
      </c>
    </row>
    <row r="224" spans="1:14" x14ac:dyDescent="0.25">
      <c r="A224" s="5">
        <v>54</v>
      </c>
      <c r="B224" s="9" t="s">
        <v>42</v>
      </c>
      <c r="C224" s="10" t="s">
        <v>43</v>
      </c>
      <c r="D224" s="11">
        <v>1982</v>
      </c>
      <c r="E224" s="7" t="s">
        <v>195</v>
      </c>
      <c r="F224" s="8">
        <v>9100</v>
      </c>
      <c r="G224" s="8">
        <v>27036</v>
      </c>
      <c r="H224" s="8">
        <v>5972</v>
      </c>
      <c r="I224" s="8">
        <v>17388</v>
      </c>
      <c r="J224" t="str">
        <f>LOOKUP(A224,Feuil7!A$2:A$28,Feuil7!D$2:D$28)</f>
        <v>POITOU-CHARENTES</v>
      </c>
      <c r="K224" t="str">
        <f t="shared" si="15"/>
        <v>niveau secondaire</v>
      </c>
      <c r="L224" t="str">
        <f t="shared" si="16"/>
        <v>OUEST</v>
      </c>
      <c r="M224" s="11">
        <f t="shared" si="17"/>
        <v>59496</v>
      </c>
      <c r="N224" s="11">
        <f t="shared" si="18"/>
        <v>15072</v>
      </c>
    </row>
    <row r="225" spans="1:14" x14ac:dyDescent="0.25">
      <c r="A225" s="5">
        <v>72</v>
      </c>
      <c r="B225" s="9" t="s">
        <v>106</v>
      </c>
      <c r="C225" s="10" t="s">
        <v>107</v>
      </c>
      <c r="D225">
        <v>1968</v>
      </c>
      <c r="E225" s="7" t="s">
        <v>11</v>
      </c>
      <c r="F225" s="8">
        <v>4288</v>
      </c>
      <c r="G225" s="8">
        <v>44440</v>
      </c>
      <c r="H225" s="8">
        <v>3600</v>
      </c>
      <c r="I225" s="8">
        <v>53424</v>
      </c>
      <c r="J225" t="str">
        <f>LOOKUP(A225,Feuil7!A$2:A$28,Feuil7!D$2:D$28)</f>
        <v>AQUITAINE</v>
      </c>
      <c r="K225" t="str">
        <f t="shared" si="15"/>
        <v>niveau primaire</v>
      </c>
      <c r="L225" t="str">
        <f t="shared" si="16"/>
        <v>SUD-OUEST</v>
      </c>
      <c r="M225" s="11">
        <f t="shared" si="17"/>
        <v>105752</v>
      </c>
      <c r="N225" s="11">
        <f t="shared" si="18"/>
        <v>7888</v>
      </c>
    </row>
    <row r="226" spans="1:14" x14ac:dyDescent="0.25">
      <c r="A226" s="5">
        <v>11</v>
      </c>
      <c r="B226" s="9" t="s">
        <v>156</v>
      </c>
      <c r="C226" s="10" t="s">
        <v>157</v>
      </c>
      <c r="D226">
        <v>1968</v>
      </c>
      <c r="E226" s="7" t="s">
        <v>194</v>
      </c>
      <c r="F226" s="8">
        <v>10880</v>
      </c>
      <c r="G226" s="8">
        <v>43352</v>
      </c>
      <c r="H226" s="8">
        <v>14220</v>
      </c>
      <c r="I226" s="8">
        <v>96956</v>
      </c>
      <c r="J226" t="str">
        <f>LOOKUP(A226,Feuil7!A$2:A$28,Feuil7!D$2:D$28)</f>
        <v>ILE-DE-FRANCE</v>
      </c>
      <c r="K226" t="str">
        <f t="shared" si="15"/>
        <v>niveau secondaire</v>
      </c>
      <c r="L226" t="str">
        <f t="shared" si="16"/>
        <v>REGION PARISIENNE</v>
      </c>
      <c r="M226" s="11">
        <f t="shared" si="17"/>
        <v>165408</v>
      </c>
      <c r="N226" s="11">
        <f t="shared" si="18"/>
        <v>25100</v>
      </c>
    </row>
    <row r="227" spans="1:14" x14ac:dyDescent="0.25">
      <c r="A227" s="5">
        <v>74</v>
      </c>
      <c r="B227" s="9" t="s">
        <v>48</v>
      </c>
      <c r="C227" s="10" t="s">
        <v>49</v>
      </c>
      <c r="D227" s="11">
        <v>2006</v>
      </c>
      <c r="E227" s="7" t="s">
        <v>195</v>
      </c>
      <c r="F227" s="8">
        <v>2432.2461361179126</v>
      </c>
      <c r="G227" s="8">
        <v>28299.264128853527</v>
      </c>
      <c r="H227" s="8">
        <v>1349.0021926617967</v>
      </c>
      <c r="I227" s="8">
        <v>18777.624118731947</v>
      </c>
      <c r="J227" t="str">
        <f>LOOKUP(A227,Feuil7!A$2:A$28,Feuil7!D$2:D$28)</f>
        <v>LIMOUSIN</v>
      </c>
      <c r="K227" t="str">
        <f t="shared" si="15"/>
        <v>niveau secondaire</v>
      </c>
      <c r="L227" t="str">
        <f t="shared" si="16"/>
        <v>SUD-OUEST</v>
      </c>
      <c r="M227" s="11">
        <f t="shared" si="17"/>
        <v>50858.136576365185</v>
      </c>
      <c r="N227" s="11">
        <f t="shared" si="18"/>
        <v>3781.2483287797095</v>
      </c>
    </row>
    <row r="228" spans="1:14" x14ac:dyDescent="0.25">
      <c r="A228" s="5">
        <v>52</v>
      </c>
      <c r="B228" s="9" t="s">
        <v>110</v>
      </c>
      <c r="C228" s="10" t="s">
        <v>111</v>
      </c>
      <c r="D228" s="11">
        <v>2011</v>
      </c>
      <c r="E228" s="7" t="s">
        <v>197</v>
      </c>
      <c r="F228" s="8">
        <v>4621.8878402523969</v>
      </c>
      <c r="G228" s="8">
        <v>54955.385939363194</v>
      </c>
      <c r="H228" s="8">
        <v>5706.0072624848317</v>
      </c>
      <c r="I228" s="8">
        <v>66599.996905226129</v>
      </c>
      <c r="J228" t="str">
        <f>LOOKUP(A228,Feuil7!A$2:A$28,Feuil7!D$2:D$28)</f>
        <v>PAYS DE LA LOIRE</v>
      </c>
      <c r="K228" t="str">
        <f t="shared" si="15"/>
        <v>niveau supérieur</v>
      </c>
      <c r="L228" t="str">
        <f t="shared" si="16"/>
        <v>OUEST</v>
      </c>
      <c r="M228" s="11">
        <f t="shared" si="17"/>
        <v>131883.27794732654</v>
      </c>
      <c r="N228" s="11">
        <f t="shared" si="18"/>
        <v>10327.895102737228</v>
      </c>
    </row>
    <row r="229" spans="1:14" x14ac:dyDescent="0.25">
      <c r="A229" s="5">
        <v>43</v>
      </c>
      <c r="B229" s="9" t="s">
        <v>184</v>
      </c>
      <c r="C229" s="10" t="s">
        <v>185</v>
      </c>
      <c r="D229" s="11">
        <v>1982</v>
      </c>
      <c r="E229" s="7" t="s">
        <v>196</v>
      </c>
      <c r="F229" s="8">
        <v>596</v>
      </c>
      <c r="G229" s="8">
        <v>3648</v>
      </c>
      <c r="H229" s="8">
        <v>824</v>
      </c>
      <c r="I229" s="8">
        <v>2812</v>
      </c>
      <c r="J229" t="str">
        <f>LOOKUP(A229,Feuil7!A$2:A$28,Feuil7!D$2:D$28)</f>
        <v>FRANCHE-COMTE</v>
      </c>
      <c r="K229" t="str">
        <f t="shared" si="15"/>
        <v>niveau supérieur</v>
      </c>
      <c r="L229" t="str">
        <f t="shared" si="16"/>
        <v>EST</v>
      </c>
      <c r="M229" s="11">
        <f t="shared" si="17"/>
        <v>7880</v>
      </c>
      <c r="N229" s="11">
        <f t="shared" si="18"/>
        <v>1420</v>
      </c>
    </row>
    <row r="230" spans="1:14" x14ac:dyDescent="0.25">
      <c r="A230" s="5">
        <v>54</v>
      </c>
      <c r="B230" s="9" t="s">
        <v>176</v>
      </c>
      <c r="C230" s="10" t="s">
        <v>177</v>
      </c>
      <c r="D230" s="11">
        <v>1999</v>
      </c>
      <c r="E230" s="7" t="s">
        <v>196</v>
      </c>
      <c r="F230" s="8">
        <v>2632</v>
      </c>
      <c r="G230" s="8">
        <v>12828</v>
      </c>
      <c r="H230" s="8">
        <v>2662</v>
      </c>
      <c r="I230" s="8">
        <v>15434</v>
      </c>
      <c r="J230" t="str">
        <f>LOOKUP(A230,Feuil7!A$2:A$28,Feuil7!D$2:D$28)</f>
        <v>POITOU-CHARENTES</v>
      </c>
      <c r="K230" t="str">
        <f t="shared" si="15"/>
        <v>niveau supérieur</v>
      </c>
      <c r="L230" t="str">
        <f t="shared" si="16"/>
        <v>OUEST</v>
      </c>
      <c r="M230" s="11">
        <f t="shared" si="17"/>
        <v>33556</v>
      </c>
      <c r="N230" s="11">
        <f t="shared" si="18"/>
        <v>5294</v>
      </c>
    </row>
    <row r="231" spans="1:14" x14ac:dyDescent="0.25">
      <c r="A231" s="5">
        <v>93</v>
      </c>
      <c r="B231" s="9" t="s">
        <v>310</v>
      </c>
      <c r="C231" s="10" t="s">
        <v>19</v>
      </c>
      <c r="D231" s="11">
        <v>1990</v>
      </c>
      <c r="E231" s="7" t="s">
        <v>11</v>
      </c>
      <c r="F231" s="8">
        <v>8998</v>
      </c>
      <c r="G231" s="8">
        <v>82356</v>
      </c>
      <c r="H231" s="8">
        <v>6796</v>
      </c>
      <c r="I231" s="8">
        <v>107124</v>
      </c>
      <c r="J231" t="str">
        <f>LOOKUP(A231,Feuil7!A$2:A$28,Feuil7!D$2:D$28)</f>
        <v>PROVENCE-ALPES-COTE D'AZUR</v>
      </c>
      <c r="K231" t="str">
        <f t="shared" si="15"/>
        <v>niveau primaire</v>
      </c>
      <c r="L231" t="str">
        <f t="shared" si="16"/>
        <v>MEDITERRANEE</v>
      </c>
      <c r="M231" s="11">
        <f t="shared" si="17"/>
        <v>205274</v>
      </c>
      <c r="N231" s="11">
        <f t="shared" si="18"/>
        <v>15794</v>
      </c>
    </row>
    <row r="232" spans="1:14" x14ac:dyDescent="0.25">
      <c r="A232" s="5">
        <v>94</v>
      </c>
      <c r="B232" s="9" t="s">
        <v>51</v>
      </c>
      <c r="C232" s="10" t="s">
        <v>52</v>
      </c>
      <c r="D232">
        <v>1968</v>
      </c>
      <c r="E232" s="7" t="s">
        <v>193</v>
      </c>
      <c r="F232" s="8">
        <v>1340</v>
      </c>
      <c r="G232" s="8">
        <v>7560</v>
      </c>
      <c r="H232" s="8">
        <v>940</v>
      </c>
      <c r="I232" s="8">
        <v>7580</v>
      </c>
      <c r="J232" t="str">
        <f>LOOKUP(A232,Feuil7!A$2:A$28,Feuil7!D$2:D$28)</f>
        <v>CORSE</v>
      </c>
      <c r="K232" t="str">
        <f t="shared" si="15"/>
        <v>niveau primaire</v>
      </c>
      <c r="L232" t="str">
        <f t="shared" si="16"/>
        <v>MEDITERRANEE</v>
      </c>
      <c r="M232" s="11">
        <f t="shared" si="17"/>
        <v>17420</v>
      </c>
      <c r="N232" s="11">
        <f t="shared" si="18"/>
        <v>2280</v>
      </c>
    </row>
    <row r="233" spans="1:14" x14ac:dyDescent="0.25">
      <c r="A233" s="5">
        <v>24</v>
      </c>
      <c r="B233" s="9" t="s">
        <v>94</v>
      </c>
      <c r="C233" s="10" t="s">
        <v>95</v>
      </c>
      <c r="D233" s="11">
        <v>1990</v>
      </c>
      <c r="E233" s="7" t="s">
        <v>195</v>
      </c>
      <c r="F233" s="8">
        <v>5710</v>
      </c>
      <c r="G233" s="8">
        <v>24364</v>
      </c>
      <c r="H233" s="8">
        <v>4280</v>
      </c>
      <c r="I233" s="8">
        <v>14260</v>
      </c>
      <c r="J233" t="str">
        <f>LOOKUP(A233,Feuil7!A$2:A$28,Feuil7!D$2:D$28)</f>
        <v>CENTRE</v>
      </c>
      <c r="K233" t="str">
        <f t="shared" si="15"/>
        <v>niveau secondaire</v>
      </c>
      <c r="L233" t="str">
        <f t="shared" si="16"/>
        <v>BASSIN PARISIEN</v>
      </c>
      <c r="M233" s="11">
        <f t="shared" si="17"/>
        <v>48614</v>
      </c>
      <c r="N233" s="11">
        <f t="shared" si="18"/>
        <v>9990</v>
      </c>
    </row>
    <row r="234" spans="1:14" x14ac:dyDescent="0.25">
      <c r="A234" s="5">
        <v>11</v>
      </c>
      <c r="B234" s="9" t="s">
        <v>156</v>
      </c>
      <c r="C234" s="10" t="s">
        <v>157</v>
      </c>
      <c r="D234">
        <v>1968</v>
      </c>
      <c r="E234" s="7" t="s">
        <v>197</v>
      </c>
      <c r="F234" s="8">
        <v>6776</v>
      </c>
      <c r="G234" s="8">
        <v>115612</v>
      </c>
      <c r="H234" s="8">
        <v>6500</v>
      </c>
      <c r="I234" s="8">
        <v>53376</v>
      </c>
      <c r="J234" t="str">
        <f>LOOKUP(A234,Feuil7!A$2:A$28,Feuil7!D$2:D$28)</f>
        <v>ILE-DE-FRANCE</v>
      </c>
      <c r="K234" t="str">
        <f t="shared" si="15"/>
        <v>niveau supérieur</v>
      </c>
      <c r="L234" t="str">
        <f t="shared" si="16"/>
        <v>REGION PARISIENNE</v>
      </c>
      <c r="M234" s="11">
        <f t="shared" si="17"/>
        <v>182264</v>
      </c>
      <c r="N234" s="11">
        <f t="shared" si="18"/>
        <v>13276</v>
      </c>
    </row>
    <row r="235" spans="1:14" x14ac:dyDescent="0.25">
      <c r="A235" s="5">
        <v>21</v>
      </c>
      <c r="B235" s="9" t="s">
        <v>25</v>
      </c>
      <c r="C235" s="10" t="s">
        <v>26</v>
      </c>
      <c r="D235" s="11">
        <v>2006</v>
      </c>
      <c r="E235" s="7" t="s">
        <v>11</v>
      </c>
      <c r="F235" s="8">
        <v>2101.1974124739868</v>
      </c>
      <c r="G235" s="8">
        <v>20962.186583511859</v>
      </c>
      <c r="H235" s="8">
        <v>1405.7139403748354</v>
      </c>
      <c r="I235" s="8">
        <v>26024.539544290878</v>
      </c>
      <c r="J235" t="str">
        <f>LOOKUP(A235,Feuil7!A$2:A$28,Feuil7!D$2:D$28)</f>
        <v>CHAMPAGNE-ARDENNE</v>
      </c>
      <c r="K235" t="str">
        <f t="shared" si="15"/>
        <v>niveau primaire</v>
      </c>
      <c r="L235" t="str">
        <f t="shared" si="16"/>
        <v>BASSIN PARISIEN</v>
      </c>
      <c r="M235" s="11">
        <f t="shared" si="17"/>
        <v>50493.63748065156</v>
      </c>
      <c r="N235" s="11">
        <f t="shared" si="18"/>
        <v>3506.9113528488224</v>
      </c>
    </row>
    <row r="236" spans="1:14" x14ac:dyDescent="0.25">
      <c r="A236" s="5">
        <v>82</v>
      </c>
      <c r="B236" s="9" t="s">
        <v>147</v>
      </c>
      <c r="C236" s="10" t="s">
        <v>148</v>
      </c>
      <c r="D236" s="11">
        <v>1990</v>
      </c>
      <c r="E236" s="7" t="s">
        <v>193</v>
      </c>
      <c r="F236" s="8">
        <v>2844</v>
      </c>
      <c r="G236" s="8">
        <v>81881</v>
      </c>
      <c r="H236" s="8">
        <v>2176</v>
      </c>
      <c r="I236" s="8">
        <v>117922</v>
      </c>
      <c r="J236" t="str">
        <f>LOOKUP(A236,Feuil7!A$2:A$28,Feuil7!D$2:D$28)</f>
        <v>RHONE-ALPES</v>
      </c>
      <c r="K236" t="str">
        <f t="shared" si="15"/>
        <v>niveau primaire</v>
      </c>
      <c r="L236" t="str">
        <f t="shared" si="16"/>
        <v>CENTRE-EST</v>
      </c>
      <c r="M236" s="11">
        <f t="shared" si="17"/>
        <v>204823</v>
      </c>
      <c r="N236" s="11">
        <f t="shared" si="18"/>
        <v>5020</v>
      </c>
    </row>
    <row r="237" spans="1:14" x14ac:dyDescent="0.25">
      <c r="A237" s="5">
        <v>31</v>
      </c>
      <c r="B237" s="9" t="s">
        <v>127</v>
      </c>
      <c r="C237" s="10" t="s">
        <v>128</v>
      </c>
      <c r="D237">
        <v>1968</v>
      </c>
      <c r="E237" s="7" t="s">
        <v>11</v>
      </c>
      <c r="F237" s="8">
        <v>43704</v>
      </c>
      <c r="G237" s="8">
        <v>278564</v>
      </c>
      <c r="H237" s="8">
        <v>42600</v>
      </c>
      <c r="I237" s="8">
        <v>367164</v>
      </c>
      <c r="J237" t="str">
        <f>LOOKUP(A237,Feuil7!A$2:A$28,Feuil7!D$2:D$28)</f>
        <v>NORD-PAS-DE-CALAIS</v>
      </c>
      <c r="K237" t="str">
        <f t="shared" si="15"/>
        <v>niveau primaire</v>
      </c>
      <c r="L237" t="str">
        <f t="shared" si="16"/>
        <v/>
      </c>
      <c r="M237" s="11">
        <f t="shared" si="17"/>
        <v>732032</v>
      </c>
      <c r="N237" s="11">
        <f t="shared" si="18"/>
        <v>86304</v>
      </c>
    </row>
    <row r="238" spans="1:14" x14ac:dyDescent="0.25">
      <c r="A238" s="5">
        <v>52</v>
      </c>
      <c r="B238" s="9" t="s">
        <v>61</v>
      </c>
      <c r="C238" s="10" t="s">
        <v>153</v>
      </c>
      <c r="D238" s="11">
        <v>2006</v>
      </c>
      <c r="E238" s="7" t="s">
        <v>197</v>
      </c>
      <c r="F238" s="8">
        <v>2498.8720546739187</v>
      </c>
      <c r="G238" s="8">
        <v>29064.214849656924</v>
      </c>
      <c r="H238" s="8">
        <v>3362.60591805579</v>
      </c>
      <c r="I238" s="8">
        <v>33742.691500595873</v>
      </c>
      <c r="J238" t="str">
        <f>LOOKUP(A238,Feuil7!A$2:A$28,Feuil7!D$2:D$28)</f>
        <v>PAYS DE LA LOIRE</v>
      </c>
      <c r="K238" t="str">
        <f t="shared" si="15"/>
        <v>niveau supérieur</v>
      </c>
      <c r="L238" t="str">
        <f t="shared" si="16"/>
        <v>OUEST</v>
      </c>
      <c r="M238" s="11">
        <f t="shared" si="17"/>
        <v>68668.384322982514</v>
      </c>
      <c r="N238" s="11">
        <f t="shared" si="18"/>
        <v>5861.4779727297082</v>
      </c>
    </row>
    <row r="239" spans="1:14" x14ac:dyDescent="0.25">
      <c r="A239" s="5">
        <v>25</v>
      </c>
      <c r="B239" s="9" t="s">
        <v>35</v>
      </c>
      <c r="C239" s="10" t="s">
        <v>36</v>
      </c>
      <c r="D239" s="11">
        <v>2011</v>
      </c>
      <c r="E239" s="7" t="s">
        <v>197</v>
      </c>
      <c r="F239" s="8">
        <v>3387.5888351056965</v>
      </c>
      <c r="G239" s="8">
        <v>48852.508617892971</v>
      </c>
      <c r="H239" s="8">
        <v>4398.6942074576955</v>
      </c>
      <c r="I239" s="8">
        <v>59680.287231099006</v>
      </c>
      <c r="J239" t="str">
        <f>LOOKUP(A239,Feuil7!A$2:A$28,Feuil7!D$2:D$28)</f>
        <v>BASSE-NORMANDIE</v>
      </c>
      <c r="K239" t="str">
        <f t="shared" si="15"/>
        <v>niveau supérieur</v>
      </c>
      <c r="L239" t="str">
        <f t="shared" si="16"/>
        <v>BASSIN PARISIEN</v>
      </c>
      <c r="M239" s="11">
        <f t="shared" si="17"/>
        <v>116319.07889155537</v>
      </c>
      <c r="N239" s="11">
        <f t="shared" si="18"/>
        <v>7786.283042563392</v>
      </c>
    </row>
    <row r="240" spans="1:14" x14ac:dyDescent="0.25">
      <c r="A240" s="5">
        <v>72</v>
      </c>
      <c r="B240" s="9" t="s">
        <v>106</v>
      </c>
      <c r="C240" s="10" t="s">
        <v>107</v>
      </c>
      <c r="D240" s="11">
        <v>1982</v>
      </c>
      <c r="E240" s="7" t="s">
        <v>11</v>
      </c>
      <c r="F240" s="8">
        <v>5096</v>
      </c>
      <c r="G240" s="8">
        <v>41076</v>
      </c>
      <c r="H240" s="8">
        <v>4084</v>
      </c>
      <c r="I240" s="8">
        <v>50192</v>
      </c>
      <c r="J240" t="str">
        <f>LOOKUP(A240,Feuil7!A$2:A$28,Feuil7!D$2:D$28)</f>
        <v>AQUITAINE</v>
      </c>
      <c r="K240" t="str">
        <f t="shared" si="15"/>
        <v>niveau primaire</v>
      </c>
      <c r="L240" t="str">
        <f t="shared" si="16"/>
        <v>SUD-OUEST</v>
      </c>
      <c r="M240" s="11">
        <f t="shared" si="17"/>
        <v>100448</v>
      </c>
      <c r="N240" s="11">
        <f t="shared" si="18"/>
        <v>9180</v>
      </c>
    </row>
    <row r="241" spans="1:14" x14ac:dyDescent="0.25">
      <c r="A241" s="5">
        <v>93</v>
      </c>
      <c r="B241" s="9" t="s">
        <v>32</v>
      </c>
      <c r="C241" s="10" t="s">
        <v>33</v>
      </c>
      <c r="D241">
        <v>1968</v>
      </c>
      <c r="E241" s="7" t="s">
        <v>11</v>
      </c>
      <c r="F241" s="8">
        <v>27928</v>
      </c>
      <c r="G241" s="8">
        <v>203972</v>
      </c>
      <c r="H241" s="8">
        <v>22228</v>
      </c>
      <c r="I241" s="8">
        <v>256256</v>
      </c>
      <c r="J241" t="str">
        <f>LOOKUP(A241,Feuil7!A$2:A$28,Feuil7!D$2:D$28)</f>
        <v>PROVENCE-ALPES-COTE D'AZUR</v>
      </c>
      <c r="K241" t="str">
        <f t="shared" si="15"/>
        <v>niveau primaire</v>
      </c>
      <c r="L241" t="str">
        <f t="shared" si="16"/>
        <v>MEDITERRANEE</v>
      </c>
      <c r="M241" s="11">
        <f t="shared" si="17"/>
        <v>510384</v>
      </c>
      <c r="N241" s="11">
        <f t="shared" si="18"/>
        <v>50156</v>
      </c>
    </row>
    <row r="242" spans="1:14" x14ac:dyDescent="0.25">
      <c r="A242" s="5">
        <v>23</v>
      </c>
      <c r="B242" s="9" t="s">
        <v>66</v>
      </c>
      <c r="C242" s="10" t="s">
        <v>67</v>
      </c>
      <c r="D242">
        <v>1968</v>
      </c>
      <c r="E242" s="7" t="s">
        <v>11</v>
      </c>
      <c r="F242" s="8">
        <v>9948</v>
      </c>
      <c r="G242" s="8">
        <v>54468</v>
      </c>
      <c r="H242" s="8">
        <v>7928</v>
      </c>
      <c r="I242" s="8">
        <v>60944</v>
      </c>
      <c r="J242" t="str">
        <f>LOOKUP(A242,Feuil7!A$2:A$28,Feuil7!D$2:D$28)</f>
        <v>HAUTE-NORMANDIE</v>
      </c>
      <c r="K242" t="str">
        <f t="shared" si="15"/>
        <v>niveau primaire</v>
      </c>
      <c r="L242" t="str">
        <f t="shared" si="16"/>
        <v>BASSIN PARISIEN</v>
      </c>
      <c r="M242" s="11">
        <f t="shared" si="17"/>
        <v>133288</v>
      </c>
      <c r="N242" s="11">
        <f t="shared" si="18"/>
        <v>17876</v>
      </c>
    </row>
    <row r="243" spans="1:14" x14ac:dyDescent="0.25">
      <c r="A243" s="5">
        <v>93</v>
      </c>
      <c r="B243" s="9" t="s">
        <v>14</v>
      </c>
      <c r="C243" s="10" t="s">
        <v>171</v>
      </c>
      <c r="D243" s="11">
        <v>1990</v>
      </c>
      <c r="E243" s="7" t="s">
        <v>194</v>
      </c>
      <c r="F243" s="8">
        <v>3175</v>
      </c>
      <c r="G243" s="8">
        <v>22179</v>
      </c>
      <c r="H243" s="8">
        <v>3033</v>
      </c>
      <c r="I243" s="8">
        <v>34909</v>
      </c>
      <c r="J243" t="str">
        <f>LOOKUP(A243,Feuil7!A$2:A$28,Feuil7!D$2:D$28)</f>
        <v>PROVENCE-ALPES-COTE D'AZUR</v>
      </c>
      <c r="K243" t="str">
        <f t="shared" si="15"/>
        <v>niveau secondaire</v>
      </c>
      <c r="L243" t="str">
        <f t="shared" si="16"/>
        <v>MEDITERRANEE</v>
      </c>
      <c r="M243" s="11">
        <f t="shared" si="17"/>
        <v>63296</v>
      </c>
      <c r="N243" s="11">
        <f t="shared" si="18"/>
        <v>6208</v>
      </c>
    </row>
    <row r="244" spans="1:14" x14ac:dyDescent="0.25">
      <c r="A244" s="5">
        <v>24</v>
      </c>
      <c r="B244" s="9" t="s">
        <v>94</v>
      </c>
      <c r="C244" s="10" t="s">
        <v>95</v>
      </c>
      <c r="D244" s="11">
        <v>1975</v>
      </c>
      <c r="E244" s="7" t="s">
        <v>195</v>
      </c>
      <c r="F244" s="8">
        <v>5675</v>
      </c>
      <c r="G244" s="8">
        <v>11690</v>
      </c>
      <c r="H244" s="8">
        <v>2940</v>
      </c>
      <c r="I244" s="8">
        <v>5515</v>
      </c>
      <c r="J244" t="str">
        <f>LOOKUP(A244,Feuil7!A$2:A$28,Feuil7!D$2:D$28)</f>
        <v>CENTRE</v>
      </c>
      <c r="K244" t="str">
        <f t="shared" si="15"/>
        <v>niveau secondaire</v>
      </c>
      <c r="L244" t="str">
        <f t="shared" si="16"/>
        <v>BASSIN PARISIEN</v>
      </c>
      <c r="M244" s="11">
        <f t="shared" si="17"/>
        <v>25820</v>
      </c>
      <c r="N244" s="11">
        <f t="shared" si="18"/>
        <v>8615</v>
      </c>
    </row>
    <row r="245" spans="1:14" x14ac:dyDescent="0.25">
      <c r="A245" s="5">
        <v>54</v>
      </c>
      <c r="B245" s="9" t="s">
        <v>176</v>
      </c>
      <c r="C245" s="10" t="s">
        <v>177</v>
      </c>
      <c r="D245" s="11">
        <v>1975</v>
      </c>
      <c r="E245" s="7" t="s">
        <v>196</v>
      </c>
      <c r="F245" s="8">
        <v>1405</v>
      </c>
      <c r="G245" s="8">
        <v>5340</v>
      </c>
      <c r="H245" s="8">
        <v>1840</v>
      </c>
      <c r="I245" s="8">
        <v>4750</v>
      </c>
      <c r="J245" t="str">
        <f>LOOKUP(A245,Feuil7!A$2:A$28,Feuil7!D$2:D$28)</f>
        <v>POITOU-CHARENTES</v>
      </c>
      <c r="K245" t="str">
        <f t="shared" si="15"/>
        <v>niveau supérieur</v>
      </c>
      <c r="L245" t="str">
        <f t="shared" si="16"/>
        <v>OUEST</v>
      </c>
      <c r="M245" s="11">
        <f t="shared" si="17"/>
        <v>13335</v>
      </c>
      <c r="N245" s="11">
        <f t="shared" si="18"/>
        <v>3245</v>
      </c>
    </row>
    <row r="246" spans="1:14" x14ac:dyDescent="0.25">
      <c r="A246" s="5">
        <v>73</v>
      </c>
      <c r="B246" s="9" t="s">
        <v>74</v>
      </c>
      <c r="C246" s="10" t="s">
        <v>75</v>
      </c>
      <c r="D246" s="11">
        <v>1999</v>
      </c>
      <c r="E246" s="7" t="s">
        <v>195</v>
      </c>
      <c r="F246" s="8">
        <v>8388</v>
      </c>
      <c r="G246" s="8">
        <v>87756</v>
      </c>
      <c r="H246" s="8">
        <v>4831</v>
      </c>
      <c r="I246" s="8">
        <v>69678</v>
      </c>
      <c r="J246" t="str">
        <f>LOOKUP(A246,Feuil7!A$2:A$28,Feuil7!D$2:D$28)</f>
        <v>MIDI-PYRENEES</v>
      </c>
      <c r="K246" t="str">
        <f t="shared" si="15"/>
        <v>niveau secondaire</v>
      </c>
      <c r="L246" t="str">
        <f t="shared" si="16"/>
        <v>SUD-OUEST</v>
      </c>
      <c r="M246" s="11">
        <f t="shared" si="17"/>
        <v>170653</v>
      </c>
      <c r="N246" s="11">
        <f t="shared" si="18"/>
        <v>13219</v>
      </c>
    </row>
    <row r="247" spans="1:14" x14ac:dyDescent="0.25">
      <c r="A247" s="5">
        <v>72</v>
      </c>
      <c r="B247" s="9" t="s">
        <v>44</v>
      </c>
      <c r="C247" s="10" t="s">
        <v>62</v>
      </c>
      <c r="D247" s="11">
        <v>1999</v>
      </c>
      <c r="E247" s="7" t="s">
        <v>196</v>
      </c>
      <c r="F247" s="8">
        <v>1945</v>
      </c>
      <c r="G247" s="8">
        <v>13548</v>
      </c>
      <c r="H247" s="8">
        <v>2069</v>
      </c>
      <c r="I247" s="8">
        <v>16580</v>
      </c>
      <c r="J247" t="str">
        <f>LOOKUP(A247,Feuil7!A$2:A$28,Feuil7!D$2:D$28)</f>
        <v>AQUITAINE</v>
      </c>
      <c r="K247" t="str">
        <f t="shared" si="15"/>
        <v>niveau supérieur</v>
      </c>
      <c r="L247" t="str">
        <f t="shared" si="16"/>
        <v>SUD-OUEST</v>
      </c>
      <c r="M247" s="11">
        <f t="shared" si="17"/>
        <v>34142</v>
      </c>
      <c r="N247" s="11">
        <f t="shared" si="18"/>
        <v>4014</v>
      </c>
    </row>
    <row r="248" spans="1:14" x14ac:dyDescent="0.25">
      <c r="A248" s="5">
        <v>22</v>
      </c>
      <c r="B248" s="9" t="s">
        <v>166</v>
      </c>
      <c r="C248" s="10" t="s">
        <v>167</v>
      </c>
      <c r="D248" s="11">
        <v>1999</v>
      </c>
      <c r="E248" s="7" t="s">
        <v>197</v>
      </c>
      <c r="F248" s="8">
        <v>1963</v>
      </c>
      <c r="G248" s="8">
        <v>22076</v>
      </c>
      <c r="H248" s="8">
        <v>2677</v>
      </c>
      <c r="I248" s="8">
        <v>23298</v>
      </c>
      <c r="J248" t="str">
        <f>LOOKUP(A248,Feuil7!A$2:A$28,Feuil7!D$2:D$28)</f>
        <v>PICARDIE</v>
      </c>
      <c r="K248" t="str">
        <f t="shared" si="15"/>
        <v>niveau supérieur</v>
      </c>
      <c r="L248" t="str">
        <f t="shared" si="16"/>
        <v>BASSIN PARISIEN</v>
      </c>
      <c r="M248" s="11">
        <f t="shared" si="17"/>
        <v>50014</v>
      </c>
      <c r="N248" s="11">
        <f t="shared" si="18"/>
        <v>4640</v>
      </c>
    </row>
    <row r="249" spans="1:14" x14ac:dyDescent="0.25">
      <c r="A249" s="5">
        <v>91</v>
      </c>
      <c r="B249" s="9" t="s">
        <v>28</v>
      </c>
      <c r="C249" s="10" t="s">
        <v>29</v>
      </c>
      <c r="D249" s="11">
        <v>1975</v>
      </c>
      <c r="E249" s="7" t="s">
        <v>193</v>
      </c>
      <c r="F249" s="8">
        <v>1760</v>
      </c>
      <c r="G249" s="8">
        <v>20295</v>
      </c>
      <c r="H249" s="8">
        <v>1720</v>
      </c>
      <c r="I249" s="8">
        <v>23530</v>
      </c>
      <c r="J249" t="str">
        <f>LOOKUP(A249,Feuil7!A$2:A$28,Feuil7!D$2:D$28)</f>
        <v>LANGUEDOC-ROUSSILLON</v>
      </c>
      <c r="K249" t="str">
        <f t="shared" si="15"/>
        <v>niveau primaire</v>
      </c>
      <c r="L249" t="str">
        <f t="shared" si="16"/>
        <v>MEDITERRANEE</v>
      </c>
      <c r="M249" s="11">
        <f t="shared" si="17"/>
        <v>47305</v>
      </c>
      <c r="N249" s="11">
        <f t="shared" si="18"/>
        <v>3480</v>
      </c>
    </row>
    <row r="250" spans="1:14" x14ac:dyDescent="0.25">
      <c r="A250" s="5">
        <v>11</v>
      </c>
      <c r="B250" s="9" t="s">
        <v>162</v>
      </c>
      <c r="C250" s="10" t="s">
        <v>163</v>
      </c>
      <c r="D250" s="11">
        <v>1990</v>
      </c>
      <c r="E250" s="7" t="s">
        <v>194</v>
      </c>
      <c r="F250" s="8">
        <v>3739</v>
      </c>
      <c r="G250" s="8">
        <v>24105</v>
      </c>
      <c r="H250" s="8">
        <v>3476</v>
      </c>
      <c r="I250" s="8">
        <v>43761</v>
      </c>
      <c r="J250" t="str">
        <f>LOOKUP(A250,Feuil7!A$2:A$28,Feuil7!D$2:D$28)</f>
        <v>ILE-DE-FRANCE</v>
      </c>
      <c r="K250" t="str">
        <f t="shared" si="15"/>
        <v>niveau secondaire</v>
      </c>
      <c r="L250" t="str">
        <f t="shared" si="16"/>
        <v>REGION PARISIENNE</v>
      </c>
      <c r="M250" s="11">
        <f t="shared" si="17"/>
        <v>75081</v>
      </c>
      <c r="N250" s="11">
        <f t="shared" si="18"/>
        <v>7215</v>
      </c>
    </row>
    <row r="251" spans="1:14" x14ac:dyDescent="0.25">
      <c r="A251" s="5">
        <v>73</v>
      </c>
      <c r="B251" s="9" t="s">
        <v>30</v>
      </c>
      <c r="C251" s="10" t="s">
        <v>31</v>
      </c>
      <c r="D251" s="11">
        <v>1975</v>
      </c>
      <c r="E251" s="7" t="s">
        <v>196</v>
      </c>
      <c r="F251" s="8">
        <v>1140</v>
      </c>
      <c r="G251" s="8">
        <v>4310</v>
      </c>
      <c r="H251" s="8">
        <v>1480</v>
      </c>
      <c r="I251" s="8">
        <v>4080</v>
      </c>
      <c r="J251" t="str">
        <f>LOOKUP(A251,Feuil7!A$2:A$28,Feuil7!D$2:D$28)</f>
        <v>MIDI-PYRENEES</v>
      </c>
      <c r="K251" t="str">
        <f t="shared" si="15"/>
        <v>niveau supérieur</v>
      </c>
      <c r="L251" t="str">
        <f t="shared" si="16"/>
        <v>SUD-OUEST</v>
      </c>
      <c r="M251" s="11">
        <f t="shared" si="17"/>
        <v>11010</v>
      </c>
      <c r="N251" s="11">
        <f t="shared" si="18"/>
        <v>2620</v>
      </c>
    </row>
    <row r="252" spans="1:14" x14ac:dyDescent="0.25">
      <c r="A252" s="5">
        <v>54</v>
      </c>
      <c r="B252" s="9" t="s">
        <v>40</v>
      </c>
      <c r="C252" s="10" t="s">
        <v>41</v>
      </c>
      <c r="D252" s="11">
        <v>2006</v>
      </c>
      <c r="E252" s="7" t="s">
        <v>196</v>
      </c>
      <c r="F252" s="8">
        <v>2292.5109326637003</v>
      </c>
      <c r="G252" s="8">
        <v>16253.934758962159</v>
      </c>
      <c r="H252" s="8">
        <v>2127.298356927186</v>
      </c>
      <c r="I252" s="8">
        <v>19168.491348281146</v>
      </c>
      <c r="J252" t="str">
        <f>LOOKUP(A252,Feuil7!A$2:A$28,Feuil7!D$2:D$28)</f>
        <v>POITOU-CHARENTES</v>
      </c>
      <c r="K252" t="str">
        <f t="shared" si="15"/>
        <v>niveau supérieur</v>
      </c>
      <c r="L252" t="str">
        <f t="shared" si="16"/>
        <v>OUEST</v>
      </c>
      <c r="M252" s="11">
        <f t="shared" si="17"/>
        <v>39842.235396834192</v>
      </c>
      <c r="N252" s="11">
        <f t="shared" si="18"/>
        <v>4419.8092895908867</v>
      </c>
    </row>
    <row r="253" spans="1:14" x14ac:dyDescent="0.25">
      <c r="A253" s="5">
        <v>94</v>
      </c>
      <c r="B253" s="9" t="s">
        <v>53</v>
      </c>
      <c r="C253" s="10" t="s">
        <v>54</v>
      </c>
      <c r="D253" s="11">
        <v>2011</v>
      </c>
      <c r="E253" s="7" t="s">
        <v>195</v>
      </c>
      <c r="F253" s="8">
        <v>1624.5624783048186</v>
      </c>
      <c r="G253" s="8">
        <v>12233.330376705835</v>
      </c>
      <c r="H253" s="8">
        <v>799.0080989453005</v>
      </c>
      <c r="I253" s="8">
        <v>9729.890248386746</v>
      </c>
      <c r="J253" t="str">
        <f>LOOKUP(A253,Feuil7!A$2:A$28,Feuil7!D$2:D$28)</f>
        <v>CORSE</v>
      </c>
      <c r="K253" t="str">
        <f t="shared" si="15"/>
        <v>niveau secondaire</v>
      </c>
      <c r="L253" t="str">
        <f t="shared" si="16"/>
        <v>MEDITERRANEE</v>
      </c>
      <c r="M253" s="11">
        <f t="shared" si="17"/>
        <v>24386.791202342698</v>
      </c>
      <c r="N253" s="11">
        <f t="shared" si="18"/>
        <v>2423.5705772501192</v>
      </c>
    </row>
    <row r="254" spans="1:14" x14ac:dyDescent="0.25">
      <c r="A254" s="5">
        <v>82</v>
      </c>
      <c r="B254" s="9" t="s">
        <v>55</v>
      </c>
      <c r="C254" s="10" t="s">
        <v>65</v>
      </c>
      <c r="D254" s="11">
        <v>1999</v>
      </c>
      <c r="E254" s="7" t="s">
        <v>197</v>
      </c>
      <c r="F254" s="8">
        <v>1464</v>
      </c>
      <c r="G254" s="8">
        <v>21444</v>
      </c>
      <c r="H254" s="8">
        <v>1838</v>
      </c>
      <c r="I254" s="8">
        <v>24473</v>
      </c>
      <c r="J254" t="str">
        <f>LOOKUP(A254,Feuil7!A$2:A$28,Feuil7!D$2:D$28)</f>
        <v>RHONE-ALPES</v>
      </c>
      <c r="K254" t="str">
        <f t="shared" si="15"/>
        <v>niveau supérieur</v>
      </c>
      <c r="L254" t="str">
        <f t="shared" si="16"/>
        <v>CENTRE-EST</v>
      </c>
      <c r="M254" s="11">
        <f t="shared" si="17"/>
        <v>49219</v>
      </c>
      <c r="N254" s="11">
        <f t="shared" si="18"/>
        <v>3302</v>
      </c>
    </row>
    <row r="255" spans="1:14" x14ac:dyDescent="0.25">
      <c r="A255" s="5">
        <v>42</v>
      </c>
      <c r="B255" s="9" t="s">
        <v>143</v>
      </c>
      <c r="C255" s="10" t="s">
        <v>144</v>
      </c>
      <c r="D255" s="11">
        <v>2011</v>
      </c>
      <c r="E255" s="7" t="s">
        <v>197</v>
      </c>
      <c r="F255" s="8">
        <v>7124.7272262122497</v>
      </c>
      <c r="G255" s="8">
        <v>95538.393653996842</v>
      </c>
      <c r="H255" s="8">
        <v>9649.2148542008963</v>
      </c>
      <c r="I255" s="8">
        <v>105499.13369892524</v>
      </c>
      <c r="J255" t="str">
        <f>LOOKUP(A255,Feuil7!A$2:A$28,Feuil7!D$2:D$28)</f>
        <v>ALSACE</v>
      </c>
      <c r="K255" t="str">
        <f t="shared" si="15"/>
        <v>niveau supérieur</v>
      </c>
      <c r="L255" t="str">
        <f t="shared" si="16"/>
        <v>EST</v>
      </c>
      <c r="M255" s="11">
        <f t="shared" si="17"/>
        <v>217811.46943333524</v>
      </c>
      <c r="N255" s="11">
        <f t="shared" si="18"/>
        <v>16773.942080413144</v>
      </c>
    </row>
    <row r="256" spans="1:14" x14ac:dyDescent="0.25">
      <c r="A256" s="5">
        <v>72</v>
      </c>
      <c r="B256" s="9" t="s">
        <v>44</v>
      </c>
      <c r="C256" s="10" t="s">
        <v>62</v>
      </c>
      <c r="D256">
        <v>1968</v>
      </c>
      <c r="E256" s="7" t="s">
        <v>11</v>
      </c>
      <c r="F256" s="8">
        <v>5760</v>
      </c>
      <c r="G256" s="8">
        <v>59248</v>
      </c>
      <c r="H256" s="8">
        <v>4212</v>
      </c>
      <c r="I256" s="8">
        <v>71644</v>
      </c>
      <c r="J256" t="str">
        <f>LOOKUP(A256,Feuil7!A$2:A$28,Feuil7!D$2:D$28)</f>
        <v>AQUITAINE</v>
      </c>
      <c r="K256" t="str">
        <f t="shared" si="15"/>
        <v>niveau primaire</v>
      </c>
      <c r="L256" t="str">
        <f t="shared" si="16"/>
        <v>SUD-OUEST</v>
      </c>
      <c r="M256" s="11">
        <f t="shared" si="17"/>
        <v>140864</v>
      </c>
      <c r="N256" s="11">
        <f t="shared" si="18"/>
        <v>9972</v>
      </c>
    </row>
    <row r="257" spans="1:14" x14ac:dyDescent="0.25">
      <c r="A257" s="5">
        <v>54</v>
      </c>
      <c r="B257" s="9" t="s">
        <v>40</v>
      </c>
      <c r="C257" s="10" t="s">
        <v>41</v>
      </c>
      <c r="D257" s="11">
        <v>1990</v>
      </c>
      <c r="E257" s="7" t="s">
        <v>11</v>
      </c>
      <c r="F257" s="8">
        <v>3888</v>
      </c>
      <c r="G257" s="8">
        <v>34353</v>
      </c>
      <c r="H257" s="8">
        <v>2980</v>
      </c>
      <c r="I257" s="8">
        <v>43988</v>
      </c>
      <c r="J257" t="str">
        <f>LOOKUP(A257,Feuil7!A$2:A$28,Feuil7!D$2:D$28)</f>
        <v>POITOU-CHARENTES</v>
      </c>
      <c r="K257" t="str">
        <f t="shared" si="15"/>
        <v>niveau primaire</v>
      </c>
      <c r="L257" t="str">
        <f t="shared" si="16"/>
        <v>OUEST</v>
      </c>
      <c r="M257" s="11">
        <f t="shared" si="17"/>
        <v>85209</v>
      </c>
      <c r="N257" s="11">
        <f t="shared" si="18"/>
        <v>6868</v>
      </c>
    </row>
    <row r="258" spans="1:14" x14ac:dyDescent="0.25">
      <c r="A258" s="5">
        <v>93</v>
      </c>
      <c r="B258" s="9" t="s">
        <v>308</v>
      </c>
      <c r="C258" s="10" t="s">
        <v>17</v>
      </c>
      <c r="D258" s="11">
        <v>1990</v>
      </c>
      <c r="E258" s="7" t="s">
        <v>196</v>
      </c>
      <c r="F258" s="8">
        <v>473</v>
      </c>
      <c r="G258" s="8">
        <v>5012</v>
      </c>
      <c r="H258" s="8">
        <v>628</v>
      </c>
      <c r="I258" s="8">
        <v>5748</v>
      </c>
      <c r="J258" t="str">
        <f>LOOKUP(A258,Feuil7!A$2:A$28,Feuil7!D$2:D$28)</f>
        <v>PROVENCE-ALPES-COTE D'AZUR</v>
      </c>
      <c r="K258" t="str">
        <f t="shared" si="15"/>
        <v>niveau supérieur</v>
      </c>
      <c r="L258" t="str">
        <f t="shared" si="16"/>
        <v>MEDITERRANEE</v>
      </c>
      <c r="M258" s="11">
        <f t="shared" si="17"/>
        <v>11861</v>
      </c>
      <c r="N258" s="11">
        <f t="shared" si="18"/>
        <v>1101</v>
      </c>
    </row>
    <row r="259" spans="1:14" x14ac:dyDescent="0.25">
      <c r="A259" s="5">
        <v>93</v>
      </c>
      <c r="B259" s="9" t="s">
        <v>14</v>
      </c>
      <c r="C259" s="10" t="s">
        <v>171</v>
      </c>
      <c r="D259" s="11">
        <v>2011</v>
      </c>
      <c r="E259" s="7" t="s">
        <v>196</v>
      </c>
      <c r="F259" s="8">
        <v>8068.4441943424845</v>
      </c>
      <c r="G259" s="8">
        <v>62731.356744404155</v>
      </c>
      <c r="H259" s="8">
        <v>7215.5188661792554</v>
      </c>
      <c r="I259" s="8">
        <v>74123.512804166268</v>
      </c>
      <c r="J259" t="str">
        <f>LOOKUP(A259,Feuil7!A$2:A$28,Feuil7!D$2:D$28)</f>
        <v>PROVENCE-ALPES-COTE D'AZUR</v>
      </c>
      <c r="K259" t="str">
        <f t="shared" ref="K259:K322" si="19">IF(OR(E259="Aucun",E259="CEP"),"niveau primaire",IF(OR(E259="CAP-BEP",E259="BEPC"),"niveau secondaire",IF(OR(E259="BAC",E259="SUP"),"niveau supérieur","")))</f>
        <v>niveau supérieur</v>
      </c>
      <c r="L259" t="str">
        <f t="shared" ref="L259:L322" si="20">IF(OR(J259="ile-de-France"),"REGION PARISIENNE",IF(OR(J259="bourgogne",J259="centre",J259="champagne-ardenne",J259="basse-normandie",J259="haute-normandie",J259="picardie"),"BASSIN PARISIEN",IF(OR(J259="nord pas-de-calais"),"NORD",IF(OR(J259="alsace",J259="franche-comte",J259="lorraine"),"EST",IF(OR(J259="bretagne",J259="pays de la loire",J259="poitou-charentes"),"OUEST",IF(OR(J259="aquitaine",J259="limousin",J259="midi-pyrenees"),"SUD-OUEST",IF(OR(J259="auvergne",J259="rhone-alpes"),"CENTRE-EST",IF(OR(J259="languedoc-roussillon",J259="provence-alpes-cote d'azur",J259="corse"),"MEDITERRANEE",""))))))))</f>
        <v>MEDITERRANEE</v>
      </c>
      <c r="M259" s="11">
        <f t="shared" ref="M259:M322" si="21">SUM(F259,G259,H259,I259)</f>
        <v>152138.83260909218</v>
      </c>
      <c r="N259" s="11">
        <f t="shared" ref="N259:N322" si="22">SUM(F259,H259)</f>
        <v>15283.963060521739</v>
      </c>
    </row>
    <row r="260" spans="1:14" x14ac:dyDescent="0.25">
      <c r="A260" s="5">
        <v>82</v>
      </c>
      <c r="B260" s="9" t="s">
        <v>309</v>
      </c>
      <c r="C260" s="10" t="s">
        <v>20</v>
      </c>
      <c r="D260" s="11">
        <v>1975</v>
      </c>
      <c r="E260" s="7" t="s">
        <v>193</v>
      </c>
      <c r="F260" s="8">
        <v>2400</v>
      </c>
      <c r="G260" s="8">
        <v>21790</v>
      </c>
      <c r="H260" s="8">
        <v>2560</v>
      </c>
      <c r="I260" s="8">
        <v>26760</v>
      </c>
      <c r="J260" t="str">
        <f>LOOKUP(A260,Feuil7!A$2:A$28,Feuil7!D$2:D$28)</f>
        <v>RHONE-ALPES</v>
      </c>
      <c r="K260" t="str">
        <f t="shared" si="19"/>
        <v>niveau primaire</v>
      </c>
      <c r="L260" t="str">
        <f t="shared" si="20"/>
        <v>CENTRE-EST</v>
      </c>
      <c r="M260" s="11">
        <f t="shared" si="21"/>
        <v>53510</v>
      </c>
      <c r="N260" s="11">
        <f t="shared" si="22"/>
        <v>4960</v>
      </c>
    </row>
    <row r="261" spans="1:14" x14ac:dyDescent="0.25">
      <c r="A261" s="5">
        <v>52</v>
      </c>
      <c r="B261" s="9" t="s">
        <v>174</v>
      </c>
      <c r="C261" s="10" t="s">
        <v>175</v>
      </c>
      <c r="D261" s="11">
        <v>2006</v>
      </c>
      <c r="E261" s="7" t="s">
        <v>195</v>
      </c>
      <c r="F261" s="8">
        <v>8149.7771348277092</v>
      </c>
      <c r="G261" s="8">
        <v>72983.679868307983</v>
      </c>
      <c r="H261" s="8">
        <v>4390.6850085740052</v>
      </c>
      <c r="I261" s="8">
        <v>48557.342166859155</v>
      </c>
      <c r="J261" t="str">
        <f>LOOKUP(A261,Feuil7!A$2:A$28,Feuil7!D$2:D$28)</f>
        <v>PAYS DE LA LOIRE</v>
      </c>
      <c r="K261" t="str">
        <f t="shared" si="19"/>
        <v>niveau secondaire</v>
      </c>
      <c r="L261" t="str">
        <f t="shared" si="20"/>
        <v>OUEST</v>
      </c>
      <c r="M261" s="11">
        <f t="shared" si="21"/>
        <v>134081.48417856885</v>
      </c>
      <c r="N261" s="11">
        <f t="shared" si="22"/>
        <v>12540.462143401714</v>
      </c>
    </row>
    <row r="262" spans="1:14" x14ac:dyDescent="0.25">
      <c r="A262" s="5">
        <v>21</v>
      </c>
      <c r="B262" s="9" t="s">
        <v>99</v>
      </c>
      <c r="C262" s="10" t="s">
        <v>116</v>
      </c>
      <c r="D262" s="11">
        <v>1982</v>
      </c>
      <c r="E262" s="7" t="s">
        <v>11</v>
      </c>
      <c r="F262" s="8">
        <v>4768</v>
      </c>
      <c r="G262" s="8">
        <v>23528</v>
      </c>
      <c r="H262" s="8">
        <v>4228</v>
      </c>
      <c r="I262" s="8">
        <v>28244</v>
      </c>
      <c r="J262" t="str">
        <f>LOOKUP(A262,Feuil7!A$2:A$28,Feuil7!D$2:D$28)</f>
        <v>CHAMPAGNE-ARDENNE</v>
      </c>
      <c r="K262" t="str">
        <f t="shared" si="19"/>
        <v>niveau primaire</v>
      </c>
      <c r="L262" t="str">
        <f t="shared" si="20"/>
        <v>BASSIN PARISIEN</v>
      </c>
      <c r="M262" s="11">
        <f t="shared" si="21"/>
        <v>60768</v>
      </c>
      <c r="N262" s="11">
        <f t="shared" si="22"/>
        <v>8996</v>
      </c>
    </row>
    <row r="263" spans="1:14" x14ac:dyDescent="0.25">
      <c r="A263" s="5">
        <v>11</v>
      </c>
      <c r="B263" s="9" t="s">
        <v>187</v>
      </c>
      <c r="C263" s="10" t="s">
        <v>188</v>
      </c>
      <c r="D263" s="11">
        <v>1999</v>
      </c>
      <c r="E263" s="7" t="s">
        <v>193</v>
      </c>
      <c r="F263" s="8">
        <v>579</v>
      </c>
      <c r="G263" s="8">
        <v>45391</v>
      </c>
      <c r="H263" s="8">
        <v>647</v>
      </c>
      <c r="I263" s="8">
        <v>72298</v>
      </c>
      <c r="J263" t="str">
        <f>LOOKUP(A263,Feuil7!A$2:A$28,Feuil7!D$2:D$28)</f>
        <v>ILE-DE-FRANCE</v>
      </c>
      <c r="K263" t="str">
        <f t="shared" si="19"/>
        <v>niveau primaire</v>
      </c>
      <c r="L263" t="str">
        <f t="shared" si="20"/>
        <v>REGION PARISIENNE</v>
      </c>
      <c r="M263" s="11">
        <f t="shared" si="21"/>
        <v>118915</v>
      </c>
      <c r="N263" s="11">
        <f t="shared" si="22"/>
        <v>1226</v>
      </c>
    </row>
    <row r="264" spans="1:14" x14ac:dyDescent="0.25">
      <c r="A264" s="5">
        <v>53</v>
      </c>
      <c r="B264" s="9" t="s">
        <v>82</v>
      </c>
      <c r="C264" s="10" t="s">
        <v>83</v>
      </c>
      <c r="D264" s="11">
        <v>1999</v>
      </c>
      <c r="E264" s="7" t="s">
        <v>193</v>
      </c>
      <c r="F264" s="8">
        <v>312</v>
      </c>
      <c r="G264" s="8">
        <v>41860</v>
      </c>
      <c r="H264" s="8">
        <v>177</v>
      </c>
      <c r="I264" s="8">
        <v>64624</v>
      </c>
      <c r="J264" t="str">
        <f>LOOKUP(A264,Feuil7!A$2:A$28,Feuil7!D$2:D$28)</f>
        <v>BRETAGNE</v>
      </c>
      <c r="K264" t="str">
        <f t="shared" si="19"/>
        <v>niveau primaire</v>
      </c>
      <c r="L264" t="str">
        <f t="shared" si="20"/>
        <v>OUEST</v>
      </c>
      <c r="M264" s="11">
        <f t="shared" si="21"/>
        <v>106973</v>
      </c>
      <c r="N264" s="11">
        <f t="shared" si="22"/>
        <v>489</v>
      </c>
    </row>
    <row r="265" spans="1:14" x14ac:dyDescent="0.25">
      <c r="A265" s="5">
        <v>25</v>
      </c>
      <c r="B265" s="9" t="s">
        <v>131</v>
      </c>
      <c r="C265" s="10" t="s">
        <v>132</v>
      </c>
      <c r="D265" s="11">
        <v>2011</v>
      </c>
      <c r="E265" s="7" t="s">
        <v>194</v>
      </c>
      <c r="F265" s="8">
        <v>1049.7170977366584</v>
      </c>
      <c r="G265" s="8">
        <v>4296.4042388209873</v>
      </c>
      <c r="H265" s="8">
        <v>677.96259861120711</v>
      </c>
      <c r="I265" s="8">
        <v>7634.5780164201906</v>
      </c>
      <c r="J265" t="str">
        <f>LOOKUP(A265,Feuil7!A$2:A$28,Feuil7!D$2:D$28)</f>
        <v>BASSE-NORMANDIE</v>
      </c>
      <c r="K265" t="str">
        <f t="shared" si="19"/>
        <v>niveau secondaire</v>
      </c>
      <c r="L265" t="str">
        <f t="shared" si="20"/>
        <v>BASSIN PARISIEN</v>
      </c>
      <c r="M265" s="11">
        <f t="shared" si="21"/>
        <v>13658.661951589043</v>
      </c>
      <c r="N265" s="11">
        <f t="shared" si="22"/>
        <v>1727.6796963478655</v>
      </c>
    </row>
    <row r="266" spans="1:14" x14ac:dyDescent="0.25">
      <c r="A266" s="5">
        <v>21</v>
      </c>
      <c r="B266" s="9" t="s">
        <v>312</v>
      </c>
      <c r="C266" s="10" t="s">
        <v>22</v>
      </c>
      <c r="D266" s="11">
        <v>1975</v>
      </c>
      <c r="E266" s="7" t="s">
        <v>194</v>
      </c>
      <c r="F266" s="8">
        <v>1485</v>
      </c>
      <c r="G266" s="8">
        <v>3440</v>
      </c>
      <c r="H266" s="8">
        <v>1610</v>
      </c>
      <c r="I266" s="8">
        <v>4730</v>
      </c>
      <c r="J266" t="str">
        <f>LOOKUP(A266,Feuil7!A$2:A$28,Feuil7!D$2:D$28)</f>
        <v>CHAMPAGNE-ARDENNE</v>
      </c>
      <c r="K266" t="str">
        <f t="shared" si="19"/>
        <v>niveau secondaire</v>
      </c>
      <c r="L266" t="str">
        <f t="shared" si="20"/>
        <v>BASSIN PARISIEN</v>
      </c>
      <c r="M266" s="11">
        <f t="shared" si="21"/>
        <v>11265</v>
      </c>
      <c r="N266" s="11">
        <f t="shared" si="22"/>
        <v>3095</v>
      </c>
    </row>
    <row r="267" spans="1:14" x14ac:dyDescent="0.25">
      <c r="A267" s="5">
        <v>11</v>
      </c>
      <c r="B267" s="9" t="s">
        <v>191</v>
      </c>
      <c r="C267" s="10" t="s">
        <v>192</v>
      </c>
      <c r="D267" s="11">
        <v>2011</v>
      </c>
      <c r="E267" s="7" t="s">
        <v>196</v>
      </c>
      <c r="F267" s="8">
        <v>11388.519360539174</v>
      </c>
      <c r="G267" s="8">
        <v>60112.377889014402</v>
      </c>
      <c r="H267" s="8">
        <v>11789.880576937434</v>
      </c>
      <c r="I267" s="8">
        <v>70336.855011246429</v>
      </c>
      <c r="J267" t="str">
        <f>LOOKUP(A267,Feuil7!A$2:A$28,Feuil7!D$2:D$28)</f>
        <v>ILE-DE-FRANCE</v>
      </c>
      <c r="K267" t="str">
        <f t="shared" si="19"/>
        <v>niveau supérieur</v>
      </c>
      <c r="L267" t="str">
        <f t="shared" si="20"/>
        <v>REGION PARISIENNE</v>
      </c>
      <c r="M267" s="11">
        <f t="shared" si="21"/>
        <v>153627.63283773744</v>
      </c>
      <c r="N267" s="11">
        <f t="shared" si="22"/>
        <v>23178.399937476606</v>
      </c>
    </row>
    <row r="268" spans="1:14" x14ac:dyDescent="0.25">
      <c r="A268" s="5">
        <v>91</v>
      </c>
      <c r="B268" s="9" t="s">
        <v>80</v>
      </c>
      <c r="C268" s="10" t="s">
        <v>81</v>
      </c>
      <c r="D268">
        <v>1968</v>
      </c>
      <c r="E268" s="7" t="s">
        <v>193</v>
      </c>
      <c r="F268" s="8">
        <v>8128</v>
      </c>
      <c r="G268" s="8">
        <v>47904</v>
      </c>
      <c r="H268" s="8">
        <v>6292</v>
      </c>
      <c r="I268" s="8">
        <v>52508</v>
      </c>
      <c r="J268" t="str">
        <f>LOOKUP(A268,Feuil7!A$2:A$28,Feuil7!D$2:D$28)</f>
        <v>LANGUEDOC-ROUSSILLON</v>
      </c>
      <c r="K268" t="str">
        <f t="shared" si="19"/>
        <v>niveau primaire</v>
      </c>
      <c r="L268" t="str">
        <f t="shared" si="20"/>
        <v>MEDITERRANEE</v>
      </c>
      <c r="M268" s="11">
        <f t="shared" si="21"/>
        <v>114832</v>
      </c>
      <c r="N268" s="11">
        <f t="shared" si="22"/>
        <v>14420</v>
      </c>
    </row>
    <row r="269" spans="1:14" x14ac:dyDescent="0.25">
      <c r="A269" s="5">
        <v>11</v>
      </c>
      <c r="B269" s="9" t="s">
        <v>156</v>
      </c>
      <c r="C269" s="10" t="s">
        <v>157</v>
      </c>
      <c r="D269" s="11">
        <v>2006</v>
      </c>
      <c r="E269" s="7" t="s">
        <v>196</v>
      </c>
      <c r="F269" s="8">
        <v>12887.304135641567</v>
      </c>
      <c r="G269" s="8">
        <v>98960.059150559508</v>
      </c>
      <c r="H269" s="8">
        <v>14107.217042944252</v>
      </c>
      <c r="I269" s="8">
        <v>130045.7857848511</v>
      </c>
      <c r="J269" t="str">
        <f>LOOKUP(A269,Feuil7!A$2:A$28,Feuil7!D$2:D$28)</f>
        <v>ILE-DE-FRANCE</v>
      </c>
      <c r="K269" t="str">
        <f t="shared" si="19"/>
        <v>niveau supérieur</v>
      </c>
      <c r="L269" t="str">
        <f t="shared" si="20"/>
        <v>REGION PARISIENNE</v>
      </c>
      <c r="M269" s="11">
        <f t="shared" si="21"/>
        <v>256000.36611399642</v>
      </c>
      <c r="N269" s="11">
        <f t="shared" si="22"/>
        <v>26994.521178585819</v>
      </c>
    </row>
    <row r="270" spans="1:14" x14ac:dyDescent="0.25">
      <c r="A270" s="5">
        <v>11</v>
      </c>
      <c r="B270" s="9" t="s">
        <v>160</v>
      </c>
      <c r="C270" s="10" t="s">
        <v>161</v>
      </c>
      <c r="D270" s="11">
        <v>1990</v>
      </c>
      <c r="E270" s="7" t="s">
        <v>197</v>
      </c>
      <c r="F270" s="8">
        <v>2549</v>
      </c>
      <c r="G270" s="8">
        <v>40687</v>
      </c>
      <c r="H270" s="8">
        <v>3949</v>
      </c>
      <c r="I270" s="8">
        <v>33945</v>
      </c>
      <c r="J270" t="str">
        <f>LOOKUP(A270,Feuil7!A$2:A$28,Feuil7!D$2:D$28)</f>
        <v>ILE-DE-FRANCE</v>
      </c>
      <c r="K270" t="str">
        <f t="shared" si="19"/>
        <v>niveau supérieur</v>
      </c>
      <c r="L270" t="str">
        <f t="shared" si="20"/>
        <v>REGION PARISIENNE</v>
      </c>
      <c r="M270" s="11">
        <f t="shared" si="21"/>
        <v>81130</v>
      </c>
      <c r="N270" s="11">
        <f t="shared" si="22"/>
        <v>6498</v>
      </c>
    </row>
    <row r="271" spans="1:14" x14ac:dyDescent="0.25">
      <c r="A271" s="5">
        <v>73</v>
      </c>
      <c r="B271" s="9" t="s">
        <v>76</v>
      </c>
      <c r="C271" s="10" t="s">
        <v>77</v>
      </c>
      <c r="D271" s="11">
        <v>2011</v>
      </c>
      <c r="E271" s="7" t="s">
        <v>11</v>
      </c>
      <c r="F271" s="8">
        <v>726.67759199657269</v>
      </c>
      <c r="G271" s="8">
        <v>10965.77127832426</v>
      </c>
      <c r="H271" s="8">
        <v>495.37514775223099</v>
      </c>
      <c r="I271" s="8">
        <v>12464.023518361022</v>
      </c>
      <c r="J271" t="str">
        <f>LOOKUP(A271,Feuil7!A$2:A$28,Feuil7!D$2:D$28)</f>
        <v>MIDI-PYRENEES</v>
      </c>
      <c r="K271" t="str">
        <f t="shared" si="19"/>
        <v>niveau primaire</v>
      </c>
      <c r="L271" t="str">
        <f t="shared" si="20"/>
        <v>SUD-OUEST</v>
      </c>
      <c r="M271" s="11">
        <f t="shared" si="21"/>
        <v>24651.847536434085</v>
      </c>
      <c r="N271" s="11">
        <f t="shared" si="22"/>
        <v>1222.0527397488036</v>
      </c>
    </row>
    <row r="272" spans="1:14" x14ac:dyDescent="0.25">
      <c r="A272" s="5">
        <v>53</v>
      </c>
      <c r="B272" s="9" t="s">
        <v>121</v>
      </c>
      <c r="C272" s="10" t="s">
        <v>122</v>
      </c>
      <c r="D272" s="11">
        <v>1990</v>
      </c>
      <c r="E272" s="7" t="s">
        <v>196</v>
      </c>
      <c r="F272" s="8">
        <v>2380</v>
      </c>
      <c r="G272" s="8">
        <v>19616</v>
      </c>
      <c r="H272" s="8">
        <v>2748</v>
      </c>
      <c r="I272" s="8">
        <v>18852</v>
      </c>
      <c r="J272" t="str">
        <f>LOOKUP(A272,Feuil7!A$2:A$28,Feuil7!D$2:D$28)</f>
        <v>BRETAGNE</v>
      </c>
      <c r="K272" t="str">
        <f t="shared" si="19"/>
        <v>niveau supérieur</v>
      </c>
      <c r="L272" t="str">
        <f t="shared" si="20"/>
        <v>OUEST</v>
      </c>
      <c r="M272" s="11">
        <f t="shared" si="21"/>
        <v>43596</v>
      </c>
      <c r="N272" s="11">
        <f t="shared" si="22"/>
        <v>5128</v>
      </c>
    </row>
    <row r="273" spans="1:14" x14ac:dyDescent="0.25">
      <c r="A273" s="5">
        <v>73</v>
      </c>
      <c r="B273" s="9" t="s">
        <v>104</v>
      </c>
      <c r="C273" s="10" t="s">
        <v>105</v>
      </c>
      <c r="D273" s="11">
        <v>1982</v>
      </c>
      <c r="E273" s="7" t="s">
        <v>197</v>
      </c>
      <c r="F273" s="8">
        <v>280</v>
      </c>
      <c r="G273" s="8">
        <v>3004</v>
      </c>
      <c r="H273" s="8">
        <v>352</v>
      </c>
      <c r="I273" s="8">
        <v>3284</v>
      </c>
      <c r="J273" t="str">
        <f>LOOKUP(A273,Feuil7!A$2:A$28,Feuil7!D$2:D$28)</f>
        <v>MIDI-PYRENEES</v>
      </c>
      <c r="K273" t="str">
        <f t="shared" si="19"/>
        <v>niveau supérieur</v>
      </c>
      <c r="L273" t="str">
        <f t="shared" si="20"/>
        <v>SUD-OUEST</v>
      </c>
      <c r="M273" s="11">
        <f t="shared" si="21"/>
        <v>6920</v>
      </c>
      <c r="N273" s="11">
        <f t="shared" si="22"/>
        <v>632</v>
      </c>
    </row>
    <row r="274" spans="1:14" x14ac:dyDescent="0.25">
      <c r="A274" s="5">
        <v>82</v>
      </c>
      <c r="B274" s="9" t="s">
        <v>147</v>
      </c>
      <c r="C274" s="10" t="s">
        <v>148</v>
      </c>
      <c r="D274">
        <v>1968</v>
      </c>
      <c r="E274" s="7" t="s">
        <v>11</v>
      </c>
      <c r="F274" s="8">
        <v>21656</v>
      </c>
      <c r="G274" s="8">
        <v>151420</v>
      </c>
      <c r="H274" s="8">
        <v>18324</v>
      </c>
      <c r="I274" s="8">
        <v>183604</v>
      </c>
      <c r="J274" t="str">
        <f>LOOKUP(A274,Feuil7!A$2:A$28,Feuil7!D$2:D$28)</f>
        <v>RHONE-ALPES</v>
      </c>
      <c r="K274" t="str">
        <f t="shared" si="19"/>
        <v>niveau primaire</v>
      </c>
      <c r="L274" t="str">
        <f t="shared" si="20"/>
        <v>CENTRE-EST</v>
      </c>
      <c r="M274" s="11">
        <f t="shared" si="21"/>
        <v>375004</v>
      </c>
      <c r="N274" s="11">
        <f t="shared" si="22"/>
        <v>39980</v>
      </c>
    </row>
    <row r="275" spans="1:14" x14ac:dyDescent="0.25">
      <c r="A275" s="5">
        <v>73</v>
      </c>
      <c r="B275" s="9" t="s">
        <v>9</v>
      </c>
      <c r="C275" s="10" t="s">
        <v>170</v>
      </c>
      <c r="D275" s="11">
        <v>1999</v>
      </c>
      <c r="E275" s="7" t="s">
        <v>194</v>
      </c>
      <c r="F275" s="8">
        <v>623</v>
      </c>
      <c r="G275" s="8">
        <v>4912</v>
      </c>
      <c r="H275" s="8">
        <v>542</v>
      </c>
      <c r="I275" s="8">
        <v>7298</v>
      </c>
      <c r="J275" t="str">
        <f>LOOKUP(A275,Feuil7!A$2:A$28,Feuil7!D$2:D$28)</f>
        <v>MIDI-PYRENEES</v>
      </c>
      <c r="K275" t="str">
        <f t="shared" si="19"/>
        <v>niveau secondaire</v>
      </c>
      <c r="L275" t="str">
        <f t="shared" si="20"/>
        <v>SUD-OUEST</v>
      </c>
      <c r="M275" s="11">
        <f t="shared" si="21"/>
        <v>13375</v>
      </c>
      <c r="N275" s="11">
        <f t="shared" si="22"/>
        <v>1165</v>
      </c>
    </row>
    <row r="276" spans="1:14" x14ac:dyDescent="0.25">
      <c r="A276" s="5">
        <v>24</v>
      </c>
      <c r="B276" s="9" t="s">
        <v>86</v>
      </c>
      <c r="C276" s="10" t="s">
        <v>87</v>
      </c>
      <c r="D276" s="11">
        <v>1999</v>
      </c>
      <c r="E276" s="7" t="s">
        <v>197</v>
      </c>
      <c r="F276" s="8">
        <v>2202</v>
      </c>
      <c r="G276" s="8">
        <v>28771</v>
      </c>
      <c r="H276" s="8">
        <v>3100</v>
      </c>
      <c r="I276" s="8">
        <v>30948</v>
      </c>
      <c r="J276" t="str">
        <f>LOOKUP(A276,Feuil7!A$2:A$28,Feuil7!D$2:D$28)</f>
        <v>CENTRE</v>
      </c>
      <c r="K276" t="str">
        <f t="shared" si="19"/>
        <v>niveau supérieur</v>
      </c>
      <c r="L276" t="str">
        <f t="shared" si="20"/>
        <v>BASSIN PARISIEN</v>
      </c>
      <c r="M276" s="11">
        <f t="shared" si="21"/>
        <v>65021</v>
      </c>
      <c r="N276" s="11">
        <f t="shared" si="22"/>
        <v>5302</v>
      </c>
    </row>
    <row r="277" spans="1:14" x14ac:dyDescent="0.25">
      <c r="A277" s="5">
        <v>74</v>
      </c>
      <c r="B277" s="9" t="s">
        <v>59</v>
      </c>
      <c r="C277" s="10" t="s">
        <v>60</v>
      </c>
      <c r="D277" s="11">
        <v>1990</v>
      </c>
      <c r="E277" s="7" t="s">
        <v>196</v>
      </c>
      <c r="F277" s="8">
        <v>409</v>
      </c>
      <c r="G277" s="8">
        <v>3672</v>
      </c>
      <c r="H277" s="8">
        <v>560</v>
      </c>
      <c r="I277" s="8">
        <v>3820</v>
      </c>
      <c r="J277" t="str">
        <f>LOOKUP(A277,Feuil7!A$2:A$28,Feuil7!D$2:D$28)</f>
        <v>LIMOUSIN</v>
      </c>
      <c r="K277" t="str">
        <f t="shared" si="19"/>
        <v>niveau supérieur</v>
      </c>
      <c r="L277" t="str">
        <f t="shared" si="20"/>
        <v>SUD-OUEST</v>
      </c>
      <c r="M277" s="11">
        <f t="shared" si="21"/>
        <v>8461</v>
      </c>
      <c r="N277" s="11">
        <f t="shared" si="22"/>
        <v>969</v>
      </c>
    </row>
    <row r="278" spans="1:14" x14ac:dyDescent="0.25">
      <c r="A278" s="5">
        <v>73</v>
      </c>
      <c r="B278" s="9" t="s">
        <v>168</v>
      </c>
      <c r="C278" s="10" t="s">
        <v>169</v>
      </c>
      <c r="D278" s="11">
        <v>1999</v>
      </c>
      <c r="E278" s="7" t="s">
        <v>197</v>
      </c>
      <c r="F278" s="8">
        <v>1054</v>
      </c>
      <c r="G278" s="8">
        <v>15433</v>
      </c>
      <c r="H278" s="8">
        <v>1314</v>
      </c>
      <c r="I278" s="8">
        <v>17441</v>
      </c>
      <c r="J278" t="str">
        <f>LOOKUP(A278,Feuil7!A$2:A$28,Feuil7!D$2:D$28)</f>
        <v>MIDI-PYRENEES</v>
      </c>
      <c r="K278" t="str">
        <f t="shared" si="19"/>
        <v>niveau supérieur</v>
      </c>
      <c r="L278" t="str">
        <f t="shared" si="20"/>
        <v>SUD-OUEST</v>
      </c>
      <c r="M278" s="11">
        <f t="shared" si="21"/>
        <v>35242</v>
      </c>
      <c r="N278" s="11">
        <f t="shared" si="22"/>
        <v>2368</v>
      </c>
    </row>
    <row r="279" spans="1:14" x14ac:dyDescent="0.25">
      <c r="A279" s="5">
        <v>82</v>
      </c>
      <c r="B279" s="6" t="s">
        <v>307</v>
      </c>
      <c r="C279" s="7" t="s">
        <v>10</v>
      </c>
      <c r="D279" s="11">
        <v>1990</v>
      </c>
      <c r="E279" s="7" t="s">
        <v>196</v>
      </c>
      <c r="F279" s="8">
        <v>1626</v>
      </c>
      <c r="G279" s="8">
        <v>14784</v>
      </c>
      <c r="H279" s="8">
        <v>2452</v>
      </c>
      <c r="I279" s="8">
        <v>16300</v>
      </c>
      <c r="J279" t="str">
        <f>LOOKUP(A279,Feuil7!A$2:A$28,Feuil7!D$2:D$28)</f>
        <v>RHONE-ALPES</v>
      </c>
      <c r="K279" t="str">
        <f t="shared" si="19"/>
        <v>niveau supérieur</v>
      </c>
      <c r="L279" t="str">
        <f t="shared" si="20"/>
        <v>CENTRE-EST</v>
      </c>
      <c r="M279" s="11">
        <f t="shared" si="21"/>
        <v>35162</v>
      </c>
      <c r="N279" s="11">
        <f t="shared" si="22"/>
        <v>4078</v>
      </c>
    </row>
    <row r="280" spans="1:14" x14ac:dyDescent="0.25">
      <c r="A280" s="5">
        <v>42</v>
      </c>
      <c r="B280" s="9" t="s">
        <v>143</v>
      </c>
      <c r="C280" s="10" t="s">
        <v>144</v>
      </c>
      <c r="D280" s="11">
        <v>1982</v>
      </c>
      <c r="E280" s="7" t="s">
        <v>11</v>
      </c>
      <c r="F280" s="8">
        <v>15676</v>
      </c>
      <c r="G280" s="8">
        <v>90572</v>
      </c>
      <c r="H280" s="8">
        <v>13984</v>
      </c>
      <c r="I280" s="8">
        <v>133472</v>
      </c>
      <c r="J280" t="str">
        <f>LOOKUP(A280,Feuil7!A$2:A$28,Feuil7!D$2:D$28)</f>
        <v>ALSACE</v>
      </c>
      <c r="K280" t="str">
        <f t="shared" si="19"/>
        <v>niveau primaire</v>
      </c>
      <c r="L280" t="str">
        <f t="shared" si="20"/>
        <v>EST</v>
      </c>
      <c r="M280" s="11">
        <f t="shared" si="21"/>
        <v>253704</v>
      </c>
      <c r="N280" s="11">
        <f t="shared" si="22"/>
        <v>29660</v>
      </c>
    </row>
    <row r="281" spans="1:14" x14ac:dyDescent="0.25">
      <c r="A281" s="5">
        <v>22</v>
      </c>
      <c r="B281" s="9" t="s">
        <v>166</v>
      </c>
      <c r="C281" s="10" t="s">
        <v>167</v>
      </c>
      <c r="D281" s="11">
        <v>2011</v>
      </c>
      <c r="E281" s="7" t="s">
        <v>11</v>
      </c>
      <c r="F281" s="8">
        <v>4231.787659526517</v>
      </c>
      <c r="G281" s="8">
        <v>41117.37072249224</v>
      </c>
      <c r="H281" s="8">
        <v>2862.8557814276123</v>
      </c>
      <c r="I281" s="8">
        <v>49405.056930027647</v>
      </c>
      <c r="J281" t="str">
        <f>LOOKUP(A281,Feuil7!A$2:A$28,Feuil7!D$2:D$28)</f>
        <v>PICARDIE</v>
      </c>
      <c r="K281" t="str">
        <f t="shared" si="19"/>
        <v>niveau primaire</v>
      </c>
      <c r="L281" t="str">
        <f t="shared" si="20"/>
        <v>BASSIN PARISIEN</v>
      </c>
      <c r="M281" s="11">
        <f t="shared" si="21"/>
        <v>97617.07109347402</v>
      </c>
      <c r="N281" s="11">
        <f t="shared" si="22"/>
        <v>7094.6434409541289</v>
      </c>
    </row>
    <row r="282" spans="1:14" x14ac:dyDescent="0.25">
      <c r="A282" s="5">
        <v>72</v>
      </c>
      <c r="B282" s="9" t="s">
        <v>137</v>
      </c>
      <c r="C282" s="10" t="s">
        <v>138</v>
      </c>
      <c r="D282" s="11">
        <v>2011</v>
      </c>
      <c r="E282" s="7" t="s">
        <v>196</v>
      </c>
      <c r="F282" s="8">
        <v>5011.8162186673098</v>
      </c>
      <c r="G282" s="8">
        <v>37072.563139853875</v>
      </c>
      <c r="H282" s="8">
        <v>4523.6781665238723</v>
      </c>
      <c r="I282" s="8">
        <v>43657.99211727747</v>
      </c>
      <c r="J282" t="str">
        <f>LOOKUP(A282,Feuil7!A$2:A$28,Feuil7!D$2:D$28)</f>
        <v>AQUITAINE</v>
      </c>
      <c r="K282" t="str">
        <f t="shared" si="19"/>
        <v>niveau supérieur</v>
      </c>
      <c r="L282" t="str">
        <f t="shared" si="20"/>
        <v>SUD-OUEST</v>
      </c>
      <c r="M282" s="11">
        <f t="shared" si="21"/>
        <v>90266.049642322527</v>
      </c>
      <c r="N282" s="11">
        <f t="shared" si="22"/>
        <v>9535.4943851911812</v>
      </c>
    </row>
    <row r="283" spans="1:14" x14ac:dyDescent="0.25">
      <c r="A283" s="5">
        <v>11</v>
      </c>
      <c r="B283" s="9" t="s">
        <v>160</v>
      </c>
      <c r="C283" s="10" t="s">
        <v>161</v>
      </c>
      <c r="D283" s="11">
        <v>2011</v>
      </c>
      <c r="E283" s="7" t="s">
        <v>197</v>
      </c>
      <c r="F283" s="8">
        <v>7590.5806958045914</v>
      </c>
      <c r="G283" s="8">
        <v>107407.02973126384</v>
      </c>
      <c r="H283" s="8">
        <v>10756.539439016342</v>
      </c>
      <c r="I283" s="8">
        <v>124442.35056868492</v>
      </c>
      <c r="J283" t="str">
        <f>LOOKUP(A283,Feuil7!A$2:A$28,Feuil7!D$2:D$28)</f>
        <v>ILE-DE-FRANCE</v>
      </c>
      <c r="K283" t="str">
        <f t="shared" si="19"/>
        <v>niveau supérieur</v>
      </c>
      <c r="L283" t="str">
        <f t="shared" si="20"/>
        <v>REGION PARISIENNE</v>
      </c>
      <c r="M283" s="11">
        <f t="shared" si="21"/>
        <v>250196.5004347697</v>
      </c>
      <c r="N283" s="11">
        <f t="shared" si="22"/>
        <v>18347.120134820932</v>
      </c>
    </row>
    <row r="284" spans="1:14" x14ac:dyDescent="0.25">
      <c r="A284" s="5">
        <v>53</v>
      </c>
      <c r="B284" s="9" t="s">
        <v>121</v>
      </c>
      <c r="C284" s="10" t="s">
        <v>122</v>
      </c>
      <c r="D284" s="11">
        <v>1982</v>
      </c>
      <c r="E284" s="7" t="s">
        <v>194</v>
      </c>
      <c r="F284" s="8">
        <v>3384</v>
      </c>
      <c r="G284" s="8">
        <v>8500</v>
      </c>
      <c r="H284" s="8">
        <v>3856</v>
      </c>
      <c r="I284" s="8">
        <v>11812</v>
      </c>
      <c r="J284" t="str">
        <f>LOOKUP(A284,Feuil7!A$2:A$28,Feuil7!D$2:D$28)</f>
        <v>BRETAGNE</v>
      </c>
      <c r="K284" t="str">
        <f t="shared" si="19"/>
        <v>niveau secondaire</v>
      </c>
      <c r="L284" t="str">
        <f t="shared" si="20"/>
        <v>OUEST</v>
      </c>
      <c r="M284" s="11">
        <f t="shared" si="21"/>
        <v>27552</v>
      </c>
      <c r="N284" s="11">
        <f t="shared" si="22"/>
        <v>7240</v>
      </c>
    </row>
    <row r="285" spans="1:14" x14ac:dyDescent="0.25">
      <c r="A285" s="5">
        <v>91</v>
      </c>
      <c r="B285" s="9" t="s">
        <v>80</v>
      </c>
      <c r="C285" s="10" t="s">
        <v>81</v>
      </c>
      <c r="D285">
        <v>1968</v>
      </c>
      <c r="E285" s="7" t="s">
        <v>11</v>
      </c>
      <c r="F285" s="8">
        <v>9984</v>
      </c>
      <c r="G285" s="8">
        <v>82340</v>
      </c>
      <c r="H285" s="8">
        <v>8028</v>
      </c>
      <c r="I285" s="8">
        <v>108196</v>
      </c>
      <c r="J285" t="str">
        <f>LOOKUP(A285,Feuil7!A$2:A$28,Feuil7!D$2:D$28)</f>
        <v>LANGUEDOC-ROUSSILLON</v>
      </c>
      <c r="K285" t="str">
        <f t="shared" si="19"/>
        <v>niveau primaire</v>
      </c>
      <c r="L285" t="str">
        <f t="shared" si="20"/>
        <v>MEDITERRANEE</v>
      </c>
      <c r="M285" s="11">
        <f t="shared" si="21"/>
        <v>208548</v>
      </c>
      <c r="N285" s="11">
        <f t="shared" si="22"/>
        <v>18012</v>
      </c>
    </row>
    <row r="286" spans="1:14" x14ac:dyDescent="0.25">
      <c r="A286" s="5">
        <v>53</v>
      </c>
      <c r="B286" s="9" t="s">
        <v>82</v>
      </c>
      <c r="C286" s="10" t="s">
        <v>83</v>
      </c>
      <c r="D286" s="11">
        <v>1990</v>
      </c>
      <c r="E286" s="7" t="s">
        <v>11</v>
      </c>
      <c r="F286" s="8">
        <v>7137</v>
      </c>
      <c r="G286" s="8">
        <v>60137</v>
      </c>
      <c r="H286" s="8">
        <v>4564</v>
      </c>
      <c r="I286" s="8">
        <v>78856</v>
      </c>
      <c r="J286" t="str">
        <f>LOOKUP(A286,Feuil7!A$2:A$28,Feuil7!D$2:D$28)</f>
        <v>BRETAGNE</v>
      </c>
      <c r="K286" t="str">
        <f t="shared" si="19"/>
        <v>niveau primaire</v>
      </c>
      <c r="L286" t="str">
        <f t="shared" si="20"/>
        <v>OUEST</v>
      </c>
      <c r="M286" s="11">
        <f t="shared" si="21"/>
        <v>150694</v>
      </c>
      <c r="N286" s="11">
        <f t="shared" si="22"/>
        <v>11701</v>
      </c>
    </row>
    <row r="287" spans="1:14" x14ac:dyDescent="0.25">
      <c r="A287" s="5">
        <v>54</v>
      </c>
      <c r="B287" s="9" t="s">
        <v>176</v>
      </c>
      <c r="C287" s="10" t="s">
        <v>177</v>
      </c>
      <c r="D287" s="11">
        <v>2006</v>
      </c>
      <c r="E287" s="7" t="s">
        <v>193</v>
      </c>
      <c r="F287" s="8">
        <v>93.90433421889901</v>
      </c>
      <c r="G287" s="8">
        <v>18409.404266297766</v>
      </c>
      <c r="H287" s="8">
        <v>93.820642726216889</v>
      </c>
      <c r="I287" s="8">
        <v>28213.352164677694</v>
      </c>
      <c r="J287" t="str">
        <f>LOOKUP(A287,Feuil7!A$2:A$28,Feuil7!D$2:D$28)</f>
        <v>POITOU-CHARENTES</v>
      </c>
      <c r="K287" t="str">
        <f t="shared" si="19"/>
        <v>niveau primaire</v>
      </c>
      <c r="L287" t="str">
        <f t="shared" si="20"/>
        <v>OUEST</v>
      </c>
      <c r="M287" s="11">
        <f t="shared" si="21"/>
        <v>46810.481407920575</v>
      </c>
      <c r="N287" s="11">
        <f t="shared" si="22"/>
        <v>187.72497694511588</v>
      </c>
    </row>
    <row r="288" spans="1:14" x14ac:dyDescent="0.25">
      <c r="A288" s="5">
        <v>24</v>
      </c>
      <c r="B288" s="9" t="s">
        <v>94</v>
      </c>
      <c r="C288" s="10" t="s">
        <v>95</v>
      </c>
      <c r="D288" s="11">
        <v>2006</v>
      </c>
      <c r="E288" s="7" t="s">
        <v>11</v>
      </c>
      <c r="F288" s="8">
        <v>2106.5610640697587</v>
      </c>
      <c r="G288" s="8">
        <v>21995.786569518837</v>
      </c>
      <c r="H288" s="8">
        <v>1442.7591300030458</v>
      </c>
      <c r="I288" s="8">
        <v>25484.286605019472</v>
      </c>
      <c r="J288" t="str">
        <f>LOOKUP(A288,Feuil7!A$2:A$28,Feuil7!D$2:D$28)</f>
        <v>CENTRE</v>
      </c>
      <c r="K288" t="str">
        <f t="shared" si="19"/>
        <v>niveau primaire</v>
      </c>
      <c r="L288" t="str">
        <f t="shared" si="20"/>
        <v>BASSIN PARISIEN</v>
      </c>
      <c r="M288" s="11">
        <f t="shared" si="21"/>
        <v>51029.393368611112</v>
      </c>
      <c r="N288" s="11">
        <f t="shared" si="22"/>
        <v>3549.3201940728045</v>
      </c>
    </row>
    <row r="289" spans="1:14" x14ac:dyDescent="0.25">
      <c r="A289" s="5">
        <v>74</v>
      </c>
      <c r="B289" s="9" t="s">
        <v>59</v>
      </c>
      <c r="C289" s="10" t="s">
        <v>60</v>
      </c>
      <c r="D289" s="11">
        <v>1975</v>
      </c>
      <c r="E289" s="7" t="s">
        <v>11</v>
      </c>
      <c r="F289" s="8">
        <v>1385</v>
      </c>
      <c r="G289" s="8">
        <v>19695</v>
      </c>
      <c r="H289" s="8">
        <v>1075</v>
      </c>
      <c r="I289" s="8">
        <v>22215</v>
      </c>
      <c r="J289" t="str">
        <f>LOOKUP(A289,Feuil7!A$2:A$28,Feuil7!D$2:D$28)</f>
        <v>LIMOUSIN</v>
      </c>
      <c r="K289" t="str">
        <f t="shared" si="19"/>
        <v>niveau primaire</v>
      </c>
      <c r="L289" t="str">
        <f t="shared" si="20"/>
        <v>SUD-OUEST</v>
      </c>
      <c r="M289" s="11">
        <f t="shared" si="21"/>
        <v>44370</v>
      </c>
      <c r="N289" s="11">
        <f t="shared" si="22"/>
        <v>2460</v>
      </c>
    </row>
    <row r="290" spans="1:14" x14ac:dyDescent="0.25">
      <c r="A290" s="5">
        <v>21</v>
      </c>
      <c r="B290" s="9" t="s">
        <v>114</v>
      </c>
      <c r="C290" s="10" t="s">
        <v>115</v>
      </c>
      <c r="D290">
        <v>1968</v>
      </c>
      <c r="E290" s="7" t="s">
        <v>193</v>
      </c>
      <c r="F290" s="8">
        <v>9636</v>
      </c>
      <c r="G290" s="8">
        <v>44432</v>
      </c>
      <c r="H290" s="8">
        <v>10416</v>
      </c>
      <c r="I290" s="8">
        <v>50680</v>
      </c>
      <c r="J290" t="str">
        <f>LOOKUP(A290,Feuil7!A$2:A$28,Feuil7!D$2:D$28)</f>
        <v>CHAMPAGNE-ARDENNE</v>
      </c>
      <c r="K290" t="str">
        <f t="shared" si="19"/>
        <v>niveau primaire</v>
      </c>
      <c r="L290" t="str">
        <f t="shared" si="20"/>
        <v>BASSIN PARISIEN</v>
      </c>
      <c r="M290" s="11">
        <f t="shared" si="21"/>
        <v>115164</v>
      </c>
      <c r="N290" s="11">
        <f t="shared" si="22"/>
        <v>20052</v>
      </c>
    </row>
    <row r="291" spans="1:14" x14ac:dyDescent="0.25">
      <c r="A291" s="5">
        <v>24</v>
      </c>
      <c r="B291" s="9" t="s">
        <v>45</v>
      </c>
      <c r="C291" s="10" t="s">
        <v>46</v>
      </c>
      <c r="D291" s="11">
        <v>1999</v>
      </c>
      <c r="E291" s="7" t="s">
        <v>11</v>
      </c>
      <c r="F291" s="8">
        <v>1574</v>
      </c>
      <c r="G291" s="8">
        <v>21238</v>
      </c>
      <c r="H291" s="8">
        <v>1047</v>
      </c>
      <c r="I291" s="8">
        <v>25277</v>
      </c>
      <c r="J291" t="str">
        <f>LOOKUP(A291,Feuil7!A$2:A$28,Feuil7!D$2:D$28)</f>
        <v>CENTRE</v>
      </c>
      <c r="K291" t="str">
        <f t="shared" si="19"/>
        <v>niveau primaire</v>
      </c>
      <c r="L291" t="str">
        <f t="shared" si="20"/>
        <v>BASSIN PARISIEN</v>
      </c>
      <c r="M291" s="11">
        <f t="shared" si="21"/>
        <v>49136</v>
      </c>
      <c r="N291" s="11">
        <f t="shared" si="22"/>
        <v>2621</v>
      </c>
    </row>
    <row r="292" spans="1:14" x14ac:dyDescent="0.25">
      <c r="A292" s="5">
        <v>24</v>
      </c>
      <c r="B292" s="9" t="s">
        <v>86</v>
      </c>
      <c r="C292" s="10" t="s">
        <v>87</v>
      </c>
      <c r="D292" s="11">
        <v>2011</v>
      </c>
      <c r="E292" s="7" t="s">
        <v>195</v>
      </c>
      <c r="F292" s="8">
        <v>5719.7435245317301</v>
      </c>
      <c r="G292" s="8">
        <v>61809.673032062638</v>
      </c>
      <c r="H292" s="8">
        <v>3773.7389794903042</v>
      </c>
      <c r="I292" s="8">
        <v>43739.959061965659</v>
      </c>
      <c r="J292" t="str">
        <f>LOOKUP(A292,Feuil7!A$2:A$28,Feuil7!D$2:D$28)</f>
        <v>CENTRE</v>
      </c>
      <c r="K292" t="str">
        <f t="shared" si="19"/>
        <v>niveau secondaire</v>
      </c>
      <c r="L292" t="str">
        <f t="shared" si="20"/>
        <v>BASSIN PARISIEN</v>
      </c>
      <c r="M292" s="11">
        <f t="shared" si="21"/>
        <v>115043.11459805034</v>
      </c>
      <c r="N292" s="11">
        <f t="shared" si="22"/>
        <v>9493.4825040220348</v>
      </c>
    </row>
    <row r="293" spans="1:14" x14ac:dyDescent="0.25">
      <c r="A293" s="5">
        <v>52</v>
      </c>
      <c r="B293" s="9" t="s">
        <v>61</v>
      </c>
      <c r="C293" s="10" t="s">
        <v>153</v>
      </c>
      <c r="D293" s="11">
        <v>1990</v>
      </c>
      <c r="E293" s="7" t="s">
        <v>11</v>
      </c>
      <c r="F293" s="8">
        <v>6205</v>
      </c>
      <c r="G293" s="8">
        <v>47834</v>
      </c>
      <c r="H293" s="8">
        <v>4996</v>
      </c>
      <c r="I293" s="8">
        <v>60080</v>
      </c>
      <c r="J293" t="str">
        <f>LOOKUP(A293,Feuil7!A$2:A$28,Feuil7!D$2:D$28)</f>
        <v>PAYS DE LA LOIRE</v>
      </c>
      <c r="K293" t="str">
        <f t="shared" si="19"/>
        <v>niveau primaire</v>
      </c>
      <c r="L293" t="str">
        <f t="shared" si="20"/>
        <v>OUEST</v>
      </c>
      <c r="M293" s="11">
        <f t="shared" si="21"/>
        <v>119115</v>
      </c>
      <c r="N293" s="11">
        <f t="shared" si="22"/>
        <v>11201</v>
      </c>
    </row>
    <row r="294" spans="1:14" x14ac:dyDescent="0.25">
      <c r="A294" s="5">
        <v>31</v>
      </c>
      <c r="B294" s="9" t="s">
        <v>133</v>
      </c>
      <c r="C294" s="10" t="s">
        <v>134</v>
      </c>
      <c r="D294" s="11">
        <v>1999</v>
      </c>
      <c r="E294" s="7" t="s">
        <v>11</v>
      </c>
      <c r="F294" s="8">
        <v>9013</v>
      </c>
      <c r="G294" s="8">
        <v>96385</v>
      </c>
      <c r="H294" s="8">
        <v>7301</v>
      </c>
      <c r="I294" s="8">
        <v>137531</v>
      </c>
      <c r="J294" t="str">
        <f>LOOKUP(A294,Feuil7!A$2:A$28,Feuil7!D$2:D$28)</f>
        <v>NORD-PAS-DE-CALAIS</v>
      </c>
      <c r="K294" t="str">
        <f t="shared" si="19"/>
        <v>niveau primaire</v>
      </c>
      <c r="L294" t="str">
        <f t="shared" si="20"/>
        <v/>
      </c>
      <c r="M294" s="11">
        <f t="shared" si="21"/>
        <v>250230</v>
      </c>
      <c r="N294" s="11">
        <f t="shared" si="22"/>
        <v>16314</v>
      </c>
    </row>
    <row r="295" spans="1:14" x14ac:dyDescent="0.25">
      <c r="A295" s="5">
        <v>74</v>
      </c>
      <c r="B295" s="9" t="s">
        <v>48</v>
      </c>
      <c r="C295" s="10" t="s">
        <v>49</v>
      </c>
      <c r="D295" s="11">
        <v>1990</v>
      </c>
      <c r="E295" s="7" t="s">
        <v>195</v>
      </c>
      <c r="F295" s="8">
        <v>3965</v>
      </c>
      <c r="G295" s="8">
        <v>19672</v>
      </c>
      <c r="H295" s="8">
        <v>2756</v>
      </c>
      <c r="I295" s="8">
        <v>12080</v>
      </c>
      <c r="J295" t="str">
        <f>LOOKUP(A295,Feuil7!A$2:A$28,Feuil7!D$2:D$28)</f>
        <v>LIMOUSIN</v>
      </c>
      <c r="K295" t="str">
        <f t="shared" si="19"/>
        <v>niveau secondaire</v>
      </c>
      <c r="L295" t="str">
        <f t="shared" si="20"/>
        <v>SUD-OUEST</v>
      </c>
      <c r="M295" s="11">
        <f t="shared" si="21"/>
        <v>38473</v>
      </c>
      <c r="N295" s="11">
        <f t="shared" si="22"/>
        <v>6721</v>
      </c>
    </row>
    <row r="296" spans="1:14" x14ac:dyDescent="0.25">
      <c r="A296" s="5">
        <v>24</v>
      </c>
      <c r="B296" s="9" t="s">
        <v>102</v>
      </c>
      <c r="C296" s="10" t="s">
        <v>103</v>
      </c>
      <c r="D296" s="11">
        <v>1999</v>
      </c>
      <c r="E296" s="7" t="s">
        <v>194</v>
      </c>
      <c r="F296" s="8">
        <v>1665</v>
      </c>
      <c r="G296" s="8">
        <v>12037</v>
      </c>
      <c r="H296" s="8">
        <v>1405</v>
      </c>
      <c r="I296" s="8">
        <v>19232</v>
      </c>
      <c r="J296" t="str">
        <f>LOOKUP(A296,Feuil7!A$2:A$28,Feuil7!D$2:D$28)</f>
        <v>CENTRE</v>
      </c>
      <c r="K296" t="str">
        <f t="shared" si="19"/>
        <v>niveau secondaire</v>
      </c>
      <c r="L296" t="str">
        <f t="shared" si="20"/>
        <v>BASSIN PARISIEN</v>
      </c>
      <c r="M296" s="11">
        <f t="shared" si="21"/>
        <v>34339</v>
      </c>
      <c r="N296" s="11">
        <f t="shared" si="22"/>
        <v>3070</v>
      </c>
    </row>
    <row r="297" spans="1:14" x14ac:dyDescent="0.25">
      <c r="A297" s="5">
        <v>26</v>
      </c>
      <c r="B297" s="9" t="s">
        <v>21</v>
      </c>
      <c r="C297" s="10" t="s">
        <v>56</v>
      </c>
      <c r="D297" s="11">
        <v>1990</v>
      </c>
      <c r="E297" s="7" t="s">
        <v>196</v>
      </c>
      <c r="F297" s="8">
        <v>1986</v>
      </c>
      <c r="G297" s="8">
        <v>16130</v>
      </c>
      <c r="H297" s="8">
        <v>2572</v>
      </c>
      <c r="I297" s="8">
        <v>17077</v>
      </c>
      <c r="J297" t="str">
        <f>LOOKUP(A297,Feuil7!A$2:A$28,Feuil7!D$2:D$28)</f>
        <v>BOURGOGNE</v>
      </c>
      <c r="K297" t="str">
        <f t="shared" si="19"/>
        <v>niveau supérieur</v>
      </c>
      <c r="L297" t="str">
        <f t="shared" si="20"/>
        <v>BASSIN PARISIEN</v>
      </c>
      <c r="M297" s="11">
        <f t="shared" si="21"/>
        <v>37765</v>
      </c>
      <c r="N297" s="11">
        <f t="shared" si="22"/>
        <v>4558</v>
      </c>
    </row>
    <row r="298" spans="1:14" x14ac:dyDescent="0.25">
      <c r="A298" s="5">
        <v>74</v>
      </c>
      <c r="B298" s="9" t="s">
        <v>59</v>
      </c>
      <c r="C298" s="10" t="s">
        <v>60</v>
      </c>
      <c r="D298" s="11">
        <v>2011</v>
      </c>
      <c r="E298" s="7" t="s">
        <v>196</v>
      </c>
      <c r="F298" s="8">
        <v>855.33352851092116</v>
      </c>
      <c r="G298" s="8">
        <v>6764.6944185073535</v>
      </c>
      <c r="H298" s="8">
        <v>692.87958676748019</v>
      </c>
      <c r="I298" s="8">
        <v>7729.038155328034</v>
      </c>
      <c r="J298" t="str">
        <f>LOOKUP(A298,Feuil7!A$2:A$28,Feuil7!D$2:D$28)</f>
        <v>LIMOUSIN</v>
      </c>
      <c r="K298" t="str">
        <f t="shared" si="19"/>
        <v>niveau supérieur</v>
      </c>
      <c r="L298" t="str">
        <f t="shared" si="20"/>
        <v>SUD-OUEST</v>
      </c>
      <c r="M298" s="11">
        <f t="shared" si="21"/>
        <v>16041.945689113789</v>
      </c>
      <c r="N298" s="11">
        <f t="shared" si="22"/>
        <v>1548.2131152784013</v>
      </c>
    </row>
    <row r="299" spans="1:14" x14ac:dyDescent="0.25">
      <c r="A299" s="5">
        <v>53</v>
      </c>
      <c r="B299" s="9" t="s">
        <v>121</v>
      </c>
      <c r="C299" s="10" t="s">
        <v>122</v>
      </c>
      <c r="D299">
        <v>1968</v>
      </c>
      <c r="E299" s="7" t="s">
        <v>11</v>
      </c>
      <c r="F299" s="8">
        <v>8768</v>
      </c>
      <c r="G299" s="8">
        <v>75156</v>
      </c>
      <c r="H299" s="8">
        <v>7496</v>
      </c>
      <c r="I299" s="8">
        <v>99424</v>
      </c>
      <c r="J299" t="str">
        <f>LOOKUP(A299,Feuil7!A$2:A$28,Feuil7!D$2:D$28)</f>
        <v>BRETAGNE</v>
      </c>
      <c r="K299" t="str">
        <f t="shared" si="19"/>
        <v>niveau primaire</v>
      </c>
      <c r="L299" t="str">
        <f t="shared" si="20"/>
        <v>OUEST</v>
      </c>
      <c r="M299" s="11">
        <f t="shared" si="21"/>
        <v>190844</v>
      </c>
      <c r="N299" s="11">
        <f t="shared" si="22"/>
        <v>16264</v>
      </c>
    </row>
    <row r="300" spans="1:14" x14ac:dyDescent="0.25">
      <c r="A300" s="5">
        <v>91</v>
      </c>
      <c r="B300" s="9" t="s">
        <v>141</v>
      </c>
      <c r="C300" s="10" t="s">
        <v>142</v>
      </c>
      <c r="D300" s="11">
        <v>2011</v>
      </c>
      <c r="E300" s="7" t="s">
        <v>11</v>
      </c>
      <c r="F300" s="8">
        <v>3552.5674478673041</v>
      </c>
      <c r="G300" s="8">
        <v>27155.372318924354</v>
      </c>
      <c r="H300" s="8">
        <v>2294.9401732754745</v>
      </c>
      <c r="I300" s="8">
        <v>35592.50424832834</v>
      </c>
      <c r="J300" t="str">
        <f>LOOKUP(A300,Feuil7!A$2:A$28,Feuil7!D$2:D$28)</f>
        <v>LANGUEDOC-ROUSSILLON</v>
      </c>
      <c r="K300" t="str">
        <f t="shared" si="19"/>
        <v>niveau primaire</v>
      </c>
      <c r="L300" t="str">
        <f t="shared" si="20"/>
        <v>MEDITERRANEE</v>
      </c>
      <c r="M300" s="11">
        <f t="shared" si="21"/>
        <v>68595.384188395474</v>
      </c>
      <c r="N300" s="11">
        <f t="shared" si="22"/>
        <v>5847.5076211427786</v>
      </c>
    </row>
    <row r="301" spans="1:14" x14ac:dyDescent="0.25">
      <c r="A301" s="5">
        <v>74</v>
      </c>
      <c r="B301" s="9" t="s">
        <v>48</v>
      </c>
      <c r="C301" s="10" t="s">
        <v>49</v>
      </c>
      <c r="D301" s="11">
        <v>2006</v>
      </c>
      <c r="E301" s="7" t="s">
        <v>196</v>
      </c>
      <c r="F301" s="8">
        <v>1752.3986287784037</v>
      </c>
      <c r="G301" s="8">
        <v>12500.294064286072</v>
      </c>
      <c r="H301" s="8">
        <v>1627.6162128847948</v>
      </c>
      <c r="I301" s="8">
        <v>14499.353553872415</v>
      </c>
      <c r="J301" t="str">
        <f>LOOKUP(A301,Feuil7!A$2:A$28,Feuil7!D$2:D$28)</f>
        <v>LIMOUSIN</v>
      </c>
      <c r="K301" t="str">
        <f t="shared" si="19"/>
        <v>niveau supérieur</v>
      </c>
      <c r="L301" t="str">
        <f t="shared" si="20"/>
        <v>SUD-OUEST</v>
      </c>
      <c r="M301" s="11">
        <f t="shared" si="21"/>
        <v>30379.662459821688</v>
      </c>
      <c r="N301" s="11">
        <f t="shared" si="22"/>
        <v>3380.0148416631982</v>
      </c>
    </row>
    <row r="302" spans="1:14" x14ac:dyDescent="0.25">
      <c r="A302" s="5">
        <v>73</v>
      </c>
      <c r="B302" s="9" t="s">
        <v>104</v>
      </c>
      <c r="C302" s="10" t="s">
        <v>105</v>
      </c>
      <c r="D302" s="11">
        <v>1975</v>
      </c>
      <c r="E302" s="7" t="s">
        <v>11</v>
      </c>
      <c r="F302" s="8">
        <v>1485</v>
      </c>
      <c r="G302" s="8">
        <v>19760</v>
      </c>
      <c r="H302" s="8">
        <v>1035</v>
      </c>
      <c r="I302" s="8">
        <v>21875</v>
      </c>
      <c r="J302" t="str">
        <f>LOOKUP(A302,Feuil7!A$2:A$28,Feuil7!D$2:D$28)</f>
        <v>MIDI-PYRENEES</v>
      </c>
      <c r="K302" t="str">
        <f t="shared" si="19"/>
        <v>niveau primaire</v>
      </c>
      <c r="L302" t="str">
        <f t="shared" si="20"/>
        <v>SUD-OUEST</v>
      </c>
      <c r="M302" s="11">
        <f t="shared" si="21"/>
        <v>44155</v>
      </c>
      <c r="N302" s="11">
        <f t="shared" si="22"/>
        <v>2520</v>
      </c>
    </row>
    <row r="303" spans="1:14" x14ac:dyDescent="0.25">
      <c r="A303" s="5">
        <v>52</v>
      </c>
      <c r="B303" s="9" t="s">
        <v>100</v>
      </c>
      <c r="C303" s="10" t="s">
        <v>101</v>
      </c>
      <c r="D303" s="11">
        <v>1999</v>
      </c>
      <c r="E303" s="7" t="s">
        <v>197</v>
      </c>
      <c r="F303" s="8">
        <v>4912</v>
      </c>
      <c r="G303" s="8">
        <v>64411</v>
      </c>
      <c r="H303" s="8">
        <v>6219</v>
      </c>
      <c r="I303" s="8">
        <v>64517</v>
      </c>
      <c r="J303" t="str">
        <f>LOOKUP(A303,Feuil7!A$2:A$28,Feuil7!D$2:D$28)</f>
        <v>PAYS DE LA LOIRE</v>
      </c>
      <c r="K303" t="str">
        <f t="shared" si="19"/>
        <v>niveau supérieur</v>
      </c>
      <c r="L303" t="str">
        <f t="shared" si="20"/>
        <v>OUEST</v>
      </c>
      <c r="M303" s="11">
        <f t="shared" si="21"/>
        <v>140059</v>
      </c>
      <c r="N303" s="11">
        <f t="shared" si="22"/>
        <v>11131</v>
      </c>
    </row>
    <row r="304" spans="1:14" x14ac:dyDescent="0.25">
      <c r="A304" s="5">
        <v>26</v>
      </c>
      <c r="B304" s="9" t="s">
        <v>151</v>
      </c>
      <c r="C304" s="10" t="s">
        <v>152</v>
      </c>
      <c r="D304" s="11">
        <v>1975</v>
      </c>
      <c r="E304" s="7" t="s">
        <v>193</v>
      </c>
      <c r="F304" s="8">
        <v>5775</v>
      </c>
      <c r="G304" s="8">
        <v>45855</v>
      </c>
      <c r="H304" s="8">
        <v>8020</v>
      </c>
      <c r="I304" s="8">
        <v>63535</v>
      </c>
      <c r="J304" t="str">
        <f>LOOKUP(A304,Feuil7!A$2:A$28,Feuil7!D$2:D$28)</f>
        <v>BOURGOGNE</v>
      </c>
      <c r="K304" t="str">
        <f t="shared" si="19"/>
        <v>niveau primaire</v>
      </c>
      <c r="L304" t="str">
        <f t="shared" si="20"/>
        <v>BASSIN PARISIEN</v>
      </c>
      <c r="M304" s="11">
        <f t="shared" si="21"/>
        <v>123185</v>
      </c>
      <c r="N304" s="11">
        <f t="shared" si="22"/>
        <v>13795</v>
      </c>
    </row>
    <row r="305" spans="1:14" x14ac:dyDescent="0.25">
      <c r="A305" s="5">
        <v>74</v>
      </c>
      <c r="B305" s="9" t="s">
        <v>48</v>
      </c>
      <c r="C305" s="10" t="s">
        <v>49</v>
      </c>
      <c r="D305" s="11">
        <v>1990</v>
      </c>
      <c r="E305" s="7" t="s">
        <v>193</v>
      </c>
      <c r="F305" s="8">
        <v>272</v>
      </c>
      <c r="G305" s="8">
        <v>19604</v>
      </c>
      <c r="H305" s="8">
        <v>288</v>
      </c>
      <c r="I305" s="8">
        <v>26908</v>
      </c>
      <c r="J305" t="str">
        <f>LOOKUP(A305,Feuil7!A$2:A$28,Feuil7!D$2:D$28)</f>
        <v>LIMOUSIN</v>
      </c>
      <c r="K305" t="str">
        <f t="shared" si="19"/>
        <v>niveau primaire</v>
      </c>
      <c r="L305" t="str">
        <f t="shared" si="20"/>
        <v>SUD-OUEST</v>
      </c>
      <c r="M305" s="11">
        <f t="shared" si="21"/>
        <v>47072</v>
      </c>
      <c r="N305" s="11">
        <f t="shared" si="22"/>
        <v>560</v>
      </c>
    </row>
    <row r="306" spans="1:14" x14ac:dyDescent="0.25">
      <c r="A306" s="5">
        <v>52</v>
      </c>
      <c r="B306" s="9" t="s">
        <v>100</v>
      </c>
      <c r="C306" s="10" t="s">
        <v>101</v>
      </c>
      <c r="D306" s="11">
        <v>1990</v>
      </c>
      <c r="E306" s="7" t="s">
        <v>11</v>
      </c>
      <c r="F306" s="8">
        <v>8258</v>
      </c>
      <c r="G306" s="8">
        <v>64404</v>
      </c>
      <c r="H306" s="8">
        <v>5233</v>
      </c>
      <c r="I306" s="8">
        <v>92032</v>
      </c>
      <c r="J306" t="str">
        <f>LOOKUP(A306,Feuil7!A$2:A$28,Feuil7!D$2:D$28)</f>
        <v>PAYS DE LA LOIRE</v>
      </c>
      <c r="K306" t="str">
        <f t="shared" si="19"/>
        <v>niveau primaire</v>
      </c>
      <c r="L306" t="str">
        <f t="shared" si="20"/>
        <v>OUEST</v>
      </c>
      <c r="M306" s="11">
        <f t="shared" si="21"/>
        <v>169927</v>
      </c>
      <c r="N306" s="11">
        <f t="shared" si="22"/>
        <v>13491</v>
      </c>
    </row>
    <row r="307" spans="1:14" x14ac:dyDescent="0.25">
      <c r="A307" s="5">
        <v>25</v>
      </c>
      <c r="B307" s="9" t="s">
        <v>112</v>
      </c>
      <c r="C307" s="10" t="s">
        <v>113</v>
      </c>
      <c r="D307" s="11">
        <v>1999</v>
      </c>
      <c r="E307" s="7" t="s">
        <v>194</v>
      </c>
      <c r="F307" s="8">
        <v>1362</v>
      </c>
      <c r="G307" s="8">
        <v>8422</v>
      </c>
      <c r="H307" s="8">
        <v>1006</v>
      </c>
      <c r="I307" s="8">
        <v>14521</v>
      </c>
      <c r="J307" t="str">
        <f>LOOKUP(A307,Feuil7!A$2:A$28,Feuil7!D$2:D$28)</f>
        <v>BASSE-NORMANDIE</v>
      </c>
      <c r="K307" t="str">
        <f t="shared" si="19"/>
        <v>niveau secondaire</v>
      </c>
      <c r="L307" t="str">
        <f t="shared" si="20"/>
        <v>BASSIN PARISIEN</v>
      </c>
      <c r="M307" s="11">
        <f t="shared" si="21"/>
        <v>25311</v>
      </c>
      <c r="N307" s="11">
        <f t="shared" si="22"/>
        <v>2368</v>
      </c>
    </row>
    <row r="308" spans="1:14" x14ac:dyDescent="0.25">
      <c r="A308" s="5">
        <v>73</v>
      </c>
      <c r="B308" s="9" t="s">
        <v>74</v>
      </c>
      <c r="C308" s="10" t="s">
        <v>75</v>
      </c>
      <c r="D308" s="11">
        <v>2011</v>
      </c>
      <c r="E308" s="7" t="s">
        <v>11</v>
      </c>
      <c r="F308" s="8">
        <v>5553.9231563195826</v>
      </c>
      <c r="G308" s="8">
        <v>48377.806753045705</v>
      </c>
      <c r="H308" s="8">
        <v>3492.0845739174301</v>
      </c>
      <c r="I308" s="8">
        <v>58748.711444338864</v>
      </c>
      <c r="J308" t="str">
        <f>LOOKUP(A308,Feuil7!A$2:A$28,Feuil7!D$2:D$28)</f>
        <v>MIDI-PYRENEES</v>
      </c>
      <c r="K308" t="str">
        <f t="shared" si="19"/>
        <v>niveau primaire</v>
      </c>
      <c r="L308" t="str">
        <f t="shared" si="20"/>
        <v>SUD-OUEST</v>
      </c>
      <c r="M308" s="11">
        <f t="shared" si="21"/>
        <v>116172.52592762158</v>
      </c>
      <c r="N308" s="11">
        <f t="shared" si="22"/>
        <v>9046.0077302370119</v>
      </c>
    </row>
    <row r="309" spans="1:14" x14ac:dyDescent="0.25">
      <c r="A309" s="5">
        <v>93</v>
      </c>
      <c r="B309" s="9" t="s">
        <v>311</v>
      </c>
      <c r="C309" s="10" t="s">
        <v>18</v>
      </c>
      <c r="D309" s="11">
        <v>2011</v>
      </c>
      <c r="E309" s="7" t="s">
        <v>195</v>
      </c>
      <c r="F309" s="8">
        <v>1313.2939788709446</v>
      </c>
      <c r="G309" s="8">
        <v>14840.66895091552</v>
      </c>
      <c r="H309" s="8">
        <v>761.74754593235627</v>
      </c>
      <c r="I309" s="8">
        <v>9515.2452266087348</v>
      </c>
      <c r="J309" t="str">
        <f>LOOKUP(A309,Feuil7!A$2:A$28,Feuil7!D$2:D$28)</f>
        <v>PROVENCE-ALPES-COTE D'AZUR</v>
      </c>
      <c r="K309" t="str">
        <f t="shared" si="19"/>
        <v>niveau secondaire</v>
      </c>
      <c r="L309" t="str">
        <f t="shared" si="20"/>
        <v>MEDITERRANEE</v>
      </c>
      <c r="M309" s="11">
        <f t="shared" si="21"/>
        <v>26430.955702327556</v>
      </c>
      <c r="N309" s="11">
        <f t="shared" si="22"/>
        <v>2075.0415248033009</v>
      </c>
    </row>
    <row r="310" spans="1:14" x14ac:dyDescent="0.25">
      <c r="A310" s="5">
        <v>52</v>
      </c>
      <c r="B310" s="9" t="s">
        <v>100</v>
      </c>
      <c r="C310" s="10" t="s">
        <v>101</v>
      </c>
      <c r="D310">
        <v>1968</v>
      </c>
      <c r="E310" s="7" t="s">
        <v>197</v>
      </c>
      <c r="F310" s="8">
        <v>1084</v>
      </c>
      <c r="G310" s="8">
        <v>10276</v>
      </c>
      <c r="H310" s="8">
        <v>576</v>
      </c>
      <c r="I310" s="8">
        <v>3240</v>
      </c>
      <c r="J310" t="str">
        <f>LOOKUP(A310,Feuil7!A$2:A$28,Feuil7!D$2:D$28)</f>
        <v>PAYS DE LA LOIRE</v>
      </c>
      <c r="K310" t="str">
        <f t="shared" si="19"/>
        <v>niveau supérieur</v>
      </c>
      <c r="L310" t="str">
        <f t="shared" si="20"/>
        <v>OUEST</v>
      </c>
      <c r="M310" s="11">
        <f t="shared" si="21"/>
        <v>15176</v>
      </c>
      <c r="N310" s="11">
        <f t="shared" si="22"/>
        <v>1660</v>
      </c>
    </row>
    <row r="311" spans="1:14" x14ac:dyDescent="0.25">
      <c r="A311" s="5">
        <v>54</v>
      </c>
      <c r="B311" s="9" t="s">
        <v>42</v>
      </c>
      <c r="C311" s="10" t="s">
        <v>43</v>
      </c>
      <c r="D311" s="11">
        <v>2006</v>
      </c>
      <c r="E311" s="7" t="s">
        <v>196</v>
      </c>
      <c r="F311" s="8">
        <v>4361.557850875758</v>
      </c>
      <c r="G311" s="8">
        <v>28880.979628573343</v>
      </c>
      <c r="H311" s="8">
        <v>4010.7499143505211</v>
      </c>
      <c r="I311" s="8">
        <v>33902.743171274844</v>
      </c>
      <c r="J311" t="str">
        <f>LOOKUP(A311,Feuil7!A$2:A$28,Feuil7!D$2:D$28)</f>
        <v>POITOU-CHARENTES</v>
      </c>
      <c r="K311" t="str">
        <f t="shared" si="19"/>
        <v>niveau supérieur</v>
      </c>
      <c r="L311" t="str">
        <f t="shared" si="20"/>
        <v>OUEST</v>
      </c>
      <c r="M311" s="11">
        <f t="shared" si="21"/>
        <v>71156.03056507447</v>
      </c>
      <c r="N311" s="11">
        <f t="shared" si="22"/>
        <v>8372.30776522628</v>
      </c>
    </row>
    <row r="312" spans="1:14" x14ac:dyDescent="0.25">
      <c r="A312" s="5">
        <v>41</v>
      </c>
      <c r="B312" s="9" t="s">
        <v>123</v>
      </c>
      <c r="C312" s="10" t="s">
        <v>124</v>
      </c>
      <c r="D312" s="11">
        <v>2006</v>
      </c>
      <c r="E312" s="7" t="s">
        <v>195</v>
      </c>
      <c r="F312" s="8">
        <v>12364.169603085074</v>
      </c>
      <c r="G312" s="8">
        <v>122676.08322574165</v>
      </c>
      <c r="H312" s="8">
        <v>7951.0675661589094</v>
      </c>
      <c r="I312" s="8">
        <v>89306.528826953494</v>
      </c>
      <c r="J312" t="str">
        <f>LOOKUP(A312,Feuil7!A$2:A$28,Feuil7!D$2:D$28)</f>
        <v>LORRAINE</v>
      </c>
      <c r="K312" t="str">
        <f t="shared" si="19"/>
        <v>niveau secondaire</v>
      </c>
      <c r="L312" t="str">
        <f t="shared" si="20"/>
        <v>EST</v>
      </c>
      <c r="M312" s="11">
        <f t="shared" si="21"/>
        <v>232297.84922193913</v>
      </c>
      <c r="N312" s="11">
        <f t="shared" si="22"/>
        <v>20315.237169243985</v>
      </c>
    </row>
    <row r="313" spans="1:14" x14ac:dyDescent="0.25">
      <c r="A313" s="5">
        <v>91</v>
      </c>
      <c r="B313" s="9" t="s">
        <v>108</v>
      </c>
      <c r="C313" s="10" t="s">
        <v>109</v>
      </c>
      <c r="D313" s="11">
        <v>1999</v>
      </c>
      <c r="E313" s="7" t="s">
        <v>197</v>
      </c>
      <c r="F313" s="8">
        <v>252</v>
      </c>
      <c r="G313" s="8">
        <v>3493</v>
      </c>
      <c r="H313" s="8">
        <v>371</v>
      </c>
      <c r="I313" s="8">
        <v>3945</v>
      </c>
      <c r="J313" t="str">
        <f>LOOKUP(A313,Feuil7!A$2:A$28,Feuil7!D$2:D$28)</f>
        <v>LANGUEDOC-ROUSSILLON</v>
      </c>
      <c r="K313" t="str">
        <f t="shared" si="19"/>
        <v>niveau supérieur</v>
      </c>
      <c r="L313" t="str">
        <f t="shared" si="20"/>
        <v>MEDITERRANEE</v>
      </c>
      <c r="M313" s="11">
        <f t="shared" si="21"/>
        <v>8061</v>
      </c>
      <c r="N313" s="11">
        <f t="shared" si="22"/>
        <v>623</v>
      </c>
    </row>
    <row r="314" spans="1:14" x14ac:dyDescent="0.25">
      <c r="A314" s="5">
        <v>43</v>
      </c>
      <c r="B314" s="9" t="s">
        <v>184</v>
      </c>
      <c r="C314" s="10" t="s">
        <v>185</v>
      </c>
      <c r="D314">
        <v>1968</v>
      </c>
      <c r="E314" s="7" t="s">
        <v>195</v>
      </c>
      <c r="F314" s="8">
        <v>1996</v>
      </c>
      <c r="G314" s="8">
        <v>4624</v>
      </c>
      <c r="H314" s="8">
        <v>1456</v>
      </c>
      <c r="I314" s="8">
        <v>3572</v>
      </c>
      <c r="J314" t="str">
        <f>LOOKUP(A314,Feuil7!A$2:A$28,Feuil7!D$2:D$28)</f>
        <v>FRANCHE-COMTE</v>
      </c>
      <c r="K314" t="str">
        <f t="shared" si="19"/>
        <v>niveau secondaire</v>
      </c>
      <c r="L314" t="str">
        <f t="shared" si="20"/>
        <v>EST</v>
      </c>
      <c r="M314" s="11">
        <f t="shared" si="21"/>
        <v>11648</v>
      </c>
      <c r="N314" s="11">
        <f t="shared" si="22"/>
        <v>3452</v>
      </c>
    </row>
    <row r="315" spans="1:14" x14ac:dyDescent="0.25">
      <c r="A315" s="5">
        <v>91</v>
      </c>
      <c r="B315" s="9" t="s">
        <v>28</v>
      </c>
      <c r="C315" s="10" t="s">
        <v>29</v>
      </c>
      <c r="D315" s="11">
        <v>1990</v>
      </c>
      <c r="E315" s="7" t="s">
        <v>195</v>
      </c>
      <c r="F315" s="8">
        <v>4859</v>
      </c>
      <c r="G315" s="8">
        <v>18512</v>
      </c>
      <c r="H315" s="8">
        <v>3244</v>
      </c>
      <c r="I315" s="8">
        <v>13212</v>
      </c>
      <c r="J315" t="str">
        <f>LOOKUP(A315,Feuil7!A$2:A$28,Feuil7!D$2:D$28)</f>
        <v>LANGUEDOC-ROUSSILLON</v>
      </c>
      <c r="K315" t="str">
        <f t="shared" si="19"/>
        <v>niveau secondaire</v>
      </c>
      <c r="L315" t="str">
        <f t="shared" si="20"/>
        <v>MEDITERRANEE</v>
      </c>
      <c r="M315" s="11">
        <f t="shared" si="21"/>
        <v>39827</v>
      </c>
      <c r="N315" s="11">
        <f t="shared" si="22"/>
        <v>8103</v>
      </c>
    </row>
    <row r="316" spans="1:14" x14ac:dyDescent="0.25">
      <c r="A316" s="5">
        <v>41</v>
      </c>
      <c r="B316" s="9" t="s">
        <v>119</v>
      </c>
      <c r="C316" s="10" t="s">
        <v>120</v>
      </c>
      <c r="D316" s="11">
        <v>1975</v>
      </c>
      <c r="E316" s="7" t="s">
        <v>11</v>
      </c>
      <c r="F316" s="8">
        <v>4210</v>
      </c>
      <c r="G316" s="8">
        <v>23320</v>
      </c>
      <c r="H316" s="8">
        <v>3310</v>
      </c>
      <c r="I316" s="8">
        <v>27840</v>
      </c>
      <c r="J316" t="str">
        <f>LOOKUP(A316,Feuil7!A$2:A$28,Feuil7!D$2:D$28)</f>
        <v>LORRAINE</v>
      </c>
      <c r="K316" t="str">
        <f t="shared" si="19"/>
        <v>niveau primaire</v>
      </c>
      <c r="L316" t="str">
        <f t="shared" si="20"/>
        <v>EST</v>
      </c>
      <c r="M316" s="11">
        <f t="shared" si="21"/>
        <v>58680</v>
      </c>
      <c r="N316" s="11">
        <f t="shared" si="22"/>
        <v>7520</v>
      </c>
    </row>
    <row r="317" spans="1:14" x14ac:dyDescent="0.25">
      <c r="A317" s="5">
        <v>54</v>
      </c>
      <c r="B317" s="9" t="s">
        <v>40</v>
      </c>
      <c r="C317" s="10" t="s">
        <v>41</v>
      </c>
      <c r="D317" s="11">
        <v>1982</v>
      </c>
      <c r="E317" s="7" t="s">
        <v>197</v>
      </c>
      <c r="F317" s="8">
        <v>476</v>
      </c>
      <c r="G317" s="8">
        <v>5976</v>
      </c>
      <c r="H317" s="8">
        <v>800</v>
      </c>
      <c r="I317" s="8">
        <v>5556</v>
      </c>
      <c r="J317" t="str">
        <f>LOOKUP(A317,Feuil7!A$2:A$28,Feuil7!D$2:D$28)</f>
        <v>POITOU-CHARENTES</v>
      </c>
      <c r="K317" t="str">
        <f t="shared" si="19"/>
        <v>niveau supérieur</v>
      </c>
      <c r="L317" t="str">
        <f t="shared" si="20"/>
        <v>OUEST</v>
      </c>
      <c r="M317" s="11">
        <f t="shared" si="21"/>
        <v>12808</v>
      </c>
      <c r="N317" s="11">
        <f t="shared" si="22"/>
        <v>1276</v>
      </c>
    </row>
    <row r="318" spans="1:14" x14ac:dyDescent="0.25">
      <c r="A318" s="5">
        <v>52</v>
      </c>
      <c r="B318" s="9" t="s">
        <v>174</v>
      </c>
      <c r="C318" s="10" t="s">
        <v>175</v>
      </c>
      <c r="D318" s="11">
        <v>2011</v>
      </c>
      <c r="E318" s="7" t="s">
        <v>11</v>
      </c>
      <c r="F318" s="8">
        <v>2500.088950412824</v>
      </c>
      <c r="G318" s="8">
        <v>34211.194595118577</v>
      </c>
      <c r="H318" s="8">
        <v>1394.8249194286282</v>
      </c>
      <c r="I318" s="8">
        <v>41901.681732498531</v>
      </c>
      <c r="J318" t="str">
        <f>LOOKUP(A318,Feuil7!A$2:A$28,Feuil7!D$2:D$28)</f>
        <v>PAYS DE LA LOIRE</v>
      </c>
      <c r="K318" t="str">
        <f t="shared" si="19"/>
        <v>niveau primaire</v>
      </c>
      <c r="L318" t="str">
        <f t="shared" si="20"/>
        <v>OUEST</v>
      </c>
      <c r="M318" s="11">
        <f t="shared" si="21"/>
        <v>80007.790197458555</v>
      </c>
      <c r="N318" s="11">
        <f t="shared" si="22"/>
        <v>3894.9138698414522</v>
      </c>
    </row>
    <row r="319" spans="1:14" x14ac:dyDescent="0.25">
      <c r="A319" s="5">
        <v>93</v>
      </c>
      <c r="B319" s="9" t="s">
        <v>311</v>
      </c>
      <c r="C319" s="10" t="s">
        <v>18</v>
      </c>
      <c r="D319" s="11">
        <v>1975</v>
      </c>
      <c r="E319" s="7" t="s">
        <v>195</v>
      </c>
      <c r="F319" s="8">
        <v>1530</v>
      </c>
      <c r="G319" s="8">
        <v>3985</v>
      </c>
      <c r="H319" s="8">
        <v>985</v>
      </c>
      <c r="I319" s="8">
        <v>2205</v>
      </c>
      <c r="J319" t="str">
        <f>LOOKUP(A319,Feuil7!A$2:A$28,Feuil7!D$2:D$28)</f>
        <v>PROVENCE-ALPES-COTE D'AZUR</v>
      </c>
      <c r="K319" t="str">
        <f t="shared" si="19"/>
        <v>niveau secondaire</v>
      </c>
      <c r="L319" t="str">
        <f t="shared" si="20"/>
        <v>MEDITERRANEE</v>
      </c>
      <c r="M319" s="11">
        <f t="shared" si="21"/>
        <v>8705</v>
      </c>
      <c r="N319" s="11">
        <f t="shared" si="22"/>
        <v>2515</v>
      </c>
    </row>
    <row r="320" spans="1:14" x14ac:dyDescent="0.25">
      <c r="A320" s="5">
        <v>25</v>
      </c>
      <c r="B320" s="9" t="s">
        <v>131</v>
      </c>
      <c r="C320" s="10" t="s">
        <v>132</v>
      </c>
      <c r="D320" s="11">
        <v>1990</v>
      </c>
      <c r="E320" s="7" t="s">
        <v>197</v>
      </c>
      <c r="F320" s="8">
        <v>580</v>
      </c>
      <c r="G320" s="8">
        <v>6100</v>
      </c>
      <c r="H320" s="8">
        <v>720</v>
      </c>
      <c r="I320" s="8">
        <v>5740</v>
      </c>
      <c r="J320" t="str">
        <f>LOOKUP(A320,Feuil7!A$2:A$28,Feuil7!D$2:D$28)</f>
        <v>BASSE-NORMANDIE</v>
      </c>
      <c r="K320" t="str">
        <f t="shared" si="19"/>
        <v>niveau supérieur</v>
      </c>
      <c r="L320" t="str">
        <f t="shared" si="20"/>
        <v>BASSIN PARISIEN</v>
      </c>
      <c r="M320" s="11">
        <f t="shared" si="21"/>
        <v>13140</v>
      </c>
      <c r="N320" s="11">
        <f t="shared" si="22"/>
        <v>1300</v>
      </c>
    </row>
    <row r="321" spans="1:14" x14ac:dyDescent="0.25">
      <c r="A321" s="5">
        <v>54</v>
      </c>
      <c r="B321" s="9" t="s">
        <v>40</v>
      </c>
      <c r="C321" s="10" t="s">
        <v>41</v>
      </c>
      <c r="D321" s="11">
        <v>1990</v>
      </c>
      <c r="E321" s="7" t="s">
        <v>196</v>
      </c>
      <c r="F321" s="8">
        <v>970</v>
      </c>
      <c r="G321" s="8">
        <v>9852</v>
      </c>
      <c r="H321" s="8">
        <v>1572</v>
      </c>
      <c r="I321" s="8">
        <v>11544</v>
      </c>
      <c r="J321" t="str">
        <f>LOOKUP(A321,Feuil7!A$2:A$28,Feuil7!D$2:D$28)</f>
        <v>POITOU-CHARENTES</v>
      </c>
      <c r="K321" t="str">
        <f t="shared" si="19"/>
        <v>niveau supérieur</v>
      </c>
      <c r="L321" t="str">
        <f t="shared" si="20"/>
        <v>OUEST</v>
      </c>
      <c r="M321" s="11">
        <f t="shared" si="21"/>
        <v>23938</v>
      </c>
      <c r="N321" s="11">
        <f t="shared" si="22"/>
        <v>2542</v>
      </c>
    </row>
    <row r="322" spans="1:14" x14ac:dyDescent="0.25">
      <c r="A322" s="5">
        <v>54</v>
      </c>
      <c r="B322" s="9" t="s">
        <v>40</v>
      </c>
      <c r="C322" s="10" t="s">
        <v>41</v>
      </c>
      <c r="D322" s="11">
        <v>1990</v>
      </c>
      <c r="E322" s="7" t="s">
        <v>193</v>
      </c>
      <c r="F322" s="8">
        <v>348</v>
      </c>
      <c r="G322" s="8">
        <v>22888</v>
      </c>
      <c r="H322" s="8">
        <v>356</v>
      </c>
      <c r="I322" s="8">
        <v>31148</v>
      </c>
      <c r="J322" t="str">
        <f>LOOKUP(A322,Feuil7!A$2:A$28,Feuil7!D$2:D$28)</f>
        <v>POITOU-CHARENTES</v>
      </c>
      <c r="K322" t="str">
        <f t="shared" si="19"/>
        <v>niveau primaire</v>
      </c>
      <c r="L322" t="str">
        <f t="shared" si="20"/>
        <v>OUEST</v>
      </c>
      <c r="M322" s="11">
        <f t="shared" si="21"/>
        <v>54740</v>
      </c>
      <c r="N322" s="11">
        <f t="shared" si="22"/>
        <v>704</v>
      </c>
    </row>
    <row r="323" spans="1:14" x14ac:dyDescent="0.25">
      <c r="A323" s="5">
        <v>41</v>
      </c>
      <c r="B323" s="9" t="s">
        <v>39</v>
      </c>
      <c r="C323" s="10" t="s">
        <v>118</v>
      </c>
      <c r="D323">
        <v>1968</v>
      </c>
      <c r="E323" s="7" t="s">
        <v>195</v>
      </c>
      <c r="F323" s="8">
        <v>11744</v>
      </c>
      <c r="G323" s="8">
        <v>26572</v>
      </c>
      <c r="H323" s="8">
        <v>8512</v>
      </c>
      <c r="I323" s="8">
        <v>16608</v>
      </c>
      <c r="J323" t="str">
        <f>LOOKUP(A323,Feuil7!A$2:A$28,Feuil7!D$2:D$28)</f>
        <v>LORRAINE</v>
      </c>
      <c r="K323" t="str">
        <f t="shared" ref="K323:K386" si="23">IF(OR(E323="Aucun",E323="CEP"),"niveau primaire",IF(OR(E323="CAP-BEP",E323="BEPC"),"niveau secondaire",IF(OR(E323="BAC",E323="SUP"),"niveau supérieur","")))</f>
        <v>niveau secondaire</v>
      </c>
      <c r="L323" t="str">
        <f t="shared" ref="L323:L386" si="24">IF(OR(J323="ile-de-France"),"REGION PARISIENNE",IF(OR(J323="bourgogne",J323="centre",J323="champagne-ardenne",J323="basse-normandie",J323="haute-normandie",J323="picardie"),"BASSIN PARISIEN",IF(OR(J323="nord pas-de-calais"),"NORD",IF(OR(J323="alsace",J323="franche-comte",J323="lorraine"),"EST",IF(OR(J323="bretagne",J323="pays de la loire",J323="poitou-charentes"),"OUEST",IF(OR(J323="aquitaine",J323="limousin",J323="midi-pyrenees"),"SUD-OUEST",IF(OR(J323="auvergne",J323="rhone-alpes"),"CENTRE-EST",IF(OR(J323="languedoc-roussillon",J323="provence-alpes-cote d'azur",J323="corse"),"MEDITERRANEE",""))))))))</f>
        <v>EST</v>
      </c>
      <c r="M323" s="11">
        <f t="shared" ref="M323:M386" si="25">SUM(F323,G323,H323,I323)</f>
        <v>63436</v>
      </c>
      <c r="N323" s="11">
        <f t="shared" ref="N323:N386" si="26">SUM(F323,H323)</f>
        <v>20256</v>
      </c>
    </row>
    <row r="324" spans="1:14" x14ac:dyDescent="0.25">
      <c r="A324" s="5">
        <v>83</v>
      </c>
      <c r="B324" s="9" t="s">
        <v>63</v>
      </c>
      <c r="C324" s="10" t="s">
        <v>98</v>
      </c>
      <c r="D324">
        <v>1968</v>
      </c>
      <c r="E324" s="7" t="s">
        <v>193</v>
      </c>
      <c r="F324" s="8">
        <v>3432</v>
      </c>
      <c r="G324" s="8">
        <v>17164</v>
      </c>
      <c r="H324" s="8">
        <v>3228</v>
      </c>
      <c r="I324" s="8">
        <v>20788</v>
      </c>
      <c r="J324" t="str">
        <f>LOOKUP(A324,Feuil7!A$2:A$28,Feuil7!D$2:D$28)</f>
        <v>AUVERGNE</v>
      </c>
      <c r="K324" t="str">
        <f t="shared" si="23"/>
        <v>niveau primaire</v>
      </c>
      <c r="L324" t="str">
        <f t="shared" si="24"/>
        <v>CENTRE-EST</v>
      </c>
      <c r="M324" s="11">
        <f t="shared" si="25"/>
        <v>44612</v>
      </c>
      <c r="N324" s="11">
        <f t="shared" si="26"/>
        <v>6660</v>
      </c>
    </row>
    <row r="325" spans="1:14" x14ac:dyDescent="0.25">
      <c r="A325" s="5">
        <v>22</v>
      </c>
      <c r="B325" s="9" t="s">
        <v>166</v>
      </c>
      <c r="C325" s="10" t="s">
        <v>167</v>
      </c>
      <c r="D325" s="11">
        <v>2006</v>
      </c>
      <c r="E325" s="7" t="s">
        <v>193</v>
      </c>
      <c r="F325" s="8">
        <v>116.68672499117187</v>
      </c>
      <c r="G325" s="8">
        <v>21967.182701426533</v>
      </c>
      <c r="H325" s="8">
        <v>113.80146271189857</v>
      </c>
      <c r="I325" s="8">
        <v>36364.23208869146</v>
      </c>
      <c r="J325" t="str">
        <f>LOOKUP(A325,Feuil7!A$2:A$28,Feuil7!D$2:D$28)</f>
        <v>PICARDIE</v>
      </c>
      <c r="K325" t="str">
        <f t="shared" si="23"/>
        <v>niveau primaire</v>
      </c>
      <c r="L325" t="str">
        <f t="shared" si="24"/>
        <v>BASSIN PARISIEN</v>
      </c>
      <c r="M325" s="11">
        <f t="shared" si="25"/>
        <v>58561.902977821061</v>
      </c>
      <c r="N325" s="11">
        <f t="shared" si="26"/>
        <v>230.48818770307042</v>
      </c>
    </row>
    <row r="326" spans="1:14" x14ac:dyDescent="0.25">
      <c r="A326" s="5">
        <v>73</v>
      </c>
      <c r="B326" s="9" t="s">
        <v>104</v>
      </c>
      <c r="C326" s="10" t="s">
        <v>105</v>
      </c>
      <c r="D326" s="11">
        <v>2011</v>
      </c>
      <c r="E326" s="7" t="s">
        <v>193</v>
      </c>
      <c r="F326" s="8">
        <v>39.588236153817242</v>
      </c>
      <c r="G326" s="8">
        <v>8259.1518970986308</v>
      </c>
      <c r="H326" s="8">
        <v>0.81010053611530808</v>
      </c>
      <c r="I326" s="8">
        <v>11548.669381970754</v>
      </c>
      <c r="J326" t="str">
        <f>LOOKUP(A326,Feuil7!A$2:A$28,Feuil7!D$2:D$28)</f>
        <v>MIDI-PYRENEES</v>
      </c>
      <c r="K326" t="str">
        <f t="shared" si="23"/>
        <v>niveau primaire</v>
      </c>
      <c r="L326" t="str">
        <f t="shared" si="24"/>
        <v>SUD-OUEST</v>
      </c>
      <c r="M326" s="11">
        <f t="shared" si="25"/>
        <v>19848.219615759317</v>
      </c>
      <c r="N326" s="11">
        <f t="shared" si="26"/>
        <v>40.398336689932549</v>
      </c>
    </row>
    <row r="327" spans="1:14" x14ac:dyDescent="0.25">
      <c r="A327" s="5">
        <v>82</v>
      </c>
      <c r="B327" s="9" t="s">
        <v>23</v>
      </c>
      <c r="C327" s="10" t="s">
        <v>154</v>
      </c>
      <c r="D327" s="11">
        <v>1990</v>
      </c>
      <c r="E327" s="7" t="s">
        <v>195</v>
      </c>
      <c r="F327" s="8">
        <v>7114</v>
      </c>
      <c r="G327" s="8">
        <v>30524</v>
      </c>
      <c r="H327" s="8">
        <v>4740</v>
      </c>
      <c r="I327" s="8">
        <v>20640</v>
      </c>
      <c r="J327" t="str">
        <f>LOOKUP(A327,Feuil7!A$2:A$28,Feuil7!D$2:D$28)</f>
        <v>RHONE-ALPES</v>
      </c>
      <c r="K327" t="str">
        <f t="shared" si="23"/>
        <v>niveau secondaire</v>
      </c>
      <c r="L327" t="str">
        <f t="shared" si="24"/>
        <v>CENTRE-EST</v>
      </c>
      <c r="M327" s="11">
        <f t="shared" si="25"/>
        <v>63018</v>
      </c>
      <c r="N327" s="11">
        <f t="shared" si="26"/>
        <v>11854</v>
      </c>
    </row>
    <row r="328" spans="1:14" x14ac:dyDescent="0.25">
      <c r="A328" s="5">
        <v>82</v>
      </c>
      <c r="B328" s="9" t="s">
        <v>96</v>
      </c>
      <c r="C328" s="10" t="s">
        <v>97</v>
      </c>
      <c r="D328" s="11">
        <v>1982</v>
      </c>
      <c r="E328" s="7" t="s">
        <v>195</v>
      </c>
      <c r="F328" s="8">
        <v>13320</v>
      </c>
      <c r="G328" s="8">
        <v>42836</v>
      </c>
      <c r="H328" s="8">
        <v>9240</v>
      </c>
      <c r="I328" s="8">
        <v>27528</v>
      </c>
      <c r="J328" t="str">
        <f>LOOKUP(A328,Feuil7!A$2:A$28,Feuil7!D$2:D$28)</f>
        <v>RHONE-ALPES</v>
      </c>
      <c r="K328" t="str">
        <f t="shared" si="23"/>
        <v>niveau secondaire</v>
      </c>
      <c r="L328" t="str">
        <f t="shared" si="24"/>
        <v>CENTRE-EST</v>
      </c>
      <c r="M328" s="11">
        <f t="shared" si="25"/>
        <v>92924</v>
      </c>
      <c r="N328" s="11">
        <f t="shared" si="26"/>
        <v>22560</v>
      </c>
    </row>
    <row r="329" spans="1:14" x14ac:dyDescent="0.25">
      <c r="A329" s="5">
        <v>54</v>
      </c>
      <c r="B329" s="9" t="s">
        <v>40</v>
      </c>
      <c r="C329" s="10" t="s">
        <v>41</v>
      </c>
      <c r="D329" s="11">
        <v>1975</v>
      </c>
      <c r="E329" s="7" t="s">
        <v>193</v>
      </c>
      <c r="F329" s="8">
        <v>2995</v>
      </c>
      <c r="G329" s="8">
        <v>26195</v>
      </c>
      <c r="H329" s="8">
        <v>4290</v>
      </c>
      <c r="I329" s="8">
        <v>33480</v>
      </c>
      <c r="J329" t="str">
        <f>LOOKUP(A329,Feuil7!A$2:A$28,Feuil7!D$2:D$28)</f>
        <v>POITOU-CHARENTES</v>
      </c>
      <c r="K329" t="str">
        <f t="shared" si="23"/>
        <v>niveau primaire</v>
      </c>
      <c r="L329" t="str">
        <f t="shared" si="24"/>
        <v>OUEST</v>
      </c>
      <c r="M329" s="11">
        <f t="shared" si="25"/>
        <v>66960</v>
      </c>
      <c r="N329" s="11">
        <f t="shared" si="26"/>
        <v>7285</v>
      </c>
    </row>
    <row r="330" spans="1:14" x14ac:dyDescent="0.25">
      <c r="A330" s="5">
        <v>93</v>
      </c>
      <c r="B330" s="9" t="s">
        <v>172</v>
      </c>
      <c r="C330" s="10" t="s">
        <v>173</v>
      </c>
      <c r="D330" s="11">
        <v>2011</v>
      </c>
      <c r="E330" s="7" t="s">
        <v>193</v>
      </c>
      <c r="F330" s="8">
        <v>134.33606826238426</v>
      </c>
      <c r="G330" s="8">
        <v>14604.274121200042</v>
      </c>
      <c r="H330" s="8">
        <v>83.560520472241819</v>
      </c>
      <c r="I330" s="8">
        <v>23621.284286944036</v>
      </c>
      <c r="J330" t="str">
        <f>LOOKUP(A330,Feuil7!A$2:A$28,Feuil7!D$2:D$28)</f>
        <v>PROVENCE-ALPES-COTE D'AZUR</v>
      </c>
      <c r="K330" t="str">
        <f t="shared" si="23"/>
        <v>niveau primaire</v>
      </c>
      <c r="L330" t="str">
        <f t="shared" si="24"/>
        <v>MEDITERRANEE</v>
      </c>
      <c r="M330" s="11">
        <f t="shared" si="25"/>
        <v>38443.454996878703</v>
      </c>
      <c r="N330" s="11">
        <f t="shared" si="26"/>
        <v>217.89658873462608</v>
      </c>
    </row>
    <row r="331" spans="1:14" x14ac:dyDescent="0.25">
      <c r="A331" s="5">
        <v>73</v>
      </c>
      <c r="B331" s="9" t="s">
        <v>313</v>
      </c>
      <c r="C331" s="10" t="s">
        <v>24</v>
      </c>
      <c r="D331" s="11">
        <v>2006</v>
      </c>
      <c r="E331" s="7" t="s">
        <v>194</v>
      </c>
      <c r="F331" s="8">
        <v>500.0428117028228</v>
      </c>
      <c r="G331" s="8">
        <v>3380.1089210856185</v>
      </c>
      <c r="H331" s="8">
        <v>310.96332157496278</v>
      </c>
      <c r="I331" s="8">
        <v>5101.8261577719277</v>
      </c>
      <c r="J331" t="str">
        <f>LOOKUP(A331,Feuil7!A$2:A$28,Feuil7!D$2:D$28)</f>
        <v>MIDI-PYRENEES</v>
      </c>
      <c r="K331" t="str">
        <f t="shared" si="23"/>
        <v>niveau secondaire</v>
      </c>
      <c r="L331" t="str">
        <f t="shared" si="24"/>
        <v>SUD-OUEST</v>
      </c>
      <c r="M331" s="11">
        <f t="shared" si="25"/>
        <v>9292.9412121353307</v>
      </c>
      <c r="N331" s="11">
        <f t="shared" si="26"/>
        <v>811.00613327778558</v>
      </c>
    </row>
    <row r="332" spans="1:14" x14ac:dyDescent="0.25">
      <c r="A332" s="5">
        <v>93</v>
      </c>
      <c r="B332" s="9" t="s">
        <v>14</v>
      </c>
      <c r="C332" s="10" t="s">
        <v>171</v>
      </c>
      <c r="D332">
        <v>1968</v>
      </c>
      <c r="E332" s="7" t="s">
        <v>193</v>
      </c>
      <c r="F332" s="8">
        <v>9232</v>
      </c>
      <c r="G332" s="8">
        <v>50836</v>
      </c>
      <c r="H332" s="8">
        <v>7792</v>
      </c>
      <c r="I332" s="8">
        <v>57292</v>
      </c>
      <c r="J332" t="str">
        <f>LOOKUP(A332,Feuil7!A$2:A$28,Feuil7!D$2:D$28)</f>
        <v>PROVENCE-ALPES-COTE D'AZUR</v>
      </c>
      <c r="K332" t="str">
        <f t="shared" si="23"/>
        <v>niveau primaire</v>
      </c>
      <c r="L332" t="str">
        <f t="shared" si="24"/>
        <v>MEDITERRANEE</v>
      </c>
      <c r="M332" s="11">
        <f t="shared" si="25"/>
        <v>125152</v>
      </c>
      <c r="N332" s="11">
        <f t="shared" si="26"/>
        <v>17024</v>
      </c>
    </row>
    <row r="333" spans="1:14" x14ac:dyDescent="0.25">
      <c r="A333" s="5">
        <v>91</v>
      </c>
      <c r="B333" s="9" t="s">
        <v>141</v>
      </c>
      <c r="C333" s="10" t="s">
        <v>142</v>
      </c>
      <c r="D333" s="11">
        <v>2006</v>
      </c>
      <c r="E333" s="7" t="s">
        <v>193</v>
      </c>
      <c r="F333" s="8">
        <v>224.55197665389372</v>
      </c>
      <c r="G333" s="8">
        <v>17043.317537587372</v>
      </c>
      <c r="H333" s="8">
        <v>133.22918691730951</v>
      </c>
      <c r="I333" s="8">
        <v>25158.48694194296</v>
      </c>
      <c r="J333" t="str">
        <f>LOOKUP(A333,Feuil7!A$2:A$28,Feuil7!D$2:D$28)</f>
        <v>LANGUEDOC-ROUSSILLON</v>
      </c>
      <c r="K333" t="str">
        <f t="shared" si="23"/>
        <v>niveau primaire</v>
      </c>
      <c r="L333" t="str">
        <f t="shared" si="24"/>
        <v>MEDITERRANEE</v>
      </c>
      <c r="M333" s="11">
        <f t="shared" si="25"/>
        <v>42559.585643101535</v>
      </c>
      <c r="N333" s="11">
        <f t="shared" si="26"/>
        <v>357.78116357120325</v>
      </c>
    </row>
    <row r="334" spans="1:14" x14ac:dyDescent="0.25">
      <c r="A334" s="5">
        <v>31</v>
      </c>
      <c r="B334" s="9" t="s">
        <v>127</v>
      </c>
      <c r="C334" s="10" t="s">
        <v>128</v>
      </c>
      <c r="D334" s="11">
        <v>2011</v>
      </c>
      <c r="E334" s="7" t="s">
        <v>194</v>
      </c>
      <c r="F334" s="8">
        <v>8959.2042409832338</v>
      </c>
      <c r="G334" s="8">
        <v>39196.701585163246</v>
      </c>
      <c r="H334" s="8">
        <v>6884.4247555620004</v>
      </c>
      <c r="I334" s="8">
        <v>63406.763398848649</v>
      </c>
      <c r="J334" t="str">
        <f>LOOKUP(A334,Feuil7!A$2:A$28,Feuil7!D$2:D$28)</f>
        <v>NORD-PAS-DE-CALAIS</v>
      </c>
      <c r="K334" t="str">
        <f t="shared" si="23"/>
        <v>niveau secondaire</v>
      </c>
      <c r="L334" t="str">
        <f t="shared" si="24"/>
        <v/>
      </c>
      <c r="M334" s="11">
        <f t="shared" si="25"/>
        <v>118447.09398055714</v>
      </c>
      <c r="N334" s="11">
        <f t="shared" si="26"/>
        <v>15843.628996545234</v>
      </c>
    </row>
    <row r="335" spans="1:14" x14ac:dyDescent="0.25">
      <c r="A335" s="5">
        <v>83</v>
      </c>
      <c r="B335" s="9" t="s">
        <v>306</v>
      </c>
      <c r="C335" s="10" t="s">
        <v>15</v>
      </c>
      <c r="D335" s="11">
        <v>1990</v>
      </c>
      <c r="E335" s="7" t="s">
        <v>195</v>
      </c>
      <c r="F335" s="8">
        <v>5871</v>
      </c>
      <c r="G335" s="8">
        <v>28386</v>
      </c>
      <c r="H335" s="8">
        <v>4672</v>
      </c>
      <c r="I335" s="8">
        <v>18180</v>
      </c>
      <c r="J335" t="str">
        <f>LOOKUP(A335,Feuil7!A$2:A$28,Feuil7!D$2:D$28)</f>
        <v>AUVERGNE</v>
      </c>
      <c r="K335" t="str">
        <f t="shared" si="23"/>
        <v>niveau secondaire</v>
      </c>
      <c r="L335" t="str">
        <f t="shared" si="24"/>
        <v>CENTRE-EST</v>
      </c>
      <c r="M335" s="11">
        <f t="shared" si="25"/>
        <v>57109</v>
      </c>
      <c r="N335" s="11">
        <f t="shared" si="26"/>
        <v>10543</v>
      </c>
    </row>
    <row r="336" spans="1:14" x14ac:dyDescent="0.25">
      <c r="A336" s="5">
        <v>82</v>
      </c>
      <c r="B336" s="9" t="s">
        <v>88</v>
      </c>
      <c r="C336" s="10" t="s">
        <v>89</v>
      </c>
      <c r="D336" s="11">
        <v>2006</v>
      </c>
      <c r="E336" s="7" t="s">
        <v>196</v>
      </c>
      <c r="F336" s="8">
        <v>9339.4641100788631</v>
      </c>
      <c r="G336" s="8">
        <v>51651.805918281811</v>
      </c>
      <c r="H336" s="8">
        <v>9034.2959404886133</v>
      </c>
      <c r="I336" s="8">
        <v>60013.389996046804</v>
      </c>
      <c r="J336" t="str">
        <f>LOOKUP(A336,Feuil7!A$2:A$28,Feuil7!D$2:D$28)</f>
        <v>RHONE-ALPES</v>
      </c>
      <c r="K336" t="str">
        <f t="shared" si="23"/>
        <v>niveau supérieur</v>
      </c>
      <c r="L336" t="str">
        <f t="shared" si="24"/>
        <v>CENTRE-EST</v>
      </c>
      <c r="M336" s="11">
        <f t="shared" si="25"/>
        <v>130038.9559648961</v>
      </c>
      <c r="N336" s="11">
        <f t="shared" si="26"/>
        <v>18373.760050567478</v>
      </c>
    </row>
    <row r="337" spans="1:14" x14ac:dyDescent="0.25">
      <c r="A337" s="5">
        <v>31</v>
      </c>
      <c r="B337" s="9" t="s">
        <v>127</v>
      </c>
      <c r="C337" s="10" t="s">
        <v>128</v>
      </c>
      <c r="D337" s="11">
        <v>2006</v>
      </c>
      <c r="E337" s="7" t="s">
        <v>11</v>
      </c>
      <c r="F337" s="8">
        <v>19339.018555086408</v>
      </c>
      <c r="G337" s="8">
        <v>149287.36683186443</v>
      </c>
      <c r="H337" s="8">
        <v>13256.377837570699</v>
      </c>
      <c r="I337" s="8">
        <v>208610.30497716545</v>
      </c>
      <c r="J337" t="str">
        <f>LOOKUP(A337,Feuil7!A$2:A$28,Feuil7!D$2:D$28)</f>
        <v>NORD-PAS-DE-CALAIS</v>
      </c>
      <c r="K337" t="str">
        <f t="shared" si="23"/>
        <v>niveau primaire</v>
      </c>
      <c r="L337" t="str">
        <f t="shared" si="24"/>
        <v/>
      </c>
      <c r="M337" s="11">
        <f t="shared" si="25"/>
        <v>390493.06820168695</v>
      </c>
      <c r="N337" s="11">
        <f t="shared" si="26"/>
        <v>32595.396392657109</v>
      </c>
    </row>
    <row r="338" spans="1:14" x14ac:dyDescent="0.25">
      <c r="A338" s="5">
        <v>73</v>
      </c>
      <c r="B338" s="9" t="s">
        <v>74</v>
      </c>
      <c r="C338" s="10" t="s">
        <v>75</v>
      </c>
      <c r="D338" s="11">
        <v>1999</v>
      </c>
      <c r="E338" s="7" t="s">
        <v>193</v>
      </c>
      <c r="F338" s="8">
        <v>325</v>
      </c>
      <c r="G338" s="8">
        <v>41771</v>
      </c>
      <c r="H338" s="8">
        <v>185</v>
      </c>
      <c r="I338" s="8">
        <v>58888</v>
      </c>
      <c r="J338" t="str">
        <f>LOOKUP(A338,Feuil7!A$2:A$28,Feuil7!D$2:D$28)</f>
        <v>MIDI-PYRENEES</v>
      </c>
      <c r="K338" t="str">
        <f t="shared" si="23"/>
        <v>niveau primaire</v>
      </c>
      <c r="L338" t="str">
        <f t="shared" si="24"/>
        <v>SUD-OUEST</v>
      </c>
      <c r="M338" s="11">
        <f t="shared" si="25"/>
        <v>101169</v>
      </c>
      <c r="N338" s="11">
        <f t="shared" si="26"/>
        <v>510</v>
      </c>
    </row>
    <row r="339" spans="1:14" x14ac:dyDescent="0.25">
      <c r="A339" s="5">
        <v>25</v>
      </c>
      <c r="B339" s="9" t="s">
        <v>112</v>
      </c>
      <c r="C339" s="10" t="s">
        <v>113</v>
      </c>
      <c r="D339" s="11">
        <v>2006</v>
      </c>
      <c r="E339" s="7" t="s">
        <v>193</v>
      </c>
      <c r="F339" s="8">
        <v>156.17366990895076</v>
      </c>
      <c r="G339" s="8">
        <v>21434.106119542048</v>
      </c>
      <c r="H339" s="8">
        <v>76.827098724143184</v>
      </c>
      <c r="I339" s="8">
        <v>34889.819020047027</v>
      </c>
      <c r="J339" t="str">
        <f>LOOKUP(A339,Feuil7!A$2:A$28,Feuil7!D$2:D$28)</f>
        <v>BASSE-NORMANDIE</v>
      </c>
      <c r="K339" t="str">
        <f t="shared" si="23"/>
        <v>niveau primaire</v>
      </c>
      <c r="L339" t="str">
        <f t="shared" si="24"/>
        <v>BASSIN PARISIEN</v>
      </c>
      <c r="M339" s="11">
        <f t="shared" si="25"/>
        <v>56556.925908222169</v>
      </c>
      <c r="N339" s="11">
        <f t="shared" si="26"/>
        <v>233.00076863309394</v>
      </c>
    </row>
    <row r="340" spans="1:14" x14ac:dyDescent="0.25">
      <c r="A340" s="5">
        <v>53</v>
      </c>
      <c r="B340" s="9" t="s">
        <v>70</v>
      </c>
      <c r="C340" s="10" t="s">
        <v>71</v>
      </c>
      <c r="D340" s="11">
        <v>2006</v>
      </c>
      <c r="E340" s="7" t="s">
        <v>194</v>
      </c>
      <c r="F340" s="8">
        <v>2227.8431431632498</v>
      </c>
      <c r="G340" s="8">
        <v>19711.953951832289</v>
      </c>
      <c r="H340" s="8">
        <v>1550.7538609847381</v>
      </c>
      <c r="I340" s="8">
        <v>27746.695788131605</v>
      </c>
      <c r="J340" t="str">
        <f>LOOKUP(A340,Feuil7!A$2:A$28,Feuil7!D$2:D$28)</f>
        <v>BRETAGNE</v>
      </c>
      <c r="K340" t="str">
        <f t="shared" si="23"/>
        <v>niveau secondaire</v>
      </c>
      <c r="L340" t="str">
        <f t="shared" si="24"/>
        <v>OUEST</v>
      </c>
      <c r="M340" s="11">
        <f t="shared" si="25"/>
        <v>51237.246744111879</v>
      </c>
      <c r="N340" s="11">
        <f t="shared" si="26"/>
        <v>3778.5970041479877</v>
      </c>
    </row>
    <row r="341" spans="1:14" x14ac:dyDescent="0.25">
      <c r="A341" s="5">
        <v>26</v>
      </c>
      <c r="B341" s="9" t="s">
        <v>125</v>
      </c>
      <c r="C341" s="10" t="s">
        <v>126</v>
      </c>
      <c r="D341" s="11">
        <v>1982</v>
      </c>
      <c r="E341" s="7" t="s">
        <v>195</v>
      </c>
      <c r="F341" s="8">
        <v>4492</v>
      </c>
      <c r="G341" s="8">
        <v>13472</v>
      </c>
      <c r="H341" s="8">
        <v>2656</v>
      </c>
      <c r="I341" s="8">
        <v>7616</v>
      </c>
      <c r="J341" t="str">
        <f>LOOKUP(A341,Feuil7!A$2:A$28,Feuil7!D$2:D$28)</f>
        <v>BOURGOGNE</v>
      </c>
      <c r="K341" t="str">
        <f t="shared" si="23"/>
        <v>niveau secondaire</v>
      </c>
      <c r="L341" t="str">
        <f t="shared" si="24"/>
        <v>BASSIN PARISIEN</v>
      </c>
      <c r="M341" s="11">
        <f t="shared" si="25"/>
        <v>28236</v>
      </c>
      <c r="N341" s="11">
        <f t="shared" si="26"/>
        <v>7148</v>
      </c>
    </row>
    <row r="342" spans="1:14" x14ac:dyDescent="0.25">
      <c r="A342" s="5">
        <v>72</v>
      </c>
      <c r="B342" s="9" t="s">
        <v>44</v>
      </c>
      <c r="C342" s="10" t="s">
        <v>62</v>
      </c>
      <c r="D342" s="11">
        <v>1999</v>
      </c>
      <c r="E342" s="7" t="s">
        <v>194</v>
      </c>
      <c r="F342" s="8">
        <v>1116</v>
      </c>
      <c r="G342" s="8">
        <v>9102</v>
      </c>
      <c r="H342" s="8">
        <v>903</v>
      </c>
      <c r="I342" s="8">
        <v>14998</v>
      </c>
      <c r="J342" t="str">
        <f>LOOKUP(A342,Feuil7!A$2:A$28,Feuil7!D$2:D$28)</f>
        <v>AQUITAINE</v>
      </c>
      <c r="K342" t="str">
        <f t="shared" si="23"/>
        <v>niveau secondaire</v>
      </c>
      <c r="L342" t="str">
        <f t="shared" si="24"/>
        <v>SUD-OUEST</v>
      </c>
      <c r="M342" s="11">
        <f t="shared" si="25"/>
        <v>26119</v>
      </c>
      <c r="N342" s="11">
        <f t="shared" si="26"/>
        <v>2019</v>
      </c>
    </row>
    <row r="343" spans="1:14" x14ac:dyDescent="0.25">
      <c r="A343" s="5">
        <v>52</v>
      </c>
      <c r="B343" s="9" t="s">
        <v>57</v>
      </c>
      <c r="C343" s="10" t="s">
        <v>117</v>
      </c>
      <c r="D343">
        <v>1968</v>
      </c>
      <c r="E343" s="7" t="s">
        <v>195</v>
      </c>
      <c r="F343" s="8">
        <v>3508</v>
      </c>
      <c r="G343" s="8">
        <v>4376</v>
      </c>
      <c r="H343" s="8">
        <v>2624</v>
      </c>
      <c r="I343" s="8">
        <v>3196</v>
      </c>
      <c r="J343" t="str">
        <f>LOOKUP(A343,Feuil7!A$2:A$28,Feuil7!D$2:D$28)</f>
        <v>PAYS DE LA LOIRE</v>
      </c>
      <c r="K343" t="str">
        <f t="shared" si="23"/>
        <v>niveau secondaire</v>
      </c>
      <c r="L343" t="str">
        <f t="shared" si="24"/>
        <v>OUEST</v>
      </c>
      <c r="M343" s="11">
        <f t="shared" si="25"/>
        <v>13704</v>
      </c>
      <c r="N343" s="11">
        <f t="shared" si="26"/>
        <v>6132</v>
      </c>
    </row>
    <row r="344" spans="1:14" x14ac:dyDescent="0.25">
      <c r="A344" s="5">
        <v>93</v>
      </c>
      <c r="B344" s="9" t="s">
        <v>32</v>
      </c>
      <c r="C344" s="10" t="s">
        <v>33</v>
      </c>
      <c r="D344" s="11">
        <v>2006</v>
      </c>
      <c r="E344" s="7" t="s">
        <v>195</v>
      </c>
      <c r="F344" s="8">
        <v>17208.455782580313</v>
      </c>
      <c r="G344" s="8">
        <v>146289.3161072878</v>
      </c>
      <c r="H344" s="8">
        <v>11226.127390939098</v>
      </c>
      <c r="I344" s="8">
        <v>126610.72516427448</v>
      </c>
      <c r="J344" t="str">
        <f>LOOKUP(A344,Feuil7!A$2:A$28,Feuil7!D$2:D$28)</f>
        <v>PROVENCE-ALPES-COTE D'AZUR</v>
      </c>
      <c r="K344" t="str">
        <f t="shared" si="23"/>
        <v>niveau secondaire</v>
      </c>
      <c r="L344" t="str">
        <f t="shared" si="24"/>
        <v>MEDITERRANEE</v>
      </c>
      <c r="M344" s="11">
        <f t="shared" si="25"/>
        <v>301334.62444508169</v>
      </c>
      <c r="N344" s="11">
        <f t="shared" si="26"/>
        <v>28434.583173519412</v>
      </c>
    </row>
    <row r="345" spans="1:14" x14ac:dyDescent="0.25">
      <c r="A345" s="5">
        <v>72</v>
      </c>
      <c r="B345" s="9" t="s">
        <v>137</v>
      </c>
      <c r="C345" s="10" t="s">
        <v>138</v>
      </c>
      <c r="D345" s="11">
        <v>2006</v>
      </c>
      <c r="E345" s="7" t="s">
        <v>197</v>
      </c>
      <c r="F345" s="8">
        <v>3098.7202675719604</v>
      </c>
      <c r="G345" s="8">
        <v>48411.008124048589</v>
      </c>
      <c r="H345" s="8">
        <v>3708.3925177356818</v>
      </c>
      <c r="I345" s="8">
        <v>56625.983455335248</v>
      </c>
      <c r="J345" t="str">
        <f>LOOKUP(A345,Feuil7!A$2:A$28,Feuil7!D$2:D$28)</f>
        <v>AQUITAINE</v>
      </c>
      <c r="K345" t="str">
        <f t="shared" si="23"/>
        <v>niveau supérieur</v>
      </c>
      <c r="L345" t="str">
        <f t="shared" si="24"/>
        <v>SUD-OUEST</v>
      </c>
      <c r="M345" s="11">
        <f t="shared" si="25"/>
        <v>111844.10436469148</v>
      </c>
      <c r="N345" s="11">
        <f t="shared" si="26"/>
        <v>6807.1127853076423</v>
      </c>
    </row>
    <row r="346" spans="1:14" x14ac:dyDescent="0.25">
      <c r="A346" s="5">
        <v>83</v>
      </c>
      <c r="B346" s="9" t="s">
        <v>306</v>
      </c>
      <c r="C346" s="10" t="s">
        <v>15</v>
      </c>
      <c r="D346" s="11">
        <v>2006</v>
      </c>
      <c r="E346" s="7" t="s">
        <v>196</v>
      </c>
      <c r="F346" s="8">
        <v>2223.859883125197</v>
      </c>
      <c r="G346" s="8">
        <v>15564.798628153541</v>
      </c>
      <c r="H346" s="8">
        <v>2190.3481414944204</v>
      </c>
      <c r="I346" s="8">
        <v>18103.848257257192</v>
      </c>
      <c r="J346" t="str">
        <f>LOOKUP(A346,Feuil7!A$2:A$28,Feuil7!D$2:D$28)</f>
        <v>AUVERGNE</v>
      </c>
      <c r="K346" t="str">
        <f t="shared" si="23"/>
        <v>niveau supérieur</v>
      </c>
      <c r="L346" t="str">
        <f t="shared" si="24"/>
        <v>CENTRE-EST</v>
      </c>
      <c r="M346" s="11">
        <f t="shared" si="25"/>
        <v>38082.85491003035</v>
      </c>
      <c r="N346" s="11">
        <f t="shared" si="26"/>
        <v>4414.2080246196174</v>
      </c>
    </row>
    <row r="347" spans="1:14" x14ac:dyDescent="0.25">
      <c r="A347" s="5">
        <v>91</v>
      </c>
      <c r="B347" s="9" t="s">
        <v>72</v>
      </c>
      <c r="C347" s="10" t="s">
        <v>73</v>
      </c>
      <c r="D347" s="11">
        <v>1982</v>
      </c>
      <c r="E347" s="7" t="s">
        <v>11</v>
      </c>
      <c r="F347" s="8">
        <v>8936</v>
      </c>
      <c r="G347" s="8">
        <v>68324</v>
      </c>
      <c r="H347" s="8">
        <v>6924</v>
      </c>
      <c r="I347" s="8">
        <v>82824</v>
      </c>
      <c r="J347" t="str">
        <f>LOOKUP(A347,Feuil7!A$2:A$28,Feuil7!D$2:D$28)</f>
        <v>LANGUEDOC-ROUSSILLON</v>
      </c>
      <c r="K347" t="str">
        <f t="shared" si="23"/>
        <v>niveau primaire</v>
      </c>
      <c r="L347" t="str">
        <f t="shared" si="24"/>
        <v>MEDITERRANEE</v>
      </c>
      <c r="M347" s="11">
        <f t="shared" si="25"/>
        <v>167008</v>
      </c>
      <c r="N347" s="11">
        <f t="shared" si="26"/>
        <v>15860</v>
      </c>
    </row>
    <row r="348" spans="1:14" x14ac:dyDescent="0.25">
      <c r="A348" s="5">
        <v>53</v>
      </c>
      <c r="B348" s="9" t="s">
        <v>82</v>
      </c>
      <c r="C348" s="10" t="s">
        <v>83</v>
      </c>
      <c r="D348" s="11">
        <v>1990</v>
      </c>
      <c r="E348" s="7" t="s">
        <v>195</v>
      </c>
      <c r="F348" s="8">
        <v>14048</v>
      </c>
      <c r="G348" s="8">
        <v>57542</v>
      </c>
      <c r="H348" s="8">
        <v>11116</v>
      </c>
      <c r="I348" s="8">
        <v>39328</v>
      </c>
      <c r="J348" t="str">
        <f>LOOKUP(A348,Feuil7!A$2:A$28,Feuil7!D$2:D$28)</f>
        <v>BRETAGNE</v>
      </c>
      <c r="K348" t="str">
        <f t="shared" si="23"/>
        <v>niveau secondaire</v>
      </c>
      <c r="L348" t="str">
        <f t="shared" si="24"/>
        <v>OUEST</v>
      </c>
      <c r="M348" s="11">
        <f t="shared" si="25"/>
        <v>122034</v>
      </c>
      <c r="N348" s="11">
        <f t="shared" si="26"/>
        <v>25164</v>
      </c>
    </row>
    <row r="349" spans="1:14" x14ac:dyDescent="0.25">
      <c r="A349" s="5">
        <v>93</v>
      </c>
      <c r="B349" s="9" t="s">
        <v>172</v>
      </c>
      <c r="C349" s="10" t="s">
        <v>173</v>
      </c>
      <c r="D349" s="11">
        <v>2006</v>
      </c>
      <c r="E349" s="7" t="s">
        <v>195</v>
      </c>
      <c r="F349" s="8">
        <v>5683.5215274593565</v>
      </c>
      <c r="G349" s="8">
        <v>47185.758459522302</v>
      </c>
      <c r="H349" s="8">
        <v>3782.4055149004953</v>
      </c>
      <c r="I349" s="8">
        <v>35541.162291421912</v>
      </c>
      <c r="J349" t="str">
        <f>LOOKUP(A349,Feuil7!A$2:A$28,Feuil7!D$2:D$28)</f>
        <v>PROVENCE-ALPES-COTE D'AZUR</v>
      </c>
      <c r="K349" t="str">
        <f t="shared" si="23"/>
        <v>niveau secondaire</v>
      </c>
      <c r="L349" t="str">
        <f t="shared" si="24"/>
        <v>MEDITERRANEE</v>
      </c>
      <c r="M349" s="11">
        <f t="shared" si="25"/>
        <v>92192.84779330407</v>
      </c>
      <c r="N349" s="11">
        <f t="shared" si="26"/>
        <v>9465.9270423598518</v>
      </c>
    </row>
    <row r="350" spans="1:14" x14ac:dyDescent="0.25">
      <c r="A350" s="5">
        <v>21</v>
      </c>
      <c r="B350" s="9" t="s">
        <v>25</v>
      </c>
      <c r="C350" s="10" t="s">
        <v>26</v>
      </c>
      <c r="D350" s="11">
        <v>2006</v>
      </c>
      <c r="E350" s="7" t="s">
        <v>197</v>
      </c>
      <c r="F350" s="8">
        <v>1096.0875587571074</v>
      </c>
      <c r="G350" s="8">
        <v>14487.883232587095</v>
      </c>
      <c r="H350" s="8">
        <v>1692.2610118582193</v>
      </c>
      <c r="I350" s="8">
        <v>17624.692790249075</v>
      </c>
      <c r="J350" t="str">
        <f>LOOKUP(A350,Feuil7!A$2:A$28,Feuil7!D$2:D$28)</f>
        <v>CHAMPAGNE-ARDENNE</v>
      </c>
      <c r="K350" t="str">
        <f t="shared" si="23"/>
        <v>niveau supérieur</v>
      </c>
      <c r="L350" t="str">
        <f t="shared" si="24"/>
        <v>BASSIN PARISIEN</v>
      </c>
      <c r="M350" s="11">
        <f t="shared" si="25"/>
        <v>34900.924593451498</v>
      </c>
      <c r="N350" s="11">
        <f t="shared" si="26"/>
        <v>2788.3485706153269</v>
      </c>
    </row>
    <row r="351" spans="1:14" x14ac:dyDescent="0.25">
      <c r="A351" s="5">
        <v>83</v>
      </c>
      <c r="B351" s="9" t="s">
        <v>37</v>
      </c>
      <c r="C351" s="10" t="s">
        <v>38</v>
      </c>
      <c r="D351">
        <v>1968</v>
      </c>
      <c r="E351" s="7" t="s">
        <v>197</v>
      </c>
      <c r="F351" s="8">
        <v>144</v>
      </c>
      <c r="G351" s="8">
        <v>1212</v>
      </c>
      <c r="H351" s="8">
        <v>88</v>
      </c>
      <c r="I351" s="8">
        <v>568</v>
      </c>
      <c r="J351" t="str">
        <f>LOOKUP(A351,Feuil7!A$2:A$28,Feuil7!D$2:D$28)</f>
        <v>AUVERGNE</v>
      </c>
      <c r="K351" t="str">
        <f t="shared" si="23"/>
        <v>niveau supérieur</v>
      </c>
      <c r="L351" t="str">
        <f t="shared" si="24"/>
        <v>CENTRE-EST</v>
      </c>
      <c r="M351" s="11">
        <f t="shared" si="25"/>
        <v>2012</v>
      </c>
      <c r="N351" s="11">
        <f t="shared" si="26"/>
        <v>232</v>
      </c>
    </row>
    <row r="352" spans="1:14" x14ac:dyDescent="0.25">
      <c r="A352" s="5">
        <v>72</v>
      </c>
      <c r="B352" s="9" t="s">
        <v>106</v>
      </c>
      <c r="C352" s="10" t="s">
        <v>107</v>
      </c>
      <c r="D352">
        <v>1968</v>
      </c>
      <c r="E352" s="7" t="s">
        <v>193</v>
      </c>
      <c r="F352" s="8">
        <v>5068</v>
      </c>
      <c r="G352" s="8">
        <v>26916</v>
      </c>
      <c r="H352" s="8">
        <v>4836</v>
      </c>
      <c r="I352" s="8">
        <v>28380</v>
      </c>
      <c r="J352" t="str">
        <f>LOOKUP(A352,Feuil7!A$2:A$28,Feuil7!D$2:D$28)</f>
        <v>AQUITAINE</v>
      </c>
      <c r="K352" t="str">
        <f t="shared" si="23"/>
        <v>niveau primaire</v>
      </c>
      <c r="L352" t="str">
        <f t="shared" si="24"/>
        <v>SUD-OUEST</v>
      </c>
      <c r="M352" s="11">
        <f t="shared" si="25"/>
        <v>65200</v>
      </c>
      <c r="N352" s="11">
        <f t="shared" si="26"/>
        <v>9904</v>
      </c>
    </row>
    <row r="353" spans="1:14" x14ac:dyDescent="0.25">
      <c r="A353" s="5">
        <v>93</v>
      </c>
      <c r="B353" s="9" t="s">
        <v>14</v>
      </c>
      <c r="C353" s="10" t="s">
        <v>171</v>
      </c>
      <c r="D353" s="11">
        <v>1982</v>
      </c>
      <c r="E353" s="7" t="s">
        <v>193</v>
      </c>
      <c r="F353" s="8">
        <v>3068</v>
      </c>
      <c r="G353" s="8">
        <v>44660</v>
      </c>
      <c r="H353" s="8">
        <v>2484</v>
      </c>
      <c r="I353" s="8">
        <v>56808</v>
      </c>
      <c r="J353" t="str">
        <f>LOOKUP(A353,Feuil7!A$2:A$28,Feuil7!D$2:D$28)</f>
        <v>PROVENCE-ALPES-COTE D'AZUR</v>
      </c>
      <c r="K353" t="str">
        <f t="shared" si="23"/>
        <v>niveau primaire</v>
      </c>
      <c r="L353" t="str">
        <f t="shared" si="24"/>
        <v>MEDITERRANEE</v>
      </c>
      <c r="M353" s="11">
        <f t="shared" si="25"/>
        <v>107020</v>
      </c>
      <c r="N353" s="11">
        <f t="shared" si="26"/>
        <v>5552</v>
      </c>
    </row>
    <row r="354" spans="1:14" x14ac:dyDescent="0.25">
      <c r="A354" s="5">
        <v>53</v>
      </c>
      <c r="B354" s="9" t="s">
        <v>121</v>
      </c>
      <c r="C354" s="10" t="s">
        <v>122</v>
      </c>
      <c r="D354">
        <v>1968</v>
      </c>
      <c r="E354" s="7" t="s">
        <v>195</v>
      </c>
      <c r="F354" s="8">
        <v>6148</v>
      </c>
      <c r="G354" s="8">
        <v>11648</v>
      </c>
      <c r="H354" s="8">
        <v>4248</v>
      </c>
      <c r="I354" s="8">
        <v>8044</v>
      </c>
      <c r="J354" t="str">
        <f>LOOKUP(A354,Feuil7!A$2:A$28,Feuil7!D$2:D$28)</f>
        <v>BRETAGNE</v>
      </c>
      <c r="K354" t="str">
        <f t="shared" si="23"/>
        <v>niveau secondaire</v>
      </c>
      <c r="L354" t="str">
        <f t="shared" si="24"/>
        <v>OUEST</v>
      </c>
      <c r="M354" s="11">
        <f t="shared" si="25"/>
        <v>30088</v>
      </c>
      <c r="N354" s="11">
        <f t="shared" si="26"/>
        <v>10396</v>
      </c>
    </row>
    <row r="355" spans="1:14" x14ac:dyDescent="0.25">
      <c r="A355" s="5">
        <v>93</v>
      </c>
      <c r="B355" s="9" t="s">
        <v>14</v>
      </c>
      <c r="C355" s="10" t="s">
        <v>171</v>
      </c>
      <c r="D355" s="11">
        <v>1982</v>
      </c>
      <c r="E355" s="7" t="s">
        <v>196</v>
      </c>
      <c r="F355" s="8">
        <v>3520</v>
      </c>
      <c r="G355" s="8">
        <v>23872</v>
      </c>
      <c r="H355" s="8">
        <v>4792</v>
      </c>
      <c r="I355" s="8">
        <v>20648</v>
      </c>
      <c r="J355" t="str">
        <f>LOOKUP(A355,Feuil7!A$2:A$28,Feuil7!D$2:D$28)</f>
        <v>PROVENCE-ALPES-COTE D'AZUR</v>
      </c>
      <c r="K355" t="str">
        <f t="shared" si="23"/>
        <v>niveau supérieur</v>
      </c>
      <c r="L355" t="str">
        <f t="shared" si="24"/>
        <v>MEDITERRANEE</v>
      </c>
      <c r="M355" s="11">
        <f t="shared" si="25"/>
        <v>52832</v>
      </c>
      <c r="N355" s="11">
        <f t="shared" si="26"/>
        <v>8312</v>
      </c>
    </row>
    <row r="356" spans="1:14" x14ac:dyDescent="0.25">
      <c r="A356" s="5">
        <v>73</v>
      </c>
      <c r="B356" s="9" t="s">
        <v>74</v>
      </c>
      <c r="C356" s="10" t="s">
        <v>75</v>
      </c>
      <c r="D356" s="11">
        <v>1990</v>
      </c>
      <c r="E356" s="7" t="s">
        <v>196</v>
      </c>
      <c r="F356" s="8">
        <v>4063</v>
      </c>
      <c r="G356" s="8">
        <v>35303</v>
      </c>
      <c r="H356" s="8">
        <v>5321</v>
      </c>
      <c r="I356" s="8">
        <v>39097</v>
      </c>
      <c r="J356" t="str">
        <f>LOOKUP(A356,Feuil7!A$2:A$28,Feuil7!D$2:D$28)</f>
        <v>MIDI-PYRENEES</v>
      </c>
      <c r="K356" t="str">
        <f t="shared" si="23"/>
        <v>niveau supérieur</v>
      </c>
      <c r="L356" t="str">
        <f t="shared" si="24"/>
        <v>SUD-OUEST</v>
      </c>
      <c r="M356" s="11">
        <f t="shared" si="25"/>
        <v>83784</v>
      </c>
      <c r="N356" s="11">
        <f t="shared" si="26"/>
        <v>9384</v>
      </c>
    </row>
    <row r="357" spans="1:14" x14ac:dyDescent="0.25">
      <c r="A357" s="5">
        <v>26</v>
      </c>
      <c r="B357" s="9" t="s">
        <v>125</v>
      </c>
      <c r="C357" s="10" t="s">
        <v>126</v>
      </c>
      <c r="D357" s="11">
        <v>1975</v>
      </c>
      <c r="E357" s="7" t="s">
        <v>195</v>
      </c>
      <c r="F357" s="8">
        <v>4890</v>
      </c>
      <c r="G357" s="8">
        <v>10145</v>
      </c>
      <c r="H357" s="8">
        <v>2685</v>
      </c>
      <c r="I357" s="8">
        <v>5445</v>
      </c>
      <c r="J357" t="str">
        <f>LOOKUP(A357,Feuil7!A$2:A$28,Feuil7!D$2:D$28)</f>
        <v>BOURGOGNE</v>
      </c>
      <c r="K357" t="str">
        <f t="shared" si="23"/>
        <v>niveau secondaire</v>
      </c>
      <c r="L357" t="str">
        <f t="shared" si="24"/>
        <v>BASSIN PARISIEN</v>
      </c>
      <c r="M357" s="11">
        <f t="shared" si="25"/>
        <v>23165</v>
      </c>
      <c r="N357" s="11">
        <f t="shared" si="26"/>
        <v>7575</v>
      </c>
    </row>
    <row r="358" spans="1:14" x14ac:dyDescent="0.25">
      <c r="A358" s="5">
        <v>54</v>
      </c>
      <c r="B358" s="9" t="s">
        <v>164</v>
      </c>
      <c r="C358" s="10" t="s">
        <v>165</v>
      </c>
      <c r="D358" s="11">
        <v>1999</v>
      </c>
      <c r="E358" s="7" t="s">
        <v>195</v>
      </c>
      <c r="F358" s="8">
        <v>3628</v>
      </c>
      <c r="G358" s="8">
        <v>36034</v>
      </c>
      <c r="H358" s="8">
        <v>2206</v>
      </c>
      <c r="I358" s="8">
        <v>25558</v>
      </c>
      <c r="J358" t="str">
        <f>LOOKUP(A358,Feuil7!A$2:A$28,Feuil7!D$2:D$28)</f>
        <v>POITOU-CHARENTES</v>
      </c>
      <c r="K358" t="str">
        <f t="shared" si="23"/>
        <v>niveau secondaire</v>
      </c>
      <c r="L358" t="str">
        <f t="shared" si="24"/>
        <v>OUEST</v>
      </c>
      <c r="M358" s="11">
        <f t="shared" si="25"/>
        <v>67426</v>
      </c>
      <c r="N358" s="11">
        <f t="shared" si="26"/>
        <v>5834</v>
      </c>
    </row>
    <row r="359" spans="1:14" x14ac:dyDescent="0.25">
      <c r="A359" s="5">
        <v>72</v>
      </c>
      <c r="B359" s="9" t="s">
        <v>106</v>
      </c>
      <c r="C359" s="10" t="s">
        <v>107</v>
      </c>
      <c r="D359" s="11">
        <v>1975</v>
      </c>
      <c r="E359" s="7" t="s">
        <v>197</v>
      </c>
      <c r="F359" s="8">
        <v>375</v>
      </c>
      <c r="G359" s="8">
        <v>3785</v>
      </c>
      <c r="H359" s="8">
        <v>620</v>
      </c>
      <c r="I359" s="8">
        <v>3020</v>
      </c>
      <c r="J359" t="str">
        <f>LOOKUP(A359,Feuil7!A$2:A$28,Feuil7!D$2:D$28)</f>
        <v>AQUITAINE</v>
      </c>
      <c r="K359" t="str">
        <f t="shared" si="23"/>
        <v>niveau supérieur</v>
      </c>
      <c r="L359" t="str">
        <f t="shared" si="24"/>
        <v>SUD-OUEST</v>
      </c>
      <c r="M359" s="11">
        <f t="shared" si="25"/>
        <v>7800</v>
      </c>
      <c r="N359" s="11">
        <f t="shared" si="26"/>
        <v>995</v>
      </c>
    </row>
    <row r="360" spans="1:14" x14ac:dyDescent="0.25">
      <c r="A360" s="5">
        <v>91</v>
      </c>
      <c r="B360" s="9" t="s">
        <v>141</v>
      </c>
      <c r="C360" s="10" t="s">
        <v>142</v>
      </c>
      <c r="D360">
        <v>1968</v>
      </c>
      <c r="E360" s="7" t="s">
        <v>195</v>
      </c>
      <c r="F360" s="8">
        <v>2344</v>
      </c>
      <c r="G360" s="8">
        <v>4148</v>
      </c>
      <c r="H360" s="8">
        <v>1972</v>
      </c>
      <c r="I360" s="8">
        <v>3832</v>
      </c>
      <c r="J360" t="str">
        <f>LOOKUP(A360,Feuil7!A$2:A$28,Feuil7!D$2:D$28)</f>
        <v>LANGUEDOC-ROUSSILLON</v>
      </c>
      <c r="K360" t="str">
        <f t="shared" si="23"/>
        <v>niveau secondaire</v>
      </c>
      <c r="L360" t="str">
        <f t="shared" si="24"/>
        <v>MEDITERRANEE</v>
      </c>
      <c r="M360" s="11">
        <f t="shared" si="25"/>
        <v>12296</v>
      </c>
      <c r="N360" s="11">
        <f t="shared" si="26"/>
        <v>4316</v>
      </c>
    </row>
    <row r="361" spans="1:14" x14ac:dyDescent="0.25">
      <c r="A361" s="5">
        <v>74</v>
      </c>
      <c r="B361" s="9" t="s">
        <v>178</v>
      </c>
      <c r="C361" s="10" t="s">
        <v>179</v>
      </c>
      <c r="D361">
        <v>1968</v>
      </c>
      <c r="E361" s="7" t="s">
        <v>196</v>
      </c>
      <c r="F361" s="8">
        <v>944</v>
      </c>
      <c r="G361" s="8">
        <v>4132</v>
      </c>
      <c r="H361" s="8">
        <v>1168</v>
      </c>
      <c r="I361" s="8">
        <v>4480</v>
      </c>
      <c r="J361" t="str">
        <f>LOOKUP(A361,Feuil7!A$2:A$28,Feuil7!D$2:D$28)</f>
        <v>LIMOUSIN</v>
      </c>
      <c r="K361" t="str">
        <f t="shared" si="23"/>
        <v>niveau supérieur</v>
      </c>
      <c r="L361" t="str">
        <f t="shared" si="24"/>
        <v>SUD-OUEST</v>
      </c>
      <c r="M361" s="11">
        <f t="shared" si="25"/>
        <v>10724</v>
      </c>
      <c r="N361" s="11">
        <f t="shared" si="26"/>
        <v>2112</v>
      </c>
    </row>
    <row r="362" spans="1:14" x14ac:dyDescent="0.25">
      <c r="A362" s="5">
        <v>82</v>
      </c>
      <c r="B362" s="9" t="s">
        <v>23</v>
      </c>
      <c r="C362" s="10" t="s">
        <v>154</v>
      </c>
      <c r="D362">
        <v>1968</v>
      </c>
      <c r="E362" s="7" t="s">
        <v>194</v>
      </c>
      <c r="F362" s="8">
        <v>1000</v>
      </c>
      <c r="G362" s="8">
        <v>3268</v>
      </c>
      <c r="H362" s="8">
        <v>1336</v>
      </c>
      <c r="I362" s="8">
        <v>5376</v>
      </c>
      <c r="J362" t="str">
        <f>LOOKUP(A362,Feuil7!A$2:A$28,Feuil7!D$2:D$28)</f>
        <v>RHONE-ALPES</v>
      </c>
      <c r="K362" t="str">
        <f t="shared" si="23"/>
        <v>niveau secondaire</v>
      </c>
      <c r="L362" t="str">
        <f t="shared" si="24"/>
        <v>CENTRE-EST</v>
      </c>
      <c r="M362" s="11">
        <f t="shared" si="25"/>
        <v>10980</v>
      </c>
      <c r="N362" s="11">
        <f t="shared" si="26"/>
        <v>2336</v>
      </c>
    </row>
    <row r="363" spans="1:14" x14ac:dyDescent="0.25">
      <c r="A363" s="5">
        <v>94</v>
      </c>
      <c r="B363" s="9" t="s">
        <v>53</v>
      </c>
      <c r="C363" s="10" t="s">
        <v>54</v>
      </c>
      <c r="D363" s="11">
        <v>2011</v>
      </c>
      <c r="E363" s="7" t="s">
        <v>194</v>
      </c>
      <c r="F363" s="8">
        <v>577.53144654907874</v>
      </c>
      <c r="G363" s="8">
        <v>4996.1735214652826</v>
      </c>
      <c r="H363" s="8">
        <v>366.51997608107268</v>
      </c>
      <c r="I363" s="8">
        <v>6324.7472788769455</v>
      </c>
      <c r="J363" t="str">
        <f>LOOKUP(A363,Feuil7!A$2:A$28,Feuil7!D$2:D$28)</f>
        <v>CORSE</v>
      </c>
      <c r="K363" t="str">
        <f t="shared" si="23"/>
        <v>niveau secondaire</v>
      </c>
      <c r="L363" t="str">
        <f t="shared" si="24"/>
        <v>MEDITERRANEE</v>
      </c>
      <c r="M363" s="11">
        <f t="shared" si="25"/>
        <v>12264.972222972379</v>
      </c>
      <c r="N363" s="11">
        <f t="shared" si="26"/>
        <v>944.05142263015136</v>
      </c>
    </row>
    <row r="364" spans="1:14" x14ac:dyDescent="0.25">
      <c r="A364" s="5">
        <v>11</v>
      </c>
      <c r="B364" s="9" t="s">
        <v>191</v>
      </c>
      <c r="C364" s="10" t="s">
        <v>192</v>
      </c>
      <c r="D364">
        <v>1968</v>
      </c>
      <c r="E364" s="7" t="s">
        <v>196</v>
      </c>
      <c r="F364" s="8">
        <v>2596</v>
      </c>
      <c r="G364" s="8">
        <v>13740</v>
      </c>
      <c r="H364" s="8">
        <v>3852</v>
      </c>
      <c r="I364" s="8">
        <v>12788</v>
      </c>
      <c r="J364" t="str">
        <f>LOOKUP(A364,Feuil7!A$2:A$28,Feuil7!D$2:D$28)</f>
        <v>ILE-DE-FRANCE</v>
      </c>
      <c r="K364" t="str">
        <f t="shared" si="23"/>
        <v>niveau supérieur</v>
      </c>
      <c r="L364" t="str">
        <f t="shared" si="24"/>
        <v>REGION PARISIENNE</v>
      </c>
      <c r="M364" s="11">
        <f t="shared" si="25"/>
        <v>32976</v>
      </c>
      <c r="N364" s="11">
        <f t="shared" si="26"/>
        <v>6448</v>
      </c>
    </row>
    <row r="365" spans="1:14" x14ac:dyDescent="0.25">
      <c r="A365" s="5">
        <v>43</v>
      </c>
      <c r="B365" s="9" t="s">
        <v>149</v>
      </c>
      <c r="C365" s="10" t="s">
        <v>150</v>
      </c>
      <c r="D365" s="11">
        <v>1982</v>
      </c>
      <c r="E365" s="7" t="s">
        <v>196</v>
      </c>
      <c r="F365" s="8">
        <v>816</v>
      </c>
      <c r="G365" s="8">
        <v>4856</v>
      </c>
      <c r="H365" s="8">
        <v>1132</v>
      </c>
      <c r="I365" s="8">
        <v>3908</v>
      </c>
      <c r="J365" t="str">
        <f>LOOKUP(A365,Feuil7!A$2:A$28,Feuil7!D$2:D$28)</f>
        <v>FRANCHE-COMTE</v>
      </c>
      <c r="K365" t="str">
        <f t="shared" si="23"/>
        <v>niveau supérieur</v>
      </c>
      <c r="L365" t="str">
        <f t="shared" si="24"/>
        <v>EST</v>
      </c>
      <c r="M365" s="11">
        <f t="shared" si="25"/>
        <v>10712</v>
      </c>
      <c r="N365" s="11">
        <f t="shared" si="26"/>
        <v>1948</v>
      </c>
    </row>
    <row r="366" spans="1:14" x14ac:dyDescent="0.25">
      <c r="A366" s="5">
        <v>52</v>
      </c>
      <c r="B366" s="9" t="s">
        <v>57</v>
      </c>
      <c r="C366" s="10" t="s">
        <v>117</v>
      </c>
      <c r="D366" s="11">
        <v>2006</v>
      </c>
      <c r="E366" s="7" t="s">
        <v>196</v>
      </c>
      <c r="F366" s="8">
        <v>2336.1078422041837</v>
      </c>
      <c r="G366" s="8">
        <v>12323.242035704194</v>
      </c>
      <c r="H366" s="8">
        <v>2183.1570643450855</v>
      </c>
      <c r="I366" s="8">
        <v>13075.637825289461</v>
      </c>
      <c r="J366" t="str">
        <f>LOOKUP(A366,Feuil7!A$2:A$28,Feuil7!D$2:D$28)</f>
        <v>PAYS DE LA LOIRE</v>
      </c>
      <c r="K366" t="str">
        <f t="shared" si="23"/>
        <v>niveau supérieur</v>
      </c>
      <c r="L366" t="str">
        <f t="shared" si="24"/>
        <v>OUEST</v>
      </c>
      <c r="M366" s="11">
        <f t="shared" si="25"/>
        <v>29918.144767542926</v>
      </c>
      <c r="N366" s="11">
        <f t="shared" si="26"/>
        <v>4519.2649065492697</v>
      </c>
    </row>
    <row r="367" spans="1:14" x14ac:dyDescent="0.25">
      <c r="A367" s="5">
        <v>24</v>
      </c>
      <c r="B367" s="9" t="s">
        <v>94</v>
      </c>
      <c r="C367" s="10" t="s">
        <v>95</v>
      </c>
      <c r="D367">
        <v>1968</v>
      </c>
      <c r="E367" s="7" t="s">
        <v>197</v>
      </c>
      <c r="F367" s="8">
        <v>164</v>
      </c>
      <c r="G367" s="8">
        <v>1992</v>
      </c>
      <c r="H367" s="8">
        <v>108</v>
      </c>
      <c r="I367" s="8">
        <v>844</v>
      </c>
      <c r="J367" t="str">
        <f>LOOKUP(A367,Feuil7!A$2:A$28,Feuil7!D$2:D$28)</f>
        <v>CENTRE</v>
      </c>
      <c r="K367" t="str">
        <f t="shared" si="23"/>
        <v>niveau supérieur</v>
      </c>
      <c r="L367" t="str">
        <f t="shared" si="24"/>
        <v>BASSIN PARISIEN</v>
      </c>
      <c r="M367" s="11">
        <f t="shared" si="25"/>
        <v>3108</v>
      </c>
      <c r="N367" s="11">
        <f t="shared" si="26"/>
        <v>272</v>
      </c>
    </row>
    <row r="368" spans="1:14" x14ac:dyDescent="0.25">
      <c r="A368" s="5">
        <v>72</v>
      </c>
      <c r="B368" s="9" t="s">
        <v>44</v>
      </c>
      <c r="C368" s="10" t="s">
        <v>62</v>
      </c>
      <c r="D368" s="11">
        <v>1975</v>
      </c>
      <c r="E368" s="7" t="s">
        <v>197</v>
      </c>
      <c r="F368" s="8">
        <v>480</v>
      </c>
      <c r="G368" s="8">
        <v>4585</v>
      </c>
      <c r="H368" s="8">
        <v>660</v>
      </c>
      <c r="I368" s="8">
        <v>3920</v>
      </c>
      <c r="J368" t="str">
        <f>LOOKUP(A368,Feuil7!A$2:A$28,Feuil7!D$2:D$28)</f>
        <v>AQUITAINE</v>
      </c>
      <c r="K368" t="str">
        <f t="shared" si="23"/>
        <v>niveau supérieur</v>
      </c>
      <c r="L368" t="str">
        <f t="shared" si="24"/>
        <v>SUD-OUEST</v>
      </c>
      <c r="M368" s="11">
        <f t="shared" si="25"/>
        <v>9645</v>
      </c>
      <c r="N368" s="11">
        <f t="shared" si="26"/>
        <v>1140</v>
      </c>
    </row>
    <row r="369" spans="1:14" x14ac:dyDescent="0.25">
      <c r="A369" s="5">
        <v>82</v>
      </c>
      <c r="B369" s="9" t="s">
        <v>23</v>
      </c>
      <c r="C369" s="10" t="s">
        <v>154</v>
      </c>
      <c r="D369" s="11">
        <v>1990</v>
      </c>
      <c r="E369" s="7" t="s">
        <v>196</v>
      </c>
      <c r="F369" s="8">
        <v>1441</v>
      </c>
      <c r="G369" s="8">
        <v>12128</v>
      </c>
      <c r="H369" s="8">
        <v>1996</v>
      </c>
      <c r="I369" s="8">
        <v>14192</v>
      </c>
      <c r="J369" t="str">
        <f>LOOKUP(A369,Feuil7!A$2:A$28,Feuil7!D$2:D$28)</f>
        <v>RHONE-ALPES</v>
      </c>
      <c r="K369" t="str">
        <f t="shared" si="23"/>
        <v>niveau supérieur</v>
      </c>
      <c r="L369" t="str">
        <f t="shared" si="24"/>
        <v>CENTRE-EST</v>
      </c>
      <c r="M369" s="11">
        <f t="shared" si="25"/>
        <v>29757</v>
      </c>
      <c r="N369" s="11">
        <f t="shared" si="26"/>
        <v>3437</v>
      </c>
    </row>
    <row r="370" spans="1:14" x14ac:dyDescent="0.25">
      <c r="A370" s="5">
        <v>93</v>
      </c>
      <c r="B370" s="9" t="s">
        <v>32</v>
      </c>
      <c r="C370" s="10" t="s">
        <v>33</v>
      </c>
      <c r="D370" s="11">
        <v>2006</v>
      </c>
      <c r="E370" s="7" t="s">
        <v>196</v>
      </c>
      <c r="F370" s="8">
        <v>12291.670647789146</v>
      </c>
      <c r="G370" s="8">
        <v>89963.769307354334</v>
      </c>
      <c r="H370" s="8">
        <v>13007.325456766419</v>
      </c>
      <c r="I370" s="8">
        <v>109782.29564948597</v>
      </c>
      <c r="J370" t="str">
        <f>LOOKUP(A370,Feuil7!A$2:A$28,Feuil7!D$2:D$28)</f>
        <v>PROVENCE-ALPES-COTE D'AZUR</v>
      </c>
      <c r="K370" t="str">
        <f t="shared" si="23"/>
        <v>niveau supérieur</v>
      </c>
      <c r="L370" t="str">
        <f t="shared" si="24"/>
        <v>MEDITERRANEE</v>
      </c>
      <c r="M370" s="11">
        <f t="shared" si="25"/>
        <v>225045.06106139586</v>
      </c>
      <c r="N370" s="11">
        <f t="shared" si="26"/>
        <v>25298.996104555565</v>
      </c>
    </row>
    <row r="371" spans="1:14" x14ac:dyDescent="0.25">
      <c r="A371" s="5">
        <v>52</v>
      </c>
      <c r="B371" s="9" t="s">
        <v>110</v>
      </c>
      <c r="C371" s="10" t="s">
        <v>111</v>
      </c>
      <c r="D371" s="11">
        <v>2006</v>
      </c>
      <c r="E371" s="7" t="s">
        <v>194</v>
      </c>
      <c r="F371" s="8">
        <v>3062.8909696384289</v>
      </c>
      <c r="G371" s="8">
        <v>11002.507084792438</v>
      </c>
      <c r="H371" s="8">
        <v>1826.7813264083134</v>
      </c>
      <c r="I371" s="8">
        <v>18516.45813215731</v>
      </c>
      <c r="J371" t="str">
        <f>LOOKUP(A371,Feuil7!A$2:A$28,Feuil7!D$2:D$28)</f>
        <v>PAYS DE LA LOIRE</v>
      </c>
      <c r="K371" t="str">
        <f t="shared" si="23"/>
        <v>niveau secondaire</v>
      </c>
      <c r="L371" t="str">
        <f t="shared" si="24"/>
        <v>OUEST</v>
      </c>
      <c r="M371" s="11">
        <f t="shared" si="25"/>
        <v>34408.637512996487</v>
      </c>
      <c r="N371" s="11">
        <f t="shared" si="26"/>
        <v>4889.6722960467423</v>
      </c>
    </row>
    <row r="372" spans="1:14" x14ac:dyDescent="0.25">
      <c r="A372" s="5">
        <v>93</v>
      </c>
      <c r="B372" s="9" t="s">
        <v>308</v>
      </c>
      <c r="C372" s="10" t="s">
        <v>17</v>
      </c>
      <c r="D372" s="11">
        <v>1982</v>
      </c>
      <c r="E372" s="7" t="s">
        <v>11</v>
      </c>
      <c r="F372" s="8">
        <v>1892</v>
      </c>
      <c r="G372" s="8">
        <v>15128</v>
      </c>
      <c r="H372" s="8">
        <v>1444</v>
      </c>
      <c r="I372" s="8">
        <v>16688</v>
      </c>
      <c r="J372" t="str">
        <f>LOOKUP(A372,Feuil7!A$2:A$28,Feuil7!D$2:D$28)</f>
        <v>PROVENCE-ALPES-COTE D'AZUR</v>
      </c>
      <c r="K372" t="str">
        <f t="shared" si="23"/>
        <v>niveau primaire</v>
      </c>
      <c r="L372" t="str">
        <f t="shared" si="24"/>
        <v>MEDITERRANEE</v>
      </c>
      <c r="M372" s="11">
        <f t="shared" si="25"/>
        <v>35152</v>
      </c>
      <c r="N372" s="11">
        <f t="shared" si="26"/>
        <v>3336</v>
      </c>
    </row>
    <row r="373" spans="1:14" x14ac:dyDescent="0.25">
      <c r="A373" s="5">
        <v>91</v>
      </c>
      <c r="B373" s="9" t="s">
        <v>80</v>
      </c>
      <c r="C373" s="10" t="s">
        <v>81</v>
      </c>
      <c r="D373" s="11">
        <v>1999</v>
      </c>
      <c r="E373" s="7" t="s">
        <v>11</v>
      </c>
      <c r="F373" s="8">
        <v>5718</v>
      </c>
      <c r="G373" s="8">
        <v>53692</v>
      </c>
      <c r="H373" s="8">
        <v>3857</v>
      </c>
      <c r="I373" s="8">
        <v>63967</v>
      </c>
      <c r="J373" t="str">
        <f>LOOKUP(A373,Feuil7!A$2:A$28,Feuil7!D$2:D$28)</f>
        <v>LANGUEDOC-ROUSSILLON</v>
      </c>
      <c r="K373" t="str">
        <f t="shared" si="23"/>
        <v>niveau primaire</v>
      </c>
      <c r="L373" t="str">
        <f t="shared" si="24"/>
        <v>MEDITERRANEE</v>
      </c>
      <c r="M373" s="11">
        <f t="shared" si="25"/>
        <v>127234</v>
      </c>
      <c r="N373" s="11">
        <f t="shared" si="26"/>
        <v>9575</v>
      </c>
    </row>
    <row r="374" spans="1:14" x14ac:dyDescent="0.25">
      <c r="A374" s="5">
        <v>54</v>
      </c>
      <c r="B374" s="9" t="s">
        <v>42</v>
      </c>
      <c r="C374" s="10" t="s">
        <v>43</v>
      </c>
      <c r="D374" s="11">
        <v>1999</v>
      </c>
      <c r="E374" s="7" t="s">
        <v>194</v>
      </c>
      <c r="F374" s="8">
        <v>1651</v>
      </c>
      <c r="G374" s="8">
        <v>12064</v>
      </c>
      <c r="H374" s="8">
        <v>1306</v>
      </c>
      <c r="I374" s="8">
        <v>19082</v>
      </c>
      <c r="J374" t="str">
        <f>LOOKUP(A374,Feuil7!A$2:A$28,Feuil7!D$2:D$28)</f>
        <v>POITOU-CHARENTES</v>
      </c>
      <c r="K374" t="str">
        <f t="shared" si="23"/>
        <v>niveau secondaire</v>
      </c>
      <c r="L374" t="str">
        <f t="shared" si="24"/>
        <v>OUEST</v>
      </c>
      <c r="M374" s="11">
        <f t="shared" si="25"/>
        <v>34103</v>
      </c>
      <c r="N374" s="11">
        <f t="shared" si="26"/>
        <v>2957</v>
      </c>
    </row>
    <row r="375" spans="1:14" x14ac:dyDescent="0.25">
      <c r="A375" s="5">
        <v>74</v>
      </c>
      <c r="B375" s="9" t="s">
        <v>59</v>
      </c>
      <c r="C375" s="10" t="s">
        <v>60</v>
      </c>
      <c r="D375" s="11">
        <v>1982</v>
      </c>
      <c r="E375" s="7" t="s">
        <v>193</v>
      </c>
      <c r="F375" s="8">
        <v>380</v>
      </c>
      <c r="G375" s="8">
        <v>15792</v>
      </c>
      <c r="H375" s="8">
        <v>504</v>
      </c>
      <c r="I375" s="8">
        <v>20448</v>
      </c>
      <c r="J375" t="str">
        <f>LOOKUP(A375,Feuil7!A$2:A$28,Feuil7!D$2:D$28)</f>
        <v>LIMOUSIN</v>
      </c>
      <c r="K375" t="str">
        <f t="shared" si="23"/>
        <v>niveau primaire</v>
      </c>
      <c r="L375" t="str">
        <f t="shared" si="24"/>
        <v>SUD-OUEST</v>
      </c>
      <c r="M375" s="11">
        <f t="shared" si="25"/>
        <v>37124</v>
      </c>
      <c r="N375" s="11">
        <f t="shared" si="26"/>
        <v>884</v>
      </c>
    </row>
    <row r="376" spans="1:14" x14ac:dyDescent="0.25">
      <c r="A376" s="5">
        <v>93</v>
      </c>
      <c r="B376" s="9" t="s">
        <v>308</v>
      </c>
      <c r="C376" s="10" t="s">
        <v>17</v>
      </c>
      <c r="D376" s="11">
        <v>1990</v>
      </c>
      <c r="E376" s="7" t="s">
        <v>195</v>
      </c>
      <c r="F376" s="8">
        <v>2051</v>
      </c>
      <c r="G376" s="8">
        <v>9713</v>
      </c>
      <c r="H376" s="8">
        <v>1473</v>
      </c>
      <c r="I376" s="8">
        <v>6604</v>
      </c>
      <c r="J376" t="str">
        <f>LOOKUP(A376,Feuil7!A$2:A$28,Feuil7!D$2:D$28)</f>
        <v>PROVENCE-ALPES-COTE D'AZUR</v>
      </c>
      <c r="K376" t="str">
        <f t="shared" si="23"/>
        <v>niveau secondaire</v>
      </c>
      <c r="L376" t="str">
        <f t="shared" si="24"/>
        <v>MEDITERRANEE</v>
      </c>
      <c r="M376" s="11">
        <f t="shared" si="25"/>
        <v>19841</v>
      </c>
      <c r="N376" s="11">
        <f t="shared" si="26"/>
        <v>3524</v>
      </c>
    </row>
    <row r="377" spans="1:14" x14ac:dyDescent="0.25">
      <c r="A377" s="5">
        <v>83</v>
      </c>
      <c r="B377" s="9" t="s">
        <v>135</v>
      </c>
      <c r="C377" s="10" t="s">
        <v>136</v>
      </c>
      <c r="D377" s="11">
        <v>1982</v>
      </c>
      <c r="E377" s="7" t="s">
        <v>196</v>
      </c>
      <c r="F377" s="8">
        <v>2716</v>
      </c>
      <c r="G377" s="8">
        <v>15704</v>
      </c>
      <c r="H377" s="8">
        <v>3944</v>
      </c>
      <c r="I377" s="8">
        <v>15420</v>
      </c>
      <c r="J377" t="str">
        <f>LOOKUP(A377,Feuil7!A$2:A$28,Feuil7!D$2:D$28)</f>
        <v>AUVERGNE</v>
      </c>
      <c r="K377" t="str">
        <f t="shared" si="23"/>
        <v>niveau supérieur</v>
      </c>
      <c r="L377" t="str">
        <f t="shared" si="24"/>
        <v>CENTRE-EST</v>
      </c>
      <c r="M377" s="11">
        <f t="shared" si="25"/>
        <v>37784</v>
      </c>
      <c r="N377" s="11">
        <f t="shared" si="26"/>
        <v>6660</v>
      </c>
    </row>
    <row r="378" spans="1:14" x14ac:dyDescent="0.25">
      <c r="A378" s="5">
        <v>82</v>
      </c>
      <c r="B378" s="9" t="s">
        <v>47</v>
      </c>
      <c r="C378" s="10" t="s">
        <v>155</v>
      </c>
      <c r="D378">
        <v>1968</v>
      </c>
      <c r="E378" s="7" t="s">
        <v>193</v>
      </c>
      <c r="F378" s="8">
        <v>6844</v>
      </c>
      <c r="G378" s="8">
        <v>36092</v>
      </c>
      <c r="H378" s="8">
        <v>6824</v>
      </c>
      <c r="I378" s="8">
        <v>43996</v>
      </c>
      <c r="J378" t="str">
        <f>LOOKUP(A378,Feuil7!A$2:A$28,Feuil7!D$2:D$28)</f>
        <v>RHONE-ALPES</v>
      </c>
      <c r="K378" t="str">
        <f t="shared" si="23"/>
        <v>niveau primaire</v>
      </c>
      <c r="L378" t="str">
        <f t="shared" si="24"/>
        <v>CENTRE-EST</v>
      </c>
      <c r="M378" s="11">
        <f t="shared" si="25"/>
        <v>93756</v>
      </c>
      <c r="N378" s="11">
        <f t="shared" si="26"/>
        <v>13668</v>
      </c>
    </row>
    <row r="379" spans="1:14" x14ac:dyDescent="0.25">
      <c r="A379" s="5">
        <v>53</v>
      </c>
      <c r="B379" s="9" t="s">
        <v>121</v>
      </c>
      <c r="C379" s="10" t="s">
        <v>122</v>
      </c>
      <c r="D379">
        <v>1968</v>
      </c>
      <c r="E379" s="7" t="s">
        <v>197</v>
      </c>
      <c r="F379" s="8">
        <v>376</v>
      </c>
      <c r="G379" s="8">
        <v>4180</v>
      </c>
      <c r="H379" s="8">
        <v>280</v>
      </c>
      <c r="I379" s="8">
        <v>1504</v>
      </c>
      <c r="J379" t="str">
        <f>LOOKUP(A379,Feuil7!A$2:A$28,Feuil7!D$2:D$28)</f>
        <v>BRETAGNE</v>
      </c>
      <c r="K379" t="str">
        <f t="shared" si="23"/>
        <v>niveau supérieur</v>
      </c>
      <c r="L379" t="str">
        <f t="shared" si="24"/>
        <v>OUEST</v>
      </c>
      <c r="M379" s="11">
        <f t="shared" si="25"/>
        <v>6340</v>
      </c>
      <c r="N379" s="11">
        <f t="shared" si="26"/>
        <v>656</v>
      </c>
    </row>
    <row r="380" spans="1:14" x14ac:dyDescent="0.25">
      <c r="A380" s="5">
        <v>82</v>
      </c>
      <c r="B380" s="9" t="s">
        <v>147</v>
      </c>
      <c r="C380" s="10" t="s">
        <v>148</v>
      </c>
      <c r="D380" s="11">
        <v>1999</v>
      </c>
      <c r="E380" s="7" t="s">
        <v>197</v>
      </c>
      <c r="F380" s="8">
        <v>7576</v>
      </c>
      <c r="G380" s="8">
        <v>117605</v>
      </c>
      <c r="H380" s="8">
        <v>10635</v>
      </c>
      <c r="I380" s="8">
        <v>123837</v>
      </c>
      <c r="J380" t="str">
        <f>LOOKUP(A380,Feuil7!A$2:A$28,Feuil7!D$2:D$28)</f>
        <v>RHONE-ALPES</v>
      </c>
      <c r="K380" t="str">
        <f t="shared" si="23"/>
        <v>niveau supérieur</v>
      </c>
      <c r="L380" t="str">
        <f t="shared" si="24"/>
        <v>CENTRE-EST</v>
      </c>
      <c r="M380" s="11">
        <f t="shared" si="25"/>
        <v>259653</v>
      </c>
      <c r="N380" s="11">
        <f t="shared" si="26"/>
        <v>18211</v>
      </c>
    </row>
    <row r="381" spans="1:14" x14ac:dyDescent="0.25">
      <c r="A381" s="5">
        <v>24</v>
      </c>
      <c r="B381" s="9" t="s">
        <v>45</v>
      </c>
      <c r="C381" s="10" t="s">
        <v>46</v>
      </c>
      <c r="D381">
        <v>1968</v>
      </c>
      <c r="E381" s="7" t="s">
        <v>195</v>
      </c>
      <c r="F381" s="8">
        <v>4440</v>
      </c>
      <c r="G381" s="8">
        <v>8700</v>
      </c>
      <c r="H381" s="8">
        <v>2672</v>
      </c>
      <c r="I381" s="8">
        <v>4640</v>
      </c>
      <c r="J381" t="str">
        <f>LOOKUP(A381,Feuil7!A$2:A$28,Feuil7!D$2:D$28)</f>
        <v>CENTRE</v>
      </c>
      <c r="K381" t="str">
        <f t="shared" si="23"/>
        <v>niveau secondaire</v>
      </c>
      <c r="L381" t="str">
        <f t="shared" si="24"/>
        <v>BASSIN PARISIEN</v>
      </c>
      <c r="M381" s="11">
        <f t="shared" si="25"/>
        <v>20452</v>
      </c>
      <c r="N381" s="11">
        <f t="shared" si="26"/>
        <v>7112</v>
      </c>
    </row>
    <row r="382" spans="1:14" x14ac:dyDescent="0.25">
      <c r="A382" s="5">
        <v>74</v>
      </c>
      <c r="B382" s="9" t="s">
        <v>59</v>
      </c>
      <c r="C382" s="10" t="s">
        <v>60</v>
      </c>
      <c r="D382" s="11">
        <v>1975</v>
      </c>
      <c r="E382" s="7" t="s">
        <v>194</v>
      </c>
      <c r="F382" s="8">
        <v>500</v>
      </c>
      <c r="G382" s="8">
        <v>1250</v>
      </c>
      <c r="H382" s="8">
        <v>915</v>
      </c>
      <c r="I382" s="8">
        <v>2380</v>
      </c>
      <c r="J382" t="str">
        <f>LOOKUP(A382,Feuil7!A$2:A$28,Feuil7!D$2:D$28)</f>
        <v>LIMOUSIN</v>
      </c>
      <c r="K382" t="str">
        <f t="shared" si="23"/>
        <v>niveau secondaire</v>
      </c>
      <c r="L382" t="str">
        <f t="shared" si="24"/>
        <v>SUD-OUEST</v>
      </c>
      <c r="M382" s="11">
        <f t="shared" si="25"/>
        <v>5045</v>
      </c>
      <c r="N382" s="11">
        <f t="shared" si="26"/>
        <v>1415</v>
      </c>
    </row>
    <row r="383" spans="1:14" x14ac:dyDescent="0.25">
      <c r="A383" s="5">
        <v>43</v>
      </c>
      <c r="B383" s="9" t="s">
        <v>34</v>
      </c>
      <c r="C383" s="10" t="s">
        <v>64</v>
      </c>
      <c r="D383" s="11">
        <v>1975</v>
      </c>
      <c r="E383" s="7" t="s">
        <v>194</v>
      </c>
      <c r="F383" s="8">
        <v>1940</v>
      </c>
      <c r="G383" s="8">
        <v>4455</v>
      </c>
      <c r="H383" s="8">
        <v>2890</v>
      </c>
      <c r="I383" s="8">
        <v>7730</v>
      </c>
      <c r="J383" t="str">
        <f>LOOKUP(A383,Feuil7!A$2:A$28,Feuil7!D$2:D$28)</f>
        <v>FRANCHE-COMTE</v>
      </c>
      <c r="K383" t="str">
        <f t="shared" si="23"/>
        <v>niveau secondaire</v>
      </c>
      <c r="L383" t="str">
        <f t="shared" si="24"/>
        <v>EST</v>
      </c>
      <c r="M383" s="11">
        <f t="shared" si="25"/>
        <v>17015</v>
      </c>
      <c r="N383" s="11">
        <f t="shared" si="26"/>
        <v>4830</v>
      </c>
    </row>
    <row r="384" spans="1:14" x14ac:dyDescent="0.25">
      <c r="A384" s="5">
        <v>43</v>
      </c>
      <c r="B384" s="9" t="s">
        <v>184</v>
      </c>
      <c r="C384" s="10" t="s">
        <v>185</v>
      </c>
      <c r="D384" s="11">
        <v>1975</v>
      </c>
      <c r="E384" s="7" t="s">
        <v>194</v>
      </c>
      <c r="F384" s="8">
        <v>490</v>
      </c>
      <c r="G384" s="8">
        <v>1420</v>
      </c>
      <c r="H384" s="8">
        <v>630</v>
      </c>
      <c r="I384" s="8">
        <v>2125</v>
      </c>
      <c r="J384" t="str">
        <f>LOOKUP(A384,Feuil7!A$2:A$28,Feuil7!D$2:D$28)</f>
        <v>FRANCHE-COMTE</v>
      </c>
      <c r="K384" t="str">
        <f t="shared" si="23"/>
        <v>niveau secondaire</v>
      </c>
      <c r="L384" t="str">
        <f t="shared" si="24"/>
        <v>EST</v>
      </c>
      <c r="M384" s="11">
        <f t="shared" si="25"/>
        <v>4665</v>
      </c>
      <c r="N384" s="11">
        <f t="shared" si="26"/>
        <v>1120</v>
      </c>
    </row>
    <row r="385" spans="1:14" x14ac:dyDescent="0.25">
      <c r="A385" s="5">
        <v>91</v>
      </c>
      <c r="B385" s="9" t="s">
        <v>108</v>
      </c>
      <c r="C385" s="10" t="s">
        <v>109</v>
      </c>
      <c r="D385" s="11">
        <v>2006</v>
      </c>
      <c r="E385" s="7" t="s">
        <v>195</v>
      </c>
      <c r="F385" s="8">
        <v>519.56903371812143</v>
      </c>
      <c r="G385" s="8">
        <v>7803.9800344953137</v>
      </c>
      <c r="H385" s="8">
        <v>316.39585591060802</v>
      </c>
      <c r="I385" s="8">
        <v>5129.5249668190309</v>
      </c>
      <c r="J385" t="str">
        <f>LOOKUP(A385,Feuil7!A$2:A$28,Feuil7!D$2:D$28)</f>
        <v>LANGUEDOC-ROUSSILLON</v>
      </c>
      <c r="K385" t="str">
        <f t="shared" si="23"/>
        <v>niveau secondaire</v>
      </c>
      <c r="L385" t="str">
        <f t="shared" si="24"/>
        <v>MEDITERRANEE</v>
      </c>
      <c r="M385" s="11">
        <f t="shared" si="25"/>
        <v>13769.469890943074</v>
      </c>
      <c r="N385" s="11">
        <f t="shared" si="26"/>
        <v>835.96488962872945</v>
      </c>
    </row>
    <row r="386" spans="1:14" x14ac:dyDescent="0.25">
      <c r="A386" s="5">
        <v>82</v>
      </c>
      <c r="B386" s="9" t="s">
        <v>47</v>
      </c>
      <c r="C386" s="10" t="s">
        <v>155</v>
      </c>
      <c r="D386" s="11">
        <v>2011</v>
      </c>
      <c r="E386" s="7" t="s">
        <v>195</v>
      </c>
      <c r="F386" s="8">
        <v>7438.8547312897372</v>
      </c>
      <c r="G386" s="8">
        <v>75884.742969784289</v>
      </c>
      <c r="H386" s="8">
        <v>4334.1673476719516</v>
      </c>
      <c r="I386" s="8">
        <v>55009.523041873443</v>
      </c>
      <c r="J386" t="str">
        <f>LOOKUP(A386,Feuil7!A$2:A$28,Feuil7!D$2:D$28)</f>
        <v>RHONE-ALPES</v>
      </c>
      <c r="K386" t="str">
        <f t="shared" si="23"/>
        <v>niveau secondaire</v>
      </c>
      <c r="L386" t="str">
        <f t="shared" si="24"/>
        <v>CENTRE-EST</v>
      </c>
      <c r="M386" s="11">
        <f t="shared" si="25"/>
        <v>142667.28809061943</v>
      </c>
      <c r="N386" s="11">
        <f t="shared" si="26"/>
        <v>11773.022078961689</v>
      </c>
    </row>
    <row r="387" spans="1:14" x14ac:dyDescent="0.25">
      <c r="A387" s="5">
        <v>73</v>
      </c>
      <c r="B387" s="9" t="s">
        <v>168</v>
      </c>
      <c r="C387" s="10" t="s">
        <v>169</v>
      </c>
      <c r="D387" s="11">
        <v>2011</v>
      </c>
      <c r="E387" s="7" t="s">
        <v>195</v>
      </c>
      <c r="F387" s="8">
        <v>3427.8235915188848</v>
      </c>
      <c r="G387" s="8">
        <v>39313.64566054535</v>
      </c>
      <c r="H387" s="8">
        <v>1906.0431807127595</v>
      </c>
      <c r="I387" s="8">
        <v>28107.256078161361</v>
      </c>
      <c r="J387" t="str">
        <f>LOOKUP(A387,Feuil7!A$2:A$28,Feuil7!D$2:D$28)</f>
        <v>MIDI-PYRENEES</v>
      </c>
      <c r="K387" t="str">
        <f t="shared" ref="K387:K450" si="27">IF(OR(E387="Aucun",E387="CEP"),"niveau primaire",IF(OR(E387="CAP-BEP",E387="BEPC"),"niveau secondaire",IF(OR(E387="BAC",E387="SUP"),"niveau supérieur","")))</f>
        <v>niveau secondaire</v>
      </c>
      <c r="L387" t="str">
        <f t="shared" ref="L387:L450" si="28">IF(OR(J387="ile-de-France"),"REGION PARISIENNE",IF(OR(J387="bourgogne",J387="centre",J387="champagne-ardenne",J387="basse-normandie",J387="haute-normandie",J387="picardie"),"BASSIN PARISIEN",IF(OR(J387="nord pas-de-calais"),"NORD",IF(OR(J387="alsace",J387="franche-comte",J387="lorraine"),"EST",IF(OR(J387="bretagne",J387="pays de la loire",J387="poitou-charentes"),"OUEST",IF(OR(J387="aquitaine",J387="limousin",J387="midi-pyrenees"),"SUD-OUEST",IF(OR(J387="auvergne",J387="rhone-alpes"),"CENTRE-EST",IF(OR(J387="languedoc-roussillon",J387="provence-alpes-cote d'azur",J387="corse"),"MEDITERRANEE",""))))))))</f>
        <v>SUD-OUEST</v>
      </c>
      <c r="M387" s="11">
        <f t="shared" ref="M387:M450" si="29">SUM(F387,G387,H387,I387)</f>
        <v>72754.76851093836</v>
      </c>
      <c r="N387" s="11">
        <f t="shared" ref="N387:N450" si="30">SUM(F387,H387)</f>
        <v>5333.8667722316441</v>
      </c>
    </row>
    <row r="388" spans="1:14" x14ac:dyDescent="0.25">
      <c r="A388" s="5">
        <v>83</v>
      </c>
      <c r="B388" s="9" t="s">
        <v>63</v>
      </c>
      <c r="C388" s="10" t="s">
        <v>98</v>
      </c>
      <c r="D388" s="11">
        <v>1975</v>
      </c>
      <c r="E388" s="7" t="s">
        <v>197</v>
      </c>
      <c r="F388" s="8">
        <v>325</v>
      </c>
      <c r="G388" s="8">
        <v>2220</v>
      </c>
      <c r="H388" s="8">
        <v>525</v>
      </c>
      <c r="I388" s="8">
        <v>2090</v>
      </c>
      <c r="J388" t="str">
        <f>LOOKUP(A388,Feuil7!A$2:A$28,Feuil7!D$2:D$28)</f>
        <v>AUVERGNE</v>
      </c>
      <c r="K388" t="str">
        <f t="shared" si="27"/>
        <v>niveau supérieur</v>
      </c>
      <c r="L388" t="str">
        <f t="shared" si="28"/>
        <v>CENTRE-EST</v>
      </c>
      <c r="M388" s="11">
        <f t="shared" si="29"/>
        <v>5160</v>
      </c>
      <c r="N388" s="11">
        <f t="shared" si="30"/>
        <v>850</v>
      </c>
    </row>
    <row r="389" spans="1:14" x14ac:dyDescent="0.25">
      <c r="A389" s="5">
        <v>73</v>
      </c>
      <c r="B389" s="9" t="s">
        <v>9</v>
      </c>
      <c r="C389" s="10" t="s">
        <v>170</v>
      </c>
      <c r="D389" s="11">
        <v>1982</v>
      </c>
      <c r="E389" s="7" t="s">
        <v>11</v>
      </c>
      <c r="F389" s="8">
        <v>2844</v>
      </c>
      <c r="G389" s="8">
        <v>26308</v>
      </c>
      <c r="H389" s="8">
        <v>2176</v>
      </c>
      <c r="I389" s="8">
        <v>31660</v>
      </c>
      <c r="J389" t="str">
        <f>LOOKUP(A389,Feuil7!A$2:A$28,Feuil7!D$2:D$28)</f>
        <v>MIDI-PYRENEES</v>
      </c>
      <c r="K389" t="str">
        <f t="shared" si="27"/>
        <v>niveau primaire</v>
      </c>
      <c r="L389" t="str">
        <f t="shared" si="28"/>
        <v>SUD-OUEST</v>
      </c>
      <c r="M389" s="11">
        <f t="shared" si="29"/>
        <v>62988</v>
      </c>
      <c r="N389" s="11">
        <f t="shared" si="30"/>
        <v>5020</v>
      </c>
    </row>
    <row r="390" spans="1:14" x14ac:dyDescent="0.25">
      <c r="A390" s="5">
        <v>43</v>
      </c>
      <c r="B390" s="9" t="s">
        <v>34</v>
      </c>
      <c r="C390" s="10" t="s">
        <v>64</v>
      </c>
      <c r="D390" s="11">
        <v>1982</v>
      </c>
      <c r="E390" s="7" t="s">
        <v>194</v>
      </c>
      <c r="F390" s="8">
        <v>1964</v>
      </c>
      <c r="G390" s="8">
        <v>5188</v>
      </c>
      <c r="H390" s="8">
        <v>2988</v>
      </c>
      <c r="I390" s="8">
        <v>9032</v>
      </c>
      <c r="J390" t="str">
        <f>LOOKUP(A390,Feuil7!A$2:A$28,Feuil7!D$2:D$28)</f>
        <v>FRANCHE-COMTE</v>
      </c>
      <c r="K390" t="str">
        <f t="shared" si="27"/>
        <v>niveau secondaire</v>
      </c>
      <c r="L390" t="str">
        <f t="shared" si="28"/>
        <v>EST</v>
      </c>
      <c r="M390" s="11">
        <f t="shared" si="29"/>
        <v>19172</v>
      </c>
      <c r="N390" s="11">
        <f t="shared" si="30"/>
        <v>4952</v>
      </c>
    </row>
    <row r="391" spans="1:14" x14ac:dyDescent="0.25">
      <c r="A391" s="5">
        <v>24</v>
      </c>
      <c r="B391" s="9" t="s">
        <v>68</v>
      </c>
      <c r="C391" s="10" t="s">
        <v>69</v>
      </c>
      <c r="D391">
        <v>1968</v>
      </c>
      <c r="E391" s="7" t="s">
        <v>194</v>
      </c>
      <c r="F391" s="8">
        <v>904</v>
      </c>
      <c r="G391" s="8">
        <v>2252</v>
      </c>
      <c r="H391" s="8">
        <v>1360</v>
      </c>
      <c r="I391" s="8">
        <v>3948</v>
      </c>
      <c r="J391" t="str">
        <f>LOOKUP(A391,Feuil7!A$2:A$28,Feuil7!D$2:D$28)</f>
        <v>CENTRE</v>
      </c>
      <c r="K391" t="str">
        <f t="shared" si="27"/>
        <v>niveau secondaire</v>
      </c>
      <c r="L391" t="str">
        <f t="shared" si="28"/>
        <v>BASSIN PARISIEN</v>
      </c>
      <c r="M391" s="11">
        <f t="shared" si="29"/>
        <v>8464</v>
      </c>
      <c r="N391" s="11">
        <f t="shared" si="30"/>
        <v>2264</v>
      </c>
    </row>
    <row r="392" spans="1:14" x14ac:dyDescent="0.25">
      <c r="A392" s="5">
        <v>72</v>
      </c>
      <c r="B392" s="9" t="s">
        <v>106</v>
      </c>
      <c r="C392" s="10" t="s">
        <v>107</v>
      </c>
      <c r="D392" s="11">
        <v>2011</v>
      </c>
      <c r="E392" s="7" t="s">
        <v>197</v>
      </c>
      <c r="F392" s="8">
        <v>1112.4934485922536</v>
      </c>
      <c r="G392" s="8">
        <v>20258.037789477727</v>
      </c>
      <c r="H392" s="8">
        <v>1412.8021349471674</v>
      </c>
      <c r="I392" s="8">
        <v>25814.817438453145</v>
      </c>
      <c r="J392" t="str">
        <f>LOOKUP(A392,Feuil7!A$2:A$28,Feuil7!D$2:D$28)</f>
        <v>AQUITAINE</v>
      </c>
      <c r="K392" t="str">
        <f t="shared" si="27"/>
        <v>niveau supérieur</v>
      </c>
      <c r="L392" t="str">
        <f t="shared" si="28"/>
        <v>SUD-OUEST</v>
      </c>
      <c r="M392" s="11">
        <f t="shared" si="29"/>
        <v>48598.150811470288</v>
      </c>
      <c r="N392" s="11">
        <f t="shared" si="30"/>
        <v>2525.2955835394209</v>
      </c>
    </row>
    <row r="393" spans="1:14" x14ac:dyDescent="0.25">
      <c r="A393" s="5">
        <v>53</v>
      </c>
      <c r="B393" s="9" t="s">
        <v>70</v>
      </c>
      <c r="C393" s="10" t="s">
        <v>71</v>
      </c>
      <c r="D393" s="11">
        <v>1990</v>
      </c>
      <c r="E393" s="7" t="s">
        <v>194</v>
      </c>
      <c r="F393" s="8">
        <v>2570</v>
      </c>
      <c r="G393" s="8">
        <v>21537</v>
      </c>
      <c r="H393" s="8">
        <v>1976</v>
      </c>
      <c r="I393" s="8">
        <v>28352</v>
      </c>
      <c r="J393" t="str">
        <f>LOOKUP(A393,Feuil7!A$2:A$28,Feuil7!D$2:D$28)</f>
        <v>BRETAGNE</v>
      </c>
      <c r="K393" t="str">
        <f t="shared" si="27"/>
        <v>niveau secondaire</v>
      </c>
      <c r="L393" t="str">
        <f t="shared" si="28"/>
        <v>OUEST</v>
      </c>
      <c r="M393" s="11">
        <f t="shared" si="29"/>
        <v>54435</v>
      </c>
      <c r="N393" s="11">
        <f t="shared" si="30"/>
        <v>4546</v>
      </c>
    </row>
    <row r="394" spans="1:14" x14ac:dyDescent="0.25">
      <c r="A394" s="5">
        <v>91</v>
      </c>
      <c r="B394" s="9" t="s">
        <v>108</v>
      </c>
      <c r="C394" s="10" t="s">
        <v>109</v>
      </c>
      <c r="D394" s="11">
        <v>1990</v>
      </c>
      <c r="E394" s="7" t="s">
        <v>194</v>
      </c>
      <c r="F394" s="8">
        <v>180</v>
      </c>
      <c r="G394" s="8">
        <v>1608</v>
      </c>
      <c r="H394" s="8">
        <v>176</v>
      </c>
      <c r="I394" s="8">
        <v>2808</v>
      </c>
      <c r="J394" t="str">
        <f>LOOKUP(A394,Feuil7!A$2:A$28,Feuil7!D$2:D$28)</f>
        <v>LANGUEDOC-ROUSSILLON</v>
      </c>
      <c r="K394" t="str">
        <f t="shared" si="27"/>
        <v>niveau secondaire</v>
      </c>
      <c r="L394" t="str">
        <f t="shared" si="28"/>
        <v>MEDITERRANEE</v>
      </c>
      <c r="M394" s="11">
        <f t="shared" si="29"/>
        <v>4772</v>
      </c>
      <c r="N394" s="11">
        <f t="shared" si="30"/>
        <v>356</v>
      </c>
    </row>
    <row r="395" spans="1:14" x14ac:dyDescent="0.25">
      <c r="A395" s="5">
        <v>93</v>
      </c>
      <c r="B395" s="9" t="s">
        <v>32</v>
      </c>
      <c r="C395" s="10" t="s">
        <v>33</v>
      </c>
      <c r="D395" s="11">
        <v>1999</v>
      </c>
      <c r="E395" s="7" t="s">
        <v>194</v>
      </c>
      <c r="F395" s="8">
        <v>5569</v>
      </c>
      <c r="G395" s="8">
        <v>45880</v>
      </c>
      <c r="H395" s="8">
        <v>4294</v>
      </c>
      <c r="I395" s="8">
        <v>64847</v>
      </c>
      <c r="J395" t="str">
        <f>LOOKUP(A395,Feuil7!A$2:A$28,Feuil7!D$2:D$28)</f>
        <v>PROVENCE-ALPES-COTE D'AZUR</v>
      </c>
      <c r="K395" t="str">
        <f t="shared" si="27"/>
        <v>niveau secondaire</v>
      </c>
      <c r="L395" t="str">
        <f t="shared" si="28"/>
        <v>MEDITERRANEE</v>
      </c>
      <c r="M395" s="11">
        <f t="shared" si="29"/>
        <v>120590</v>
      </c>
      <c r="N395" s="11">
        <f t="shared" si="30"/>
        <v>9863</v>
      </c>
    </row>
    <row r="396" spans="1:14" x14ac:dyDescent="0.25">
      <c r="A396" s="5">
        <v>82</v>
      </c>
      <c r="B396" s="9" t="s">
        <v>47</v>
      </c>
      <c r="C396" s="10" t="s">
        <v>155</v>
      </c>
      <c r="D396" s="11">
        <v>1990</v>
      </c>
      <c r="E396" s="7" t="s">
        <v>194</v>
      </c>
      <c r="F396" s="8">
        <v>1650</v>
      </c>
      <c r="G396" s="8">
        <v>10277</v>
      </c>
      <c r="H396" s="8">
        <v>1860</v>
      </c>
      <c r="I396" s="8">
        <v>17756</v>
      </c>
      <c r="J396" t="str">
        <f>LOOKUP(A396,Feuil7!A$2:A$28,Feuil7!D$2:D$28)</f>
        <v>RHONE-ALPES</v>
      </c>
      <c r="K396" t="str">
        <f t="shared" si="27"/>
        <v>niveau secondaire</v>
      </c>
      <c r="L396" t="str">
        <f t="shared" si="28"/>
        <v>CENTRE-EST</v>
      </c>
      <c r="M396" s="11">
        <f t="shared" si="29"/>
        <v>31543</v>
      </c>
      <c r="N396" s="11">
        <f t="shared" si="30"/>
        <v>3510</v>
      </c>
    </row>
    <row r="397" spans="1:14" x14ac:dyDescent="0.25">
      <c r="A397" s="5">
        <v>83</v>
      </c>
      <c r="B397" s="9" t="s">
        <v>37</v>
      </c>
      <c r="C397" s="10" t="s">
        <v>38</v>
      </c>
      <c r="D397">
        <v>1968</v>
      </c>
      <c r="E397" s="7" t="s">
        <v>196</v>
      </c>
      <c r="F397" s="8">
        <v>536</v>
      </c>
      <c r="G397" s="8">
        <v>1804</v>
      </c>
      <c r="H397" s="8">
        <v>692</v>
      </c>
      <c r="I397" s="8">
        <v>2120</v>
      </c>
      <c r="J397" t="str">
        <f>LOOKUP(A397,Feuil7!A$2:A$28,Feuil7!D$2:D$28)</f>
        <v>AUVERGNE</v>
      </c>
      <c r="K397" t="str">
        <f t="shared" si="27"/>
        <v>niveau supérieur</v>
      </c>
      <c r="L397" t="str">
        <f t="shared" si="28"/>
        <v>CENTRE-EST</v>
      </c>
      <c r="M397" s="11">
        <f t="shared" si="29"/>
        <v>5152</v>
      </c>
      <c r="N397" s="11">
        <f t="shared" si="30"/>
        <v>1228</v>
      </c>
    </row>
    <row r="398" spans="1:14" x14ac:dyDescent="0.25">
      <c r="A398" s="5">
        <v>11</v>
      </c>
      <c r="B398" s="9" t="s">
        <v>50</v>
      </c>
      <c r="C398" s="10" t="s">
        <v>190</v>
      </c>
      <c r="D398">
        <v>1968</v>
      </c>
      <c r="E398" s="7" t="s">
        <v>11</v>
      </c>
      <c r="F398" s="8">
        <v>18592</v>
      </c>
      <c r="G398" s="8">
        <v>110648</v>
      </c>
      <c r="H398" s="8">
        <v>12764</v>
      </c>
      <c r="I398" s="8">
        <v>136296</v>
      </c>
      <c r="J398" t="str">
        <f>LOOKUP(A398,Feuil7!A$2:A$28,Feuil7!D$2:D$28)</f>
        <v>ILE-DE-FRANCE</v>
      </c>
      <c r="K398" t="str">
        <f t="shared" si="27"/>
        <v>niveau primaire</v>
      </c>
      <c r="L398" t="str">
        <f t="shared" si="28"/>
        <v>REGION PARISIENNE</v>
      </c>
      <c r="M398" s="11">
        <f t="shared" si="29"/>
        <v>278300</v>
      </c>
      <c r="N398" s="11">
        <f t="shared" si="30"/>
        <v>31356</v>
      </c>
    </row>
    <row r="399" spans="1:14" x14ac:dyDescent="0.25">
      <c r="A399" s="5">
        <v>53</v>
      </c>
      <c r="B399" s="9" t="s">
        <v>121</v>
      </c>
      <c r="C399" s="10" t="s">
        <v>122</v>
      </c>
      <c r="D399" s="11">
        <v>1990</v>
      </c>
      <c r="E399" s="7" t="s">
        <v>193</v>
      </c>
      <c r="F399" s="8">
        <v>818</v>
      </c>
      <c r="G399" s="8">
        <v>40869</v>
      </c>
      <c r="H399" s="8">
        <v>552</v>
      </c>
      <c r="I399" s="8">
        <v>56576</v>
      </c>
      <c r="J399" t="str">
        <f>LOOKUP(A399,Feuil7!A$2:A$28,Feuil7!D$2:D$28)</f>
        <v>BRETAGNE</v>
      </c>
      <c r="K399" t="str">
        <f t="shared" si="27"/>
        <v>niveau primaire</v>
      </c>
      <c r="L399" t="str">
        <f t="shared" si="28"/>
        <v>OUEST</v>
      </c>
      <c r="M399" s="11">
        <f t="shared" si="29"/>
        <v>98815</v>
      </c>
      <c r="N399" s="11">
        <f t="shared" si="30"/>
        <v>1370</v>
      </c>
    </row>
    <row r="400" spans="1:14" x14ac:dyDescent="0.25">
      <c r="A400" s="5">
        <v>53</v>
      </c>
      <c r="B400" s="9" t="s">
        <v>12</v>
      </c>
      <c r="C400" s="10" t="s">
        <v>58</v>
      </c>
      <c r="D400">
        <v>1968</v>
      </c>
      <c r="E400" s="7" t="s">
        <v>195</v>
      </c>
      <c r="F400" s="8">
        <v>5496</v>
      </c>
      <c r="G400" s="8">
        <v>9148</v>
      </c>
      <c r="H400" s="8">
        <v>3532</v>
      </c>
      <c r="I400" s="8">
        <v>6376</v>
      </c>
      <c r="J400" t="str">
        <f>LOOKUP(A400,Feuil7!A$2:A$28,Feuil7!D$2:D$28)</f>
        <v>BRETAGNE</v>
      </c>
      <c r="K400" t="str">
        <f t="shared" si="27"/>
        <v>niveau secondaire</v>
      </c>
      <c r="L400" t="str">
        <f t="shared" si="28"/>
        <v>OUEST</v>
      </c>
      <c r="M400" s="11">
        <f t="shared" si="29"/>
        <v>24552</v>
      </c>
      <c r="N400" s="11">
        <f t="shared" si="30"/>
        <v>9028</v>
      </c>
    </row>
    <row r="401" spans="1:14" x14ac:dyDescent="0.25">
      <c r="A401" s="5">
        <v>22</v>
      </c>
      <c r="B401" s="9" t="s">
        <v>129</v>
      </c>
      <c r="C401" s="10" t="s">
        <v>130</v>
      </c>
      <c r="D401" s="11">
        <v>2006</v>
      </c>
      <c r="E401" s="7" t="s">
        <v>195</v>
      </c>
      <c r="F401" s="8">
        <v>9795.2179815397958</v>
      </c>
      <c r="G401" s="8">
        <v>76212.902267249607</v>
      </c>
      <c r="H401" s="8">
        <v>5950.7145468001199</v>
      </c>
      <c r="I401" s="8">
        <v>53816.189924901286</v>
      </c>
      <c r="J401" t="str">
        <f>LOOKUP(A401,Feuil7!A$2:A$28,Feuil7!D$2:D$28)</f>
        <v>PICARDIE</v>
      </c>
      <c r="K401" t="str">
        <f t="shared" si="27"/>
        <v>niveau secondaire</v>
      </c>
      <c r="L401" t="str">
        <f t="shared" si="28"/>
        <v>BASSIN PARISIEN</v>
      </c>
      <c r="M401" s="11">
        <f t="shared" si="29"/>
        <v>145775.02472049082</v>
      </c>
      <c r="N401" s="11">
        <f t="shared" si="30"/>
        <v>15745.932528339916</v>
      </c>
    </row>
    <row r="402" spans="1:14" x14ac:dyDescent="0.25">
      <c r="A402" s="5">
        <v>93</v>
      </c>
      <c r="B402" s="9" t="s">
        <v>310</v>
      </c>
      <c r="C402" s="10" t="s">
        <v>19</v>
      </c>
      <c r="D402" s="11">
        <v>2011</v>
      </c>
      <c r="E402" s="7" t="s">
        <v>195</v>
      </c>
      <c r="F402" s="8">
        <v>8153.6564345819925</v>
      </c>
      <c r="G402" s="8">
        <v>84225.260152253672</v>
      </c>
      <c r="H402" s="8">
        <v>5302.6547853543916</v>
      </c>
      <c r="I402" s="8">
        <v>73025.142628839472</v>
      </c>
      <c r="J402" t="str">
        <f>LOOKUP(A402,Feuil7!A$2:A$28,Feuil7!D$2:D$28)</f>
        <v>PROVENCE-ALPES-COTE D'AZUR</v>
      </c>
      <c r="K402" t="str">
        <f t="shared" si="27"/>
        <v>niveau secondaire</v>
      </c>
      <c r="L402" t="str">
        <f t="shared" si="28"/>
        <v>MEDITERRANEE</v>
      </c>
      <c r="M402" s="11">
        <f t="shared" si="29"/>
        <v>170706.71400102953</v>
      </c>
      <c r="N402" s="11">
        <f t="shared" si="30"/>
        <v>13456.311219936384</v>
      </c>
    </row>
    <row r="403" spans="1:14" x14ac:dyDescent="0.25">
      <c r="A403" s="5">
        <v>73</v>
      </c>
      <c r="B403" s="9" t="s">
        <v>9</v>
      </c>
      <c r="C403" s="10" t="s">
        <v>170</v>
      </c>
      <c r="D403" s="11">
        <v>1999</v>
      </c>
      <c r="E403" s="7" t="s">
        <v>197</v>
      </c>
      <c r="F403" s="8">
        <v>626</v>
      </c>
      <c r="G403" s="8">
        <v>8398</v>
      </c>
      <c r="H403" s="8">
        <v>762</v>
      </c>
      <c r="I403" s="8">
        <v>9479</v>
      </c>
      <c r="J403" t="str">
        <f>LOOKUP(A403,Feuil7!A$2:A$28,Feuil7!D$2:D$28)</f>
        <v>MIDI-PYRENEES</v>
      </c>
      <c r="K403" t="str">
        <f t="shared" si="27"/>
        <v>niveau supérieur</v>
      </c>
      <c r="L403" t="str">
        <f t="shared" si="28"/>
        <v>SUD-OUEST</v>
      </c>
      <c r="M403" s="11">
        <f t="shared" si="29"/>
        <v>19265</v>
      </c>
      <c r="N403" s="11">
        <f t="shared" si="30"/>
        <v>1388</v>
      </c>
    </row>
    <row r="404" spans="1:14" x14ac:dyDescent="0.25">
      <c r="A404" s="5">
        <v>31</v>
      </c>
      <c r="B404" s="9" t="s">
        <v>133</v>
      </c>
      <c r="C404" s="10" t="s">
        <v>134</v>
      </c>
      <c r="D404" s="11">
        <v>2011</v>
      </c>
      <c r="E404" s="7" t="s">
        <v>197</v>
      </c>
      <c r="F404" s="8">
        <v>6342.5376268870459</v>
      </c>
      <c r="G404" s="8">
        <v>81240.555909974311</v>
      </c>
      <c r="H404" s="8">
        <v>8725.7444911903076</v>
      </c>
      <c r="I404" s="8">
        <v>93477.509248806702</v>
      </c>
      <c r="J404" t="str">
        <f>LOOKUP(A404,Feuil7!A$2:A$28,Feuil7!D$2:D$28)</f>
        <v>NORD-PAS-DE-CALAIS</v>
      </c>
      <c r="K404" t="str">
        <f t="shared" si="27"/>
        <v>niveau supérieur</v>
      </c>
      <c r="L404" t="str">
        <f t="shared" si="28"/>
        <v/>
      </c>
      <c r="M404" s="11">
        <f t="shared" si="29"/>
        <v>189786.34727685835</v>
      </c>
      <c r="N404" s="11">
        <f t="shared" si="30"/>
        <v>15068.282118077354</v>
      </c>
    </row>
    <row r="405" spans="1:14" x14ac:dyDescent="0.25">
      <c r="A405" s="5">
        <v>52</v>
      </c>
      <c r="B405" s="9" t="s">
        <v>57</v>
      </c>
      <c r="C405" s="10" t="s">
        <v>117</v>
      </c>
      <c r="D405" s="11">
        <v>1975</v>
      </c>
      <c r="E405" s="7" t="s">
        <v>11</v>
      </c>
      <c r="F405" s="8">
        <v>5180</v>
      </c>
      <c r="G405" s="8">
        <v>35515</v>
      </c>
      <c r="H405" s="8">
        <v>4470</v>
      </c>
      <c r="I405" s="8">
        <v>43100</v>
      </c>
      <c r="J405" t="str">
        <f>LOOKUP(A405,Feuil7!A$2:A$28,Feuil7!D$2:D$28)</f>
        <v>PAYS DE LA LOIRE</v>
      </c>
      <c r="K405" t="str">
        <f t="shared" si="27"/>
        <v>niveau primaire</v>
      </c>
      <c r="L405" t="str">
        <f t="shared" si="28"/>
        <v>OUEST</v>
      </c>
      <c r="M405" s="11">
        <f t="shared" si="29"/>
        <v>88265</v>
      </c>
      <c r="N405" s="11">
        <f t="shared" si="30"/>
        <v>9650</v>
      </c>
    </row>
    <row r="406" spans="1:14" x14ac:dyDescent="0.25">
      <c r="A406" s="5">
        <v>43</v>
      </c>
      <c r="B406" s="9" t="s">
        <v>90</v>
      </c>
      <c r="C406" s="10" t="s">
        <v>91</v>
      </c>
      <c r="D406" s="11">
        <v>2006</v>
      </c>
      <c r="E406" s="7" t="s">
        <v>193</v>
      </c>
      <c r="F406" s="8">
        <v>59.715359036390147</v>
      </c>
      <c r="G406" s="8">
        <v>11851.816005140854</v>
      </c>
      <c r="H406" s="8">
        <v>43.191526900167993</v>
      </c>
      <c r="I406" s="8">
        <v>19128.245442836196</v>
      </c>
      <c r="J406" t="str">
        <f>LOOKUP(A406,Feuil7!A$2:A$28,Feuil7!D$2:D$28)</f>
        <v>FRANCHE-COMTE</v>
      </c>
      <c r="K406" t="str">
        <f t="shared" si="27"/>
        <v>niveau primaire</v>
      </c>
      <c r="L406" t="str">
        <f t="shared" si="28"/>
        <v>EST</v>
      </c>
      <c r="M406" s="11">
        <f t="shared" si="29"/>
        <v>31082.96833391361</v>
      </c>
      <c r="N406" s="11">
        <f t="shared" si="30"/>
        <v>102.90688593655814</v>
      </c>
    </row>
    <row r="407" spans="1:14" x14ac:dyDescent="0.25">
      <c r="A407" s="5">
        <v>21</v>
      </c>
      <c r="B407" s="9" t="s">
        <v>99</v>
      </c>
      <c r="C407" s="10" t="s">
        <v>116</v>
      </c>
      <c r="D407" s="11">
        <v>1990</v>
      </c>
      <c r="E407" s="7" t="s">
        <v>195</v>
      </c>
      <c r="F407" s="8">
        <v>4009</v>
      </c>
      <c r="G407" s="8">
        <v>16865</v>
      </c>
      <c r="H407" s="8">
        <v>2645</v>
      </c>
      <c r="I407" s="8">
        <v>9116</v>
      </c>
      <c r="J407" t="str">
        <f>LOOKUP(A407,Feuil7!A$2:A$28,Feuil7!D$2:D$28)</f>
        <v>CHAMPAGNE-ARDENNE</v>
      </c>
      <c r="K407" t="str">
        <f t="shared" si="27"/>
        <v>niveau secondaire</v>
      </c>
      <c r="L407" t="str">
        <f t="shared" si="28"/>
        <v>BASSIN PARISIEN</v>
      </c>
      <c r="M407" s="11">
        <f t="shared" si="29"/>
        <v>32635</v>
      </c>
      <c r="N407" s="11">
        <f t="shared" si="30"/>
        <v>6654</v>
      </c>
    </row>
    <row r="408" spans="1:14" x14ac:dyDescent="0.25">
      <c r="A408" s="5">
        <v>82</v>
      </c>
      <c r="B408" s="9" t="s">
        <v>309</v>
      </c>
      <c r="C408" s="10" t="s">
        <v>20</v>
      </c>
      <c r="D408">
        <v>1968</v>
      </c>
      <c r="E408" s="7" t="s">
        <v>197</v>
      </c>
      <c r="F408" s="8">
        <v>196</v>
      </c>
      <c r="G408" s="8">
        <v>2096</v>
      </c>
      <c r="H408" s="8">
        <v>144</v>
      </c>
      <c r="I408" s="8">
        <v>820</v>
      </c>
      <c r="J408" t="str">
        <f>LOOKUP(A408,Feuil7!A$2:A$28,Feuil7!D$2:D$28)</f>
        <v>RHONE-ALPES</v>
      </c>
      <c r="K408" t="str">
        <f t="shared" si="27"/>
        <v>niveau supérieur</v>
      </c>
      <c r="L408" t="str">
        <f t="shared" si="28"/>
        <v>CENTRE-EST</v>
      </c>
      <c r="M408" s="11">
        <f t="shared" si="29"/>
        <v>3256</v>
      </c>
      <c r="N408" s="11">
        <f t="shared" si="30"/>
        <v>340</v>
      </c>
    </row>
    <row r="409" spans="1:14" x14ac:dyDescent="0.25">
      <c r="A409" s="5">
        <v>23</v>
      </c>
      <c r="B409" s="9" t="s">
        <v>66</v>
      </c>
      <c r="C409" s="10" t="s">
        <v>67</v>
      </c>
      <c r="D409" s="11">
        <v>1982</v>
      </c>
      <c r="E409" s="7" t="s">
        <v>197</v>
      </c>
      <c r="F409" s="8">
        <v>644</v>
      </c>
      <c r="G409" s="8">
        <v>9224</v>
      </c>
      <c r="H409" s="8">
        <v>1008</v>
      </c>
      <c r="I409" s="8">
        <v>7840</v>
      </c>
      <c r="J409" t="str">
        <f>LOOKUP(A409,Feuil7!A$2:A$28,Feuil7!D$2:D$28)</f>
        <v>HAUTE-NORMANDIE</v>
      </c>
      <c r="K409" t="str">
        <f t="shared" si="27"/>
        <v>niveau supérieur</v>
      </c>
      <c r="L409" t="str">
        <f t="shared" si="28"/>
        <v>BASSIN PARISIEN</v>
      </c>
      <c r="M409" s="11">
        <f t="shared" si="29"/>
        <v>18716</v>
      </c>
      <c r="N409" s="11">
        <f t="shared" si="30"/>
        <v>1652</v>
      </c>
    </row>
    <row r="410" spans="1:14" x14ac:dyDescent="0.25">
      <c r="A410" s="5">
        <v>21</v>
      </c>
      <c r="B410" s="9" t="s">
        <v>312</v>
      </c>
      <c r="C410" s="10" t="s">
        <v>22</v>
      </c>
      <c r="D410" s="11">
        <v>1999</v>
      </c>
      <c r="E410" s="7" t="s">
        <v>11</v>
      </c>
      <c r="F410" s="8">
        <v>2121</v>
      </c>
      <c r="G410" s="8">
        <v>21506</v>
      </c>
      <c r="H410" s="8">
        <v>1762</v>
      </c>
      <c r="I410" s="8">
        <v>26296</v>
      </c>
      <c r="J410" t="str">
        <f>LOOKUP(A410,Feuil7!A$2:A$28,Feuil7!D$2:D$28)</f>
        <v>CHAMPAGNE-ARDENNE</v>
      </c>
      <c r="K410" t="str">
        <f t="shared" si="27"/>
        <v>niveau primaire</v>
      </c>
      <c r="L410" t="str">
        <f t="shared" si="28"/>
        <v>BASSIN PARISIEN</v>
      </c>
      <c r="M410" s="11">
        <f t="shared" si="29"/>
        <v>51685</v>
      </c>
      <c r="N410" s="11">
        <f t="shared" si="30"/>
        <v>3883</v>
      </c>
    </row>
    <row r="411" spans="1:14" x14ac:dyDescent="0.25">
      <c r="A411" s="5">
        <v>25</v>
      </c>
      <c r="B411" s="9" t="s">
        <v>35</v>
      </c>
      <c r="C411" s="10" t="s">
        <v>36</v>
      </c>
      <c r="D411" s="11">
        <v>1982</v>
      </c>
      <c r="E411" s="7" t="s">
        <v>195</v>
      </c>
      <c r="F411" s="8">
        <v>9568</v>
      </c>
      <c r="G411" s="8">
        <v>30680</v>
      </c>
      <c r="H411" s="8">
        <v>7340</v>
      </c>
      <c r="I411" s="8">
        <v>19260</v>
      </c>
      <c r="J411" t="str">
        <f>LOOKUP(A411,Feuil7!A$2:A$28,Feuil7!D$2:D$28)</f>
        <v>BASSE-NORMANDIE</v>
      </c>
      <c r="K411" t="str">
        <f t="shared" si="27"/>
        <v>niveau secondaire</v>
      </c>
      <c r="L411" t="str">
        <f t="shared" si="28"/>
        <v>BASSIN PARISIEN</v>
      </c>
      <c r="M411" s="11">
        <f t="shared" si="29"/>
        <v>66848</v>
      </c>
      <c r="N411" s="11">
        <f t="shared" si="30"/>
        <v>16908</v>
      </c>
    </row>
    <row r="412" spans="1:14" x14ac:dyDescent="0.25">
      <c r="A412" s="5">
        <v>24</v>
      </c>
      <c r="B412" s="9" t="s">
        <v>84</v>
      </c>
      <c r="C412" s="10" t="s">
        <v>85</v>
      </c>
      <c r="D412" s="11">
        <v>1975</v>
      </c>
      <c r="E412" s="7" t="s">
        <v>196</v>
      </c>
      <c r="F412" s="8">
        <v>810</v>
      </c>
      <c r="G412" s="8">
        <v>4680</v>
      </c>
      <c r="H412" s="8">
        <v>955</v>
      </c>
      <c r="I412" s="8">
        <v>2805</v>
      </c>
      <c r="J412" t="str">
        <f>LOOKUP(A412,Feuil7!A$2:A$28,Feuil7!D$2:D$28)</f>
        <v>CENTRE</v>
      </c>
      <c r="K412" t="str">
        <f t="shared" si="27"/>
        <v>niveau supérieur</v>
      </c>
      <c r="L412" t="str">
        <f t="shared" si="28"/>
        <v>BASSIN PARISIEN</v>
      </c>
      <c r="M412" s="11">
        <f t="shared" si="29"/>
        <v>9250</v>
      </c>
      <c r="N412" s="11">
        <f t="shared" si="30"/>
        <v>1765</v>
      </c>
    </row>
    <row r="413" spans="1:14" x14ac:dyDescent="0.25">
      <c r="A413" s="5">
        <v>82</v>
      </c>
      <c r="B413" s="9" t="s">
        <v>55</v>
      </c>
      <c r="C413" s="10" t="s">
        <v>65</v>
      </c>
      <c r="D413">
        <v>1968</v>
      </c>
      <c r="E413" s="7" t="s">
        <v>194</v>
      </c>
      <c r="F413" s="8">
        <v>1204</v>
      </c>
      <c r="G413" s="8">
        <v>3300</v>
      </c>
      <c r="H413" s="8">
        <v>1368</v>
      </c>
      <c r="I413" s="8">
        <v>6096</v>
      </c>
      <c r="J413" t="str">
        <f>LOOKUP(A413,Feuil7!A$2:A$28,Feuil7!D$2:D$28)</f>
        <v>RHONE-ALPES</v>
      </c>
      <c r="K413" t="str">
        <f t="shared" si="27"/>
        <v>niveau secondaire</v>
      </c>
      <c r="L413" t="str">
        <f t="shared" si="28"/>
        <v>CENTRE-EST</v>
      </c>
      <c r="M413" s="11">
        <f t="shared" si="29"/>
        <v>11968</v>
      </c>
      <c r="N413" s="11">
        <f t="shared" si="30"/>
        <v>2572</v>
      </c>
    </row>
    <row r="414" spans="1:14" x14ac:dyDescent="0.25">
      <c r="A414" s="5">
        <v>11</v>
      </c>
      <c r="B414" s="9" t="s">
        <v>16</v>
      </c>
      <c r="C414" s="10" t="s">
        <v>189</v>
      </c>
      <c r="D414" s="11">
        <v>2011</v>
      </c>
      <c r="E414" s="7" t="s">
        <v>11</v>
      </c>
      <c r="F414" s="8">
        <v>13498.904219196764</v>
      </c>
      <c r="G414" s="8">
        <v>140385.84070813566</v>
      </c>
      <c r="H414" s="8">
        <v>9054.8145158377865</v>
      </c>
      <c r="I414" s="8">
        <v>142727.4739754867</v>
      </c>
      <c r="J414" t="str">
        <f>LOOKUP(A414,Feuil7!A$2:A$28,Feuil7!D$2:D$28)</f>
        <v>ILE-DE-FRANCE</v>
      </c>
      <c r="K414" t="str">
        <f t="shared" si="27"/>
        <v>niveau primaire</v>
      </c>
      <c r="L414" t="str">
        <f t="shared" si="28"/>
        <v>REGION PARISIENNE</v>
      </c>
      <c r="M414" s="11">
        <f t="shared" si="29"/>
        <v>305667.03341865691</v>
      </c>
      <c r="N414" s="11">
        <f t="shared" si="30"/>
        <v>22553.718735034548</v>
      </c>
    </row>
    <row r="415" spans="1:14" x14ac:dyDescent="0.25">
      <c r="A415" s="5">
        <v>53</v>
      </c>
      <c r="B415" s="9" t="s">
        <v>121</v>
      </c>
      <c r="C415" s="10" t="s">
        <v>122</v>
      </c>
      <c r="D415">
        <v>1968</v>
      </c>
      <c r="E415" s="7" t="s">
        <v>193</v>
      </c>
      <c r="F415" s="8">
        <v>9984</v>
      </c>
      <c r="G415" s="8">
        <v>44008</v>
      </c>
      <c r="H415" s="8">
        <v>9412</v>
      </c>
      <c r="I415" s="8">
        <v>46440</v>
      </c>
      <c r="J415" t="str">
        <f>LOOKUP(A415,Feuil7!A$2:A$28,Feuil7!D$2:D$28)</f>
        <v>BRETAGNE</v>
      </c>
      <c r="K415" t="str">
        <f t="shared" si="27"/>
        <v>niveau primaire</v>
      </c>
      <c r="L415" t="str">
        <f t="shared" si="28"/>
        <v>OUEST</v>
      </c>
      <c r="M415" s="11">
        <f t="shared" si="29"/>
        <v>109844</v>
      </c>
      <c r="N415" s="11">
        <f t="shared" si="30"/>
        <v>19396</v>
      </c>
    </row>
    <row r="416" spans="1:14" x14ac:dyDescent="0.25">
      <c r="A416" s="5">
        <v>11</v>
      </c>
      <c r="B416" s="9" t="s">
        <v>16</v>
      </c>
      <c r="C416" s="10" t="s">
        <v>189</v>
      </c>
      <c r="D416" s="11">
        <v>1990</v>
      </c>
      <c r="E416" s="7" t="s">
        <v>196</v>
      </c>
      <c r="F416" s="8">
        <v>5840</v>
      </c>
      <c r="G416" s="8">
        <v>40492</v>
      </c>
      <c r="H416" s="8">
        <v>8772</v>
      </c>
      <c r="I416" s="8">
        <v>44149</v>
      </c>
      <c r="J416" t="str">
        <f>LOOKUP(A416,Feuil7!A$2:A$28,Feuil7!D$2:D$28)</f>
        <v>ILE-DE-FRANCE</v>
      </c>
      <c r="K416" t="str">
        <f t="shared" si="27"/>
        <v>niveau supérieur</v>
      </c>
      <c r="L416" t="str">
        <f t="shared" si="28"/>
        <v>REGION PARISIENNE</v>
      </c>
      <c r="M416" s="11">
        <f t="shared" si="29"/>
        <v>99253</v>
      </c>
      <c r="N416" s="11">
        <f t="shared" si="30"/>
        <v>14612</v>
      </c>
    </row>
    <row r="417" spans="1:14" x14ac:dyDescent="0.25">
      <c r="A417" s="5">
        <v>52</v>
      </c>
      <c r="B417" s="9" t="s">
        <v>57</v>
      </c>
      <c r="C417" s="10" t="s">
        <v>117</v>
      </c>
      <c r="D417" s="11">
        <v>1999</v>
      </c>
      <c r="E417" s="7" t="s">
        <v>11</v>
      </c>
      <c r="F417" s="8">
        <v>1739</v>
      </c>
      <c r="G417" s="8">
        <v>23983</v>
      </c>
      <c r="H417" s="8">
        <v>883</v>
      </c>
      <c r="I417" s="8">
        <v>28465</v>
      </c>
      <c r="J417" t="str">
        <f>LOOKUP(A417,Feuil7!A$2:A$28,Feuil7!D$2:D$28)</f>
        <v>PAYS DE LA LOIRE</v>
      </c>
      <c r="K417" t="str">
        <f t="shared" si="27"/>
        <v>niveau primaire</v>
      </c>
      <c r="L417" t="str">
        <f t="shared" si="28"/>
        <v>OUEST</v>
      </c>
      <c r="M417" s="11">
        <f t="shared" si="29"/>
        <v>55070</v>
      </c>
      <c r="N417" s="11">
        <f t="shared" si="30"/>
        <v>2622</v>
      </c>
    </row>
    <row r="418" spans="1:14" x14ac:dyDescent="0.25">
      <c r="A418" s="5">
        <v>82</v>
      </c>
      <c r="B418" s="9" t="s">
        <v>309</v>
      </c>
      <c r="C418" s="10" t="s">
        <v>20</v>
      </c>
      <c r="D418" s="11">
        <v>1982</v>
      </c>
      <c r="E418" s="7" t="s">
        <v>195</v>
      </c>
      <c r="F418" s="8">
        <v>4412</v>
      </c>
      <c r="G418" s="8">
        <v>12552</v>
      </c>
      <c r="H418" s="8">
        <v>2812</v>
      </c>
      <c r="I418" s="8">
        <v>7544</v>
      </c>
      <c r="J418" t="str">
        <f>LOOKUP(A418,Feuil7!A$2:A$28,Feuil7!D$2:D$28)</f>
        <v>RHONE-ALPES</v>
      </c>
      <c r="K418" t="str">
        <f t="shared" si="27"/>
        <v>niveau secondaire</v>
      </c>
      <c r="L418" t="str">
        <f t="shared" si="28"/>
        <v>CENTRE-EST</v>
      </c>
      <c r="M418" s="11">
        <f t="shared" si="29"/>
        <v>27320</v>
      </c>
      <c r="N418" s="11">
        <f t="shared" si="30"/>
        <v>7224</v>
      </c>
    </row>
    <row r="419" spans="1:14" x14ac:dyDescent="0.25">
      <c r="A419" s="5">
        <v>83</v>
      </c>
      <c r="B419" s="9" t="s">
        <v>135</v>
      </c>
      <c r="C419" s="10" t="s">
        <v>136</v>
      </c>
      <c r="D419" s="11">
        <v>2006</v>
      </c>
      <c r="E419" s="7" t="s">
        <v>195</v>
      </c>
      <c r="F419" s="8">
        <v>5757.7420208955191</v>
      </c>
      <c r="G419" s="8">
        <v>66770.657493084553</v>
      </c>
      <c r="H419" s="8">
        <v>3338.6594184997639</v>
      </c>
      <c r="I419" s="8">
        <v>44956.165632561584</v>
      </c>
      <c r="J419" t="str">
        <f>LOOKUP(A419,Feuil7!A$2:A$28,Feuil7!D$2:D$28)</f>
        <v>AUVERGNE</v>
      </c>
      <c r="K419" t="str">
        <f t="shared" si="27"/>
        <v>niveau secondaire</v>
      </c>
      <c r="L419" t="str">
        <f t="shared" si="28"/>
        <v>CENTRE-EST</v>
      </c>
      <c r="M419" s="11">
        <f t="shared" si="29"/>
        <v>120823.22456504143</v>
      </c>
      <c r="N419" s="11">
        <f t="shared" si="30"/>
        <v>9096.4014393952821</v>
      </c>
    </row>
    <row r="420" spans="1:14" x14ac:dyDescent="0.25">
      <c r="A420" s="5">
        <v>52</v>
      </c>
      <c r="B420" s="9" t="s">
        <v>100</v>
      </c>
      <c r="C420" s="10" t="s">
        <v>101</v>
      </c>
      <c r="D420" s="11">
        <v>1982</v>
      </c>
      <c r="E420" s="7" t="s">
        <v>196</v>
      </c>
      <c r="F420" s="8">
        <v>5080</v>
      </c>
      <c r="G420" s="8">
        <v>30132</v>
      </c>
      <c r="H420" s="8">
        <v>6872</v>
      </c>
      <c r="I420" s="8">
        <v>22340</v>
      </c>
      <c r="J420" t="str">
        <f>LOOKUP(A420,Feuil7!A$2:A$28,Feuil7!D$2:D$28)</f>
        <v>PAYS DE LA LOIRE</v>
      </c>
      <c r="K420" t="str">
        <f t="shared" si="27"/>
        <v>niveau supérieur</v>
      </c>
      <c r="L420" t="str">
        <f t="shared" si="28"/>
        <v>OUEST</v>
      </c>
      <c r="M420" s="11">
        <f t="shared" si="29"/>
        <v>64424</v>
      </c>
      <c r="N420" s="11">
        <f t="shared" si="30"/>
        <v>11952</v>
      </c>
    </row>
    <row r="421" spans="1:14" x14ac:dyDescent="0.25">
      <c r="A421" s="5">
        <v>82</v>
      </c>
      <c r="B421" s="9" t="s">
        <v>23</v>
      </c>
      <c r="C421" s="10" t="s">
        <v>154</v>
      </c>
      <c r="D421" s="11">
        <v>1999</v>
      </c>
      <c r="E421" s="7" t="s">
        <v>196</v>
      </c>
      <c r="F421" s="8">
        <v>2442</v>
      </c>
      <c r="G421" s="8">
        <v>14319</v>
      </c>
      <c r="H421" s="8">
        <v>2353</v>
      </c>
      <c r="I421" s="8">
        <v>17401</v>
      </c>
      <c r="J421" t="str">
        <f>LOOKUP(A421,Feuil7!A$2:A$28,Feuil7!D$2:D$28)</f>
        <v>RHONE-ALPES</v>
      </c>
      <c r="K421" t="str">
        <f t="shared" si="27"/>
        <v>niveau supérieur</v>
      </c>
      <c r="L421" t="str">
        <f t="shared" si="28"/>
        <v>CENTRE-EST</v>
      </c>
      <c r="M421" s="11">
        <f t="shared" si="29"/>
        <v>36515</v>
      </c>
      <c r="N421" s="11">
        <f t="shared" si="30"/>
        <v>4795</v>
      </c>
    </row>
    <row r="422" spans="1:14" x14ac:dyDescent="0.25">
      <c r="A422" s="5">
        <v>31</v>
      </c>
      <c r="B422" s="9" t="s">
        <v>133</v>
      </c>
      <c r="C422" s="10" t="s">
        <v>134</v>
      </c>
      <c r="D422" s="11">
        <v>1975</v>
      </c>
      <c r="E422" s="7" t="s">
        <v>11</v>
      </c>
      <c r="F422" s="8">
        <v>24110</v>
      </c>
      <c r="G422" s="8">
        <v>156245</v>
      </c>
      <c r="H422" s="8">
        <v>24170</v>
      </c>
      <c r="I422" s="8">
        <v>212975</v>
      </c>
      <c r="J422" t="str">
        <f>LOOKUP(A422,Feuil7!A$2:A$28,Feuil7!D$2:D$28)</f>
        <v>NORD-PAS-DE-CALAIS</v>
      </c>
      <c r="K422" t="str">
        <f t="shared" si="27"/>
        <v>niveau primaire</v>
      </c>
      <c r="L422" t="str">
        <f t="shared" si="28"/>
        <v/>
      </c>
      <c r="M422" s="11">
        <f t="shared" si="29"/>
        <v>417500</v>
      </c>
      <c r="N422" s="11">
        <f t="shared" si="30"/>
        <v>48280</v>
      </c>
    </row>
    <row r="423" spans="1:14" x14ac:dyDescent="0.25">
      <c r="A423" s="5">
        <v>52</v>
      </c>
      <c r="B423" s="9" t="s">
        <v>57</v>
      </c>
      <c r="C423" s="10" t="s">
        <v>117</v>
      </c>
      <c r="D423" s="11">
        <v>2011</v>
      </c>
      <c r="E423" s="7" t="s">
        <v>197</v>
      </c>
      <c r="F423" s="8">
        <v>1440.8571912276379</v>
      </c>
      <c r="G423" s="8">
        <v>17020.184798669929</v>
      </c>
      <c r="H423" s="8">
        <v>1708.6207310213431</v>
      </c>
      <c r="I423" s="8">
        <v>21485.295006237284</v>
      </c>
      <c r="J423" t="str">
        <f>LOOKUP(A423,Feuil7!A$2:A$28,Feuil7!D$2:D$28)</f>
        <v>PAYS DE LA LOIRE</v>
      </c>
      <c r="K423" t="str">
        <f t="shared" si="27"/>
        <v>niveau supérieur</v>
      </c>
      <c r="L423" t="str">
        <f t="shared" si="28"/>
        <v>OUEST</v>
      </c>
      <c r="M423" s="11">
        <f t="shared" si="29"/>
        <v>41654.957727156194</v>
      </c>
      <c r="N423" s="11">
        <f t="shared" si="30"/>
        <v>3149.477922248981</v>
      </c>
    </row>
    <row r="424" spans="1:14" x14ac:dyDescent="0.25">
      <c r="A424" s="5">
        <v>73</v>
      </c>
      <c r="B424" s="9" t="s">
        <v>74</v>
      </c>
      <c r="C424" s="10" t="s">
        <v>75</v>
      </c>
      <c r="D424" s="11">
        <v>2006</v>
      </c>
      <c r="E424" s="7" t="s">
        <v>194</v>
      </c>
      <c r="F424" s="8">
        <v>3079.9488903796168</v>
      </c>
      <c r="G424" s="8">
        <v>20168.864907814052</v>
      </c>
      <c r="H424" s="8">
        <v>1952.527637826716</v>
      </c>
      <c r="I424" s="8">
        <v>30433.502776662346</v>
      </c>
      <c r="J424" t="str">
        <f>LOOKUP(A424,Feuil7!A$2:A$28,Feuil7!D$2:D$28)</f>
        <v>MIDI-PYRENEES</v>
      </c>
      <c r="K424" t="str">
        <f t="shared" si="27"/>
        <v>niveau secondaire</v>
      </c>
      <c r="L424" t="str">
        <f t="shared" si="28"/>
        <v>SUD-OUEST</v>
      </c>
      <c r="M424" s="11">
        <f t="shared" si="29"/>
        <v>55634.844212682729</v>
      </c>
      <c r="N424" s="11">
        <f t="shared" si="30"/>
        <v>5032.4765282063327</v>
      </c>
    </row>
    <row r="425" spans="1:14" x14ac:dyDescent="0.25">
      <c r="A425" s="5">
        <v>21</v>
      </c>
      <c r="B425" s="9" t="s">
        <v>312</v>
      </c>
      <c r="C425" s="10" t="s">
        <v>22</v>
      </c>
      <c r="D425" s="11">
        <v>1982</v>
      </c>
      <c r="E425" s="7" t="s">
        <v>195</v>
      </c>
      <c r="F425" s="8">
        <v>5720</v>
      </c>
      <c r="G425" s="8">
        <v>15260</v>
      </c>
      <c r="H425" s="8">
        <v>3368</v>
      </c>
      <c r="I425" s="8">
        <v>7552</v>
      </c>
      <c r="J425" t="str">
        <f>LOOKUP(A425,Feuil7!A$2:A$28,Feuil7!D$2:D$28)</f>
        <v>CHAMPAGNE-ARDENNE</v>
      </c>
      <c r="K425" t="str">
        <f t="shared" si="27"/>
        <v>niveau secondaire</v>
      </c>
      <c r="L425" t="str">
        <f t="shared" si="28"/>
        <v>BASSIN PARISIEN</v>
      </c>
      <c r="M425" s="11">
        <f t="shared" si="29"/>
        <v>31900</v>
      </c>
      <c r="N425" s="11">
        <f t="shared" si="30"/>
        <v>9088</v>
      </c>
    </row>
    <row r="426" spans="1:14" x14ac:dyDescent="0.25">
      <c r="A426" s="5">
        <v>82</v>
      </c>
      <c r="B426" s="9" t="s">
        <v>55</v>
      </c>
      <c r="C426" s="10" t="s">
        <v>65</v>
      </c>
      <c r="D426" s="11">
        <v>2011</v>
      </c>
      <c r="E426" s="7" t="s">
        <v>195</v>
      </c>
      <c r="F426" s="8">
        <v>4604.5763947991973</v>
      </c>
      <c r="G426" s="8">
        <v>46908.860747099687</v>
      </c>
      <c r="H426" s="8">
        <v>3359.960441137795</v>
      </c>
      <c r="I426" s="8">
        <v>35528.149932835346</v>
      </c>
      <c r="J426" t="str">
        <f>LOOKUP(A426,Feuil7!A$2:A$28,Feuil7!D$2:D$28)</f>
        <v>RHONE-ALPES</v>
      </c>
      <c r="K426" t="str">
        <f t="shared" si="27"/>
        <v>niveau secondaire</v>
      </c>
      <c r="L426" t="str">
        <f t="shared" si="28"/>
        <v>CENTRE-EST</v>
      </c>
      <c r="M426" s="11">
        <f t="shared" si="29"/>
        <v>90401.547515872022</v>
      </c>
      <c r="N426" s="11">
        <f t="shared" si="30"/>
        <v>7964.5368359369922</v>
      </c>
    </row>
    <row r="427" spans="1:14" x14ac:dyDescent="0.25">
      <c r="A427" s="5">
        <v>91</v>
      </c>
      <c r="B427" s="9" t="s">
        <v>141</v>
      </c>
      <c r="C427" s="10" t="s">
        <v>142</v>
      </c>
      <c r="D427" s="11">
        <v>1975</v>
      </c>
      <c r="E427" s="7" t="s">
        <v>196</v>
      </c>
      <c r="F427" s="8">
        <v>935</v>
      </c>
      <c r="G427" s="8">
        <v>6050</v>
      </c>
      <c r="H427" s="8">
        <v>1135</v>
      </c>
      <c r="I427" s="8">
        <v>5185</v>
      </c>
      <c r="J427" t="str">
        <f>LOOKUP(A427,Feuil7!A$2:A$28,Feuil7!D$2:D$28)</f>
        <v>LANGUEDOC-ROUSSILLON</v>
      </c>
      <c r="K427" t="str">
        <f t="shared" si="27"/>
        <v>niveau supérieur</v>
      </c>
      <c r="L427" t="str">
        <f t="shared" si="28"/>
        <v>MEDITERRANEE</v>
      </c>
      <c r="M427" s="11">
        <f t="shared" si="29"/>
        <v>13305</v>
      </c>
      <c r="N427" s="11">
        <f t="shared" si="30"/>
        <v>2070</v>
      </c>
    </row>
    <row r="428" spans="1:14" x14ac:dyDescent="0.25">
      <c r="A428" s="5">
        <v>82</v>
      </c>
      <c r="B428" s="9" t="s">
        <v>309</v>
      </c>
      <c r="C428" s="10" t="s">
        <v>20</v>
      </c>
      <c r="D428">
        <v>1968</v>
      </c>
      <c r="E428" s="7" t="s">
        <v>11</v>
      </c>
      <c r="F428" s="8">
        <v>4636</v>
      </c>
      <c r="G428" s="8">
        <v>39728</v>
      </c>
      <c r="H428" s="8">
        <v>3868</v>
      </c>
      <c r="I428" s="8">
        <v>44344</v>
      </c>
      <c r="J428" t="str">
        <f>LOOKUP(A428,Feuil7!A$2:A$28,Feuil7!D$2:D$28)</f>
        <v>RHONE-ALPES</v>
      </c>
      <c r="K428" t="str">
        <f t="shared" si="27"/>
        <v>niveau primaire</v>
      </c>
      <c r="L428" t="str">
        <f t="shared" si="28"/>
        <v>CENTRE-EST</v>
      </c>
      <c r="M428" s="11">
        <f t="shared" si="29"/>
        <v>92576</v>
      </c>
      <c r="N428" s="11">
        <f t="shared" si="30"/>
        <v>8504</v>
      </c>
    </row>
    <row r="429" spans="1:14" x14ac:dyDescent="0.25">
      <c r="A429" s="5">
        <v>24</v>
      </c>
      <c r="B429" s="9" t="s">
        <v>94</v>
      </c>
      <c r="C429" s="10" t="s">
        <v>95</v>
      </c>
      <c r="D429">
        <v>1968</v>
      </c>
      <c r="E429" s="7" t="s">
        <v>11</v>
      </c>
      <c r="F429" s="8">
        <v>5492</v>
      </c>
      <c r="G429" s="8">
        <v>38176</v>
      </c>
      <c r="H429" s="8">
        <v>4240</v>
      </c>
      <c r="I429" s="8">
        <v>43516</v>
      </c>
      <c r="J429" t="str">
        <f>LOOKUP(A429,Feuil7!A$2:A$28,Feuil7!D$2:D$28)</f>
        <v>CENTRE</v>
      </c>
      <c r="K429" t="str">
        <f t="shared" si="27"/>
        <v>niveau primaire</v>
      </c>
      <c r="L429" t="str">
        <f t="shared" si="28"/>
        <v>BASSIN PARISIEN</v>
      </c>
      <c r="M429" s="11">
        <f t="shared" si="29"/>
        <v>91424</v>
      </c>
      <c r="N429" s="11">
        <f t="shared" si="30"/>
        <v>9732</v>
      </c>
    </row>
    <row r="430" spans="1:14" x14ac:dyDescent="0.25">
      <c r="A430" s="5">
        <v>21</v>
      </c>
      <c r="B430" s="9" t="s">
        <v>99</v>
      </c>
      <c r="C430" s="10" t="s">
        <v>116</v>
      </c>
      <c r="D430">
        <v>1968</v>
      </c>
      <c r="E430" s="7" t="s">
        <v>196</v>
      </c>
      <c r="F430" s="8">
        <v>792</v>
      </c>
      <c r="G430" s="8">
        <v>2508</v>
      </c>
      <c r="H430" s="8">
        <v>572</v>
      </c>
      <c r="I430" s="8">
        <v>1888</v>
      </c>
      <c r="J430" t="str">
        <f>LOOKUP(A430,Feuil7!A$2:A$28,Feuil7!D$2:D$28)</f>
        <v>CHAMPAGNE-ARDENNE</v>
      </c>
      <c r="K430" t="str">
        <f t="shared" si="27"/>
        <v>niveau supérieur</v>
      </c>
      <c r="L430" t="str">
        <f t="shared" si="28"/>
        <v>BASSIN PARISIEN</v>
      </c>
      <c r="M430" s="11">
        <f t="shared" si="29"/>
        <v>5760</v>
      </c>
      <c r="N430" s="11">
        <f t="shared" si="30"/>
        <v>1364</v>
      </c>
    </row>
    <row r="431" spans="1:14" x14ac:dyDescent="0.25">
      <c r="A431" s="5">
        <v>93</v>
      </c>
      <c r="B431" s="9" t="s">
        <v>32</v>
      </c>
      <c r="C431" s="10" t="s">
        <v>33</v>
      </c>
      <c r="D431" s="11">
        <v>1999</v>
      </c>
      <c r="E431" s="7" t="s">
        <v>197</v>
      </c>
      <c r="F431" s="8">
        <v>6174</v>
      </c>
      <c r="G431" s="8">
        <v>115922</v>
      </c>
      <c r="H431" s="8">
        <v>8291</v>
      </c>
      <c r="I431" s="8">
        <v>124233</v>
      </c>
      <c r="J431" t="str">
        <f>LOOKUP(A431,Feuil7!A$2:A$28,Feuil7!D$2:D$28)</f>
        <v>PROVENCE-ALPES-COTE D'AZUR</v>
      </c>
      <c r="K431" t="str">
        <f t="shared" si="27"/>
        <v>niveau supérieur</v>
      </c>
      <c r="L431" t="str">
        <f t="shared" si="28"/>
        <v>MEDITERRANEE</v>
      </c>
      <c r="M431" s="11">
        <f t="shared" si="29"/>
        <v>254620</v>
      </c>
      <c r="N431" s="11">
        <f t="shared" si="30"/>
        <v>14465</v>
      </c>
    </row>
    <row r="432" spans="1:14" x14ac:dyDescent="0.25">
      <c r="A432" s="5">
        <v>41</v>
      </c>
      <c r="B432" s="9" t="s">
        <v>39</v>
      </c>
      <c r="C432" s="10" t="s">
        <v>118</v>
      </c>
      <c r="D432" s="11">
        <v>2011</v>
      </c>
      <c r="E432" s="7" t="s">
        <v>194</v>
      </c>
      <c r="F432" s="8">
        <v>2133.4556166248753</v>
      </c>
      <c r="G432" s="8">
        <v>9774.4830761090598</v>
      </c>
      <c r="H432" s="8">
        <v>1466.2561402982262</v>
      </c>
      <c r="I432" s="8">
        <v>15134.372351293132</v>
      </c>
      <c r="J432" t="str">
        <f>LOOKUP(A432,Feuil7!A$2:A$28,Feuil7!D$2:D$28)</f>
        <v>LORRAINE</v>
      </c>
      <c r="K432" t="str">
        <f t="shared" si="27"/>
        <v>niveau secondaire</v>
      </c>
      <c r="L432" t="str">
        <f t="shared" si="28"/>
        <v>EST</v>
      </c>
      <c r="M432" s="11">
        <f t="shared" si="29"/>
        <v>28508.567184325293</v>
      </c>
      <c r="N432" s="11">
        <f t="shared" si="30"/>
        <v>3599.7117569231013</v>
      </c>
    </row>
    <row r="433" spans="1:14" x14ac:dyDescent="0.25">
      <c r="A433" s="5">
        <v>73</v>
      </c>
      <c r="B433" s="9" t="s">
        <v>30</v>
      </c>
      <c r="C433" s="10" t="s">
        <v>31</v>
      </c>
      <c r="D433" s="11">
        <v>1982</v>
      </c>
      <c r="E433" s="7" t="s">
        <v>197</v>
      </c>
      <c r="F433" s="8">
        <v>496</v>
      </c>
      <c r="G433" s="8">
        <v>4484</v>
      </c>
      <c r="H433" s="8">
        <v>704</v>
      </c>
      <c r="I433" s="8">
        <v>4912</v>
      </c>
      <c r="J433" t="str">
        <f>LOOKUP(A433,Feuil7!A$2:A$28,Feuil7!D$2:D$28)</f>
        <v>MIDI-PYRENEES</v>
      </c>
      <c r="K433" t="str">
        <f t="shared" si="27"/>
        <v>niveau supérieur</v>
      </c>
      <c r="L433" t="str">
        <f t="shared" si="28"/>
        <v>SUD-OUEST</v>
      </c>
      <c r="M433" s="11">
        <f t="shared" si="29"/>
        <v>10596</v>
      </c>
      <c r="N433" s="11">
        <f t="shared" si="30"/>
        <v>1200</v>
      </c>
    </row>
    <row r="434" spans="1:14" x14ac:dyDescent="0.25">
      <c r="A434" s="5">
        <v>11</v>
      </c>
      <c r="B434" s="9" t="s">
        <v>162</v>
      </c>
      <c r="C434" s="10" t="s">
        <v>163</v>
      </c>
      <c r="D434" s="11">
        <v>1982</v>
      </c>
      <c r="E434" s="7" t="s">
        <v>193</v>
      </c>
      <c r="F434" s="8">
        <v>3792</v>
      </c>
      <c r="G434" s="8">
        <v>56288</v>
      </c>
      <c r="H434" s="8">
        <v>3332</v>
      </c>
      <c r="I434" s="8">
        <v>76704</v>
      </c>
      <c r="J434" t="str">
        <f>LOOKUP(A434,Feuil7!A$2:A$28,Feuil7!D$2:D$28)</f>
        <v>ILE-DE-FRANCE</v>
      </c>
      <c r="K434" t="str">
        <f t="shared" si="27"/>
        <v>niveau primaire</v>
      </c>
      <c r="L434" t="str">
        <f t="shared" si="28"/>
        <v>REGION PARISIENNE</v>
      </c>
      <c r="M434" s="11">
        <f t="shared" si="29"/>
        <v>140116</v>
      </c>
      <c r="N434" s="11">
        <f t="shared" si="30"/>
        <v>7124</v>
      </c>
    </row>
    <row r="435" spans="1:14" x14ac:dyDescent="0.25">
      <c r="A435" s="5">
        <v>23</v>
      </c>
      <c r="B435" s="9" t="s">
        <v>66</v>
      </c>
      <c r="C435" s="10" t="s">
        <v>67</v>
      </c>
      <c r="D435" s="11">
        <v>1975</v>
      </c>
      <c r="E435" s="7" t="s">
        <v>194</v>
      </c>
      <c r="F435" s="8">
        <v>1630</v>
      </c>
      <c r="G435" s="8">
        <v>3865</v>
      </c>
      <c r="H435" s="8">
        <v>2225</v>
      </c>
      <c r="I435" s="8">
        <v>7285</v>
      </c>
      <c r="J435" t="str">
        <f>LOOKUP(A435,Feuil7!A$2:A$28,Feuil7!D$2:D$28)</f>
        <v>HAUTE-NORMANDIE</v>
      </c>
      <c r="K435" t="str">
        <f t="shared" si="27"/>
        <v>niveau secondaire</v>
      </c>
      <c r="L435" t="str">
        <f t="shared" si="28"/>
        <v>BASSIN PARISIEN</v>
      </c>
      <c r="M435" s="11">
        <f t="shared" si="29"/>
        <v>15005</v>
      </c>
      <c r="N435" s="11">
        <f t="shared" si="30"/>
        <v>3855</v>
      </c>
    </row>
    <row r="436" spans="1:14" x14ac:dyDescent="0.25">
      <c r="A436" s="5">
        <v>82</v>
      </c>
      <c r="B436" s="9" t="s">
        <v>309</v>
      </c>
      <c r="C436" s="10" t="s">
        <v>20</v>
      </c>
      <c r="D436" s="11">
        <v>2006</v>
      </c>
      <c r="E436" s="7" t="s">
        <v>194</v>
      </c>
      <c r="F436" s="8">
        <v>803.87023922021751</v>
      </c>
      <c r="G436" s="8">
        <v>6067.0899545905404</v>
      </c>
      <c r="H436" s="8">
        <v>602.17756583492883</v>
      </c>
      <c r="I436" s="8">
        <v>10147.591501085308</v>
      </c>
      <c r="J436" t="str">
        <f>LOOKUP(A436,Feuil7!A$2:A$28,Feuil7!D$2:D$28)</f>
        <v>RHONE-ALPES</v>
      </c>
      <c r="K436" t="str">
        <f t="shared" si="27"/>
        <v>niveau secondaire</v>
      </c>
      <c r="L436" t="str">
        <f t="shared" si="28"/>
        <v>CENTRE-EST</v>
      </c>
      <c r="M436" s="11">
        <f t="shared" si="29"/>
        <v>17620.729260730994</v>
      </c>
      <c r="N436" s="11">
        <f t="shared" si="30"/>
        <v>1406.0478050551465</v>
      </c>
    </row>
    <row r="437" spans="1:14" x14ac:dyDescent="0.25">
      <c r="A437" s="5">
        <v>25</v>
      </c>
      <c r="B437" s="9" t="s">
        <v>112</v>
      </c>
      <c r="C437" s="10" t="s">
        <v>113</v>
      </c>
      <c r="D437" s="11">
        <v>1975</v>
      </c>
      <c r="E437" s="7" t="s">
        <v>195</v>
      </c>
      <c r="F437" s="8">
        <v>8470</v>
      </c>
      <c r="G437" s="8">
        <v>14840</v>
      </c>
      <c r="H437" s="8">
        <v>4635</v>
      </c>
      <c r="I437" s="8">
        <v>7555</v>
      </c>
      <c r="J437" t="str">
        <f>LOOKUP(A437,Feuil7!A$2:A$28,Feuil7!D$2:D$28)</f>
        <v>BASSE-NORMANDIE</v>
      </c>
      <c r="K437" t="str">
        <f t="shared" si="27"/>
        <v>niveau secondaire</v>
      </c>
      <c r="L437" t="str">
        <f t="shared" si="28"/>
        <v>BASSIN PARISIEN</v>
      </c>
      <c r="M437" s="11">
        <f t="shared" si="29"/>
        <v>35500</v>
      </c>
      <c r="N437" s="11">
        <f t="shared" si="30"/>
        <v>13105</v>
      </c>
    </row>
    <row r="438" spans="1:14" x14ac:dyDescent="0.25">
      <c r="A438" s="5">
        <v>43</v>
      </c>
      <c r="B438" s="9" t="s">
        <v>34</v>
      </c>
      <c r="C438" s="10" t="s">
        <v>64</v>
      </c>
      <c r="D438" s="11">
        <v>2006</v>
      </c>
      <c r="E438" s="7" t="s">
        <v>195</v>
      </c>
      <c r="F438" s="8">
        <v>6114.0032055193178</v>
      </c>
      <c r="G438" s="8">
        <v>52796.633109255694</v>
      </c>
      <c r="H438" s="8">
        <v>3838.5792489549217</v>
      </c>
      <c r="I438" s="8">
        <v>36481.382425369397</v>
      </c>
      <c r="J438" t="str">
        <f>LOOKUP(A438,Feuil7!A$2:A$28,Feuil7!D$2:D$28)</f>
        <v>FRANCHE-COMTE</v>
      </c>
      <c r="K438" t="str">
        <f t="shared" si="27"/>
        <v>niveau secondaire</v>
      </c>
      <c r="L438" t="str">
        <f t="shared" si="28"/>
        <v>EST</v>
      </c>
      <c r="M438" s="11">
        <f t="shared" si="29"/>
        <v>99230.597989099333</v>
      </c>
      <c r="N438" s="11">
        <f t="shared" si="30"/>
        <v>9952.5824544742391</v>
      </c>
    </row>
    <row r="439" spans="1:14" x14ac:dyDescent="0.25">
      <c r="A439" s="5">
        <v>72</v>
      </c>
      <c r="B439" s="9" t="s">
        <v>106</v>
      </c>
      <c r="C439" s="10" t="s">
        <v>107</v>
      </c>
      <c r="D439" s="11">
        <v>1975</v>
      </c>
      <c r="E439" s="7" t="s">
        <v>193</v>
      </c>
      <c r="F439" s="8">
        <v>2015</v>
      </c>
      <c r="G439" s="8">
        <v>24090</v>
      </c>
      <c r="H439" s="8">
        <v>2470</v>
      </c>
      <c r="I439" s="8">
        <v>29025</v>
      </c>
      <c r="J439" t="str">
        <f>LOOKUP(A439,Feuil7!A$2:A$28,Feuil7!D$2:D$28)</f>
        <v>AQUITAINE</v>
      </c>
      <c r="K439" t="str">
        <f t="shared" si="27"/>
        <v>niveau primaire</v>
      </c>
      <c r="L439" t="str">
        <f t="shared" si="28"/>
        <v>SUD-OUEST</v>
      </c>
      <c r="M439" s="11">
        <f t="shared" si="29"/>
        <v>57600</v>
      </c>
      <c r="N439" s="11">
        <f t="shared" si="30"/>
        <v>4485</v>
      </c>
    </row>
    <row r="440" spans="1:14" x14ac:dyDescent="0.25">
      <c r="A440" s="5">
        <v>54</v>
      </c>
      <c r="B440" s="9" t="s">
        <v>176</v>
      </c>
      <c r="C440" s="10" t="s">
        <v>177</v>
      </c>
      <c r="D440" s="11">
        <v>1982</v>
      </c>
      <c r="E440" s="7" t="s">
        <v>195</v>
      </c>
      <c r="F440" s="8">
        <v>7044</v>
      </c>
      <c r="G440" s="8">
        <v>18092</v>
      </c>
      <c r="H440" s="8">
        <v>4644</v>
      </c>
      <c r="I440" s="8">
        <v>10136</v>
      </c>
      <c r="J440" t="str">
        <f>LOOKUP(A440,Feuil7!A$2:A$28,Feuil7!D$2:D$28)</f>
        <v>POITOU-CHARENTES</v>
      </c>
      <c r="K440" t="str">
        <f t="shared" si="27"/>
        <v>niveau secondaire</v>
      </c>
      <c r="L440" t="str">
        <f t="shared" si="28"/>
        <v>OUEST</v>
      </c>
      <c r="M440" s="11">
        <f t="shared" si="29"/>
        <v>39916</v>
      </c>
      <c r="N440" s="11">
        <f t="shared" si="30"/>
        <v>11688</v>
      </c>
    </row>
    <row r="441" spans="1:14" x14ac:dyDescent="0.25">
      <c r="A441" s="5">
        <v>22</v>
      </c>
      <c r="B441" s="9" t="s">
        <v>314</v>
      </c>
      <c r="C441" s="10" t="s">
        <v>13</v>
      </c>
      <c r="D441" s="11">
        <v>2006</v>
      </c>
      <c r="E441" s="7" t="s">
        <v>194</v>
      </c>
      <c r="F441" s="8">
        <v>1936.9451303363087</v>
      </c>
      <c r="G441" s="8">
        <v>8891.4390760588904</v>
      </c>
      <c r="H441" s="8">
        <v>1484.0590204786947</v>
      </c>
      <c r="I441" s="8">
        <v>14745.937513120849</v>
      </c>
      <c r="J441" t="str">
        <f>LOOKUP(A441,Feuil7!A$2:A$28,Feuil7!D$2:D$28)</f>
        <v>PICARDIE</v>
      </c>
      <c r="K441" t="str">
        <f t="shared" si="27"/>
        <v>niveau secondaire</v>
      </c>
      <c r="L441" t="str">
        <f t="shared" si="28"/>
        <v>BASSIN PARISIEN</v>
      </c>
      <c r="M441" s="11">
        <f t="shared" si="29"/>
        <v>27058.380739994744</v>
      </c>
      <c r="N441" s="11">
        <f t="shared" si="30"/>
        <v>3421.0041508150034</v>
      </c>
    </row>
    <row r="442" spans="1:14" x14ac:dyDescent="0.25">
      <c r="A442" s="5">
        <v>54</v>
      </c>
      <c r="B442" s="9" t="s">
        <v>42</v>
      </c>
      <c r="C442" s="10" t="s">
        <v>43</v>
      </c>
      <c r="D442" s="11">
        <v>1982</v>
      </c>
      <c r="E442" s="7" t="s">
        <v>197</v>
      </c>
      <c r="F442" s="8">
        <v>644</v>
      </c>
      <c r="G442" s="8">
        <v>8740</v>
      </c>
      <c r="H442" s="8">
        <v>940</v>
      </c>
      <c r="I442" s="8">
        <v>8568</v>
      </c>
      <c r="J442" t="str">
        <f>LOOKUP(A442,Feuil7!A$2:A$28,Feuil7!D$2:D$28)</f>
        <v>POITOU-CHARENTES</v>
      </c>
      <c r="K442" t="str">
        <f t="shared" si="27"/>
        <v>niveau supérieur</v>
      </c>
      <c r="L442" t="str">
        <f t="shared" si="28"/>
        <v>OUEST</v>
      </c>
      <c r="M442" s="11">
        <f t="shared" si="29"/>
        <v>18892</v>
      </c>
      <c r="N442" s="11">
        <f t="shared" si="30"/>
        <v>1584</v>
      </c>
    </row>
    <row r="443" spans="1:14" x14ac:dyDescent="0.25">
      <c r="A443" s="5">
        <v>52</v>
      </c>
      <c r="B443" s="9" t="s">
        <v>110</v>
      </c>
      <c r="C443" s="10" t="s">
        <v>111</v>
      </c>
      <c r="D443" s="11">
        <v>1999</v>
      </c>
      <c r="E443" s="7" t="s">
        <v>196</v>
      </c>
      <c r="F443" s="8">
        <v>5532</v>
      </c>
      <c r="G443" s="8">
        <v>22812</v>
      </c>
      <c r="H443" s="8">
        <v>5155</v>
      </c>
      <c r="I443" s="8">
        <v>24325</v>
      </c>
      <c r="J443" t="str">
        <f>LOOKUP(A443,Feuil7!A$2:A$28,Feuil7!D$2:D$28)</f>
        <v>PAYS DE LA LOIRE</v>
      </c>
      <c r="K443" t="str">
        <f t="shared" si="27"/>
        <v>niveau supérieur</v>
      </c>
      <c r="L443" t="str">
        <f t="shared" si="28"/>
        <v>OUEST</v>
      </c>
      <c r="M443" s="11">
        <f t="shared" si="29"/>
        <v>57824</v>
      </c>
      <c r="N443" s="11">
        <f t="shared" si="30"/>
        <v>10687</v>
      </c>
    </row>
    <row r="444" spans="1:14" x14ac:dyDescent="0.25">
      <c r="A444" s="5">
        <v>74</v>
      </c>
      <c r="B444" s="9" t="s">
        <v>178</v>
      </c>
      <c r="C444" s="10" t="s">
        <v>179</v>
      </c>
      <c r="D444" s="11">
        <v>1990</v>
      </c>
      <c r="E444" s="7" t="s">
        <v>193</v>
      </c>
      <c r="F444" s="8">
        <v>473</v>
      </c>
      <c r="G444" s="8">
        <v>28281</v>
      </c>
      <c r="H444" s="8">
        <v>312</v>
      </c>
      <c r="I444" s="8">
        <v>38384</v>
      </c>
      <c r="J444" t="str">
        <f>LOOKUP(A444,Feuil7!A$2:A$28,Feuil7!D$2:D$28)</f>
        <v>LIMOUSIN</v>
      </c>
      <c r="K444" t="str">
        <f t="shared" si="27"/>
        <v>niveau primaire</v>
      </c>
      <c r="L444" t="str">
        <f t="shared" si="28"/>
        <v>SUD-OUEST</v>
      </c>
      <c r="M444" s="11">
        <f t="shared" si="29"/>
        <v>67450</v>
      </c>
      <c r="N444" s="11">
        <f t="shared" si="30"/>
        <v>785</v>
      </c>
    </row>
    <row r="445" spans="1:14" x14ac:dyDescent="0.25">
      <c r="A445" s="5">
        <v>83</v>
      </c>
      <c r="B445" s="9" t="s">
        <v>135</v>
      </c>
      <c r="C445" s="10" t="s">
        <v>136</v>
      </c>
      <c r="D445" s="11">
        <v>1975</v>
      </c>
      <c r="E445" s="7" t="s">
        <v>193</v>
      </c>
      <c r="F445" s="8">
        <v>6755</v>
      </c>
      <c r="G445" s="8">
        <v>50600</v>
      </c>
      <c r="H445" s="8">
        <v>6980</v>
      </c>
      <c r="I445" s="8">
        <v>62850</v>
      </c>
      <c r="J445" t="str">
        <f>LOOKUP(A445,Feuil7!A$2:A$28,Feuil7!D$2:D$28)</f>
        <v>AUVERGNE</v>
      </c>
      <c r="K445" t="str">
        <f t="shared" si="27"/>
        <v>niveau primaire</v>
      </c>
      <c r="L445" t="str">
        <f t="shared" si="28"/>
        <v>CENTRE-EST</v>
      </c>
      <c r="M445" s="11">
        <f t="shared" si="29"/>
        <v>127185</v>
      </c>
      <c r="N445" s="11">
        <f t="shared" si="30"/>
        <v>13735</v>
      </c>
    </row>
    <row r="446" spans="1:14" x14ac:dyDescent="0.25">
      <c r="A446" s="5">
        <v>22</v>
      </c>
      <c r="B446" s="9" t="s">
        <v>166</v>
      </c>
      <c r="C446" s="10" t="s">
        <v>167</v>
      </c>
      <c r="D446" s="11">
        <v>2011</v>
      </c>
      <c r="E446" s="7" t="s">
        <v>194</v>
      </c>
      <c r="F446" s="8">
        <v>2158.7071742918615</v>
      </c>
      <c r="G446" s="8">
        <v>9897.2095917510396</v>
      </c>
      <c r="H446" s="8">
        <v>1643.7779849203291</v>
      </c>
      <c r="I446" s="8">
        <v>15737.858839871507</v>
      </c>
      <c r="J446" t="str">
        <f>LOOKUP(A446,Feuil7!A$2:A$28,Feuil7!D$2:D$28)</f>
        <v>PICARDIE</v>
      </c>
      <c r="K446" t="str">
        <f t="shared" si="27"/>
        <v>niveau secondaire</v>
      </c>
      <c r="L446" t="str">
        <f t="shared" si="28"/>
        <v>BASSIN PARISIEN</v>
      </c>
      <c r="M446" s="11">
        <f t="shared" si="29"/>
        <v>29437.553590834737</v>
      </c>
      <c r="N446" s="11">
        <f t="shared" si="30"/>
        <v>3802.4851592121904</v>
      </c>
    </row>
    <row r="447" spans="1:14" x14ac:dyDescent="0.25">
      <c r="A447" s="5">
        <v>73</v>
      </c>
      <c r="B447" s="9" t="s">
        <v>104</v>
      </c>
      <c r="C447" s="10" t="s">
        <v>105</v>
      </c>
      <c r="D447" s="11">
        <v>1982</v>
      </c>
      <c r="E447" s="7" t="s">
        <v>194</v>
      </c>
      <c r="F447" s="8">
        <v>716</v>
      </c>
      <c r="G447" s="8">
        <v>2256</v>
      </c>
      <c r="H447" s="8">
        <v>892</v>
      </c>
      <c r="I447" s="8">
        <v>4020</v>
      </c>
      <c r="J447" t="str">
        <f>LOOKUP(A447,Feuil7!A$2:A$28,Feuil7!D$2:D$28)</f>
        <v>MIDI-PYRENEES</v>
      </c>
      <c r="K447" t="str">
        <f t="shared" si="27"/>
        <v>niveau secondaire</v>
      </c>
      <c r="L447" t="str">
        <f t="shared" si="28"/>
        <v>SUD-OUEST</v>
      </c>
      <c r="M447" s="11">
        <f t="shared" si="29"/>
        <v>7884</v>
      </c>
      <c r="N447" s="11">
        <f t="shared" si="30"/>
        <v>1608</v>
      </c>
    </row>
    <row r="448" spans="1:14" x14ac:dyDescent="0.25">
      <c r="A448" s="5">
        <v>93</v>
      </c>
      <c r="B448" s="9" t="s">
        <v>172</v>
      </c>
      <c r="C448" s="10" t="s">
        <v>173</v>
      </c>
      <c r="D448" s="11">
        <v>1975</v>
      </c>
      <c r="E448" s="7" t="s">
        <v>11</v>
      </c>
      <c r="F448" s="8">
        <v>6855</v>
      </c>
      <c r="G448" s="8">
        <v>53340</v>
      </c>
      <c r="H448" s="8">
        <v>5100</v>
      </c>
      <c r="I448" s="8">
        <v>60860</v>
      </c>
      <c r="J448" t="str">
        <f>LOOKUP(A448,Feuil7!A$2:A$28,Feuil7!D$2:D$28)</f>
        <v>PROVENCE-ALPES-COTE D'AZUR</v>
      </c>
      <c r="K448" t="str">
        <f t="shared" si="27"/>
        <v>niveau primaire</v>
      </c>
      <c r="L448" t="str">
        <f t="shared" si="28"/>
        <v>MEDITERRANEE</v>
      </c>
      <c r="M448" s="11">
        <f t="shared" si="29"/>
        <v>126155</v>
      </c>
      <c r="N448" s="11">
        <f t="shared" si="30"/>
        <v>11955</v>
      </c>
    </row>
    <row r="449" spans="1:14" x14ac:dyDescent="0.25">
      <c r="A449" s="5">
        <v>11</v>
      </c>
      <c r="B449" s="9" t="s">
        <v>162</v>
      </c>
      <c r="C449" s="10" t="s">
        <v>163</v>
      </c>
      <c r="D449">
        <v>1968</v>
      </c>
      <c r="E449" s="7" t="s">
        <v>196</v>
      </c>
      <c r="F449" s="8">
        <v>3180</v>
      </c>
      <c r="G449" s="8">
        <v>19492</v>
      </c>
      <c r="H449" s="8">
        <v>4784</v>
      </c>
      <c r="I449" s="8">
        <v>20196</v>
      </c>
      <c r="J449" t="str">
        <f>LOOKUP(A449,Feuil7!A$2:A$28,Feuil7!D$2:D$28)</f>
        <v>ILE-DE-FRANCE</v>
      </c>
      <c r="K449" t="str">
        <f t="shared" si="27"/>
        <v>niveau supérieur</v>
      </c>
      <c r="L449" t="str">
        <f t="shared" si="28"/>
        <v>REGION PARISIENNE</v>
      </c>
      <c r="M449" s="11">
        <f t="shared" si="29"/>
        <v>47652</v>
      </c>
      <c r="N449" s="11">
        <f t="shared" si="30"/>
        <v>7964</v>
      </c>
    </row>
    <row r="450" spans="1:14" x14ac:dyDescent="0.25">
      <c r="A450" s="5">
        <v>73</v>
      </c>
      <c r="B450" s="9" t="s">
        <v>76</v>
      </c>
      <c r="C450" s="10" t="s">
        <v>77</v>
      </c>
      <c r="D450" s="11">
        <v>1990</v>
      </c>
      <c r="E450" s="7" t="s">
        <v>194</v>
      </c>
      <c r="F450" s="8">
        <v>485</v>
      </c>
      <c r="G450" s="8">
        <v>3833</v>
      </c>
      <c r="H450" s="8">
        <v>496</v>
      </c>
      <c r="I450" s="8">
        <v>5276</v>
      </c>
      <c r="J450" t="str">
        <f>LOOKUP(A450,Feuil7!A$2:A$28,Feuil7!D$2:D$28)</f>
        <v>MIDI-PYRENEES</v>
      </c>
      <c r="K450" t="str">
        <f t="shared" si="27"/>
        <v>niveau secondaire</v>
      </c>
      <c r="L450" t="str">
        <f t="shared" si="28"/>
        <v>SUD-OUEST</v>
      </c>
      <c r="M450" s="11">
        <f t="shared" si="29"/>
        <v>10090</v>
      </c>
      <c r="N450" s="11">
        <f t="shared" si="30"/>
        <v>981</v>
      </c>
    </row>
    <row r="451" spans="1:14" x14ac:dyDescent="0.25">
      <c r="A451" s="5">
        <v>93</v>
      </c>
      <c r="B451" s="9" t="s">
        <v>308</v>
      </c>
      <c r="C451" s="10" t="s">
        <v>17</v>
      </c>
      <c r="D451" s="11">
        <v>2011</v>
      </c>
      <c r="E451" s="7" t="s">
        <v>194</v>
      </c>
      <c r="F451" s="8">
        <v>571.03675583106497</v>
      </c>
      <c r="G451" s="8">
        <v>3588.7548745922631</v>
      </c>
      <c r="H451" s="8">
        <v>237.31975012494914</v>
      </c>
      <c r="I451" s="8">
        <v>5676.006922050231</v>
      </c>
      <c r="J451" t="str">
        <f>LOOKUP(A451,Feuil7!A$2:A$28,Feuil7!D$2:D$28)</f>
        <v>PROVENCE-ALPES-COTE D'AZUR</v>
      </c>
      <c r="K451" t="str">
        <f t="shared" ref="K451:K514" si="31">IF(OR(E451="Aucun",E451="CEP"),"niveau primaire",IF(OR(E451="CAP-BEP",E451="BEPC"),"niveau secondaire",IF(OR(E451="BAC",E451="SUP"),"niveau supérieur","")))</f>
        <v>niveau secondaire</v>
      </c>
      <c r="L451" t="str">
        <f t="shared" ref="L451:L514" si="32">IF(OR(J451="ile-de-France"),"REGION PARISIENNE",IF(OR(J451="bourgogne",J451="centre",J451="champagne-ardenne",J451="basse-normandie",J451="haute-normandie",J451="picardie"),"BASSIN PARISIEN",IF(OR(J451="nord pas-de-calais"),"NORD",IF(OR(J451="alsace",J451="franche-comte",J451="lorraine"),"EST",IF(OR(J451="bretagne",J451="pays de la loire",J451="poitou-charentes"),"OUEST",IF(OR(J451="aquitaine",J451="limousin",J451="midi-pyrenees"),"SUD-OUEST",IF(OR(J451="auvergne",J451="rhone-alpes"),"CENTRE-EST",IF(OR(J451="languedoc-roussillon",J451="provence-alpes-cote d'azur",J451="corse"),"MEDITERRANEE",""))))))))</f>
        <v>MEDITERRANEE</v>
      </c>
      <c r="M451" s="11">
        <f t="shared" ref="M451:M514" si="33">SUM(F451,G451,H451,I451)</f>
        <v>10073.118302598508</v>
      </c>
      <c r="N451" s="11">
        <f t="shared" ref="N451:N514" si="34">SUM(F451,H451)</f>
        <v>808.35650595601408</v>
      </c>
    </row>
    <row r="452" spans="1:14" x14ac:dyDescent="0.25">
      <c r="A452" s="5">
        <v>43</v>
      </c>
      <c r="B452" s="9" t="s">
        <v>34</v>
      </c>
      <c r="C452" s="10" t="s">
        <v>64</v>
      </c>
      <c r="D452" s="11">
        <v>2011</v>
      </c>
      <c r="E452" s="7" t="s">
        <v>197</v>
      </c>
      <c r="F452" s="8">
        <v>3294.0972533779454</v>
      </c>
      <c r="G452" s="8">
        <v>40631.567247742125</v>
      </c>
      <c r="H452" s="8">
        <v>3785.8213869788915</v>
      </c>
      <c r="I452" s="8">
        <v>46793.212052205999</v>
      </c>
      <c r="J452" t="str">
        <f>LOOKUP(A452,Feuil7!A$2:A$28,Feuil7!D$2:D$28)</f>
        <v>FRANCHE-COMTE</v>
      </c>
      <c r="K452" t="str">
        <f t="shared" si="31"/>
        <v>niveau supérieur</v>
      </c>
      <c r="L452" t="str">
        <f t="shared" si="32"/>
        <v>EST</v>
      </c>
      <c r="M452" s="11">
        <f t="shared" si="33"/>
        <v>94504.697940304963</v>
      </c>
      <c r="N452" s="11">
        <f t="shared" si="34"/>
        <v>7079.9186403568365</v>
      </c>
    </row>
    <row r="453" spans="1:14" x14ac:dyDescent="0.25">
      <c r="A453" s="5">
        <v>73</v>
      </c>
      <c r="B453" s="9" t="s">
        <v>313</v>
      </c>
      <c r="C453" s="10" t="s">
        <v>24</v>
      </c>
      <c r="D453" s="11">
        <v>2006</v>
      </c>
      <c r="E453" s="7" t="s">
        <v>11</v>
      </c>
      <c r="F453" s="8">
        <v>807.22722885581231</v>
      </c>
      <c r="G453" s="8">
        <v>10006.441531247143</v>
      </c>
      <c r="H453" s="8">
        <v>492.25844538850885</v>
      </c>
      <c r="I453" s="8">
        <v>12265.270524420554</v>
      </c>
      <c r="J453" t="str">
        <f>LOOKUP(A453,Feuil7!A$2:A$28,Feuil7!D$2:D$28)</f>
        <v>MIDI-PYRENEES</v>
      </c>
      <c r="K453" t="str">
        <f t="shared" si="31"/>
        <v>niveau primaire</v>
      </c>
      <c r="L453" t="str">
        <f t="shared" si="32"/>
        <v>SUD-OUEST</v>
      </c>
      <c r="M453" s="11">
        <f t="shared" si="33"/>
        <v>23571.197729912019</v>
      </c>
      <c r="N453" s="11">
        <f t="shared" si="34"/>
        <v>1299.4856742443212</v>
      </c>
    </row>
    <row r="454" spans="1:14" x14ac:dyDescent="0.25">
      <c r="A454" s="5">
        <v>42</v>
      </c>
      <c r="B454" s="9" t="s">
        <v>143</v>
      </c>
      <c r="C454" s="10" t="s">
        <v>144</v>
      </c>
      <c r="D454">
        <v>1968</v>
      </c>
      <c r="E454" s="7" t="s">
        <v>195</v>
      </c>
      <c r="F454" s="8">
        <v>13036</v>
      </c>
      <c r="G454" s="8">
        <v>40844</v>
      </c>
      <c r="H454" s="8">
        <v>10720</v>
      </c>
      <c r="I454" s="8">
        <v>23232</v>
      </c>
      <c r="J454" t="str">
        <f>LOOKUP(A454,Feuil7!A$2:A$28,Feuil7!D$2:D$28)</f>
        <v>ALSACE</v>
      </c>
      <c r="K454" t="str">
        <f t="shared" si="31"/>
        <v>niveau secondaire</v>
      </c>
      <c r="L454" t="str">
        <f t="shared" si="32"/>
        <v>EST</v>
      </c>
      <c r="M454" s="11">
        <f t="shared" si="33"/>
        <v>87832</v>
      </c>
      <c r="N454" s="11">
        <f t="shared" si="34"/>
        <v>23756</v>
      </c>
    </row>
    <row r="455" spans="1:14" x14ac:dyDescent="0.25">
      <c r="A455" s="5">
        <v>74</v>
      </c>
      <c r="B455" s="9" t="s">
        <v>48</v>
      </c>
      <c r="C455" s="10" t="s">
        <v>49</v>
      </c>
      <c r="D455" s="11">
        <v>2006</v>
      </c>
      <c r="E455" s="7" t="s">
        <v>193</v>
      </c>
      <c r="F455" s="8">
        <v>75.037769859389329</v>
      </c>
      <c r="G455" s="8">
        <v>12622.346224470659</v>
      </c>
      <c r="H455" s="8">
        <v>34.890841812163259</v>
      </c>
      <c r="I455" s="8">
        <v>20515.869328917415</v>
      </c>
      <c r="J455" t="str">
        <f>LOOKUP(A455,Feuil7!A$2:A$28,Feuil7!D$2:D$28)</f>
        <v>LIMOUSIN</v>
      </c>
      <c r="K455" t="str">
        <f t="shared" si="31"/>
        <v>niveau primaire</v>
      </c>
      <c r="L455" t="str">
        <f t="shared" si="32"/>
        <v>SUD-OUEST</v>
      </c>
      <c r="M455" s="11">
        <f t="shared" si="33"/>
        <v>33248.144165059624</v>
      </c>
      <c r="N455" s="11">
        <f t="shared" si="34"/>
        <v>109.92861167155259</v>
      </c>
    </row>
    <row r="456" spans="1:14" x14ac:dyDescent="0.25">
      <c r="A456" s="5">
        <v>93</v>
      </c>
      <c r="B456" s="9" t="s">
        <v>311</v>
      </c>
      <c r="C456" s="10" t="s">
        <v>18</v>
      </c>
      <c r="D456">
        <v>1968</v>
      </c>
      <c r="E456" s="7" t="s">
        <v>196</v>
      </c>
      <c r="F456" s="8">
        <v>336</v>
      </c>
      <c r="G456" s="8">
        <v>1408</v>
      </c>
      <c r="H456" s="8">
        <v>424</v>
      </c>
      <c r="I456" s="8">
        <v>1360</v>
      </c>
      <c r="J456" t="str">
        <f>LOOKUP(A456,Feuil7!A$2:A$28,Feuil7!D$2:D$28)</f>
        <v>PROVENCE-ALPES-COTE D'AZUR</v>
      </c>
      <c r="K456" t="str">
        <f t="shared" si="31"/>
        <v>niveau supérieur</v>
      </c>
      <c r="L456" t="str">
        <f t="shared" si="32"/>
        <v>MEDITERRANEE</v>
      </c>
      <c r="M456" s="11">
        <f t="shared" si="33"/>
        <v>3528</v>
      </c>
      <c r="N456" s="11">
        <f t="shared" si="34"/>
        <v>760</v>
      </c>
    </row>
    <row r="457" spans="1:14" x14ac:dyDescent="0.25">
      <c r="A457" s="5">
        <v>31</v>
      </c>
      <c r="B457" s="9" t="s">
        <v>127</v>
      </c>
      <c r="C457" s="10" t="s">
        <v>128</v>
      </c>
      <c r="D457" s="11">
        <v>2011</v>
      </c>
      <c r="E457" s="7" t="s">
        <v>11</v>
      </c>
      <c r="F457" s="8">
        <v>18200.387769859557</v>
      </c>
      <c r="G457" s="8">
        <v>139710.14733154606</v>
      </c>
      <c r="H457" s="8">
        <v>12861.572008216486</v>
      </c>
      <c r="I457" s="8">
        <v>188879.06305617737</v>
      </c>
      <c r="J457" t="str">
        <f>LOOKUP(A457,Feuil7!A$2:A$28,Feuil7!D$2:D$28)</f>
        <v>NORD-PAS-DE-CALAIS</v>
      </c>
      <c r="K457" t="str">
        <f t="shared" si="31"/>
        <v>niveau primaire</v>
      </c>
      <c r="L457" t="str">
        <f t="shared" si="32"/>
        <v/>
      </c>
      <c r="M457" s="11">
        <f t="shared" si="33"/>
        <v>359651.17016579944</v>
      </c>
      <c r="N457" s="11">
        <f t="shared" si="34"/>
        <v>31061.959778076045</v>
      </c>
    </row>
    <row r="458" spans="1:14" x14ac:dyDescent="0.25">
      <c r="A458" s="5">
        <v>74</v>
      </c>
      <c r="B458" s="9" t="s">
        <v>48</v>
      </c>
      <c r="C458" s="10" t="s">
        <v>49</v>
      </c>
      <c r="D458" s="11">
        <v>1982</v>
      </c>
      <c r="E458" s="7" t="s">
        <v>193</v>
      </c>
      <c r="F458" s="8">
        <v>692</v>
      </c>
      <c r="G458" s="8">
        <v>20364</v>
      </c>
      <c r="H458" s="8">
        <v>788</v>
      </c>
      <c r="I458" s="8">
        <v>27264</v>
      </c>
      <c r="J458" t="str">
        <f>LOOKUP(A458,Feuil7!A$2:A$28,Feuil7!D$2:D$28)</f>
        <v>LIMOUSIN</v>
      </c>
      <c r="K458" t="str">
        <f t="shared" si="31"/>
        <v>niveau primaire</v>
      </c>
      <c r="L458" t="str">
        <f t="shared" si="32"/>
        <v>SUD-OUEST</v>
      </c>
      <c r="M458" s="11">
        <f t="shared" si="33"/>
        <v>49108</v>
      </c>
      <c r="N458" s="11">
        <f t="shared" si="34"/>
        <v>1480</v>
      </c>
    </row>
    <row r="459" spans="1:14" x14ac:dyDescent="0.25">
      <c r="A459" s="5">
        <v>24</v>
      </c>
      <c r="B459" s="9" t="s">
        <v>68</v>
      </c>
      <c r="C459" s="10" t="s">
        <v>69</v>
      </c>
      <c r="D459" s="11">
        <v>1999</v>
      </c>
      <c r="E459" s="7" t="s">
        <v>194</v>
      </c>
      <c r="F459" s="8">
        <v>1499</v>
      </c>
      <c r="G459" s="8">
        <v>7794</v>
      </c>
      <c r="H459" s="8">
        <v>1134</v>
      </c>
      <c r="I459" s="8">
        <v>12701</v>
      </c>
      <c r="J459" t="str">
        <f>LOOKUP(A459,Feuil7!A$2:A$28,Feuil7!D$2:D$28)</f>
        <v>CENTRE</v>
      </c>
      <c r="K459" t="str">
        <f t="shared" si="31"/>
        <v>niveau secondaire</v>
      </c>
      <c r="L459" t="str">
        <f t="shared" si="32"/>
        <v>BASSIN PARISIEN</v>
      </c>
      <c r="M459" s="11">
        <f t="shared" si="33"/>
        <v>23128</v>
      </c>
      <c r="N459" s="11">
        <f t="shared" si="34"/>
        <v>2633</v>
      </c>
    </row>
    <row r="460" spans="1:14" x14ac:dyDescent="0.25">
      <c r="A460" s="5">
        <v>24</v>
      </c>
      <c r="B460" s="9" t="s">
        <v>68</v>
      </c>
      <c r="C460" s="10" t="s">
        <v>69</v>
      </c>
      <c r="D460" s="11">
        <v>2006</v>
      </c>
      <c r="E460" s="7" t="s">
        <v>195</v>
      </c>
      <c r="F460" s="8">
        <v>5455.8210602528025</v>
      </c>
      <c r="G460" s="8">
        <v>45607.405124648038</v>
      </c>
      <c r="H460" s="8">
        <v>3337.9152453814222</v>
      </c>
      <c r="I460" s="8">
        <v>31097.048551163483</v>
      </c>
      <c r="J460" t="str">
        <f>LOOKUP(A460,Feuil7!A$2:A$28,Feuil7!D$2:D$28)</f>
        <v>CENTRE</v>
      </c>
      <c r="K460" t="str">
        <f t="shared" si="31"/>
        <v>niveau secondaire</v>
      </c>
      <c r="L460" t="str">
        <f t="shared" si="32"/>
        <v>BASSIN PARISIEN</v>
      </c>
      <c r="M460" s="11">
        <f t="shared" si="33"/>
        <v>85498.189981445757</v>
      </c>
      <c r="N460" s="11">
        <f t="shared" si="34"/>
        <v>8793.7363056342256</v>
      </c>
    </row>
    <row r="461" spans="1:14" x14ac:dyDescent="0.25">
      <c r="A461" s="5">
        <v>11</v>
      </c>
      <c r="B461" s="9" t="s">
        <v>156</v>
      </c>
      <c r="C461" s="10" t="s">
        <v>157</v>
      </c>
      <c r="D461" s="11">
        <v>2006</v>
      </c>
      <c r="E461" s="7" t="s">
        <v>197</v>
      </c>
      <c r="F461" s="8">
        <v>21768.725505590894</v>
      </c>
      <c r="G461" s="8">
        <v>391110.4853768546</v>
      </c>
      <c r="H461" s="8">
        <v>30269.576466725113</v>
      </c>
      <c r="I461" s="8">
        <v>415885.34819727344</v>
      </c>
      <c r="J461" t="str">
        <f>LOOKUP(A461,Feuil7!A$2:A$28,Feuil7!D$2:D$28)</f>
        <v>ILE-DE-FRANCE</v>
      </c>
      <c r="K461" t="str">
        <f t="shared" si="31"/>
        <v>niveau supérieur</v>
      </c>
      <c r="L461" t="str">
        <f t="shared" si="32"/>
        <v>REGION PARISIENNE</v>
      </c>
      <c r="M461" s="11">
        <f t="shared" si="33"/>
        <v>859034.13554644398</v>
      </c>
      <c r="N461" s="11">
        <f t="shared" si="34"/>
        <v>52038.301972316011</v>
      </c>
    </row>
    <row r="462" spans="1:14" x14ac:dyDescent="0.25">
      <c r="A462" s="5">
        <v>26</v>
      </c>
      <c r="B462" s="9" t="s">
        <v>21</v>
      </c>
      <c r="C462" s="10" t="s">
        <v>56</v>
      </c>
      <c r="D462" s="11">
        <v>2006</v>
      </c>
      <c r="E462" s="7" t="s">
        <v>11</v>
      </c>
      <c r="F462" s="8">
        <v>3420.6207857271511</v>
      </c>
      <c r="G462" s="8">
        <v>28190.809020711778</v>
      </c>
      <c r="H462" s="8">
        <v>1993.8636209456554</v>
      </c>
      <c r="I462" s="8">
        <v>34284.013011958734</v>
      </c>
      <c r="J462" t="str">
        <f>LOOKUP(A462,Feuil7!A$2:A$28,Feuil7!D$2:D$28)</f>
        <v>BOURGOGNE</v>
      </c>
      <c r="K462" t="str">
        <f t="shared" si="31"/>
        <v>niveau primaire</v>
      </c>
      <c r="L462" t="str">
        <f t="shared" si="32"/>
        <v>BASSIN PARISIEN</v>
      </c>
      <c r="M462" s="11">
        <f t="shared" si="33"/>
        <v>67889.306439343316</v>
      </c>
      <c r="N462" s="11">
        <f t="shared" si="34"/>
        <v>5414.4844066728065</v>
      </c>
    </row>
    <row r="463" spans="1:14" x14ac:dyDescent="0.25">
      <c r="A463" s="5">
        <v>93</v>
      </c>
      <c r="B463" s="9" t="s">
        <v>310</v>
      </c>
      <c r="C463" s="10" t="s">
        <v>19</v>
      </c>
      <c r="D463" s="11">
        <v>2006</v>
      </c>
      <c r="E463" s="7" t="s">
        <v>193</v>
      </c>
      <c r="F463" s="8">
        <v>704.21596398017323</v>
      </c>
      <c r="G463" s="8">
        <v>36650.730761682142</v>
      </c>
      <c r="H463" s="8">
        <v>233.75230995310611</v>
      </c>
      <c r="I463" s="8">
        <v>56694.301902964784</v>
      </c>
      <c r="J463" t="str">
        <f>LOOKUP(A463,Feuil7!A$2:A$28,Feuil7!D$2:D$28)</f>
        <v>PROVENCE-ALPES-COTE D'AZUR</v>
      </c>
      <c r="K463" t="str">
        <f t="shared" si="31"/>
        <v>niveau primaire</v>
      </c>
      <c r="L463" t="str">
        <f t="shared" si="32"/>
        <v>MEDITERRANEE</v>
      </c>
      <c r="M463" s="11">
        <f t="shared" si="33"/>
        <v>94283.000938580197</v>
      </c>
      <c r="N463" s="11">
        <f t="shared" si="34"/>
        <v>937.96827393327931</v>
      </c>
    </row>
    <row r="464" spans="1:14" x14ac:dyDescent="0.25">
      <c r="A464" s="5">
        <v>52</v>
      </c>
      <c r="B464" s="9" t="s">
        <v>110</v>
      </c>
      <c r="C464" s="10" t="s">
        <v>111</v>
      </c>
      <c r="D464" s="11">
        <v>1999</v>
      </c>
      <c r="E464" s="7" t="s">
        <v>11</v>
      </c>
      <c r="F464" s="8">
        <v>4465</v>
      </c>
      <c r="G464" s="8">
        <v>51051</v>
      </c>
      <c r="H464" s="8">
        <v>2982</v>
      </c>
      <c r="I464" s="8">
        <v>61051</v>
      </c>
      <c r="J464" t="str">
        <f>LOOKUP(A464,Feuil7!A$2:A$28,Feuil7!D$2:D$28)</f>
        <v>PAYS DE LA LOIRE</v>
      </c>
      <c r="K464" t="str">
        <f t="shared" si="31"/>
        <v>niveau primaire</v>
      </c>
      <c r="L464" t="str">
        <f t="shared" si="32"/>
        <v>OUEST</v>
      </c>
      <c r="M464" s="11">
        <f t="shared" si="33"/>
        <v>119549</v>
      </c>
      <c r="N464" s="11">
        <f t="shared" si="34"/>
        <v>7447</v>
      </c>
    </row>
    <row r="465" spans="1:14" x14ac:dyDescent="0.25">
      <c r="A465" s="5">
        <v>73</v>
      </c>
      <c r="B465" s="9" t="s">
        <v>313</v>
      </c>
      <c r="C465" s="10" t="s">
        <v>24</v>
      </c>
      <c r="D465" s="11">
        <v>1999</v>
      </c>
      <c r="E465" s="7" t="s">
        <v>196</v>
      </c>
      <c r="F465" s="8">
        <v>724</v>
      </c>
      <c r="G465" s="8">
        <v>5584</v>
      </c>
      <c r="H465" s="8">
        <v>648</v>
      </c>
      <c r="I465" s="8">
        <v>6496</v>
      </c>
      <c r="J465" t="str">
        <f>LOOKUP(A465,Feuil7!A$2:A$28,Feuil7!D$2:D$28)</f>
        <v>MIDI-PYRENEES</v>
      </c>
      <c r="K465" t="str">
        <f t="shared" si="31"/>
        <v>niveau supérieur</v>
      </c>
      <c r="L465" t="str">
        <f t="shared" si="32"/>
        <v>SUD-OUEST</v>
      </c>
      <c r="M465" s="11">
        <f t="shared" si="33"/>
        <v>13452</v>
      </c>
      <c r="N465" s="11">
        <f t="shared" si="34"/>
        <v>1372</v>
      </c>
    </row>
    <row r="466" spans="1:14" x14ac:dyDescent="0.25">
      <c r="A466" s="5">
        <v>11</v>
      </c>
      <c r="B466" s="9" t="s">
        <v>50</v>
      </c>
      <c r="C466" s="10" t="s">
        <v>190</v>
      </c>
      <c r="D466" s="11">
        <v>1975</v>
      </c>
      <c r="E466" s="7" t="s">
        <v>194</v>
      </c>
      <c r="F466" s="8">
        <v>6510</v>
      </c>
      <c r="G466" s="8">
        <v>20410</v>
      </c>
      <c r="H466" s="8">
        <v>7705</v>
      </c>
      <c r="I466" s="8">
        <v>35480</v>
      </c>
      <c r="J466" t="str">
        <f>LOOKUP(A466,Feuil7!A$2:A$28,Feuil7!D$2:D$28)</f>
        <v>ILE-DE-FRANCE</v>
      </c>
      <c r="K466" t="str">
        <f t="shared" si="31"/>
        <v>niveau secondaire</v>
      </c>
      <c r="L466" t="str">
        <f t="shared" si="32"/>
        <v>REGION PARISIENNE</v>
      </c>
      <c r="M466" s="11">
        <f t="shared" si="33"/>
        <v>70105</v>
      </c>
      <c r="N466" s="11">
        <f t="shared" si="34"/>
        <v>14215</v>
      </c>
    </row>
    <row r="467" spans="1:14" x14ac:dyDescent="0.25">
      <c r="A467" s="5">
        <v>93</v>
      </c>
      <c r="B467" s="9" t="s">
        <v>172</v>
      </c>
      <c r="C467" s="10" t="s">
        <v>173</v>
      </c>
      <c r="D467" s="11">
        <v>1990</v>
      </c>
      <c r="E467" s="7" t="s">
        <v>194</v>
      </c>
      <c r="F467" s="8">
        <v>1355</v>
      </c>
      <c r="G467" s="8">
        <v>9733</v>
      </c>
      <c r="H467" s="8">
        <v>1360</v>
      </c>
      <c r="I467" s="8">
        <v>14917</v>
      </c>
      <c r="J467" t="str">
        <f>LOOKUP(A467,Feuil7!A$2:A$28,Feuil7!D$2:D$28)</f>
        <v>PROVENCE-ALPES-COTE D'AZUR</v>
      </c>
      <c r="K467" t="str">
        <f t="shared" si="31"/>
        <v>niveau secondaire</v>
      </c>
      <c r="L467" t="str">
        <f t="shared" si="32"/>
        <v>MEDITERRANEE</v>
      </c>
      <c r="M467" s="11">
        <f t="shared" si="33"/>
        <v>27365</v>
      </c>
      <c r="N467" s="11">
        <f t="shared" si="34"/>
        <v>2715</v>
      </c>
    </row>
    <row r="468" spans="1:14" x14ac:dyDescent="0.25">
      <c r="A468" s="5">
        <v>91</v>
      </c>
      <c r="B468" s="9" t="s">
        <v>72</v>
      </c>
      <c r="C468" s="10" t="s">
        <v>73</v>
      </c>
      <c r="D468">
        <v>1968</v>
      </c>
      <c r="E468" s="7" t="s">
        <v>195</v>
      </c>
      <c r="F468" s="8">
        <v>4876</v>
      </c>
      <c r="G468" s="8">
        <v>9148</v>
      </c>
      <c r="H468" s="8">
        <v>4124</v>
      </c>
      <c r="I468" s="8">
        <v>7796</v>
      </c>
      <c r="J468" t="str">
        <f>LOOKUP(A468,Feuil7!A$2:A$28,Feuil7!D$2:D$28)</f>
        <v>LANGUEDOC-ROUSSILLON</v>
      </c>
      <c r="K468" t="str">
        <f t="shared" si="31"/>
        <v>niveau secondaire</v>
      </c>
      <c r="L468" t="str">
        <f t="shared" si="32"/>
        <v>MEDITERRANEE</v>
      </c>
      <c r="M468" s="11">
        <f t="shared" si="33"/>
        <v>25944</v>
      </c>
      <c r="N468" s="11">
        <f t="shared" si="34"/>
        <v>9000</v>
      </c>
    </row>
    <row r="469" spans="1:14" x14ac:dyDescent="0.25">
      <c r="A469" s="5">
        <v>93</v>
      </c>
      <c r="B469" s="9" t="s">
        <v>308</v>
      </c>
      <c r="C469" s="10" t="s">
        <v>17</v>
      </c>
      <c r="D469" s="11">
        <v>1999</v>
      </c>
      <c r="E469" s="7" t="s">
        <v>11</v>
      </c>
      <c r="F469" s="8">
        <v>814</v>
      </c>
      <c r="G469" s="8">
        <v>8799</v>
      </c>
      <c r="H469" s="8">
        <v>596</v>
      </c>
      <c r="I469" s="8">
        <v>9516</v>
      </c>
      <c r="J469" t="str">
        <f>LOOKUP(A469,Feuil7!A$2:A$28,Feuil7!D$2:D$28)</f>
        <v>PROVENCE-ALPES-COTE D'AZUR</v>
      </c>
      <c r="K469" t="str">
        <f t="shared" si="31"/>
        <v>niveau primaire</v>
      </c>
      <c r="L469" t="str">
        <f t="shared" si="32"/>
        <v>MEDITERRANEE</v>
      </c>
      <c r="M469" s="11">
        <f t="shared" si="33"/>
        <v>19725</v>
      </c>
      <c r="N469" s="11">
        <f t="shared" si="34"/>
        <v>1410</v>
      </c>
    </row>
    <row r="470" spans="1:14" x14ac:dyDescent="0.25">
      <c r="A470" s="5">
        <v>25</v>
      </c>
      <c r="B470" s="9" t="s">
        <v>112</v>
      </c>
      <c r="C470" s="10" t="s">
        <v>113</v>
      </c>
      <c r="D470" s="11">
        <v>1990</v>
      </c>
      <c r="E470" s="7" t="s">
        <v>193</v>
      </c>
      <c r="F470" s="8">
        <v>1322</v>
      </c>
      <c r="G470" s="8">
        <v>29292</v>
      </c>
      <c r="H470" s="8">
        <v>1236</v>
      </c>
      <c r="I470" s="8">
        <v>41852</v>
      </c>
      <c r="J470" t="str">
        <f>LOOKUP(A470,Feuil7!A$2:A$28,Feuil7!D$2:D$28)</f>
        <v>BASSE-NORMANDIE</v>
      </c>
      <c r="K470" t="str">
        <f t="shared" si="31"/>
        <v>niveau primaire</v>
      </c>
      <c r="L470" t="str">
        <f t="shared" si="32"/>
        <v>BASSIN PARISIEN</v>
      </c>
      <c r="M470" s="11">
        <f t="shared" si="33"/>
        <v>73702</v>
      </c>
      <c r="N470" s="11">
        <f t="shared" si="34"/>
        <v>2558</v>
      </c>
    </row>
    <row r="471" spans="1:14" x14ac:dyDescent="0.25">
      <c r="A471" s="5">
        <v>53</v>
      </c>
      <c r="B471" s="9" t="s">
        <v>12</v>
      </c>
      <c r="C471" s="10" t="s">
        <v>58</v>
      </c>
      <c r="D471" s="11">
        <v>1982</v>
      </c>
      <c r="E471" s="7" t="s">
        <v>195</v>
      </c>
      <c r="F471" s="8">
        <v>10304</v>
      </c>
      <c r="G471" s="8">
        <v>29172</v>
      </c>
      <c r="H471" s="8">
        <v>6960</v>
      </c>
      <c r="I471" s="8">
        <v>17000</v>
      </c>
      <c r="J471" t="str">
        <f>LOOKUP(A471,Feuil7!A$2:A$28,Feuil7!D$2:D$28)</f>
        <v>BRETAGNE</v>
      </c>
      <c r="K471" t="str">
        <f t="shared" si="31"/>
        <v>niveau secondaire</v>
      </c>
      <c r="L471" t="str">
        <f t="shared" si="32"/>
        <v>OUEST</v>
      </c>
      <c r="M471" s="11">
        <f t="shared" si="33"/>
        <v>63436</v>
      </c>
      <c r="N471" s="11">
        <f t="shared" si="34"/>
        <v>17264</v>
      </c>
    </row>
    <row r="472" spans="1:14" x14ac:dyDescent="0.25">
      <c r="A472" s="5">
        <v>26</v>
      </c>
      <c r="B472" s="9" t="s">
        <v>182</v>
      </c>
      <c r="C472" s="10" t="s">
        <v>183</v>
      </c>
      <c r="D472" s="11">
        <v>1999</v>
      </c>
      <c r="E472" s="7" t="s">
        <v>193</v>
      </c>
      <c r="F472" s="8">
        <v>173</v>
      </c>
      <c r="G472" s="8">
        <v>22503</v>
      </c>
      <c r="H472" s="8">
        <v>110</v>
      </c>
      <c r="I472" s="8">
        <v>33208</v>
      </c>
      <c r="J472" t="str">
        <f>LOOKUP(A472,Feuil7!A$2:A$28,Feuil7!D$2:D$28)</f>
        <v>BOURGOGNE</v>
      </c>
      <c r="K472" t="str">
        <f t="shared" si="31"/>
        <v>niveau primaire</v>
      </c>
      <c r="L472" t="str">
        <f t="shared" si="32"/>
        <v>BASSIN PARISIEN</v>
      </c>
      <c r="M472" s="11">
        <f t="shared" si="33"/>
        <v>55994</v>
      </c>
      <c r="N472" s="11">
        <f t="shared" si="34"/>
        <v>283</v>
      </c>
    </row>
    <row r="473" spans="1:14" x14ac:dyDescent="0.25">
      <c r="A473" s="5">
        <v>26</v>
      </c>
      <c r="B473" s="9" t="s">
        <v>182</v>
      </c>
      <c r="C473" s="10" t="s">
        <v>183</v>
      </c>
      <c r="D473" s="11">
        <v>1975</v>
      </c>
      <c r="E473" s="7" t="s">
        <v>11</v>
      </c>
      <c r="F473" s="8">
        <v>4885</v>
      </c>
      <c r="G473" s="8">
        <v>35780</v>
      </c>
      <c r="H473" s="8">
        <v>4040</v>
      </c>
      <c r="I473" s="8">
        <v>38790</v>
      </c>
      <c r="J473" t="str">
        <f>LOOKUP(A473,Feuil7!A$2:A$28,Feuil7!D$2:D$28)</f>
        <v>BOURGOGNE</v>
      </c>
      <c r="K473" t="str">
        <f t="shared" si="31"/>
        <v>niveau primaire</v>
      </c>
      <c r="L473" t="str">
        <f t="shared" si="32"/>
        <v>BASSIN PARISIEN</v>
      </c>
      <c r="M473" s="11">
        <f t="shared" si="33"/>
        <v>83495</v>
      </c>
      <c r="N473" s="11">
        <f t="shared" si="34"/>
        <v>8925</v>
      </c>
    </row>
    <row r="474" spans="1:14" x14ac:dyDescent="0.25">
      <c r="A474" s="5">
        <v>73</v>
      </c>
      <c r="B474" s="9" t="s">
        <v>313</v>
      </c>
      <c r="C474" s="10" t="s">
        <v>24</v>
      </c>
      <c r="D474" s="11">
        <v>1990</v>
      </c>
      <c r="E474" s="7" t="s">
        <v>195</v>
      </c>
      <c r="F474" s="8">
        <v>2106</v>
      </c>
      <c r="G474" s="8">
        <v>9220</v>
      </c>
      <c r="H474" s="8">
        <v>1468</v>
      </c>
      <c r="I474" s="8">
        <v>6120</v>
      </c>
      <c r="J474" t="str">
        <f>LOOKUP(A474,Feuil7!A$2:A$28,Feuil7!D$2:D$28)</f>
        <v>MIDI-PYRENEES</v>
      </c>
      <c r="K474" t="str">
        <f t="shared" si="31"/>
        <v>niveau secondaire</v>
      </c>
      <c r="L474" t="str">
        <f t="shared" si="32"/>
        <v>SUD-OUEST</v>
      </c>
      <c r="M474" s="11">
        <f t="shared" si="33"/>
        <v>18914</v>
      </c>
      <c r="N474" s="11">
        <f t="shared" si="34"/>
        <v>3574</v>
      </c>
    </row>
    <row r="475" spans="1:14" x14ac:dyDescent="0.25">
      <c r="A475" s="5">
        <v>24</v>
      </c>
      <c r="B475" s="9" t="s">
        <v>68</v>
      </c>
      <c r="C475" s="10" t="s">
        <v>69</v>
      </c>
      <c r="D475" s="11">
        <v>1990</v>
      </c>
      <c r="E475" s="7" t="s">
        <v>196</v>
      </c>
      <c r="F475" s="8">
        <v>1180</v>
      </c>
      <c r="G475" s="8">
        <v>10924</v>
      </c>
      <c r="H475" s="8">
        <v>1864</v>
      </c>
      <c r="I475" s="8">
        <v>11444</v>
      </c>
      <c r="J475" t="str">
        <f>LOOKUP(A475,Feuil7!A$2:A$28,Feuil7!D$2:D$28)</f>
        <v>CENTRE</v>
      </c>
      <c r="K475" t="str">
        <f t="shared" si="31"/>
        <v>niveau supérieur</v>
      </c>
      <c r="L475" t="str">
        <f t="shared" si="32"/>
        <v>BASSIN PARISIEN</v>
      </c>
      <c r="M475" s="11">
        <f t="shared" si="33"/>
        <v>25412</v>
      </c>
      <c r="N475" s="11">
        <f t="shared" si="34"/>
        <v>3044</v>
      </c>
    </row>
    <row r="476" spans="1:14" x14ac:dyDescent="0.25">
      <c r="A476" s="5">
        <v>43</v>
      </c>
      <c r="B476" s="9" t="s">
        <v>149</v>
      </c>
      <c r="C476" s="10" t="s">
        <v>150</v>
      </c>
      <c r="D476" s="11">
        <v>1975</v>
      </c>
      <c r="E476" s="7" t="s">
        <v>195</v>
      </c>
      <c r="F476" s="8">
        <v>4020</v>
      </c>
      <c r="G476" s="8">
        <v>9045</v>
      </c>
      <c r="H476" s="8">
        <v>2200</v>
      </c>
      <c r="I476" s="8">
        <v>4145</v>
      </c>
      <c r="J476" t="str">
        <f>LOOKUP(A476,Feuil7!A$2:A$28,Feuil7!D$2:D$28)</f>
        <v>FRANCHE-COMTE</v>
      </c>
      <c r="K476" t="str">
        <f t="shared" si="31"/>
        <v>niveau secondaire</v>
      </c>
      <c r="L476" t="str">
        <f t="shared" si="32"/>
        <v>EST</v>
      </c>
      <c r="M476" s="11">
        <f t="shared" si="33"/>
        <v>19410</v>
      </c>
      <c r="N476" s="11">
        <f t="shared" si="34"/>
        <v>6220</v>
      </c>
    </row>
    <row r="477" spans="1:14" x14ac:dyDescent="0.25">
      <c r="A477" s="5">
        <v>31</v>
      </c>
      <c r="B477" s="9" t="s">
        <v>127</v>
      </c>
      <c r="C477" s="10" t="s">
        <v>128</v>
      </c>
      <c r="D477">
        <v>1968</v>
      </c>
      <c r="E477" s="7" t="s">
        <v>195</v>
      </c>
      <c r="F477" s="8">
        <v>31116</v>
      </c>
      <c r="G477" s="8">
        <v>69892</v>
      </c>
      <c r="H477" s="8">
        <v>23992</v>
      </c>
      <c r="I477" s="8">
        <v>42332</v>
      </c>
      <c r="J477" t="str">
        <f>LOOKUP(A477,Feuil7!A$2:A$28,Feuil7!D$2:D$28)</f>
        <v>NORD-PAS-DE-CALAIS</v>
      </c>
      <c r="K477" t="str">
        <f t="shared" si="31"/>
        <v>niveau secondaire</v>
      </c>
      <c r="L477" t="str">
        <f t="shared" si="32"/>
        <v/>
      </c>
      <c r="M477" s="11">
        <f t="shared" si="33"/>
        <v>167332</v>
      </c>
      <c r="N477" s="11">
        <f t="shared" si="34"/>
        <v>55108</v>
      </c>
    </row>
    <row r="478" spans="1:14" x14ac:dyDescent="0.25">
      <c r="A478" s="5">
        <v>82</v>
      </c>
      <c r="B478" s="9" t="s">
        <v>309</v>
      </c>
      <c r="C478" s="10" t="s">
        <v>20</v>
      </c>
      <c r="D478" s="11">
        <v>1982</v>
      </c>
      <c r="E478" s="7" t="s">
        <v>197</v>
      </c>
      <c r="F478" s="8">
        <v>504</v>
      </c>
      <c r="G478" s="8">
        <v>5088</v>
      </c>
      <c r="H478" s="8">
        <v>736</v>
      </c>
      <c r="I478" s="8">
        <v>5224</v>
      </c>
      <c r="J478" t="str">
        <f>LOOKUP(A478,Feuil7!A$2:A$28,Feuil7!D$2:D$28)</f>
        <v>RHONE-ALPES</v>
      </c>
      <c r="K478" t="str">
        <f t="shared" si="31"/>
        <v>niveau supérieur</v>
      </c>
      <c r="L478" t="str">
        <f t="shared" si="32"/>
        <v>CENTRE-EST</v>
      </c>
      <c r="M478" s="11">
        <f t="shared" si="33"/>
        <v>11552</v>
      </c>
      <c r="N478" s="11">
        <f t="shared" si="34"/>
        <v>1240</v>
      </c>
    </row>
    <row r="479" spans="1:14" x14ac:dyDescent="0.25">
      <c r="A479" s="5">
        <v>41</v>
      </c>
      <c r="B479" s="9" t="s">
        <v>39</v>
      </c>
      <c r="C479" s="10" t="s">
        <v>118</v>
      </c>
      <c r="D479">
        <v>1968</v>
      </c>
      <c r="E479" s="7" t="s">
        <v>11</v>
      </c>
      <c r="F479" s="8">
        <v>12836</v>
      </c>
      <c r="G479" s="8">
        <v>78948</v>
      </c>
      <c r="H479" s="8">
        <v>10256</v>
      </c>
      <c r="I479" s="8">
        <v>95408</v>
      </c>
      <c r="J479" t="str">
        <f>LOOKUP(A479,Feuil7!A$2:A$28,Feuil7!D$2:D$28)</f>
        <v>LORRAINE</v>
      </c>
      <c r="K479" t="str">
        <f t="shared" si="31"/>
        <v>niveau primaire</v>
      </c>
      <c r="L479" t="str">
        <f t="shared" si="32"/>
        <v>EST</v>
      </c>
      <c r="M479" s="11">
        <f t="shared" si="33"/>
        <v>197448</v>
      </c>
      <c r="N479" s="11">
        <f t="shared" si="34"/>
        <v>23092</v>
      </c>
    </row>
    <row r="480" spans="1:14" x14ac:dyDescent="0.25">
      <c r="A480" s="5">
        <v>91</v>
      </c>
      <c r="B480" s="9" t="s">
        <v>108</v>
      </c>
      <c r="C480" s="10" t="s">
        <v>109</v>
      </c>
      <c r="D480" s="11">
        <v>1975</v>
      </c>
      <c r="E480" s="7" t="s">
        <v>11</v>
      </c>
      <c r="F480" s="8">
        <v>800</v>
      </c>
      <c r="G480" s="8">
        <v>11470</v>
      </c>
      <c r="H480" s="8">
        <v>625</v>
      </c>
      <c r="I480" s="8">
        <v>11410</v>
      </c>
      <c r="J480" t="str">
        <f>LOOKUP(A480,Feuil7!A$2:A$28,Feuil7!D$2:D$28)</f>
        <v>LANGUEDOC-ROUSSILLON</v>
      </c>
      <c r="K480" t="str">
        <f t="shared" si="31"/>
        <v>niveau primaire</v>
      </c>
      <c r="L480" t="str">
        <f t="shared" si="32"/>
        <v>MEDITERRANEE</v>
      </c>
      <c r="M480" s="11">
        <f t="shared" si="33"/>
        <v>24305</v>
      </c>
      <c r="N480" s="11">
        <f t="shared" si="34"/>
        <v>1425</v>
      </c>
    </row>
    <row r="481" spans="1:14" x14ac:dyDescent="0.25">
      <c r="A481" s="5">
        <v>54</v>
      </c>
      <c r="B481" s="9" t="s">
        <v>176</v>
      </c>
      <c r="C481" s="10" t="s">
        <v>177</v>
      </c>
      <c r="D481" s="11">
        <v>1990</v>
      </c>
      <c r="E481" s="7" t="s">
        <v>194</v>
      </c>
      <c r="F481" s="8">
        <v>993</v>
      </c>
      <c r="G481" s="8">
        <v>5452</v>
      </c>
      <c r="H481" s="8">
        <v>1008</v>
      </c>
      <c r="I481" s="8">
        <v>10316</v>
      </c>
      <c r="J481" t="str">
        <f>LOOKUP(A481,Feuil7!A$2:A$28,Feuil7!D$2:D$28)</f>
        <v>POITOU-CHARENTES</v>
      </c>
      <c r="K481" t="str">
        <f t="shared" si="31"/>
        <v>niveau secondaire</v>
      </c>
      <c r="L481" t="str">
        <f t="shared" si="32"/>
        <v>OUEST</v>
      </c>
      <c r="M481" s="11">
        <f t="shared" si="33"/>
        <v>17769</v>
      </c>
      <c r="N481" s="11">
        <f t="shared" si="34"/>
        <v>2001</v>
      </c>
    </row>
    <row r="482" spans="1:14" x14ac:dyDescent="0.25">
      <c r="A482" s="5">
        <v>93</v>
      </c>
      <c r="B482" s="9" t="s">
        <v>310</v>
      </c>
      <c r="C482" s="10" t="s">
        <v>19</v>
      </c>
      <c r="D482" s="11">
        <v>2011</v>
      </c>
      <c r="E482" s="7" t="s">
        <v>193</v>
      </c>
      <c r="F482" s="8">
        <v>237.94493116934234</v>
      </c>
      <c r="G482" s="8">
        <v>30079.737941960069</v>
      </c>
      <c r="H482" s="8">
        <v>151.28436037143928</v>
      </c>
      <c r="I482" s="8">
        <v>46818.165927911949</v>
      </c>
      <c r="J482" t="str">
        <f>LOOKUP(A482,Feuil7!A$2:A$28,Feuil7!D$2:D$28)</f>
        <v>PROVENCE-ALPES-COTE D'AZUR</v>
      </c>
      <c r="K482" t="str">
        <f t="shared" si="31"/>
        <v>niveau primaire</v>
      </c>
      <c r="L482" t="str">
        <f t="shared" si="32"/>
        <v>MEDITERRANEE</v>
      </c>
      <c r="M482" s="11">
        <f t="shared" si="33"/>
        <v>77287.133161412799</v>
      </c>
      <c r="N482" s="11">
        <f t="shared" si="34"/>
        <v>389.22929154078162</v>
      </c>
    </row>
    <row r="483" spans="1:14" x14ac:dyDescent="0.25">
      <c r="A483" s="5">
        <v>41</v>
      </c>
      <c r="B483" s="9" t="s">
        <v>119</v>
      </c>
      <c r="C483" s="10" t="s">
        <v>120</v>
      </c>
      <c r="D483" s="11">
        <v>2011</v>
      </c>
      <c r="E483" s="7" t="s">
        <v>193</v>
      </c>
      <c r="F483" s="8">
        <v>52.284955912528716</v>
      </c>
      <c r="G483" s="8">
        <v>7327.8664714130091</v>
      </c>
      <c r="H483" s="8">
        <v>18.76084151742608</v>
      </c>
      <c r="I483" s="8">
        <v>13332.21181679996</v>
      </c>
      <c r="J483" t="str">
        <f>LOOKUP(A483,Feuil7!A$2:A$28,Feuil7!D$2:D$28)</f>
        <v>LORRAINE</v>
      </c>
      <c r="K483" t="str">
        <f t="shared" si="31"/>
        <v>niveau primaire</v>
      </c>
      <c r="L483" t="str">
        <f t="shared" si="32"/>
        <v>EST</v>
      </c>
      <c r="M483" s="11">
        <f t="shared" si="33"/>
        <v>20731.124085642925</v>
      </c>
      <c r="N483" s="11">
        <f t="shared" si="34"/>
        <v>71.045797429954803</v>
      </c>
    </row>
    <row r="484" spans="1:14" x14ac:dyDescent="0.25">
      <c r="A484" s="5">
        <v>24</v>
      </c>
      <c r="B484" s="9" t="s">
        <v>86</v>
      </c>
      <c r="C484" s="10" t="s">
        <v>87</v>
      </c>
      <c r="D484" s="11">
        <v>2006</v>
      </c>
      <c r="E484" s="7" t="s">
        <v>11</v>
      </c>
      <c r="F484" s="8">
        <v>2871.1401274179834</v>
      </c>
      <c r="G484" s="8">
        <v>30904.752947810222</v>
      </c>
      <c r="H484" s="8">
        <v>1827.4098257508997</v>
      </c>
      <c r="I484" s="8">
        <v>38324.376906656187</v>
      </c>
      <c r="J484" t="str">
        <f>LOOKUP(A484,Feuil7!A$2:A$28,Feuil7!D$2:D$28)</f>
        <v>CENTRE</v>
      </c>
      <c r="K484" t="str">
        <f t="shared" si="31"/>
        <v>niveau primaire</v>
      </c>
      <c r="L484" t="str">
        <f t="shared" si="32"/>
        <v>BASSIN PARISIEN</v>
      </c>
      <c r="M484" s="11">
        <f t="shared" si="33"/>
        <v>73927.679807635286</v>
      </c>
      <c r="N484" s="11">
        <f t="shared" si="34"/>
        <v>4698.5499531688829</v>
      </c>
    </row>
    <row r="485" spans="1:14" x14ac:dyDescent="0.25">
      <c r="A485" s="5">
        <v>24</v>
      </c>
      <c r="B485" s="9" t="s">
        <v>86</v>
      </c>
      <c r="C485" s="10" t="s">
        <v>87</v>
      </c>
      <c r="D485">
        <v>1968</v>
      </c>
      <c r="E485" s="7" t="s">
        <v>196</v>
      </c>
      <c r="F485" s="8">
        <v>1380</v>
      </c>
      <c r="G485" s="8">
        <v>6120</v>
      </c>
      <c r="H485" s="8">
        <v>1684</v>
      </c>
      <c r="I485" s="8">
        <v>5660</v>
      </c>
      <c r="J485" t="str">
        <f>LOOKUP(A485,Feuil7!A$2:A$28,Feuil7!D$2:D$28)</f>
        <v>CENTRE</v>
      </c>
      <c r="K485" t="str">
        <f t="shared" si="31"/>
        <v>niveau supérieur</v>
      </c>
      <c r="L485" t="str">
        <f t="shared" si="32"/>
        <v>BASSIN PARISIEN</v>
      </c>
      <c r="M485" s="11">
        <f t="shared" si="33"/>
        <v>14844</v>
      </c>
      <c r="N485" s="11">
        <f t="shared" si="34"/>
        <v>3064</v>
      </c>
    </row>
    <row r="486" spans="1:14" x14ac:dyDescent="0.25">
      <c r="A486" s="5">
        <v>11</v>
      </c>
      <c r="B486" s="9" t="s">
        <v>16</v>
      </c>
      <c r="C486" s="10" t="s">
        <v>189</v>
      </c>
      <c r="D486" s="11">
        <v>1999</v>
      </c>
      <c r="E486" s="7" t="s">
        <v>193</v>
      </c>
      <c r="F486" s="8">
        <v>912</v>
      </c>
      <c r="G486" s="8">
        <v>60707</v>
      </c>
      <c r="H486" s="8">
        <v>971</v>
      </c>
      <c r="I486" s="8">
        <v>84227</v>
      </c>
      <c r="J486" t="str">
        <f>LOOKUP(A486,Feuil7!A$2:A$28,Feuil7!D$2:D$28)</f>
        <v>ILE-DE-FRANCE</v>
      </c>
      <c r="K486" t="str">
        <f t="shared" si="31"/>
        <v>niveau primaire</v>
      </c>
      <c r="L486" t="str">
        <f t="shared" si="32"/>
        <v>REGION PARISIENNE</v>
      </c>
      <c r="M486" s="11">
        <f t="shared" si="33"/>
        <v>146817</v>
      </c>
      <c r="N486" s="11">
        <f t="shared" si="34"/>
        <v>1883</v>
      </c>
    </row>
    <row r="487" spans="1:14" x14ac:dyDescent="0.25">
      <c r="A487" s="5">
        <v>83</v>
      </c>
      <c r="B487" s="9" t="s">
        <v>135</v>
      </c>
      <c r="C487" s="10" t="s">
        <v>136</v>
      </c>
      <c r="D487" s="11">
        <v>1990</v>
      </c>
      <c r="E487" s="7" t="s">
        <v>194</v>
      </c>
      <c r="F487" s="8">
        <v>1615</v>
      </c>
      <c r="G487" s="8">
        <v>12026</v>
      </c>
      <c r="H487" s="8">
        <v>1621</v>
      </c>
      <c r="I487" s="8">
        <v>22700</v>
      </c>
      <c r="J487" t="str">
        <f>LOOKUP(A487,Feuil7!A$2:A$28,Feuil7!D$2:D$28)</f>
        <v>AUVERGNE</v>
      </c>
      <c r="K487" t="str">
        <f t="shared" si="31"/>
        <v>niveau secondaire</v>
      </c>
      <c r="L487" t="str">
        <f t="shared" si="32"/>
        <v>CENTRE-EST</v>
      </c>
      <c r="M487" s="11">
        <f t="shared" si="33"/>
        <v>37962</v>
      </c>
      <c r="N487" s="11">
        <f t="shared" si="34"/>
        <v>3236</v>
      </c>
    </row>
    <row r="488" spans="1:14" x14ac:dyDescent="0.25">
      <c r="A488" s="5">
        <v>24</v>
      </c>
      <c r="B488" s="9" t="s">
        <v>45</v>
      </c>
      <c r="C488" s="10" t="s">
        <v>46</v>
      </c>
      <c r="D488" s="11">
        <v>1982</v>
      </c>
      <c r="E488" s="7" t="s">
        <v>194</v>
      </c>
      <c r="F488" s="8">
        <v>1304</v>
      </c>
      <c r="G488" s="8">
        <v>3448</v>
      </c>
      <c r="H488" s="8">
        <v>1536</v>
      </c>
      <c r="I488" s="8">
        <v>6260</v>
      </c>
      <c r="J488" t="str">
        <f>LOOKUP(A488,Feuil7!A$2:A$28,Feuil7!D$2:D$28)</f>
        <v>CENTRE</v>
      </c>
      <c r="K488" t="str">
        <f t="shared" si="31"/>
        <v>niveau secondaire</v>
      </c>
      <c r="L488" t="str">
        <f t="shared" si="32"/>
        <v>BASSIN PARISIEN</v>
      </c>
      <c r="M488" s="11">
        <f t="shared" si="33"/>
        <v>12548</v>
      </c>
      <c r="N488" s="11">
        <f t="shared" si="34"/>
        <v>2840</v>
      </c>
    </row>
    <row r="489" spans="1:14" x14ac:dyDescent="0.25">
      <c r="A489" s="5">
        <v>11</v>
      </c>
      <c r="B489" s="9" t="s">
        <v>156</v>
      </c>
      <c r="C489" s="10" t="s">
        <v>157</v>
      </c>
      <c r="D489" s="11">
        <v>1975</v>
      </c>
      <c r="E489" s="7" t="s">
        <v>195</v>
      </c>
      <c r="F489" s="8">
        <v>23660</v>
      </c>
      <c r="G489" s="8">
        <v>73655</v>
      </c>
      <c r="H489" s="8">
        <v>19875</v>
      </c>
      <c r="I489" s="8">
        <v>61335</v>
      </c>
      <c r="J489" t="str">
        <f>LOOKUP(A489,Feuil7!A$2:A$28,Feuil7!D$2:D$28)</f>
        <v>ILE-DE-FRANCE</v>
      </c>
      <c r="K489" t="str">
        <f t="shared" si="31"/>
        <v>niveau secondaire</v>
      </c>
      <c r="L489" t="str">
        <f t="shared" si="32"/>
        <v>REGION PARISIENNE</v>
      </c>
      <c r="M489" s="11">
        <f t="shared" si="33"/>
        <v>178525</v>
      </c>
      <c r="N489" s="11">
        <f t="shared" si="34"/>
        <v>43535</v>
      </c>
    </row>
    <row r="490" spans="1:14" x14ac:dyDescent="0.25">
      <c r="A490" s="5">
        <v>24</v>
      </c>
      <c r="B490" s="9" t="s">
        <v>94</v>
      </c>
      <c r="C490" s="10" t="s">
        <v>95</v>
      </c>
      <c r="D490" s="11">
        <v>2006</v>
      </c>
      <c r="E490" s="7" t="s">
        <v>195</v>
      </c>
      <c r="F490" s="8">
        <v>3582.0881411623518</v>
      </c>
      <c r="G490" s="8">
        <v>37408.903004813481</v>
      </c>
      <c r="H490" s="8">
        <v>2198.3018510141296</v>
      </c>
      <c r="I490" s="8">
        <v>24593.611526520272</v>
      </c>
      <c r="J490" t="str">
        <f>LOOKUP(A490,Feuil7!A$2:A$28,Feuil7!D$2:D$28)</f>
        <v>CENTRE</v>
      </c>
      <c r="K490" t="str">
        <f t="shared" si="31"/>
        <v>niveau secondaire</v>
      </c>
      <c r="L490" t="str">
        <f t="shared" si="32"/>
        <v>BASSIN PARISIEN</v>
      </c>
      <c r="M490" s="11">
        <f t="shared" si="33"/>
        <v>67782.904523510224</v>
      </c>
      <c r="N490" s="11">
        <f t="shared" si="34"/>
        <v>5780.3899921764814</v>
      </c>
    </row>
    <row r="491" spans="1:14" x14ac:dyDescent="0.25">
      <c r="A491" s="5">
        <v>73</v>
      </c>
      <c r="B491" s="9" t="s">
        <v>9</v>
      </c>
      <c r="C491" s="10" t="s">
        <v>170</v>
      </c>
      <c r="D491" s="11">
        <v>2006</v>
      </c>
      <c r="E491" s="7" t="s">
        <v>196</v>
      </c>
      <c r="F491" s="8">
        <v>1472.6349316157832</v>
      </c>
      <c r="G491" s="8">
        <v>11095.62009428593</v>
      </c>
      <c r="H491" s="8">
        <v>1359.0162212534747</v>
      </c>
      <c r="I491" s="8">
        <v>12622.831745328465</v>
      </c>
      <c r="J491" t="str">
        <f>LOOKUP(A491,Feuil7!A$2:A$28,Feuil7!D$2:D$28)</f>
        <v>MIDI-PYRENEES</v>
      </c>
      <c r="K491" t="str">
        <f t="shared" si="31"/>
        <v>niveau supérieur</v>
      </c>
      <c r="L491" t="str">
        <f t="shared" si="32"/>
        <v>SUD-OUEST</v>
      </c>
      <c r="M491" s="11">
        <f t="shared" si="33"/>
        <v>26550.102992483655</v>
      </c>
      <c r="N491" s="11">
        <f t="shared" si="34"/>
        <v>2831.6511528692581</v>
      </c>
    </row>
    <row r="492" spans="1:14" x14ac:dyDescent="0.25">
      <c r="A492" s="5">
        <v>41</v>
      </c>
      <c r="B492" s="9" t="s">
        <v>119</v>
      </c>
      <c r="C492" s="10" t="s">
        <v>120</v>
      </c>
      <c r="D492" s="11">
        <v>1982</v>
      </c>
      <c r="E492" s="7" t="s">
        <v>11</v>
      </c>
      <c r="F492" s="8">
        <v>4372</v>
      </c>
      <c r="G492" s="8">
        <v>22844</v>
      </c>
      <c r="H492" s="8">
        <v>3584</v>
      </c>
      <c r="I492" s="8">
        <v>28032</v>
      </c>
      <c r="J492" t="str">
        <f>LOOKUP(A492,Feuil7!A$2:A$28,Feuil7!D$2:D$28)</f>
        <v>LORRAINE</v>
      </c>
      <c r="K492" t="str">
        <f t="shared" si="31"/>
        <v>niveau primaire</v>
      </c>
      <c r="L492" t="str">
        <f t="shared" si="32"/>
        <v>EST</v>
      </c>
      <c r="M492" s="11">
        <f t="shared" si="33"/>
        <v>58832</v>
      </c>
      <c r="N492" s="11">
        <f t="shared" si="34"/>
        <v>7956</v>
      </c>
    </row>
    <row r="493" spans="1:14" x14ac:dyDescent="0.25">
      <c r="A493" s="5">
        <v>91</v>
      </c>
      <c r="B493" s="9" t="s">
        <v>72</v>
      </c>
      <c r="C493" s="10" t="s">
        <v>73</v>
      </c>
      <c r="D493" s="11">
        <v>2011</v>
      </c>
      <c r="E493" s="7" t="s">
        <v>11</v>
      </c>
      <c r="F493" s="8">
        <v>4789.6853443131504</v>
      </c>
      <c r="G493" s="8">
        <v>44322.227597015386</v>
      </c>
      <c r="H493" s="8">
        <v>2973.6589273849759</v>
      </c>
      <c r="I493" s="8">
        <v>51783.660522008227</v>
      </c>
      <c r="J493" t="str">
        <f>LOOKUP(A493,Feuil7!A$2:A$28,Feuil7!D$2:D$28)</f>
        <v>LANGUEDOC-ROUSSILLON</v>
      </c>
      <c r="K493" t="str">
        <f t="shared" si="31"/>
        <v>niveau primaire</v>
      </c>
      <c r="L493" t="str">
        <f t="shared" si="32"/>
        <v>MEDITERRANEE</v>
      </c>
      <c r="M493" s="11">
        <f t="shared" si="33"/>
        <v>103869.23239072174</v>
      </c>
      <c r="N493" s="11">
        <f t="shared" si="34"/>
        <v>7763.3442716981262</v>
      </c>
    </row>
    <row r="494" spans="1:14" x14ac:dyDescent="0.25">
      <c r="A494" s="5">
        <v>83</v>
      </c>
      <c r="B494" s="9" t="s">
        <v>37</v>
      </c>
      <c r="C494" s="10" t="s">
        <v>38</v>
      </c>
      <c r="D494" s="11">
        <v>1999</v>
      </c>
      <c r="E494" s="7" t="s">
        <v>194</v>
      </c>
      <c r="F494" s="8">
        <v>337</v>
      </c>
      <c r="G494" s="8">
        <v>4331</v>
      </c>
      <c r="H494" s="8">
        <v>282</v>
      </c>
      <c r="I494" s="8">
        <v>6776</v>
      </c>
      <c r="J494" t="str">
        <f>LOOKUP(A494,Feuil7!A$2:A$28,Feuil7!D$2:D$28)</f>
        <v>AUVERGNE</v>
      </c>
      <c r="K494" t="str">
        <f t="shared" si="31"/>
        <v>niveau secondaire</v>
      </c>
      <c r="L494" t="str">
        <f t="shared" si="32"/>
        <v>CENTRE-EST</v>
      </c>
      <c r="M494" s="11">
        <f t="shared" si="33"/>
        <v>11726</v>
      </c>
      <c r="N494" s="11">
        <f t="shared" si="34"/>
        <v>619</v>
      </c>
    </row>
    <row r="495" spans="1:14" x14ac:dyDescent="0.25">
      <c r="A495" s="5">
        <v>24</v>
      </c>
      <c r="B495" s="9" t="s">
        <v>84</v>
      </c>
      <c r="C495" s="10" t="s">
        <v>85</v>
      </c>
      <c r="D495" s="11">
        <v>1999</v>
      </c>
      <c r="E495" s="7" t="s">
        <v>195</v>
      </c>
      <c r="F495" s="8">
        <v>2542</v>
      </c>
      <c r="G495" s="8">
        <v>25836</v>
      </c>
      <c r="H495" s="8">
        <v>1430</v>
      </c>
      <c r="I495" s="8">
        <v>17217</v>
      </c>
      <c r="J495" t="str">
        <f>LOOKUP(A495,Feuil7!A$2:A$28,Feuil7!D$2:D$28)</f>
        <v>CENTRE</v>
      </c>
      <c r="K495" t="str">
        <f t="shared" si="31"/>
        <v>niveau secondaire</v>
      </c>
      <c r="L495" t="str">
        <f t="shared" si="32"/>
        <v>BASSIN PARISIEN</v>
      </c>
      <c r="M495" s="11">
        <f t="shared" si="33"/>
        <v>47025</v>
      </c>
      <c r="N495" s="11">
        <f t="shared" si="34"/>
        <v>3972</v>
      </c>
    </row>
    <row r="496" spans="1:14" x14ac:dyDescent="0.25">
      <c r="A496" s="5">
        <v>74</v>
      </c>
      <c r="B496" s="9" t="s">
        <v>59</v>
      </c>
      <c r="C496" s="10" t="s">
        <v>60</v>
      </c>
      <c r="D496" s="11">
        <v>2006</v>
      </c>
      <c r="E496" s="7" t="s">
        <v>196</v>
      </c>
      <c r="F496" s="8">
        <v>864.41090271234691</v>
      </c>
      <c r="G496" s="8">
        <v>5741.6118073493808</v>
      </c>
      <c r="H496" s="8">
        <v>671.91273581535427</v>
      </c>
      <c r="I496" s="8">
        <v>6515.7322773557235</v>
      </c>
      <c r="J496" t="str">
        <f>LOOKUP(A496,Feuil7!A$2:A$28,Feuil7!D$2:D$28)</f>
        <v>LIMOUSIN</v>
      </c>
      <c r="K496" t="str">
        <f t="shared" si="31"/>
        <v>niveau supérieur</v>
      </c>
      <c r="L496" t="str">
        <f t="shared" si="32"/>
        <v>SUD-OUEST</v>
      </c>
      <c r="M496" s="11">
        <f t="shared" si="33"/>
        <v>13793.667723232806</v>
      </c>
      <c r="N496" s="11">
        <f t="shared" si="34"/>
        <v>1536.3236385277012</v>
      </c>
    </row>
    <row r="497" spans="1:14" x14ac:dyDescent="0.25">
      <c r="A497" s="5">
        <v>11</v>
      </c>
      <c r="B497" s="9" t="s">
        <v>162</v>
      </c>
      <c r="C497" s="10" t="s">
        <v>163</v>
      </c>
      <c r="D497" s="11">
        <v>1975</v>
      </c>
      <c r="E497" s="7" t="s">
        <v>197</v>
      </c>
      <c r="F497" s="8">
        <v>2735</v>
      </c>
      <c r="G497" s="8">
        <v>49215</v>
      </c>
      <c r="H497" s="8">
        <v>4210</v>
      </c>
      <c r="I497" s="8">
        <v>28885</v>
      </c>
      <c r="J497" t="str">
        <f>LOOKUP(A497,Feuil7!A$2:A$28,Feuil7!D$2:D$28)</f>
        <v>ILE-DE-FRANCE</v>
      </c>
      <c r="K497" t="str">
        <f t="shared" si="31"/>
        <v>niveau supérieur</v>
      </c>
      <c r="L497" t="str">
        <f t="shared" si="32"/>
        <v>REGION PARISIENNE</v>
      </c>
      <c r="M497" s="11">
        <f t="shared" si="33"/>
        <v>85045</v>
      </c>
      <c r="N497" s="11">
        <f t="shared" si="34"/>
        <v>6945</v>
      </c>
    </row>
    <row r="498" spans="1:14" x14ac:dyDescent="0.25">
      <c r="A498" s="5">
        <v>52</v>
      </c>
      <c r="B498" s="9" t="s">
        <v>61</v>
      </c>
      <c r="C498" s="10" t="s">
        <v>153</v>
      </c>
      <c r="D498" s="11">
        <v>2011</v>
      </c>
      <c r="E498" s="7" t="s">
        <v>196</v>
      </c>
      <c r="F498" s="8">
        <v>4498.4853897775374</v>
      </c>
      <c r="G498" s="8">
        <v>25265.799456932036</v>
      </c>
      <c r="H498" s="8">
        <v>4601.8370761111819</v>
      </c>
      <c r="I498" s="8">
        <v>27667.402239096289</v>
      </c>
      <c r="J498" t="str">
        <f>LOOKUP(A498,Feuil7!A$2:A$28,Feuil7!D$2:D$28)</f>
        <v>PAYS DE LA LOIRE</v>
      </c>
      <c r="K498" t="str">
        <f t="shared" si="31"/>
        <v>niveau supérieur</v>
      </c>
      <c r="L498" t="str">
        <f t="shared" si="32"/>
        <v>OUEST</v>
      </c>
      <c r="M498" s="11">
        <f t="shared" si="33"/>
        <v>62033.524161917041</v>
      </c>
      <c r="N498" s="11">
        <f t="shared" si="34"/>
        <v>9100.3224658887193</v>
      </c>
    </row>
    <row r="499" spans="1:14" x14ac:dyDescent="0.25">
      <c r="A499" s="5">
        <v>93</v>
      </c>
      <c r="B499" s="9" t="s">
        <v>172</v>
      </c>
      <c r="C499" s="10" t="s">
        <v>173</v>
      </c>
      <c r="D499" s="11">
        <v>1999</v>
      </c>
      <c r="E499" s="7" t="s">
        <v>195</v>
      </c>
      <c r="F499" s="8">
        <v>4825</v>
      </c>
      <c r="G499" s="8">
        <v>44885</v>
      </c>
      <c r="H499" s="8">
        <v>3487</v>
      </c>
      <c r="I499" s="8">
        <v>34510</v>
      </c>
      <c r="J499" t="str">
        <f>LOOKUP(A499,Feuil7!A$2:A$28,Feuil7!D$2:D$28)</f>
        <v>PROVENCE-ALPES-COTE D'AZUR</v>
      </c>
      <c r="K499" t="str">
        <f t="shared" si="31"/>
        <v>niveau secondaire</v>
      </c>
      <c r="L499" t="str">
        <f t="shared" si="32"/>
        <v>MEDITERRANEE</v>
      </c>
      <c r="M499" s="11">
        <f t="shared" si="33"/>
        <v>87707</v>
      </c>
      <c r="N499" s="11">
        <f t="shared" si="34"/>
        <v>8312</v>
      </c>
    </row>
    <row r="500" spans="1:14" x14ac:dyDescent="0.25">
      <c r="A500" s="5">
        <v>94</v>
      </c>
      <c r="B500" s="9" t="s">
        <v>53</v>
      </c>
      <c r="C500" s="10" t="s">
        <v>54</v>
      </c>
      <c r="D500" s="11">
        <v>1975</v>
      </c>
      <c r="E500" s="7" t="s">
        <v>193</v>
      </c>
      <c r="F500" s="8">
        <v>1420</v>
      </c>
      <c r="G500" s="8">
        <v>9560</v>
      </c>
      <c r="H500" s="8">
        <v>960</v>
      </c>
      <c r="I500" s="8">
        <v>9460</v>
      </c>
      <c r="J500" t="str">
        <f>LOOKUP(A500,Feuil7!A$2:A$28,Feuil7!D$2:D$28)</f>
        <v>CORSE</v>
      </c>
      <c r="K500" t="str">
        <f t="shared" si="31"/>
        <v>niveau primaire</v>
      </c>
      <c r="L500" t="str">
        <f t="shared" si="32"/>
        <v>MEDITERRANEE</v>
      </c>
      <c r="M500" s="11">
        <f t="shared" si="33"/>
        <v>21400</v>
      </c>
      <c r="N500" s="11">
        <f t="shared" si="34"/>
        <v>2380</v>
      </c>
    </row>
    <row r="501" spans="1:14" x14ac:dyDescent="0.25">
      <c r="A501" s="5">
        <v>43</v>
      </c>
      <c r="B501" s="9" t="s">
        <v>34</v>
      </c>
      <c r="C501" s="10" t="s">
        <v>64</v>
      </c>
      <c r="D501" s="11">
        <v>1975</v>
      </c>
      <c r="E501" s="7" t="s">
        <v>195</v>
      </c>
      <c r="F501" s="8">
        <v>8570</v>
      </c>
      <c r="G501" s="8">
        <v>23315</v>
      </c>
      <c r="H501" s="8">
        <v>5805</v>
      </c>
      <c r="I501" s="8">
        <v>12060</v>
      </c>
      <c r="J501" t="str">
        <f>LOOKUP(A501,Feuil7!A$2:A$28,Feuil7!D$2:D$28)</f>
        <v>FRANCHE-COMTE</v>
      </c>
      <c r="K501" t="str">
        <f t="shared" si="31"/>
        <v>niveau secondaire</v>
      </c>
      <c r="L501" t="str">
        <f t="shared" si="32"/>
        <v>EST</v>
      </c>
      <c r="M501" s="11">
        <f t="shared" si="33"/>
        <v>49750</v>
      </c>
      <c r="N501" s="11">
        <f t="shared" si="34"/>
        <v>14375</v>
      </c>
    </row>
    <row r="502" spans="1:14" x14ac:dyDescent="0.25">
      <c r="A502" s="5">
        <v>72</v>
      </c>
      <c r="B502" s="9" t="s">
        <v>44</v>
      </c>
      <c r="C502" s="10" t="s">
        <v>62</v>
      </c>
      <c r="D502" s="11">
        <v>1990</v>
      </c>
      <c r="E502" s="7" t="s">
        <v>196</v>
      </c>
      <c r="F502" s="8">
        <v>1058</v>
      </c>
      <c r="G502" s="8">
        <v>11396</v>
      </c>
      <c r="H502" s="8">
        <v>1444</v>
      </c>
      <c r="I502" s="8">
        <v>12344</v>
      </c>
      <c r="J502" t="str">
        <f>LOOKUP(A502,Feuil7!A$2:A$28,Feuil7!D$2:D$28)</f>
        <v>AQUITAINE</v>
      </c>
      <c r="K502" t="str">
        <f t="shared" si="31"/>
        <v>niveau supérieur</v>
      </c>
      <c r="L502" t="str">
        <f t="shared" si="32"/>
        <v>SUD-OUEST</v>
      </c>
      <c r="M502" s="11">
        <f t="shared" si="33"/>
        <v>26242</v>
      </c>
      <c r="N502" s="11">
        <f t="shared" si="34"/>
        <v>2502</v>
      </c>
    </row>
    <row r="503" spans="1:14" x14ac:dyDescent="0.25">
      <c r="A503" s="5">
        <v>82</v>
      </c>
      <c r="B503" s="6" t="s">
        <v>307</v>
      </c>
      <c r="C503" s="7" t="s">
        <v>10</v>
      </c>
      <c r="D503" s="11">
        <v>2011</v>
      </c>
      <c r="E503" s="7" t="s">
        <v>197</v>
      </c>
      <c r="F503" s="8">
        <v>2751.1186607924969</v>
      </c>
      <c r="G503" s="8">
        <v>47960.292118684498</v>
      </c>
      <c r="H503" s="8">
        <v>3511.4324742587933</v>
      </c>
      <c r="I503" s="8">
        <v>55461.836073537874</v>
      </c>
      <c r="J503" t="str">
        <f>LOOKUP(A503,Feuil7!A$2:A$28,Feuil7!D$2:D$28)</f>
        <v>RHONE-ALPES</v>
      </c>
      <c r="K503" t="str">
        <f t="shared" si="31"/>
        <v>niveau supérieur</v>
      </c>
      <c r="L503" t="str">
        <f t="shared" si="32"/>
        <v>CENTRE-EST</v>
      </c>
      <c r="M503" s="11">
        <f t="shared" si="33"/>
        <v>109684.67932727365</v>
      </c>
      <c r="N503" s="11">
        <f t="shared" si="34"/>
        <v>6262.5511350512897</v>
      </c>
    </row>
    <row r="504" spans="1:14" x14ac:dyDescent="0.25">
      <c r="A504" s="5">
        <v>24</v>
      </c>
      <c r="B504" s="9" t="s">
        <v>86</v>
      </c>
      <c r="C504" s="10" t="s">
        <v>87</v>
      </c>
      <c r="D504" s="11">
        <v>2006</v>
      </c>
      <c r="E504" s="7" t="s">
        <v>195</v>
      </c>
      <c r="F504" s="8">
        <v>6139.1951250425882</v>
      </c>
      <c r="G504" s="8">
        <v>59871.810385222489</v>
      </c>
      <c r="H504" s="8">
        <v>3910.6238923061101</v>
      </c>
      <c r="I504" s="8">
        <v>41959.515982712132</v>
      </c>
      <c r="J504" t="str">
        <f>LOOKUP(A504,Feuil7!A$2:A$28,Feuil7!D$2:D$28)</f>
        <v>CENTRE</v>
      </c>
      <c r="K504" t="str">
        <f t="shared" si="31"/>
        <v>niveau secondaire</v>
      </c>
      <c r="L504" t="str">
        <f t="shared" si="32"/>
        <v>BASSIN PARISIEN</v>
      </c>
      <c r="M504" s="11">
        <f t="shared" si="33"/>
        <v>111881.14538528331</v>
      </c>
      <c r="N504" s="11">
        <f t="shared" si="34"/>
        <v>10049.819017348698</v>
      </c>
    </row>
    <row r="505" spans="1:14" x14ac:dyDescent="0.25">
      <c r="A505" s="5">
        <v>24</v>
      </c>
      <c r="B505" s="9" t="s">
        <v>84</v>
      </c>
      <c r="C505" s="10" t="s">
        <v>85</v>
      </c>
      <c r="D505" s="11">
        <v>1975</v>
      </c>
      <c r="E505" s="7" t="s">
        <v>197</v>
      </c>
      <c r="F505" s="8">
        <v>250</v>
      </c>
      <c r="G505" s="8">
        <v>2530</v>
      </c>
      <c r="H505" s="8">
        <v>560</v>
      </c>
      <c r="I505" s="8">
        <v>2040</v>
      </c>
      <c r="J505" t="str">
        <f>LOOKUP(A505,Feuil7!A$2:A$28,Feuil7!D$2:D$28)</f>
        <v>CENTRE</v>
      </c>
      <c r="K505" t="str">
        <f t="shared" si="31"/>
        <v>niveau supérieur</v>
      </c>
      <c r="L505" t="str">
        <f t="shared" si="32"/>
        <v>BASSIN PARISIEN</v>
      </c>
      <c r="M505" s="11">
        <f t="shared" si="33"/>
        <v>5380</v>
      </c>
      <c r="N505" s="11">
        <f t="shared" si="34"/>
        <v>810</v>
      </c>
    </row>
    <row r="506" spans="1:14" x14ac:dyDescent="0.25">
      <c r="A506" s="5">
        <v>11</v>
      </c>
      <c r="B506" s="9" t="s">
        <v>191</v>
      </c>
      <c r="C506" s="10" t="s">
        <v>192</v>
      </c>
      <c r="D506" s="11">
        <v>1999</v>
      </c>
      <c r="E506" s="7" t="s">
        <v>195</v>
      </c>
      <c r="F506" s="8">
        <v>10220</v>
      </c>
      <c r="G506" s="8">
        <v>95642</v>
      </c>
      <c r="H506" s="8">
        <v>7024</v>
      </c>
      <c r="I506" s="8">
        <v>83652</v>
      </c>
      <c r="J506" t="str">
        <f>LOOKUP(A506,Feuil7!A$2:A$28,Feuil7!D$2:D$28)</f>
        <v>ILE-DE-FRANCE</v>
      </c>
      <c r="K506" t="str">
        <f t="shared" si="31"/>
        <v>niveau secondaire</v>
      </c>
      <c r="L506" t="str">
        <f t="shared" si="32"/>
        <v>REGION PARISIENNE</v>
      </c>
      <c r="M506" s="11">
        <f t="shared" si="33"/>
        <v>196538</v>
      </c>
      <c r="N506" s="11">
        <f t="shared" si="34"/>
        <v>17244</v>
      </c>
    </row>
    <row r="507" spans="1:14" x14ac:dyDescent="0.25">
      <c r="A507" s="5">
        <v>11</v>
      </c>
      <c r="B507" s="9" t="s">
        <v>156</v>
      </c>
      <c r="C507" s="10" t="s">
        <v>157</v>
      </c>
      <c r="D507" s="11">
        <v>2006</v>
      </c>
      <c r="E507" s="7" t="s">
        <v>11</v>
      </c>
      <c r="F507" s="8">
        <v>8220.2040360444789</v>
      </c>
      <c r="G507" s="8">
        <v>99094.411946658976</v>
      </c>
      <c r="H507" s="8">
        <v>5520.575829787349</v>
      </c>
      <c r="I507" s="8">
        <v>116428.78113049925</v>
      </c>
      <c r="J507" t="str">
        <f>LOOKUP(A507,Feuil7!A$2:A$28,Feuil7!D$2:D$28)</f>
        <v>ILE-DE-FRANCE</v>
      </c>
      <c r="K507" t="str">
        <f t="shared" si="31"/>
        <v>niveau primaire</v>
      </c>
      <c r="L507" t="str">
        <f t="shared" si="32"/>
        <v>REGION PARISIENNE</v>
      </c>
      <c r="M507" s="11">
        <f t="shared" si="33"/>
        <v>229263.97294299008</v>
      </c>
      <c r="N507" s="11">
        <f t="shared" si="34"/>
        <v>13740.779865831828</v>
      </c>
    </row>
    <row r="508" spans="1:14" x14ac:dyDescent="0.25">
      <c r="A508" s="5">
        <v>91</v>
      </c>
      <c r="B508" s="9" t="s">
        <v>72</v>
      </c>
      <c r="C508" s="10" t="s">
        <v>73</v>
      </c>
      <c r="D508" s="11">
        <v>1975</v>
      </c>
      <c r="E508" s="7" t="s">
        <v>11</v>
      </c>
      <c r="F508" s="8">
        <v>7695</v>
      </c>
      <c r="G508" s="8">
        <v>65100</v>
      </c>
      <c r="H508" s="8">
        <v>5890</v>
      </c>
      <c r="I508" s="8">
        <v>78990</v>
      </c>
      <c r="J508" t="str">
        <f>LOOKUP(A508,Feuil7!A$2:A$28,Feuil7!D$2:D$28)</f>
        <v>LANGUEDOC-ROUSSILLON</v>
      </c>
      <c r="K508" t="str">
        <f t="shared" si="31"/>
        <v>niveau primaire</v>
      </c>
      <c r="L508" t="str">
        <f t="shared" si="32"/>
        <v>MEDITERRANEE</v>
      </c>
      <c r="M508" s="11">
        <f t="shared" si="33"/>
        <v>157675</v>
      </c>
      <c r="N508" s="11">
        <f t="shared" si="34"/>
        <v>13585</v>
      </c>
    </row>
    <row r="509" spans="1:14" x14ac:dyDescent="0.25">
      <c r="A509" s="5">
        <v>93</v>
      </c>
      <c r="B509" s="9" t="s">
        <v>32</v>
      </c>
      <c r="C509" s="10" t="s">
        <v>33</v>
      </c>
      <c r="D509" s="11">
        <v>1990</v>
      </c>
      <c r="E509" s="7" t="s">
        <v>195</v>
      </c>
      <c r="F509" s="8">
        <v>21616</v>
      </c>
      <c r="G509" s="8">
        <v>105087</v>
      </c>
      <c r="H509" s="8">
        <v>17784</v>
      </c>
      <c r="I509" s="8">
        <v>88684</v>
      </c>
      <c r="J509" t="str">
        <f>LOOKUP(A509,Feuil7!A$2:A$28,Feuil7!D$2:D$28)</f>
        <v>PROVENCE-ALPES-COTE D'AZUR</v>
      </c>
      <c r="K509" t="str">
        <f t="shared" si="31"/>
        <v>niveau secondaire</v>
      </c>
      <c r="L509" t="str">
        <f t="shared" si="32"/>
        <v>MEDITERRANEE</v>
      </c>
      <c r="M509" s="11">
        <f t="shared" si="33"/>
        <v>233171</v>
      </c>
      <c r="N509" s="11">
        <f t="shared" si="34"/>
        <v>39400</v>
      </c>
    </row>
    <row r="510" spans="1:14" x14ac:dyDescent="0.25">
      <c r="A510" s="5">
        <v>41</v>
      </c>
      <c r="B510" s="9" t="s">
        <v>180</v>
      </c>
      <c r="C510" s="10" t="s">
        <v>181</v>
      </c>
      <c r="D510" s="11">
        <v>1999</v>
      </c>
      <c r="E510" s="7" t="s">
        <v>195</v>
      </c>
      <c r="F510" s="8">
        <v>4220</v>
      </c>
      <c r="G510" s="8">
        <v>39140</v>
      </c>
      <c r="H510" s="8">
        <v>2818</v>
      </c>
      <c r="I510" s="8">
        <v>26840</v>
      </c>
      <c r="J510" t="str">
        <f>LOOKUP(A510,Feuil7!A$2:A$28,Feuil7!D$2:D$28)</f>
        <v>LORRAINE</v>
      </c>
      <c r="K510" t="str">
        <f t="shared" si="31"/>
        <v>niveau secondaire</v>
      </c>
      <c r="L510" t="str">
        <f t="shared" si="32"/>
        <v>EST</v>
      </c>
      <c r="M510" s="11">
        <f t="shared" si="33"/>
        <v>73018</v>
      </c>
      <c r="N510" s="11">
        <f t="shared" si="34"/>
        <v>7038</v>
      </c>
    </row>
    <row r="511" spans="1:14" x14ac:dyDescent="0.25">
      <c r="A511" s="5">
        <v>24</v>
      </c>
      <c r="B511" s="9" t="s">
        <v>84</v>
      </c>
      <c r="C511" s="10" t="s">
        <v>85</v>
      </c>
      <c r="D511" s="11">
        <v>2011</v>
      </c>
      <c r="E511" s="7" t="s">
        <v>11</v>
      </c>
      <c r="F511" s="8">
        <v>1265.2379840172805</v>
      </c>
      <c r="G511" s="8">
        <v>15164.011769684001</v>
      </c>
      <c r="H511" s="8">
        <v>683.41008020261597</v>
      </c>
      <c r="I511" s="8">
        <v>17985.527015361007</v>
      </c>
      <c r="J511" t="str">
        <f>LOOKUP(A511,Feuil7!A$2:A$28,Feuil7!D$2:D$28)</f>
        <v>CENTRE</v>
      </c>
      <c r="K511" t="str">
        <f t="shared" si="31"/>
        <v>niveau primaire</v>
      </c>
      <c r="L511" t="str">
        <f t="shared" si="32"/>
        <v>BASSIN PARISIEN</v>
      </c>
      <c r="M511" s="11">
        <f t="shared" si="33"/>
        <v>35098.186849264908</v>
      </c>
      <c r="N511" s="11">
        <f t="shared" si="34"/>
        <v>1948.6480642198965</v>
      </c>
    </row>
    <row r="512" spans="1:14" x14ac:dyDescent="0.25">
      <c r="A512" s="5">
        <v>72</v>
      </c>
      <c r="B512" s="9" t="s">
        <v>92</v>
      </c>
      <c r="C512" s="10" t="s">
        <v>93</v>
      </c>
      <c r="D512">
        <v>1968</v>
      </c>
      <c r="E512" s="7" t="s">
        <v>196</v>
      </c>
      <c r="F512" s="8">
        <v>1100</v>
      </c>
      <c r="G512" s="8">
        <v>4036</v>
      </c>
      <c r="H512" s="8">
        <v>1116</v>
      </c>
      <c r="I512" s="8">
        <v>3036</v>
      </c>
      <c r="J512" t="str">
        <f>LOOKUP(A512,Feuil7!A$2:A$28,Feuil7!D$2:D$28)</f>
        <v>AQUITAINE</v>
      </c>
      <c r="K512" t="str">
        <f t="shared" si="31"/>
        <v>niveau supérieur</v>
      </c>
      <c r="L512" t="str">
        <f t="shared" si="32"/>
        <v>SUD-OUEST</v>
      </c>
      <c r="M512" s="11">
        <f t="shared" si="33"/>
        <v>9288</v>
      </c>
      <c r="N512" s="11">
        <f t="shared" si="34"/>
        <v>2216</v>
      </c>
    </row>
    <row r="513" spans="1:14" x14ac:dyDescent="0.25">
      <c r="A513" s="5">
        <v>72</v>
      </c>
      <c r="B513" s="9" t="s">
        <v>78</v>
      </c>
      <c r="C513" s="10" t="s">
        <v>79</v>
      </c>
      <c r="D513" s="11">
        <v>1982</v>
      </c>
      <c r="E513" s="7" t="s">
        <v>194</v>
      </c>
      <c r="F513" s="8">
        <v>4772</v>
      </c>
      <c r="G513" s="8">
        <v>17252</v>
      </c>
      <c r="H513" s="8">
        <v>5196</v>
      </c>
      <c r="I513" s="8">
        <v>28976</v>
      </c>
      <c r="J513" t="str">
        <f>LOOKUP(A513,Feuil7!A$2:A$28,Feuil7!D$2:D$28)</f>
        <v>AQUITAINE</v>
      </c>
      <c r="K513" t="str">
        <f t="shared" si="31"/>
        <v>niveau secondaire</v>
      </c>
      <c r="L513" t="str">
        <f t="shared" si="32"/>
        <v>SUD-OUEST</v>
      </c>
      <c r="M513" s="11">
        <f t="shared" si="33"/>
        <v>56196</v>
      </c>
      <c r="N513" s="11">
        <f t="shared" si="34"/>
        <v>9968</v>
      </c>
    </row>
    <row r="514" spans="1:14" x14ac:dyDescent="0.25">
      <c r="A514" s="5">
        <v>53</v>
      </c>
      <c r="B514" s="9" t="s">
        <v>12</v>
      </c>
      <c r="C514" s="10" t="s">
        <v>58</v>
      </c>
      <c r="D514" s="11">
        <v>1999</v>
      </c>
      <c r="E514" s="7" t="s">
        <v>197</v>
      </c>
      <c r="F514" s="8">
        <v>2108</v>
      </c>
      <c r="G514" s="8">
        <v>24801</v>
      </c>
      <c r="H514" s="8">
        <v>2285</v>
      </c>
      <c r="I514" s="8">
        <v>26694</v>
      </c>
      <c r="J514" t="str">
        <f>LOOKUP(A514,Feuil7!A$2:A$28,Feuil7!D$2:D$28)</f>
        <v>BRETAGNE</v>
      </c>
      <c r="K514" t="str">
        <f t="shared" si="31"/>
        <v>niveau supérieur</v>
      </c>
      <c r="L514" t="str">
        <f t="shared" si="32"/>
        <v>OUEST</v>
      </c>
      <c r="M514" s="11">
        <f t="shared" si="33"/>
        <v>55888</v>
      </c>
      <c r="N514" s="11">
        <f t="shared" si="34"/>
        <v>4393</v>
      </c>
    </row>
    <row r="515" spans="1:14" x14ac:dyDescent="0.25">
      <c r="A515" s="5">
        <v>82</v>
      </c>
      <c r="B515" s="9" t="s">
        <v>309</v>
      </c>
      <c r="C515" s="10" t="s">
        <v>20</v>
      </c>
      <c r="D515" s="11">
        <v>1999</v>
      </c>
      <c r="E515" s="7" t="s">
        <v>11</v>
      </c>
      <c r="F515" s="8">
        <v>1370</v>
      </c>
      <c r="G515" s="8">
        <v>20413</v>
      </c>
      <c r="H515" s="8">
        <v>845</v>
      </c>
      <c r="I515" s="8">
        <v>22370</v>
      </c>
      <c r="J515" t="str">
        <f>LOOKUP(A515,Feuil7!A$2:A$28,Feuil7!D$2:D$28)</f>
        <v>RHONE-ALPES</v>
      </c>
      <c r="K515" t="str">
        <f t="shared" ref="K515:K578" si="35">IF(OR(E515="Aucun",E515="CEP"),"niveau primaire",IF(OR(E515="CAP-BEP",E515="BEPC"),"niveau secondaire",IF(OR(E515="BAC",E515="SUP"),"niveau supérieur","")))</f>
        <v>niveau primaire</v>
      </c>
      <c r="L515" t="str">
        <f t="shared" ref="L515:L578" si="36">IF(OR(J515="ile-de-France"),"REGION PARISIENNE",IF(OR(J515="bourgogne",J515="centre",J515="champagne-ardenne",J515="basse-normandie",J515="haute-normandie",J515="picardie"),"BASSIN PARISIEN",IF(OR(J515="nord pas-de-calais"),"NORD",IF(OR(J515="alsace",J515="franche-comte",J515="lorraine"),"EST",IF(OR(J515="bretagne",J515="pays de la loire",J515="poitou-charentes"),"OUEST",IF(OR(J515="aquitaine",J515="limousin",J515="midi-pyrenees"),"SUD-OUEST",IF(OR(J515="auvergne",J515="rhone-alpes"),"CENTRE-EST",IF(OR(J515="languedoc-roussillon",J515="provence-alpes-cote d'azur",J515="corse"),"MEDITERRANEE",""))))))))</f>
        <v>CENTRE-EST</v>
      </c>
      <c r="M515" s="11">
        <f t="shared" ref="M515:M578" si="37">SUM(F515,G515,H515,I515)</f>
        <v>44998</v>
      </c>
      <c r="N515" s="11">
        <f t="shared" ref="N515:N578" si="38">SUM(F515,H515)</f>
        <v>2215</v>
      </c>
    </row>
    <row r="516" spans="1:14" x14ac:dyDescent="0.25">
      <c r="A516" s="5">
        <v>82</v>
      </c>
      <c r="B516" s="9" t="s">
        <v>88</v>
      </c>
      <c r="C516" s="10" t="s">
        <v>89</v>
      </c>
      <c r="D516" s="11">
        <v>2011</v>
      </c>
      <c r="E516" s="7" t="s">
        <v>193</v>
      </c>
      <c r="F516" s="8">
        <v>158.48704513049796</v>
      </c>
      <c r="G516" s="8">
        <v>29455.001014363177</v>
      </c>
      <c r="H516" s="8">
        <v>77.256951163289727</v>
      </c>
      <c r="I516" s="8">
        <v>48459.559843697774</v>
      </c>
      <c r="J516" t="str">
        <f>LOOKUP(A516,Feuil7!A$2:A$28,Feuil7!D$2:D$28)</f>
        <v>RHONE-ALPES</v>
      </c>
      <c r="K516" t="str">
        <f t="shared" si="35"/>
        <v>niveau primaire</v>
      </c>
      <c r="L516" t="str">
        <f t="shared" si="36"/>
        <v>CENTRE-EST</v>
      </c>
      <c r="M516" s="11">
        <f t="shared" si="37"/>
        <v>78150.304854354734</v>
      </c>
      <c r="N516" s="11">
        <f t="shared" si="38"/>
        <v>235.74399629378769</v>
      </c>
    </row>
    <row r="517" spans="1:14" x14ac:dyDescent="0.25">
      <c r="A517" s="5">
        <v>73</v>
      </c>
      <c r="B517" s="9" t="s">
        <v>74</v>
      </c>
      <c r="C517" s="10" t="s">
        <v>75</v>
      </c>
      <c r="D517" s="11">
        <v>2011</v>
      </c>
      <c r="E517" s="7" t="s">
        <v>194</v>
      </c>
      <c r="F517" s="8">
        <v>3161.0586321998326</v>
      </c>
      <c r="G517" s="8">
        <v>19312.771378384856</v>
      </c>
      <c r="H517" s="8">
        <v>2318.617954580639</v>
      </c>
      <c r="I517" s="8">
        <v>29889.336658406883</v>
      </c>
      <c r="J517" t="str">
        <f>LOOKUP(A517,Feuil7!A$2:A$28,Feuil7!D$2:D$28)</f>
        <v>MIDI-PYRENEES</v>
      </c>
      <c r="K517" t="str">
        <f t="shared" si="35"/>
        <v>niveau secondaire</v>
      </c>
      <c r="L517" t="str">
        <f t="shared" si="36"/>
        <v>SUD-OUEST</v>
      </c>
      <c r="M517" s="11">
        <f t="shared" si="37"/>
        <v>54681.78462357221</v>
      </c>
      <c r="N517" s="11">
        <f t="shared" si="38"/>
        <v>5479.6765867804716</v>
      </c>
    </row>
    <row r="518" spans="1:14" x14ac:dyDescent="0.25">
      <c r="A518" s="5">
        <v>43</v>
      </c>
      <c r="B518" s="9" t="s">
        <v>149</v>
      </c>
      <c r="C518" s="10" t="s">
        <v>150</v>
      </c>
      <c r="D518" s="11">
        <v>2006</v>
      </c>
      <c r="E518" s="7" t="s">
        <v>11</v>
      </c>
      <c r="F518" s="8">
        <v>1750.4345887635964</v>
      </c>
      <c r="G518" s="8">
        <v>15755.424371051144</v>
      </c>
      <c r="H518" s="8">
        <v>961.85903618259329</v>
      </c>
      <c r="I518" s="8">
        <v>18090.19783948371</v>
      </c>
      <c r="J518" t="str">
        <f>LOOKUP(A518,Feuil7!A$2:A$28,Feuil7!D$2:D$28)</f>
        <v>FRANCHE-COMTE</v>
      </c>
      <c r="K518" t="str">
        <f t="shared" si="35"/>
        <v>niveau primaire</v>
      </c>
      <c r="L518" t="str">
        <f t="shared" si="36"/>
        <v>EST</v>
      </c>
      <c r="M518" s="11">
        <f t="shared" si="37"/>
        <v>36557.915835481042</v>
      </c>
      <c r="N518" s="11">
        <f t="shared" si="38"/>
        <v>2712.2936249461895</v>
      </c>
    </row>
    <row r="519" spans="1:14" x14ac:dyDescent="0.25">
      <c r="A519" s="5">
        <v>53</v>
      </c>
      <c r="B519" s="9" t="s">
        <v>12</v>
      </c>
      <c r="C519" s="10" t="s">
        <v>58</v>
      </c>
      <c r="D519" s="11">
        <v>1999</v>
      </c>
      <c r="E519" s="7" t="s">
        <v>194</v>
      </c>
      <c r="F519" s="8">
        <v>1251</v>
      </c>
      <c r="G519" s="8">
        <v>12972</v>
      </c>
      <c r="H519" s="8">
        <v>924</v>
      </c>
      <c r="I519" s="8">
        <v>19272</v>
      </c>
      <c r="J519" t="str">
        <f>LOOKUP(A519,Feuil7!A$2:A$28,Feuil7!D$2:D$28)</f>
        <v>BRETAGNE</v>
      </c>
      <c r="K519" t="str">
        <f t="shared" si="35"/>
        <v>niveau secondaire</v>
      </c>
      <c r="L519" t="str">
        <f t="shared" si="36"/>
        <v>OUEST</v>
      </c>
      <c r="M519" s="11">
        <f t="shared" si="37"/>
        <v>34419</v>
      </c>
      <c r="N519" s="11">
        <f t="shared" si="38"/>
        <v>2175</v>
      </c>
    </row>
    <row r="520" spans="1:14" x14ac:dyDescent="0.25">
      <c r="A520" s="5">
        <v>82</v>
      </c>
      <c r="B520" s="9" t="s">
        <v>55</v>
      </c>
      <c r="C520" s="10" t="s">
        <v>65</v>
      </c>
      <c r="D520">
        <v>1968</v>
      </c>
      <c r="E520" s="7" t="s">
        <v>195</v>
      </c>
      <c r="F520" s="8">
        <v>3564</v>
      </c>
      <c r="G520" s="8">
        <v>7328</v>
      </c>
      <c r="H520" s="8">
        <v>3184</v>
      </c>
      <c r="I520" s="8">
        <v>5992</v>
      </c>
      <c r="J520" t="str">
        <f>LOOKUP(A520,Feuil7!A$2:A$28,Feuil7!D$2:D$28)</f>
        <v>RHONE-ALPES</v>
      </c>
      <c r="K520" t="str">
        <f t="shared" si="35"/>
        <v>niveau secondaire</v>
      </c>
      <c r="L520" t="str">
        <f t="shared" si="36"/>
        <v>CENTRE-EST</v>
      </c>
      <c r="M520" s="11">
        <f t="shared" si="37"/>
        <v>20068</v>
      </c>
      <c r="N520" s="11">
        <f t="shared" si="38"/>
        <v>6748</v>
      </c>
    </row>
    <row r="521" spans="1:14" x14ac:dyDescent="0.25">
      <c r="A521" s="5">
        <v>26</v>
      </c>
      <c r="B521" s="9" t="s">
        <v>21</v>
      </c>
      <c r="C521" s="10" t="s">
        <v>56</v>
      </c>
      <c r="D521" s="11">
        <v>1975</v>
      </c>
      <c r="E521" s="7" t="s">
        <v>195</v>
      </c>
      <c r="F521" s="8">
        <v>8420</v>
      </c>
      <c r="G521" s="8">
        <v>19930</v>
      </c>
      <c r="H521" s="8">
        <v>5635</v>
      </c>
      <c r="I521" s="8">
        <v>11545</v>
      </c>
      <c r="J521" t="str">
        <f>LOOKUP(A521,Feuil7!A$2:A$28,Feuil7!D$2:D$28)</f>
        <v>BOURGOGNE</v>
      </c>
      <c r="K521" t="str">
        <f t="shared" si="35"/>
        <v>niveau secondaire</v>
      </c>
      <c r="L521" t="str">
        <f t="shared" si="36"/>
        <v>BASSIN PARISIEN</v>
      </c>
      <c r="M521" s="11">
        <f t="shared" si="37"/>
        <v>45530</v>
      </c>
      <c r="N521" s="11">
        <f t="shared" si="38"/>
        <v>14055</v>
      </c>
    </row>
    <row r="522" spans="1:14" x14ac:dyDescent="0.25">
      <c r="A522" s="5">
        <v>91</v>
      </c>
      <c r="B522" s="9" t="s">
        <v>80</v>
      </c>
      <c r="C522" s="10" t="s">
        <v>81</v>
      </c>
      <c r="D522" s="11">
        <v>1975</v>
      </c>
      <c r="E522" s="7" t="s">
        <v>195</v>
      </c>
      <c r="F522" s="8">
        <v>6410</v>
      </c>
      <c r="G522" s="8">
        <v>18265</v>
      </c>
      <c r="H522" s="8">
        <v>4850</v>
      </c>
      <c r="I522" s="8">
        <v>13295</v>
      </c>
      <c r="J522" t="str">
        <f>LOOKUP(A522,Feuil7!A$2:A$28,Feuil7!D$2:D$28)</f>
        <v>LANGUEDOC-ROUSSILLON</v>
      </c>
      <c r="K522" t="str">
        <f t="shared" si="35"/>
        <v>niveau secondaire</v>
      </c>
      <c r="L522" t="str">
        <f t="shared" si="36"/>
        <v>MEDITERRANEE</v>
      </c>
      <c r="M522" s="11">
        <f t="shared" si="37"/>
        <v>42820</v>
      </c>
      <c r="N522" s="11">
        <f t="shared" si="38"/>
        <v>11260</v>
      </c>
    </row>
    <row r="523" spans="1:14" x14ac:dyDescent="0.25">
      <c r="A523" s="5">
        <v>43</v>
      </c>
      <c r="B523" s="9" t="s">
        <v>90</v>
      </c>
      <c r="C523" s="10" t="s">
        <v>91</v>
      </c>
      <c r="D523" s="11">
        <v>2006</v>
      </c>
      <c r="E523" s="7" t="s">
        <v>194</v>
      </c>
      <c r="F523" s="8">
        <v>783.81915180409919</v>
      </c>
      <c r="G523" s="8">
        <v>4608.8838955437441</v>
      </c>
      <c r="H523" s="8">
        <v>619.25018737086577</v>
      </c>
      <c r="I523" s="8">
        <v>7127.8021050394846</v>
      </c>
      <c r="J523" t="str">
        <f>LOOKUP(A523,Feuil7!A$2:A$28,Feuil7!D$2:D$28)</f>
        <v>FRANCHE-COMTE</v>
      </c>
      <c r="K523" t="str">
        <f t="shared" si="35"/>
        <v>niveau secondaire</v>
      </c>
      <c r="L523" t="str">
        <f t="shared" si="36"/>
        <v>EST</v>
      </c>
      <c r="M523" s="11">
        <f t="shared" si="37"/>
        <v>13139.755339758194</v>
      </c>
      <c r="N523" s="11">
        <f t="shared" si="38"/>
        <v>1403.0693391749651</v>
      </c>
    </row>
    <row r="524" spans="1:14" x14ac:dyDescent="0.25">
      <c r="A524" s="5">
        <v>21</v>
      </c>
      <c r="B524" s="9" t="s">
        <v>114</v>
      </c>
      <c r="C524" s="10" t="s">
        <v>115</v>
      </c>
      <c r="D524" s="11">
        <v>1990</v>
      </c>
      <c r="E524" s="7" t="s">
        <v>193</v>
      </c>
      <c r="F524" s="8">
        <v>957</v>
      </c>
      <c r="G524" s="8">
        <v>36494</v>
      </c>
      <c r="H524" s="8">
        <v>832</v>
      </c>
      <c r="I524" s="8">
        <v>51128</v>
      </c>
      <c r="J524" t="str">
        <f>LOOKUP(A524,Feuil7!A$2:A$28,Feuil7!D$2:D$28)</f>
        <v>CHAMPAGNE-ARDENNE</v>
      </c>
      <c r="K524" t="str">
        <f t="shared" si="35"/>
        <v>niveau primaire</v>
      </c>
      <c r="L524" t="str">
        <f t="shared" si="36"/>
        <v>BASSIN PARISIEN</v>
      </c>
      <c r="M524" s="11">
        <f t="shared" si="37"/>
        <v>89411</v>
      </c>
      <c r="N524" s="11">
        <f t="shared" si="38"/>
        <v>1789</v>
      </c>
    </row>
    <row r="525" spans="1:14" x14ac:dyDescent="0.25">
      <c r="A525" s="5">
        <v>24</v>
      </c>
      <c r="B525" s="9" t="s">
        <v>45</v>
      </c>
      <c r="C525" s="10" t="s">
        <v>46</v>
      </c>
      <c r="D525" s="11">
        <v>1999</v>
      </c>
      <c r="E525" s="7" t="s">
        <v>195</v>
      </c>
      <c r="F525" s="8">
        <v>2795</v>
      </c>
      <c r="G525" s="8">
        <v>35833</v>
      </c>
      <c r="H525" s="8">
        <v>1989</v>
      </c>
      <c r="I525" s="8">
        <v>24659</v>
      </c>
      <c r="J525" t="str">
        <f>LOOKUP(A525,Feuil7!A$2:A$28,Feuil7!D$2:D$28)</f>
        <v>CENTRE</v>
      </c>
      <c r="K525" t="str">
        <f t="shared" si="35"/>
        <v>niveau secondaire</v>
      </c>
      <c r="L525" t="str">
        <f t="shared" si="36"/>
        <v>BASSIN PARISIEN</v>
      </c>
      <c r="M525" s="11">
        <f t="shared" si="37"/>
        <v>65276</v>
      </c>
      <c r="N525" s="11">
        <f t="shared" si="38"/>
        <v>4784</v>
      </c>
    </row>
    <row r="526" spans="1:14" x14ac:dyDescent="0.25">
      <c r="A526" s="5">
        <v>54</v>
      </c>
      <c r="B526" s="9" t="s">
        <v>176</v>
      </c>
      <c r="C526" s="10" t="s">
        <v>177</v>
      </c>
      <c r="D526" s="11">
        <v>2006</v>
      </c>
      <c r="E526" s="7" t="s">
        <v>197</v>
      </c>
      <c r="F526" s="8">
        <v>2470.801992748276</v>
      </c>
      <c r="G526" s="8">
        <v>27169.747216524309</v>
      </c>
      <c r="H526" s="8">
        <v>3083.690262521342</v>
      </c>
      <c r="I526" s="8">
        <v>31670.226030178033</v>
      </c>
      <c r="J526" t="str">
        <f>LOOKUP(A526,Feuil7!A$2:A$28,Feuil7!D$2:D$28)</f>
        <v>POITOU-CHARENTES</v>
      </c>
      <c r="K526" t="str">
        <f t="shared" si="35"/>
        <v>niveau supérieur</v>
      </c>
      <c r="L526" t="str">
        <f t="shared" si="36"/>
        <v>OUEST</v>
      </c>
      <c r="M526" s="11">
        <f t="shared" si="37"/>
        <v>64394.465501971958</v>
      </c>
      <c r="N526" s="11">
        <f t="shared" si="38"/>
        <v>5554.492255269618</v>
      </c>
    </row>
    <row r="527" spans="1:14" x14ac:dyDescent="0.25">
      <c r="A527" s="5">
        <v>53</v>
      </c>
      <c r="B527" s="9" t="s">
        <v>121</v>
      </c>
      <c r="C527" s="10" t="s">
        <v>122</v>
      </c>
      <c r="D527" s="11">
        <v>1975</v>
      </c>
      <c r="E527" s="7" t="s">
        <v>194</v>
      </c>
      <c r="F527" s="8">
        <v>3300</v>
      </c>
      <c r="G527" s="8">
        <v>6235</v>
      </c>
      <c r="H527" s="8">
        <v>3960</v>
      </c>
      <c r="I527" s="8">
        <v>8760</v>
      </c>
      <c r="J527" t="str">
        <f>LOOKUP(A527,Feuil7!A$2:A$28,Feuil7!D$2:D$28)</f>
        <v>BRETAGNE</v>
      </c>
      <c r="K527" t="str">
        <f t="shared" si="35"/>
        <v>niveau secondaire</v>
      </c>
      <c r="L527" t="str">
        <f t="shared" si="36"/>
        <v>OUEST</v>
      </c>
      <c r="M527" s="11">
        <f t="shared" si="37"/>
        <v>22255</v>
      </c>
      <c r="N527" s="11">
        <f t="shared" si="38"/>
        <v>7260</v>
      </c>
    </row>
    <row r="528" spans="1:14" x14ac:dyDescent="0.25">
      <c r="A528" s="5">
        <v>94</v>
      </c>
      <c r="B528" s="9" t="s">
        <v>53</v>
      </c>
      <c r="C528" s="10" t="s">
        <v>54</v>
      </c>
      <c r="D528" s="11">
        <v>1990</v>
      </c>
      <c r="E528" s="7" t="s">
        <v>195</v>
      </c>
      <c r="F528" s="8">
        <v>1444</v>
      </c>
      <c r="G528" s="8">
        <v>5316</v>
      </c>
      <c r="H528" s="8">
        <v>1024</v>
      </c>
      <c r="I528" s="8">
        <v>4464</v>
      </c>
      <c r="J528" t="str">
        <f>LOOKUP(A528,Feuil7!A$2:A$28,Feuil7!D$2:D$28)</f>
        <v>CORSE</v>
      </c>
      <c r="K528" t="str">
        <f t="shared" si="35"/>
        <v>niveau secondaire</v>
      </c>
      <c r="L528" t="str">
        <f t="shared" si="36"/>
        <v>MEDITERRANEE</v>
      </c>
      <c r="M528" s="11">
        <f t="shared" si="37"/>
        <v>12248</v>
      </c>
      <c r="N528" s="11">
        <f t="shared" si="38"/>
        <v>2468</v>
      </c>
    </row>
    <row r="529" spans="1:14" x14ac:dyDescent="0.25">
      <c r="A529" s="5">
        <v>52</v>
      </c>
      <c r="B529" s="9" t="s">
        <v>61</v>
      </c>
      <c r="C529" s="10" t="s">
        <v>153</v>
      </c>
      <c r="D529" s="11">
        <v>1999</v>
      </c>
      <c r="E529" s="7" t="s">
        <v>196</v>
      </c>
      <c r="F529" s="8">
        <v>3202</v>
      </c>
      <c r="G529" s="8">
        <v>15401</v>
      </c>
      <c r="H529" s="8">
        <v>3320</v>
      </c>
      <c r="I529" s="8">
        <v>17508</v>
      </c>
      <c r="J529" t="str">
        <f>LOOKUP(A529,Feuil7!A$2:A$28,Feuil7!D$2:D$28)</f>
        <v>PAYS DE LA LOIRE</v>
      </c>
      <c r="K529" t="str">
        <f t="shared" si="35"/>
        <v>niveau supérieur</v>
      </c>
      <c r="L529" t="str">
        <f t="shared" si="36"/>
        <v>OUEST</v>
      </c>
      <c r="M529" s="11">
        <f t="shared" si="37"/>
        <v>39431</v>
      </c>
      <c r="N529" s="11">
        <f t="shared" si="38"/>
        <v>6522</v>
      </c>
    </row>
    <row r="530" spans="1:14" x14ac:dyDescent="0.25">
      <c r="A530" s="5">
        <v>74</v>
      </c>
      <c r="B530" s="9" t="s">
        <v>48</v>
      </c>
      <c r="C530" s="10" t="s">
        <v>49</v>
      </c>
      <c r="D530" s="11">
        <v>1975</v>
      </c>
      <c r="E530" s="7" t="s">
        <v>193</v>
      </c>
      <c r="F530" s="8">
        <v>2500</v>
      </c>
      <c r="G530" s="8">
        <v>22600</v>
      </c>
      <c r="H530" s="8">
        <v>2745</v>
      </c>
      <c r="I530" s="8">
        <v>28890</v>
      </c>
      <c r="J530" t="str">
        <f>LOOKUP(A530,Feuil7!A$2:A$28,Feuil7!D$2:D$28)</f>
        <v>LIMOUSIN</v>
      </c>
      <c r="K530" t="str">
        <f t="shared" si="35"/>
        <v>niveau primaire</v>
      </c>
      <c r="L530" t="str">
        <f t="shared" si="36"/>
        <v>SUD-OUEST</v>
      </c>
      <c r="M530" s="11">
        <f t="shared" si="37"/>
        <v>56735</v>
      </c>
      <c r="N530" s="11">
        <f t="shared" si="38"/>
        <v>5245</v>
      </c>
    </row>
    <row r="531" spans="1:14" x14ac:dyDescent="0.25">
      <c r="A531" s="5">
        <v>11</v>
      </c>
      <c r="B531" s="9" t="s">
        <v>160</v>
      </c>
      <c r="C531" s="10" t="s">
        <v>161</v>
      </c>
      <c r="D531" s="11">
        <v>2006</v>
      </c>
      <c r="E531" s="7" t="s">
        <v>196</v>
      </c>
      <c r="F531" s="8">
        <v>10858.548889913694</v>
      </c>
      <c r="G531" s="8">
        <v>61734.697570699573</v>
      </c>
      <c r="H531" s="8">
        <v>12897.947087237191</v>
      </c>
      <c r="I531" s="8">
        <v>72630.625058766775</v>
      </c>
      <c r="J531" t="str">
        <f>LOOKUP(A531,Feuil7!A$2:A$28,Feuil7!D$2:D$28)</f>
        <v>ILE-DE-FRANCE</v>
      </c>
      <c r="K531" t="str">
        <f t="shared" si="35"/>
        <v>niveau supérieur</v>
      </c>
      <c r="L531" t="str">
        <f t="shared" si="36"/>
        <v>REGION PARISIENNE</v>
      </c>
      <c r="M531" s="11">
        <f t="shared" si="37"/>
        <v>158121.81860661722</v>
      </c>
      <c r="N531" s="11">
        <f t="shared" si="38"/>
        <v>23756.495977150887</v>
      </c>
    </row>
    <row r="532" spans="1:14" x14ac:dyDescent="0.25">
      <c r="A532" s="5">
        <v>91</v>
      </c>
      <c r="B532" s="9" t="s">
        <v>108</v>
      </c>
      <c r="C532" s="10" t="s">
        <v>109</v>
      </c>
      <c r="D532" s="11">
        <v>1999</v>
      </c>
      <c r="E532" s="7" t="s">
        <v>195</v>
      </c>
      <c r="F532" s="8">
        <v>651</v>
      </c>
      <c r="G532" s="8">
        <v>7210</v>
      </c>
      <c r="H532" s="8">
        <v>363</v>
      </c>
      <c r="I532" s="8">
        <v>4718</v>
      </c>
      <c r="J532" t="str">
        <f>LOOKUP(A532,Feuil7!A$2:A$28,Feuil7!D$2:D$28)</f>
        <v>LANGUEDOC-ROUSSILLON</v>
      </c>
      <c r="K532" t="str">
        <f t="shared" si="35"/>
        <v>niveau secondaire</v>
      </c>
      <c r="L532" t="str">
        <f t="shared" si="36"/>
        <v>MEDITERRANEE</v>
      </c>
      <c r="M532" s="11">
        <f t="shared" si="37"/>
        <v>12942</v>
      </c>
      <c r="N532" s="11">
        <f t="shared" si="38"/>
        <v>1014</v>
      </c>
    </row>
    <row r="533" spans="1:14" x14ac:dyDescent="0.25">
      <c r="A533" s="5">
        <v>26</v>
      </c>
      <c r="B533" s="9" t="s">
        <v>21</v>
      </c>
      <c r="C533" s="10" t="s">
        <v>56</v>
      </c>
      <c r="D533" s="11">
        <v>1990</v>
      </c>
      <c r="E533" s="7" t="s">
        <v>193</v>
      </c>
      <c r="F533" s="8">
        <v>775</v>
      </c>
      <c r="G533" s="8">
        <v>29647</v>
      </c>
      <c r="H533" s="8">
        <v>737</v>
      </c>
      <c r="I533" s="8">
        <v>41875</v>
      </c>
      <c r="J533" t="str">
        <f>LOOKUP(A533,Feuil7!A$2:A$28,Feuil7!D$2:D$28)</f>
        <v>BOURGOGNE</v>
      </c>
      <c r="K533" t="str">
        <f t="shared" si="35"/>
        <v>niveau primaire</v>
      </c>
      <c r="L533" t="str">
        <f t="shared" si="36"/>
        <v>BASSIN PARISIEN</v>
      </c>
      <c r="M533" s="11">
        <f t="shared" si="37"/>
        <v>73034</v>
      </c>
      <c r="N533" s="11">
        <f t="shared" si="38"/>
        <v>1512</v>
      </c>
    </row>
    <row r="534" spans="1:14" x14ac:dyDescent="0.25">
      <c r="A534" s="5">
        <v>74</v>
      </c>
      <c r="B534" s="9" t="s">
        <v>48</v>
      </c>
      <c r="C534" s="10" t="s">
        <v>49</v>
      </c>
      <c r="D534" s="11">
        <v>1990</v>
      </c>
      <c r="E534" s="7" t="s">
        <v>194</v>
      </c>
      <c r="F534" s="8">
        <v>525</v>
      </c>
      <c r="G534" s="8">
        <v>4668</v>
      </c>
      <c r="H534" s="8">
        <v>564</v>
      </c>
      <c r="I534" s="8">
        <v>8516</v>
      </c>
      <c r="J534" t="str">
        <f>LOOKUP(A534,Feuil7!A$2:A$28,Feuil7!D$2:D$28)</f>
        <v>LIMOUSIN</v>
      </c>
      <c r="K534" t="str">
        <f t="shared" si="35"/>
        <v>niveau secondaire</v>
      </c>
      <c r="L534" t="str">
        <f t="shared" si="36"/>
        <v>SUD-OUEST</v>
      </c>
      <c r="M534" s="11">
        <f t="shared" si="37"/>
        <v>14273</v>
      </c>
      <c r="N534" s="11">
        <f t="shared" si="38"/>
        <v>1089</v>
      </c>
    </row>
    <row r="535" spans="1:14" x14ac:dyDescent="0.25">
      <c r="A535" s="5">
        <v>83</v>
      </c>
      <c r="B535" s="9" t="s">
        <v>63</v>
      </c>
      <c r="C535" s="10" t="s">
        <v>98</v>
      </c>
      <c r="D535" s="11">
        <v>1990</v>
      </c>
      <c r="E535" s="7" t="s">
        <v>196</v>
      </c>
      <c r="F535" s="8">
        <v>898</v>
      </c>
      <c r="G535" s="8">
        <v>6132</v>
      </c>
      <c r="H535" s="8">
        <v>1100</v>
      </c>
      <c r="I535" s="8">
        <v>7100</v>
      </c>
      <c r="J535" t="str">
        <f>LOOKUP(A535,Feuil7!A$2:A$28,Feuil7!D$2:D$28)</f>
        <v>AUVERGNE</v>
      </c>
      <c r="K535" t="str">
        <f t="shared" si="35"/>
        <v>niveau supérieur</v>
      </c>
      <c r="L535" t="str">
        <f t="shared" si="36"/>
        <v>CENTRE-EST</v>
      </c>
      <c r="M535" s="11">
        <f t="shared" si="37"/>
        <v>15230</v>
      </c>
      <c r="N535" s="11">
        <f t="shared" si="38"/>
        <v>1998</v>
      </c>
    </row>
    <row r="536" spans="1:14" x14ac:dyDescent="0.25">
      <c r="A536" s="5">
        <v>53</v>
      </c>
      <c r="B536" s="9" t="s">
        <v>12</v>
      </c>
      <c r="C536" s="10" t="s">
        <v>58</v>
      </c>
      <c r="D536" s="11">
        <v>1982</v>
      </c>
      <c r="E536" s="7" t="s">
        <v>197</v>
      </c>
      <c r="F536" s="8">
        <v>1112</v>
      </c>
      <c r="G536" s="8">
        <v>11860</v>
      </c>
      <c r="H536" s="8">
        <v>1448</v>
      </c>
      <c r="I536" s="8">
        <v>10468</v>
      </c>
      <c r="J536" t="str">
        <f>LOOKUP(A536,Feuil7!A$2:A$28,Feuil7!D$2:D$28)</f>
        <v>BRETAGNE</v>
      </c>
      <c r="K536" t="str">
        <f t="shared" si="35"/>
        <v>niveau supérieur</v>
      </c>
      <c r="L536" t="str">
        <f t="shared" si="36"/>
        <v>OUEST</v>
      </c>
      <c r="M536" s="11">
        <f t="shared" si="37"/>
        <v>24888</v>
      </c>
      <c r="N536" s="11">
        <f t="shared" si="38"/>
        <v>2560</v>
      </c>
    </row>
    <row r="537" spans="1:14" x14ac:dyDescent="0.25">
      <c r="A537" s="5">
        <v>11</v>
      </c>
      <c r="B537" s="9" t="s">
        <v>162</v>
      </c>
      <c r="C537" s="10" t="s">
        <v>163</v>
      </c>
      <c r="D537" s="11">
        <v>1990</v>
      </c>
      <c r="E537" s="7" t="s">
        <v>196</v>
      </c>
      <c r="F537" s="8">
        <v>4756</v>
      </c>
      <c r="G537" s="8">
        <v>52153</v>
      </c>
      <c r="H537" s="8">
        <v>6661</v>
      </c>
      <c r="I537" s="8">
        <v>63274</v>
      </c>
      <c r="J537" t="str">
        <f>LOOKUP(A537,Feuil7!A$2:A$28,Feuil7!D$2:D$28)</f>
        <v>ILE-DE-FRANCE</v>
      </c>
      <c r="K537" t="str">
        <f t="shared" si="35"/>
        <v>niveau supérieur</v>
      </c>
      <c r="L537" t="str">
        <f t="shared" si="36"/>
        <v>REGION PARISIENNE</v>
      </c>
      <c r="M537" s="11">
        <f t="shared" si="37"/>
        <v>126844</v>
      </c>
      <c r="N537" s="11">
        <f t="shared" si="38"/>
        <v>11417</v>
      </c>
    </row>
    <row r="538" spans="1:14" x14ac:dyDescent="0.25">
      <c r="A538" s="5">
        <v>52</v>
      </c>
      <c r="B538" s="9" t="s">
        <v>61</v>
      </c>
      <c r="C538" s="10" t="s">
        <v>153</v>
      </c>
      <c r="D538">
        <v>1968</v>
      </c>
      <c r="E538" s="7" t="s">
        <v>193</v>
      </c>
      <c r="F538" s="8">
        <v>7804</v>
      </c>
      <c r="G538" s="8">
        <v>35220</v>
      </c>
      <c r="H538" s="8">
        <v>9444</v>
      </c>
      <c r="I538" s="8">
        <v>44720</v>
      </c>
      <c r="J538" t="str">
        <f>LOOKUP(A538,Feuil7!A$2:A$28,Feuil7!D$2:D$28)</f>
        <v>PAYS DE LA LOIRE</v>
      </c>
      <c r="K538" t="str">
        <f t="shared" si="35"/>
        <v>niveau primaire</v>
      </c>
      <c r="L538" t="str">
        <f t="shared" si="36"/>
        <v>OUEST</v>
      </c>
      <c r="M538" s="11">
        <f t="shared" si="37"/>
        <v>97188</v>
      </c>
      <c r="N538" s="11">
        <f t="shared" si="38"/>
        <v>17248</v>
      </c>
    </row>
    <row r="539" spans="1:14" x14ac:dyDescent="0.25">
      <c r="A539" s="5">
        <v>22</v>
      </c>
      <c r="B539" s="9" t="s">
        <v>314</v>
      </c>
      <c r="C539" s="10" t="s">
        <v>13</v>
      </c>
      <c r="D539" s="11">
        <v>1975</v>
      </c>
      <c r="E539" s="7" t="s">
        <v>11</v>
      </c>
      <c r="F539" s="8">
        <v>12110</v>
      </c>
      <c r="G539" s="8">
        <v>65440</v>
      </c>
      <c r="H539" s="8">
        <v>10405</v>
      </c>
      <c r="I539" s="8">
        <v>77360</v>
      </c>
      <c r="J539" t="str">
        <f>LOOKUP(A539,Feuil7!A$2:A$28,Feuil7!D$2:D$28)</f>
        <v>PICARDIE</v>
      </c>
      <c r="K539" t="str">
        <f t="shared" si="35"/>
        <v>niveau primaire</v>
      </c>
      <c r="L539" t="str">
        <f t="shared" si="36"/>
        <v>BASSIN PARISIEN</v>
      </c>
      <c r="M539" s="11">
        <f t="shared" si="37"/>
        <v>165315</v>
      </c>
      <c r="N539" s="11">
        <f t="shared" si="38"/>
        <v>22515</v>
      </c>
    </row>
    <row r="540" spans="1:14" x14ac:dyDescent="0.25">
      <c r="A540" s="5">
        <v>72</v>
      </c>
      <c r="B540" s="9" t="s">
        <v>106</v>
      </c>
      <c r="C540" s="10" t="s">
        <v>107</v>
      </c>
      <c r="D540" s="11">
        <v>1982</v>
      </c>
      <c r="E540" s="7" t="s">
        <v>194</v>
      </c>
      <c r="F540" s="8">
        <v>1180</v>
      </c>
      <c r="G540" s="8">
        <v>4096</v>
      </c>
      <c r="H540" s="8">
        <v>1476</v>
      </c>
      <c r="I540" s="8">
        <v>6580</v>
      </c>
      <c r="J540" t="str">
        <f>LOOKUP(A540,Feuil7!A$2:A$28,Feuil7!D$2:D$28)</f>
        <v>AQUITAINE</v>
      </c>
      <c r="K540" t="str">
        <f t="shared" si="35"/>
        <v>niveau secondaire</v>
      </c>
      <c r="L540" t="str">
        <f t="shared" si="36"/>
        <v>SUD-OUEST</v>
      </c>
      <c r="M540" s="11">
        <f t="shared" si="37"/>
        <v>13332</v>
      </c>
      <c r="N540" s="11">
        <f t="shared" si="38"/>
        <v>2656</v>
      </c>
    </row>
    <row r="541" spans="1:14" x14ac:dyDescent="0.25">
      <c r="A541" s="5">
        <v>74</v>
      </c>
      <c r="B541" s="9" t="s">
        <v>48</v>
      </c>
      <c r="C541" s="10" t="s">
        <v>49</v>
      </c>
      <c r="D541" s="11">
        <v>2011</v>
      </c>
      <c r="E541" s="7" t="s">
        <v>195</v>
      </c>
      <c r="F541" s="8">
        <v>2268.1276619311689</v>
      </c>
      <c r="G541" s="8">
        <v>29059.643684253475</v>
      </c>
      <c r="H541" s="8">
        <v>1355.4898007496301</v>
      </c>
      <c r="I541" s="8">
        <v>20402.534560997963</v>
      </c>
      <c r="J541" t="str">
        <f>LOOKUP(A541,Feuil7!A$2:A$28,Feuil7!D$2:D$28)</f>
        <v>LIMOUSIN</v>
      </c>
      <c r="K541" t="str">
        <f t="shared" si="35"/>
        <v>niveau secondaire</v>
      </c>
      <c r="L541" t="str">
        <f t="shared" si="36"/>
        <v>SUD-OUEST</v>
      </c>
      <c r="M541" s="11">
        <f t="shared" si="37"/>
        <v>53085.795707932237</v>
      </c>
      <c r="N541" s="11">
        <f t="shared" si="38"/>
        <v>3623.6174626807988</v>
      </c>
    </row>
    <row r="542" spans="1:14" x14ac:dyDescent="0.25">
      <c r="A542" s="5">
        <v>93</v>
      </c>
      <c r="B542" s="9" t="s">
        <v>311</v>
      </c>
      <c r="C542" s="10" t="s">
        <v>18</v>
      </c>
      <c r="D542" s="11">
        <v>1982</v>
      </c>
      <c r="E542" s="7" t="s">
        <v>193</v>
      </c>
      <c r="F542" s="8">
        <v>372</v>
      </c>
      <c r="G542" s="8">
        <v>7748</v>
      </c>
      <c r="H542" s="8">
        <v>380</v>
      </c>
      <c r="I542" s="8">
        <v>9240</v>
      </c>
      <c r="J542" t="str">
        <f>LOOKUP(A542,Feuil7!A$2:A$28,Feuil7!D$2:D$28)</f>
        <v>PROVENCE-ALPES-COTE D'AZUR</v>
      </c>
      <c r="K542" t="str">
        <f t="shared" si="35"/>
        <v>niveau primaire</v>
      </c>
      <c r="L542" t="str">
        <f t="shared" si="36"/>
        <v>MEDITERRANEE</v>
      </c>
      <c r="M542" s="11">
        <f t="shared" si="37"/>
        <v>17740</v>
      </c>
      <c r="N542" s="11">
        <f t="shared" si="38"/>
        <v>752</v>
      </c>
    </row>
    <row r="543" spans="1:14" x14ac:dyDescent="0.25">
      <c r="A543" s="5">
        <v>73</v>
      </c>
      <c r="B543" s="9" t="s">
        <v>76</v>
      </c>
      <c r="C543" s="10" t="s">
        <v>77</v>
      </c>
      <c r="D543" s="11">
        <v>1975</v>
      </c>
      <c r="E543" s="7" t="s">
        <v>193</v>
      </c>
      <c r="F543" s="8">
        <v>1525</v>
      </c>
      <c r="G543" s="8">
        <v>15625</v>
      </c>
      <c r="H543" s="8">
        <v>1505</v>
      </c>
      <c r="I543" s="8">
        <v>18095</v>
      </c>
      <c r="J543" t="str">
        <f>LOOKUP(A543,Feuil7!A$2:A$28,Feuil7!D$2:D$28)</f>
        <v>MIDI-PYRENEES</v>
      </c>
      <c r="K543" t="str">
        <f t="shared" si="35"/>
        <v>niveau primaire</v>
      </c>
      <c r="L543" t="str">
        <f t="shared" si="36"/>
        <v>SUD-OUEST</v>
      </c>
      <c r="M543" s="11">
        <f t="shared" si="37"/>
        <v>36750</v>
      </c>
      <c r="N543" s="11">
        <f t="shared" si="38"/>
        <v>3030</v>
      </c>
    </row>
    <row r="544" spans="1:14" x14ac:dyDescent="0.25">
      <c r="A544" s="5">
        <v>41</v>
      </c>
      <c r="B544" s="9" t="s">
        <v>123</v>
      </c>
      <c r="C544" s="10" t="s">
        <v>124</v>
      </c>
      <c r="D544" s="11">
        <v>1982</v>
      </c>
      <c r="E544" s="7" t="s">
        <v>197</v>
      </c>
      <c r="F544" s="8">
        <v>2140</v>
      </c>
      <c r="G544" s="8">
        <v>20796</v>
      </c>
      <c r="H544" s="8">
        <v>2932</v>
      </c>
      <c r="I544" s="8">
        <v>16104</v>
      </c>
      <c r="J544" t="str">
        <f>LOOKUP(A544,Feuil7!A$2:A$28,Feuil7!D$2:D$28)</f>
        <v>LORRAINE</v>
      </c>
      <c r="K544" t="str">
        <f t="shared" si="35"/>
        <v>niveau supérieur</v>
      </c>
      <c r="L544" t="str">
        <f t="shared" si="36"/>
        <v>EST</v>
      </c>
      <c r="M544" s="11">
        <f t="shared" si="37"/>
        <v>41972</v>
      </c>
      <c r="N544" s="11">
        <f t="shared" si="38"/>
        <v>5072</v>
      </c>
    </row>
    <row r="545" spans="1:14" x14ac:dyDescent="0.25">
      <c r="A545" s="5">
        <v>82</v>
      </c>
      <c r="B545" s="9" t="s">
        <v>147</v>
      </c>
      <c r="C545" s="10" t="s">
        <v>148</v>
      </c>
      <c r="D545" s="11">
        <v>1999</v>
      </c>
      <c r="E545" s="7" t="s">
        <v>194</v>
      </c>
      <c r="F545" s="8">
        <v>3890</v>
      </c>
      <c r="G545" s="8">
        <v>29789</v>
      </c>
      <c r="H545" s="8">
        <v>3124</v>
      </c>
      <c r="I545" s="8">
        <v>49208</v>
      </c>
      <c r="J545" t="str">
        <f>LOOKUP(A545,Feuil7!A$2:A$28,Feuil7!D$2:D$28)</f>
        <v>RHONE-ALPES</v>
      </c>
      <c r="K545" t="str">
        <f t="shared" si="35"/>
        <v>niveau secondaire</v>
      </c>
      <c r="L545" t="str">
        <f t="shared" si="36"/>
        <v>CENTRE-EST</v>
      </c>
      <c r="M545" s="11">
        <f t="shared" si="37"/>
        <v>86011</v>
      </c>
      <c r="N545" s="11">
        <f t="shared" si="38"/>
        <v>7014</v>
      </c>
    </row>
    <row r="546" spans="1:14" x14ac:dyDescent="0.25">
      <c r="A546" s="5">
        <v>26</v>
      </c>
      <c r="B546" s="9" t="s">
        <v>182</v>
      </c>
      <c r="C546" s="10" t="s">
        <v>183</v>
      </c>
      <c r="D546" s="11">
        <v>2006</v>
      </c>
      <c r="E546" s="7" t="s">
        <v>195</v>
      </c>
      <c r="F546" s="8">
        <v>3995.0338492778028</v>
      </c>
      <c r="G546" s="8">
        <v>37977.619700652642</v>
      </c>
      <c r="H546" s="8">
        <v>2664.9319848174632</v>
      </c>
      <c r="I546" s="8">
        <v>26322.426567215294</v>
      </c>
      <c r="J546" t="str">
        <f>LOOKUP(A546,Feuil7!A$2:A$28,Feuil7!D$2:D$28)</f>
        <v>BOURGOGNE</v>
      </c>
      <c r="K546" t="str">
        <f t="shared" si="35"/>
        <v>niveau secondaire</v>
      </c>
      <c r="L546" t="str">
        <f t="shared" si="36"/>
        <v>BASSIN PARISIEN</v>
      </c>
      <c r="M546" s="11">
        <f t="shared" si="37"/>
        <v>70960.012101963206</v>
      </c>
      <c r="N546" s="11">
        <f t="shared" si="38"/>
        <v>6659.9658340952665</v>
      </c>
    </row>
    <row r="547" spans="1:14" x14ac:dyDescent="0.25">
      <c r="A547" s="5">
        <v>23</v>
      </c>
      <c r="B547" s="9" t="s">
        <v>158</v>
      </c>
      <c r="C547" s="10" t="s">
        <v>159</v>
      </c>
      <c r="D547" s="11">
        <v>2011</v>
      </c>
      <c r="E547" s="7" t="s">
        <v>195</v>
      </c>
      <c r="F547" s="8">
        <v>13219.158750488654</v>
      </c>
      <c r="G547" s="8">
        <v>130267.57040939749</v>
      </c>
      <c r="H547" s="8">
        <v>9455.5385087432514</v>
      </c>
      <c r="I547" s="8">
        <v>96884.272573118011</v>
      </c>
      <c r="J547" t="str">
        <f>LOOKUP(A547,Feuil7!A$2:A$28,Feuil7!D$2:D$28)</f>
        <v>HAUTE-NORMANDIE</v>
      </c>
      <c r="K547" t="str">
        <f t="shared" si="35"/>
        <v>niveau secondaire</v>
      </c>
      <c r="L547" t="str">
        <f t="shared" si="36"/>
        <v>BASSIN PARISIEN</v>
      </c>
      <c r="M547" s="11">
        <f t="shared" si="37"/>
        <v>249826.5402417474</v>
      </c>
      <c r="N547" s="11">
        <f t="shared" si="38"/>
        <v>22674.697259231907</v>
      </c>
    </row>
    <row r="548" spans="1:14" x14ac:dyDescent="0.25">
      <c r="A548" s="5">
        <v>26</v>
      </c>
      <c r="B548" s="9" t="s">
        <v>182</v>
      </c>
      <c r="C548" s="10" t="s">
        <v>183</v>
      </c>
      <c r="D548">
        <v>1968</v>
      </c>
      <c r="E548" s="7" t="s">
        <v>196</v>
      </c>
      <c r="F548" s="8">
        <v>944</v>
      </c>
      <c r="G548" s="8">
        <v>3780</v>
      </c>
      <c r="H548" s="8">
        <v>952</v>
      </c>
      <c r="I548" s="8">
        <v>3204</v>
      </c>
      <c r="J548" t="str">
        <f>LOOKUP(A548,Feuil7!A$2:A$28,Feuil7!D$2:D$28)</f>
        <v>BOURGOGNE</v>
      </c>
      <c r="K548" t="str">
        <f t="shared" si="35"/>
        <v>niveau supérieur</v>
      </c>
      <c r="L548" t="str">
        <f t="shared" si="36"/>
        <v>BASSIN PARISIEN</v>
      </c>
      <c r="M548" s="11">
        <f t="shared" si="37"/>
        <v>8880</v>
      </c>
      <c r="N548" s="11">
        <f t="shared" si="38"/>
        <v>1896</v>
      </c>
    </row>
    <row r="549" spans="1:14" x14ac:dyDescent="0.25">
      <c r="A549" s="5">
        <v>31</v>
      </c>
      <c r="B549" s="9" t="s">
        <v>127</v>
      </c>
      <c r="C549" s="10" t="s">
        <v>128</v>
      </c>
      <c r="D549" s="11">
        <v>1975</v>
      </c>
      <c r="E549" s="7" t="s">
        <v>195</v>
      </c>
      <c r="F549" s="8">
        <v>43475</v>
      </c>
      <c r="G549" s="8">
        <v>105880</v>
      </c>
      <c r="H549" s="8">
        <v>27465</v>
      </c>
      <c r="I549" s="8">
        <v>55065</v>
      </c>
      <c r="J549" t="str">
        <f>LOOKUP(A549,Feuil7!A$2:A$28,Feuil7!D$2:D$28)</f>
        <v>NORD-PAS-DE-CALAIS</v>
      </c>
      <c r="K549" t="str">
        <f t="shared" si="35"/>
        <v>niveau secondaire</v>
      </c>
      <c r="L549" t="str">
        <f t="shared" si="36"/>
        <v/>
      </c>
      <c r="M549" s="11">
        <f t="shared" si="37"/>
        <v>231885</v>
      </c>
      <c r="N549" s="11">
        <f t="shared" si="38"/>
        <v>70940</v>
      </c>
    </row>
    <row r="550" spans="1:14" x14ac:dyDescent="0.25">
      <c r="A550" s="5">
        <v>31</v>
      </c>
      <c r="B550" s="9" t="s">
        <v>127</v>
      </c>
      <c r="C550" s="10" t="s">
        <v>128</v>
      </c>
      <c r="D550" s="11">
        <v>1990</v>
      </c>
      <c r="E550" s="7" t="s">
        <v>194</v>
      </c>
      <c r="F550" s="8">
        <v>7505</v>
      </c>
      <c r="G550" s="8">
        <v>41225</v>
      </c>
      <c r="H550" s="8">
        <v>8684</v>
      </c>
      <c r="I550" s="8">
        <v>69780</v>
      </c>
      <c r="J550" t="str">
        <f>LOOKUP(A550,Feuil7!A$2:A$28,Feuil7!D$2:D$28)</f>
        <v>NORD-PAS-DE-CALAIS</v>
      </c>
      <c r="K550" t="str">
        <f t="shared" si="35"/>
        <v>niveau secondaire</v>
      </c>
      <c r="L550" t="str">
        <f t="shared" si="36"/>
        <v/>
      </c>
      <c r="M550" s="11">
        <f t="shared" si="37"/>
        <v>127194</v>
      </c>
      <c r="N550" s="11">
        <f t="shared" si="38"/>
        <v>16189</v>
      </c>
    </row>
    <row r="551" spans="1:14" x14ac:dyDescent="0.25">
      <c r="A551" s="5">
        <v>93</v>
      </c>
      <c r="B551" s="9" t="s">
        <v>310</v>
      </c>
      <c r="C551" s="10" t="s">
        <v>19</v>
      </c>
      <c r="D551" s="11">
        <v>1975</v>
      </c>
      <c r="E551" s="7" t="s">
        <v>196</v>
      </c>
      <c r="F551" s="8">
        <v>3075</v>
      </c>
      <c r="G551" s="8">
        <v>24825</v>
      </c>
      <c r="H551" s="8">
        <v>4215</v>
      </c>
      <c r="I551" s="8">
        <v>24310</v>
      </c>
      <c r="J551" t="str">
        <f>LOOKUP(A551,Feuil7!A$2:A$28,Feuil7!D$2:D$28)</f>
        <v>PROVENCE-ALPES-COTE D'AZUR</v>
      </c>
      <c r="K551" t="str">
        <f t="shared" si="35"/>
        <v>niveau supérieur</v>
      </c>
      <c r="L551" t="str">
        <f t="shared" si="36"/>
        <v>MEDITERRANEE</v>
      </c>
      <c r="M551" s="11">
        <f t="shared" si="37"/>
        <v>56425</v>
      </c>
      <c r="N551" s="11">
        <f t="shared" si="38"/>
        <v>7290</v>
      </c>
    </row>
    <row r="552" spans="1:14" x14ac:dyDescent="0.25">
      <c r="A552" s="5">
        <v>73</v>
      </c>
      <c r="B552" s="9" t="s">
        <v>313</v>
      </c>
      <c r="C552" s="10" t="s">
        <v>24</v>
      </c>
      <c r="D552" s="11">
        <v>1982</v>
      </c>
      <c r="E552" s="7" t="s">
        <v>197</v>
      </c>
      <c r="F552" s="8">
        <v>236</v>
      </c>
      <c r="G552" s="8">
        <v>2744</v>
      </c>
      <c r="H552" s="8">
        <v>256</v>
      </c>
      <c r="I552" s="8">
        <v>2540</v>
      </c>
      <c r="J552" t="str">
        <f>LOOKUP(A552,Feuil7!A$2:A$28,Feuil7!D$2:D$28)</f>
        <v>MIDI-PYRENEES</v>
      </c>
      <c r="K552" t="str">
        <f t="shared" si="35"/>
        <v>niveau supérieur</v>
      </c>
      <c r="L552" t="str">
        <f t="shared" si="36"/>
        <v>SUD-OUEST</v>
      </c>
      <c r="M552" s="11">
        <f t="shared" si="37"/>
        <v>5776</v>
      </c>
      <c r="N552" s="11">
        <f t="shared" si="38"/>
        <v>492</v>
      </c>
    </row>
    <row r="553" spans="1:14" x14ac:dyDescent="0.25">
      <c r="A553" s="5">
        <v>91</v>
      </c>
      <c r="B553" s="9" t="s">
        <v>72</v>
      </c>
      <c r="C553" s="10" t="s">
        <v>73</v>
      </c>
      <c r="D553" s="11">
        <v>2011</v>
      </c>
      <c r="E553" s="7" t="s">
        <v>197</v>
      </c>
      <c r="F553" s="8">
        <v>2928.3470349941358</v>
      </c>
      <c r="G553" s="8">
        <v>53901.546955969003</v>
      </c>
      <c r="H553" s="8">
        <v>3436.2577042992243</v>
      </c>
      <c r="I553" s="8">
        <v>66988.689666431776</v>
      </c>
      <c r="J553" t="str">
        <f>LOOKUP(A553,Feuil7!A$2:A$28,Feuil7!D$2:D$28)</f>
        <v>LANGUEDOC-ROUSSILLON</v>
      </c>
      <c r="K553" t="str">
        <f t="shared" si="35"/>
        <v>niveau supérieur</v>
      </c>
      <c r="L553" t="str">
        <f t="shared" si="36"/>
        <v>MEDITERRANEE</v>
      </c>
      <c r="M553" s="11">
        <f t="shared" si="37"/>
        <v>127254.84136169414</v>
      </c>
      <c r="N553" s="11">
        <f t="shared" si="38"/>
        <v>6364.6047392933597</v>
      </c>
    </row>
    <row r="554" spans="1:14" x14ac:dyDescent="0.25">
      <c r="A554" s="5">
        <v>73</v>
      </c>
      <c r="B554" s="9" t="s">
        <v>139</v>
      </c>
      <c r="C554" s="10" t="s">
        <v>140</v>
      </c>
      <c r="D554" s="11">
        <v>1975</v>
      </c>
      <c r="E554" s="7" t="s">
        <v>196</v>
      </c>
      <c r="F554" s="8">
        <v>860</v>
      </c>
      <c r="G554" s="8">
        <v>4630</v>
      </c>
      <c r="H554" s="8">
        <v>1115</v>
      </c>
      <c r="I554" s="8">
        <v>4625</v>
      </c>
      <c r="J554" t="str">
        <f>LOOKUP(A554,Feuil7!A$2:A$28,Feuil7!D$2:D$28)</f>
        <v>MIDI-PYRENEES</v>
      </c>
      <c r="K554" t="str">
        <f t="shared" si="35"/>
        <v>niveau supérieur</v>
      </c>
      <c r="L554" t="str">
        <f t="shared" si="36"/>
        <v>SUD-OUEST</v>
      </c>
      <c r="M554" s="11">
        <f t="shared" si="37"/>
        <v>11230</v>
      </c>
      <c r="N554" s="11">
        <f t="shared" si="38"/>
        <v>1975</v>
      </c>
    </row>
    <row r="555" spans="1:14" x14ac:dyDescent="0.25">
      <c r="A555" s="5">
        <v>52</v>
      </c>
      <c r="B555" s="9" t="s">
        <v>110</v>
      </c>
      <c r="C555" s="10" t="s">
        <v>111</v>
      </c>
      <c r="D555" s="11">
        <v>1982</v>
      </c>
      <c r="E555" s="7" t="s">
        <v>197</v>
      </c>
      <c r="F555" s="8">
        <v>1280</v>
      </c>
      <c r="G555" s="8">
        <v>13444</v>
      </c>
      <c r="H555" s="8">
        <v>2044</v>
      </c>
      <c r="I555" s="8">
        <v>12176</v>
      </c>
      <c r="J555" t="str">
        <f>LOOKUP(A555,Feuil7!A$2:A$28,Feuil7!D$2:D$28)</f>
        <v>PAYS DE LA LOIRE</v>
      </c>
      <c r="K555" t="str">
        <f t="shared" si="35"/>
        <v>niveau supérieur</v>
      </c>
      <c r="L555" t="str">
        <f t="shared" si="36"/>
        <v>OUEST</v>
      </c>
      <c r="M555" s="11">
        <f t="shared" si="37"/>
        <v>28944</v>
      </c>
      <c r="N555" s="11">
        <f t="shared" si="38"/>
        <v>3324</v>
      </c>
    </row>
    <row r="556" spans="1:14" x14ac:dyDescent="0.25">
      <c r="A556" s="5">
        <v>24</v>
      </c>
      <c r="B556" s="9" t="s">
        <v>68</v>
      </c>
      <c r="C556" s="10" t="s">
        <v>69</v>
      </c>
      <c r="D556" s="11">
        <v>1975</v>
      </c>
      <c r="E556" s="7" t="s">
        <v>11</v>
      </c>
      <c r="F556" s="8">
        <v>6235</v>
      </c>
      <c r="G556" s="8">
        <v>40455</v>
      </c>
      <c r="H556" s="8">
        <v>5040</v>
      </c>
      <c r="I556" s="8">
        <v>43485</v>
      </c>
      <c r="J556" t="str">
        <f>LOOKUP(A556,Feuil7!A$2:A$28,Feuil7!D$2:D$28)</f>
        <v>CENTRE</v>
      </c>
      <c r="K556" t="str">
        <f t="shared" si="35"/>
        <v>niveau primaire</v>
      </c>
      <c r="L556" t="str">
        <f t="shared" si="36"/>
        <v>BASSIN PARISIEN</v>
      </c>
      <c r="M556" s="11">
        <f t="shared" si="37"/>
        <v>95215</v>
      </c>
      <c r="N556" s="11">
        <f t="shared" si="38"/>
        <v>11275</v>
      </c>
    </row>
    <row r="557" spans="1:14" x14ac:dyDescent="0.25">
      <c r="A557" s="5">
        <v>54</v>
      </c>
      <c r="B557" s="9" t="s">
        <v>164</v>
      </c>
      <c r="C557" s="10" t="s">
        <v>165</v>
      </c>
      <c r="D557" s="11">
        <v>2006</v>
      </c>
      <c r="E557" s="7" t="s">
        <v>11</v>
      </c>
      <c r="F557" s="8">
        <v>1819.6407791337474</v>
      </c>
      <c r="G557" s="8">
        <v>24153.005999981244</v>
      </c>
      <c r="H557" s="8">
        <v>944.01983470154778</v>
      </c>
      <c r="I557" s="8">
        <v>27999.762080136155</v>
      </c>
      <c r="J557" t="str">
        <f>LOOKUP(A557,Feuil7!A$2:A$28,Feuil7!D$2:D$28)</f>
        <v>POITOU-CHARENTES</v>
      </c>
      <c r="K557" t="str">
        <f t="shared" si="35"/>
        <v>niveau primaire</v>
      </c>
      <c r="L557" t="str">
        <f t="shared" si="36"/>
        <v>OUEST</v>
      </c>
      <c r="M557" s="11">
        <f t="shared" si="37"/>
        <v>54916.428693952694</v>
      </c>
      <c r="N557" s="11">
        <f t="shared" si="38"/>
        <v>2763.6606138352954</v>
      </c>
    </row>
    <row r="558" spans="1:14" x14ac:dyDescent="0.25">
      <c r="A558" s="5">
        <v>54</v>
      </c>
      <c r="B558" s="9" t="s">
        <v>164</v>
      </c>
      <c r="C558" s="10" t="s">
        <v>165</v>
      </c>
      <c r="D558" s="11">
        <v>2011</v>
      </c>
      <c r="E558" s="7" t="s">
        <v>195</v>
      </c>
      <c r="F558" s="8">
        <v>3584.211049993557</v>
      </c>
      <c r="G558" s="8">
        <v>41714.740712550134</v>
      </c>
      <c r="H558" s="8">
        <v>2608.5782401902916</v>
      </c>
      <c r="I558" s="8">
        <v>29861.531812383411</v>
      </c>
      <c r="J558" t="str">
        <f>LOOKUP(A558,Feuil7!A$2:A$28,Feuil7!D$2:D$28)</f>
        <v>POITOU-CHARENTES</v>
      </c>
      <c r="K558" t="str">
        <f t="shared" si="35"/>
        <v>niveau secondaire</v>
      </c>
      <c r="L558" t="str">
        <f t="shared" si="36"/>
        <v>OUEST</v>
      </c>
      <c r="M558" s="11">
        <f t="shared" si="37"/>
        <v>77769.061815117399</v>
      </c>
      <c r="N558" s="11">
        <f t="shared" si="38"/>
        <v>6192.7892901838486</v>
      </c>
    </row>
    <row r="559" spans="1:14" x14ac:dyDescent="0.25">
      <c r="A559" s="5">
        <v>73</v>
      </c>
      <c r="B559" s="9" t="s">
        <v>30</v>
      </c>
      <c r="C559" s="10" t="s">
        <v>31</v>
      </c>
      <c r="D559" s="11">
        <v>1975</v>
      </c>
      <c r="E559" s="7" t="s">
        <v>11</v>
      </c>
      <c r="F559" s="8">
        <v>2585</v>
      </c>
      <c r="G559" s="8">
        <v>39285</v>
      </c>
      <c r="H559" s="8">
        <v>2050</v>
      </c>
      <c r="I559" s="8">
        <v>45600</v>
      </c>
      <c r="J559" t="str">
        <f>LOOKUP(A559,Feuil7!A$2:A$28,Feuil7!D$2:D$28)</f>
        <v>MIDI-PYRENEES</v>
      </c>
      <c r="K559" t="str">
        <f t="shared" si="35"/>
        <v>niveau primaire</v>
      </c>
      <c r="L559" t="str">
        <f t="shared" si="36"/>
        <v>SUD-OUEST</v>
      </c>
      <c r="M559" s="11">
        <f t="shared" si="37"/>
        <v>89520</v>
      </c>
      <c r="N559" s="11">
        <f t="shared" si="38"/>
        <v>4635</v>
      </c>
    </row>
    <row r="560" spans="1:14" x14ac:dyDescent="0.25">
      <c r="A560" s="5">
        <v>11</v>
      </c>
      <c r="B560" s="9" t="s">
        <v>160</v>
      </c>
      <c r="C560" s="10" t="s">
        <v>161</v>
      </c>
      <c r="D560" s="11">
        <v>1975</v>
      </c>
      <c r="E560" s="7" t="s">
        <v>11</v>
      </c>
      <c r="F560" s="8">
        <v>12705</v>
      </c>
      <c r="G560" s="8">
        <v>80160</v>
      </c>
      <c r="H560" s="8">
        <v>10705</v>
      </c>
      <c r="I560" s="8">
        <v>90010</v>
      </c>
      <c r="J560" t="str">
        <f>LOOKUP(A560,Feuil7!A$2:A$28,Feuil7!D$2:D$28)</f>
        <v>ILE-DE-FRANCE</v>
      </c>
      <c r="K560" t="str">
        <f t="shared" si="35"/>
        <v>niveau primaire</v>
      </c>
      <c r="L560" t="str">
        <f t="shared" si="36"/>
        <v>REGION PARISIENNE</v>
      </c>
      <c r="M560" s="11">
        <f t="shared" si="37"/>
        <v>193580</v>
      </c>
      <c r="N560" s="11">
        <f t="shared" si="38"/>
        <v>23410</v>
      </c>
    </row>
    <row r="561" spans="1:14" x14ac:dyDescent="0.25">
      <c r="A561" s="5">
        <v>72</v>
      </c>
      <c r="B561" s="9" t="s">
        <v>137</v>
      </c>
      <c r="C561" s="10" t="s">
        <v>138</v>
      </c>
      <c r="D561" s="11">
        <v>1982</v>
      </c>
      <c r="E561" s="7" t="s">
        <v>11</v>
      </c>
      <c r="F561" s="8">
        <v>7528</v>
      </c>
      <c r="G561" s="8">
        <v>63584</v>
      </c>
      <c r="H561" s="8">
        <v>5868</v>
      </c>
      <c r="I561" s="8">
        <v>82948</v>
      </c>
      <c r="J561" t="str">
        <f>LOOKUP(A561,Feuil7!A$2:A$28,Feuil7!D$2:D$28)</f>
        <v>AQUITAINE</v>
      </c>
      <c r="K561" t="str">
        <f t="shared" si="35"/>
        <v>niveau primaire</v>
      </c>
      <c r="L561" t="str">
        <f t="shared" si="36"/>
        <v>SUD-OUEST</v>
      </c>
      <c r="M561" s="11">
        <f t="shared" si="37"/>
        <v>159928</v>
      </c>
      <c r="N561" s="11">
        <f t="shared" si="38"/>
        <v>13396</v>
      </c>
    </row>
    <row r="562" spans="1:14" x14ac:dyDescent="0.25">
      <c r="A562" s="5">
        <v>11</v>
      </c>
      <c r="B562" s="9" t="s">
        <v>162</v>
      </c>
      <c r="C562" s="10" t="s">
        <v>163</v>
      </c>
      <c r="D562" s="11">
        <v>1990</v>
      </c>
      <c r="E562" s="7" t="s">
        <v>195</v>
      </c>
      <c r="F562" s="8">
        <v>18154</v>
      </c>
      <c r="G562" s="8">
        <v>79758</v>
      </c>
      <c r="H562" s="8">
        <v>15218</v>
      </c>
      <c r="I562" s="8">
        <v>65789</v>
      </c>
      <c r="J562" t="str">
        <f>LOOKUP(A562,Feuil7!A$2:A$28,Feuil7!D$2:D$28)</f>
        <v>ILE-DE-FRANCE</v>
      </c>
      <c r="K562" t="str">
        <f t="shared" si="35"/>
        <v>niveau secondaire</v>
      </c>
      <c r="L562" t="str">
        <f t="shared" si="36"/>
        <v>REGION PARISIENNE</v>
      </c>
      <c r="M562" s="11">
        <f t="shared" si="37"/>
        <v>178919</v>
      </c>
      <c r="N562" s="11">
        <f t="shared" si="38"/>
        <v>33372</v>
      </c>
    </row>
    <row r="563" spans="1:14" x14ac:dyDescent="0.25">
      <c r="A563" s="5">
        <v>82</v>
      </c>
      <c r="B563" s="9" t="s">
        <v>88</v>
      </c>
      <c r="C563" s="10" t="s">
        <v>89</v>
      </c>
      <c r="D563">
        <v>1968</v>
      </c>
      <c r="E563" s="7" t="s">
        <v>11</v>
      </c>
      <c r="F563" s="8">
        <v>13404</v>
      </c>
      <c r="G563" s="8">
        <v>89392</v>
      </c>
      <c r="H563" s="8">
        <v>10704</v>
      </c>
      <c r="I563" s="8">
        <v>101664</v>
      </c>
      <c r="J563" t="str">
        <f>LOOKUP(A563,Feuil7!A$2:A$28,Feuil7!D$2:D$28)</f>
        <v>RHONE-ALPES</v>
      </c>
      <c r="K563" t="str">
        <f t="shared" si="35"/>
        <v>niveau primaire</v>
      </c>
      <c r="L563" t="str">
        <f t="shared" si="36"/>
        <v>CENTRE-EST</v>
      </c>
      <c r="M563" s="11">
        <f t="shared" si="37"/>
        <v>215164</v>
      </c>
      <c r="N563" s="11">
        <f t="shared" si="38"/>
        <v>24108</v>
      </c>
    </row>
    <row r="564" spans="1:14" x14ac:dyDescent="0.25">
      <c r="A564" s="5">
        <v>25</v>
      </c>
      <c r="B564" s="9" t="s">
        <v>131</v>
      </c>
      <c r="C564" s="10" t="s">
        <v>132</v>
      </c>
      <c r="D564" s="11">
        <v>2006</v>
      </c>
      <c r="E564" s="7" t="s">
        <v>196</v>
      </c>
      <c r="F564" s="8">
        <v>1938.8035811385341</v>
      </c>
      <c r="G564" s="8">
        <v>11275.328121013201</v>
      </c>
      <c r="H564" s="8">
        <v>1782.4126570357387</v>
      </c>
      <c r="I564" s="8">
        <v>12849.751523774938</v>
      </c>
      <c r="J564" t="str">
        <f>LOOKUP(A564,Feuil7!A$2:A$28,Feuil7!D$2:D$28)</f>
        <v>BASSE-NORMANDIE</v>
      </c>
      <c r="K564" t="str">
        <f t="shared" si="35"/>
        <v>niveau supérieur</v>
      </c>
      <c r="L564" t="str">
        <f t="shared" si="36"/>
        <v>BASSIN PARISIEN</v>
      </c>
      <c r="M564" s="11">
        <f t="shared" si="37"/>
        <v>27846.295882962411</v>
      </c>
      <c r="N564" s="11">
        <f t="shared" si="38"/>
        <v>3721.2162381742728</v>
      </c>
    </row>
    <row r="565" spans="1:14" x14ac:dyDescent="0.25">
      <c r="A565" s="5">
        <v>73</v>
      </c>
      <c r="B565" s="9" t="s">
        <v>9</v>
      </c>
      <c r="C565" s="10" t="s">
        <v>170</v>
      </c>
      <c r="D565" s="11">
        <v>1975</v>
      </c>
      <c r="E565" s="7" t="s">
        <v>197</v>
      </c>
      <c r="F565" s="8">
        <v>165</v>
      </c>
      <c r="G565" s="8">
        <v>2205</v>
      </c>
      <c r="H565" s="8">
        <v>365</v>
      </c>
      <c r="I565" s="8">
        <v>2025</v>
      </c>
      <c r="J565" t="str">
        <f>LOOKUP(A565,Feuil7!A$2:A$28,Feuil7!D$2:D$28)</f>
        <v>MIDI-PYRENEES</v>
      </c>
      <c r="K565" t="str">
        <f t="shared" si="35"/>
        <v>niveau supérieur</v>
      </c>
      <c r="L565" t="str">
        <f t="shared" si="36"/>
        <v>SUD-OUEST</v>
      </c>
      <c r="M565" s="11">
        <f t="shared" si="37"/>
        <v>4760</v>
      </c>
      <c r="N565" s="11">
        <f t="shared" si="38"/>
        <v>530</v>
      </c>
    </row>
    <row r="566" spans="1:14" x14ac:dyDescent="0.25">
      <c r="A566" s="5">
        <v>73</v>
      </c>
      <c r="B566" s="9" t="s">
        <v>104</v>
      </c>
      <c r="C566" s="10" t="s">
        <v>105</v>
      </c>
      <c r="D566" s="11">
        <v>1990</v>
      </c>
      <c r="E566" s="7" t="s">
        <v>197</v>
      </c>
      <c r="F566" s="8">
        <v>292</v>
      </c>
      <c r="G566" s="8">
        <v>4765</v>
      </c>
      <c r="H566" s="8">
        <v>400</v>
      </c>
      <c r="I566" s="8">
        <v>4632</v>
      </c>
      <c r="J566" t="str">
        <f>LOOKUP(A566,Feuil7!A$2:A$28,Feuil7!D$2:D$28)</f>
        <v>MIDI-PYRENEES</v>
      </c>
      <c r="K566" t="str">
        <f t="shared" si="35"/>
        <v>niveau supérieur</v>
      </c>
      <c r="L566" t="str">
        <f t="shared" si="36"/>
        <v>SUD-OUEST</v>
      </c>
      <c r="M566" s="11">
        <f t="shared" si="37"/>
        <v>10089</v>
      </c>
      <c r="N566" s="11">
        <f t="shared" si="38"/>
        <v>692</v>
      </c>
    </row>
    <row r="567" spans="1:14" x14ac:dyDescent="0.25">
      <c r="A567" s="5">
        <v>82</v>
      </c>
      <c r="B567" s="9" t="s">
        <v>23</v>
      </c>
      <c r="C567" s="10" t="s">
        <v>154</v>
      </c>
      <c r="D567" s="11">
        <v>1975</v>
      </c>
      <c r="E567" s="7" t="s">
        <v>11</v>
      </c>
      <c r="F567" s="8">
        <v>3745</v>
      </c>
      <c r="G567" s="8">
        <v>30755</v>
      </c>
      <c r="H567" s="8">
        <v>2660</v>
      </c>
      <c r="I567" s="8">
        <v>30860</v>
      </c>
      <c r="J567" t="str">
        <f>LOOKUP(A567,Feuil7!A$2:A$28,Feuil7!D$2:D$28)</f>
        <v>RHONE-ALPES</v>
      </c>
      <c r="K567" t="str">
        <f t="shared" si="35"/>
        <v>niveau primaire</v>
      </c>
      <c r="L567" t="str">
        <f t="shared" si="36"/>
        <v>CENTRE-EST</v>
      </c>
      <c r="M567" s="11">
        <f t="shared" si="37"/>
        <v>68020</v>
      </c>
      <c r="N567" s="11">
        <f t="shared" si="38"/>
        <v>6405</v>
      </c>
    </row>
    <row r="568" spans="1:14" x14ac:dyDescent="0.25">
      <c r="A568" s="5">
        <v>94</v>
      </c>
      <c r="B568" s="9" t="s">
        <v>53</v>
      </c>
      <c r="C568" s="10" t="s">
        <v>54</v>
      </c>
      <c r="D568" s="11">
        <v>1999</v>
      </c>
      <c r="E568" s="7" t="s">
        <v>196</v>
      </c>
      <c r="F568" s="8">
        <v>628</v>
      </c>
      <c r="G568" s="8">
        <v>6192</v>
      </c>
      <c r="H568" s="8">
        <v>786</v>
      </c>
      <c r="I568" s="8">
        <v>7729</v>
      </c>
      <c r="J568" t="str">
        <f>LOOKUP(A568,Feuil7!A$2:A$28,Feuil7!D$2:D$28)</f>
        <v>CORSE</v>
      </c>
      <c r="K568" t="str">
        <f t="shared" si="35"/>
        <v>niveau supérieur</v>
      </c>
      <c r="L568" t="str">
        <f t="shared" si="36"/>
        <v>MEDITERRANEE</v>
      </c>
      <c r="M568" s="11">
        <f t="shared" si="37"/>
        <v>15335</v>
      </c>
      <c r="N568" s="11">
        <f t="shared" si="38"/>
        <v>1414</v>
      </c>
    </row>
    <row r="569" spans="1:14" x14ac:dyDescent="0.25">
      <c r="A569" s="5">
        <v>25</v>
      </c>
      <c r="B569" s="9" t="s">
        <v>131</v>
      </c>
      <c r="C569" s="10" t="s">
        <v>132</v>
      </c>
      <c r="D569" s="11">
        <v>1990</v>
      </c>
      <c r="E569" s="7" t="s">
        <v>194</v>
      </c>
      <c r="F569" s="8">
        <v>904</v>
      </c>
      <c r="G569" s="8">
        <v>3909</v>
      </c>
      <c r="H569" s="8">
        <v>1016</v>
      </c>
      <c r="I569" s="8">
        <v>7160</v>
      </c>
      <c r="J569" t="str">
        <f>LOOKUP(A569,Feuil7!A$2:A$28,Feuil7!D$2:D$28)</f>
        <v>BASSE-NORMANDIE</v>
      </c>
      <c r="K569" t="str">
        <f t="shared" si="35"/>
        <v>niveau secondaire</v>
      </c>
      <c r="L569" t="str">
        <f t="shared" si="36"/>
        <v>BASSIN PARISIEN</v>
      </c>
      <c r="M569" s="11">
        <f t="shared" si="37"/>
        <v>12989</v>
      </c>
      <c r="N569" s="11">
        <f t="shared" si="38"/>
        <v>1920</v>
      </c>
    </row>
    <row r="570" spans="1:14" x14ac:dyDescent="0.25">
      <c r="A570" s="5">
        <v>11</v>
      </c>
      <c r="B570" s="9" t="s">
        <v>156</v>
      </c>
      <c r="C570" s="10" t="s">
        <v>157</v>
      </c>
      <c r="D570" s="11">
        <v>1975</v>
      </c>
      <c r="E570" s="7" t="s">
        <v>193</v>
      </c>
      <c r="F570" s="8">
        <v>17450</v>
      </c>
      <c r="G570" s="8">
        <v>146520</v>
      </c>
      <c r="H570" s="8">
        <v>18995</v>
      </c>
      <c r="I570" s="8">
        <v>212105</v>
      </c>
      <c r="J570" t="str">
        <f>LOOKUP(A570,Feuil7!A$2:A$28,Feuil7!D$2:D$28)</f>
        <v>ILE-DE-FRANCE</v>
      </c>
      <c r="K570" t="str">
        <f t="shared" si="35"/>
        <v>niveau primaire</v>
      </c>
      <c r="L570" t="str">
        <f t="shared" si="36"/>
        <v>REGION PARISIENNE</v>
      </c>
      <c r="M570" s="11">
        <f t="shared" si="37"/>
        <v>395070</v>
      </c>
      <c r="N570" s="11">
        <f t="shared" si="38"/>
        <v>36445</v>
      </c>
    </row>
    <row r="571" spans="1:14" x14ac:dyDescent="0.25">
      <c r="A571" s="5">
        <v>82</v>
      </c>
      <c r="B571" s="9" t="s">
        <v>96</v>
      </c>
      <c r="C571" s="10" t="s">
        <v>97</v>
      </c>
      <c r="D571" s="11">
        <v>2006</v>
      </c>
      <c r="E571" s="7" t="s">
        <v>197</v>
      </c>
      <c r="F571" s="8">
        <v>3940.646401133843</v>
      </c>
      <c r="G571" s="8">
        <v>41578.997467888614</v>
      </c>
      <c r="H571" s="8">
        <v>5402.4307510176641</v>
      </c>
      <c r="I571" s="8">
        <v>50858.471186995965</v>
      </c>
      <c r="J571" t="str">
        <f>LOOKUP(A571,Feuil7!A$2:A$28,Feuil7!D$2:D$28)</f>
        <v>RHONE-ALPES</v>
      </c>
      <c r="K571" t="str">
        <f t="shared" si="35"/>
        <v>niveau supérieur</v>
      </c>
      <c r="L571" t="str">
        <f t="shared" si="36"/>
        <v>CENTRE-EST</v>
      </c>
      <c r="M571" s="11">
        <f t="shared" si="37"/>
        <v>101780.54580703609</v>
      </c>
      <c r="N571" s="11">
        <f t="shared" si="38"/>
        <v>9343.0771521515071</v>
      </c>
    </row>
    <row r="572" spans="1:14" x14ac:dyDescent="0.25">
      <c r="A572" s="5">
        <v>42</v>
      </c>
      <c r="B572" s="9" t="s">
        <v>145</v>
      </c>
      <c r="C572" s="10" t="s">
        <v>146</v>
      </c>
      <c r="D572" s="11">
        <v>1975</v>
      </c>
      <c r="E572" s="7" t="s">
        <v>194</v>
      </c>
      <c r="F572" s="8">
        <v>2355</v>
      </c>
      <c r="G572" s="8">
        <v>4230</v>
      </c>
      <c r="H572" s="8">
        <v>2315</v>
      </c>
      <c r="I572" s="8">
        <v>6035</v>
      </c>
      <c r="J572" t="str">
        <f>LOOKUP(A572,Feuil7!A$2:A$28,Feuil7!D$2:D$28)</f>
        <v>ALSACE</v>
      </c>
      <c r="K572" t="str">
        <f t="shared" si="35"/>
        <v>niveau secondaire</v>
      </c>
      <c r="L572" t="str">
        <f t="shared" si="36"/>
        <v>EST</v>
      </c>
      <c r="M572" s="11">
        <f t="shared" si="37"/>
        <v>14935</v>
      </c>
      <c r="N572" s="11">
        <f t="shared" si="38"/>
        <v>4670</v>
      </c>
    </row>
    <row r="573" spans="1:14" x14ac:dyDescent="0.25">
      <c r="A573" s="5">
        <v>42</v>
      </c>
      <c r="B573" s="9" t="s">
        <v>143</v>
      </c>
      <c r="C573" s="10" t="s">
        <v>144</v>
      </c>
      <c r="D573" s="11">
        <v>2006</v>
      </c>
      <c r="E573" s="7" t="s">
        <v>195</v>
      </c>
      <c r="F573" s="8">
        <v>12339.955730043643</v>
      </c>
      <c r="G573" s="8">
        <v>124686.24852590548</v>
      </c>
      <c r="H573" s="8">
        <v>8006.7393006207649</v>
      </c>
      <c r="I573" s="8">
        <v>92399.592142321751</v>
      </c>
      <c r="J573" t="str">
        <f>LOOKUP(A573,Feuil7!A$2:A$28,Feuil7!D$2:D$28)</f>
        <v>ALSACE</v>
      </c>
      <c r="K573" t="str">
        <f t="shared" si="35"/>
        <v>niveau secondaire</v>
      </c>
      <c r="L573" t="str">
        <f t="shared" si="36"/>
        <v>EST</v>
      </c>
      <c r="M573" s="11">
        <f t="shared" si="37"/>
        <v>237432.53569889165</v>
      </c>
      <c r="N573" s="11">
        <f t="shared" si="38"/>
        <v>20346.695030664407</v>
      </c>
    </row>
    <row r="574" spans="1:14" x14ac:dyDescent="0.25">
      <c r="A574" s="5">
        <v>83</v>
      </c>
      <c r="B574" s="9" t="s">
        <v>37</v>
      </c>
      <c r="C574" s="10" t="s">
        <v>38</v>
      </c>
      <c r="D574" s="11">
        <v>1990</v>
      </c>
      <c r="E574" s="7" t="s">
        <v>195</v>
      </c>
      <c r="F574" s="8">
        <v>3122</v>
      </c>
      <c r="G574" s="8">
        <v>11208</v>
      </c>
      <c r="H574" s="8">
        <v>2032</v>
      </c>
      <c r="I574" s="8">
        <v>6060</v>
      </c>
      <c r="J574" t="str">
        <f>LOOKUP(A574,Feuil7!A$2:A$28,Feuil7!D$2:D$28)</f>
        <v>AUVERGNE</v>
      </c>
      <c r="K574" t="str">
        <f t="shared" si="35"/>
        <v>niveau secondaire</v>
      </c>
      <c r="L574" t="str">
        <f t="shared" si="36"/>
        <v>CENTRE-EST</v>
      </c>
      <c r="M574" s="11">
        <f t="shared" si="37"/>
        <v>22422</v>
      </c>
      <c r="N574" s="11">
        <f t="shared" si="38"/>
        <v>5154</v>
      </c>
    </row>
    <row r="575" spans="1:14" x14ac:dyDescent="0.25">
      <c r="A575" s="5">
        <v>42</v>
      </c>
      <c r="B575" s="9" t="s">
        <v>145</v>
      </c>
      <c r="C575" s="10" t="s">
        <v>146</v>
      </c>
      <c r="D575" s="11">
        <v>1982</v>
      </c>
      <c r="E575" s="7" t="s">
        <v>193</v>
      </c>
      <c r="F575" s="8">
        <v>3464</v>
      </c>
      <c r="G575" s="8">
        <v>24688</v>
      </c>
      <c r="H575" s="8">
        <v>4052</v>
      </c>
      <c r="I575" s="8">
        <v>43620</v>
      </c>
      <c r="J575" t="str">
        <f>LOOKUP(A575,Feuil7!A$2:A$28,Feuil7!D$2:D$28)</f>
        <v>ALSACE</v>
      </c>
      <c r="K575" t="str">
        <f t="shared" si="35"/>
        <v>niveau primaire</v>
      </c>
      <c r="L575" t="str">
        <f t="shared" si="36"/>
        <v>EST</v>
      </c>
      <c r="M575" s="11">
        <f t="shared" si="37"/>
        <v>75824</v>
      </c>
      <c r="N575" s="11">
        <f t="shared" si="38"/>
        <v>7516</v>
      </c>
    </row>
    <row r="576" spans="1:14" x14ac:dyDescent="0.25">
      <c r="A576" s="5">
        <v>43</v>
      </c>
      <c r="B576" s="9" t="s">
        <v>90</v>
      </c>
      <c r="C576" s="10" t="s">
        <v>91</v>
      </c>
      <c r="D576" s="11">
        <v>1975</v>
      </c>
      <c r="E576" s="7" t="s">
        <v>197</v>
      </c>
      <c r="F576" s="8">
        <v>500</v>
      </c>
      <c r="G576" s="8">
        <v>3295</v>
      </c>
      <c r="H576" s="8">
        <v>560</v>
      </c>
      <c r="I576" s="8">
        <v>2915</v>
      </c>
      <c r="J576" t="str">
        <f>LOOKUP(A576,Feuil7!A$2:A$28,Feuil7!D$2:D$28)</f>
        <v>FRANCHE-COMTE</v>
      </c>
      <c r="K576" t="str">
        <f t="shared" si="35"/>
        <v>niveau supérieur</v>
      </c>
      <c r="L576" t="str">
        <f t="shared" si="36"/>
        <v>EST</v>
      </c>
      <c r="M576" s="11">
        <f t="shared" si="37"/>
        <v>7270</v>
      </c>
      <c r="N576" s="11">
        <f t="shared" si="38"/>
        <v>1060</v>
      </c>
    </row>
    <row r="577" spans="1:14" x14ac:dyDescent="0.25">
      <c r="A577" s="5">
        <v>22</v>
      </c>
      <c r="B577" s="9" t="s">
        <v>129</v>
      </c>
      <c r="C577" s="10" t="s">
        <v>130</v>
      </c>
      <c r="D577" s="11">
        <v>2011</v>
      </c>
      <c r="E577" s="7" t="s">
        <v>197</v>
      </c>
      <c r="F577" s="8">
        <v>3815.7114718456282</v>
      </c>
      <c r="G577" s="8">
        <v>54801.03649387911</v>
      </c>
      <c r="H577" s="8">
        <v>4818.9798516162246</v>
      </c>
      <c r="I577" s="8">
        <v>64558.934012238169</v>
      </c>
      <c r="J577" t="str">
        <f>LOOKUP(A577,Feuil7!A$2:A$28,Feuil7!D$2:D$28)</f>
        <v>PICARDIE</v>
      </c>
      <c r="K577" t="str">
        <f t="shared" si="35"/>
        <v>niveau supérieur</v>
      </c>
      <c r="L577" t="str">
        <f t="shared" si="36"/>
        <v>BASSIN PARISIEN</v>
      </c>
      <c r="M577" s="11">
        <f t="shared" si="37"/>
        <v>127994.66182957913</v>
      </c>
      <c r="N577" s="11">
        <f t="shared" si="38"/>
        <v>8634.6913234618532</v>
      </c>
    </row>
    <row r="578" spans="1:14" x14ac:dyDescent="0.25">
      <c r="A578" s="5">
        <v>53</v>
      </c>
      <c r="B578" s="9" t="s">
        <v>82</v>
      </c>
      <c r="C578" s="10" t="s">
        <v>83</v>
      </c>
      <c r="D578">
        <v>1968</v>
      </c>
      <c r="E578" s="7" t="s">
        <v>197</v>
      </c>
      <c r="F578" s="8">
        <v>796</v>
      </c>
      <c r="G578" s="8">
        <v>6264</v>
      </c>
      <c r="H578" s="8">
        <v>504</v>
      </c>
      <c r="I578" s="8">
        <v>2628</v>
      </c>
      <c r="J578" t="str">
        <f>LOOKUP(A578,Feuil7!A$2:A$28,Feuil7!D$2:D$28)</f>
        <v>BRETAGNE</v>
      </c>
      <c r="K578" t="str">
        <f t="shared" si="35"/>
        <v>niveau supérieur</v>
      </c>
      <c r="L578" t="str">
        <f t="shared" si="36"/>
        <v>OUEST</v>
      </c>
      <c r="M578" s="11">
        <f t="shared" si="37"/>
        <v>10192</v>
      </c>
      <c r="N578" s="11">
        <f t="shared" si="38"/>
        <v>1300</v>
      </c>
    </row>
    <row r="579" spans="1:14" x14ac:dyDescent="0.25">
      <c r="A579" s="5">
        <v>25</v>
      </c>
      <c r="B579" s="9" t="s">
        <v>112</v>
      </c>
      <c r="C579" s="10" t="s">
        <v>113</v>
      </c>
      <c r="D579">
        <v>1968</v>
      </c>
      <c r="E579" s="7" t="s">
        <v>197</v>
      </c>
      <c r="F579" s="8">
        <v>324</v>
      </c>
      <c r="G579" s="8">
        <v>3220</v>
      </c>
      <c r="H579" s="8">
        <v>252</v>
      </c>
      <c r="I579" s="8">
        <v>1168</v>
      </c>
      <c r="J579" t="str">
        <f>LOOKUP(A579,Feuil7!A$2:A$28,Feuil7!D$2:D$28)</f>
        <v>BASSE-NORMANDIE</v>
      </c>
      <c r="K579" t="str">
        <f t="shared" ref="K579:K642" si="39">IF(OR(E579="Aucun",E579="CEP"),"niveau primaire",IF(OR(E579="CAP-BEP",E579="BEPC"),"niveau secondaire",IF(OR(E579="BAC",E579="SUP"),"niveau supérieur","")))</f>
        <v>niveau supérieur</v>
      </c>
      <c r="L579" t="str">
        <f t="shared" ref="L579:L642" si="40">IF(OR(J579="ile-de-France"),"REGION PARISIENNE",IF(OR(J579="bourgogne",J579="centre",J579="champagne-ardenne",J579="basse-normandie",J579="haute-normandie",J579="picardie"),"BASSIN PARISIEN",IF(OR(J579="nord pas-de-calais"),"NORD",IF(OR(J579="alsace",J579="franche-comte",J579="lorraine"),"EST",IF(OR(J579="bretagne",J579="pays de la loire",J579="poitou-charentes"),"OUEST",IF(OR(J579="aquitaine",J579="limousin",J579="midi-pyrenees"),"SUD-OUEST",IF(OR(J579="auvergne",J579="rhone-alpes"),"CENTRE-EST",IF(OR(J579="languedoc-roussillon",J579="provence-alpes-cote d'azur",J579="corse"),"MEDITERRANEE",""))))))))</f>
        <v>BASSIN PARISIEN</v>
      </c>
      <c r="M579" s="11">
        <f t="shared" ref="M579:M642" si="41">SUM(F579,G579,H579,I579)</f>
        <v>4964</v>
      </c>
      <c r="N579" s="11">
        <f t="shared" ref="N579:N642" si="42">SUM(F579,H579)</f>
        <v>576</v>
      </c>
    </row>
    <row r="580" spans="1:14" x14ac:dyDescent="0.25">
      <c r="A580" s="5">
        <v>53</v>
      </c>
      <c r="B580" s="9" t="s">
        <v>121</v>
      </c>
      <c r="C580" s="10" t="s">
        <v>122</v>
      </c>
      <c r="D580" s="11">
        <v>2011</v>
      </c>
      <c r="E580" s="7" t="s">
        <v>196</v>
      </c>
      <c r="F580" s="8">
        <v>5575.1415913019819</v>
      </c>
      <c r="G580" s="8">
        <v>42611.629631793083</v>
      </c>
      <c r="H580" s="8">
        <v>4966.4026210658203</v>
      </c>
      <c r="I580" s="8">
        <v>45226.07645218508</v>
      </c>
      <c r="J580" t="str">
        <f>LOOKUP(A580,Feuil7!A$2:A$28,Feuil7!D$2:D$28)</f>
        <v>BRETAGNE</v>
      </c>
      <c r="K580" t="str">
        <f t="shared" si="39"/>
        <v>niveau supérieur</v>
      </c>
      <c r="L580" t="str">
        <f t="shared" si="40"/>
        <v>OUEST</v>
      </c>
      <c r="M580" s="11">
        <f t="shared" si="41"/>
        <v>98379.25029634597</v>
      </c>
      <c r="N580" s="11">
        <f t="shared" si="42"/>
        <v>10541.544212367802</v>
      </c>
    </row>
    <row r="581" spans="1:14" x14ac:dyDescent="0.25">
      <c r="A581" s="5">
        <v>24</v>
      </c>
      <c r="B581" s="9" t="s">
        <v>45</v>
      </c>
      <c r="C581" s="10" t="s">
        <v>46</v>
      </c>
      <c r="D581" s="11">
        <v>1982</v>
      </c>
      <c r="E581" s="7" t="s">
        <v>196</v>
      </c>
      <c r="F581" s="8">
        <v>1372</v>
      </c>
      <c r="G581" s="8">
        <v>7580</v>
      </c>
      <c r="H581" s="8">
        <v>1672</v>
      </c>
      <c r="I581" s="8">
        <v>5980</v>
      </c>
      <c r="J581" t="str">
        <f>LOOKUP(A581,Feuil7!A$2:A$28,Feuil7!D$2:D$28)</f>
        <v>CENTRE</v>
      </c>
      <c r="K581" t="str">
        <f t="shared" si="39"/>
        <v>niveau supérieur</v>
      </c>
      <c r="L581" t="str">
        <f t="shared" si="40"/>
        <v>BASSIN PARISIEN</v>
      </c>
      <c r="M581" s="11">
        <f t="shared" si="41"/>
        <v>16604</v>
      </c>
      <c r="N581" s="11">
        <f t="shared" si="42"/>
        <v>3044</v>
      </c>
    </row>
    <row r="582" spans="1:14" x14ac:dyDescent="0.25">
      <c r="A582" s="5">
        <v>11</v>
      </c>
      <c r="B582" s="9" t="s">
        <v>50</v>
      </c>
      <c r="C582" s="10" t="s">
        <v>190</v>
      </c>
      <c r="D582" s="11">
        <v>1999</v>
      </c>
      <c r="E582" s="7" t="s">
        <v>195</v>
      </c>
      <c r="F582" s="8">
        <v>8643</v>
      </c>
      <c r="G582" s="8">
        <v>91147</v>
      </c>
      <c r="H582" s="8">
        <v>6227</v>
      </c>
      <c r="I582" s="8">
        <v>81741</v>
      </c>
      <c r="J582" t="str">
        <f>LOOKUP(A582,Feuil7!A$2:A$28,Feuil7!D$2:D$28)</f>
        <v>ILE-DE-FRANCE</v>
      </c>
      <c r="K582" t="str">
        <f t="shared" si="39"/>
        <v>niveau secondaire</v>
      </c>
      <c r="L582" t="str">
        <f t="shared" si="40"/>
        <v>REGION PARISIENNE</v>
      </c>
      <c r="M582" s="11">
        <f t="shared" si="41"/>
        <v>187758</v>
      </c>
      <c r="N582" s="11">
        <f t="shared" si="42"/>
        <v>14870</v>
      </c>
    </row>
    <row r="583" spans="1:14" x14ac:dyDescent="0.25">
      <c r="A583" s="5">
        <v>54</v>
      </c>
      <c r="B583" s="9" t="s">
        <v>40</v>
      </c>
      <c r="C583" s="10" t="s">
        <v>41</v>
      </c>
      <c r="D583" s="11">
        <v>1990</v>
      </c>
      <c r="E583" s="7" t="s">
        <v>197</v>
      </c>
      <c r="F583" s="8">
        <v>596</v>
      </c>
      <c r="G583" s="8">
        <v>8572</v>
      </c>
      <c r="H583" s="8">
        <v>856</v>
      </c>
      <c r="I583" s="8">
        <v>7712</v>
      </c>
      <c r="J583" t="str">
        <f>LOOKUP(A583,Feuil7!A$2:A$28,Feuil7!D$2:D$28)</f>
        <v>POITOU-CHARENTES</v>
      </c>
      <c r="K583" t="str">
        <f t="shared" si="39"/>
        <v>niveau supérieur</v>
      </c>
      <c r="L583" t="str">
        <f t="shared" si="40"/>
        <v>OUEST</v>
      </c>
      <c r="M583" s="11">
        <f t="shared" si="41"/>
        <v>17736</v>
      </c>
      <c r="N583" s="11">
        <f t="shared" si="42"/>
        <v>1452</v>
      </c>
    </row>
    <row r="584" spans="1:14" x14ac:dyDescent="0.25">
      <c r="A584" s="5">
        <v>24</v>
      </c>
      <c r="B584" s="9" t="s">
        <v>84</v>
      </c>
      <c r="C584" s="10" t="s">
        <v>85</v>
      </c>
      <c r="D584" s="11">
        <v>1982</v>
      </c>
      <c r="E584" s="7" t="s">
        <v>193</v>
      </c>
      <c r="F584" s="8">
        <v>1216</v>
      </c>
      <c r="G584" s="8">
        <v>20144</v>
      </c>
      <c r="H584" s="8">
        <v>1284</v>
      </c>
      <c r="I584" s="8">
        <v>27264</v>
      </c>
      <c r="J584" t="str">
        <f>LOOKUP(A584,Feuil7!A$2:A$28,Feuil7!D$2:D$28)</f>
        <v>CENTRE</v>
      </c>
      <c r="K584" t="str">
        <f t="shared" si="39"/>
        <v>niveau primaire</v>
      </c>
      <c r="L584" t="str">
        <f t="shared" si="40"/>
        <v>BASSIN PARISIEN</v>
      </c>
      <c r="M584" s="11">
        <f t="shared" si="41"/>
        <v>49908</v>
      </c>
      <c r="N584" s="11">
        <f t="shared" si="42"/>
        <v>2500</v>
      </c>
    </row>
    <row r="585" spans="1:14" x14ac:dyDescent="0.25">
      <c r="A585" s="5">
        <v>22</v>
      </c>
      <c r="B585" s="9" t="s">
        <v>129</v>
      </c>
      <c r="C585" s="10" t="s">
        <v>130</v>
      </c>
      <c r="D585" s="11">
        <v>2011</v>
      </c>
      <c r="E585" s="7" t="s">
        <v>193</v>
      </c>
      <c r="F585" s="8">
        <v>131.43094896181037</v>
      </c>
      <c r="G585" s="8">
        <v>22487.865976377896</v>
      </c>
      <c r="H585" s="8">
        <v>32.991583094659006</v>
      </c>
      <c r="I585" s="8">
        <v>37283.964012306664</v>
      </c>
      <c r="J585" t="str">
        <f>LOOKUP(A585,Feuil7!A$2:A$28,Feuil7!D$2:D$28)</f>
        <v>PICARDIE</v>
      </c>
      <c r="K585" t="str">
        <f t="shared" si="39"/>
        <v>niveau primaire</v>
      </c>
      <c r="L585" t="str">
        <f t="shared" si="40"/>
        <v>BASSIN PARISIEN</v>
      </c>
      <c r="M585" s="11">
        <f t="shared" si="41"/>
        <v>59936.252520741029</v>
      </c>
      <c r="N585" s="11">
        <f t="shared" si="42"/>
        <v>164.42253205646938</v>
      </c>
    </row>
    <row r="586" spans="1:14" x14ac:dyDescent="0.25">
      <c r="A586" s="5">
        <v>43</v>
      </c>
      <c r="B586" s="9" t="s">
        <v>149</v>
      </c>
      <c r="C586" s="10" t="s">
        <v>150</v>
      </c>
      <c r="D586" s="11">
        <v>1975</v>
      </c>
      <c r="E586" s="7" t="s">
        <v>197</v>
      </c>
      <c r="F586" s="8">
        <v>240</v>
      </c>
      <c r="G586" s="8">
        <v>2360</v>
      </c>
      <c r="H586" s="8">
        <v>505</v>
      </c>
      <c r="I586" s="8">
        <v>1895</v>
      </c>
      <c r="J586" t="str">
        <f>LOOKUP(A586,Feuil7!A$2:A$28,Feuil7!D$2:D$28)</f>
        <v>FRANCHE-COMTE</v>
      </c>
      <c r="K586" t="str">
        <f t="shared" si="39"/>
        <v>niveau supérieur</v>
      </c>
      <c r="L586" t="str">
        <f t="shared" si="40"/>
        <v>EST</v>
      </c>
      <c r="M586" s="11">
        <f t="shared" si="41"/>
        <v>5000</v>
      </c>
      <c r="N586" s="11">
        <f t="shared" si="42"/>
        <v>745</v>
      </c>
    </row>
    <row r="587" spans="1:14" x14ac:dyDescent="0.25">
      <c r="A587" s="5">
        <v>93</v>
      </c>
      <c r="B587" s="9" t="s">
        <v>32</v>
      </c>
      <c r="C587" s="10" t="s">
        <v>33</v>
      </c>
      <c r="D587" s="11">
        <v>1990</v>
      </c>
      <c r="E587" s="7" t="s">
        <v>196</v>
      </c>
      <c r="F587" s="8">
        <v>5380</v>
      </c>
      <c r="G587" s="8">
        <v>59572</v>
      </c>
      <c r="H587" s="8">
        <v>8168</v>
      </c>
      <c r="I587" s="8">
        <v>68723</v>
      </c>
      <c r="J587" t="str">
        <f>LOOKUP(A587,Feuil7!A$2:A$28,Feuil7!D$2:D$28)</f>
        <v>PROVENCE-ALPES-COTE D'AZUR</v>
      </c>
      <c r="K587" t="str">
        <f t="shared" si="39"/>
        <v>niveau supérieur</v>
      </c>
      <c r="L587" t="str">
        <f t="shared" si="40"/>
        <v>MEDITERRANEE</v>
      </c>
      <c r="M587" s="11">
        <f t="shared" si="41"/>
        <v>141843</v>
      </c>
      <c r="N587" s="11">
        <f t="shared" si="42"/>
        <v>13548</v>
      </c>
    </row>
    <row r="588" spans="1:14" x14ac:dyDescent="0.25">
      <c r="A588" s="5">
        <v>53</v>
      </c>
      <c r="B588" s="9" t="s">
        <v>82</v>
      </c>
      <c r="C588" s="10" t="s">
        <v>83</v>
      </c>
      <c r="D588" s="11">
        <v>1990</v>
      </c>
      <c r="E588" s="7" t="s">
        <v>194</v>
      </c>
      <c r="F588" s="8">
        <v>2310</v>
      </c>
      <c r="G588" s="8">
        <v>14224</v>
      </c>
      <c r="H588" s="8">
        <v>2260</v>
      </c>
      <c r="I588" s="8">
        <v>22300</v>
      </c>
      <c r="J588" t="str">
        <f>LOOKUP(A588,Feuil7!A$2:A$28,Feuil7!D$2:D$28)</f>
        <v>BRETAGNE</v>
      </c>
      <c r="K588" t="str">
        <f t="shared" si="39"/>
        <v>niveau secondaire</v>
      </c>
      <c r="L588" t="str">
        <f t="shared" si="40"/>
        <v>OUEST</v>
      </c>
      <c r="M588" s="11">
        <f t="shared" si="41"/>
        <v>41094</v>
      </c>
      <c r="N588" s="11">
        <f t="shared" si="42"/>
        <v>4570</v>
      </c>
    </row>
    <row r="589" spans="1:14" x14ac:dyDescent="0.25">
      <c r="A589" s="5">
        <v>42</v>
      </c>
      <c r="B589" s="9" t="s">
        <v>143</v>
      </c>
      <c r="C589" s="10" t="s">
        <v>144</v>
      </c>
      <c r="D589">
        <v>1968</v>
      </c>
      <c r="E589" s="7" t="s">
        <v>11</v>
      </c>
      <c r="F589" s="8">
        <v>14032</v>
      </c>
      <c r="G589" s="8">
        <v>99020</v>
      </c>
      <c r="H589" s="8">
        <v>13012</v>
      </c>
      <c r="I589" s="8">
        <v>152568</v>
      </c>
      <c r="J589" t="str">
        <f>LOOKUP(A589,Feuil7!A$2:A$28,Feuil7!D$2:D$28)</f>
        <v>ALSACE</v>
      </c>
      <c r="K589" t="str">
        <f t="shared" si="39"/>
        <v>niveau primaire</v>
      </c>
      <c r="L589" t="str">
        <f t="shared" si="40"/>
        <v>EST</v>
      </c>
      <c r="M589" s="11">
        <f t="shared" si="41"/>
        <v>278632</v>
      </c>
      <c r="N589" s="11">
        <f t="shared" si="42"/>
        <v>27044</v>
      </c>
    </row>
    <row r="590" spans="1:14" x14ac:dyDescent="0.25">
      <c r="A590" s="5">
        <v>73</v>
      </c>
      <c r="B590" s="9" t="s">
        <v>313</v>
      </c>
      <c r="C590" s="10" t="s">
        <v>24</v>
      </c>
      <c r="D590" s="11">
        <v>1999</v>
      </c>
      <c r="E590" s="7" t="s">
        <v>195</v>
      </c>
      <c r="F590" s="8">
        <v>1340</v>
      </c>
      <c r="G590" s="8">
        <v>13428</v>
      </c>
      <c r="H590" s="8">
        <v>816</v>
      </c>
      <c r="I590" s="8">
        <v>9648</v>
      </c>
      <c r="J590" t="str">
        <f>LOOKUP(A590,Feuil7!A$2:A$28,Feuil7!D$2:D$28)</f>
        <v>MIDI-PYRENEES</v>
      </c>
      <c r="K590" t="str">
        <f t="shared" si="39"/>
        <v>niveau secondaire</v>
      </c>
      <c r="L590" t="str">
        <f t="shared" si="40"/>
        <v>SUD-OUEST</v>
      </c>
      <c r="M590" s="11">
        <f t="shared" si="41"/>
        <v>25232</v>
      </c>
      <c r="N590" s="11">
        <f t="shared" si="42"/>
        <v>2156</v>
      </c>
    </row>
    <row r="591" spans="1:14" x14ac:dyDescent="0.25">
      <c r="A591" s="5">
        <v>52</v>
      </c>
      <c r="B591" s="9" t="s">
        <v>174</v>
      </c>
      <c r="C591" s="10" t="s">
        <v>175</v>
      </c>
      <c r="D591" s="11">
        <v>2006</v>
      </c>
      <c r="E591" s="7" t="s">
        <v>197</v>
      </c>
      <c r="F591" s="8">
        <v>2773.7108501453063</v>
      </c>
      <c r="G591" s="8">
        <v>29191.954603033202</v>
      </c>
      <c r="H591" s="8">
        <v>3579.5718523496448</v>
      </c>
      <c r="I591" s="8">
        <v>33845.80623441573</v>
      </c>
      <c r="J591" t="str">
        <f>LOOKUP(A591,Feuil7!A$2:A$28,Feuil7!D$2:D$28)</f>
        <v>PAYS DE LA LOIRE</v>
      </c>
      <c r="K591" t="str">
        <f t="shared" si="39"/>
        <v>niveau supérieur</v>
      </c>
      <c r="L591" t="str">
        <f t="shared" si="40"/>
        <v>OUEST</v>
      </c>
      <c r="M591" s="11">
        <f t="shared" si="41"/>
        <v>69391.043539943887</v>
      </c>
      <c r="N591" s="11">
        <f t="shared" si="42"/>
        <v>6353.2827024949511</v>
      </c>
    </row>
    <row r="592" spans="1:14" x14ac:dyDescent="0.25">
      <c r="A592" s="5">
        <v>91</v>
      </c>
      <c r="B592" s="9" t="s">
        <v>80</v>
      </c>
      <c r="C592" s="10" t="s">
        <v>81</v>
      </c>
      <c r="D592" s="11">
        <v>1982</v>
      </c>
      <c r="E592" s="7" t="s">
        <v>194</v>
      </c>
      <c r="F592" s="8">
        <v>3684</v>
      </c>
      <c r="G592" s="8">
        <v>14128</v>
      </c>
      <c r="H592" s="8">
        <v>3860</v>
      </c>
      <c r="I592" s="8">
        <v>22104</v>
      </c>
      <c r="J592" t="str">
        <f>LOOKUP(A592,Feuil7!A$2:A$28,Feuil7!D$2:D$28)</f>
        <v>LANGUEDOC-ROUSSILLON</v>
      </c>
      <c r="K592" t="str">
        <f t="shared" si="39"/>
        <v>niveau secondaire</v>
      </c>
      <c r="L592" t="str">
        <f t="shared" si="40"/>
        <v>MEDITERRANEE</v>
      </c>
      <c r="M592" s="11">
        <f t="shared" si="41"/>
        <v>43776</v>
      </c>
      <c r="N592" s="11">
        <f t="shared" si="42"/>
        <v>7544</v>
      </c>
    </row>
    <row r="593" spans="1:14" x14ac:dyDescent="0.25">
      <c r="A593" s="5">
        <v>93</v>
      </c>
      <c r="B593" s="9" t="s">
        <v>172</v>
      </c>
      <c r="C593" s="10" t="s">
        <v>173</v>
      </c>
      <c r="D593" s="11">
        <v>2011</v>
      </c>
      <c r="E593" s="7" t="s">
        <v>11</v>
      </c>
      <c r="F593" s="8">
        <v>3993.6761452477394</v>
      </c>
      <c r="G593" s="8">
        <v>37644.994489505581</v>
      </c>
      <c r="H593" s="8">
        <v>2362.3055071736339</v>
      </c>
      <c r="I593" s="8">
        <v>44019.447821637958</v>
      </c>
      <c r="J593" t="str">
        <f>LOOKUP(A593,Feuil7!A$2:A$28,Feuil7!D$2:D$28)</f>
        <v>PROVENCE-ALPES-COTE D'AZUR</v>
      </c>
      <c r="K593" t="str">
        <f t="shared" si="39"/>
        <v>niveau primaire</v>
      </c>
      <c r="L593" t="str">
        <f t="shared" si="40"/>
        <v>MEDITERRANEE</v>
      </c>
      <c r="M593" s="11">
        <f t="shared" si="41"/>
        <v>88020.423963564914</v>
      </c>
      <c r="N593" s="11">
        <f t="shared" si="42"/>
        <v>6355.9816524213729</v>
      </c>
    </row>
    <row r="594" spans="1:14" x14ac:dyDescent="0.25">
      <c r="A594" s="5">
        <v>24</v>
      </c>
      <c r="B594" s="9" t="s">
        <v>94</v>
      </c>
      <c r="C594" s="10" t="s">
        <v>95</v>
      </c>
      <c r="D594" s="11">
        <v>1975</v>
      </c>
      <c r="E594" s="7" t="s">
        <v>196</v>
      </c>
      <c r="F594" s="8">
        <v>935</v>
      </c>
      <c r="G594" s="8">
        <v>3890</v>
      </c>
      <c r="H594" s="8">
        <v>1270</v>
      </c>
      <c r="I594" s="8">
        <v>3560</v>
      </c>
      <c r="J594" t="str">
        <f>LOOKUP(A594,Feuil7!A$2:A$28,Feuil7!D$2:D$28)</f>
        <v>CENTRE</v>
      </c>
      <c r="K594" t="str">
        <f t="shared" si="39"/>
        <v>niveau supérieur</v>
      </c>
      <c r="L594" t="str">
        <f t="shared" si="40"/>
        <v>BASSIN PARISIEN</v>
      </c>
      <c r="M594" s="11">
        <f t="shared" si="41"/>
        <v>9655</v>
      </c>
      <c r="N594" s="11">
        <f t="shared" si="42"/>
        <v>2205</v>
      </c>
    </row>
    <row r="595" spans="1:14" x14ac:dyDescent="0.25">
      <c r="A595" s="5">
        <v>83</v>
      </c>
      <c r="B595" s="9" t="s">
        <v>63</v>
      </c>
      <c r="C595" s="10" t="s">
        <v>98</v>
      </c>
      <c r="D595">
        <v>1968</v>
      </c>
      <c r="E595" s="7" t="s">
        <v>195</v>
      </c>
      <c r="F595" s="8">
        <v>2068</v>
      </c>
      <c r="G595" s="8">
        <v>3132</v>
      </c>
      <c r="H595" s="8">
        <v>1068</v>
      </c>
      <c r="I595" s="8">
        <v>2152</v>
      </c>
      <c r="J595" t="str">
        <f>LOOKUP(A595,Feuil7!A$2:A$28,Feuil7!D$2:D$28)</f>
        <v>AUVERGNE</v>
      </c>
      <c r="K595" t="str">
        <f t="shared" si="39"/>
        <v>niveau secondaire</v>
      </c>
      <c r="L595" t="str">
        <f t="shared" si="40"/>
        <v>CENTRE-EST</v>
      </c>
      <c r="M595" s="11">
        <f t="shared" si="41"/>
        <v>8420</v>
      </c>
      <c r="N595" s="11">
        <f t="shared" si="42"/>
        <v>3136</v>
      </c>
    </row>
    <row r="596" spans="1:14" x14ac:dyDescent="0.25">
      <c r="A596" s="5">
        <v>91</v>
      </c>
      <c r="B596" s="9" t="s">
        <v>80</v>
      </c>
      <c r="C596" s="10" t="s">
        <v>81</v>
      </c>
      <c r="D596" s="11">
        <v>1999</v>
      </c>
      <c r="E596" s="7" t="s">
        <v>195</v>
      </c>
      <c r="F596" s="8">
        <v>6941</v>
      </c>
      <c r="G596" s="8">
        <v>68416</v>
      </c>
      <c r="H596" s="8">
        <v>4810</v>
      </c>
      <c r="I596" s="8">
        <v>58510</v>
      </c>
      <c r="J596" t="str">
        <f>LOOKUP(A596,Feuil7!A$2:A$28,Feuil7!D$2:D$28)</f>
        <v>LANGUEDOC-ROUSSILLON</v>
      </c>
      <c r="K596" t="str">
        <f t="shared" si="39"/>
        <v>niveau secondaire</v>
      </c>
      <c r="L596" t="str">
        <f t="shared" si="40"/>
        <v>MEDITERRANEE</v>
      </c>
      <c r="M596" s="11">
        <f t="shared" si="41"/>
        <v>138677</v>
      </c>
      <c r="N596" s="11">
        <f t="shared" si="42"/>
        <v>11751</v>
      </c>
    </row>
    <row r="597" spans="1:14" x14ac:dyDescent="0.25">
      <c r="A597" s="5">
        <v>72</v>
      </c>
      <c r="B597" s="9" t="s">
        <v>92</v>
      </c>
      <c r="C597" s="10" t="s">
        <v>93</v>
      </c>
      <c r="D597" s="11">
        <v>2006</v>
      </c>
      <c r="E597" s="7" t="s">
        <v>11</v>
      </c>
      <c r="F597" s="8">
        <v>1727.8244850362996</v>
      </c>
      <c r="G597" s="8">
        <v>21258.687042458165</v>
      </c>
      <c r="H597" s="8">
        <v>1000.7133235374445</v>
      </c>
      <c r="I597" s="8">
        <v>27998.283076842723</v>
      </c>
      <c r="J597" t="str">
        <f>LOOKUP(A597,Feuil7!A$2:A$28,Feuil7!D$2:D$28)</f>
        <v>AQUITAINE</v>
      </c>
      <c r="K597" t="str">
        <f t="shared" si="39"/>
        <v>niveau primaire</v>
      </c>
      <c r="L597" t="str">
        <f t="shared" si="40"/>
        <v>SUD-OUEST</v>
      </c>
      <c r="M597" s="11">
        <f t="shared" si="41"/>
        <v>51985.507927874634</v>
      </c>
      <c r="N597" s="11">
        <f t="shared" si="42"/>
        <v>2728.5378085737439</v>
      </c>
    </row>
    <row r="598" spans="1:14" x14ac:dyDescent="0.25">
      <c r="A598" s="5">
        <v>22</v>
      </c>
      <c r="B598" s="9" t="s">
        <v>314</v>
      </c>
      <c r="C598" s="10" t="s">
        <v>13</v>
      </c>
      <c r="D598" s="11">
        <v>2011</v>
      </c>
      <c r="E598" s="7" t="s">
        <v>193</v>
      </c>
      <c r="F598" s="8">
        <v>124.57611296887413</v>
      </c>
      <c r="G598" s="8">
        <v>19319.615018275774</v>
      </c>
      <c r="H598" s="8">
        <v>74.46681027568421</v>
      </c>
      <c r="I598" s="8">
        <v>32935.056331903303</v>
      </c>
      <c r="J598" t="str">
        <f>LOOKUP(A598,Feuil7!A$2:A$28,Feuil7!D$2:D$28)</f>
        <v>PICARDIE</v>
      </c>
      <c r="K598" t="str">
        <f t="shared" si="39"/>
        <v>niveau primaire</v>
      </c>
      <c r="L598" t="str">
        <f t="shared" si="40"/>
        <v>BASSIN PARISIEN</v>
      </c>
      <c r="M598" s="11">
        <f t="shared" si="41"/>
        <v>52453.714273423633</v>
      </c>
      <c r="N598" s="11">
        <f t="shared" si="42"/>
        <v>199.04292324455832</v>
      </c>
    </row>
    <row r="599" spans="1:14" x14ac:dyDescent="0.25">
      <c r="A599" s="5">
        <v>73</v>
      </c>
      <c r="B599" s="9" t="s">
        <v>9</v>
      </c>
      <c r="C599" s="10" t="s">
        <v>170</v>
      </c>
      <c r="D599" s="11">
        <v>2011</v>
      </c>
      <c r="E599" s="7" t="s">
        <v>197</v>
      </c>
      <c r="F599" s="8">
        <v>729.92044618050829</v>
      </c>
      <c r="G599" s="8">
        <v>15840.433593728456</v>
      </c>
      <c r="H599" s="8">
        <v>986.27154697035462</v>
      </c>
      <c r="I599" s="8">
        <v>20097.39871457461</v>
      </c>
      <c r="J599" t="str">
        <f>LOOKUP(A599,Feuil7!A$2:A$28,Feuil7!D$2:D$28)</f>
        <v>MIDI-PYRENEES</v>
      </c>
      <c r="K599" t="str">
        <f t="shared" si="39"/>
        <v>niveau supérieur</v>
      </c>
      <c r="L599" t="str">
        <f t="shared" si="40"/>
        <v>SUD-OUEST</v>
      </c>
      <c r="M599" s="11">
        <f t="shared" si="41"/>
        <v>37654.02430145393</v>
      </c>
      <c r="N599" s="11">
        <f t="shared" si="42"/>
        <v>1716.1919931508628</v>
      </c>
    </row>
    <row r="600" spans="1:14" x14ac:dyDescent="0.25">
      <c r="A600" s="5">
        <v>11</v>
      </c>
      <c r="B600" s="9" t="s">
        <v>16</v>
      </c>
      <c r="C600" s="10" t="s">
        <v>189</v>
      </c>
      <c r="D600" s="11">
        <v>1982</v>
      </c>
      <c r="E600" s="7" t="s">
        <v>196</v>
      </c>
      <c r="F600" s="8">
        <v>6704</v>
      </c>
      <c r="G600" s="8">
        <v>31840</v>
      </c>
      <c r="H600" s="8">
        <v>9728</v>
      </c>
      <c r="I600" s="8">
        <v>28000</v>
      </c>
      <c r="J600" t="str">
        <f>LOOKUP(A600,Feuil7!A$2:A$28,Feuil7!D$2:D$28)</f>
        <v>ILE-DE-FRANCE</v>
      </c>
      <c r="K600" t="str">
        <f t="shared" si="39"/>
        <v>niveau supérieur</v>
      </c>
      <c r="L600" t="str">
        <f t="shared" si="40"/>
        <v>REGION PARISIENNE</v>
      </c>
      <c r="M600" s="11">
        <f t="shared" si="41"/>
        <v>76272</v>
      </c>
      <c r="N600" s="11">
        <f t="shared" si="42"/>
        <v>16432</v>
      </c>
    </row>
    <row r="601" spans="1:14" x14ac:dyDescent="0.25">
      <c r="A601" s="5">
        <v>11</v>
      </c>
      <c r="B601" s="9" t="s">
        <v>50</v>
      </c>
      <c r="C601" s="10" t="s">
        <v>190</v>
      </c>
      <c r="D601" s="11">
        <v>1975</v>
      </c>
      <c r="E601" s="7" t="s">
        <v>193</v>
      </c>
      <c r="F601" s="8">
        <v>12470</v>
      </c>
      <c r="G601" s="8">
        <v>90710</v>
      </c>
      <c r="H601" s="8">
        <v>13120</v>
      </c>
      <c r="I601" s="8">
        <v>113900</v>
      </c>
      <c r="J601" t="str">
        <f>LOOKUP(A601,Feuil7!A$2:A$28,Feuil7!D$2:D$28)</f>
        <v>ILE-DE-FRANCE</v>
      </c>
      <c r="K601" t="str">
        <f t="shared" si="39"/>
        <v>niveau primaire</v>
      </c>
      <c r="L601" t="str">
        <f t="shared" si="40"/>
        <v>REGION PARISIENNE</v>
      </c>
      <c r="M601" s="11">
        <f t="shared" si="41"/>
        <v>230200</v>
      </c>
      <c r="N601" s="11">
        <f t="shared" si="42"/>
        <v>25590</v>
      </c>
    </row>
    <row r="602" spans="1:14" x14ac:dyDescent="0.25">
      <c r="A602" s="5">
        <v>26</v>
      </c>
      <c r="B602" s="9" t="s">
        <v>182</v>
      </c>
      <c r="C602" s="10" t="s">
        <v>183</v>
      </c>
      <c r="D602" s="11">
        <v>2006</v>
      </c>
      <c r="E602" s="7" t="s">
        <v>196</v>
      </c>
      <c r="F602" s="8">
        <v>1938.7183245139945</v>
      </c>
      <c r="G602" s="8">
        <v>14925.852023005471</v>
      </c>
      <c r="H602" s="8">
        <v>2075.4350029367256</v>
      </c>
      <c r="I602" s="8">
        <v>17540.061412886524</v>
      </c>
      <c r="J602" t="str">
        <f>LOOKUP(A602,Feuil7!A$2:A$28,Feuil7!D$2:D$28)</f>
        <v>BOURGOGNE</v>
      </c>
      <c r="K602" t="str">
        <f t="shared" si="39"/>
        <v>niveau supérieur</v>
      </c>
      <c r="L602" t="str">
        <f t="shared" si="40"/>
        <v>BASSIN PARISIEN</v>
      </c>
      <c r="M602" s="11">
        <f t="shared" si="41"/>
        <v>36480.066763342715</v>
      </c>
      <c r="N602" s="11">
        <f t="shared" si="42"/>
        <v>4014.1533274507201</v>
      </c>
    </row>
    <row r="603" spans="1:14" x14ac:dyDescent="0.25">
      <c r="A603" s="5">
        <v>24</v>
      </c>
      <c r="B603" s="9" t="s">
        <v>94</v>
      </c>
      <c r="C603" s="10" t="s">
        <v>95</v>
      </c>
      <c r="D603" s="11">
        <v>1999</v>
      </c>
      <c r="E603" s="7" t="s">
        <v>11</v>
      </c>
      <c r="F603" s="8">
        <v>2102</v>
      </c>
      <c r="G603" s="8">
        <v>24417</v>
      </c>
      <c r="H603" s="8">
        <v>1466</v>
      </c>
      <c r="I603" s="8">
        <v>27564</v>
      </c>
      <c r="J603" t="str">
        <f>LOOKUP(A603,Feuil7!A$2:A$28,Feuil7!D$2:D$28)</f>
        <v>CENTRE</v>
      </c>
      <c r="K603" t="str">
        <f t="shared" si="39"/>
        <v>niveau primaire</v>
      </c>
      <c r="L603" t="str">
        <f t="shared" si="40"/>
        <v>BASSIN PARISIEN</v>
      </c>
      <c r="M603" s="11">
        <f t="shared" si="41"/>
        <v>55549</v>
      </c>
      <c r="N603" s="11">
        <f t="shared" si="42"/>
        <v>3568</v>
      </c>
    </row>
    <row r="604" spans="1:14" x14ac:dyDescent="0.25">
      <c r="A604" s="5">
        <v>82</v>
      </c>
      <c r="B604" s="9" t="s">
        <v>309</v>
      </c>
      <c r="C604" s="10" t="s">
        <v>20</v>
      </c>
      <c r="D604" s="11">
        <v>1990</v>
      </c>
      <c r="E604" s="7" t="s">
        <v>197</v>
      </c>
      <c r="F604" s="8">
        <v>582</v>
      </c>
      <c r="G604" s="8">
        <v>7836</v>
      </c>
      <c r="H604" s="8">
        <v>808</v>
      </c>
      <c r="I604" s="8">
        <v>7560</v>
      </c>
      <c r="J604" t="str">
        <f>LOOKUP(A604,Feuil7!A$2:A$28,Feuil7!D$2:D$28)</f>
        <v>RHONE-ALPES</v>
      </c>
      <c r="K604" t="str">
        <f t="shared" si="39"/>
        <v>niveau supérieur</v>
      </c>
      <c r="L604" t="str">
        <f t="shared" si="40"/>
        <v>CENTRE-EST</v>
      </c>
      <c r="M604" s="11">
        <f t="shared" si="41"/>
        <v>16786</v>
      </c>
      <c r="N604" s="11">
        <f t="shared" si="42"/>
        <v>1390</v>
      </c>
    </row>
    <row r="605" spans="1:14" x14ac:dyDescent="0.25">
      <c r="A605" s="5">
        <v>24</v>
      </c>
      <c r="B605" s="9" t="s">
        <v>94</v>
      </c>
      <c r="C605" s="10" t="s">
        <v>95</v>
      </c>
      <c r="D605" s="11">
        <v>2011</v>
      </c>
      <c r="E605" s="7" t="s">
        <v>194</v>
      </c>
      <c r="F605" s="8">
        <v>1128.625191095181</v>
      </c>
      <c r="G605" s="8">
        <v>5006.2808780639189</v>
      </c>
      <c r="H605" s="8">
        <v>844.73325436997663</v>
      </c>
      <c r="I605" s="8">
        <v>8361.6687658505962</v>
      </c>
      <c r="J605" t="str">
        <f>LOOKUP(A605,Feuil7!A$2:A$28,Feuil7!D$2:D$28)</f>
        <v>CENTRE</v>
      </c>
      <c r="K605" t="str">
        <f t="shared" si="39"/>
        <v>niveau secondaire</v>
      </c>
      <c r="L605" t="str">
        <f t="shared" si="40"/>
        <v>BASSIN PARISIEN</v>
      </c>
      <c r="M605" s="11">
        <f t="shared" si="41"/>
        <v>15341.308089379672</v>
      </c>
      <c r="N605" s="11">
        <f t="shared" si="42"/>
        <v>1973.3584454651577</v>
      </c>
    </row>
    <row r="606" spans="1:14" x14ac:dyDescent="0.25">
      <c r="A606" s="5">
        <v>21</v>
      </c>
      <c r="B606" s="9" t="s">
        <v>312</v>
      </c>
      <c r="C606" s="10" t="s">
        <v>22</v>
      </c>
      <c r="D606">
        <v>1968</v>
      </c>
      <c r="E606" s="7" t="s">
        <v>11</v>
      </c>
      <c r="F606" s="8">
        <v>5664</v>
      </c>
      <c r="G606" s="8">
        <v>35764</v>
      </c>
      <c r="H606" s="8">
        <v>5012</v>
      </c>
      <c r="I606" s="8">
        <v>41212</v>
      </c>
      <c r="J606" t="str">
        <f>LOOKUP(A606,Feuil7!A$2:A$28,Feuil7!D$2:D$28)</f>
        <v>CHAMPAGNE-ARDENNE</v>
      </c>
      <c r="K606" t="str">
        <f t="shared" si="39"/>
        <v>niveau primaire</v>
      </c>
      <c r="L606" t="str">
        <f t="shared" si="40"/>
        <v>BASSIN PARISIEN</v>
      </c>
      <c r="M606" s="11">
        <f t="shared" si="41"/>
        <v>87652</v>
      </c>
      <c r="N606" s="11">
        <f t="shared" si="42"/>
        <v>10676</v>
      </c>
    </row>
    <row r="607" spans="1:14" x14ac:dyDescent="0.25">
      <c r="A607" s="5">
        <v>93</v>
      </c>
      <c r="B607" s="9" t="s">
        <v>310</v>
      </c>
      <c r="C607" s="10" t="s">
        <v>19</v>
      </c>
      <c r="D607" s="11">
        <v>1975</v>
      </c>
      <c r="E607" s="7" t="s">
        <v>193</v>
      </c>
      <c r="F607" s="8">
        <v>6710</v>
      </c>
      <c r="G607" s="8">
        <v>65925</v>
      </c>
      <c r="H607" s="8">
        <v>6130</v>
      </c>
      <c r="I607" s="8">
        <v>83815</v>
      </c>
      <c r="J607" t="str">
        <f>LOOKUP(A607,Feuil7!A$2:A$28,Feuil7!D$2:D$28)</f>
        <v>PROVENCE-ALPES-COTE D'AZUR</v>
      </c>
      <c r="K607" t="str">
        <f t="shared" si="39"/>
        <v>niveau primaire</v>
      </c>
      <c r="L607" t="str">
        <f t="shared" si="40"/>
        <v>MEDITERRANEE</v>
      </c>
      <c r="M607" s="11">
        <f t="shared" si="41"/>
        <v>162580</v>
      </c>
      <c r="N607" s="11">
        <f t="shared" si="42"/>
        <v>12840</v>
      </c>
    </row>
    <row r="608" spans="1:14" x14ac:dyDescent="0.25">
      <c r="A608" s="5">
        <v>22</v>
      </c>
      <c r="B608" s="9" t="s">
        <v>314</v>
      </c>
      <c r="C608" s="10" t="s">
        <v>13</v>
      </c>
      <c r="D608">
        <v>1968</v>
      </c>
      <c r="E608" s="7" t="s">
        <v>194</v>
      </c>
      <c r="F608" s="8">
        <v>1644</v>
      </c>
      <c r="G608" s="8">
        <v>3464</v>
      </c>
      <c r="H608" s="8">
        <v>2372</v>
      </c>
      <c r="I608" s="8">
        <v>5872</v>
      </c>
      <c r="J608" t="str">
        <f>LOOKUP(A608,Feuil7!A$2:A$28,Feuil7!D$2:D$28)</f>
        <v>PICARDIE</v>
      </c>
      <c r="K608" t="str">
        <f t="shared" si="39"/>
        <v>niveau secondaire</v>
      </c>
      <c r="L608" t="str">
        <f t="shared" si="40"/>
        <v>BASSIN PARISIEN</v>
      </c>
      <c r="M608" s="11">
        <f t="shared" si="41"/>
        <v>13352</v>
      </c>
      <c r="N608" s="11">
        <f t="shared" si="42"/>
        <v>4016</v>
      </c>
    </row>
    <row r="609" spans="1:14" x14ac:dyDescent="0.25">
      <c r="A609" s="5">
        <v>93</v>
      </c>
      <c r="B609" s="9" t="s">
        <v>308</v>
      </c>
      <c r="C609" s="10" t="s">
        <v>17</v>
      </c>
      <c r="D609" s="11">
        <v>2006</v>
      </c>
      <c r="E609" s="7" t="s">
        <v>193</v>
      </c>
      <c r="F609" s="8">
        <v>36.617635352361475</v>
      </c>
      <c r="G609" s="8">
        <v>6136.1020812771312</v>
      </c>
      <c r="H609" s="8">
        <v>30.740270341617766</v>
      </c>
      <c r="I609" s="8">
        <v>8647.7372390640685</v>
      </c>
      <c r="J609" t="str">
        <f>LOOKUP(A609,Feuil7!A$2:A$28,Feuil7!D$2:D$28)</f>
        <v>PROVENCE-ALPES-COTE D'AZUR</v>
      </c>
      <c r="K609" t="str">
        <f t="shared" si="39"/>
        <v>niveau primaire</v>
      </c>
      <c r="L609" t="str">
        <f t="shared" si="40"/>
        <v>MEDITERRANEE</v>
      </c>
      <c r="M609" s="11">
        <f t="shared" si="41"/>
        <v>14851.197226035179</v>
      </c>
      <c r="N609" s="11">
        <f t="shared" si="42"/>
        <v>67.357905693979234</v>
      </c>
    </row>
    <row r="610" spans="1:14" x14ac:dyDescent="0.25">
      <c r="A610" s="5">
        <v>72</v>
      </c>
      <c r="B610" s="9" t="s">
        <v>137</v>
      </c>
      <c r="C610" s="10" t="s">
        <v>138</v>
      </c>
      <c r="D610" s="11">
        <v>1999</v>
      </c>
      <c r="E610" s="7" t="s">
        <v>197</v>
      </c>
      <c r="F610" s="8">
        <v>2192</v>
      </c>
      <c r="G610" s="8">
        <v>35057</v>
      </c>
      <c r="H610" s="8">
        <v>2795</v>
      </c>
      <c r="I610" s="8">
        <v>38407</v>
      </c>
      <c r="J610" t="str">
        <f>LOOKUP(A610,Feuil7!A$2:A$28,Feuil7!D$2:D$28)</f>
        <v>AQUITAINE</v>
      </c>
      <c r="K610" t="str">
        <f t="shared" si="39"/>
        <v>niveau supérieur</v>
      </c>
      <c r="L610" t="str">
        <f t="shared" si="40"/>
        <v>SUD-OUEST</v>
      </c>
      <c r="M610" s="11">
        <f t="shared" si="41"/>
        <v>78451</v>
      </c>
      <c r="N610" s="11">
        <f t="shared" si="42"/>
        <v>4987</v>
      </c>
    </row>
    <row r="611" spans="1:14" x14ac:dyDescent="0.25">
      <c r="A611" s="5">
        <v>11</v>
      </c>
      <c r="B611" s="9" t="s">
        <v>50</v>
      </c>
      <c r="C611" s="10" t="s">
        <v>190</v>
      </c>
      <c r="D611" s="11">
        <v>1990</v>
      </c>
      <c r="E611" s="7" t="s">
        <v>193</v>
      </c>
      <c r="F611" s="8">
        <v>3368</v>
      </c>
      <c r="G611" s="8">
        <v>66713</v>
      </c>
      <c r="H611" s="8">
        <v>2344</v>
      </c>
      <c r="I611" s="8">
        <v>90132</v>
      </c>
      <c r="J611" t="str">
        <f>LOOKUP(A611,Feuil7!A$2:A$28,Feuil7!D$2:D$28)</f>
        <v>ILE-DE-FRANCE</v>
      </c>
      <c r="K611" t="str">
        <f t="shared" si="39"/>
        <v>niveau primaire</v>
      </c>
      <c r="L611" t="str">
        <f t="shared" si="40"/>
        <v>REGION PARISIENNE</v>
      </c>
      <c r="M611" s="11">
        <f t="shared" si="41"/>
        <v>162557</v>
      </c>
      <c r="N611" s="11">
        <f t="shared" si="42"/>
        <v>5712</v>
      </c>
    </row>
    <row r="612" spans="1:14" x14ac:dyDescent="0.25">
      <c r="A612" s="5">
        <v>41</v>
      </c>
      <c r="B612" s="9" t="s">
        <v>180</v>
      </c>
      <c r="C612" s="10" t="s">
        <v>181</v>
      </c>
      <c r="D612" s="11">
        <v>1975</v>
      </c>
      <c r="E612" s="7" t="s">
        <v>193</v>
      </c>
      <c r="F612" s="8">
        <v>5160</v>
      </c>
      <c r="G612" s="8">
        <v>34950</v>
      </c>
      <c r="H612" s="8">
        <v>6130</v>
      </c>
      <c r="I612" s="8">
        <v>45455</v>
      </c>
      <c r="J612" t="str">
        <f>LOOKUP(A612,Feuil7!A$2:A$28,Feuil7!D$2:D$28)</f>
        <v>LORRAINE</v>
      </c>
      <c r="K612" t="str">
        <f t="shared" si="39"/>
        <v>niveau primaire</v>
      </c>
      <c r="L612" t="str">
        <f t="shared" si="40"/>
        <v>EST</v>
      </c>
      <c r="M612" s="11">
        <f t="shared" si="41"/>
        <v>91695</v>
      </c>
      <c r="N612" s="11">
        <f t="shared" si="42"/>
        <v>11290</v>
      </c>
    </row>
    <row r="613" spans="1:14" x14ac:dyDescent="0.25">
      <c r="A613" s="5">
        <v>94</v>
      </c>
      <c r="B613" s="9" t="s">
        <v>51</v>
      </c>
      <c r="C613" s="10" t="s">
        <v>52</v>
      </c>
      <c r="D613" s="11">
        <v>1975</v>
      </c>
      <c r="E613" s="7" t="s">
        <v>196</v>
      </c>
      <c r="F613" s="8">
        <v>375</v>
      </c>
      <c r="G613" s="8">
        <v>2740</v>
      </c>
      <c r="H613" s="8">
        <v>405</v>
      </c>
      <c r="I613" s="8">
        <v>2165</v>
      </c>
      <c r="J613" t="str">
        <f>LOOKUP(A613,Feuil7!A$2:A$28,Feuil7!D$2:D$28)</f>
        <v>CORSE</v>
      </c>
      <c r="K613" t="str">
        <f t="shared" si="39"/>
        <v>niveau supérieur</v>
      </c>
      <c r="L613" t="str">
        <f t="shared" si="40"/>
        <v>MEDITERRANEE</v>
      </c>
      <c r="M613" s="11">
        <f t="shared" si="41"/>
        <v>5685</v>
      </c>
      <c r="N613" s="11">
        <f t="shared" si="42"/>
        <v>780</v>
      </c>
    </row>
    <row r="614" spans="1:14" x14ac:dyDescent="0.25">
      <c r="A614" s="5">
        <v>24</v>
      </c>
      <c r="B614" s="9" t="s">
        <v>86</v>
      </c>
      <c r="C614" s="10" t="s">
        <v>87</v>
      </c>
      <c r="D614" s="11">
        <v>1999</v>
      </c>
      <c r="E614" s="7" t="s">
        <v>196</v>
      </c>
      <c r="F614" s="8">
        <v>3359</v>
      </c>
      <c r="G614" s="8">
        <v>19406</v>
      </c>
      <c r="H614" s="8">
        <v>3511</v>
      </c>
      <c r="I614" s="8">
        <v>21883</v>
      </c>
      <c r="J614" t="str">
        <f>LOOKUP(A614,Feuil7!A$2:A$28,Feuil7!D$2:D$28)</f>
        <v>CENTRE</v>
      </c>
      <c r="K614" t="str">
        <f t="shared" si="39"/>
        <v>niveau supérieur</v>
      </c>
      <c r="L614" t="str">
        <f t="shared" si="40"/>
        <v>BASSIN PARISIEN</v>
      </c>
      <c r="M614" s="11">
        <f t="shared" si="41"/>
        <v>48159</v>
      </c>
      <c r="N614" s="11">
        <f t="shared" si="42"/>
        <v>6870</v>
      </c>
    </row>
    <row r="615" spans="1:14" x14ac:dyDescent="0.25">
      <c r="A615" s="5">
        <v>24</v>
      </c>
      <c r="B615" s="9" t="s">
        <v>45</v>
      </c>
      <c r="C615" s="10" t="s">
        <v>46</v>
      </c>
      <c r="D615">
        <v>1968</v>
      </c>
      <c r="E615" s="7" t="s">
        <v>193</v>
      </c>
      <c r="F615" s="8">
        <v>4616</v>
      </c>
      <c r="G615" s="8">
        <v>29380</v>
      </c>
      <c r="H615" s="8">
        <v>5548</v>
      </c>
      <c r="I615" s="8">
        <v>35548</v>
      </c>
      <c r="J615" t="str">
        <f>LOOKUP(A615,Feuil7!A$2:A$28,Feuil7!D$2:D$28)</f>
        <v>CENTRE</v>
      </c>
      <c r="K615" t="str">
        <f t="shared" si="39"/>
        <v>niveau primaire</v>
      </c>
      <c r="L615" t="str">
        <f t="shared" si="40"/>
        <v>BASSIN PARISIEN</v>
      </c>
      <c r="M615" s="11">
        <f t="shared" si="41"/>
        <v>75092</v>
      </c>
      <c r="N615" s="11">
        <f t="shared" si="42"/>
        <v>10164</v>
      </c>
    </row>
    <row r="616" spans="1:14" x14ac:dyDescent="0.25">
      <c r="A616" s="5">
        <v>73</v>
      </c>
      <c r="B616" s="9" t="s">
        <v>139</v>
      </c>
      <c r="C616" s="10" t="s">
        <v>140</v>
      </c>
      <c r="D616" s="11">
        <v>2006</v>
      </c>
      <c r="E616" s="7" t="s">
        <v>195</v>
      </c>
      <c r="F616" s="8">
        <v>2171.0678867560046</v>
      </c>
      <c r="G616" s="8">
        <v>27341.749926492248</v>
      </c>
      <c r="H616" s="8">
        <v>1217.9819127621283</v>
      </c>
      <c r="I616" s="8">
        <v>19489.545315887564</v>
      </c>
      <c r="J616" t="str">
        <f>LOOKUP(A616,Feuil7!A$2:A$28,Feuil7!D$2:D$28)</f>
        <v>MIDI-PYRENEES</v>
      </c>
      <c r="K616" t="str">
        <f t="shared" si="39"/>
        <v>niveau secondaire</v>
      </c>
      <c r="L616" t="str">
        <f t="shared" si="40"/>
        <v>SUD-OUEST</v>
      </c>
      <c r="M616" s="11">
        <f t="shared" si="41"/>
        <v>50220.345041897948</v>
      </c>
      <c r="N616" s="11">
        <f t="shared" si="42"/>
        <v>3389.0497995181331</v>
      </c>
    </row>
    <row r="617" spans="1:14" x14ac:dyDescent="0.25">
      <c r="A617" s="5">
        <v>21</v>
      </c>
      <c r="B617" s="9" t="s">
        <v>114</v>
      </c>
      <c r="C617" s="10" t="s">
        <v>115</v>
      </c>
      <c r="D617" s="11">
        <v>2011</v>
      </c>
      <c r="E617" s="7" t="s">
        <v>195</v>
      </c>
      <c r="F617" s="8">
        <v>5877.0814761785978</v>
      </c>
      <c r="G617" s="8">
        <v>55605.061807892838</v>
      </c>
      <c r="H617" s="8">
        <v>3894.6967298364702</v>
      </c>
      <c r="I617" s="8">
        <v>39803.354245018018</v>
      </c>
      <c r="J617" t="str">
        <f>LOOKUP(A617,Feuil7!A$2:A$28,Feuil7!D$2:D$28)</f>
        <v>CHAMPAGNE-ARDENNE</v>
      </c>
      <c r="K617" t="str">
        <f t="shared" si="39"/>
        <v>niveau secondaire</v>
      </c>
      <c r="L617" t="str">
        <f t="shared" si="40"/>
        <v>BASSIN PARISIEN</v>
      </c>
      <c r="M617" s="11">
        <f t="shared" si="41"/>
        <v>105180.19425892591</v>
      </c>
      <c r="N617" s="11">
        <f t="shared" si="42"/>
        <v>9771.7782060150676</v>
      </c>
    </row>
    <row r="618" spans="1:14" x14ac:dyDescent="0.25">
      <c r="A618" s="5">
        <v>73</v>
      </c>
      <c r="B618" s="9" t="s">
        <v>168</v>
      </c>
      <c r="C618" s="10" t="s">
        <v>169</v>
      </c>
      <c r="D618" s="11">
        <v>1999</v>
      </c>
      <c r="E618" s="7" t="s">
        <v>196</v>
      </c>
      <c r="F618" s="8">
        <v>1824</v>
      </c>
      <c r="G618" s="8">
        <v>12295</v>
      </c>
      <c r="H618" s="8">
        <v>1806</v>
      </c>
      <c r="I618" s="8">
        <v>15453</v>
      </c>
      <c r="J618" t="str">
        <f>LOOKUP(A618,Feuil7!A$2:A$28,Feuil7!D$2:D$28)</f>
        <v>MIDI-PYRENEES</v>
      </c>
      <c r="K618" t="str">
        <f t="shared" si="39"/>
        <v>niveau supérieur</v>
      </c>
      <c r="L618" t="str">
        <f t="shared" si="40"/>
        <v>SUD-OUEST</v>
      </c>
      <c r="M618" s="11">
        <f t="shared" si="41"/>
        <v>31378</v>
      </c>
      <c r="N618" s="11">
        <f t="shared" si="42"/>
        <v>3630</v>
      </c>
    </row>
    <row r="619" spans="1:14" x14ac:dyDescent="0.25">
      <c r="A619" s="5">
        <v>42</v>
      </c>
      <c r="B619" s="9" t="s">
        <v>143</v>
      </c>
      <c r="C619" s="10" t="s">
        <v>144</v>
      </c>
      <c r="D619" s="11">
        <v>2006</v>
      </c>
      <c r="E619" s="7" t="s">
        <v>196</v>
      </c>
      <c r="F619" s="8">
        <v>8103.0868988638122</v>
      </c>
      <c r="G619" s="8">
        <v>47685.362217941059</v>
      </c>
      <c r="H619" s="8">
        <v>8887.3714231350805</v>
      </c>
      <c r="I619" s="8">
        <v>51174.789461628403</v>
      </c>
      <c r="J619" t="str">
        <f>LOOKUP(A619,Feuil7!A$2:A$28,Feuil7!D$2:D$28)</f>
        <v>ALSACE</v>
      </c>
      <c r="K619" t="str">
        <f t="shared" si="39"/>
        <v>niveau supérieur</v>
      </c>
      <c r="L619" t="str">
        <f t="shared" si="40"/>
        <v>EST</v>
      </c>
      <c r="M619" s="11">
        <f t="shared" si="41"/>
        <v>115850.61000156836</v>
      </c>
      <c r="N619" s="11">
        <f t="shared" si="42"/>
        <v>16990.458321998893</v>
      </c>
    </row>
    <row r="620" spans="1:14" x14ac:dyDescent="0.25">
      <c r="A620" s="5">
        <v>73</v>
      </c>
      <c r="B620" s="9" t="s">
        <v>30</v>
      </c>
      <c r="C620" s="10" t="s">
        <v>31</v>
      </c>
      <c r="D620" s="11">
        <v>1999</v>
      </c>
      <c r="E620" s="7" t="s">
        <v>194</v>
      </c>
      <c r="F620" s="8">
        <v>678</v>
      </c>
      <c r="G620" s="8">
        <v>5933</v>
      </c>
      <c r="H620" s="8">
        <v>376</v>
      </c>
      <c r="I620" s="8">
        <v>9823</v>
      </c>
      <c r="J620" t="str">
        <f>LOOKUP(A620,Feuil7!A$2:A$28,Feuil7!D$2:D$28)</f>
        <v>MIDI-PYRENEES</v>
      </c>
      <c r="K620" t="str">
        <f t="shared" si="39"/>
        <v>niveau secondaire</v>
      </c>
      <c r="L620" t="str">
        <f t="shared" si="40"/>
        <v>SUD-OUEST</v>
      </c>
      <c r="M620" s="11">
        <f t="shared" si="41"/>
        <v>16810</v>
      </c>
      <c r="N620" s="11">
        <f t="shared" si="42"/>
        <v>1054</v>
      </c>
    </row>
    <row r="621" spans="1:14" x14ac:dyDescent="0.25">
      <c r="A621" s="5">
        <v>83</v>
      </c>
      <c r="B621" s="9" t="s">
        <v>63</v>
      </c>
      <c r="C621" s="10" t="s">
        <v>98</v>
      </c>
      <c r="D621" s="11">
        <v>2006</v>
      </c>
      <c r="E621" s="7" t="s">
        <v>194</v>
      </c>
      <c r="F621" s="8">
        <v>654.75423531111289</v>
      </c>
      <c r="G621" s="8">
        <v>4827.2673199962073</v>
      </c>
      <c r="H621" s="8">
        <v>437.52386369321698</v>
      </c>
      <c r="I621" s="8">
        <v>8271.6713047976809</v>
      </c>
      <c r="J621" t="str">
        <f>LOOKUP(A621,Feuil7!A$2:A$28,Feuil7!D$2:D$28)</f>
        <v>AUVERGNE</v>
      </c>
      <c r="K621" t="str">
        <f t="shared" si="39"/>
        <v>niveau secondaire</v>
      </c>
      <c r="L621" t="str">
        <f t="shared" si="40"/>
        <v>CENTRE-EST</v>
      </c>
      <c r="M621" s="11">
        <f t="shared" si="41"/>
        <v>14191.216723798218</v>
      </c>
      <c r="N621" s="11">
        <f t="shared" si="42"/>
        <v>1092.2780990043298</v>
      </c>
    </row>
    <row r="622" spans="1:14" x14ac:dyDescent="0.25">
      <c r="A622" s="5">
        <v>26</v>
      </c>
      <c r="B622" s="9" t="s">
        <v>182</v>
      </c>
      <c r="C622" s="10" t="s">
        <v>183</v>
      </c>
      <c r="D622" s="11">
        <v>1990</v>
      </c>
      <c r="E622" s="7" t="s">
        <v>193</v>
      </c>
      <c r="F622" s="8">
        <v>605</v>
      </c>
      <c r="G622" s="8">
        <v>25525</v>
      </c>
      <c r="H622" s="8">
        <v>616</v>
      </c>
      <c r="I622" s="8">
        <v>34531</v>
      </c>
      <c r="J622" t="str">
        <f>LOOKUP(A622,Feuil7!A$2:A$28,Feuil7!D$2:D$28)</f>
        <v>BOURGOGNE</v>
      </c>
      <c r="K622" t="str">
        <f t="shared" si="39"/>
        <v>niveau primaire</v>
      </c>
      <c r="L622" t="str">
        <f t="shared" si="40"/>
        <v>BASSIN PARISIEN</v>
      </c>
      <c r="M622" s="11">
        <f t="shared" si="41"/>
        <v>61277</v>
      </c>
      <c r="N622" s="11">
        <f t="shared" si="42"/>
        <v>1221</v>
      </c>
    </row>
    <row r="623" spans="1:14" x14ac:dyDescent="0.25">
      <c r="A623" s="5">
        <v>53</v>
      </c>
      <c r="B623" s="9" t="s">
        <v>12</v>
      </c>
      <c r="C623" s="10" t="s">
        <v>58</v>
      </c>
      <c r="D623">
        <v>1968</v>
      </c>
      <c r="E623" s="7" t="s">
        <v>197</v>
      </c>
      <c r="F623" s="8">
        <v>492</v>
      </c>
      <c r="G623" s="8">
        <v>3744</v>
      </c>
      <c r="H623" s="8">
        <v>288</v>
      </c>
      <c r="I623" s="8">
        <v>1316</v>
      </c>
      <c r="J623" t="str">
        <f>LOOKUP(A623,Feuil7!A$2:A$28,Feuil7!D$2:D$28)</f>
        <v>BRETAGNE</v>
      </c>
      <c r="K623" t="str">
        <f t="shared" si="39"/>
        <v>niveau supérieur</v>
      </c>
      <c r="L623" t="str">
        <f t="shared" si="40"/>
        <v>OUEST</v>
      </c>
      <c r="M623" s="11">
        <f t="shared" si="41"/>
        <v>5840</v>
      </c>
      <c r="N623" s="11">
        <f t="shared" si="42"/>
        <v>780</v>
      </c>
    </row>
    <row r="624" spans="1:14" x14ac:dyDescent="0.25">
      <c r="A624" s="5">
        <v>41</v>
      </c>
      <c r="B624" s="9" t="s">
        <v>180</v>
      </c>
      <c r="C624" s="10" t="s">
        <v>181</v>
      </c>
      <c r="D624" s="11">
        <v>2006</v>
      </c>
      <c r="E624" s="7" t="s">
        <v>196</v>
      </c>
      <c r="F624" s="8">
        <v>2928.6850545642637</v>
      </c>
      <c r="G624" s="8">
        <v>14960.448509863611</v>
      </c>
      <c r="H624" s="8">
        <v>2814.4568100755259</v>
      </c>
      <c r="I624" s="8">
        <v>16940.82779487623</v>
      </c>
      <c r="J624" t="str">
        <f>LOOKUP(A624,Feuil7!A$2:A$28,Feuil7!D$2:D$28)</f>
        <v>LORRAINE</v>
      </c>
      <c r="K624" t="str">
        <f t="shared" si="39"/>
        <v>niveau supérieur</v>
      </c>
      <c r="L624" t="str">
        <f t="shared" si="40"/>
        <v>EST</v>
      </c>
      <c r="M624" s="11">
        <f t="shared" si="41"/>
        <v>37644.418169379627</v>
      </c>
      <c r="N624" s="11">
        <f t="shared" si="42"/>
        <v>5743.1418646397897</v>
      </c>
    </row>
    <row r="625" spans="1:14" x14ac:dyDescent="0.25">
      <c r="A625" s="5">
        <v>31</v>
      </c>
      <c r="B625" s="9" t="s">
        <v>127</v>
      </c>
      <c r="C625" s="10" t="s">
        <v>128</v>
      </c>
      <c r="D625" s="11">
        <v>2006</v>
      </c>
      <c r="E625" s="7" t="s">
        <v>193</v>
      </c>
      <c r="F625" s="8">
        <v>742.30369954528999</v>
      </c>
      <c r="G625" s="8">
        <v>86793.965113324739</v>
      </c>
      <c r="H625" s="8">
        <v>455.89009133503595</v>
      </c>
      <c r="I625" s="8">
        <v>154098.76151646976</v>
      </c>
      <c r="J625" t="str">
        <f>LOOKUP(A625,Feuil7!A$2:A$28,Feuil7!D$2:D$28)</f>
        <v>NORD-PAS-DE-CALAIS</v>
      </c>
      <c r="K625" t="str">
        <f t="shared" si="39"/>
        <v>niveau primaire</v>
      </c>
      <c r="L625" t="str">
        <f t="shared" si="40"/>
        <v/>
      </c>
      <c r="M625" s="11">
        <f t="shared" si="41"/>
        <v>242090.92042067484</v>
      </c>
      <c r="N625" s="11">
        <f t="shared" si="42"/>
        <v>1198.1937908803259</v>
      </c>
    </row>
    <row r="626" spans="1:14" x14ac:dyDescent="0.25">
      <c r="A626" s="5">
        <v>91</v>
      </c>
      <c r="B626" s="9" t="s">
        <v>80</v>
      </c>
      <c r="C626" s="10" t="s">
        <v>81</v>
      </c>
      <c r="D626">
        <v>1968</v>
      </c>
      <c r="E626" s="7" t="s">
        <v>197</v>
      </c>
      <c r="F626" s="8">
        <v>600</v>
      </c>
      <c r="G626" s="8">
        <v>9180</v>
      </c>
      <c r="H626" s="8">
        <v>596</v>
      </c>
      <c r="I626" s="8">
        <v>4460</v>
      </c>
      <c r="J626" t="str">
        <f>LOOKUP(A626,Feuil7!A$2:A$28,Feuil7!D$2:D$28)</f>
        <v>LANGUEDOC-ROUSSILLON</v>
      </c>
      <c r="K626" t="str">
        <f t="shared" si="39"/>
        <v>niveau supérieur</v>
      </c>
      <c r="L626" t="str">
        <f t="shared" si="40"/>
        <v>MEDITERRANEE</v>
      </c>
      <c r="M626" s="11">
        <f t="shared" si="41"/>
        <v>14836</v>
      </c>
      <c r="N626" s="11">
        <f t="shared" si="42"/>
        <v>1196</v>
      </c>
    </row>
    <row r="627" spans="1:14" x14ac:dyDescent="0.25">
      <c r="A627" s="5">
        <v>72</v>
      </c>
      <c r="B627" s="9" t="s">
        <v>44</v>
      </c>
      <c r="C627" s="10" t="s">
        <v>62</v>
      </c>
      <c r="D627">
        <v>1968</v>
      </c>
      <c r="E627" s="7" t="s">
        <v>194</v>
      </c>
      <c r="F627" s="8">
        <v>1048</v>
      </c>
      <c r="G627" s="8">
        <v>3120</v>
      </c>
      <c r="H627" s="8">
        <v>1268</v>
      </c>
      <c r="I627" s="8">
        <v>5556</v>
      </c>
      <c r="J627" t="str">
        <f>LOOKUP(A627,Feuil7!A$2:A$28,Feuil7!D$2:D$28)</f>
        <v>AQUITAINE</v>
      </c>
      <c r="K627" t="str">
        <f t="shared" si="39"/>
        <v>niveau secondaire</v>
      </c>
      <c r="L627" t="str">
        <f t="shared" si="40"/>
        <v>SUD-OUEST</v>
      </c>
      <c r="M627" s="11">
        <f t="shared" si="41"/>
        <v>10992</v>
      </c>
      <c r="N627" s="11">
        <f t="shared" si="42"/>
        <v>2316</v>
      </c>
    </row>
    <row r="628" spans="1:14" x14ac:dyDescent="0.25">
      <c r="A628" s="5">
        <v>25</v>
      </c>
      <c r="B628" s="9" t="s">
        <v>112</v>
      </c>
      <c r="C628" s="10" t="s">
        <v>113</v>
      </c>
      <c r="D628" s="11">
        <v>1982</v>
      </c>
      <c r="E628" s="7" t="s">
        <v>196</v>
      </c>
      <c r="F628" s="8">
        <v>1908</v>
      </c>
      <c r="G628" s="8">
        <v>8096</v>
      </c>
      <c r="H628" s="8">
        <v>2760</v>
      </c>
      <c r="I628" s="8">
        <v>7240</v>
      </c>
      <c r="J628" t="str">
        <f>LOOKUP(A628,Feuil7!A$2:A$28,Feuil7!D$2:D$28)</f>
        <v>BASSE-NORMANDIE</v>
      </c>
      <c r="K628" t="str">
        <f t="shared" si="39"/>
        <v>niveau supérieur</v>
      </c>
      <c r="L628" t="str">
        <f t="shared" si="40"/>
        <v>BASSIN PARISIEN</v>
      </c>
      <c r="M628" s="11">
        <f t="shared" si="41"/>
        <v>20004</v>
      </c>
      <c r="N628" s="11">
        <f t="shared" si="42"/>
        <v>4668</v>
      </c>
    </row>
    <row r="629" spans="1:14" x14ac:dyDescent="0.25">
      <c r="A629" s="5">
        <v>94</v>
      </c>
      <c r="B629" s="9" t="s">
        <v>51</v>
      </c>
      <c r="C629" s="10" t="s">
        <v>52</v>
      </c>
      <c r="D629" s="11">
        <v>1990</v>
      </c>
      <c r="E629" s="7" t="s">
        <v>197</v>
      </c>
      <c r="F629" s="8">
        <v>130</v>
      </c>
      <c r="G629" s="8">
        <v>3412</v>
      </c>
      <c r="H629" s="8">
        <v>328</v>
      </c>
      <c r="I629" s="8">
        <v>3336</v>
      </c>
      <c r="J629" t="str">
        <f>LOOKUP(A629,Feuil7!A$2:A$28,Feuil7!D$2:D$28)</f>
        <v>CORSE</v>
      </c>
      <c r="K629" t="str">
        <f t="shared" si="39"/>
        <v>niveau supérieur</v>
      </c>
      <c r="L629" t="str">
        <f t="shared" si="40"/>
        <v>MEDITERRANEE</v>
      </c>
      <c r="M629" s="11">
        <f t="shared" si="41"/>
        <v>7206</v>
      </c>
      <c r="N629" s="11">
        <f t="shared" si="42"/>
        <v>458</v>
      </c>
    </row>
    <row r="630" spans="1:14" x14ac:dyDescent="0.25">
      <c r="A630" s="5">
        <v>42</v>
      </c>
      <c r="B630" s="9" t="s">
        <v>145</v>
      </c>
      <c r="C630" s="10" t="s">
        <v>146</v>
      </c>
      <c r="D630" s="11">
        <v>1990</v>
      </c>
      <c r="E630" s="7" t="s">
        <v>193</v>
      </c>
      <c r="F630" s="8">
        <v>1459</v>
      </c>
      <c r="G630" s="8">
        <v>26605</v>
      </c>
      <c r="H630" s="8">
        <v>1136</v>
      </c>
      <c r="I630" s="8">
        <v>48529</v>
      </c>
      <c r="J630" t="str">
        <f>LOOKUP(A630,Feuil7!A$2:A$28,Feuil7!D$2:D$28)</f>
        <v>ALSACE</v>
      </c>
      <c r="K630" t="str">
        <f t="shared" si="39"/>
        <v>niveau primaire</v>
      </c>
      <c r="L630" t="str">
        <f t="shared" si="40"/>
        <v>EST</v>
      </c>
      <c r="M630" s="11">
        <f t="shared" si="41"/>
        <v>77729</v>
      </c>
      <c r="N630" s="11">
        <f t="shared" si="42"/>
        <v>2595</v>
      </c>
    </row>
    <row r="631" spans="1:14" x14ac:dyDescent="0.25">
      <c r="A631" s="5">
        <v>94</v>
      </c>
      <c r="B631" s="9" t="s">
        <v>51</v>
      </c>
      <c r="C631" s="10" t="s">
        <v>52</v>
      </c>
      <c r="D631" s="11">
        <v>2006</v>
      </c>
      <c r="E631" s="7" t="s">
        <v>195</v>
      </c>
      <c r="F631" s="8">
        <v>1172.8783094859402</v>
      </c>
      <c r="G631" s="8">
        <v>9974.0235714991213</v>
      </c>
      <c r="H631" s="8">
        <v>734.86485711753357</v>
      </c>
      <c r="I631" s="8">
        <v>8047.8427420446951</v>
      </c>
      <c r="J631" t="str">
        <f>LOOKUP(A631,Feuil7!A$2:A$28,Feuil7!D$2:D$28)</f>
        <v>CORSE</v>
      </c>
      <c r="K631" t="str">
        <f t="shared" si="39"/>
        <v>niveau secondaire</v>
      </c>
      <c r="L631" t="str">
        <f t="shared" si="40"/>
        <v>MEDITERRANEE</v>
      </c>
      <c r="M631" s="11">
        <f t="shared" si="41"/>
        <v>19929.609480147294</v>
      </c>
      <c r="N631" s="11">
        <f t="shared" si="42"/>
        <v>1907.7431666034738</v>
      </c>
    </row>
    <row r="632" spans="1:14" x14ac:dyDescent="0.25">
      <c r="A632" s="5">
        <v>21</v>
      </c>
      <c r="B632" s="9" t="s">
        <v>312</v>
      </c>
      <c r="C632" s="10" t="s">
        <v>22</v>
      </c>
      <c r="D632" s="11">
        <v>1999</v>
      </c>
      <c r="E632" s="7" t="s">
        <v>195</v>
      </c>
      <c r="F632" s="8">
        <v>3087</v>
      </c>
      <c r="G632" s="8">
        <v>29686</v>
      </c>
      <c r="H632" s="8">
        <v>2196</v>
      </c>
      <c r="I632" s="8">
        <v>18425</v>
      </c>
      <c r="J632" t="str">
        <f>LOOKUP(A632,Feuil7!A$2:A$28,Feuil7!D$2:D$28)</f>
        <v>CHAMPAGNE-ARDENNE</v>
      </c>
      <c r="K632" t="str">
        <f t="shared" si="39"/>
        <v>niveau secondaire</v>
      </c>
      <c r="L632" t="str">
        <f t="shared" si="40"/>
        <v>BASSIN PARISIEN</v>
      </c>
      <c r="M632" s="11">
        <f t="shared" si="41"/>
        <v>53394</v>
      </c>
      <c r="N632" s="11">
        <f t="shared" si="42"/>
        <v>5283</v>
      </c>
    </row>
    <row r="633" spans="1:14" x14ac:dyDescent="0.25">
      <c r="A633" s="5">
        <v>24</v>
      </c>
      <c r="B633" s="9" t="s">
        <v>84</v>
      </c>
      <c r="C633" s="10" t="s">
        <v>85</v>
      </c>
      <c r="D633" s="11">
        <v>1990</v>
      </c>
      <c r="E633" s="7" t="s">
        <v>193</v>
      </c>
      <c r="F633" s="8">
        <v>368</v>
      </c>
      <c r="G633" s="8">
        <v>19052</v>
      </c>
      <c r="H633" s="8">
        <v>288</v>
      </c>
      <c r="I633" s="8">
        <v>26764</v>
      </c>
      <c r="J633" t="str">
        <f>LOOKUP(A633,Feuil7!A$2:A$28,Feuil7!D$2:D$28)</f>
        <v>CENTRE</v>
      </c>
      <c r="K633" t="str">
        <f t="shared" si="39"/>
        <v>niveau primaire</v>
      </c>
      <c r="L633" t="str">
        <f t="shared" si="40"/>
        <v>BASSIN PARISIEN</v>
      </c>
      <c r="M633" s="11">
        <f t="shared" si="41"/>
        <v>46472</v>
      </c>
      <c r="N633" s="11">
        <f t="shared" si="42"/>
        <v>656</v>
      </c>
    </row>
    <row r="634" spans="1:14" x14ac:dyDescent="0.25">
      <c r="A634" s="5">
        <v>21</v>
      </c>
      <c r="B634" s="9" t="s">
        <v>99</v>
      </c>
      <c r="C634" s="10" t="s">
        <v>116</v>
      </c>
      <c r="D634" s="11">
        <v>2011</v>
      </c>
      <c r="E634" s="7" t="s">
        <v>194</v>
      </c>
      <c r="F634" s="8">
        <v>600.47624677123645</v>
      </c>
      <c r="G634" s="8">
        <v>2852.6890412854436</v>
      </c>
      <c r="H634" s="8">
        <v>521.51137330595077</v>
      </c>
      <c r="I634" s="8">
        <v>4831.1134537958933</v>
      </c>
      <c r="J634" t="str">
        <f>LOOKUP(A634,Feuil7!A$2:A$28,Feuil7!D$2:D$28)</f>
        <v>CHAMPAGNE-ARDENNE</v>
      </c>
      <c r="K634" t="str">
        <f t="shared" si="39"/>
        <v>niveau secondaire</v>
      </c>
      <c r="L634" t="str">
        <f t="shared" si="40"/>
        <v>BASSIN PARISIEN</v>
      </c>
      <c r="M634" s="11">
        <f t="shared" si="41"/>
        <v>8805.7901151585247</v>
      </c>
      <c r="N634" s="11">
        <f t="shared" si="42"/>
        <v>1121.9876200771873</v>
      </c>
    </row>
    <row r="635" spans="1:14" x14ac:dyDescent="0.25">
      <c r="A635" s="5">
        <v>93</v>
      </c>
      <c r="B635" s="9" t="s">
        <v>172</v>
      </c>
      <c r="C635" s="10" t="s">
        <v>173</v>
      </c>
      <c r="D635" s="11">
        <v>1990</v>
      </c>
      <c r="E635" s="7" t="s">
        <v>195</v>
      </c>
      <c r="F635" s="8">
        <v>7410</v>
      </c>
      <c r="G635" s="8">
        <v>30418</v>
      </c>
      <c r="H635" s="8">
        <v>5916</v>
      </c>
      <c r="I635" s="8">
        <v>22049</v>
      </c>
      <c r="J635" t="str">
        <f>LOOKUP(A635,Feuil7!A$2:A$28,Feuil7!D$2:D$28)</f>
        <v>PROVENCE-ALPES-COTE D'AZUR</v>
      </c>
      <c r="K635" t="str">
        <f t="shared" si="39"/>
        <v>niveau secondaire</v>
      </c>
      <c r="L635" t="str">
        <f t="shared" si="40"/>
        <v>MEDITERRANEE</v>
      </c>
      <c r="M635" s="11">
        <f t="shared" si="41"/>
        <v>65793</v>
      </c>
      <c r="N635" s="11">
        <f t="shared" si="42"/>
        <v>13326</v>
      </c>
    </row>
    <row r="636" spans="1:14" x14ac:dyDescent="0.25">
      <c r="A636" s="5">
        <v>41</v>
      </c>
      <c r="B636" s="9" t="s">
        <v>180</v>
      </c>
      <c r="C636" s="10" t="s">
        <v>181</v>
      </c>
      <c r="D636" s="11">
        <v>1990</v>
      </c>
      <c r="E636" s="7" t="s">
        <v>195</v>
      </c>
      <c r="F636" s="8">
        <v>6501</v>
      </c>
      <c r="G636" s="8">
        <v>28957</v>
      </c>
      <c r="H636" s="8">
        <v>4992</v>
      </c>
      <c r="I636" s="8">
        <v>16896</v>
      </c>
      <c r="J636" t="str">
        <f>LOOKUP(A636,Feuil7!A$2:A$28,Feuil7!D$2:D$28)</f>
        <v>LORRAINE</v>
      </c>
      <c r="K636" t="str">
        <f t="shared" si="39"/>
        <v>niveau secondaire</v>
      </c>
      <c r="L636" t="str">
        <f t="shared" si="40"/>
        <v>EST</v>
      </c>
      <c r="M636" s="11">
        <f t="shared" si="41"/>
        <v>57346</v>
      </c>
      <c r="N636" s="11">
        <f t="shared" si="42"/>
        <v>11493</v>
      </c>
    </row>
    <row r="637" spans="1:14" x14ac:dyDescent="0.25">
      <c r="A637" s="5">
        <v>93</v>
      </c>
      <c r="B637" s="9" t="s">
        <v>172</v>
      </c>
      <c r="C637" s="10" t="s">
        <v>173</v>
      </c>
      <c r="D637">
        <v>1968</v>
      </c>
      <c r="E637" s="7" t="s">
        <v>197</v>
      </c>
      <c r="F637" s="8">
        <v>260</v>
      </c>
      <c r="G637" s="8">
        <v>4080</v>
      </c>
      <c r="H637" s="8">
        <v>280</v>
      </c>
      <c r="I637" s="8">
        <v>1656</v>
      </c>
      <c r="J637" t="str">
        <f>LOOKUP(A637,Feuil7!A$2:A$28,Feuil7!D$2:D$28)</f>
        <v>PROVENCE-ALPES-COTE D'AZUR</v>
      </c>
      <c r="K637" t="str">
        <f t="shared" si="39"/>
        <v>niveau supérieur</v>
      </c>
      <c r="L637" t="str">
        <f t="shared" si="40"/>
        <v>MEDITERRANEE</v>
      </c>
      <c r="M637" s="11">
        <f t="shared" si="41"/>
        <v>6276</v>
      </c>
      <c r="N637" s="11">
        <f t="shared" si="42"/>
        <v>540</v>
      </c>
    </row>
    <row r="638" spans="1:14" x14ac:dyDescent="0.25">
      <c r="A638" s="5">
        <v>11</v>
      </c>
      <c r="B638" s="9" t="s">
        <v>27</v>
      </c>
      <c r="C638" s="10" t="s">
        <v>186</v>
      </c>
      <c r="D638">
        <v>1968</v>
      </c>
      <c r="E638" s="7" t="s">
        <v>193</v>
      </c>
      <c r="F638" s="8">
        <v>10756</v>
      </c>
      <c r="G638" s="8">
        <v>56960</v>
      </c>
      <c r="H638" s="8">
        <v>11160</v>
      </c>
      <c r="I638" s="8">
        <v>64928</v>
      </c>
      <c r="J638" t="str">
        <f>LOOKUP(A638,Feuil7!A$2:A$28,Feuil7!D$2:D$28)</f>
        <v>ILE-DE-FRANCE</v>
      </c>
      <c r="K638" t="str">
        <f t="shared" si="39"/>
        <v>niveau primaire</v>
      </c>
      <c r="L638" t="str">
        <f t="shared" si="40"/>
        <v>REGION PARISIENNE</v>
      </c>
      <c r="M638" s="11">
        <f t="shared" si="41"/>
        <v>143804</v>
      </c>
      <c r="N638" s="11">
        <f t="shared" si="42"/>
        <v>21916</v>
      </c>
    </row>
    <row r="639" spans="1:14" x14ac:dyDescent="0.25">
      <c r="A639" s="5">
        <v>93</v>
      </c>
      <c r="B639" s="9" t="s">
        <v>14</v>
      </c>
      <c r="C639" s="10" t="s">
        <v>171</v>
      </c>
      <c r="D639" s="11">
        <v>2006</v>
      </c>
      <c r="E639" s="7" t="s">
        <v>197</v>
      </c>
      <c r="F639" s="8">
        <v>3323.8634017009617</v>
      </c>
      <c r="G639" s="8">
        <v>69334.315956757142</v>
      </c>
      <c r="H639" s="8">
        <v>4594.0437611019761</v>
      </c>
      <c r="I639" s="8">
        <v>76648.999594846187</v>
      </c>
      <c r="J639" t="str">
        <f>LOOKUP(A639,Feuil7!A$2:A$28,Feuil7!D$2:D$28)</f>
        <v>PROVENCE-ALPES-COTE D'AZUR</v>
      </c>
      <c r="K639" t="str">
        <f t="shared" si="39"/>
        <v>niveau supérieur</v>
      </c>
      <c r="L639" t="str">
        <f t="shared" si="40"/>
        <v>MEDITERRANEE</v>
      </c>
      <c r="M639" s="11">
        <f t="shared" si="41"/>
        <v>153901.22271440626</v>
      </c>
      <c r="N639" s="11">
        <f t="shared" si="42"/>
        <v>7917.9071628029378</v>
      </c>
    </row>
    <row r="640" spans="1:14" x14ac:dyDescent="0.25">
      <c r="A640" s="5">
        <v>22</v>
      </c>
      <c r="B640" s="9" t="s">
        <v>166</v>
      </c>
      <c r="C640" s="10" t="s">
        <v>167</v>
      </c>
      <c r="D640" s="11">
        <v>1982</v>
      </c>
      <c r="E640" s="7" t="s">
        <v>194</v>
      </c>
      <c r="F640" s="8">
        <v>2072</v>
      </c>
      <c r="G640" s="8">
        <v>6300</v>
      </c>
      <c r="H640" s="8">
        <v>3456</v>
      </c>
      <c r="I640" s="8">
        <v>10772</v>
      </c>
      <c r="J640" t="str">
        <f>LOOKUP(A640,Feuil7!A$2:A$28,Feuil7!D$2:D$28)</f>
        <v>PICARDIE</v>
      </c>
      <c r="K640" t="str">
        <f t="shared" si="39"/>
        <v>niveau secondaire</v>
      </c>
      <c r="L640" t="str">
        <f t="shared" si="40"/>
        <v>BASSIN PARISIEN</v>
      </c>
      <c r="M640" s="11">
        <f t="shared" si="41"/>
        <v>22600</v>
      </c>
      <c r="N640" s="11">
        <f t="shared" si="42"/>
        <v>5528</v>
      </c>
    </row>
    <row r="641" spans="1:14" x14ac:dyDescent="0.25">
      <c r="A641" s="5">
        <v>82</v>
      </c>
      <c r="B641" s="9" t="s">
        <v>147</v>
      </c>
      <c r="C641" s="10" t="s">
        <v>148</v>
      </c>
      <c r="D641" s="11">
        <v>1990</v>
      </c>
      <c r="E641" s="7" t="s">
        <v>196</v>
      </c>
      <c r="F641" s="8">
        <v>6153</v>
      </c>
      <c r="G641" s="8">
        <v>53717</v>
      </c>
      <c r="H641" s="8">
        <v>8600</v>
      </c>
      <c r="I641" s="8">
        <v>58349</v>
      </c>
      <c r="J641" t="str">
        <f>LOOKUP(A641,Feuil7!A$2:A$28,Feuil7!D$2:D$28)</f>
        <v>RHONE-ALPES</v>
      </c>
      <c r="K641" t="str">
        <f t="shared" si="39"/>
        <v>niveau supérieur</v>
      </c>
      <c r="L641" t="str">
        <f t="shared" si="40"/>
        <v>CENTRE-EST</v>
      </c>
      <c r="M641" s="11">
        <f t="shared" si="41"/>
        <v>126819</v>
      </c>
      <c r="N641" s="11">
        <f t="shared" si="42"/>
        <v>14753</v>
      </c>
    </row>
    <row r="642" spans="1:14" x14ac:dyDescent="0.25">
      <c r="A642" s="5">
        <v>24</v>
      </c>
      <c r="B642" s="9" t="s">
        <v>102</v>
      </c>
      <c r="C642" s="10" t="s">
        <v>103</v>
      </c>
      <c r="D642" s="11">
        <v>1990</v>
      </c>
      <c r="E642" s="7" t="s">
        <v>194</v>
      </c>
      <c r="F642" s="8">
        <v>1755</v>
      </c>
      <c r="G642" s="8">
        <v>9724</v>
      </c>
      <c r="H642" s="8">
        <v>1672</v>
      </c>
      <c r="I642" s="8">
        <v>17284</v>
      </c>
      <c r="J642" t="str">
        <f>LOOKUP(A642,Feuil7!A$2:A$28,Feuil7!D$2:D$28)</f>
        <v>CENTRE</v>
      </c>
      <c r="K642" t="str">
        <f t="shared" si="39"/>
        <v>niveau secondaire</v>
      </c>
      <c r="L642" t="str">
        <f t="shared" si="40"/>
        <v>BASSIN PARISIEN</v>
      </c>
      <c r="M642" s="11">
        <f t="shared" si="41"/>
        <v>30435</v>
      </c>
      <c r="N642" s="11">
        <f t="shared" si="42"/>
        <v>3427</v>
      </c>
    </row>
    <row r="643" spans="1:14" x14ac:dyDescent="0.25">
      <c r="A643" s="5">
        <v>11</v>
      </c>
      <c r="B643" s="9" t="s">
        <v>27</v>
      </c>
      <c r="C643" s="10" t="s">
        <v>186</v>
      </c>
      <c r="D643" s="11">
        <v>2011</v>
      </c>
      <c r="E643" s="7" t="s">
        <v>193</v>
      </c>
      <c r="F643" s="8">
        <v>291.10020129365699</v>
      </c>
      <c r="G643" s="8">
        <v>24000.224923865677</v>
      </c>
      <c r="H643" s="8">
        <v>174.46482833256874</v>
      </c>
      <c r="I643" s="8">
        <v>37842.735755555848</v>
      </c>
      <c r="J643" t="str">
        <f>LOOKUP(A643,Feuil7!A$2:A$28,Feuil7!D$2:D$28)</f>
        <v>ILE-DE-FRANCE</v>
      </c>
      <c r="K643" t="str">
        <f t="shared" ref="K643:K706" si="43">IF(OR(E643="Aucun",E643="CEP"),"niveau primaire",IF(OR(E643="CAP-BEP",E643="BEPC"),"niveau secondaire",IF(OR(E643="BAC",E643="SUP"),"niveau supérieur","")))</f>
        <v>niveau primaire</v>
      </c>
      <c r="L643" t="str">
        <f t="shared" ref="L643:L706" si="44">IF(OR(J643="ile-de-France"),"REGION PARISIENNE",IF(OR(J643="bourgogne",J643="centre",J643="champagne-ardenne",J643="basse-normandie",J643="haute-normandie",J643="picardie"),"BASSIN PARISIEN",IF(OR(J643="nord pas-de-calais"),"NORD",IF(OR(J643="alsace",J643="franche-comte",J643="lorraine"),"EST",IF(OR(J643="bretagne",J643="pays de la loire",J643="poitou-charentes"),"OUEST",IF(OR(J643="aquitaine",J643="limousin",J643="midi-pyrenees"),"SUD-OUEST",IF(OR(J643="auvergne",J643="rhone-alpes"),"CENTRE-EST",IF(OR(J643="languedoc-roussillon",J643="provence-alpes-cote d'azur",J643="corse"),"MEDITERRANEE",""))))))))</f>
        <v>REGION PARISIENNE</v>
      </c>
      <c r="M643" s="11">
        <f t="shared" ref="M643:M706" si="45">SUM(F643,G643,H643,I643)</f>
        <v>62308.525709047753</v>
      </c>
      <c r="N643" s="11">
        <f t="shared" ref="N643:N706" si="46">SUM(F643,H643)</f>
        <v>465.56502962622574</v>
      </c>
    </row>
    <row r="644" spans="1:14" x14ac:dyDescent="0.25">
      <c r="A644" s="5">
        <v>11</v>
      </c>
      <c r="B644" s="9" t="s">
        <v>162</v>
      </c>
      <c r="C644" s="10" t="s">
        <v>163</v>
      </c>
      <c r="D644" s="11">
        <v>1990</v>
      </c>
      <c r="E644" s="7" t="s">
        <v>193</v>
      </c>
      <c r="F644" s="8">
        <v>2341</v>
      </c>
      <c r="G644" s="8">
        <v>56004</v>
      </c>
      <c r="H644" s="8">
        <v>2033</v>
      </c>
      <c r="I644" s="8">
        <v>79695</v>
      </c>
      <c r="J644" t="str">
        <f>LOOKUP(A644,Feuil7!A$2:A$28,Feuil7!D$2:D$28)</f>
        <v>ILE-DE-FRANCE</v>
      </c>
      <c r="K644" t="str">
        <f t="shared" si="43"/>
        <v>niveau primaire</v>
      </c>
      <c r="L644" t="str">
        <f t="shared" si="44"/>
        <v>REGION PARISIENNE</v>
      </c>
      <c r="M644" s="11">
        <f t="shared" si="45"/>
        <v>140073</v>
      </c>
      <c r="N644" s="11">
        <f t="shared" si="46"/>
        <v>4374</v>
      </c>
    </row>
    <row r="645" spans="1:14" x14ac:dyDescent="0.25">
      <c r="A645" s="5">
        <v>72</v>
      </c>
      <c r="B645" s="9" t="s">
        <v>44</v>
      </c>
      <c r="C645" s="10" t="s">
        <v>62</v>
      </c>
      <c r="D645" s="11">
        <v>2006</v>
      </c>
      <c r="E645" s="7" t="s">
        <v>193</v>
      </c>
      <c r="F645" s="8">
        <v>175.31289220269082</v>
      </c>
      <c r="G645" s="8">
        <v>23357.02429396558</v>
      </c>
      <c r="H645" s="8">
        <v>102.53309763755921</v>
      </c>
      <c r="I645" s="8">
        <v>33875.843458136078</v>
      </c>
      <c r="J645" t="str">
        <f>LOOKUP(A645,Feuil7!A$2:A$28,Feuil7!D$2:D$28)</f>
        <v>AQUITAINE</v>
      </c>
      <c r="K645" t="str">
        <f t="shared" si="43"/>
        <v>niveau primaire</v>
      </c>
      <c r="L645" t="str">
        <f t="shared" si="44"/>
        <v>SUD-OUEST</v>
      </c>
      <c r="M645" s="11">
        <f t="shared" si="45"/>
        <v>57510.713741941909</v>
      </c>
      <c r="N645" s="11">
        <f t="shared" si="46"/>
        <v>277.84598984025001</v>
      </c>
    </row>
    <row r="646" spans="1:14" x14ac:dyDescent="0.25">
      <c r="A646" s="5">
        <v>73</v>
      </c>
      <c r="B646" s="9" t="s">
        <v>74</v>
      </c>
      <c r="C646" s="10" t="s">
        <v>75</v>
      </c>
      <c r="D646" s="11">
        <v>1990</v>
      </c>
      <c r="E646" s="7" t="s">
        <v>194</v>
      </c>
      <c r="F646" s="8">
        <v>2261</v>
      </c>
      <c r="G646" s="8">
        <v>19290</v>
      </c>
      <c r="H646" s="8">
        <v>2280</v>
      </c>
      <c r="I646" s="8">
        <v>31628</v>
      </c>
      <c r="J646" t="str">
        <f>LOOKUP(A646,Feuil7!A$2:A$28,Feuil7!D$2:D$28)</f>
        <v>MIDI-PYRENEES</v>
      </c>
      <c r="K646" t="str">
        <f t="shared" si="43"/>
        <v>niveau secondaire</v>
      </c>
      <c r="L646" t="str">
        <f t="shared" si="44"/>
        <v>SUD-OUEST</v>
      </c>
      <c r="M646" s="11">
        <f t="shared" si="45"/>
        <v>55459</v>
      </c>
      <c r="N646" s="11">
        <f t="shared" si="46"/>
        <v>4541</v>
      </c>
    </row>
    <row r="647" spans="1:14" x14ac:dyDescent="0.25">
      <c r="A647" s="5">
        <v>11</v>
      </c>
      <c r="B647" s="9" t="s">
        <v>16</v>
      </c>
      <c r="C647" s="10" t="s">
        <v>189</v>
      </c>
      <c r="D647" s="11">
        <v>1975</v>
      </c>
      <c r="E647" s="7" t="s">
        <v>195</v>
      </c>
      <c r="F647" s="8">
        <v>20920</v>
      </c>
      <c r="G647" s="8">
        <v>63285</v>
      </c>
      <c r="H647" s="8">
        <v>17590</v>
      </c>
      <c r="I647" s="8">
        <v>42020</v>
      </c>
      <c r="J647" t="str">
        <f>LOOKUP(A647,Feuil7!A$2:A$28,Feuil7!D$2:D$28)</f>
        <v>ILE-DE-FRANCE</v>
      </c>
      <c r="K647" t="str">
        <f t="shared" si="43"/>
        <v>niveau secondaire</v>
      </c>
      <c r="L647" t="str">
        <f t="shared" si="44"/>
        <v>REGION PARISIENNE</v>
      </c>
      <c r="M647" s="11">
        <f t="shared" si="45"/>
        <v>143815</v>
      </c>
      <c r="N647" s="11">
        <f t="shared" si="46"/>
        <v>38510</v>
      </c>
    </row>
    <row r="648" spans="1:14" x14ac:dyDescent="0.25">
      <c r="A648" s="5">
        <v>91</v>
      </c>
      <c r="B648" s="9" t="s">
        <v>28</v>
      </c>
      <c r="C648" s="10" t="s">
        <v>29</v>
      </c>
      <c r="D648" s="11">
        <v>2006</v>
      </c>
      <c r="E648" s="7" t="s">
        <v>195</v>
      </c>
      <c r="F648" s="8">
        <v>4094.3671048598858</v>
      </c>
      <c r="G648" s="8">
        <v>32102.271567832489</v>
      </c>
      <c r="H648" s="8">
        <v>1972.5594130895627</v>
      </c>
      <c r="I648" s="8">
        <v>23984.054995523409</v>
      </c>
      <c r="J648" t="str">
        <f>LOOKUP(A648,Feuil7!A$2:A$28,Feuil7!D$2:D$28)</f>
        <v>LANGUEDOC-ROUSSILLON</v>
      </c>
      <c r="K648" t="str">
        <f t="shared" si="43"/>
        <v>niveau secondaire</v>
      </c>
      <c r="L648" t="str">
        <f t="shared" si="44"/>
        <v>MEDITERRANEE</v>
      </c>
      <c r="M648" s="11">
        <f t="shared" si="45"/>
        <v>62153.253081305345</v>
      </c>
      <c r="N648" s="11">
        <f t="shared" si="46"/>
        <v>6066.9265179494487</v>
      </c>
    </row>
    <row r="649" spans="1:14" x14ac:dyDescent="0.25">
      <c r="A649" s="5">
        <v>24</v>
      </c>
      <c r="B649" s="9" t="s">
        <v>86</v>
      </c>
      <c r="C649" s="10" t="s">
        <v>87</v>
      </c>
      <c r="D649" s="11">
        <v>1999</v>
      </c>
      <c r="E649" s="7" t="s">
        <v>194</v>
      </c>
      <c r="F649" s="8">
        <v>1586</v>
      </c>
      <c r="G649" s="8">
        <v>10688</v>
      </c>
      <c r="H649" s="8">
        <v>1015</v>
      </c>
      <c r="I649" s="8">
        <v>17244</v>
      </c>
      <c r="J649" t="str">
        <f>LOOKUP(A649,Feuil7!A$2:A$28,Feuil7!D$2:D$28)</f>
        <v>CENTRE</v>
      </c>
      <c r="K649" t="str">
        <f t="shared" si="43"/>
        <v>niveau secondaire</v>
      </c>
      <c r="L649" t="str">
        <f t="shared" si="44"/>
        <v>BASSIN PARISIEN</v>
      </c>
      <c r="M649" s="11">
        <f t="shared" si="45"/>
        <v>30533</v>
      </c>
      <c r="N649" s="11">
        <f t="shared" si="46"/>
        <v>2601</v>
      </c>
    </row>
    <row r="650" spans="1:14" x14ac:dyDescent="0.25">
      <c r="A650" s="5">
        <v>52</v>
      </c>
      <c r="B650" s="9" t="s">
        <v>110</v>
      </c>
      <c r="C650" s="10" t="s">
        <v>111</v>
      </c>
      <c r="D650" s="11">
        <v>1990</v>
      </c>
      <c r="E650" s="7" t="s">
        <v>197</v>
      </c>
      <c r="F650" s="8">
        <v>1846</v>
      </c>
      <c r="G650" s="8">
        <v>19767</v>
      </c>
      <c r="H650" s="8">
        <v>2420</v>
      </c>
      <c r="I650" s="8">
        <v>17734</v>
      </c>
      <c r="J650" t="str">
        <f>LOOKUP(A650,Feuil7!A$2:A$28,Feuil7!D$2:D$28)</f>
        <v>PAYS DE LA LOIRE</v>
      </c>
      <c r="K650" t="str">
        <f t="shared" si="43"/>
        <v>niveau supérieur</v>
      </c>
      <c r="L650" t="str">
        <f t="shared" si="44"/>
        <v>OUEST</v>
      </c>
      <c r="M650" s="11">
        <f t="shared" si="45"/>
        <v>41767</v>
      </c>
      <c r="N650" s="11">
        <f t="shared" si="46"/>
        <v>4266</v>
      </c>
    </row>
    <row r="651" spans="1:14" x14ac:dyDescent="0.25">
      <c r="A651" s="5">
        <v>53</v>
      </c>
      <c r="B651" s="9" t="s">
        <v>12</v>
      </c>
      <c r="C651" s="10" t="s">
        <v>58</v>
      </c>
      <c r="D651" s="11">
        <v>1990</v>
      </c>
      <c r="E651" s="7" t="s">
        <v>195</v>
      </c>
      <c r="F651" s="8">
        <v>8247</v>
      </c>
      <c r="G651" s="8">
        <v>39984</v>
      </c>
      <c r="H651" s="8">
        <v>6292</v>
      </c>
      <c r="I651" s="8">
        <v>26304</v>
      </c>
      <c r="J651" t="str">
        <f>LOOKUP(A651,Feuil7!A$2:A$28,Feuil7!D$2:D$28)</f>
        <v>BRETAGNE</v>
      </c>
      <c r="K651" t="str">
        <f t="shared" si="43"/>
        <v>niveau secondaire</v>
      </c>
      <c r="L651" t="str">
        <f t="shared" si="44"/>
        <v>OUEST</v>
      </c>
      <c r="M651" s="11">
        <f t="shared" si="45"/>
        <v>80827</v>
      </c>
      <c r="N651" s="11">
        <f t="shared" si="46"/>
        <v>14539</v>
      </c>
    </row>
    <row r="652" spans="1:14" x14ac:dyDescent="0.25">
      <c r="A652" s="5">
        <v>24</v>
      </c>
      <c r="B652" s="9" t="s">
        <v>94</v>
      </c>
      <c r="C652" s="10" t="s">
        <v>95</v>
      </c>
      <c r="D652" s="11">
        <v>2006</v>
      </c>
      <c r="E652" s="7" t="s">
        <v>194</v>
      </c>
      <c r="F652" s="8">
        <v>1049.5116649352126</v>
      </c>
      <c r="G652" s="8">
        <v>5029.1265052534291</v>
      </c>
      <c r="H652" s="8">
        <v>793.83376503662112</v>
      </c>
      <c r="I652" s="8">
        <v>8861.2525685539222</v>
      </c>
      <c r="J652" t="str">
        <f>LOOKUP(A652,Feuil7!A$2:A$28,Feuil7!D$2:D$28)</f>
        <v>CENTRE</v>
      </c>
      <c r="K652" t="str">
        <f t="shared" si="43"/>
        <v>niveau secondaire</v>
      </c>
      <c r="L652" t="str">
        <f t="shared" si="44"/>
        <v>BASSIN PARISIEN</v>
      </c>
      <c r="M652" s="11">
        <f t="shared" si="45"/>
        <v>15733.724503779185</v>
      </c>
      <c r="N652" s="11">
        <f t="shared" si="46"/>
        <v>1843.3454299718337</v>
      </c>
    </row>
    <row r="653" spans="1:14" x14ac:dyDescent="0.25">
      <c r="A653" s="5">
        <v>11</v>
      </c>
      <c r="B653" s="9" t="s">
        <v>162</v>
      </c>
      <c r="C653" s="10" t="s">
        <v>163</v>
      </c>
      <c r="D653" s="11">
        <v>1990</v>
      </c>
      <c r="E653" s="7" t="s">
        <v>197</v>
      </c>
      <c r="F653" s="8">
        <v>4625</v>
      </c>
      <c r="G653" s="8">
        <v>99762</v>
      </c>
      <c r="H653" s="8">
        <v>6452</v>
      </c>
      <c r="I653" s="8">
        <v>73165</v>
      </c>
      <c r="J653" t="str">
        <f>LOOKUP(A653,Feuil7!A$2:A$28,Feuil7!D$2:D$28)</f>
        <v>ILE-DE-FRANCE</v>
      </c>
      <c r="K653" t="str">
        <f t="shared" si="43"/>
        <v>niveau supérieur</v>
      </c>
      <c r="L653" t="str">
        <f t="shared" si="44"/>
        <v>REGION PARISIENNE</v>
      </c>
      <c r="M653" s="11">
        <f t="shared" si="45"/>
        <v>184004</v>
      </c>
      <c r="N653" s="11">
        <f t="shared" si="46"/>
        <v>11077</v>
      </c>
    </row>
    <row r="654" spans="1:14" x14ac:dyDescent="0.25">
      <c r="A654" s="5">
        <v>73</v>
      </c>
      <c r="B654" s="9" t="s">
        <v>313</v>
      </c>
      <c r="C654" s="10" t="s">
        <v>24</v>
      </c>
      <c r="D654" s="11">
        <v>2011</v>
      </c>
      <c r="E654" s="7" t="s">
        <v>194</v>
      </c>
      <c r="F654" s="8">
        <v>400.59833912332323</v>
      </c>
      <c r="G654" s="8">
        <v>3471.8739868604011</v>
      </c>
      <c r="H654" s="8">
        <v>348.80776599379988</v>
      </c>
      <c r="I654" s="8">
        <v>5011.5168194026446</v>
      </c>
      <c r="J654" t="str">
        <f>LOOKUP(A654,Feuil7!A$2:A$28,Feuil7!D$2:D$28)</f>
        <v>MIDI-PYRENEES</v>
      </c>
      <c r="K654" t="str">
        <f t="shared" si="43"/>
        <v>niveau secondaire</v>
      </c>
      <c r="L654" t="str">
        <f t="shared" si="44"/>
        <v>SUD-OUEST</v>
      </c>
      <c r="M654" s="11">
        <f t="shared" si="45"/>
        <v>9232.7969113801682</v>
      </c>
      <c r="N654" s="11">
        <f t="shared" si="46"/>
        <v>749.40610511712316</v>
      </c>
    </row>
    <row r="655" spans="1:14" x14ac:dyDescent="0.25">
      <c r="A655" s="5">
        <v>22</v>
      </c>
      <c r="B655" s="9" t="s">
        <v>314</v>
      </c>
      <c r="C655" s="10" t="s">
        <v>13</v>
      </c>
      <c r="D655" s="11">
        <v>1982</v>
      </c>
      <c r="E655" s="7" t="s">
        <v>196</v>
      </c>
      <c r="F655" s="8">
        <v>2152</v>
      </c>
      <c r="G655" s="8">
        <v>11516</v>
      </c>
      <c r="H655" s="8">
        <v>2900</v>
      </c>
      <c r="I655" s="8">
        <v>8216</v>
      </c>
      <c r="J655" t="str">
        <f>LOOKUP(A655,Feuil7!A$2:A$28,Feuil7!D$2:D$28)</f>
        <v>PICARDIE</v>
      </c>
      <c r="K655" t="str">
        <f t="shared" si="43"/>
        <v>niveau supérieur</v>
      </c>
      <c r="L655" t="str">
        <f t="shared" si="44"/>
        <v>BASSIN PARISIEN</v>
      </c>
      <c r="M655" s="11">
        <f t="shared" si="45"/>
        <v>24784</v>
      </c>
      <c r="N655" s="11">
        <f t="shared" si="46"/>
        <v>5052</v>
      </c>
    </row>
    <row r="656" spans="1:14" x14ac:dyDescent="0.25">
      <c r="A656" s="5">
        <v>22</v>
      </c>
      <c r="B656" s="9" t="s">
        <v>314</v>
      </c>
      <c r="C656" s="10" t="s">
        <v>13</v>
      </c>
      <c r="D656" s="11">
        <v>1982</v>
      </c>
      <c r="E656" s="7" t="s">
        <v>197</v>
      </c>
      <c r="F656" s="8">
        <v>852</v>
      </c>
      <c r="G656" s="8">
        <v>8372</v>
      </c>
      <c r="H656" s="8">
        <v>1228</v>
      </c>
      <c r="I656" s="8">
        <v>7564</v>
      </c>
      <c r="J656" t="str">
        <f>LOOKUP(A656,Feuil7!A$2:A$28,Feuil7!D$2:D$28)</f>
        <v>PICARDIE</v>
      </c>
      <c r="K656" t="str">
        <f t="shared" si="43"/>
        <v>niveau supérieur</v>
      </c>
      <c r="L656" t="str">
        <f t="shared" si="44"/>
        <v>BASSIN PARISIEN</v>
      </c>
      <c r="M656" s="11">
        <f t="shared" si="45"/>
        <v>18016</v>
      </c>
      <c r="N656" s="11">
        <f t="shared" si="46"/>
        <v>2080</v>
      </c>
    </row>
    <row r="657" spans="1:14" x14ac:dyDescent="0.25">
      <c r="A657" s="5">
        <v>82</v>
      </c>
      <c r="B657" s="9" t="s">
        <v>96</v>
      </c>
      <c r="C657" s="10" t="s">
        <v>97</v>
      </c>
      <c r="D657" s="11">
        <v>2011</v>
      </c>
      <c r="E657" s="7" t="s">
        <v>11</v>
      </c>
      <c r="F657" s="8">
        <v>4130.667805245228</v>
      </c>
      <c r="G657" s="8">
        <v>47342.54843547543</v>
      </c>
      <c r="H657" s="8">
        <v>2493.3395256690842</v>
      </c>
      <c r="I657" s="8">
        <v>56907.041566789136</v>
      </c>
      <c r="J657" t="str">
        <f>LOOKUP(A657,Feuil7!A$2:A$28,Feuil7!D$2:D$28)</f>
        <v>RHONE-ALPES</v>
      </c>
      <c r="K657" t="str">
        <f t="shared" si="43"/>
        <v>niveau primaire</v>
      </c>
      <c r="L657" t="str">
        <f t="shared" si="44"/>
        <v>CENTRE-EST</v>
      </c>
      <c r="M657" s="11">
        <f t="shared" si="45"/>
        <v>110873.59733317888</v>
      </c>
      <c r="N657" s="11">
        <f t="shared" si="46"/>
        <v>6624.0073309143118</v>
      </c>
    </row>
    <row r="658" spans="1:14" x14ac:dyDescent="0.25">
      <c r="A658" s="5">
        <v>73</v>
      </c>
      <c r="B658" s="9" t="s">
        <v>139</v>
      </c>
      <c r="C658" s="10" t="s">
        <v>140</v>
      </c>
      <c r="D658" s="11">
        <v>1999</v>
      </c>
      <c r="E658" s="7" t="s">
        <v>193</v>
      </c>
      <c r="F658" s="8">
        <v>60</v>
      </c>
      <c r="G658" s="8">
        <v>14570</v>
      </c>
      <c r="H658" s="8">
        <v>32</v>
      </c>
      <c r="I658" s="8">
        <v>20276</v>
      </c>
      <c r="J658" t="str">
        <f>LOOKUP(A658,Feuil7!A$2:A$28,Feuil7!D$2:D$28)</f>
        <v>MIDI-PYRENEES</v>
      </c>
      <c r="K658" t="str">
        <f t="shared" si="43"/>
        <v>niveau primaire</v>
      </c>
      <c r="L658" t="str">
        <f t="shared" si="44"/>
        <v>SUD-OUEST</v>
      </c>
      <c r="M658" s="11">
        <f t="shared" si="45"/>
        <v>34938</v>
      </c>
      <c r="N658" s="11">
        <f t="shared" si="46"/>
        <v>92</v>
      </c>
    </row>
    <row r="659" spans="1:14" x14ac:dyDescent="0.25">
      <c r="A659" s="5">
        <v>43</v>
      </c>
      <c r="B659" s="9" t="s">
        <v>149</v>
      </c>
      <c r="C659" s="10" t="s">
        <v>150</v>
      </c>
      <c r="D659" s="11">
        <v>1999</v>
      </c>
      <c r="E659" s="7" t="s">
        <v>194</v>
      </c>
      <c r="F659" s="8">
        <v>634</v>
      </c>
      <c r="G659" s="8">
        <v>4548</v>
      </c>
      <c r="H659" s="8">
        <v>490</v>
      </c>
      <c r="I659" s="8">
        <v>7780</v>
      </c>
      <c r="J659" t="str">
        <f>LOOKUP(A659,Feuil7!A$2:A$28,Feuil7!D$2:D$28)</f>
        <v>FRANCHE-COMTE</v>
      </c>
      <c r="K659" t="str">
        <f t="shared" si="43"/>
        <v>niveau secondaire</v>
      </c>
      <c r="L659" t="str">
        <f t="shared" si="44"/>
        <v>EST</v>
      </c>
      <c r="M659" s="11">
        <f t="shared" si="45"/>
        <v>13452</v>
      </c>
      <c r="N659" s="11">
        <f t="shared" si="46"/>
        <v>1124</v>
      </c>
    </row>
    <row r="660" spans="1:14" x14ac:dyDescent="0.25">
      <c r="A660" s="5">
        <v>42</v>
      </c>
      <c r="B660" s="9" t="s">
        <v>145</v>
      </c>
      <c r="C660" s="10" t="s">
        <v>146</v>
      </c>
      <c r="D660" s="11">
        <v>1999</v>
      </c>
      <c r="E660" s="7" t="s">
        <v>196</v>
      </c>
      <c r="F660" s="8">
        <v>4112</v>
      </c>
      <c r="G660" s="8">
        <v>27219</v>
      </c>
      <c r="H660" s="8">
        <v>4607</v>
      </c>
      <c r="I660" s="8">
        <v>26018</v>
      </c>
      <c r="J660" t="str">
        <f>LOOKUP(A660,Feuil7!A$2:A$28,Feuil7!D$2:D$28)</f>
        <v>ALSACE</v>
      </c>
      <c r="K660" t="str">
        <f t="shared" si="43"/>
        <v>niveau supérieur</v>
      </c>
      <c r="L660" t="str">
        <f t="shared" si="44"/>
        <v>EST</v>
      </c>
      <c r="M660" s="11">
        <f t="shared" si="45"/>
        <v>61956</v>
      </c>
      <c r="N660" s="11">
        <f t="shared" si="46"/>
        <v>8719</v>
      </c>
    </row>
    <row r="661" spans="1:14" x14ac:dyDescent="0.25">
      <c r="A661" s="5">
        <v>11</v>
      </c>
      <c r="B661" s="9" t="s">
        <v>187</v>
      </c>
      <c r="C661" s="10" t="s">
        <v>188</v>
      </c>
      <c r="D661">
        <v>1968</v>
      </c>
      <c r="E661" s="7" t="s">
        <v>11</v>
      </c>
      <c r="F661" s="8">
        <v>19968</v>
      </c>
      <c r="G661" s="8">
        <v>137352</v>
      </c>
      <c r="H661" s="8">
        <v>15856</v>
      </c>
      <c r="I661" s="8">
        <v>171968</v>
      </c>
      <c r="J661" t="str">
        <f>LOOKUP(A661,Feuil7!A$2:A$28,Feuil7!D$2:D$28)</f>
        <v>ILE-DE-FRANCE</v>
      </c>
      <c r="K661" t="str">
        <f t="shared" si="43"/>
        <v>niveau primaire</v>
      </c>
      <c r="L661" t="str">
        <f t="shared" si="44"/>
        <v>REGION PARISIENNE</v>
      </c>
      <c r="M661" s="11">
        <f t="shared" si="45"/>
        <v>345144</v>
      </c>
      <c r="N661" s="11">
        <f t="shared" si="46"/>
        <v>35824</v>
      </c>
    </row>
    <row r="662" spans="1:14" x14ac:dyDescent="0.25">
      <c r="A662" s="5">
        <v>91</v>
      </c>
      <c r="B662" s="9" t="s">
        <v>72</v>
      </c>
      <c r="C662" s="10" t="s">
        <v>73</v>
      </c>
      <c r="D662" s="11">
        <v>1999</v>
      </c>
      <c r="E662" s="7" t="s">
        <v>11</v>
      </c>
      <c r="F662" s="8">
        <v>4150</v>
      </c>
      <c r="G662" s="8">
        <v>43055</v>
      </c>
      <c r="H662" s="8">
        <v>3112</v>
      </c>
      <c r="I662" s="8">
        <v>50048</v>
      </c>
      <c r="J662" t="str">
        <f>LOOKUP(A662,Feuil7!A$2:A$28,Feuil7!D$2:D$28)</f>
        <v>LANGUEDOC-ROUSSILLON</v>
      </c>
      <c r="K662" t="str">
        <f t="shared" si="43"/>
        <v>niveau primaire</v>
      </c>
      <c r="L662" t="str">
        <f t="shared" si="44"/>
        <v>MEDITERRANEE</v>
      </c>
      <c r="M662" s="11">
        <f t="shared" si="45"/>
        <v>100365</v>
      </c>
      <c r="N662" s="11">
        <f t="shared" si="46"/>
        <v>7262</v>
      </c>
    </row>
    <row r="663" spans="1:14" x14ac:dyDescent="0.25">
      <c r="A663" s="5">
        <v>72</v>
      </c>
      <c r="B663" s="9" t="s">
        <v>106</v>
      </c>
      <c r="C663" s="10" t="s">
        <v>107</v>
      </c>
      <c r="D663" s="11">
        <v>1982</v>
      </c>
      <c r="E663" s="7" t="s">
        <v>197</v>
      </c>
      <c r="F663" s="8">
        <v>444</v>
      </c>
      <c r="G663" s="8">
        <v>5172</v>
      </c>
      <c r="H663" s="8">
        <v>612</v>
      </c>
      <c r="I663" s="8">
        <v>4920</v>
      </c>
      <c r="J663" t="str">
        <f>LOOKUP(A663,Feuil7!A$2:A$28,Feuil7!D$2:D$28)</f>
        <v>AQUITAINE</v>
      </c>
      <c r="K663" t="str">
        <f t="shared" si="43"/>
        <v>niveau supérieur</v>
      </c>
      <c r="L663" t="str">
        <f t="shared" si="44"/>
        <v>SUD-OUEST</v>
      </c>
      <c r="M663" s="11">
        <f t="shared" si="45"/>
        <v>11148</v>
      </c>
      <c r="N663" s="11">
        <f t="shared" si="46"/>
        <v>1056</v>
      </c>
    </row>
    <row r="664" spans="1:14" x14ac:dyDescent="0.25">
      <c r="A664" s="5">
        <v>42</v>
      </c>
      <c r="B664" s="9" t="s">
        <v>145</v>
      </c>
      <c r="C664" s="10" t="s">
        <v>146</v>
      </c>
      <c r="D664" s="11">
        <v>1982</v>
      </c>
      <c r="E664" s="7" t="s">
        <v>11</v>
      </c>
      <c r="F664" s="8">
        <v>12016</v>
      </c>
      <c r="G664" s="8">
        <v>72352</v>
      </c>
      <c r="H664" s="8">
        <v>10348</v>
      </c>
      <c r="I664" s="8">
        <v>101736</v>
      </c>
      <c r="J664" t="str">
        <f>LOOKUP(A664,Feuil7!A$2:A$28,Feuil7!D$2:D$28)</f>
        <v>ALSACE</v>
      </c>
      <c r="K664" t="str">
        <f t="shared" si="43"/>
        <v>niveau primaire</v>
      </c>
      <c r="L664" t="str">
        <f t="shared" si="44"/>
        <v>EST</v>
      </c>
      <c r="M664" s="11">
        <f t="shared" si="45"/>
        <v>196452</v>
      </c>
      <c r="N664" s="11">
        <f t="shared" si="46"/>
        <v>22364</v>
      </c>
    </row>
    <row r="665" spans="1:14" x14ac:dyDescent="0.25">
      <c r="A665" s="5">
        <v>11</v>
      </c>
      <c r="B665" s="9" t="s">
        <v>187</v>
      </c>
      <c r="C665" s="10" t="s">
        <v>188</v>
      </c>
      <c r="D665" s="11">
        <v>1975</v>
      </c>
      <c r="E665" s="7" t="s">
        <v>193</v>
      </c>
      <c r="F665" s="8">
        <v>12890</v>
      </c>
      <c r="G665" s="8">
        <v>95790</v>
      </c>
      <c r="H665" s="8">
        <v>14180</v>
      </c>
      <c r="I665" s="8">
        <v>131315</v>
      </c>
      <c r="J665" t="str">
        <f>LOOKUP(A665,Feuil7!A$2:A$28,Feuil7!D$2:D$28)</f>
        <v>ILE-DE-FRANCE</v>
      </c>
      <c r="K665" t="str">
        <f t="shared" si="43"/>
        <v>niveau primaire</v>
      </c>
      <c r="L665" t="str">
        <f t="shared" si="44"/>
        <v>REGION PARISIENNE</v>
      </c>
      <c r="M665" s="11">
        <f t="shared" si="45"/>
        <v>254175</v>
      </c>
      <c r="N665" s="11">
        <f t="shared" si="46"/>
        <v>27070</v>
      </c>
    </row>
    <row r="666" spans="1:14" x14ac:dyDescent="0.25">
      <c r="A666" s="5">
        <v>22</v>
      </c>
      <c r="B666" s="9" t="s">
        <v>314</v>
      </c>
      <c r="C666" s="10" t="s">
        <v>13</v>
      </c>
      <c r="D666" s="11">
        <v>1982</v>
      </c>
      <c r="E666" s="7" t="s">
        <v>194</v>
      </c>
      <c r="F666" s="8">
        <v>2428</v>
      </c>
      <c r="G666" s="8">
        <v>5656</v>
      </c>
      <c r="H666" s="8">
        <v>2996</v>
      </c>
      <c r="I666" s="8">
        <v>9584</v>
      </c>
      <c r="J666" t="str">
        <f>LOOKUP(A666,Feuil7!A$2:A$28,Feuil7!D$2:D$28)</f>
        <v>PICARDIE</v>
      </c>
      <c r="K666" t="str">
        <f t="shared" si="43"/>
        <v>niveau secondaire</v>
      </c>
      <c r="L666" t="str">
        <f t="shared" si="44"/>
        <v>BASSIN PARISIEN</v>
      </c>
      <c r="M666" s="11">
        <f t="shared" si="45"/>
        <v>20664</v>
      </c>
      <c r="N666" s="11">
        <f t="shared" si="46"/>
        <v>5424</v>
      </c>
    </row>
    <row r="667" spans="1:14" x14ac:dyDescent="0.25">
      <c r="A667" s="5">
        <v>82</v>
      </c>
      <c r="B667" s="9" t="s">
        <v>23</v>
      </c>
      <c r="C667" s="10" t="s">
        <v>154</v>
      </c>
      <c r="D667">
        <v>1968</v>
      </c>
      <c r="E667" s="7" t="s">
        <v>195</v>
      </c>
      <c r="F667" s="8">
        <v>4752</v>
      </c>
      <c r="G667" s="8">
        <v>7988</v>
      </c>
      <c r="H667" s="8">
        <v>3264</v>
      </c>
      <c r="I667" s="8">
        <v>5596</v>
      </c>
      <c r="J667" t="str">
        <f>LOOKUP(A667,Feuil7!A$2:A$28,Feuil7!D$2:D$28)</f>
        <v>RHONE-ALPES</v>
      </c>
      <c r="K667" t="str">
        <f t="shared" si="43"/>
        <v>niveau secondaire</v>
      </c>
      <c r="L667" t="str">
        <f t="shared" si="44"/>
        <v>CENTRE-EST</v>
      </c>
      <c r="M667" s="11">
        <f t="shared" si="45"/>
        <v>21600</v>
      </c>
      <c r="N667" s="11">
        <f t="shared" si="46"/>
        <v>8016</v>
      </c>
    </row>
    <row r="668" spans="1:14" x14ac:dyDescent="0.25">
      <c r="A668" s="5">
        <v>41</v>
      </c>
      <c r="B668" s="9" t="s">
        <v>119</v>
      </c>
      <c r="C668" s="10" t="s">
        <v>120</v>
      </c>
      <c r="D668">
        <v>1968</v>
      </c>
      <c r="E668" s="7" t="s">
        <v>196</v>
      </c>
      <c r="F668" s="8">
        <v>624</v>
      </c>
      <c r="G668" s="8">
        <v>2420</v>
      </c>
      <c r="H668" s="8">
        <v>700</v>
      </c>
      <c r="I668" s="8">
        <v>1864</v>
      </c>
      <c r="J668" t="str">
        <f>LOOKUP(A668,Feuil7!A$2:A$28,Feuil7!D$2:D$28)</f>
        <v>LORRAINE</v>
      </c>
      <c r="K668" t="str">
        <f t="shared" si="43"/>
        <v>niveau supérieur</v>
      </c>
      <c r="L668" t="str">
        <f t="shared" si="44"/>
        <v>EST</v>
      </c>
      <c r="M668" s="11">
        <f t="shared" si="45"/>
        <v>5608</v>
      </c>
      <c r="N668" s="11">
        <f t="shared" si="46"/>
        <v>1324</v>
      </c>
    </row>
    <row r="669" spans="1:14" x14ac:dyDescent="0.25">
      <c r="A669" s="5">
        <v>11</v>
      </c>
      <c r="B669" s="9" t="s">
        <v>16</v>
      </c>
      <c r="C669" s="10" t="s">
        <v>189</v>
      </c>
      <c r="D669" s="11">
        <v>2006</v>
      </c>
      <c r="E669" s="7" t="s">
        <v>197</v>
      </c>
      <c r="F669" s="8">
        <v>7357.8096944313365</v>
      </c>
      <c r="G669" s="8">
        <v>87723.510230074346</v>
      </c>
      <c r="H669" s="8">
        <v>11276.373587752983</v>
      </c>
      <c r="I669" s="8">
        <v>97362.172820250824</v>
      </c>
      <c r="J669" t="str">
        <f>LOOKUP(A669,Feuil7!A$2:A$28,Feuil7!D$2:D$28)</f>
        <v>ILE-DE-FRANCE</v>
      </c>
      <c r="K669" t="str">
        <f t="shared" si="43"/>
        <v>niveau supérieur</v>
      </c>
      <c r="L669" t="str">
        <f t="shared" si="44"/>
        <v>REGION PARISIENNE</v>
      </c>
      <c r="M669" s="11">
        <f t="shared" si="45"/>
        <v>203719.8663325095</v>
      </c>
      <c r="N669" s="11">
        <f t="shared" si="46"/>
        <v>18634.18328218432</v>
      </c>
    </row>
    <row r="670" spans="1:14" x14ac:dyDescent="0.25">
      <c r="A670" s="5">
        <v>82</v>
      </c>
      <c r="B670" s="9" t="s">
        <v>23</v>
      </c>
      <c r="C670" s="10" t="s">
        <v>154</v>
      </c>
      <c r="D670" s="11">
        <v>1982</v>
      </c>
      <c r="E670" s="7" t="s">
        <v>194</v>
      </c>
      <c r="F670" s="8">
        <v>1544</v>
      </c>
      <c r="G670" s="8">
        <v>5032</v>
      </c>
      <c r="H670" s="8">
        <v>1916</v>
      </c>
      <c r="I670" s="8">
        <v>8036</v>
      </c>
      <c r="J670" t="str">
        <f>LOOKUP(A670,Feuil7!A$2:A$28,Feuil7!D$2:D$28)</f>
        <v>RHONE-ALPES</v>
      </c>
      <c r="K670" t="str">
        <f t="shared" si="43"/>
        <v>niveau secondaire</v>
      </c>
      <c r="L670" t="str">
        <f t="shared" si="44"/>
        <v>CENTRE-EST</v>
      </c>
      <c r="M670" s="11">
        <f t="shared" si="45"/>
        <v>16528</v>
      </c>
      <c r="N670" s="11">
        <f t="shared" si="46"/>
        <v>3460</v>
      </c>
    </row>
    <row r="671" spans="1:14" x14ac:dyDescent="0.25">
      <c r="A671" s="5">
        <v>22</v>
      </c>
      <c r="B671" s="9" t="s">
        <v>314</v>
      </c>
      <c r="C671" s="10" t="s">
        <v>13</v>
      </c>
      <c r="D671">
        <v>1968</v>
      </c>
      <c r="E671" s="7" t="s">
        <v>196</v>
      </c>
      <c r="F671" s="8">
        <v>1768</v>
      </c>
      <c r="G671" s="8">
        <v>6172</v>
      </c>
      <c r="H671" s="8">
        <v>1748</v>
      </c>
      <c r="I671" s="8">
        <v>4768</v>
      </c>
      <c r="J671" t="str">
        <f>LOOKUP(A671,Feuil7!A$2:A$28,Feuil7!D$2:D$28)</f>
        <v>PICARDIE</v>
      </c>
      <c r="K671" t="str">
        <f t="shared" si="43"/>
        <v>niveau supérieur</v>
      </c>
      <c r="L671" t="str">
        <f t="shared" si="44"/>
        <v>BASSIN PARISIEN</v>
      </c>
      <c r="M671" s="11">
        <f t="shared" si="45"/>
        <v>14456</v>
      </c>
      <c r="N671" s="11">
        <f t="shared" si="46"/>
        <v>3516</v>
      </c>
    </row>
    <row r="672" spans="1:14" x14ac:dyDescent="0.25">
      <c r="A672" s="5">
        <v>52</v>
      </c>
      <c r="B672" s="9" t="s">
        <v>61</v>
      </c>
      <c r="C672" s="10" t="s">
        <v>153</v>
      </c>
      <c r="D672" s="11">
        <v>1975</v>
      </c>
      <c r="E672" s="7" t="s">
        <v>197</v>
      </c>
      <c r="F672" s="8">
        <v>690</v>
      </c>
      <c r="G672" s="8">
        <v>5865</v>
      </c>
      <c r="H672" s="8">
        <v>1160</v>
      </c>
      <c r="I672" s="8">
        <v>4665</v>
      </c>
      <c r="J672" t="str">
        <f>LOOKUP(A672,Feuil7!A$2:A$28,Feuil7!D$2:D$28)</f>
        <v>PAYS DE LA LOIRE</v>
      </c>
      <c r="K672" t="str">
        <f t="shared" si="43"/>
        <v>niveau supérieur</v>
      </c>
      <c r="L672" t="str">
        <f t="shared" si="44"/>
        <v>OUEST</v>
      </c>
      <c r="M672" s="11">
        <f t="shared" si="45"/>
        <v>12380</v>
      </c>
      <c r="N672" s="11">
        <f t="shared" si="46"/>
        <v>1850</v>
      </c>
    </row>
    <row r="673" spans="1:14" x14ac:dyDescent="0.25">
      <c r="A673" s="5">
        <v>82</v>
      </c>
      <c r="B673" s="6" t="s">
        <v>307</v>
      </c>
      <c r="C673" s="7" t="s">
        <v>10</v>
      </c>
      <c r="D673" s="11">
        <v>1975</v>
      </c>
      <c r="E673" s="7" t="s">
        <v>194</v>
      </c>
      <c r="F673" s="8">
        <v>1635</v>
      </c>
      <c r="G673" s="8">
        <v>3350</v>
      </c>
      <c r="H673" s="8">
        <v>1970</v>
      </c>
      <c r="I673" s="8">
        <v>6070</v>
      </c>
      <c r="J673" t="str">
        <f>LOOKUP(A673,Feuil7!A$2:A$28,Feuil7!D$2:D$28)</f>
        <v>RHONE-ALPES</v>
      </c>
      <c r="K673" t="str">
        <f t="shared" si="43"/>
        <v>niveau secondaire</v>
      </c>
      <c r="L673" t="str">
        <f t="shared" si="44"/>
        <v>CENTRE-EST</v>
      </c>
      <c r="M673" s="11">
        <f t="shared" si="45"/>
        <v>13025</v>
      </c>
      <c r="N673" s="11">
        <f t="shared" si="46"/>
        <v>3605</v>
      </c>
    </row>
    <row r="674" spans="1:14" x14ac:dyDescent="0.25">
      <c r="A674" s="5">
        <v>11</v>
      </c>
      <c r="B674" s="9" t="s">
        <v>27</v>
      </c>
      <c r="C674" s="10" t="s">
        <v>186</v>
      </c>
      <c r="D674" s="11">
        <v>1975</v>
      </c>
      <c r="E674" s="7" t="s">
        <v>194</v>
      </c>
      <c r="F674" s="8">
        <v>4345</v>
      </c>
      <c r="G674" s="8">
        <v>14055</v>
      </c>
      <c r="H674" s="8">
        <v>5340</v>
      </c>
      <c r="I674" s="8">
        <v>23885</v>
      </c>
      <c r="J674" t="str">
        <f>LOOKUP(A674,Feuil7!A$2:A$28,Feuil7!D$2:D$28)</f>
        <v>ILE-DE-FRANCE</v>
      </c>
      <c r="K674" t="str">
        <f t="shared" si="43"/>
        <v>niveau secondaire</v>
      </c>
      <c r="L674" t="str">
        <f t="shared" si="44"/>
        <v>REGION PARISIENNE</v>
      </c>
      <c r="M674" s="11">
        <f t="shared" si="45"/>
        <v>47625</v>
      </c>
      <c r="N674" s="11">
        <f t="shared" si="46"/>
        <v>9685</v>
      </c>
    </row>
    <row r="675" spans="1:14" x14ac:dyDescent="0.25">
      <c r="A675" s="5">
        <v>43</v>
      </c>
      <c r="B675" s="9" t="s">
        <v>149</v>
      </c>
      <c r="C675" s="10" t="s">
        <v>150</v>
      </c>
      <c r="D675">
        <v>1968</v>
      </c>
      <c r="E675" s="7" t="s">
        <v>197</v>
      </c>
      <c r="F675" s="8">
        <v>220</v>
      </c>
      <c r="G675" s="8">
        <v>1640</v>
      </c>
      <c r="H675" s="8">
        <v>132</v>
      </c>
      <c r="I675" s="8">
        <v>516</v>
      </c>
      <c r="J675" t="str">
        <f>LOOKUP(A675,Feuil7!A$2:A$28,Feuil7!D$2:D$28)</f>
        <v>FRANCHE-COMTE</v>
      </c>
      <c r="K675" t="str">
        <f t="shared" si="43"/>
        <v>niveau supérieur</v>
      </c>
      <c r="L675" t="str">
        <f t="shared" si="44"/>
        <v>EST</v>
      </c>
      <c r="M675" s="11">
        <f t="shared" si="45"/>
        <v>2508</v>
      </c>
      <c r="N675" s="11">
        <f t="shared" si="46"/>
        <v>352</v>
      </c>
    </row>
    <row r="676" spans="1:14" x14ac:dyDescent="0.25">
      <c r="A676" s="5">
        <v>26</v>
      </c>
      <c r="B676" s="9" t="s">
        <v>125</v>
      </c>
      <c r="C676" s="10" t="s">
        <v>126</v>
      </c>
      <c r="D676" s="11">
        <v>2011</v>
      </c>
      <c r="E676" s="7" t="s">
        <v>193</v>
      </c>
      <c r="F676" s="8">
        <v>20.003713471004708</v>
      </c>
      <c r="G676" s="8">
        <v>9468.9702993653045</v>
      </c>
      <c r="H676" s="8">
        <v>10.767519310897146</v>
      </c>
      <c r="I676" s="8">
        <v>16849.561508018076</v>
      </c>
      <c r="J676" t="str">
        <f>LOOKUP(A676,Feuil7!A$2:A$28,Feuil7!D$2:D$28)</f>
        <v>BOURGOGNE</v>
      </c>
      <c r="K676" t="str">
        <f t="shared" si="43"/>
        <v>niveau primaire</v>
      </c>
      <c r="L676" t="str">
        <f t="shared" si="44"/>
        <v>BASSIN PARISIEN</v>
      </c>
      <c r="M676" s="11">
        <f t="shared" si="45"/>
        <v>26349.303040165283</v>
      </c>
      <c r="N676" s="11">
        <f t="shared" si="46"/>
        <v>30.771232781901855</v>
      </c>
    </row>
    <row r="677" spans="1:14" x14ac:dyDescent="0.25">
      <c r="A677" s="5">
        <v>41</v>
      </c>
      <c r="B677" s="9" t="s">
        <v>39</v>
      </c>
      <c r="C677" s="10" t="s">
        <v>118</v>
      </c>
      <c r="D677" s="11">
        <v>2011</v>
      </c>
      <c r="E677" s="7" t="s">
        <v>196</v>
      </c>
      <c r="F677" s="8">
        <v>7102.0211633854233</v>
      </c>
      <c r="G677" s="8">
        <v>35284.818296902587</v>
      </c>
      <c r="H677" s="8">
        <v>6945.937932682983</v>
      </c>
      <c r="I677" s="8">
        <v>39435.735628749797</v>
      </c>
      <c r="J677" t="str">
        <f>LOOKUP(A677,Feuil7!A$2:A$28,Feuil7!D$2:D$28)</f>
        <v>LORRAINE</v>
      </c>
      <c r="K677" t="str">
        <f t="shared" si="43"/>
        <v>niveau supérieur</v>
      </c>
      <c r="L677" t="str">
        <f t="shared" si="44"/>
        <v>EST</v>
      </c>
      <c r="M677" s="11">
        <f t="shared" si="45"/>
        <v>88768.513021720792</v>
      </c>
      <c r="N677" s="11">
        <f t="shared" si="46"/>
        <v>14047.959096068407</v>
      </c>
    </row>
    <row r="678" spans="1:14" x14ac:dyDescent="0.25">
      <c r="A678" s="5">
        <v>52</v>
      </c>
      <c r="B678" s="9" t="s">
        <v>174</v>
      </c>
      <c r="C678" s="10" t="s">
        <v>175</v>
      </c>
      <c r="D678" s="11">
        <v>1999</v>
      </c>
      <c r="E678" s="7" t="s">
        <v>11</v>
      </c>
      <c r="F678" s="8">
        <v>2512</v>
      </c>
      <c r="G678" s="8">
        <v>36732</v>
      </c>
      <c r="H678" s="8">
        <v>1285</v>
      </c>
      <c r="I678" s="8">
        <v>45603</v>
      </c>
      <c r="J678" t="str">
        <f>LOOKUP(A678,Feuil7!A$2:A$28,Feuil7!D$2:D$28)</f>
        <v>PAYS DE LA LOIRE</v>
      </c>
      <c r="K678" t="str">
        <f t="shared" si="43"/>
        <v>niveau primaire</v>
      </c>
      <c r="L678" t="str">
        <f t="shared" si="44"/>
        <v>OUEST</v>
      </c>
      <c r="M678" s="11">
        <f t="shared" si="45"/>
        <v>86132</v>
      </c>
      <c r="N678" s="11">
        <f t="shared" si="46"/>
        <v>3797</v>
      </c>
    </row>
    <row r="679" spans="1:14" x14ac:dyDescent="0.25">
      <c r="A679" s="5">
        <v>54</v>
      </c>
      <c r="B679" s="9" t="s">
        <v>176</v>
      </c>
      <c r="C679" s="10" t="s">
        <v>177</v>
      </c>
      <c r="D679" s="11">
        <v>1982</v>
      </c>
      <c r="E679" s="7" t="s">
        <v>11</v>
      </c>
      <c r="F679" s="8">
        <v>6988</v>
      </c>
      <c r="G679" s="8">
        <v>45616</v>
      </c>
      <c r="H679" s="8">
        <v>5436</v>
      </c>
      <c r="I679" s="8">
        <v>53332</v>
      </c>
      <c r="J679" t="str">
        <f>LOOKUP(A679,Feuil7!A$2:A$28,Feuil7!D$2:D$28)</f>
        <v>POITOU-CHARENTES</v>
      </c>
      <c r="K679" t="str">
        <f t="shared" si="43"/>
        <v>niveau primaire</v>
      </c>
      <c r="L679" t="str">
        <f t="shared" si="44"/>
        <v>OUEST</v>
      </c>
      <c r="M679" s="11">
        <f t="shared" si="45"/>
        <v>111372</v>
      </c>
      <c r="N679" s="11">
        <f t="shared" si="46"/>
        <v>12424</v>
      </c>
    </row>
    <row r="680" spans="1:14" x14ac:dyDescent="0.25">
      <c r="A680" s="5">
        <v>24</v>
      </c>
      <c r="B680" s="9" t="s">
        <v>86</v>
      </c>
      <c r="C680" s="10" t="s">
        <v>87</v>
      </c>
      <c r="D680" s="11">
        <v>1990</v>
      </c>
      <c r="E680" s="7" t="s">
        <v>11</v>
      </c>
      <c r="F680" s="8">
        <v>5649</v>
      </c>
      <c r="G680" s="8">
        <v>42612</v>
      </c>
      <c r="H680" s="8">
        <v>4284</v>
      </c>
      <c r="I680" s="8">
        <v>53284</v>
      </c>
      <c r="J680" t="str">
        <f>LOOKUP(A680,Feuil7!A$2:A$28,Feuil7!D$2:D$28)</f>
        <v>CENTRE</v>
      </c>
      <c r="K680" t="str">
        <f t="shared" si="43"/>
        <v>niveau primaire</v>
      </c>
      <c r="L680" t="str">
        <f t="shared" si="44"/>
        <v>BASSIN PARISIEN</v>
      </c>
      <c r="M680" s="11">
        <f t="shared" si="45"/>
        <v>105829</v>
      </c>
      <c r="N680" s="11">
        <f t="shared" si="46"/>
        <v>9933</v>
      </c>
    </row>
    <row r="681" spans="1:14" x14ac:dyDescent="0.25">
      <c r="A681" s="5">
        <v>41</v>
      </c>
      <c r="B681" s="9" t="s">
        <v>123</v>
      </c>
      <c r="C681" s="10" t="s">
        <v>124</v>
      </c>
      <c r="D681" s="11">
        <v>2011</v>
      </c>
      <c r="E681" s="7" t="s">
        <v>195</v>
      </c>
      <c r="F681" s="8">
        <v>10135.297658022895</v>
      </c>
      <c r="G681" s="8">
        <v>123159.2054084362</v>
      </c>
      <c r="H681" s="8">
        <v>7238.6591261148851</v>
      </c>
      <c r="I681" s="8">
        <v>93404.335743562624</v>
      </c>
      <c r="J681" t="str">
        <f>LOOKUP(A681,Feuil7!A$2:A$28,Feuil7!D$2:D$28)</f>
        <v>LORRAINE</v>
      </c>
      <c r="K681" t="str">
        <f t="shared" si="43"/>
        <v>niveau secondaire</v>
      </c>
      <c r="L681" t="str">
        <f t="shared" si="44"/>
        <v>EST</v>
      </c>
      <c r="M681" s="11">
        <f t="shared" si="45"/>
        <v>233937.49793613661</v>
      </c>
      <c r="N681" s="11">
        <f t="shared" si="46"/>
        <v>17373.956784137779</v>
      </c>
    </row>
    <row r="682" spans="1:14" x14ac:dyDescent="0.25">
      <c r="A682" s="5">
        <v>24</v>
      </c>
      <c r="B682" s="9" t="s">
        <v>84</v>
      </c>
      <c r="C682" s="10" t="s">
        <v>85</v>
      </c>
      <c r="D682" s="11">
        <v>1982</v>
      </c>
      <c r="E682" s="7" t="s">
        <v>196</v>
      </c>
      <c r="F682" s="8">
        <v>864</v>
      </c>
      <c r="G682" s="8">
        <v>5644</v>
      </c>
      <c r="H682" s="8">
        <v>1064</v>
      </c>
      <c r="I682" s="8">
        <v>4100</v>
      </c>
      <c r="J682" t="str">
        <f>LOOKUP(A682,Feuil7!A$2:A$28,Feuil7!D$2:D$28)</f>
        <v>CENTRE</v>
      </c>
      <c r="K682" t="str">
        <f t="shared" si="43"/>
        <v>niveau supérieur</v>
      </c>
      <c r="L682" t="str">
        <f t="shared" si="44"/>
        <v>BASSIN PARISIEN</v>
      </c>
      <c r="M682" s="11">
        <f t="shared" si="45"/>
        <v>11672</v>
      </c>
      <c r="N682" s="11">
        <f t="shared" si="46"/>
        <v>1928</v>
      </c>
    </row>
    <row r="683" spans="1:14" x14ac:dyDescent="0.25">
      <c r="A683" s="5">
        <v>93</v>
      </c>
      <c r="B683" s="9" t="s">
        <v>14</v>
      </c>
      <c r="C683" s="10" t="s">
        <v>171</v>
      </c>
      <c r="D683" s="11">
        <v>1999</v>
      </c>
      <c r="E683" s="7" t="s">
        <v>11</v>
      </c>
      <c r="F683" s="8">
        <v>6093</v>
      </c>
      <c r="G683" s="8">
        <v>53211</v>
      </c>
      <c r="H683" s="8">
        <v>4159</v>
      </c>
      <c r="I683" s="8">
        <v>64763</v>
      </c>
      <c r="J683" t="str">
        <f>LOOKUP(A683,Feuil7!A$2:A$28,Feuil7!D$2:D$28)</f>
        <v>PROVENCE-ALPES-COTE D'AZUR</v>
      </c>
      <c r="K683" t="str">
        <f t="shared" si="43"/>
        <v>niveau primaire</v>
      </c>
      <c r="L683" t="str">
        <f t="shared" si="44"/>
        <v>MEDITERRANEE</v>
      </c>
      <c r="M683" s="11">
        <f t="shared" si="45"/>
        <v>128226</v>
      </c>
      <c r="N683" s="11">
        <f t="shared" si="46"/>
        <v>10252</v>
      </c>
    </row>
    <row r="684" spans="1:14" x14ac:dyDescent="0.25">
      <c r="A684" s="5">
        <v>82</v>
      </c>
      <c r="B684" s="9" t="s">
        <v>55</v>
      </c>
      <c r="C684" s="10" t="s">
        <v>65</v>
      </c>
      <c r="D684" s="11">
        <v>1975</v>
      </c>
      <c r="E684" s="7" t="s">
        <v>196</v>
      </c>
      <c r="F684" s="8">
        <v>1230</v>
      </c>
      <c r="G684" s="8">
        <v>7470</v>
      </c>
      <c r="H684" s="8">
        <v>1740</v>
      </c>
      <c r="I684" s="8">
        <v>6175</v>
      </c>
      <c r="J684" t="str">
        <f>LOOKUP(A684,Feuil7!A$2:A$28,Feuil7!D$2:D$28)</f>
        <v>RHONE-ALPES</v>
      </c>
      <c r="K684" t="str">
        <f t="shared" si="43"/>
        <v>niveau supérieur</v>
      </c>
      <c r="L684" t="str">
        <f t="shared" si="44"/>
        <v>CENTRE-EST</v>
      </c>
      <c r="M684" s="11">
        <f t="shared" si="45"/>
        <v>16615</v>
      </c>
      <c r="N684" s="11">
        <f t="shared" si="46"/>
        <v>2970</v>
      </c>
    </row>
    <row r="685" spans="1:14" x14ac:dyDescent="0.25">
      <c r="A685" s="5">
        <v>26</v>
      </c>
      <c r="B685" s="9" t="s">
        <v>125</v>
      </c>
      <c r="C685" s="10" t="s">
        <v>126</v>
      </c>
      <c r="D685" s="11">
        <v>1990</v>
      </c>
      <c r="E685" s="7" t="s">
        <v>194</v>
      </c>
      <c r="F685" s="8">
        <v>523</v>
      </c>
      <c r="G685" s="8">
        <v>3733</v>
      </c>
      <c r="H685" s="8">
        <v>616</v>
      </c>
      <c r="I685" s="8">
        <v>6948</v>
      </c>
      <c r="J685" t="str">
        <f>LOOKUP(A685,Feuil7!A$2:A$28,Feuil7!D$2:D$28)</f>
        <v>BOURGOGNE</v>
      </c>
      <c r="K685" t="str">
        <f t="shared" si="43"/>
        <v>niveau secondaire</v>
      </c>
      <c r="L685" t="str">
        <f t="shared" si="44"/>
        <v>BASSIN PARISIEN</v>
      </c>
      <c r="M685" s="11">
        <f t="shared" si="45"/>
        <v>11820</v>
      </c>
      <c r="N685" s="11">
        <f t="shared" si="46"/>
        <v>1139</v>
      </c>
    </row>
    <row r="686" spans="1:14" x14ac:dyDescent="0.25">
      <c r="A686" s="5">
        <v>93</v>
      </c>
      <c r="B686" s="9" t="s">
        <v>311</v>
      </c>
      <c r="C686" s="10" t="s">
        <v>18</v>
      </c>
      <c r="D686" s="11">
        <v>1982</v>
      </c>
      <c r="E686" s="7" t="s">
        <v>194</v>
      </c>
      <c r="F686" s="8">
        <v>564</v>
      </c>
      <c r="G686" s="8">
        <v>1728</v>
      </c>
      <c r="H686" s="8">
        <v>636</v>
      </c>
      <c r="I686" s="8">
        <v>2900</v>
      </c>
      <c r="J686" t="str">
        <f>LOOKUP(A686,Feuil7!A$2:A$28,Feuil7!D$2:D$28)</f>
        <v>PROVENCE-ALPES-COTE D'AZUR</v>
      </c>
      <c r="K686" t="str">
        <f t="shared" si="43"/>
        <v>niveau secondaire</v>
      </c>
      <c r="L686" t="str">
        <f t="shared" si="44"/>
        <v>MEDITERRANEE</v>
      </c>
      <c r="M686" s="11">
        <f t="shared" si="45"/>
        <v>5828</v>
      </c>
      <c r="N686" s="11">
        <f t="shared" si="46"/>
        <v>1200</v>
      </c>
    </row>
    <row r="687" spans="1:14" x14ac:dyDescent="0.25">
      <c r="A687" s="5">
        <v>73</v>
      </c>
      <c r="B687" s="9" t="s">
        <v>74</v>
      </c>
      <c r="C687" s="10" t="s">
        <v>75</v>
      </c>
      <c r="D687" s="11">
        <v>1999</v>
      </c>
      <c r="E687" s="7" t="s">
        <v>194</v>
      </c>
      <c r="F687" s="8">
        <v>2559</v>
      </c>
      <c r="G687" s="8">
        <v>23743</v>
      </c>
      <c r="H687" s="8">
        <v>1823</v>
      </c>
      <c r="I687" s="8">
        <v>35274</v>
      </c>
      <c r="J687" t="str">
        <f>LOOKUP(A687,Feuil7!A$2:A$28,Feuil7!D$2:D$28)</f>
        <v>MIDI-PYRENEES</v>
      </c>
      <c r="K687" t="str">
        <f t="shared" si="43"/>
        <v>niveau secondaire</v>
      </c>
      <c r="L687" t="str">
        <f t="shared" si="44"/>
        <v>SUD-OUEST</v>
      </c>
      <c r="M687" s="11">
        <f t="shared" si="45"/>
        <v>63399</v>
      </c>
      <c r="N687" s="11">
        <f t="shared" si="46"/>
        <v>4382</v>
      </c>
    </row>
    <row r="688" spans="1:14" x14ac:dyDescent="0.25">
      <c r="A688" s="5">
        <v>24</v>
      </c>
      <c r="B688" s="9" t="s">
        <v>68</v>
      </c>
      <c r="C688" s="10" t="s">
        <v>69</v>
      </c>
      <c r="D688" s="11">
        <v>2011</v>
      </c>
      <c r="E688" s="7" t="s">
        <v>195</v>
      </c>
      <c r="F688" s="8">
        <v>4854.7688024474855</v>
      </c>
      <c r="G688" s="8">
        <v>47224.998160498006</v>
      </c>
      <c r="H688" s="8">
        <v>3144.1158142675067</v>
      </c>
      <c r="I688" s="8">
        <v>33383.283180507366</v>
      </c>
      <c r="J688" t="str">
        <f>LOOKUP(A688,Feuil7!A$2:A$28,Feuil7!D$2:D$28)</f>
        <v>CENTRE</v>
      </c>
      <c r="K688" t="str">
        <f t="shared" si="43"/>
        <v>niveau secondaire</v>
      </c>
      <c r="L688" t="str">
        <f t="shared" si="44"/>
        <v>BASSIN PARISIEN</v>
      </c>
      <c r="M688" s="11">
        <f t="shared" si="45"/>
        <v>88607.165957720368</v>
      </c>
      <c r="N688" s="11">
        <f t="shared" si="46"/>
        <v>7998.8846167149923</v>
      </c>
    </row>
    <row r="689" spans="1:14" x14ac:dyDescent="0.25">
      <c r="A689" s="5">
        <v>22</v>
      </c>
      <c r="B689" s="9" t="s">
        <v>129</v>
      </c>
      <c r="C689" s="10" t="s">
        <v>130</v>
      </c>
      <c r="D689" s="11">
        <v>2011</v>
      </c>
      <c r="E689" s="7" t="s">
        <v>195</v>
      </c>
      <c r="F689" s="8">
        <v>8861.6484686808253</v>
      </c>
      <c r="G689" s="8">
        <v>78785.307734646442</v>
      </c>
      <c r="H689" s="8">
        <v>6010.7792053684607</v>
      </c>
      <c r="I689" s="8">
        <v>57615.612495217996</v>
      </c>
      <c r="J689" t="str">
        <f>LOOKUP(A689,Feuil7!A$2:A$28,Feuil7!D$2:D$28)</f>
        <v>PICARDIE</v>
      </c>
      <c r="K689" t="str">
        <f t="shared" si="43"/>
        <v>niveau secondaire</v>
      </c>
      <c r="L689" t="str">
        <f t="shared" si="44"/>
        <v>BASSIN PARISIEN</v>
      </c>
      <c r="M689" s="11">
        <f t="shared" si="45"/>
        <v>151273.34790391373</v>
      </c>
      <c r="N689" s="11">
        <f t="shared" si="46"/>
        <v>14872.427674049286</v>
      </c>
    </row>
    <row r="690" spans="1:14" x14ac:dyDescent="0.25">
      <c r="A690" s="5">
        <v>83</v>
      </c>
      <c r="B690" s="9" t="s">
        <v>306</v>
      </c>
      <c r="C690" s="10" t="s">
        <v>15</v>
      </c>
      <c r="D690">
        <v>1968</v>
      </c>
      <c r="E690" s="7" t="s">
        <v>196</v>
      </c>
      <c r="F690" s="8">
        <v>1352</v>
      </c>
      <c r="G690" s="8">
        <v>6428</v>
      </c>
      <c r="H690" s="8">
        <v>1440</v>
      </c>
      <c r="I690" s="8">
        <v>4960</v>
      </c>
      <c r="J690" t="str">
        <f>LOOKUP(A690,Feuil7!A$2:A$28,Feuil7!D$2:D$28)</f>
        <v>AUVERGNE</v>
      </c>
      <c r="K690" t="str">
        <f t="shared" si="43"/>
        <v>niveau supérieur</v>
      </c>
      <c r="L690" t="str">
        <f t="shared" si="44"/>
        <v>CENTRE-EST</v>
      </c>
      <c r="M690" s="11">
        <f t="shared" si="45"/>
        <v>14180</v>
      </c>
      <c r="N690" s="11">
        <f t="shared" si="46"/>
        <v>2792</v>
      </c>
    </row>
    <row r="691" spans="1:14" x14ac:dyDescent="0.25">
      <c r="A691" s="5">
        <v>24</v>
      </c>
      <c r="B691" s="9" t="s">
        <v>102</v>
      </c>
      <c r="C691" s="10" t="s">
        <v>103</v>
      </c>
      <c r="D691" s="11">
        <v>1999</v>
      </c>
      <c r="E691" s="7" t="s">
        <v>196</v>
      </c>
      <c r="F691" s="8">
        <v>3440</v>
      </c>
      <c r="G691" s="8">
        <v>20853</v>
      </c>
      <c r="H691" s="8">
        <v>3789</v>
      </c>
      <c r="I691" s="8">
        <v>23387</v>
      </c>
      <c r="J691" t="str">
        <f>LOOKUP(A691,Feuil7!A$2:A$28,Feuil7!D$2:D$28)</f>
        <v>CENTRE</v>
      </c>
      <c r="K691" t="str">
        <f t="shared" si="43"/>
        <v>niveau supérieur</v>
      </c>
      <c r="L691" t="str">
        <f t="shared" si="44"/>
        <v>BASSIN PARISIEN</v>
      </c>
      <c r="M691" s="11">
        <f t="shared" si="45"/>
        <v>51469</v>
      </c>
      <c r="N691" s="11">
        <f t="shared" si="46"/>
        <v>7229</v>
      </c>
    </row>
    <row r="692" spans="1:14" x14ac:dyDescent="0.25">
      <c r="A692" s="5">
        <v>52</v>
      </c>
      <c r="B692" s="9" t="s">
        <v>110</v>
      </c>
      <c r="C692" s="10" t="s">
        <v>111</v>
      </c>
      <c r="D692" s="11">
        <v>1999</v>
      </c>
      <c r="E692" s="7" t="s">
        <v>194</v>
      </c>
      <c r="F692" s="8">
        <v>2733</v>
      </c>
      <c r="G692" s="8">
        <v>12146</v>
      </c>
      <c r="H692" s="8">
        <v>1592</v>
      </c>
      <c r="I692" s="8">
        <v>19626</v>
      </c>
      <c r="J692" t="str">
        <f>LOOKUP(A692,Feuil7!A$2:A$28,Feuil7!D$2:D$28)</f>
        <v>PAYS DE LA LOIRE</v>
      </c>
      <c r="K692" t="str">
        <f t="shared" si="43"/>
        <v>niveau secondaire</v>
      </c>
      <c r="L692" t="str">
        <f t="shared" si="44"/>
        <v>OUEST</v>
      </c>
      <c r="M692" s="11">
        <f t="shared" si="45"/>
        <v>36097</v>
      </c>
      <c r="N692" s="11">
        <f t="shared" si="46"/>
        <v>4325</v>
      </c>
    </row>
    <row r="693" spans="1:14" x14ac:dyDescent="0.25">
      <c r="A693" s="5">
        <v>21</v>
      </c>
      <c r="B693" s="9" t="s">
        <v>25</v>
      </c>
      <c r="C693" s="10" t="s">
        <v>26</v>
      </c>
      <c r="D693" s="11">
        <v>1982</v>
      </c>
      <c r="E693" s="7" t="s">
        <v>197</v>
      </c>
      <c r="F693" s="8">
        <v>528</v>
      </c>
      <c r="G693" s="8">
        <v>4644</v>
      </c>
      <c r="H693" s="8">
        <v>692</v>
      </c>
      <c r="I693" s="8">
        <v>4092</v>
      </c>
      <c r="J693" t="str">
        <f>LOOKUP(A693,Feuil7!A$2:A$28,Feuil7!D$2:D$28)</f>
        <v>CHAMPAGNE-ARDENNE</v>
      </c>
      <c r="K693" t="str">
        <f t="shared" si="43"/>
        <v>niveau supérieur</v>
      </c>
      <c r="L693" t="str">
        <f t="shared" si="44"/>
        <v>BASSIN PARISIEN</v>
      </c>
      <c r="M693" s="11">
        <f t="shared" si="45"/>
        <v>9956</v>
      </c>
      <c r="N693" s="11">
        <f t="shared" si="46"/>
        <v>1220</v>
      </c>
    </row>
    <row r="694" spans="1:14" x14ac:dyDescent="0.25">
      <c r="A694" s="5">
        <v>26</v>
      </c>
      <c r="B694" s="9" t="s">
        <v>151</v>
      </c>
      <c r="C694" s="10" t="s">
        <v>152</v>
      </c>
      <c r="D694" s="11">
        <v>2006</v>
      </c>
      <c r="E694" s="7" t="s">
        <v>196</v>
      </c>
      <c r="F694" s="8">
        <v>3541.3724362970261</v>
      </c>
      <c r="G694" s="8">
        <v>23161.447115737865</v>
      </c>
      <c r="H694" s="8">
        <v>3537.195613306606</v>
      </c>
      <c r="I694" s="8">
        <v>26759.86500401378</v>
      </c>
      <c r="J694" t="str">
        <f>LOOKUP(A694,Feuil7!A$2:A$28,Feuil7!D$2:D$28)</f>
        <v>BOURGOGNE</v>
      </c>
      <c r="K694" t="str">
        <f t="shared" si="43"/>
        <v>niveau supérieur</v>
      </c>
      <c r="L694" t="str">
        <f t="shared" si="44"/>
        <v>BASSIN PARISIEN</v>
      </c>
      <c r="M694" s="11">
        <f t="shared" si="45"/>
        <v>56999.880169355274</v>
      </c>
      <c r="N694" s="11">
        <f t="shared" si="46"/>
        <v>7078.5680496036321</v>
      </c>
    </row>
    <row r="695" spans="1:14" x14ac:dyDescent="0.25">
      <c r="A695" s="5">
        <v>43</v>
      </c>
      <c r="B695" s="9" t="s">
        <v>34</v>
      </c>
      <c r="C695" s="10" t="s">
        <v>64</v>
      </c>
      <c r="D695" s="11">
        <v>1975</v>
      </c>
      <c r="E695" s="7" t="s">
        <v>197</v>
      </c>
      <c r="F695" s="8">
        <v>945</v>
      </c>
      <c r="G695" s="8">
        <v>7580</v>
      </c>
      <c r="H695" s="8">
        <v>1795</v>
      </c>
      <c r="I695" s="8">
        <v>6625</v>
      </c>
      <c r="J695" t="str">
        <f>LOOKUP(A695,Feuil7!A$2:A$28,Feuil7!D$2:D$28)</f>
        <v>FRANCHE-COMTE</v>
      </c>
      <c r="K695" t="str">
        <f t="shared" si="43"/>
        <v>niveau supérieur</v>
      </c>
      <c r="L695" t="str">
        <f t="shared" si="44"/>
        <v>EST</v>
      </c>
      <c r="M695" s="11">
        <f t="shared" si="45"/>
        <v>16945</v>
      </c>
      <c r="N695" s="11">
        <f t="shared" si="46"/>
        <v>2740</v>
      </c>
    </row>
    <row r="696" spans="1:14" x14ac:dyDescent="0.25">
      <c r="A696" s="5">
        <v>24</v>
      </c>
      <c r="B696" s="9" t="s">
        <v>68</v>
      </c>
      <c r="C696" s="10" t="s">
        <v>69</v>
      </c>
      <c r="D696" s="11">
        <v>1999</v>
      </c>
      <c r="E696" s="7" t="s">
        <v>193</v>
      </c>
      <c r="F696" s="8">
        <v>178</v>
      </c>
      <c r="G696" s="8">
        <v>23324</v>
      </c>
      <c r="H696" s="8">
        <v>54</v>
      </c>
      <c r="I696" s="8">
        <v>34920</v>
      </c>
      <c r="J696" t="str">
        <f>LOOKUP(A696,Feuil7!A$2:A$28,Feuil7!D$2:D$28)</f>
        <v>CENTRE</v>
      </c>
      <c r="K696" t="str">
        <f t="shared" si="43"/>
        <v>niveau primaire</v>
      </c>
      <c r="L696" t="str">
        <f t="shared" si="44"/>
        <v>BASSIN PARISIEN</v>
      </c>
      <c r="M696" s="11">
        <f t="shared" si="45"/>
        <v>58476</v>
      </c>
      <c r="N696" s="11">
        <f t="shared" si="46"/>
        <v>232</v>
      </c>
    </row>
    <row r="697" spans="1:14" x14ac:dyDescent="0.25">
      <c r="A697" s="5">
        <v>82</v>
      </c>
      <c r="B697" s="9" t="s">
        <v>23</v>
      </c>
      <c r="C697" s="10" t="s">
        <v>154</v>
      </c>
      <c r="D697" s="11">
        <v>2011</v>
      </c>
      <c r="E697" s="7" t="s">
        <v>194</v>
      </c>
      <c r="F697" s="8">
        <v>1506.48796860023</v>
      </c>
      <c r="G697" s="8">
        <v>7057.9780201274016</v>
      </c>
      <c r="H697" s="8">
        <v>897.90359702534545</v>
      </c>
      <c r="I697" s="8">
        <v>10807.1769994979</v>
      </c>
      <c r="J697" t="str">
        <f>LOOKUP(A697,Feuil7!A$2:A$28,Feuil7!D$2:D$28)</f>
        <v>RHONE-ALPES</v>
      </c>
      <c r="K697" t="str">
        <f t="shared" si="43"/>
        <v>niveau secondaire</v>
      </c>
      <c r="L697" t="str">
        <f t="shared" si="44"/>
        <v>CENTRE-EST</v>
      </c>
      <c r="M697" s="11">
        <f t="shared" si="45"/>
        <v>20269.546585250879</v>
      </c>
      <c r="N697" s="11">
        <f t="shared" si="46"/>
        <v>2404.3915656255754</v>
      </c>
    </row>
    <row r="698" spans="1:14" x14ac:dyDescent="0.25">
      <c r="A698" s="5">
        <v>94</v>
      </c>
      <c r="B698" s="9" t="s">
        <v>51</v>
      </c>
      <c r="C698" s="10" t="s">
        <v>52</v>
      </c>
      <c r="D698" s="11">
        <v>1999</v>
      </c>
      <c r="E698" s="7" t="s">
        <v>197</v>
      </c>
      <c r="F698" s="8">
        <v>172</v>
      </c>
      <c r="G698" s="8">
        <v>5627</v>
      </c>
      <c r="H698" s="8">
        <v>366</v>
      </c>
      <c r="I698" s="8">
        <v>6587</v>
      </c>
      <c r="J698" t="str">
        <f>LOOKUP(A698,Feuil7!A$2:A$28,Feuil7!D$2:D$28)</f>
        <v>CORSE</v>
      </c>
      <c r="K698" t="str">
        <f t="shared" si="43"/>
        <v>niveau supérieur</v>
      </c>
      <c r="L698" t="str">
        <f t="shared" si="44"/>
        <v>MEDITERRANEE</v>
      </c>
      <c r="M698" s="11">
        <f t="shared" si="45"/>
        <v>12752</v>
      </c>
      <c r="N698" s="11">
        <f t="shared" si="46"/>
        <v>538</v>
      </c>
    </row>
    <row r="699" spans="1:14" x14ac:dyDescent="0.25">
      <c r="A699" s="5">
        <v>72</v>
      </c>
      <c r="B699" s="9" t="s">
        <v>78</v>
      </c>
      <c r="C699" s="10" t="s">
        <v>79</v>
      </c>
      <c r="D699" s="11">
        <v>1999</v>
      </c>
      <c r="E699" s="7" t="s">
        <v>193</v>
      </c>
      <c r="F699" s="8">
        <v>741</v>
      </c>
      <c r="G699" s="8">
        <v>58372</v>
      </c>
      <c r="H699" s="8">
        <v>567</v>
      </c>
      <c r="I699" s="8">
        <v>86605</v>
      </c>
      <c r="J699" t="str">
        <f>LOOKUP(A699,Feuil7!A$2:A$28,Feuil7!D$2:D$28)</f>
        <v>AQUITAINE</v>
      </c>
      <c r="K699" t="str">
        <f t="shared" si="43"/>
        <v>niveau primaire</v>
      </c>
      <c r="L699" t="str">
        <f t="shared" si="44"/>
        <v>SUD-OUEST</v>
      </c>
      <c r="M699" s="11">
        <f t="shared" si="45"/>
        <v>146285</v>
      </c>
      <c r="N699" s="11">
        <f t="shared" si="46"/>
        <v>1308</v>
      </c>
    </row>
    <row r="700" spans="1:14" x14ac:dyDescent="0.25">
      <c r="A700" s="5">
        <v>83</v>
      </c>
      <c r="B700" s="9" t="s">
        <v>63</v>
      </c>
      <c r="C700" s="10" t="s">
        <v>98</v>
      </c>
      <c r="D700" s="11">
        <v>1975</v>
      </c>
      <c r="E700" s="7" t="s">
        <v>193</v>
      </c>
      <c r="F700" s="8">
        <v>2005</v>
      </c>
      <c r="G700" s="8">
        <v>16290</v>
      </c>
      <c r="H700" s="8">
        <v>1940</v>
      </c>
      <c r="I700" s="8">
        <v>20975</v>
      </c>
      <c r="J700" t="str">
        <f>LOOKUP(A700,Feuil7!A$2:A$28,Feuil7!D$2:D$28)</f>
        <v>AUVERGNE</v>
      </c>
      <c r="K700" t="str">
        <f t="shared" si="43"/>
        <v>niveau primaire</v>
      </c>
      <c r="L700" t="str">
        <f t="shared" si="44"/>
        <v>CENTRE-EST</v>
      </c>
      <c r="M700" s="11">
        <f t="shared" si="45"/>
        <v>41210</v>
      </c>
      <c r="N700" s="11">
        <f t="shared" si="46"/>
        <v>3945</v>
      </c>
    </row>
    <row r="701" spans="1:14" x14ac:dyDescent="0.25">
      <c r="A701" s="5">
        <v>11</v>
      </c>
      <c r="B701" s="9" t="s">
        <v>27</v>
      </c>
      <c r="C701" s="10" t="s">
        <v>186</v>
      </c>
      <c r="D701" s="11">
        <v>1999</v>
      </c>
      <c r="E701" s="7" t="s">
        <v>196</v>
      </c>
      <c r="F701" s="8">
        <v>6692</v>
      </c>
      <c r="G701" s="8">
        <v>45907</v>
      </c>
      <c r="H701" s="8">
        <v>7460</v>
      </c>
      <c r="I701" s="8">
        <v>54386</v>
      </c>
      <c r="J701" t="str">
        <f>LOOKUP(A701,Feuil7!A$2:A$28,Feuil7!D$2:D$28)</f>
        <v>ILE-DE-FRANCE</v>
      </c>
      <c r="K701" t="str">
        <f t="shared" si="43"/>
        <v>niveau supérieur</v>
      </c>
      <c r="L701" t="str">
        <f t="shared" si="44"/>
        <v>REGION PARISIENNE</v>
      </c>
      <c r="M701" s="11">
        <f t="shared" si="45"/>
        <v>114445</v>
      </c>
      <c r="N701" s="11">
        <f t="shared" si="46"/>
        <v>14152</v>
      </c>
    </row>
    <row r="702" spans="1:14" x14ac:dyDescent="0.25">
      <c r="A702" s="5">
        <v>82</v>
      </c>
      <c r="B702" s="9" t="s">
        <v>96</v>
      </c>
      <c r="C702" s="10" t="s">
        <v>97</v>
      </c>
      <c r="D702" s="11">
        <v>1982</v>
      </c>
      <c r="E702" s="7" t="s">
        <v>197</v>
      </c>
      <c r="F702" s="8">
        <v>1552</v>
      </c>
      <c r="G702" s="8">
        <v>13596</v>
      </c>
      <c r="H702" s="8">
        <v>2108</v>
      </c>
      <c r="I702" s="8">
        <v>13400</v>
      </c>
      <c r="J702" t="str">
        <f>LOOKUP(A702,Feuil7!A$2:A$28,Feuil7!D$2:D$28)</f>
        <v>RHONE-ALPES</v>
      </c>
      <c r="K702" t="str">
        <f t="shared" si="43"/>
        <v>niveau supérieur</v>
      </c>
      <c r="L702" t="str">
        <f t="shared" si="44"/>
        <v>CENTRE-EST</v>
      </c>
      <c r="M702" s="11">
        <f t="shared" si="45"/>
        <v>30656</v>
      </c>
      <c r="N702" s="11">
        <f t="shared" si="46"/>
        <v>3660</v>
      </c>
    </row>
    <row r="703" spans="1:14" x14ac:dyDescent="0.25">
      <c r="A703" s="5">
        <v>73</v>
      </c>
      <c r="B703" s="9" t="s">
        <v>76</v>
      </c>
      <c r="C703" s="10" t="s">
        <v>77</v>
      </c>
      <c r="D703" s="11">
        <v>1990</v>
      </c>
      <c r="E703" s="7" t="s">
        <v>197</v>
      </c>
      <c r="F703" s="8">
        <v>394</v>
      </c>
      <c r="G703" s="8">
        <v>4880</v>
      </c>
      <c r="H703" s="8">
        <v>476</v>
      </c>
      <c r="I703" s="8">
        <v>4636</v>
      </c>
      <c r="J703" t="str">
        <f>LOOKUP(A703,Feuil7!A$2:A$28,Feuil7!D$2:D$28)</f>
        <v>MIDI-PYRENEES</v>
      </c>
      <c r="K703" t="str">
        <f t="shared" si="43"/>
        <v>niveau supérieur</v>
      </c>
      <c r="L703" t="str">
        <f t="shared" si="44"/>
        <v>SUD-OUEST</v>
      </c>
      <c r="M703" s="11">
        <f t="shared" si="45"/>
        <v>10386</v>
      </c>
      <c r="N703" s="11">
        <f t="shared" si="46"/>
        <v>870</v>
      </c>
    </row>
    <row r="704" spans="1:14" x14ac:dyDescent="0.25">
      <c r="A704" s="5">
        <v>11</v>
      </c>
      <c r="B704" s="9" t="s">
        <v>191</v>
      </c>
      <c r="C704" s="10" t="s">
        <v>192</v>
      </c>
      <c r="D704" s="11">
        <v>2006</v>
      </c>
      <c r="E704" s="7" t="s">
        <v>11</v>
      </c>
      <c r="F704" s="8">
        <v>9042.1163346628364</v>
      </c>
      <c r="G704" s="8">
        <v>70512.461952647136</v>
      </c>
      <c r="H704" s="8">
        <v>6063.3333638506301</v>
      </c>
      <c r="I704" s="8">
        <v>80214.768232001588</v>
      </c>
      <c r="J704" t="str">
        <f>LOOKUP(A704,Feuil7!A$2:A$28,Feuil7!D$2:D$28)</f>
        <v>ILE-DE-FRANCE</v>
      </c>
      <c r="K704" t="str">
        <f t="shared" si="43"/>
        <v>niveau primaire</v>
      </c>
      <c r="L704" t="str">
        <f t="shared" si="44"/>
        <v>REGION PARISIENNE</v>
      </c>
      <c r="M704" s="11">
        <f t="shared" si="45"/>
        <v>165832.6798831622</v>
      </c>
      <c r="N704" s="11">
        <f t="shared" si="46"/>
        <v>15105.449698513467</v>
      </c>
    </row>
    <row r="705" spans="1:14" x14ac:dyDescent="0.25">
      <c r="A705" s="5">
        <v>11</v>
      </c>
      <c r="B705" s="9" t="s">
        <v>160</v>
      </c>
      <c r="C705" s="10" t="s">
        <v>161</v>
      </c>
      <c r="D705" s="11">
        <v>1975</v>
      </c>
      <c r="E705" s="7" t="s">
        <v>196</v>
      </c>
      <c r="F705" s="8">
        <v>2930</v>
      </c>
      <c r="G705" s="8">
        <v>17275</v>
      </c>
      <c r="H705" s="8">
        <v>3960</v>
      </c>
      <c r="I705" s="8">
        <v>14805</v>
      </c>
      <c r="J705" t="str">
        <f>LOOKUP(A705,Feuil7!A$2:A$28,Feuil7!D$2:D$28)</f>
        <v>ILE-DE-FRANCE</v>
      </c>
      <c r="K705" t="str">
        <f t="shared" si="43"/>
        <v>niveau supérieur</v>
      </c>
      <c r="L705" t="str">
        <f t="shared" si="44"/>
        <v>REGION PARISIENNE</v>
      </c>
      <c r="M705" s="11">
        <f t="shared" si="45"/>
        <v>38970</v>
      </c>
      <c r="N705" s="11">
        <f t="shared" si="46"/>
        <v>6890</v>
      </c>
    </row>
    <row r="706" spans="1:14" x14ac:dyDescent="0.25">
      <c r="A706" s="5">
        <v>83</v>
      </c>
      <c r="B706" s="9" t="s">
        <v>63</v>
      </c>
      <c r="C706" s="10" t="s">
        <v>98</v>
      </c>
      <c r="D706" s="11">
        <v>2011</v>
      </c>
      <c r="E706" s="7" t="s">
        <v>197</v>
      </c>
      <c r="F706" s="8">
        <v>905.22385998452285</v>
      </c>
      <c r="G706" s="8">
        <v>13409.846329982132</v>
      </c>
      <c r="H706" s="8">
        <v>1152.4422907314665</v>
      </c>
      <c r="I706" s="8">
        <v>18521.416145592841</v>
      </c>
      <c r="J706" t="str">
        <f>LOOKUP(A706,Feuil7!A$2:A$28,Feuil7!D$2:D$28)</f>
        <v>AUVERGNE</v>
      </c>
      <c r="K706" t="str">
        <f t="shared" si="43"/>
        <v>niveau supérieur</v>
      </c>
      <c r="L706" t="str">
        <f t="shared" si="44"/>
        <v>CENTRE-EST</v>
      </c>
      <c r="M706" s="11">
        <f t="shared" si="45"/>
        <v>33988.928626290959</v>
      </c>
      <c r="N706" s="11">
        <f t="shared" si="46"/>
        <v>2057.6661507159893</v>
      </c>
    </row>
    <row r="707" spans="1:14" x14ac:dyDescent="0.25">
      <c r="A707" s="5">
        <v>93</v>
      </c>
      <c r="B707" s="9" t="s">
        <v>14</v>
      </c>
      <c r="C707" s="10" t="s">
        <v>171</v>
      </c>
      <c r="D707" s="11">
        <v>1990</v>
      </c>
      <c r="E707" s="7" t="s">
        <v>196</v>
      </c>
      <c r="F707" s="8">
        <v>2706</v>
      </c>
      <c r="G707" s="8">
        <v>34340</v>
      </c>
      <c r="H707" s="8">
        <v>3568</v>
      </c>
      <c r="I707" s="8">
        <v>36374</v>
      </c>
      <c r="J707" t="str">
        <f>LOOKUP(A707,Feuil7!A$2:A$28,Feuil7!D$2:D$28)</f>
        <v>PROVENCE-ALPES-COTE D'AZUR</v>
      </c>
      <c r="K707" t="str">
        <f t="shared" ref="K707:K770" si="47">IF(OR(E707="Aucun",E707="CEP"),"niveau primaire",IF(OR(E707="CAP-BEP",E707="BEPC"),"niveau secondaire",IF(OR(E707="BAC",E707="SUP"),"niveau supérieur","")))</f>
        <v>niveau supérieur</v>
      </c>
      <c r="L707" t="str">
        <f t="shared" ref="L707:L770" si="48">IF(OR(J707="ile-de-France"),"REGION PARISIENNE",IF(OR(J707="bourgogne",J707="centre",J707="champagne-ardenne",J707="basse-normandie",J707="haute-normandie",J707="picardie"),"BASSIN PARISIEN",IF(OR(J707="nord pas-de-calais"),"NORD",IF(OR(J707="alsace",J707="franche-comte",J707="lorraine"),"EST",IF(OR(J707="bretagne",J707="pays de la loire",J707="poitou-charentes"),"OUEST",IF(OR(J707="aquitaine",J707="limousin",J707="midi-pyrenees"),"SUD-OUEST",IF(OR(J707="auvergne",J707="rhone-alpes"),"CENTRE-EST",IF(OR(J707="languedoc-roussillon",J707="provence-alpes-cote d'azur",J707="corse"),"MEDITERRANEE",""))))))))</f>
        <v>MEDITERRANEE</v>
      </c>
      <c r="M707" s="11">
        <f t="shared" ref="M707:M770" si="49">SUM(F707,G707,H707,I707)</f>
        <v>76988</v>
      </c>
      <c r="N707" s="11">
        <f t="shared" ref="N707:N770" si="50">SUM(F707,H707)</f>
        <v>6274</v>
      </c>
    </row>
    <row r="708" spans="1:14" x14ac:dyDescent="0.25">
      <c r="A708" s="5">
        <v>11</v>
      </c>
      <c r="B708" s="9" t="s">
        <v>187</v>
      </c>
      <c r="C708" s="10" t="s">
        <v>188</v>
      </c>
      <c r="D708" s="11">
        <v>1990</v>
      </c>
      <c r="E708" s="7" t="s">
        <v>196</v>
      </c>
      <c r="F708" s="8">
        <v>5686</v>
      </c>
      <c r="G708" s="8">
        <v>55089</v>
      </c>
      <c r="H708" s="8">
        <v>8408</v>
      </c>
      <c r="I708" s="8">
        <v>71685</v>
      </c>
      <c r="J708" t="str">
        <f>LOOKUP(A708,Feuil7!A$2:A$28,Feuil7!D$2:D$28)</f>
        <v>ILE-DE-FRANCE</v>
      </c>
      <c r="K708" t="str">
        <f t="shared" si="47"/>
        <v>niveau supérieur</v>
      </c>
      <c r="L708" t="str">
        <f t="shared" si="48"/>
        <v>REGION PARISIENNE</v>
      </c>
      <c r="M708" s="11">
        <f t="shared" si="49"/>
        <v>140868</v>
      </c>
      <c r="N708" s="11">
        <f t="shared" si="50"/>
        <v>14094</v>
      </c>
    </row>
    <row r="709" spans="1:14" x14ac:dyDescent="0.25">
      <c r="A709" s="5">
        <v>73</v>
      </c>
      <c r="B709" s="9" t="s">
        <v>104</v>
      </c>
      <c r="C709" s="10" t="s">
        <v>105</v>
      </c>
      <c r="D709" s="11">
        <v>2006</v>
      </c>
      <c r="E709" s="7" t="s">
        <v>193</v>
      </c>
      <c r="F709" s="8">
        <v>39.909855983780858</v>
      </c>
      <c r="G709" s="8">
        <v>9673.9504987160526</v>
      </c>
      <c r="H709" s="8">
        <v>34.387675575998792</v>
      </c>
      <c r="I709" s="8">
        <v>13410.435121162547</v>
      </c>
      <c r="J709" t="str">
        <f>LOOKUP(A709,Feuil7!A$2:A$28,Feuil7!D$2:D$28)</f>
        <v>MIDI-PYRENEES</v>
      </c>
      <c r="K709" t="str">
        <f t="shared" si="47"/>
        <v>niveau primaire</v>
      </c>
      <c r="L709" t="str">
        <f t="shared" si="48"/>
        <v>SUD-OUEST</v>
      </c>
      <c r="M709" s="11">
        <f t="shared" si="49"/>
        <v>23158.683151438381</v>
      </c>
      <c r="N709" s="11">
        <f t="shared" si="50"/>
        <v>74.297531559779657</v>
      </c>
    </row>
    <row r="710" spans="1:14" x14ac:dyDescent="0.25">
      <c r="A710" s="5">
        <v>25</v>
      </c>
      <c r="B710" s="9" t="s">
        <v>112</v>
      </c>
      <c r="C710" s="10" t="s">
        <v>113</v>
      </c>
      <c r="D710" s="11">
        <v>2006</v>
      </c>
      <c r="E710" s="7" t="s">
        <v>194</v>
      </c>
      <c r="F710" s="8">
        <v>1448.9162261849256</v>
      </c>
      <c r="G710" s="8">
        <v>7502.6460514913697</v>
      </c>
      <c r="H710" s="8">
        <v>1105.7332191467749</v>
      </c>
      <c r="I710" s="8">
        <v>13296.571549266178</v>
      </c>
      <c r="J710" t="str">
        <f>LOOKUP(A710,Feuil7!A$2:A$28,Feuil7!D$2:D$28)</f>
        <v>BASSE-NORMANDIE</v>
      </c>
      <c r="K710" t="str">
        <f t="shared" si="47"/>
        <v>niveau secondaire</v>
      </c>
      <c r="L710" t="str">
        <f t="shared" si="48"/>
        <v>BASSIN PARISIEN</v>
      </c>
      <c r="M710" s="11">
        <f t="shared" si="49"/>
        <v>23353.867046089246</v>
      </c>
      <c r="N710" s="11">
        <f t="shared" si="50"/>
        <v>2554.6494453317005</v>
      </c>
    </row>
    <row r="711" spans="1:14" x14ac:dyDescent="0.25">
      <c r="A711" s="5">
        <v>23</v>
      </c>
      <c r="B711" s="9" t="s">
        <v>66</v>
      </c>
      <c r="C711" s="10" t="s">
        <v>67</v>
      </c>
      <c r="D711" s="11">
        <v>1982</v>
      </c>
      <c r="E711" s="7" t="s">
        <v>196</v>
      </c>
      <c r="F711" s="8">
        <v>1652</v>
      </c>
      <c r="G711" s="8">
        <v>9888</v>
      </c>
      <c r="H711" s="8">
        <v>2356</v>
      </c>
      <c r="I711" s="8">
        <v>7544</v>
      </c>
      <c r="J711" t="str">
        <f>LOOKUP(A711,Feuil7!A$2:A$28,Feuil7!D$2:D$28)</f>
        <v>HAUTE-NORMANDIE</v>
      </c>
      <c r="K711" t="str">
        <f t="shared" si="47"/>
        <v>niveau supérieur</v>
      </c>
      <c r="L711" t="str">
        <f t="shared" si="48"/>
        <v>BASSIN PARISIEN</v>
      </c>
      <c r="M711" s="11">
        <f t="shared" si="49"/>
        <v>21440</v>
      </c>
      <c r="N711" s="11">
        <f t="shared" si="50"/>
        <v>4008</v>
      </c>
    </row>
    <row r="712" spans="1:14" x14ac:dyDescent="0.25">
      <c r="A712" s="5">
        <v>72</v>
      </c>
      <c r="B712" s="9" t="s">
        <v>106</v>
      </c>
      <c r="C712" s="10" t="s">
        <v>107</v>
      </c>
      <c r="D712" s="11">
        <v>1982</v>
      </c>
      <c r="E712" s="7" t="s">
        <v>193</v>
      </c>
      <c r="F712" s="8">
        <v>864</v>
      </c>
      <c r="G712" s="8">
        <v>21520</v>
      </c>
      <c r="H712" s="8">
        <v>572</v>
      </c>
      <c r="I712" s="8">
        <v>25924</v>
      </c>
      <c r="J712" t="str">
        <f>LOOKUP(A712,Feuil7!A$2:A$28,Feuil7!D$2:D$28)</f>
        <v>AQUITAINE</v>
      </c>
      <c r="K712" t="str">
        <f t="shared" si="47"/>
        <v>niveau primaire</v>
      </c>
      <c r="L712" t="str">
        <f t="shared" si="48"/>
        <v>SUD-OUEST</v>
      </c>
      <c r="M712" s="11">
        <f t="shared" si="49"/>
        <v>48880</v>
      </c>
      <c r="N712" s="11">
        <f t="shared" si="50"/>
        <v>1436</v>
      </c>
    </row>
    <row r="713" spans="1:14" x14ac:dyDescent="0.25">
      <c r="A713" s="5">
        <v>42</v>
      </c>
      <c r="B713" s="9" t="s">
        <v>143</v>
      </c>
      <c r="C713" s="10" t="s">
        <v>144</v>
      </c>
      <c r="D713" s="11">
        <v>1999</v>
      </c>
      <c r="E713" s="7" t="s">
        <v>197</v>
      </c>
      <c r="F713" s="8">
        <v>4411</v>
      </c>
      <c r="G713" s="8">
        <v>63401</v>
      </c>
      <c r="H713" s="8">
        <v>6359</v>
      </c>
      <c r="I713" s="8">
        <v>61456</v>
      </c>
      <c r="J713" t="str">
        <f>LOOKUP(A713,Feuil7!A$2:A$28,Feuil7!D$2:D$28)</f>
        <v>ALSACE</v>
      </c>
      <c r="K713" t="str">
        <f t="shared" si="47"/>
        <v>niveau supérieur</v>
      </c>
      <c r="L713" t="str">
        <f t="shared" si="48"/>
        <v>EST</v>
      </c>
      <c r="M713" s="11">
        <f t="shared" si="49"/>
        <v>135627</v>
      </c>
      <c r="N713" s="11">
        <f t="shared" si="50"/>
        <v>10770</v>
      </c>
    </row>
    <row r="714" spans="1:14" x14ac:dyDescent="0.25">
      <c r="A714" s="5">
        <v>72</v>
      </c>
      <c r="B714" s="9" t="s">
        <v>137</v>
      </c>
      <c r="C714" s="10" t="s">
        <v>138</v>
      </c>
      <c r="D714" s="11">
        <v>1982</v>
      </c>
      <c r="E714" s="7" t="s">
        <v>193</v>
      </c>
      <c r="F714" s="8">
        <v>1044</v>
      </c>
      <c r="G714" s="8">
        <v>33892</v>
      </c>
      <c r="H714" s="8">
        <v>824</v>
      </c>
      <c r="I714" s="8">
        <v>45320</v>
      </c>
      <c r="J714" t="str">
        <f>LOOKUP(A714,Feuil7!A$2:A$28,Feuil7!D$2:D$28)</f>
        <v>AQUITAINE</v>
      </c>
      <c r="K714" t="str">
        <f t="shared" si="47"/>
        <v>niveau primaire</v>
      </c>
      <c r="L714" t="str">
        <f t="shared" si="48"/>
        <v>SUD-OUEST</v>
      </c>
      <c r="M714" s="11">
        <f t="shared" si="49"/>
        <v>81080</v>
      </c>
      <c r="N714" s="11">
        <f t="shared" si="50"/>
        <v>1868</v>
      </c>
    </row>
    <row r="715" spans="1:14" x14ac:dyDescent="0.25">
      <c r="A715" s="5">
        <v>22</v>
      </c>
      <c r="B715" s="9" t="s">
        <v>166</v>
      </c>
      <c r="C715" s="10" t="s">
        <v>167</v>
      </c>
      <c r="D715" s="11">
        <v>2011</v>
      </c>
      <c r="E715" s="7" t="s">
        <v>195</v>
      </c>
      <c r="F715" s="8">
        <v>5944.9209709448323</v>
      </c>
      <c r="G715" s="8">
        <v>56274.506427704422</v>
      </c>
      <c r="H715" s="8">
        <v>4064.6810257783527</v>
      </c>
      <c r="I715" s="8">
        <v>37467.015833497368</v>
      </c>
      <c r="J715" t="str">
        <f>LOOKUP(A715,Feuil7!A$2:A$28,Feuil7!D$2:D$28)</f>
        <v>PICARDIE</v>
      </c>
      <c r="K715" t="str">
        <f t="shared" si="47"/>
        <v>niveau secondaire</v>
      </c>
      <c r="L715" t="str">
        <f t="shared" si="48"/>
        <v>BASSIN PARISIEN</v>
      </c>
      <c r="M715" s="11">
        <f t="shared" si="49"/>
        <v>103751.12425792498</v>
      </c>
      <c r="N715" s="11">
        <f t="shared" si="50"/>
        <v>10009.601996723184</v>
      </c>
    </row>
    <row r="716" spans="1:14" x14ac:dyDescent="0.25">
      <c r="A716" s="5">
        <v>91</v>
      </c>
      <c r="B716" s="9" t="s">
        <v>108</v>
      </c>
      <c r="C716" s="10" t="s">
        <v>109</v>
      </c>
      <c r="D716" s="11">
        <v>1975</v>
      </c>
      <c r="E716" s="7" t="s">
        <v>196</v>
      </c>
      <c r="F716" s="8">
        <v>415</v>
      </c>
      <c r="G716" s="8">
        <v>1210</v>
      </c>
      <c r="H716" s="8">
        <v>465</v>
      </c>
      <c r="I716" s="8">
        <v>1460</v>
      </c>
      <c r="J716" t="str">
        <f>LOOKUP(A716,Feuil7!A$2:A$28,Feuil7!D$2:D$28)</f>
        <v>LANGUEDOC-ROUSSILLON</v>
      </c>
      <c r="K716" t="str">
        <f t="shared" si="47"/>
        <v>niveau supérieur</v>
      </c>
      <c r="L716" t="str">
        <f t="shared" si="48"/>
        <v>MEDITERRANEE</v>
      </c>
      <c r="M716" s="11">
        <f t="shared" si="49"/>
        <v>3550</v>
      </c>
      <c r="N716" s="11">
        <f t="shared" si="50"/>
        <v>880</v>
      </c>
    </row>
    <row r="717" spans="1:14" x14ac:dyDescent="0.25">
      <c r="A717" s="5">
        <v>54</v>
      </c>
      <c r="B717" s="9" t="s">
        <v>42</v>
      </c>
      <c r="C717" s="10" t="s">
        <v>43</v>
      </c>
      <c r="D717" s="11">
        <v>1999</v>
      </c>
      <c r="E717" s="7" t="s">
        <v>197</v>
      </c>
      <c r="F717" s="8">
        <v>1448</v>
      </c>
      <c r="G717" s="8">
        <v>23130</v>
      </c>
      <c r="H717" s="8">
        <v>1963</v>
      </c>
      <c r="I717" s="8">
        <v>25027</v>
      </c>
      <c r="J717" t="str">
        <f>LOOKUP(A717,Feuil7!A$2:A$28,Feuil7!D$2:D$28)</f>
        <v>POITOU-CHARENTES</v>
      </c>
      <c r="K717" t="str">
        <f t="shared" si="47"/>
        <v>niveau supérieur</v>
      </c>
      <c r="L717" t="str">
        <f t="shared" si="48"/>
        <v>OUEST</v>
      </c>
      <c r="M717" s="11">
        <f t="shared" si="49"/>
        <v>51568</v>
      </c>
      <c r="N717" s="11">
        <f t="shared" si="50"/>
        <v>3411</v>
      </c>
    </row>
    <row r="718" spans="1:14" x14ac:dyDescent="0.25">
      <c r="A718" s="5">
        <v>73</v>
      </c>
      <c r="B718" s="9" t="s">
        <v>104</v>
      </c>
      <c r="C718" s="10" t="s">
        <v>105</v>
      </c>
      <c r="D718" s="11">
        <v>1982</v>
      </c>
      <c r="E718" s="7" t="s">
        <v>11</v>
      </c>
      <c r="F718" s="8">
        <v>1864</v>
      </c>
      <c r="G718" s="8">
        <v>18712</v>
      </c>
      <c r="H718" s="8">
        <v>1428</v>
      </c>
      <c r="I718" s="8">
        <v>22276</v>
      </c>
      <c r="J718" t="str">
        <f>LOOKUP(A718,Feuil7!A$2:A$28,Feuil7!D$2:D$28)</f>
        <v>MIDI-PYRENEES</v>
      </c>
      <c r="K718" t="str">
        <f t="shared" si="47"/>
        <v>niveau primaire</v>
      </c>
      <c r="L718" t="str">
        <f t="shared" si="48"/>
        <v>SUD-OUEST</v>
      </c>
      <c r="M718" s="11">
        <f t="shared" si="49"/>
        <v>44280</v>
      </c>
      <c r="N718" s="11">
        <f t="shared" si="50"/>
        <v>3292</v>
      </c>
    </row>
    <row r="719" spans="1:14" x14ac:dyDescent="0.25">
      <c r="A719" s="5">
        <v>54</v>
      </c>
      <c r="B719" s="9" t="s">
        <v>164</v>
      </c>
      <c r="C719" s="10" t="s">
        <v>165</v>
      </c>
      <c r="D719" s="11">
        <v>1975</v>
      </c>
      <c r="E719" s="7" t="s">
        <v>195</v>
      </c>
      <c r="F719" s="8">
        <v>6860</v>
      </c>
      <c r="G719" s="8">
        <v>11270</v>
      </c>
      <c r="H719" s="8">
        <v>4090</v>
      </c>
      <c r="I719" s="8">
        <v>6555</v>
      </c>
      <c r="J719" t="str">
        <f>LOOKUP(A719,Feuil7!A$2:A$28,Feuil7!D$2:D$28)</f>
        <v>POITOU-CHARENTES</v>
      </c>
      <c r="K719" t="str">
        <f t="shared" si="47"/>
        <v>niveau secondaire</v>
      </c>
      <c r="L719" t="str">
        <f t="shared" si="48"/>
        <v>OUEST</v>
      </c>
      <c r="M719" s="11">
        <f t="shared" si="49"/>
        <v>28775</v>
      </c>
      <c r="N719" s="11">
        <f t="shared" si="50"/>
        <v>10950</v>
      </c>
    </row>
    <row r="720" spans="1:14" x14ac:dyDescent="0.25">
      <c r="A720" s="5">
        <v>22</v>
      </c>
      <c r="B720" s="9" t="s">
        <v>166</v>
      </c>
      <c r="C720" s="10" t="s">
        <v>167</v>
      </c>
      <c r="D720">
        <v>1968</v>
      </c>
      <c r="E720" s="7" t="s">
        <v>194</v>
      </c>
      <c r="F720" s="8">
        <v>1340</v>
      </c>
      <c r="G720" s="8">
        <v>4136</v>
      </c>
      <c r="H720" s="8">
        <v>2028</v>
      </c>
      <c r="I720" s="8">
        <v>6372</v>
      </c>
      <c r="J720" t="str">
        <f>LOOKUP(A720,Feuil7!A$2:A$28,Feuil7!D$2:D$28)</f>
        <v>PICARDIE</v>
      </c>
      <c r="K720" t="str">
        <f t="shared" si="47"/>
        <v>niveau secondaire</v>
      </c>
      <c r="L720" t="str">
        <f t="shared" si="48"/>
        <v>BASSIN PARISIEN</v>
      </c>
      <c r="M720" s="11">
        <f t="shared" si="49"/>
        <v>13876</v>
      </c>
      <c r="N720" s="11">
        <f t="shared" si="50"/>
        <v>3368</v>
      </c>
    </row>
    <row r="721" spans="1:14" x14ac:dyDescent="0.25">
      <c r="A721" s="5">
        <v>26</v>
      </c>
      <c r="B721" s="9" t="s">
        <v>151</v>
      </c>
      <c r="C721" s="10" t="s">
        <v>152</v>
      </c>
      <c r="D721" s="11">
        <v>1990</v>
      </c>
      <c r="E721" s="7" t="s">
        <v>195</v>
      </c>
      <c r="F721" s="8">
        <v>10201</v>
      </c>
      <c r="G721" s="8">
        <v>48201</v>
      </c>
      <c r="H721" s="8">
        <v>6976</v>
      </c>
      <c r="I721" s="8">
        <v>27058</v>
      </c>
      <c r="J721" t="str">
        <f>LOOKUP(A721,Feuil7!A$2:A$28,Feuil7!D$2:D$28)</f>
        <v>BOURGOGNE</v>
      </c>
      <c r="K721" t="str">
        <f t="shared" si="47"/>
        <v>niveau secondaire</v>
      </c>
      <c r="L721" t="str">
        <f t="shared" si="48"/>
        <v>BASSIN PARISIEN</v>
      </c>
      <c r="M721" s="11">
        <f t="shared" si="49"/>
        <v>92436</v>
      </c>
      <c r="N721" s="11">
        <f t="shared" si="50"/>
        <v>17177</v>
      </c>
    </row>
    <row r="722" spans="1:14" x14ac:dyDescent="0.25">
      <c r="A722" s="5">
        <v>26</v>
      </c>
      <c r="B722" s="9" t="s">
        <v>151</v>
      </c>
      <c r="C722" s="10" t="s">
        <v>152</v>
      </c>
      <c r="D722" s="11">
        <v>1999</v>
      </c>
      <c r="E722" s="7" t="s">
        <v>194</v>
      </c>
      <c r="F722" s="8">
        <v>1387</v>
      </c>
      <c r="G722" s="8">
        <v>9385</v>
      </c>
      <c r="H722" s="8">
        <v>1157</v>
      </c>
      <c r="I722" s="8">
        <v>17794</v>
      </c>
      <c r="J722" t="str">
        <f>LOOKUP(A722,Feuil7!A$2:A$28,Feuil7!D$2:D$28)</f>
        <v>BOURGOGNE</v>
      </c>
      <c r="K722" t="str">
        <f t="shared" si="47"/>
        <v>niveau secondaire</v>
      </c>
      <c r="L722" t="str">
        <f t="shared" si="48"/>
        <v>BASSIN PARISIEN</v>
      </c>
      <c r="M722" s="11">
        <f t="shared" si="49"/>
        <v>29723</v>
      </c>
      <c r="N722" s="11">
        <f t="shared" si="50"/>
        <v>2544</v>
      </c>
    </row>
    <row r="723" spans="1:14" x14ac:dyDescent="0.25">
      <c r="A723" s="5">
        <v>25</v>
      </c>
      <c r="B723" s="9" t="s">
        <v>112</v>
      </c>
      <c r="C723" s="10" t="s">
        <v>113</v>
      </c>
      <c r="D723" s="11">
        <v>1975</v>
      </c>
      <c r="E723" s="7" t="s">
        <v>196</v>
      </c>
      <c r="F723" s="8">
        <v>1590</v>
      </c>
      <c r="G723" s="8">
        <v>5795</v>
      </c>
      <c r="H723" s="8">
        <v>1855</v>
      </c>
      <c r="I723" s="8">
        <v>5550</v>
      </c>
      <c r="J723" t="str">
        <f>LOOKUP(A723,Feuil7!A$2:A$28,Feuil7!D$2:D$28)</f>
        <v>BASSE-NORMANDIE</v>
      </c>
      <c r="K723" t="str">
        <f t="shared" si="47"/>
        <v>niveau supérieur</v>
      </c>
      <c r="L723" t="str">
        <f t="shared" si="48"/>
        <v>BASSIN PARISIEN</v>
      </c>
      <c r="M723" s="11">
        <f t="shared" si="49"/>
        <v>14790</v>
      </c>
      <c r="N723" s="11">
        <f t="shared" si="50"/>
        <v>3445</v>
      </c>
    </row>
    <row r="724" spans="1:14" x14ac:dyDescent="0.25">
      <c r="A724" s="5">
        <v>41</v>
      </c>
      <c r="B724" s="9" t="s">
        <v>180</v>
      </c>
      <c r="C724" s="10" t="s">
        <v>181</v>
      </c>
      <c r="D724" s="11">
        <v>1975</v>
      </c>
      <c r="E724" s="7" t="s">
        <v>196</v>
      </c>
      <c r="F724" s="8">
        <v>1415</v>
      </c>
      <c r="G724" s="8">
        <v>6175</v>
      </c>
      <c r="H724" s="8">
        <v>1660</v>
      </c>
      <c r="I724" s="8">
        <v>5125</v>
      </c>
      <c r="J724" t="str">
        <f>LOOKUP(A724,Feuil7!A$2:A$28,Feuil7!D$2:D$28)</f>
        <v>LORRAINE</v>
      </c>
      <c r="K724" t="str">
        <f t="shared" si="47"/>
        <v>niveau supérieur</v>
      </c>
      <c r="L724" t="str">
        <f t="shared" si="48"/>
        <v>EST</v>
      </c>
      <c r="M724" s="11">
        <f t="shared" si="49"/>
        <v>14375</v>
      </c>
      <c r="N724" s="11">
        <f t="shared" si="50"/>
        <v>3075</v>
      </c>
    </row>
    <row r="725" spans="1:14" x14ac:dyDescent="0.25">
      <c r="A725" s="5">
        <v>52</v>
      </c>
      <c r="B725" s="9" t="s">
        <v>100</v>
      </c>
      <c r="C725" s="10" t="s">
        <v>101</v>
      </c>
      <c r="D725" s="11">
        <v>1999</v>
      </c>
      <c r="E725" s="7" t="s">
        <v>196</v>
      </c>
      <c r="F725" s="8">
        <v>7800</v>
      </c>
      <c r="G725" s="8">
        <v>42528</v>
      </c>
      <c r="H725" s="8">
        <v>7771</v>
      </c>
      <c r="I725" s="8">
        <v>45878</v>
      </c>
      <c r="J725" t="str">
        <f>LOOKUP(A725,Feuil7!A$2:A$28,Feuil7!D$2:D$28)</f>
        <v>PAYS DE LA LOIRE</v>
      </c>
      <c r="K725" t="str">
        <f t="shared" si="47"/>
        <v>niveau supérieur</v>
      </c>
      <c r="L725" t="str">
        <f t="shared" si="48"/>
        <v>OUEST</v>
      </c>
      <c r="M725" s="11">
        <f t="shared" si="49"/>
        <v>103977</v>
      </c>
      <c r="N725" s="11">
        <f t="shared" si="50"/>
        <v>15571</v>
      </c>
    </row>
    <row r="726" spans="1:14" x14ac:dyDescent="0.25">
      <c r="A726" s="5">
        <v>91</v>
      </c>
      <c r="B726" s="9" t="s">
        <v>108</v>
      </c>
      <c r="C726" s="10" t="s">
        <v>109</v>
      </c>
      <c r="D726" s="11">
        <v>1990</v>
      </c>
      <c r="E726" s="7" t="s">
        <v>196</v>
      </c>
      <c r="F726" s="8">
        <v>334</v>
      </c>
      <c r="G726" s="8">
        <v>2668</v>
      </c>
      <c r="H726" s="8">
        <v>420</v>
      </c>
      <c r="I726" s="8">
        <v>2924</v>
      </c>
      <c r="J726" t="str">
        <f>LOOKUP(A726,Feuil7!A$2:A$28,Feuil7!D$2:D$28)</f>
        <v>LANGUEDOC-ROUSSILLON</v>
      </c>
      <c r="K726" t="str">
        <f t="shared" si="47"/>
        <v>niveau supérieur</v>
      </c>
      <c r="L726" t="str">
        <f t="shared" si="48"/>
        <v>MEDITERRANEE</v>
      </c>
      <c r="M726" s="11">
        <f t="shared" si="49"/>
        <v>6346</v>
      </c>
      <c r="N726" s="11">
        <f t="shared" si="50"/>
        <v>754</v>
      </c>
    </row>
    <row r="727" spans="1:14" x14ac:dyDescent="0.25">
      <c r="A727" s="5">
        <v>11</v>
      </c>
      <c r="B727" s="9" t="s">
        <v>191</v>
      </c>
      <c r="C727" s="10" t="s">
        <v>192</v>
      </c>
      <c r="D727" s="11">
        <v>1990</v>
      </c>
      <c r="E727" s="7" t="s">
        <v>197</v>
      </c>
      <c r="F727" s="8">
        <v>3162</v>
      </c>
      <c r="G727" s="8">
        <v>45192</v>
      </c>
      <c r="H727" s="8">
        <v>4488</v>
      </c>
      <c r="I727" s="8">
        <v>36324</v>
      </c>
      <c r="J727" t="str">
        <f>LOOKUP(A727,Feuil7!A$2:A$28,Feuil7!D$2:D$28)</f>
        <v>ILE-DE-FRANCE</v>
      </c>
      <c r="K727" t="str">
        <f t="shared" si="47"/>
        <v>niveau supérieur</v>
      </c>
      <c r="L727" t="str">
        <f t="shared" si="48"/>
        <v>REGION PARISIENNE</v>
      </c>
      <c r="M727" s="11">
        <f t="shared" si="49"/>
        <v>89166</v>
      </c>
      <c r="N727" s="11">
        <f t="shared" si="50"/>
        <v>7650</v>
      </c>
    </row>
    <row r="728" spans="1:14" x14ac:dyDescent="0.25">
      <c r="A728" s="5">
        <v>82</v>
      </c>
      <c r="B728" s="9" t="s">
        <v>309</v>
      </c>
      <c r="C728" s="10" t="s">
        <v>20</v>
      </c>
      <c r="D728" s="11">
        <v>2011</v>
      </c>
      <c r="E728" s="7" t="s">
        <v>194</v>
      </c>
      <c r="F728" s="8">
        <v>883.0543340129683</v>
      </c>
      <c r="G728" s="8">
        <v>6351.5796233524097</v>
      </c>
      <c r="H728" s="8">
        <v>519.49479231357168</v>
      </c>
      <c r="I728" s="8">
        <v>9721.6347404311236</v>
      </c>
      <c r="J728" t="str">
        <f>LOOKUP(A728,Feuil7!A$2:A$28,Feuil7!D$2:D$28)</f>
        <v>RHONE-ALPES</v>
      </c>
      <c r="K728" t="str">
        <f t="shared" si="47"/>
        <v>niveau secondaire</v>
      </c>
      <c r="L728" t="str">
        <f t="shared" si="48"/>
        <v>CENTRE-EST</v>
      </c>
      <c r="M728" s="11">
        <f t="shared" si="49"/>
        <v>17475.763490110072</v>
      </c>
      <c r="N728" s="11">
        <f t="shared" si="50"/>
        <v>1402.5491263265399</v>
      </c>
    </row>
    <row r="729" spans="1:14" x14ac:dyDescent="0.25">
      <c r="A729" s="5">
        <v>54</v>
      </c>
      <c r="B729" s="9" t="s">
        <v>164</v>
      </c>
      <c r="C729" s="10" t="s">
        <v>165</v>
      </c>
      <c r="D729">
        <v>1968</v>
      </c>
      <c r="E729" s="7" t="s">
        <v>196</v>
      </c>
      <c r="F729" s="8">
        <v>1160</v>
      </c>
      <c r="G729" s="8">
        <v>3436</v>
      </c>
      <c r="H729" s="8">
        <v>1168</v>
      </c>
      <c r="I729" s="8">
        <v>2672</v>
      </c>
      <c r="J729" t="str">
        <f>LOOKUP(A729,Feuil7!A$2:A$28,Feuil7!D$2:D$28)</f>
        <v>POITOU-CHARENTES</v>
      </c>
      <c r="K729" t="str">
        <f t="shared" si="47"/>
        <v>niveau supérieur</v>
      </c>
      <c r="L729" t="str">
        <f t="shared" si="48"/>
        <v>OUEST</v>
      </c>
      <c r="M729" s="11">
        <f t="shared" si="49"/>
        <v>8436</v>
      </c>
      <c r="N729" s="11">
        <f t="shared" si="50"/>
        <v>2328</v>
      </c>
    </row>
    <row r="730" spans="1:14" x14ac:dyDescent="0.25">
      <c r="A730" s="5">
        <v>83</v>
      </c>
      <c r="B730" s="9" t="s">
        <v>135</v>
      </c>
      <c r="C730" s="10" t="s">
        <v>136</v>
      </c>
      <c r="D730" s="11">
        <v>1975</v>
      </c>
      <c r="E730" s="7" t="s">
        <v>197</v>
      </c>
      <c r="F730" s="8">
        <v>1330</v>
      </c>
      <c r="G730" s="8">
        <v>11180</v>
      </c>
      <c r="H730" s="8">
        <v>2315</v>
      </c>
      <c r="I730" s="8">
        <v>9365</v>
      </c>
      <c r="J730" t="str">
        <f>LOOKUP(A730,Feuil7!A$2:A$28,Feuil7!D$2:D$28)</f>
        <v>AUVERGNE</v>
      </c>
      <c r="K730" t="str">
        <f t="shared" si="47"/>
        <v>niveau supérieur</v>
      </c>
      <c r="L730" t="str">
        <f t="shared" si="48"/>
        <v>CENTRE-EST</v>
      </c>
      <c r="M730" s="11">
        <f t="shared" si="49"/>
        <v>24190</v>
      </c>
      <c r="N730" s="11">
        <f t="shared" si="50"/>
        <v>3645</v>
      </c>
    </row>
    <row r="731" spans="1:14" x14ac:dyDescent="0.25">
      <c r="A731" s="5">
        <v>82</v>
      </c>
      <c r="B731" s="9" t="s">
        <v>88</v>
      </c>
      <c r="C731" s="10" t="s">
        <v>89</v>
      </c>
      <c r="D731" s="11">
        <v>1990</v>
      </c>
      <c r="E731" s="7" t="s">
        <v>193</v>
      </c>
      <c r="F731" s="8">
        <v>1629</v>
      </c>
      <c r="G731" s="8">
        <v>58638</v>
      </c>
      <c r="H731" s="8">
        <v>1304</v>
      </c>
      <c r="I731" s="8">
        <v>81004</v>
      </c>
      <c r="J731" t="str">
        <f>LOOKUP(A731,Feuil7!A$2:A$28,Feuil7!D$2:D$28)</f>
        <v>RHONE-ALPES</v>
      </c>
      <c r="K731" t="str">
        <f t="shared" si="47"/>
        <v>niveau primaire</v>
      </c>
      <c r="L731" t="str">
        <f t="shared" si="48"/>
        <v>CENTRE-EST</v>
      </c>
      <c r="M731" s="11">
        <f t="shared" si="49"/>
        <v>142575</v>
      </c>
      <c r="N731" s="11">
        <f t="shared" si="50"/>
        <v>2933</v>
      </c>
    </row>
    <row r="732" spans="1:14" x14ac:dyDescent="0.25">
      <c r="A732" s="5">
        <v>74</v>
      </c>
      <c r="B732" s="9" t="s">
        <v>178</v>
      </c>
      <c r="C732" s="10" t="s">
        <v>179</v>
      </c>
      <c r="D732" s="11">
        <v>2011</v>
      </c>
      <c r="E732" s="7" t="s">
        <v>195</v>
      </c>
      <c r="F732" s="8">
        <v>2955.7490254574714</v>
      </c>
      <c r="G732" s="8">
        <v>39785.650159893528</v>
      </c>
      <c r="H732" s="8">
        <v>2115.5205848971364</v>
      </c>
      <c r="I732" s="8">
        <v>28085.92940616878</v>
      </c>
      <c r="J732" t="str">
        <f>LOOKUP(A732,Feuil7!A$2:A$28,Feuil7!D$2:D$28)</f>
        <v>LIMOUSIN</v>
      </c>
      <c r="K732" t="str">
        <f t="shared" si="47"/>
        <v>niveau secondaire</v>
      </c>
      <c r="L732" t="str">
        <f t="shared" si="48"/>
        <v>SUD-OUEST</v>
      </c>
      <c r="M732" s="11">
        <f t="shared" si="49"/>
        <v>72942.849176416916</v>
      </c>
      <c r="N732" s="11">
        <f t="shared" si="50"/>
        <v>5071.2696103546077</v>
      </c>
    </row>
    <row r="733" spans="1:14" x14ac:dyDescent="0.25">
      <c r="A733" s="5">
        <v>25</v>
      </c>
      <c r="B733" s="9" t="s">
        <v>35</v>
      </c>
      <c r="C733" s="10" t="s">
        <v>36</v>
      </c>
      <c r="D733" s="11">
        <v>2006</v>
      </c>
      <c r="E733" s="7" t="s">
        <v>193</v>
      </c>
      <c r="F733" s="8">
        <v>246.05753305572406</v>
      </c>
      <c r="G733" s="8">
        <v>24623.48760049406</v>
      </c>
      <c r="H733" s="8">
        <v>148.82265459855176</v>
      </c>
      <c r="I733" s="8">
        <v>43592.624156932092</v>
      </c>
      <c r="J733" t="str">
        <f>LOOKUP(A733,Feuil7!A$2:A$28,Feuil7!D$2:D$28)</f>
        <v>BASSE-NORMANDIE</v>
      </c>
      <c r="K733" t="str">
        <f t="shared" si="47"/>
        <v>niveau primaire</v>
      </c>
      <c r="L733" t="str">
        <f t="shared" si="48"/>
        <v>BASSIN PARISIEN</v>
      </c>
      <c r="M733" s="11">
        <f t="shared" si="49"/>
        <v>68610.99194508043</v>
      </c>
      <c r="N733" s="11">
        <f t="shared" si="50"/>
        <v>394.8801876542758</v>
      </c>
    </row>
    <row r="734" spans="1:14" x14ac:dyDescent="0.25">
      <c r="A734" s="5">
        <v>83</v>
      </c>
      <c r="B734" s="9" t="s">
        <v>37</v>
      </c>
      <c r="C734" s="10" t="s">
        <v>38</v>
      </c>
      <c r="D734" s="11">
        <v>2011</v>
      </c>
      <c r="E734" s="7" t="s">
        <v>195</v>
      </c>
      <c r="F734" s="8">
        <v>1314.6479364428412</v>
      </c>
      <c r="G734" s="8">
        <v>17514.336214245763</v>
      </c>
      <c r="H734" s="8">
        <v>699.10520860257736</v>
      </c>
      <c r="I734" s="8">
        <v>10974.867757522023</v>
      </c>
      <c r="J734" t="str">
        <f>LOOKUP(A734,Feuil7!A$2:A$28,Feuil7!D$2:D$28)</f>
        <v>AUVERGNE</v>
      </c>
      <c r="K734" t="str">
        <f t="shared" si="47"/>
        <v>niveau secondaire</v>
      </c>
      <c r="L734" t="str">
        <f t="shared" si="48"/>
        <v>CENTRE-EST</v>
      </c>
      <c r="M734" s="11">
        <f t="shared" si="49"/>
        <v>30502.957116813202</v>
      </c>
      <c r="N734" s="11">
        <f t="shared" si="50"/>
        <v>2013.7531450454185</v>
      </c>
    </row>
    <row r="735" spans="1:14" x14ac:dyDescent="0.25">
      <c r="A735" s="5">
        <v>91</v>
      </c>
      <c r="B735" s="9" t="s">
        <v>80</v>
      </c>
      <c r="C735" s="10" t="s">
        <v>81</v>
      </c>
      <c r="D735" s="11">
        <v>2011</v>
      </c>
      <c r="E735" s="7" t="s">
        <v>11</v>
      </c>
      <c r="F735" s="8">
        <v>6814.855538020779</v>
      </c>
      <c r="G735" s="8">
        <v>57440.149541294973</v>
      </c>
      <c r="H735" s="8">
        <v>4528.1696713090996</v>
      </c>
      <c r="I735" s="8">
        <v>67911.162775612422</v>
      </c>
      <c r="J735" t="str">
        <f>LOOKUP(A735,Feuil7!A$2:A$28,Feuil7!D$2:D$28)</f>
        <v>LANGUEDOC-ROUSSILLON</v>
      </c>
      <c r="K735" t="str">
        <f t="shared" si="47"/>
        <v>niveau primaire</v>
      </c>
      <c r="L735" t="str">
        <f t="shared" si="48"/>
        <v>MEDITERRANEE</v>
      </c>
      <c r="M735" s="11">
        <f t="shared" si="49"/>
        <v>136694.33752623727</v>
      </c>
      <c r="N735" s="11">
        <f t="shared" si="50"/>
        <v>11343.025209329879</v>
      </c>
    </row>
    <row r="736" spans="1:14" x14ac:dyDescent="0.25">
      <c r="A736" s="5">
        <v>72</v>
      </c>
      <c r="B736" s="9" t="s">
        <v>92</v>
      </c>
      <c r="C736" s="10" t="s">
        <v>93</v>
      </c>
      <c r="D736" s="11">
        <v>1990</v>
      </c>
      <c r="E736" s="7" t="s">
        <v>11</v>
      </c>
      <c r="F736" s="8">
        <v>3112</v>
      </c>
      <c r="G736" s="8">
        <v>31138</v>
      </c>
      <c r="H736" s="8">
        <v>2276</v>
      </c>
      <c r="I736" s="8">
        <v>40872</v>
      </c>
      <c r="J736" t="str">
        <f>LOOKUP(A736,Feuil7!A$2:A$28,Feuil7!D$2:D$28)</f>
        <v>AQUITAINE</v>
      </c>
      <c r="K736" t="str">
        <f t="shared" si="47"/>
        <v>niveau primaire</v>
      </c>
      <c r="L736" t="str">
        <f t="shared" si="48"/>
        <v>SUD-OUEST</v>
      </c>
      <c r="M736" s="11">
        <f t="shared" si="49"/>
        <v>77398</v>
      </c>
      <c r="N736" s="11">
        <f t="shared" si="50"/>
        <v>5388</v>
      </c>
    </row>
    <row r="737" spans="1:14" x14ac:dyDescent="0.25">
      <c r="A737" s="5">
        <v>21</v>
      </c>
      <c r="B737" s="9" t="s">
        <v>114</v>
      </c>
      <c r="C737" s="10" t="s">
        <v>115</v>
      </c>
      <c r="D737" s="11">
        <v>1999</v>
      </c>
      <c r="E737" s="7" t="s">
        <v>195</v>
      </c>
      <c r="F737" s="8">
        <v>5952</v>
      </c>
      <c r="G737" s="8">
        <v>53517</v>
      </c>
      <c r="H737" s="8">
        <v>3448</v>
      </c>
      <c r="I737" s="8">
        <v>39118</v>
      </c>
      <c r="J737" t="str">
        <f>LOOKUP(A737,Feuil7!A$2:A$28,Feuil7!D$2:D$28)</f>
        <v>CHAMPAGNE-ARDENNE</v>
      </c>
      <c r="K737" t="str">
        <f t="shared" si="47"/>
        <v>niveau secondaire</v>
      </c>
      <c r="L737" t="str">
        <f t="shared" si="48"/>
        <v>BASSIN PARISIEN</v>
      </c>
      <c r="M737" s="11">
        <f t="shared" si="49"/>
        <v>102035</v>
      </c>
      <c r="N737" s="11">
        <f t="shared" si="50"/>
        <v>9400</v>
      </c>
    </row>
    <row r="738" spans="1:14" x14ac:dyDescent="0.25">
      <c r="A738" s="5">
        <v>26</v>
      </c>
      <c r="B738" s="9" t="s">
        <v>21</v>
      </c>
      <c r="C738" s="10" t="s">
        <v>56</v>
      </c>
      <c r="D738" s="11">
        <v>1999</v>
      </c>
      <c r="E738" s="7" t="s">
        <v>197</v>
      </c>
      <c r="F738" s="8">
        <v>1969</v>
      </c>
      <c r="G738" s="8">
        <v>28270</v>
      </c>
      <c r="H738" s="8">
        <v>2718</v>
      </c>
      <c r="I738" s="8">
        <v>31074</v>
      </c>
      <c r="J738" t="str">
        <f>LOOKUP(A738,Feuil7!A$2:A$28,Feuil7!D$2:D$28)</f>
        <v>BOURGOGNE</v>
      </c>
      <c r="K738" t="str">
        <f t="shared" si="47"/>
        <v>niveau supérieur</v>
      </c>
      <c r="L738" t="str">
        <f t="shared" si="48"/>
        <v>BASSIN PARISIEN</v>
      </c>
      <c r="M738" s="11">
        <f t="shared" si="49"/>
        <v>64031</v>
      </c>
      <c r="N738" s="11">
        <f t="shared" si="50"/>
        <v>4687</v>
      </c>
    </row>
    <row r="739" spans="1:14" x14ac:dyDescent="0.25">
      <c r="A739" s="5">
        <v>83</v>
      </c>
      <c r="B739" s="9" t="s">
        <v>37</v>
      </c>
      <c r="C739" s="10" t="s">
        <v>38</v>
      </c>
      <c r="D739" s="11">
        <v>1990</v>
      </c>
      <c r="E739" s="7" t="s">
        <v>193</v>
      </c>
      <c r="F739" s="8">
        <v>189</v>
      </c>
      <c r="G739" s="8">
        <v>12548</v>
      </c>
      <c r="H739" s="8">
        <v>168</v>
      </c>
      <c r="I739" s="8">
        <v>16564</v>
      </c>
      <c r="J739" t="str">
        <f>LOOKUP(A739,Feuil7!A$2:A$28,Feuil7!D$2:D$28)</f>
        <v>AUVERGNE</v>
      </c>
      <c r="K739" t="str">
        <f t="shared" si="47"/>
        <v>niveau primaire</v>
      </c>
      <c r="L739" t="str">
        <f t="shared" si="48"/>
        <v>CENTRE-EST</v>
      </c>
      <c r="M739" s="11">
        <f t="shared" si="49"/>
        <v>29469</v>
      </c>
      <c r="N739" s="11">
        <f t="shared" si="50"/>
        <v>357</v>
      </c>
    </row>
    <row r="740" spans="1:14" x14ac:dyDescent="0.25">
      <c r="A740" s="5">
        <v>93</v>
      </c>
      <c r="B740" s="9" t="s">
        <v>172</v>
      </c>
      <c r="C740" s="10" t="s">
        <v>173</v>
      </c>
      <c r="D740" s="11">
        <v>1999</v>
      </c>
      <c r="E740" s="7" t="s">
        <v>194</v>
      </c>
      <c r="F740" s="8">
        <v>1456</v>
      </c>
      <c r="G740" s="8">
        <v>11461</v>
      </c>
      <c r="H740" s="8">
        <v>1143</v>
      </c>
      <c r="I740" s="8">
        <v>17153</v>
      </c>
      <c r="J740" t="str">
        <f>LOOKUP(A740,Feuil7!A$2:A$28,Feuil7!D$2:D$28)</f>
        <v>PROVENCE-ALPES-COTE D'AZUR</v>
      </c>
      <c r="K740" t="str">
        <f t="shared" si="47"/>
        <v>niveau secondaire</v>
      </c>
      <c r="L740" t="str">
        <f t="shared" si="48"/>
        <v>MEDITERRANEE</v>
      </c>
      <c r="M740" s="11">
        <f t="shared" si="49"/>
        <v>31213</v>
      </c>
      <c r="N740" s="11">
        <f t="shared" si="50"/>
        <v>2599</v>
      </c>
    </row>
    <row r="741" spans="1:14" x14ac:dyDescent="0.25">
      <c r="A741" s="5">
        <v>42</v>
      </c>
      <c r="B741" s="9" t="s">
        <v>145</v>
      </c>
      <c r="C741" s="10" t="s">
        <v>146</v>
      </c>
      <c r="D741">
        <v>1968</v>
      </c>
      <c r="E741" s="7" t="s">
        <v>196</v>
      </c>
      <c r="F741" s="8">
        <v>1904</v>
      </c>
      <c r="G741" s="8">
        <v>13632</v>
      </c>
      <c r="H741" s="8">
        <v>1968</v>
      </c>
      <c r="I741" s="8">
        <v>7532</v>
      </c>
      <c r="J741" t="str">
        <f>LOOKUP(A741,Feuil7!A$2:A$28,Feuil7!D$2:D$28)</f>
        <v>ALSACE</v>
      </c>
      <c r="K741" t="str">
        <f t="shared" si="47"/>
        <v>niveau supérieur</v>
      </c>
      <c r="L741" t="str">
        <f t="shared" si="48"/>
        <v>EST</v>
      </c>
      <c r="M741" s="11">
        <f t="shared" si="49"/>
        <v>25036</v>
      </c>
      <c r="N741" s="11">
        <f t="shared" si="50"/>
        <v>3872</v>
      </c>
    </row>
    <row r="742" spans="1:14" x14ac:dyDescent="0.25">
      <c r="A742" s="5">
        <v>93</v>
      </c>
      <c r="B742" s="9" t="s">
        <v>32</v>
      </c>
      <c r="C742" s="10" t="s">
        <v>33</v>
      </c>
      <c r="D742" s="11">
        <v>1982</v>
      </c>
      <c r="E742" s="7" t="s">
        <v>194</v>
      </c>
      <c r="F742" s="8">
        <v>6896</v>
      </c>
      <c r="G742" s="8">
        <v>29548</v>
      </c>
      <c r="H742" s="8">
        <v>7288</v>
      </c>
      <c r="I742" s="8">
        <v>44372</v>
      </c>
      <c r="J742" t="str">
        <f>LOOKUP(A742,Feuil7!A$2:A$28,Feuil7!D$2:D$28)</f>
        <v>PROVENCE-ALPES-COTE D'AZUR</v>
      </c>
      <c r="K742" t="str">
        <f t="shared" si="47"/>
        <v>niveau secondaire</v>
      </c>
      <c r="L742" t="str">
        <f t="shared" si="48"/>
        <v>MEDITERRANEE</v>
      </c>
      <c r="M742" s="11">
        <f t="shared" si="49"/>
        <v>88104</v>
      </c>
      <c r="N742" s="11">
        <f t="shared" si="50"/>
        <v>14184</v>
      </c>
    </row>
    <row r="743" spans="1:14" x14ac:dyDescent="0.25">
      <c r="A743" s="5">
        <v>11</v>
      </c>
      <c r="B743" s="9" t="s">
        <v>27</v>
      </c>
      <c r="C743" s="10" t="s">
        <v>186</v>
      </c>
      <c r="D743" s="11">
        <v>2006</v>
      </c>
      <c r="E743" s="7" t="s">
        <v>197</v>
      </c>
      <c r="F743" s="8">
        <v>7294.699918850416</v>
      </c>
      <c r="G743" s="8">
        <v>111427.374417121</v>
      </c>
      <c r="H743" s="8">
        <v>9770.7701008183158</v>
      </c>
      <c r="I743" s="8">
        <v>115183.57969801601</v>
      </c>
      <c r="J743" t="str">
        <f>LOOKUP(A743,Feuil7!A$2:A$28,Feuil7!D$2:D$28)</f>
        <v>ILE-DE-FRANCE</v>
      </c>
      <c r="K743" t="str">
        <f t="shared" si="47"/>
        <v>niveau supérieur</v>
      </c>
      <c r="L743" t="str">
        <f t="shared" si="48"/>
        <v>REGION PARISIENNE</v>
      </c>
      <c r="M743" s="11">
        <f t="shared" si="49"/>
        <v>243676.42413480574</v>
      </c>
      <c r="N743" s="11">
        <f t="shared" si="50"/>
        <v>17065.470019668734</v>
      </c>
    </row>
    <row r="744" spans="1:14" x14ac:dyDescent="0.25">
      <c r="A744" s="5">
        <v>25</v>
      </c>
      <c r="B744" s="9" t="s">
        <v>131</v>
      </c>
      <c r="C744" s="10" t="s">
        <v>132</v>
      </c>
      <c r="D744" s="11">
        <v>2011</v>
      </c>
      <c r="E744" s="7" t="s">
        <v>11</v>
      </c>
      <c r="F744" s="8">
        <v>1403.7138521884217</v>
      </c>
      <c r="G744" s="8">
        <v>20775.713345325712</v>
      </c>
      <c r="H744" s="8">
        <v>1031.9540226543661</v>
      </c>
      <c r="I744" s="8">
        <v>24089.929234340743</v>
      </c>
      <c r="J744" t="str">
        <f>LOOKUP(A744,Feuil7!A$2:A$28,Feuil7!D$2:D$28)</f>
        <v>BASSE-NORMANDIE</v>
      </c>
      <c r="K744" t="str">
        <f t="shared" si="47"/>
        <v>niveau primaire</v>
      </c>
      <c r="L744" t="str">
        <f t="shared" si="48"/>
        <v>BASSIN PARISIEN</v>
      </c>
      <c r="M744" s="11">
        <f t="shared" si="49"/>
        <v>47301.310454509243</v>
      </c>
      <c r="N744" s="11">
        <f t="shared" si="50"/>
        <v>2435.6678748427876</v>
      </c>
    </row>
    <row r="745" spans="1:14" x14ac:dyDescent="0.25">
      <c r="A745" s="5">
        <v>52</v>
      </c>
      <c r="B745" s="9" t="s">
        <v>174</v>
      </c>
      <c r="C745" s="10" t="s">
        <v>175</v>
      </c>
      <c r="D745" s="11">
        <v>1975</v>
      </c>
      <c r="E745" s="7" t="s">
        <v>193</v>
      </c>
      <c r="F745" s="8">
        <v>5000</v>
      </c>
      <c r="G745" s="8">
        <v>32310</v>
      </c>
      <c r="H745" s="8">
        <v>6835</v>
      </c>
      <c r="I745" s="8">
        <v>42755</v>
      </c>
      <c r="J745" t="str">
        <f>LOOKUP(A745,Feuil7!A$2:A$28,Feuil7!D$2:D$28)</f>
        <v>PAYS DE LA LOIRE</v>
      </c>
      <c r="K745" t="str">
        <f t="shared" si="47"/>
        <v>niveau primaire</v>
      </c>
      <c r="L745" t="str">
        <f t="shared" si="48"/>
        <v>OUEST</v>
      </c>
      <c r="M745" s="11">
        <f t="shared" si="49"/>
        <v>86900</v>
      </c>
      <c r="N745" s="11">
        <f t="shared" si="50"/>
        <v>11835</v>
      </c>
    </row>
    <row r="746" spans="1:14" x14ac:dyDescent="0.25">
      <c r="A746" s="5">
        <v>93</v>
      </c>
      <c r="B746" s="9" t="s">
        <v>172</v>
      </c>
      <c r="C746" s="10" t="s">
        <v>173</v>
      </c>
      <c r="D746">
        <v>1968</v>
      </c>
      <c r="E746" s="7" t="s">
        <v>196</v>
      </c>
      <c r="F746" s="8">
        <v>1200</v>
      </c>
      <c r="G746" s="8">
        <v>5512</v>
      </c>
      <c r="H746" s="8">
        <v>1468</v>
      </c>
      <c r="I746" s="8">
        <v>4184</v>
      </c>
      <c r="J746" t="str">
        <f>LOOKUP(A746,Feuil7!A$2:A$28,Feuil7!D$2:D$28)</f>
        <v>PROVENCE-ALPES-COTE D'AZUR</v>
      </c>
      <c r="K746" t="str">
        <f t="shared" si="47"/>
        <v>niveau supérieur</v>
      </c>
      <c r="L746" t="str">
        <f t="shared" si="48"/>
        <v>MEDITERRANEE</v>
      </c>
      <c r="M746" s="11">
        <f t="shared" si="49"/>
        <v>12364</v>
      </c>
      <c r="N746" s="11">
        <f t="shared" si="50"/>
        <v>2668</v>
      </c>
    </row>
    <row r="747" spans="1:14" x14ac:dyDescent="0.25">
      <c r="A747" s="5">
        <v>11</v>
      </c>
      <c r="B747" s="9" t="s">
        <v>16</v>
      </c>
      <c r="C747" s="10" t="s">
        <v>189</v>
      </c>
      <c r="D747">
        <v>1968</v>
      </c>
      <c r="E747" s="7" t="s">
        <v>197</v>
      </c>
      <c r="F747" s="8">
        <v>1680</v>
      </c>
      <c r="G747" s="8">
        <v>14776</v>
      </c>
      <c r="H747" s="8">
        <v>1076</v>
      </c>
      <c r="I747" s="8">
        <v>5092</v>
      </c>
      <c r="J747" t="str">
        <f>LOOKUP(A747,Feuil7!A$2:A$28,Feuil7!D$2:D$28)</f>
        <v>ILE-DE-FRANCE</v>
      </c>
      <c r="K747" t="str">
        <f t="shared" si="47"/>
        <v>niveau supérieur</v>
      </c>
      <c r="L747" t="str">
        <f t="shared" si="48"/>
        <v>REGION PARISIENNE</v>
      </c>
      <c r="M747" s="11">
        <f t="shared" si="49"/>
        <v>22624</v>
      </c>
      <c r="N747" s="11">
        <f t="shared" si="50"/>
        <v>2756</v>
      </c>
    </row>
    <row r="748" spans="1:14" x14ac:dyDescent="0.25">
      <c r="A748" s="5">
        <v>82</v>
      </c>
      <c r="B748" s="6" t="s">
        <v>307</v>
      </c>
      <c r="C748" s="7" t="s">
        <v>10</v>
      </c>
      <c r="D748" s="11">
        <v>1999</v>
      </c>
      <c r="E748" s="7" t="s">
        <v>11</v>
      </c>
      <c r="F748" s="8">
        <v>2863</v>
      </c>
      <c r="G748" s="8">
        <v>30285</v>
      </c>
      <c r="H748" s="8">
        <v>2019</v>
      </c>
      <c r="I748" s="8">
        <v>33232</v>
      </c>
      <c r="J748" t="str">
        <f>LOOKUP(A748,Feuil7!A$2:A$28,Feuil7!D$2:D$28)</f>
        <v>RHONE-ALPES</v>
      </c>
      <c r="K748" t="str">
        <f t="shared" si="47"/>
        <v>niveau primaire</v>
      </c>
      <c r="L748" t="str">
        <f t="shared" si="48"/>
        <v>CENTRE-EST</v>
      </c>
      <c r="M748" s="11">
        <f t="shared" si="49"/>
        <v>68399</v>
      </c>
      <c r="N748" s="11">
        <f t="shared" si="50"/>
        <v>4882</v>
      </c>
    </row>
    <row r="749" spans="1:14" x14ac:dyDescent="0.25">
      <c r="A749" s="5">
        <v>22</v>
      </c>
      <c r="B749" s="9" t="s">
        <v>129</v>
      </c>
      <c r="C749" s="10" t="s">
        <v>130</v>
      </c>
      <c r="D749">
        <v>1968</v>
      </c>
      <c r="E749" s="7" t="s">
        <v>193</v>
      </c>
      <c r="F749" s="8">
        <v>10352</v>
      </c>
      <c r="G749" s="8">
        <v>42956</v>
      </c>
      <c r="H749" s="8">
        <v>11708</v>
      </c>
      <c r="I749" s="8">
        <v>48612</v>
      </c>
      <c r="J749" t="str">
        <f>LOOKUP(A749,Feuil7!A$2:A$28,Feuil7!D$2:D$28)</f>
        <v>PICARDIE</v>
      </c>
      <c r="K749" t="str">
        <f t="shared" si="47"/>
        <v>niveau primaire</v>
      </c>
      <c r="L749" t="str">
        <f t="shared" si="48"/>
        <v>BASSIN PARISIEN</v>
      </c>
      <c r="M749" s="11">
        <f t="shared" si="49"/>
        <v>113628</v>
      </c>
      <c r="N749" s="11">
        <f t="shared" si="50"/>
        <v>22060</v>
      </c>
    </row>
    <row r="750" spans="1:14" x14ac:dyDescent="0.25">
      <c r="A750" s="5">
        <v>52</v>
      </c>
      <c r="B750" s="9" t="s">
        <v>61</v>
      </c>
      <c r="C750" s="10" t="s">
        <v>153</v>
      </c>
      <c r="D750" s="11">
        <v>2006</v>
      </c>
      <c r="E750" s="7" t="s">
        <v>195</v>
      </c>
      <c r="F750" s="8">
        <v>6358.8848994538521</v>
      </c>
      <c r="G750" s="8">
        <v>63532.572144778613</v>
      </c>
      <c r="H750" s="8">
        <v>4425.8830377400745</v>
      </c>
      <c r="I750" s="8">
        <v>43448.81245525767</v>
      </c>
      <c r="J750" t="str">
        <f>LOOKUP(A750,Feuil7!A$2:A$28,Feuil7!D$2:D$28)</f>
        <v>PAYS DE LA LOIRE</v>
      </c>
      <c r="K750" t="str">
        <f t="shared" si="47"/>
        <v>niveau secondaire</v>
      </c>
      <c r="L750" t="str">
        <f t="shared" si="48"/>
        <v>OUEST</v>
      </c>
      <c r="M750" s="11">
        <f t="shared" si="49"/>
        <v>117766.1525372302</v>
      </c>
      <c r="N750" s="11">
        <f t="shared" si="50"/>
        <v>10784.767937193927</v>
      </c>
    </row>
    <row r="751" spans="1:14" x14ac:dyDescent="0.25">
      <c r="A751" s="5">
        <v>41</v>
      </c>
      <c r="B751" s="9" t="s">
        <v>39</v>
      </c>
      <c r="C751" s="10" t="s">
        <v>118</v>
      </c>
      <c r="D751" s="11">
        <v>1999</v>
      </c>
      <c r="E751" s="7" t="s">
        <v>196</v>
      </c>
      <c r="F751" s="8">
        <v>4323</v>
      </c>
      <c r="G751" s="8">
        <v>23753</v>
      </c>
      <c r="H751" s="8">
        <v>4671</v>
      </c>
      <c r="I751" s="8">
        <v>26334</v>
      </c>
      <c r="J751" t="str">
        <f>LOOKUP(A751,Feuil7!A$2:A$28,Feuil7!D$2:D$28)</f>
        <v>LORRAINE</v>
      </c>
      <c r="K751" t="str">
        <f t="shared" si="47"/>
        <v>niveau supérieur</v>
      </c>
      <c r="L751" t="str">
        <f t="shared" si="48"/>
        <v>EST</v>
      </c>
      <c r="M751" s="11">
        <f t="shared" si="49"/>
        <v>59081</v>
      </c>
      <c r="N751" s="11">
        <f t="shared" si="50"/>
        <v>8994</v>
      </c>
    </row>
    <row r="752" spans="1:14" x14ac:dyDescent="0.25">
      <c r="A752" s="5">
        <v>94</v>
      </c>
      <c r="B752" s="9" t="s">
        <v>51</v>
      </c>
      <c r="C752" s="10" t="s">
        <v>52</v>
      </c>
      <c r="D752" s="11">
        <v>1982</v>
      </c>
      <c r="E752" s="7" t="s">
        <v>194</v>
      </c>
      <c r="F752" s="8">
        <v>652</v>
      </c>
      <c r="G752" s="8">
        <v>2476</v>
      </c>
      <c r="H752" s="8">
        <v>604</v>
      </c>
      <c r="I752" s="8">
        <v>3496</v>
      </c>
      <c r="J752" t="str">
        <f>LOOKUP(A752,Feuil7!A$2:A$28,Feuil7!D$2:D$28)</f>
        <v>CORSE</v>
      </c>
      <c r="K752" t="str">
        <f t="shared" si="47"/>
        <v>niveau secondaire</v>
      </c>
      <c r="L752" t="str">
        <f t="shared" si="48"/>
        <v>MEDITERRANEE</v>
      </c>
      <c r="M752" s="11">
        <f t="shared" si="49"/>
        <v>7228</v>
      </c>
      <c r="N752" s="11">
        <f t="shared" si="50"/>
        <v>1256</v>
      </c>
    </row>
    <row r="753" spans="1:14" x14ac:dyDescent="0.25">
      <c r="A753" s="5">
        <v>94</v>
      </c>
      <c r="B753" s="9" t="s">
        <v>51</v>
      </c>
      <c r="C753" s="10" t="s">
        <v>52</v>
      </c>
      <c r="D753" s="11">
        <v>1999</v>
      </c>
      <c r="E753" s="7" t="s">
        <v>193</v>
      </c>
      <c r="F753" s="8">
        <v>70</v>
      </c>
      <c r="G753" s="8">
        <v>5962</v>
      </c>
      <c r="H753" s="8">
        <v>49</v>
      </c>
      <c r="I753" s="8">
        <v>7494</v>
      </c>
      <c r="J753" t="str">
        <f>LOOKUP(A753,Feuil7!A$2:A$28,Feuil7!D$2:D$28)</f>
        <v>CORSE</v>
      </c>
      <c r="K753" t="str">
        <f t="shared" si="47"/>
        <v>niveau primaire</v>
      </c>
      <c r="L753" t="str">
        <f t="shared" si="48"/>
        <v>MEDITERRANEE</v>
      </c>
      <c r="M753" s="11">
        <f t="shared" si="49"/>
        <v>13575</v>
      </c>
      <c r="N753" s="11">
        <f t="shared" si="50"/>
        <v>119</v>
      </c>
    </row>
    <row r="754" spans="1:14" x14ac:dyDescent="0.25">
      <c r="A754" s="5">
        <v>52</v>
      </c>
      <c r="B754" s="9" t="s">
        <v>57</v>
      </c>
      <c r="C754" s="10" t="s">
        <v>117</v>
      </c>
      <c r="D754" s="11">
        <v>2011</v>
      </c>
      <c r="E754" s="7" t="s">
        <v>195</v>
      </c>
      <c r="F754" s="8">
        <v>2861.3133254608383</v>
      </c>
      <c r="G754" s="8">
        <v>33390.930692214366</v>
      </c>
      <c r="H754" s="8">
        <v>2072.1803360771751</v>
      </c>
      <c r="I754" s="8">
        <v>22890.74239167932</v>
      </c>
      <c r="J754" t="str">
        <f>LOOKUP(A754,Feuil7!A$2:A$28,Feuil7!D$2:D$28)</f>
        <v>PAYS DE LA LOIRE</v>
      </c>
      <c r="K754" t="str">
        <f t="shared" si="47"/>
        <v>niveau secondaire</v>
      </c>
      <c r="L754" t="str">
        <f t="shared" si="48"/>
        <v>OUEST</v>
      </c>
      <c r="M754" s="11">
        <f t="shared" si="49"/>
        <v>61215.166745431699</v>
      </c>
      <c r="N754" s="11">
        <f t="shared" si="50"/>
        <v>4933.4936615380138</v>
      </c>
    </row>
    <row r="755" spans="1:14" x14ac:dyDescent="0.25">
      <c r="A755" s="5">
        <v>11</v>
      </c>
      <c r="B755" s="9" t="s">
        <v>187</v>
      </c>
      <c r="C755" s="10" t="s">
        <v>188</v>
      </c>
      <c r="D755" s="11">
        <v>1975</v>
      </c>
      <c r="E755" s="7" t="s">
        <v>195</v>
      </c>
      <c r="F755" s="8">
        <v>18865</v>
      </c>
      <c r="G755" s="8">
        <v>63735</v>
      </c>
      <c r="H755" s="8">
        <v>15615</v>
      </c>
      <c r="I755" s="8">
        <v>46570</v>
      </c>
      <c r="J755" t="str">
        <f>LOOKUP(A755,Feuil7!A$2:A$28,Feuil7!D$2:D$28)</f>
        <v>ILE-DE-FRANCE</v>
      </c>
      <c r="K755" t="str">
        <f t="shared" si="47"/>
        <v>niveau secondaire</v>
      </c>
      <c r="L755" t="str">
        <f t="shared" si="48"/>
        <v>REGION PARISIENNE</v>
      </c>
      <c r="M755" s="11">
        <f t="shared" si="49"/>
        <v>144785</v>
      </c>
      <c r="N755" s="11">
        <f t="shared" si="50"/>
        <v>34480</v>
      </c>
    </row>
    <row r="756" spans="1:14" x14ac:dyDescent="0.25">
      <c r="A756" s="5">
        <v>43</v>
      </c>
      <c r="B756" s="9" t="s">
        <v>90</v>
      </c>
      <c r="C756" s="10" t="s">
        <v>91</v>
      </c>
      <c r="D756" s="11">
        <v>1982</v>
      </c>
      <c r="E756" s="7" t="s">
        <v>11</v>
      </c>
      <c r="F756" s="8">
        <v>3604</v>
      </c>
      <c r="G756" s="8">
        <v>26420</v>
      </c>
      <c r="H756" s="8">
        <v>2948</v>
      </c>
      <c r="I756" s="8">
        <v>30536</v>
      </c>
      <c r="J756" t="str">
        <f>LOOKUP(A756,Feuil7!A$2:A$28,Feuil7!D$2:D$28)</f>
        <v>FRANCHE-COMTE</v>
      </c>
      <c r="K756" t="str">
        <f t="shared" si="47"/>
        <v>niveau primaire</v>
      </c>
      <c r="L756" t="str">
        <f t="shared" si="48"/>
        <v>EST</v>
      </c>
      <c r="M756" s="11">
        <f t="shared" si="49"/>
        <v>63508</v>
      </c>
      <c r="N756" s="11">
        <f t="shared" si="50"/>
        <v>6552</v>
      </c>
    </row>
    <row r="757" spans="1:14" x14ac:dyDescent="0.25">
      <c r="A757" s="5">
        <v>24</v>
      </c>
      <c r="B757" s="9" t="s">
        <v>102</v>
      </c>
      <c r="C757" s="10" t="s">
        <v>103</v>
      </c>
      <c r="D757" s="11">
        <v>1999</v>
      </c>
      <c r="E757" s="7" t="s">
        <v>11</v>
      </c>
      <c r="F757" s="8">
        <v>4271</v>
      </c>
      <c r="G757" s="8">
        <v>37363</v>
      </c>
      <c r="H757" s="8">
        <v>2778</v>
      </c>
      <c r="I757" s="8">
        <v>42397</v>
      </c>
      <c r="J757" t="str">
        <f>LOOKUP(A757,Feuil7!A$2:A$28,Feuil7!D$2:D$28)</f>
        <v>CENTRE</v>
      </c>
      <c r="K757" t="str">
        <f t="shared" si="47"/>
        <v>niveau primaire</v>
      </c>
      <c r="L757" t="str">
        <f t="shared" si="48"/>
        <v>BASSIN PARISIEN</v>
      </c>
      <c r="M757" s="11">
        <f t="shared" si="49"/>
        <v>86809</v>
      </c>
      <c r="N757" s="11">
        <f t="shared" si="50"/>
        <v>7049</v>
      </c>
    </row>
    <row r="758" spans="1:14" x14ac:dyDescent="0.25">
      <c r="A758" s="5">
        <v>11</v>
      </c>
      <c r="B758" s="9" t="s">
        <v>160</v>
      </c>
      <c r="C758" s="10" t="s">
        <v>161</v>
      </c>
      <c r="D758" s="11">
        <v>2011</v>
      </c>
      <c r="E758" s="7" t="s">
        <v>193</v>
      </c>
      <c r="F758" s="8">
        <v>216.2442415602352</v>
      </c>
      <c r="G758" s="8">
        <v>28848.001864918246</v>
      </c>
      <c r="H758" s="8">
        <v>148.34486000189739</v>
      </c>
      <c r="I758" s="8">
        <v>46284.972835318105</v>
      </c>
      <c r="J758" t="str">
        <f>LOOKUP(A758,Feuil7!A$2:A$28,Feuil7!D$2:D$28)</f>
        <v>ILE-DE-FRANCE</v>
      </c>
      <c r="K758" t="str">
        <f t="shared" si="47"/>
        <v>niveau primaire</v>
      </c>
      <c r="L758" t="str">
        <f t="shared" si="48"/>
        <v>REGION PARISIENNE</v>
      </c>
      <c r="M758" s="11">
        <f t="shared" si="49"/>
        <v>75497.563801798475</v>
      </c>
      <c r="N758" s="11">
        <f t="shared" si="50"/>
        <v>364.58910156213256</v>
      </c>
    </row>
    <row r="759" spans="1:14" x14ac:dyDescent="0.25">
      <c r="A759" s="5">
        <v>43</v>
      </c>
      <c r="B759" s="9" t="s">
        <v>149</v>
      </c>
      <c r="C759" s="10" t="s">
        <v>150</v>
      </c>
      <c r="D759" s="11">
        <v>1999</v>
      </c>
      <c r="E759" s="7" t="s">
        <v>11</v>
      </c>
      <c r="F759" s="8">
        <v>1404</v>
      </c>
      <c r="G759" s="8">
        <v>15633</v>
      </c>
      <c r="H759" s="8">
        <v>1155</v>
      </c>
      <c r="I759" s="8">
        <v>17705</v>
      </c>
      <c r="J759" t="str">
        <f>LOOKUP(A759,Feuil7!A$2:A$28,Feuil7!D$2:D$28)</f>
        <v>FRANCHE-COMTE</v>
      </c>
      <c r="K759" t="str">
        <f t="shared" si="47"/>
        <v>niveau primaire</v>
      </c>
      <c r="L759" t="str">
        <f t="shared" si="48"/>
        <v>EST</v>
      </c>
      <c r="M759" s="11">
        <f t="shared" si="49"/>
        <v>35897</v>
      </c>
      <c r="N759" s="11">
        <f t="shared" si="50"/>
        <v>2559</v>
      </c>
    </row>
    <row r="760" spans="1:14" x14ac:dyDescent="0.25">
      <c r="A760" s="5">
        <v>73</v>
      </c>
      <c r="B760" s="9" t="s">
        <v>9</v>
      </c>
      <c r="C760" s="10" t="s">
        <v>170</v>
      </c>
      <c r="D760" s="11">
        <v>1975</v>
      </c>
      <c r="E760" s="7" t="s">
        <v>195</v>
      </c>
      <c r="F760" s="8">
        <v>3125</v>
      </c>
      <c r="G760" s="8">
        <v>5965</v>
      </c>
      <c r="H760" s="8">
        <v>1615</v>
      </c>
      <c r="I760" s="8">
        <v>3530</v>
      </c>
      <c r="J760" t="str">
        <f>LOOKUP(A760,Feuil7!A$2:A$28,Feuil7!D$2:D$28)</f>
        <v>MIDI-PYRENEES</v>
      </c>
      <c r="K760" t="str">
        <f t="shared" si="47"/>
        <v>niveau secondaire</v>
      </c>
      <c r="L760" t="str">
        <f t="shared" si="48"/>
        <v>SUD-OUEST</v>
      </c>
      <c r="M760" s="11">
        <f t="shared" si="49"/>
        <v>14235</v>
      </c>
      <c r="N760" s="11">
        <f t="shared" si="50"/>
        <v>4740</v>
      </c>
    </row>
    <row r="761" spans="1:14" x14ac:dyDescent="0.25">
      <c r="A761" s="5">
        <v>43</v>
      </c>
      <c r="B761" s="9" t="s">
        <v>34</v>
      </c>
      <c r="C761" s="10" t="s">
        <v>64</v>
      </c>
      <c r="D761">
        <v>1968</v>
      </c>
      <c r="E761" s="7" t="s">
        <v>193</v>
      </c>
      <c r="F761" s="8">
        <v>7336</v>
      </c>
      <c r="G761" s="8">
        <v>36088</v>
      </c>
      <c r="H761" s="8">
        <v>9104</v>
      </c>
      <c r="I761" s="8">
        <v>46120</v>
      </c>
      <c r="J761" t="str">
        <f>LOOKUP(A761,Feuil7!A$2:A$28,Feuil7!D$2:D$28)</f>
        <v>FRANCHE-COMTE</v>
      </c>
      <c r="K761" t="str">
        <f t="shared" si="47"/>
        <v>niveau primaire</v>
      </c>
      <c r="L761" t="str">
        <f t="shared" si="48"/>
        <v>EST</v>
      </c>
      <c r="M761" s="11">
        <f t="shared" si="49"/>
        <v>98648</v>
      </c>
      <c r="N761" s="11">
        <f t="shared" si="50"/>
        <v>16440</v>
      </c>
    </row>
    <row r="762" spans="1:14" x14ac:dyDescent="0.25">
      <c r="A762" s="5">
        <v>91</v>
      </c>
      <c r="B762" s="9" t="s">
        <v>80</v>
      </c>
      <c r="C762" s="10" t="s">
        <v>81</v>
      </c>
      <c r="D762" s="11">
        <v>2006</v>
      </c>
      <c r="E762" s="7" t="s">
        <v>196</v>
      </c>
      <c r="F762" s="8">
        <v>6210.6998946615768</v>
      </c>
      <c r="G762" s="8">
        <v>48645.789917409333</v>
      </c>
      <c r="H762" s="8">
        <v>6963.0809311649109</v>
      </c>
      <c r="I762" s="8">
        <v>60415.132584873907</v>
      </c>
      <c r="J762" t="str">
        <f>LOOKUP(A762,Feuil7!A$2:A$28,Feuil7!D$2:D$28)</f>
        <v>LANGUEDOC-ROUSSILLON</v>
      </c>
      <c r="K762" t="str">
        <f t="shared" si="47"/>
        <v>niveau supérieur</v>
      </c>
      <c r="L762" t="str">
        <f t="shared" si="48"/>
        <v>MEDITERRANEE</v>
      </c>
      <c r="M762" s="11">
        <f t="shared" si="49"/>
        <v>122234.70332810972</v>
      </c>
      <c r="N762" s="11">
        <f t="shared" si="50"/>
        <v>13173.780825826489</v>
      </c>
    </row>
    <row r="763" spans="1:14" x14ac:dyDescent="0.25">
      <c r="A763" s="5">
        <v>52</v>
      </c>
      <c r="B763" s="9" t="s">
        <v>100</v>
      </c>
      <c r="C763" s="10" t="s">
        <v>101</v>
      </c>
      <c r="D763" s="11">
        <v>1982</v>
      </c>
      <c r="E763" s="7" t="s">
        <v>195</v>
      </c>
      <c r="F763" s="8">
        <v>21596</v>
      </c>
      <c r="G763" s="8">
        <v>66400</v>
      </c>
      <c r="H763" s="8">
        <v>16428</v>
      </c>
      <c r="I763" s="8">
        <v>42620</v>
      </c>
      <c r="J763" t="str">
        <f>LOOKUP(A763,Feuil7!A$2:A$28,Feuil7!D$2:D$28)</f>
        <v>PAYS DE LA LOIRE</v>
      </c>
      <c r="K763" t="str">
        <f t="shared" si="47"/>
        <v>niveau secondaire</v>
      </c>
      <c r="L763" t="str">
        <f t="shared" si="48"/>
        <v>OUEST</v>
      </c>
      <c r="M763" s="11">
        <f t="shared" si="49"/>
        <v>147044</v>
      </c>
      <c r="N763" s="11">
        <f t="shared" si="50"/>
        <v>38024</v>
      </c>
    </row>
    <row r="764" spans="1:14" x14ac:dyDescent="0.25">
      <c r="A764" s="5">
        <v>26</v>
      </c>
      <c r="B764" s="9" t="s">
        <v>151</v>
      </c>
      <c r="C764" s="10" t="s">
        <v>152</v>
      </c>
      <c r="D764" s="11">
        <v>1990</v>
      </c>
      <c r="E764" s="7" t="s">
        <v>197</v>
      </c>
      <c r="F764" s="8">
        <v>1294</v>
      </c>
      <c r="G764" s="8">
        <v>14312</v>
      </c>
      <c r="H764" s="8">
        <v>1604</v>
      </c>
      <c r="I764" s="8">
        <v>12610</v>
      </c>
      <c r="J764" t="str">
        <f>LOOKUP(A764,Feuil7!A$2:A$28,Feuil7!D$2:D$28)</f>
        <v>BOURGOGNE</v>
      </c>
      <c r="K764" t="str">
        <f t="shared" si="47"/>
        <v>niveau supérieur</v>
      </c>
      <c r="L764" t="str">
        <f t="shared" si="48"/>
        <v>BASSIN PARISIEN</v>
      </c>
      <c r="M764" s="11">
        <f t="shared" si="49"/>
        <v>29820</v>
      </c>
      <c r="N764" s="11">
        <f t="shared" si="50"/>
        <v>2898</v>
      </c>
    </row>
    <row r="765" spans="1:14" x14ac:dyDescent="0.25">
      <c r="A765" s="5">
        <v>26</v>
      </c>
      <c r="B765" s="9" t="s">
        <v>125</v>
      </c>
      <c r="C765" s="10" t="s">
        <v>126</v>
      </c>
      <c r="D765" s="11">
        <v>2011</v>
      </c>
      <c r="E765" s="7" t="s">
        <v>11</v>
      </c>
      <c r="F765" s="8">
        <v>1141.6778397882556</v>
      </c>
      <c r="G765" s="8">
        <v>13279.336200487243</v>
      </c>
      <c r="H765" s="8">
        <v>902.68760711226571</v>
      </c>
      <c r="I765" s="8">
        <v>16506.320347921421</v>
      </c>
      <c r="J765" t="str">
        <f>LOOKUP(A765,Feuil7!A$2:A$28,Feuil7!D$2:D$28)</f>
        <v>BOURGOGNE</v>
      </c>
      <c r="K765" t="str">
        <f t="shared" si="47"/>
        <v>niveau primaire</v>
      </c>
      <c r="L765" t="str">
        <f t="shared" si="48"/>
        <v>BASSIN PARISIEN</v>
      </c>
      <c r="M765" s="11">
        <f t="shared" si="49"/>
        <v>31830.021995309187</v>
      </c>
      <c r="N765" s="11">
        <f t="shared" si="50"/>
        <v>2044.3654469005214</v>
      </c>
    </row>
    <row r="766" spans="1:14" x14ac:dyDescent="0.25">
      <c r="A766" s="5">
        <v>82</v>
      </c>
      <c r="B766" s="9" t="s">
        <v>55</v>
      </c>
      <c r="C766" s="10" t="s">
        <v>65</v>
      </c>
      <c r="D766" s="11">
        <v>1982</v>
      </c>
      <c r="E766" s="7" t="s">
        <v>194</v>
      </c>
      <c r="F766" s="8">
        <v>1608</v>
      </c>
      <c r="G766" s="8">
        <v>5804</v>
      </c>
      <c r="H766" s="8">
        <v>2012</v>
      </c>
      <c r="I766" s="8">
        <v>9588</v>
      </c>
      <c r="J766" t="str">
        <f>LOOKUP(A766,Feuil7!A$2:A$28,Feuil7!D$2:D$28)</f>
        <v>RHONE-ALPES</v>
      </c>
      <c r="K766" t="str">
        <f t="shared" si="47"/>
        <v>niveau secondaire</v>
      </c>
      <c r="L766" t="str">
        <f t="shared" si="48"/>
        <v>CENTRE-EST</v>
      </c>
      <c r="M766" s="11">
        <f t="shared" si="49"/>
        <v>19012</v>
      </c>
      <c r="N766" s="11">
        <f t="shared" si="50"/>
        <v>3620</v>
      </c>
    </row>
    <row r="767" spans="1:14" x14ac:dyDescent="0.25">
      <c r="A767" s="5">
        <v>31</v>
      </c>
      <c r="B767" s="9" t="s">
        <v>133</v>
      </c>
      <c r="C767" s="10" t="s">
        <v>134</v>
      </c>
      <c r="D767" s="11">
        <v>1999</v>
      </c>
      <c r="E767" s="7" t="s">
        <v>195</v>
      </c>
      <c r="F767" s="8">
        <v>15827</v>
      </c>
      <c r="G767" s="8">
        <v>138628</v>
      </c>
      <c r="H767" s="8">
        <v>11548</v>
      </c>
      <c r="I767" s="8">
        <v>91066</v>
      </c>
      <c r="J767" t="str">
        <f>LOOKUP(A767,Feuil7!A$2:A$28,Feuil7!D$2:D$28)</f>
        <v>NORD-PAS-DE-CALAIS</v>
      </c>
      <c r="K767" t="str">
        <f t="shared" si="47"/>
        <v>niveau secondaire</v>
      </c>
      <c r="L767" t="str">
        <f t="shared" si="48"/>
        <v/>
      </c>
      <c r="M767" s="11">
        <f t="shared" si="49"/>
        <v>257069</v>
      </c>
      <c r="N767" s="11">
        <f t="shared" si="50"/>
        <v>27375</v>
      </c>
    </row>
    <row r="768" spans="1:14" x14ac:dyDescent="0.25">
      <c r="A768" s="5">
        <v>74</v>
      </c>
      <c r="B768" s="9" t="s">
        <v>178</v>
      </c>
      <c r="C768" s="10" t="s">
        <v>179</v>
      </c>
      <c r="D768" s="11">
        <v>1982</v>
      </c>
      <c r="E768" s="7" t="s">
        <v>195</v>
      </c>
      <c r="F768" s="8">
        <v>6024</v>
      </c>
      <c r="G768" s="8">
        <v>19728</v>
      </c>
      <c r="H768" s="8">
        <v>4024</v>
      </c>
      <c r="I768" s="8">
        <v>11172</v>
      </c>
      <c r="J768" t="str">
        <f>LOOKUP(A768,Feuil7!A$2:A$28,Feuil7!D$2:D$28)</f>
        <v>LIMOUSIN</v>
      </c>
      <c r="K768" t="str">
        <f t="shared" si="47"/>
        <v>niveau secondaire</v>
      </c>
      <c r="L768" t="str">
        <f t="shared" si="48"/>
        <v>SUD-OUEST</v>
      </c>
      <c r="M768" s="11">
        <f t="shared" si="49"/>
        <v>40948</v>
      </c>
      <c r="N768" s="11">
        <f t="shared" si="50"/>
        <v>10048</v>
      </c>
    </row>
    <row r="769" spans="1:14" x14ac:dyDescent="0.25">
      <c r="A769" s="5">
        <v>42</v>
      </c>
      <c r="B769" s="9" t="s">
        <v>145</v>
      </c>
      <c r="C769" s="10" t="s">
        <v>146</v>
      </c>
      <c r="D769" s="11">
        <v>1999</v>
      </c>
      <c r="E769" s="7" t="s">
        <v>197</v>
      </c>
      <c r="F769" s="8">
        <v>2646</v>
      </c>
      <c r="G769" s="8">
        <v>36851</v>
      </c>
      <c r="H769" s="8">
        <v>3858</v>
      </c>
      <c r="I769" s="8">
        <v>35062</v>
      </c>
      <c r="J769" t="str">
        <f>LOOKUP(A769,Feuil7!A$2:A$28,Feuil7!D$2:D$28)</f>
        <v>ALSACE</v>
      </c>
      <c r="K769" t="str">
        <f t="shared" si="47"/>
        <v>niveau supérieur</v>
      </c>
      <c r="L769" t="str">
        <f t="shared" si="48"/>
        <v>EST</v>
      </c>
      <c r="M769" s="11">
        <f t="shared" si="49"/>
        <v>78417</v>
      </c>
      <c r="N769" s="11">
        <f t="shared" si="50"/>
        <v>6504</v>
      </c>
    </row>
    <row r="770" spans="1:14" x14ac:dyDescent="0.25">
      <c r="A770" s="5">
        <v>53</v>
      </c>
      <c r="B770" s="9" t="s">
        <v>12</v>
      </c>
      <c r="C770" s="10" t="s">
        <v>58</v>
      </c>
      <c r="D770" s="11">
        <v>2011</v>
      </c>
      <c r="E770" s="7" t="s">
        <v>197</v>
      </c>
      <c r="F770" s="8">
        <v>2332.4545563921538</v>
      </c>
      <c r="G770" s="8">
        <v>42226.681832819253</v>
      </c>
      <c r="H770" s="8">
        <v>2939.1294447671553</v>
      </c>
      <c r="I770" s="8">
        <v>51427.860022046516</v>
      </c>
      <c r="J770" t="str">
        <f>LOOKUP(A770,Feuil7!A$2:A$28,Feuil7!D$2:D$28)</f>
        <v>BRETAGNE</v>
      </c>
      <c r="K770" t="str">
        <f t="shared" si="47"/>
        <v>niveau supérieur</v>
      </c>
      <c r="L770" t="str">
        <f t="shared" si="48"/>
        <v>OUEST</v>
      </c>
      <c r="M770" s="11">
        <f t="shared" si="49"/>
        <v>98926.125856025086</v>
      </c>
      <c r="N770" s="11">
        <f t="shared" si="50"/>
        <v>5271.5840011593091</v>
      </c>
    </row>
    <row r="771" spans="1:14" x14ac:dyDescent="0.25">
      <c r="A771" s="5">
        <v>72</v>
      </c>
      <c r="B771" s="9" t="s">
        <v>137</v>
      </c>
      <c r="C771" s="10" t="s">
        <v>138</v>
      </c>
      <c r="D771" s="11">
        <v>1975</v>
      </c>
      <c r="E771" s="7" t="s">
        <v>194</v>
      </c>
      <c r="F771" s="8">
        <v>2035</v>
      </c>
      <c r="G771" s="8">
        <v>6585</v>
      </c>
      <c r="H771" s="8">
        <v>2370</v>
      </c>
      <c r="I771" s="8">
        <v>11985</v>
      </c>
      <c r="J771" t="str">
        <f>LOOKUP(A771,Feuil7!A$2:A$28,Feuil7!D$2:D$28)</f>
        <v>AQUITAINE</v>
      </c>
      <c r="K771" t="str">
        <f t="shared" ref="K771:K834" si="51">IF(OR(E771="Aucun",E771="CEP"),"niveau primaire",IF(OR(E771="CAP-BEP",E771="BEPC"),"niveau secondaire",IF(OR(E771="BAC",E771="SUP"),"niveau supérieur","")))</f>
        <v>niveau secondaire</v>
      </c>
      <c r="L771" t="str">
        <f t="shared" ref="L771:L834" si="52">IF(OR(J771="ile-de-France"),"REGION PARISIENNE",IF(OR(J771="bourgogne",J771="centre",J771="champagne-ardenne",J771="basse-normandie",J771="haute-normandie",J771="picardie"),"BASSIN PARISIEN",IF(OR(J771="nord pas-de-calais"),"NORD",IF(OR(J771="alsace",J771="franche-comte",J771="lorraine"),"EST",IF(OR(J771="bretagne",J771="pays de la loire",J771="poitou-charentes"),"OUEST",IF(OR(J771="aquitaine",J771="limousin",J771="midi-pyrenees"),"SUD-OUEST",IF(OR(J771="auvergne",J771="rhone-alpes"),"CENTRE-EST",IF(OR(J771="languedoc-roussillon",J771="provence-alpes-cote d'azur",J771="corse"),"MEDITERRANEE",""))))))))</f>
        <v>SUD-OUEST</v>
      </c>
      <c r="M771" s="11">
        <f t="shared" ref="M771:M834" si="53">SUM(F771,G771,H771,I771)</f>
        <v>22975</v>
      </c>
      <c r="N771" s="11">
        <f t="shared" ref="N771:N834" si="54">SUM(F771,H771)</f>
        <v>4405</v>
      </c>
    </row>
    <row r="772" spans="1:14" x14ac:dyDescent="0.25">
      <c r="A772" s="5">
        <v>43</v>
      </c>
      <c r="B772" s="9" t="s">
        <v>90</v>
      </c>
      <c r="C772" s="10" t="s">
        <v>91</v>
      </c>
      <c r="D772">
        <v>1968</v>
      </c>
      <c r="E772" s="7" t="s">
        <v>197</v>
      </c>
      <c r="F772" s="8">
        <v>248</v>
      </c>
      <c r="G772" s="8">
        <v>2364</v>
      </c>
      <c r="H772" s="8">
        <v>192</v>
      </c>
      <c r="I772" s="8">
        <v>1072</v>
      </c>
      <c r="J772" t="str">
        <f>LOOKUP(A772,Feuil7!A$2:A$28,Feuil7!D$2:D$28)</f>
        <v>FRANCHE-COMTE</v>
      </c>
      <c r="K772" t="str">
        <f t="shared" si="51"/>
        <v>niveau supérieur</v>
      </c>
      <c r="L772" t="str">
        <f t="shared" si="52"/>
        <v>EST</v>
      </c>
      <c r="M772" s="11">
        <f t="shared" si="53"/>
        <v>3876</v>
      </c>
      <c r="N772" s="11">
        <f t="shared" si="54"/>
        <v>440</v>
      </c>
    </row>
    <row r="773" spans="1:14" x14ac:dyDescent="0.25">
      <c r="A773" s="5">
        <v>73</v>
      </c>
      <c r="B773" s="9" t="s">
        <v>9</v>
      </c>
      <c r="C773" s="10" t="s">
        <v>170</v>
      </c>
      <c r="D773" s="11">
        <v>2011</v>
      </c>
      <c r="E773" s="7" t="s">
        <v>11</v>
      </c>
      <c r="F773" s="8">
        <v>1405.2753806001426</v>
      </c>
      <c r="G773" s="8">
        <v>16095.206264170827</v>
      </c>
      <c r="H773" s="8">
        <v>886.28472883678728</v>
      </c>
      <c r="I773" s="8">
        <v>18786.585454950935</v>
      </c>
      <c r="J773" t="str">
        <f>LOOKUP(A773,Feuil7!A$2:A$28,Feuil7!D$2:D$28)</f>
        <v>MIDI-PYRENEES</v>
      </c>
      <c r="K773" t="str">
        <f t="shared" si="51"/>
        <v>niveau primaire</v>
      </c>
      <c r="L773" t="str">
        <f t="shared" si="52"/>
        <v>SUD-OUEST</v>
      </c>
      <c r="M773" s="11">
        <f t="shared" si="53"/>
        <v>37173.351828558691</v>
      </c>
      <c r="N773" s="11">
        <f t="shared" si="54"/>
        <v>2291.5601094369299</v>
      </c>
    </row>
    <row r="774" spans="1:14" x14ac:dyDescent="0.25">
      <c r="A774" s="5">
        <v>26</v>
      </c>
      <c r="B774" s="9" t="s">
        <v>182</v>
      </c>
      <c r="C774" s="10" t="s">
        <v>183</v>
      </c>
      <c r="D774" s="11">
        <v>1990</v>
      </c>
      <c r="E774" s="7" t="s">
        <v>196</v>
      </c>
      <c r="F774" s="8">
        <v>929</v>
      </c>
      <c r="G774" s="8">
        <v>9330</v>
      </c>
      <c r="H774" s="8">
        <v>1292</v>
      </c>
      <c r="I774" s="8">
        <v>9461</v>
      </c>
      <c r="J774" t="str">
        <f>LOOKUP(A774,Feuil7!A$2:A$28,Feuil7!D$2:D$28)</f>
        <v>BOURGOGNE</v>
      </c>
      <c r="K774" t="str">
        <f t="shared" si="51"/>
        <v>niveau supérieur</v>
      </c>
      <c r="L774" t="str">
        <f t="shared" si="52"/>
        <v>BASSIN PARISIEN</v>
      </c>
      <c r="M774" s="11">
        <f t="shared" si="53"/>
        <v>21012</v>
      </c>
      <c r="N774" s="11">
        <f t="shared" si="54"/>
        <v>2221</v>
      </c>
    </row>
    <row r="775" spans="1:14" x14ac:dyDescent="0.25">
      <c r="A775" s="5">
        <v>72</v>
      </c>
      <c r="B775" s="9" t="s">
        <v>92</v>
      </c>
      <c r="C775" s="10" t="s">
        <v>93</v>
      </c>
      <c r="D775" s="11">
        <v>1982</v>
      </c>
      <c r="E775" s="7" t="s">
        <v>193</v>
      </c>
      <c r="F775" s="8">
        <v>644</v>
      </c>
      <c r="G775" s="8">
        <v>19224</v>
      </c>
      <c r="H775" s="8">
        <v>556</v>
      </c>
      <c r="I775" s="8">
        <v>24988</v>
      </c>
      <c r="J775" t="str">
        <f>LOOKUP(A775,Feuil7!A$2:A$28,Feuil7!D$2:D$28)</f>
        <v>AQUITAINE</v>
      </c>
      <c r="K775" t="str">
        <f t="shared" si="51"/>
        <v>niveau primaire</v>
      </c>
      <c r="L775" t="str">
        <f t="shared" si="52"/>
        <v>SUD-OUEST</v>
      </c>
      <c r="M775" s="11">
        <f t="shared" si="53"/>
        <v>45412</v>
      </c>
      <c r="N775" s="11">
        <f t="shared" si="54"/>
        <v>1200</v>
      </c>
    </row>
    <row r="776" spans="1:14" x14ac:dyDescent="0.25">
      <c r="A776" s="5">
        <v>43</v>
      </c>
      <c r="B776" s="9" t="s">
        <v>90</v>
      </c>
      <c r="C776" s="10" t="s">
        <v>91</v>
      </c>
      <c r="D776">
        <v>1968</v>
      </c>
      <c r="E776" s="7" t="s">
        <v>195</v>
      </c>
      <c r="F776" s="8">
        <v>3300</v>
      </c>
      <c r="G776" s="8">
        <v>5328</v>
      </c>
      <c r="H776" s="8">
        <v>2480</v>
      </c>
      <c r="I776" s="8">
        <v>4324</v>
      </c>
      <c r="J776" t="str">
        <f>LOOKUP(A776,Feuil7!A$2:A$28,Feuil7!D$2:D$28)</f>
        <v>FRANCHE-COMTE</v>
      </c>
      <c r="K776" t="str">
        <f t="shared" si="51"/>
        <v>niveau secondaire</v>
      </c>
      <c r="L776" t="str">
        <f t="shared" si="52"/>
        <v>EST</v>
      </c>
      <c r="M776" s="11">
        <f t="shared" si="53"/>
        <v>15432</v>
      </c>
      <c r="N776" s="11">
        <f t="shared" si="54"/>
        <v>5780</v>
      </c>
    </row>
    <row r="777" spans="1:14" x14ac:dyDescent="0.25">
      <c r="A777" s="5">
        <v>24</v>
      </c>
      <c r="B777" s="9" t="s">
        <v>68</v>
      </c>
      <c r="C777" s="10" t="s">
        <v>69</v>
      </c>
      <c r="D777" s="11">
        <v>1982</v>
      </c>
      <c r="E777" s="7" t="s">
        <v>195</v>
      </c>
      <c r="F777" s="8">
        <v>6024</v>
      </c>
      <c r="G777" s="8">
        <v>20552</v>
      </c>
      <c r="H777" s="8">
        <v>4036</v>
      </c>
      <c r="I777" s="8">
        <v>10908</v>
      </c>
      <c r="J777" t="str">
        <f>LOOKUP(A777,Feuil7!A$2:A$28,Feuil7!D$2:D$28)</f>
        <v>CENTRE</v>
      </c>
      <c r="K777" t="str">
        <f t="shared" si="51"/>
        <v>niveau secondaire</v>
      </c>
      <c r="L777" t="str">
        <f t="shared" si="52"/>
        <v>BASSIN PARISIEN</v>
      </c>
      <c r="M777" s="11">
        <f t="shared" si="53"/>
        <v>41520</v>
      </c>
      <c r="N777" s="11">
        <f t="shared" si="54"/>
        <v>10060</v>
      </c>
    </row>
    <row r="778" spans="1:14" x14ac:dyDescent="0.25">
      <c r="A778" s="5">
        <v>26</v>
      </c>
      <c r="B778" s="9" t="s">
        <v>182</v>
      </c>
      <c r="C778" s="10" t="s">
        <v>183</v>
      </c>
      <c r="D778" s="11">
        <v>2011</v>
      </c>
      <c r="E778" s="7" t="s">
        <v>196</v>
      </c>
      <c r="F778" s="8">
        <v>2093.3053829911064</v>
      </c>
      <c r="G778" s="8">
        <v>16381.118702709102</v>
      </c>
      <c r="H778" s="8">
        <v>2300.5863278976162</v>
      </c>
      <c r="I778" s="8">
        <v>18821.474495809573</v>
      </c>
      <c r="J778" t="str">
        <f>LOOKUP(A778,Feuil7!A$2:A$28,Feuil7!D$2:D$28)</f>
        <v>BOURGOGNE</v>
      </c>
      <c r="K778" t="str">
        <f t="shared" si="51"/>
        <v>niveau supérieur</v>
      </c>
      <c r="L778" t="str">
        <f t="shared" si="52"/>
        <v>BASSIN PARISIEN</v>
      </c>
      <c r="M778" s="11">
        <f t="shared" si="53"/>
        <v>39596.484909407402</v>
      </c>
      <c r="N778" s="11">
        <f t="shared" si="54"/>
        <v>4393.8917108887226</v>
      </c>
    </row>
    <row r="779" spans="1:14" x14ac:dyDescent="0.25">
      <c r="A779" s="5">
        <v>26</v>
      </c>
      <c r="B779" s="9" t="s">
        <v>21</v>
      </c>
      <c r="C779" s="10" t="s">
        <v>56</v>
      </c>
      <c r="D779" s="11">
        <v>1999</v>
      </c>
      <c r="E779" s="7" t="s">
        <v>193</v>
      </c>
      <c r="F779" s="8">
        <v>127</v>
      </c>
      <c r="G779" s="8">
        <v>24347</v>
      </c>
      <c r="H779" s="8">
        <v>97</v>
      </c>
      <c r="I779" s="8">
        <v>37916</v>
      </c>
      <c r="J779" t="str">
        <f>LOOKUP(A779,Feuil7!A$2:A$28,Feuil7!D$2:D$28)</f>
        <v>BOURGOGNE</v>
      </c>
      <c r="K779" t="str">
        <f t="shared" si="51"/>
        <v>niveau primaire</v>
      </c>
      <c r="L779" t="str">
        <f t="shared" si="52"/>
        <v>BASSIN PARISIEN</v>
      </c>
      <c r="M779" s="11">
        <f t="shared" si="53"/>
        <v>62487</v>
      </c>
      <c r="N779" s="11">
        <f t="shared" si="54"/>
        <v>224</v>
      </c>
    </row>
    <row r="780" spans="1:14" x14ac:dyDescent="0.25">
      <c r="A780" s="5">
        <v>43</v>
      </c>
      <c r="B780" s="9" t="s">
        <v>34</v>
      </c>
      <c r="C780" s="10" t="s">
        <v>64</v>
      </c>
      <c r="D780" s="11">
        <v>2011</v>
      </c>
      <c r="E780" s="7" t="s">
        <v>195</v>
      </c>
      <c r="F780" s="8">
        <v>5528.2049959477781</v>
      </c>
      <c r="G780" s="8">
        <v>54070.52935887262</v>
      </c>
      <c r="H780" s="8">
        <v>3621.3819148802399</v>
      </c>
      <c r="I780" s="8">
        <v>38483.634717839515</v>
      </c>
      <c r="J780" t="str">
        <f>LOOKUP(A780,Feuil7!A$2:A$28,Feuil7!D$2:D$28)</f>
        <v>FRANCHE-COMTE</v>
      </c>
      <c r="K780" t="str">
        <f t="shared" si="51"/>
        <v>niveau secondaire</v>
      </c>
      <c r="L780" t="str">
        <f t="shared" si="52"/>
        <v>EST</v>
      </c>
      <c r="M780" s="11">
        <f t="shared" si="53"/>
        <v>101703.75098754016</v>
      </c>
      <c r="N780" s="11">
        <f t="shared" si="54"/>
        <v>9149.5869108280185</v>
      </c>
    </row>
    <row r="781" spans="1:14" x14ac:dyDescent="0.25">
      <c r="A781" s="5">
        <v>11</v>
      </c>
      <c r="B781" s="9" t="s">
        <v>16</v>
      </c>
      <c r="C781" s="10" t="s">
        <v>189</v>
      </c>
      <c r="D781" s="11">
        <v>1982</v>
      </c>
      <c r="E781" s="7" t="s">
        <v>197</v>
      </c>
      <c r="F781" s="8">
        <v>2844</v>
      </c>
      <c r="G781" s="8">
        <v>24952</v>
      </c>
      <c r="H781" s="8">
        <v>4068</v>
      </c>
      <c r="I781" s="8">
        <v>23160</v>
      </c>
      <c r="J781" t="str">
        <f>LOOKUP(A781,Feuil7!A$2:A$28,Feuil7!D$2:D$28)</f>
        <v>ILE-DE-FRANCE</v>
      </c>
      <c r="K781" t="str">
        <f t="shared" si="51"/>
        <v>niveau supérieur</v>
      </c>
      <c r="L781" t="str">
        <f t="shared" si="52"/>
        <v>REGION PARISIENNE</v>
      </c>
      <c r="M781" s="11">
        <f t="shared" si="53"/>
        <v>55024</v>
      </c>
      <c r="N781" s="11">
        <f t="shared" si="54"/>
        <v>6912</v>
      </c>
    </row>
    <row r="782" spans="1:14" x14ac:dyDescent="0.25">
      <c r="A782" s="5">
        <v>52</v>
      </c>
      <c r="B782" s="9" t="s">
        <v>174</v>
      </c>
      <c r="C782" s="10" t="s">
        <v>175</v>
      </c>
      <c r="D782" s="11">
        <v>2011</v>
      </c>
      <c r="E782" s="7" t="s">
        <v>195</v>
      </c>
      <c r="F782" s="8">
        <v>7112.6247003261406</v>
      </c>
      <c r="G782" s="8">
        <v>79898.699349112532</v>
      </c>
      <c r="H782" s="8">
        <v>4184.0563364444151</v>
      </c>
      <c r="I782" s="8">
        <v>55594.10608267659</v>
      </c>
      <c r="J782" t="str">
        <f>LOOKUP(A782,Feuil7!A$2:A$28,Feuil7!D$2:D$28)</f>
        <v>PAYS DE LA LOIRE</v>
      </c>
      <c r="K782" t="str">
        <f t="shared" si="51"/>
        <v>niveau secondaire</v>
      </c>
      <c r="L782" t="str">
        <f t="shared" si="52"/>
        <v>OUEST</v>
      </c>
      <c r="M782" s="11">
        <f t="shared" si="53"/>
        <v>146789.48646855965</v>
      </c>
      <c r="N782" s="11">
        <f t="shared" si="54"/>
        <v>11296.681036770555</v>
      </c>
    </row>
    <row r="783" spans="1:14" x14ac:dyDescent="0.25">
      <c r="A783" s="5">
        <v>21</v>
      </c>
      <c r="B783" s="9" t="s">
        <v>25</v>
      </c>
      <c r="C783" s="10" t="s">
        <v>26</v>
      </c>
      <c r="D783" s="11">
        <v>2011</v>
      </c>
      <c r="E783" s="7" t="s">
        <v>194</v>
      </c>
      <c r="F783" s="8">
        <v>981.49526550381631</v>
      </c>
      <c r="G783" s="8">
        <v>4532.4508953346613</v>
      </c>
      <c r="H783" s="8">
        <v>798.1003484686787</v>
      </c>
      <c r="I783" s="8">
        <v>7483.7857861806069</v>
      </c>
      <c r="J783" t="str">
        <f>LOOKUP(A783,Feuil7!A$2:A$28,Feuil7!D$2:D$28)</f>
        <v>CHAMPAGNE-ARDENNE</v>
      </c>
      <c r="K783" t="str">
        <f t="shared" si="51"/>
        <v>niveau secondaire</v>
      </c>
      <c r="L783" t="str">
        <f t="shared" si="52"/>
        <v>BASSIN PARISIEN</v>
      </c>
      <c r="M783" s="11">
        <f t="shared" si="53"/>
        <v>13795.832295487762</v>
      </c>
      <c r="N783" s="11">
        <f t="shared" si="54"/>
        <v>1779.5956139724949</v>
      </c>
    </row>
    <row r="784" spans="1:14" x14ac:dyDescent="0.25">
      <c r="A784" s="5">
        <v>94</v>
      </c>
      <c r="B784" s="9" t="s">
        <v>53</v>
      </c>
      <c r="C784" s="10" t="s">
        <v>54</v>
      </c>
      <c r="D784" s="11">
        <v>1999</v>
      </c>
      <c r="E784" s="7" t="s">
        <v>11</v>
      </c>
      <c r="F784" s="8">
        <v>1140</v>
      </c>
      <c r="G784" s="8">
        <v>13293</v>
      </c>
      <c r="H784" s="8">
        <v>781</v>
      </c>
      <c r="I784" s="8">
        <v>13622</v>
      </c>
      <c r="J784" t="str">
        <f>LOOKUP(A784,Feuil7!A$2:A$28,Feuil7!D$2:D$28)</f>
        <v>CORSE</v>
      </c>
      <c r="K784" t="str">
        <f t="shared" si="51"/>
        <v>niveau primaire</v>
      </c>
      <c r="L784" t="str">
        <f t="shared" si="52"/>
        <v>MEDITERRANEE</v>
      </c>
      <c r="M784" s="11">
        <f t="shared" si="53"/>
        <v>28836</v>
      </c>
      <c r="N784" s="11">
        <f t="shared" si="54"/>
        <v>1921</v>
      </c>
    </row>
    <row r="785" spans="1:14" x14ac:dyDescent="0.25">
      <c r="A785" s="5">
        <v>24</v>
      </c>
      <c r="B785" s="9" t="s">
        <v>45</v>
      </c>
      <c r="C785" s="10" t="s">
        <v>46</v>
      </c>
      <c r="D785" s="11">
        <v>2006</v>
      </c>
      <c r="E785" s="7" t="s">
        <v>193</v>
      </c>
      <c r="F785" s="8">
        <v>123.50307009048112</v>
      </c>
      <c r="G785" s="8">
        <v>15182.874255569113</v>
      </c>
      <c r="H785" s="8">
        <v>49.661594548818975</v>
      </c>
      <c r="I785" s="8">
        <v>26316.898359697065</v>
      </c>
      <c r="J785" t="str">
        <f>LOOKUP(A785,Feuil7!A$2:A$28,Feuil7!D$2:D$28)</f>
        <v>CENTRE</v>
      </c>
      <c r="K785" t="str">
        <f t="shared" si="51"/>
        <v>niveau primaire</v>
      </c>
      <c r="L785" t="str">
        <f t="shared" si="52"/>
        <v>BASSIN PARISIEN</v>
      </c>
      <c r="M785" s="11">
        <f t="shared" si="53"/>
        <v>41672.937279905476</v>
      </c>
      <c r="N785" s="11">
        <f t="shared" si="54"/>
        <v>173.1646646393001</v>
      </c>
    </row>
    <row r="786" spans="1:14" x14ac:dyDescent="0.25">
      <c r="A786" s="5">
        <v>24</v>
      </c>
      <c r="B786" s="9" t="s">
        <v>86</v>
      </c>
      <c r="C786" s="10" t="s">
        <v>87</v>
      </c>
      <c r="D786">
        <v>1968</v>
      </c>
      <c r="E786" s="7" t="s">
        <v>193</v>
      </c>
      <c r="F786" s="8">
        <v>7228</v>
      </c>
      <c r="G786" s="8">
        <v>38368</v>
      </c>
      <c r="H786" s="8">
        <v>8636</v>
      </c>
      <c r="I786" s="8">
        <v>45492</v>
      </c>
      <c r="J786" t="str">
        <f>LOOKUP(A786,Feuil7!A$2:A$28,Feuil7!D$2:D$28)</f>
        <v>CENTRE</v>
      </c>
      <c r="K786" t="str">
        <f t="shared" si="51"/>
        <v>niveau primaire</v>
      </c>
      <c r="L786" t="str">
        <f t="shared" si="52"/>
        <v>BASSIN PARISIEN</v>
      </c>
      <c r="M786" s="11">
        <f t="shared" si="53"/>
        <v>99724</v>
      </c>
      <c r="N786" s="11">
        <f t="shared" si="54"/>
        <v>15864</v>
      </c>
    </row>
    <row r="787" spans="1:14" x14ac:dyDescent="0.25">
      <c r="A787" s="5">
        <v>23</v>
      </c>
      <c r="B787" s="9" t="s">
        <v>158</v>
      </c>
      <c r="C787" s="10" t="s">
        <v>159</v>
      </c>
      <c r="D787" s="11">
        <v>1990</v>
      </c>
      <c r="E787" s="7" t="s">
        <v>195</v>
      </c>
      <c r="F787" s="8">
        <v>21949</v>
      </c>
      <c r="G787" s="8">
        <v>97029</v>
      </c>
      <c r="H787" s="8">
        <v>18343</v>
      </c>
      <c r="I787" s="8">
        <v>60155</v>
      </c>
      <c r="J787" t="str">
        <f>LOOKUP(A787,Feuil7!A$2:A$28,Feuil7!D$2:D$28)</f>
        <v>HAUTE-NORMANDIE</v>
      </c>
      <c r="K787" t="str">
        <f t="shared" si="51"/>
        <v>niveau secondaire</v>
      </c>
      <c r="L787" t="str">
        <f t="shared" si="52"/>
        <v>BASSIN PARISIEN</v>
      </c>
      <c r="M787" s="11">
        <f t="shared" si="53"/>
        <v>197476</v>
      </c>
      <c r="N787" s="11">
        <f t="shared" si="54"/>
        <v>40292</v>
      </c>
    </row>
    <row r="788" spans="1:14" x14ac:dyDescent="0.25">
      <c r="A788" s="5">
        <v>54</v>
      </c>
      <c r="B788" s="9" t="s">
        <v>164</v>
      </c>
      <c r="C788" s="10" t="s">
        <v>165</v>
      </c>
      <c r="D788" s="11">
        <v>1990</v>
      </c>
      <c r="E788" s="7" t="s">
        <v>197</v>
      </c>
      <c r="F788" s="8">
        <v>860</v>
      </c>
      <c r="G788" s="8">
        <v>7836</v>
      </c>
      <c r="H788" s="8">
        <v>1124</v>
      </c>
      <c r="I788" s="8">
        <v>7488</v>
      </c>
      <c r="J788" t="str">
        <f>LOOKUP(A788,Feuil7!A$2:A$28,Feuil7!D$2:D$28)</f>
        <v>POITOU-CHARENTES</v>
      </c>
      <c r="K788" t="str">
        <f t="shared" si="51"/>
        <v>niveau supérieur</v>
      </c>
      <c r="L788" t="str">
        <f t="shared" si="52"/>
        <v>OUEST</v>
      </c>
      <c r="M788" s="11">
        <f t="shared" si="53"/>
        <v>17308</v>
      </c>
      <c r="N788" s="11">
        <f t="shared" si="54"/>
        <v>1984</v>
      </c>
    </row>
    <row r="789" spans="1:14" x14ac:dyDescent="0.25">
      <c r="A789" s="5">
        <v>53</v>
      </c>
      <c r="B789" s="9" t="s">
        <v>12</v>
      </c>
      <c r="C789" s="10" t="s">
        <v>58</v>
      </c>
      <c r="D789">
        <v>1968</v>
      </c>
      <c r="E789" s="7" t="s">
        <v>11</v>
      </c>
      <c r="F789" s="8">
        <v>7116</v>
      </c>
      <c r="G789" s="8">
        <v>68020</v>
      </c>
      <c r="H789" s="8">
        <v>6104</v>
      </c>
      <c r="I789" s="8">
        <v>89900</v>
      </c>
      <c r="J789" t="str">
        <f>LOOKUP(A789,Feuil7!A$2:A$28,Feuil7!D$2:D$28)</f>
        <v>BRETAGNE</v>
      </c>
      <c r="K789" t="str">
        <f t="shared" si="51"/>
        <v>niveau primaire</v>
      </c>
      <c r="L789" t="str">
        <f t="shared" si="52"/>
        <v>OUEST</v>
      </c>
      <c r="M789" s="11">
        <f t="shared" si="53"/>
        <v>171140</v>
      </c>
      <c r="N789" s="11">
        <f t="shared" si="54"/>
        <v>13220</v>
      </c>
    </row>
    <row r="790" spans="1:14" x14ac:dyDescent="0.25">
      <c r="A790" s="5">
        <v>82</v>
      </c>
      <c r="B790" s="6" t="s">
        <v>307</v>
      </c>
      <c r="C790" s="7" t="s">
        <v>10</v>
      </c>
      <c r="D790" s="11">
        <v>2006</v>
      </c>
      <c r="E790" s="7" t="s">
        <v>11</v>
      </c>
      <c r="F790" s="8">
        <v>3740.374289233042</v>
      </c>
      <c r="G790" s="8">
        <v>32373.6020692403</v>
      </c>
      <c r="H790" s="8">
        <v>2111.5321338067738</v>
      </c>
      <c r="I790" s="8">
        <v>36886.323426446797</v>
      </c>
      <c r="J790" t="str">
        <f>LOOKUP(A790,Feuil7!A$2:A$28,Feuil7!D$2:D$28)</f>
        <v>RHONE-ALPES</v>
      </c>
      <c r="K790" t="str">
        <f t="shared" si="51"/>
        <v>niveau primaire</v>
      </c>
      <c r="L790" t="str">
        <f t="shared" si="52"/>
        <v>CENTRE-EST</v>
      </c>
      <c r="M790" s="11">
        <f t="shared" si="53"/>
        <v>75111.831918726908</v>
      </c>
      <c r="N790" s="11">
        <f t="shared" si="54"/>
        <v>5851.9064230398162</v>
      </c>
    </row>
    <row r="791" spans="1:14" x14ac:dyDescent="0.25">
      <c r="A791" s="5">
        <v>93</v>
      </c>
      <c r="B791" s="9" t="s">
        <v>308</v>
      </c>
      <c r="C791" s="10" t="s">
        <v>17</v>
      </c>
      <c r="D791" s="11">
        <v>1990</v>
      </c>
      <c r="E791" s="7" t="s">
        <v>197</v>
      </c>
      <c r="F791" s="8">
        <v>215</v>
      </c>
      <c r="G791" s="8">
        <v>5172</v>
      </c>
      <c r="H791" s="8">
        <v>412</v>
      </c>
      <c r="I791" s="8">
        <v>4500</v>
      </c>
      <c r="J791" t="str">
        <f>LOOKUP(A791,Feuil7!A$2:A$28,Feuil7!D$2:D$28)</f>
        <v>PROVENCE-ALPES-COTE D'AZUR</v>
      </c>
      <c r="K791" t="str">
        <f t="shared" si="51"/>
        <v>niveau supérieur</v>
      </c>
      <c r="L791" t="str">
        <f t="shared" si="52"/>
        <v>MEDITERRANEE</v>
      </c>
      <c r="M791" s="11">
        <f t="shared" si="53"/>
        <v>10299</v>
      </c>
      <c r="N791" s="11">
        <f t="shared" si="54"/>
        <v>627</v>
      </c>
    </row>
    <row r="792" spans="1:14" x14ac:dyDescent="0.25">
      <c r="A792" s="5">
        <v>93</v>
      </c>
      <c r="B792" s="9" t="s">
        <v>32</v>
      </c>
      <c r="C792" s="10" t="s">
        <v>33</v>
      </c>
      <c r="D792" s="11">
        <v>2006</v>
      </c>
      <c r="E792" s="7" t="s">
        <v>193</v>
      </c>
      <c r="F792" s="8">
        <v>562.66615633459128</v>
      </c>
      <c r="G792" s="8">
        <v>56323.209874861052</v>
      </c>
      <c r="H792" s="8">
        <v>417.88209804193724</v>
      </c>
      <c r="I792" s="8">
        <v>82637.891092123216</v>
      </c>
      <c r="J792" t="str">
        <f>LOOKUP(A792,Feuil7!A$2:A$28,Feuil7!D$2:D$28)</f>
        <v>PROVENCE-ALPES-COTE D'AZUR</v>
      </c>
      <c r="K792" t="str">
        <f t="shared" si="51"/>
        <v>niveau primaire</v>
      </c>
      <c r="L792" t="str">
        <f t="shared" si="52"/>
        <v>MEDITERRANEE</v>
      </c>
      <c r="M792" s="11">
        <f t="shared" si="53"/>
        <v>139941.6492213608</v>
      </c>
      <c r="N792" s="11">
        <f t="shared" si="54"/>
        <v>980.54825437652858</v>
      </c>
    </row>
    <row r="793" spans="1:14" x14ac:dyDescent="0.25">
      <c r="A793" s="5">
        <v>83</v>
      </c>
      <c r="B793" s="9" t="s">
        <v>37</v>
      </c>
      <c r="C793" s="10" t="s">
        <v>38</v>
      </c>
      <c r="D793" s="11">
        <v>1990</v>
      </c>
      <c r="E793" s="7" t="s">
        <v>194</v>
      </c>
      <c r="F793" s="8">
        <v>464</v>
      </c>
      <c r="G793" s="8">
        <v>3612</v>
      </c>
      <c r="H793" s="8">
        <v>596</v>
      </c>
      <c r="I793" s="8">
        <v>6204</v>
      </c>
      <c r="J793" t="str">
        <f>LOOKUP(A793,Feuil7!A$2:A$28,Feuil7!D$2:D$28)</f>
        <v>AUVERGNE</v>
      </c>
      <c r="K793" t="str">
        <f t="shared" si="51"/>
        <v>niveau secondaire</v>
      </c>
      <c r="L793" t="str">
        <f t="shared" si="52"/>
        <v>CENTRE-EST</v>
      </c>
      <c r="M793" s="11">
        <f t="shared" si="53"/>
        <v>10876</v>
      </c>
      <c r="N793" s="11">
        <f t="shared" si="54"/>
        <v>1060</v>
      </c>
    </row>
    <row r="794" spans="1:14" x14ac:dyDescent="0.25">
      <c r="A794" s="5">
        <v>83</v>
      </c>
      <c r="B794" s="9" t="s">
        <v>37</v>
      </c>
      <c r="C794" s="10" t="s">
        <v>38</v>
      </c>
      <c r="D794" s="11">
        <v>1975</v>
      </c>
      <c r="E794" s="7" t="s">
        <v>11</v>
      </c>
      <c r="F794" s="8">
        <v>2540</v>
      </c>
      <c r="G794" s="8">
        <v>24830</v>
      </c>
      <c r="H794" s="8">
        <v>1645</v>
      </c>
      <c r="I794" s="8">
        <v>24720</v>
      </c>
      <c r="J794" t="str">
        <f>LOOKUP(A794,Feuil7!A$2:A$28,Feuil7!D$2:D$28)</f>
        <v>AUVERGNE</v>
      </c>
      <c r="K794" t="str">
        <f t="shared" si="51"/>
        <v>niveau primaire</v>
      </c>
      <c r="L794" t="str">
        <f t="shared" si="52"/>
        <v>CENTRE-EST</v>
      </c>
      <c r="M794" s="11">
        <f t="shared" si="53"/>
        <v>53735</v>
      </c>
      <c r="N794" s="11">
        <f t="shared" si="54"/>
        <v>4185</v>
      </c>
    </row>
    <row r="795" spans="1:14" x14ac:dyDescent="0.25">
      <c r="A795" s="5">
        <v>41</v>
      </c>
      <c r="B795" s="9" t="s">
        <v>39</v>
      </c>
      <c r="C795" s="10" t="s">
        <v>118</v>
      </c>
      <c r="D795" s="11">
        <v>1999</v>
      </c>
      <c r="E795" s="7" t="s">
        <v>195</v>
      </c>
      <c r="F795" s="8">
        <v>6416</v>
      </c>
      <c r="G795" s="8">
        <v>74122</v>
      </c>
      <c r="H795" s="8">
        <v>4498</v>
      </c>
      <c r="I795" s="8">
        <v>56364</v>
      </c>
      <c r="J795" t="str">
        <f>LOOKUP(A795,Feuil7!A$2:A$28,Feuil7!D$2:D$28)</f>
        <v>LORRAINE</v>
      </c>
      <c r="K795" t="str">
        <f t="shared" si="51"/>
        <v>niveau secondaire</v>
      </c>
      <c r="L795" t="str">
        <f t="shared" si="52"/>
        <v>EST</v>
      </c>
      <c r="M795" s="11">
        <f t="shared" si="53"/>
        <v>141400</v>
      </c>
      <c r="N795" s="11">
        <f t="shared" si="54"/>
        <v>10914</v>
      </c>
    </row>
    <row r="796" spans="1:14" x14ac:dyDescent="0.25">
      <c r="A796" s="5">
        <v>43</v>
      </c>
      <c r="B796" s="9" t="s">
        <v>184</v>
      </c>
      <c r="C796" s="10" t="s">
        <v>185</v>
      </c>
      <c r="D796" s="11">
        <v>1990</v>
      </c>
      <c r="E796" s="7" t="s">
        <v>197</v>
      </c>
      <c r="F796" s="8">
        <v>384</v>
      </c>
      <c r="G796" s="8">
        <v>4821</v>
      </c>
      <c r="H796" s="8">
        <v>456</v>
      </c>
      <c r="I796" s="8">
        <v>3756</v>
      </c>
      <c r="J796" t="str">
        <f>LOOKUP(A796,Feuil7!A$2:A$28,Feuil7!D$2:D$28)</f>
        <v>FRANCHE-COMTE</v>
      </c>
      <c r="K796" t="str">
        <f t="shared" si="51"/>
        <v>niveau supérieur</v>
      </c>
      <c r="L796" t="str">
        <f t="shared" si="52"/>
        <v>EST</v>
      </c>
      <c r="M796" s="11">
        <f t="shared" si="53"/>
        <v>9417</v>
      </c>
      <c r="N796" s="11">
        <f t="shared" si="54"/>
        <v>840</v>
      </c>
    </row>
    <row r="797" spans="1:14" x14ac:dyDescent="0.25">
      <c r="A797" s="5">
        <v>22</v>
      </c>
      <c r="B797" s="9" t="s">
        <v>166</v>
      </c>
      <c r="C797" s="10" t="s">
        <v>167</v>
      </c>
      <c r="D797" s="11">
        <v>1990</v>
      </c>
      <c r="E797" s="7" t="s">
        <v>193</v>
      </c>
      <c r="F797" s="8">
        <v>933</v>
      </c>
      <c r="G797" s="8">
        <v>35119</v>
      </c>
      <c r="H797" s="8">
        <v>688</v>
      </c>
      <c r="I797" s="8">
        <v>50113</v>
      </c>
      <c r="J797" t="str">
        <f>LOOKUP(A797,Feuil7!A$2:A$28,Feuil7!D$2:D$28)</f>
        <v>PICARDIE</v>
      </c>
      <c r="K797" t="str">
        <f t="shared" si="51"/>
        <v>niveau primaire</v>
      </c>
      <c r="L797" t="str">
        <f t="shared" si="52"/>
        <v>BASSIN PARISIEN</v>
      </c>
      <c r="M797" s="11">
        <f t="shared" si="53"/>
        <v>86853</v>
      </c>
      <c r="N797" s="11">
        <f t="shared" si="54"/>
        <v>1621</v>
      </c>
    </row>
    <row r="798" spans="1:14" x14ac:dyDescent="0.25">
      <c r="A798" s="5">
        <v>82</v>
      </c>
      <c r="B798" s="9" t="s">
        <v>23</v>
      </c>
      <c r="C798" s="10" t="s">
        <v>154</v>
      </c>
      <c r="D798" s="11">
        <v>1999</v>
      </c>
      <c r="E798" s="7" t="s">
        <v>193</v>
      </c>
      <c r="F798" s="8">
        <v>124</v>
      </c>
      <c r="G798" s="8">
        <v>19779</v>
      </c>
      <c r="H798" s="8">
        <v>80</v>
      </c>
      <c r="I798" s="8">
        <v>29860</v>
      </c>
      <c r="J798" t="str">
        <f>LOOKUP(A798,Feuil7!A$2:A$28,Feuil7!D$2:D$28)</f>
        <v>RHONE-ALPES</v>
      </c>
      <c r="K798" t="str">
        <f t="shared" si="51"/>
        <v>niveau primaire</v>
      </c>
      <c r="L798" t="str">
        <f t="shared" si="52"/>
        <v>CENTRE-EST</v>
      </c>
      <c r="M798" s="11">
        <f t="shared" si="53"/>
        <v>49843</v>
      </c>
      <c r="N798" s="11">
        <f t="shared" si="54"/>
        <v>204</v>
      </c>
    </row>
    <row r="799" spans="1:14" x14ac:dyDescent="0.25">
      <c r="A799" s="5">
        <v>91</v>
      </c>
      <c r="B799" s="9" t="s">
        <v>28</v>
      </c>
      <c r="C799" s="10" t="s">
        <v>29</v>
      </c>
      <c r="D799" s="11">
        <v>1990</v>
      </c>
      <c r="E799" s="7" t="s">
        <v>197</v>
      </c>
      <c r="F799" s="8">
        <v>491</v>
      </c>
      <c r="G799" s="8">
        <v>8505</v>
      </c>
      <c r="H799" s="8">
        <v>728</v>
      </c>
      <c r="I799" s="8">
        <v>7664</v>
      </c>
      <c r="J799" t="str">
        <f>LOOKUP(A799,Feuil7!A$2:A$28,Feuil7!D$2:D$28)</f>
        <v>LANGUEDOC-ROUSSILLON</v>
      </c>
      <c r="K799" t="str">
        <f t="shared" si="51"/>
        <v>niveau supérieur</v>
      </c>
      <c r="L799" t="str">
        <f t="shared" si="52"/>
        <v>MEDITERRANEE</v>
      </c>
      <c r="M799" s="11">
        <f t="shared" si="53"/>
        <v>17388</v>
      </c>
      <c r="N799" s="11">
        <f t="shared" si="54"/>
        <v>1219</v>
      </c>
    </row>
    <row r="800" spans="1:14" x14ac:dyDescent="0.25">
      <c r="A800" s="5">
        <v>11</v>
      </c>
      <c r="B800" s="9" t="s">
        <v>50</v>
      </c>
      <c r="C800" s="10" t="s">
        <v>190</v>
      </c>
      <c r="D800" s="11">
        <v>1990</v>
      </c>
      <c r="E800" s="7" t="s">
        <v>196</v>
      </c>
      <c r="F800" s="8">
        <v>5110</v>
      </c>
      <c r="G800" s="8">
        <v>45938</v>
      </c>
      <c r="H800" s="8">
        <v>8077</v>
      </c>
      <c r="I800" s="8">
        <v>54209</v>
      </c>
      <c r="J800" t="str">
        <f>LOOKUP(A800,Feuil7!A$2:A$28,Feuil7!D$2:D$28)</f>
        <v>ILE-DE-FRANCE</v>
      </c>
      <c r="K800" t="str">
        <f t="shared" si="51"/>
        <v>niveau supérieur</v>
      </c>
      <c r="L800" t="str">
        <f t="shared" si="52"/>
        <v>REGION PARISIENNE</v>
      </c>
      <c r="M800" s="11">
        <f t="shared" si="53"/>
        <v>113334</v>
      </c>
      <c r="N800" s="11">
        <f t="shared" si="54"/>
        <v>13187</v>
      </c>
    </row>
    <row r="801" spans="1:14" x14ac:dyDescent="0.25">
      <c r="A801" s="5">
        <v>82</v>
      </c>
      <c r="B801" s="6" t="s">
        <v>307</v>
      </c>
      <c r="C801" s="7" t="s">
        <v>10</v>
      </c>
      <c r="D801">
        <v>1968</v>
      </c>
      <c r="E801" s="7" t="s">
        <v>193</v>
      </c>
      <c r="F801" s="8">
        <v>6036</v>
      </c>
      <c r="G801" s="8">
        <v>33000</v>
      </c>
      <c r="H801" s="8">
        <v>6520</v>
      </c>
      <c r="I801" s="8">
        <v>39328</v>
      </c>
      <c r="J801" t="str">
        <f>LOOKUP(A801,Feuil7!A$2:A$28,Feuil7!D$2:D$28)</f>
        <v>RHONE-ALPES</v>
      </c>
      <c r="K801" t="str">
        <f t="shared" si="51"/>
        <v>niveau primaire</v>
      </c>
      <c r="L801" t="str">
        <f t="shared" si="52"/>
        <v>CENTRE-EST</v>
      </c>
      <c r="M801" s="11">
        <f t="shared" si="53"/>
        <v>84884</v>
      </c>
      <c r="N801" s="11">
        <f t="shared" si="54"/>
        <v>12556</v>
      </c>
    </row>
    <row r="802" spans="1:14" x14ac:dyDescent="0.25">
      <c r="A802" s="5">
        <v>82</v>
      </c>
      <c r="B802" s="6" t="s">
        <v>307</v>
      </c>
      <c r="C802" s="7" t="s">
        <v>10</v>
      </c>
      <c r="D802">
        <v>1968</v>
      </c>
      <c r="E802" s="7" t="s">
        <v>196</v>
      </c>
      <c r="F802" s="8">
        <v>1280</v>
      </c>
      <c r="G802" s="8">
        <v>4524</v>
      </c>
      <c r="H802" s="8">
        <v>1596</v>
      </c>
      <c r="I802" s="8">
        <v>3604</v>
      </c>
      <c r="J802" t="str">
        <f>LOOKUP(A802,Feuil7!A$2:A$28,Feuil7!D$2:D$28)</f>
        <v>RHONE-ALPES</v>
      </c>
      <c r="K802" t="str">
        <f t="shared" si="51"/>
        <v>niveau supérieur</v>
      </c>
      <c r="L802" t="str">
        <f t="shared" si="52"/>
        <v>CENTRE-EST</v>
      </c>
      <c r="M802" s="11">
        <f t="shared" si="53"/>
        <v>11004</v>
      </c>
      <c r="N802" s="11">
        <f t="shared" si="54"/>
        <v>2876</v>
      </c>
    </row>
    <row r="803" spans="1:14" x14ac:dyDescent="0.25">
      <c r="A803" s="5">
        <v>73</v>
      </c>
      <c r="B803" s="9" t="s">
        <v>30</v>
      </c>
      <c r="C803" s="10" t="s">
        <v>31</v>
      </c>
      <c r="D803" s="11">
        <v>1990</v>
      </c>
      <c r="E803" s="7" t="s">
        <v>193</v>
      </c>
      <c r="F803" s="8">
        <v>142</v>
      </c>
      <c r="G803" s="8">
        <v>22976</v>
      </c>
      <c r="H803" s="8">
        <v>172</v>
      </c>
      <c r="I803" s="8">
        <v>29796</v>
      </c>
      <c r="J803" t="str">
        <f>LOOKUP(A803,Feuil7!A$2:A$28,Feuil7!D$2:D$28)</f>
        <v>MIDI-PYRENEES</v>
      </c>
      <c r="K803" t="str">
        <f t="shared" si="51"/>
        <v>niveau primaire</v>
      </c>
      <c r="L803" t="str">
        <f t="shared" si="52"/>
        <v>SUD-OUEST</v>
      </c>
      <c r="M803" s="11">
        <f t="shared" si="53"/>
        <v>53086</v>
      </c>
      <c r="N803" s="11">
        <f t="shared" si="54"/>
        <v>314</v>
      </c>
    </row>
    <row r="804" spans="1:14" x14ac:dyDescent="0.25">
      <c r="A804" s="5">
        <v>82</v>
      </c>
      <c r="B804" s="9" t="s">
        <v>147</v>
      </c>
      <c r="C804" s="10" t="s">
        <v>148</v>
      </c>
      <c r="D804" s="11">
        <v>1975</v>
      </c>
      <c r="E804" s="7" t="s">
        <v>195</v>
      </c>
      <c r="F804" s="8">
        <v>20525</v>
      </c>
      <c r="G804" s="8">
        <v>64630</v>
      </c>
      <c r="H804" s="8">
        <v>16035</v>
      </c>
      <c r="I804" s="8">
        <v>42900</v>
      </c>
      <c r="J804" t="str">
        <f>LOOKUP(A804,Feuil7!A$2:A$28,Feuil7!D$2:D$28)</f>
        <v>RHONE-ALPES</v>
      </c>
      <c r="K804" t="str">
        <f t="shared" si="51"/>
        <v>niveau secondaire</v>
      </c>
      <c r="L804" t="str">
        <f t="shared" si="52"/>
        <v>CENTRE-EST</v>
      </c>
      <c r="M804" s="11">
        <f t="shared" si="53"/>
        <v>144090</v>
      </c>
      <c r="N804" s="11">
        <f t="shared" si="54"/>
        <v>36560</v>
      </c>
    </row>
    <row r="805" spans="1:14" x14ac:dyDescent="0.25">
      <c r="A805" s="5">
        <v>91</v>
      </c>
      <c r="B805" s="9" t="s">
        <v>141</v>
      </c>
      <c r="C805" s="10" t="s">
        <v>142</v>
      </c>
      <c r="D805" s="11">
        <v>1990</v>
      </c>
      <c r="E805" s="7" t="s">
        <v>11</v>
      </c>
      <c r="F805" s="8">
        <v>4377</v>
      </c>
      <c r="G805" s="8">
        <v>37020</v>
      </c>
      <c r="H805" s="8">
        <v>3300</v>
      </c>
      <c r="I805" s="8">
        <v>49096</v>
      </c>
      <c r="J805" t="str">
        <f>LOOKUP(A805,Feuil7!A$2:A$28,Feuil7!D$2:D$28)</f>
        <v>LANGUEDOC-ROUSSILLON</v>
      </c>
      <c r="K805" t="str">
        <f t="shared" si="51"/>
        <v>niveau primaire</v>
      </c>
      <c r="L805" t="str">
        <f t="shared" si="52"/>
        <v>MEDITERRANEE</v>
      </c>
      <c r="M805" s="11">
        <f t="shared" si="53"/>
        <v>93793</v>
      </c>
      <c r="N805" s="11">
        <f t="shared" si="54"/>
        <v>7677</v>
      </c>
    </row>
    <row r="806" spans="1:14" x14ac:dyDescent="0.25">
      <c r="A806" s="5">
        <v>25</v>
      </c>
      <c r="B806" s="9" t="s">
        <v>131</v>
      </c>
      <c r="C806" s="10" t="s">
        <v>132</v>
      </c>
      <c r="D806" s="11">
        <v>2006</v>
      </c>
      <c r="E806" s="7" t="s">
        <v>11</v>
      </c>
      <c r="F806" s="8">
        <v>2032.292762776694</v>
      </c>
      <c r="G806" s="8">
        <v>23429.171660686057</v>
      </c>
      <c r="H806" s="8">
        <v>1270.0198232255455</v>
      </c>
      <c r="I806" s="8">
        <v>27251.031220580484</v>
      </c>
      <c r="J806" t="str">
        <f>LOOKUP(A806,Feuil7!A$2:A$28,Feuil7!D$2:D$28)</f>
        <v>BASSE-NORMANDIE</v>
      </c>
      <c r="K806" t="str">
        <f t="shared" si="51"/>
        <v>niveau primaire</v>
      </c>
      <c r="L806" t="str">
        <f t="shared" si="52"/>
        <v>BASSIN PARISIEN</v>
      </c>
      <c r="M806" s="11">
        <f t="shared" si="53"/>
        <v>53982.515467268779</v>
      </c>
      <c r="N806" s="11">
        <f t="shared" si="54"/>
        <v>3302.3125860022392</v>
      </c>
    </row>
    <row r="807" spans="1:14" x14ac:dyDescent="0.25">
      <c r="A807" s="5">
        <v>26</v>
      </c>
      <c r="B807" s="9" t="s">
        <v>125</v>
      </c>
      <c r="C807" s="10" t="s">
        <v>126</v>
      </c>
      <c r="D807">
        <v>1968</v>
      </c>
      <c r="E807" s="7" t="s">
        <v>196</v>
      </c>
      <c r="F807" s="8">
        <v>820</v>
      </c>
      <c r="G807" s="8">
        <v>3208</v>
      </c>
      <c r="H807" s="8">
        <v>772</v>
      </c>
      <c r="I807" s="8">
        <v>2640</v>
      </c>
      <c r="J807" t="str">
        <f>LOOKUP(A807,Feuil7!A$2:A$28,Feuil7!D$2:D$28)</f>
        <v>BOURGOGNE</v>
      </c>
      <c r="K807" t="str">
        <f t="shared" si="51"/>
        <v>niveau supérieur</v>
      </c>
      <c r="L807" t="str">
        <f t="shared" si="52"/>
        <v>BASSIN PARISIEN</v>
      </c>
      <c r="M807" s="11">
        <f t="shared" si="53"/>
        <v>7440</v>
      </c>
      <c r="N807" s="11">
        <f t="shared" si="54"/>
        <v>1592</v>
      </c>
    </row>
    <row r="808" spans="1:14" x14ac:dyDescent="0.25">
      <c r="A808" s="5">
        <v>24</v>
      </c>
      <c r="B808" s="9" t="s">
        <v>86</v>
      </c>
      <c r="C808" s="10" t="s">
        <v>87</v>
      </c>
      <c r="D808" s="11">
        <v>2006</v>
      </c>
      <c r="E808" s="7" t="s">
        <v>193</v>
      </c>
      <c r="F808" s="8">
        <v>122.18429570872256</v>
      </c>
      <c r="G808" s="8">
        <v>21109.030771891452</v>
      </c>
      <c r="H808" s="8">
        <v>42.443590854229669</v>
      </c>
      <c r="I808" s="8">
        <v>37150.116375265534</v>
      </c>
      <c r="J808" t="str">
        <f>LOOKUP(A808,Feuil7!A$2:A$28,Feuil7!D$2:D$28)</f>
        <v>CENTRE</v>
      </c>
      <c r="K808" t="str">
        <f t="shared" si="51"/>
        <v>niveau primaire</v>
      </c>
      <c r="L808" t="str">
        <f t="shared" si="52"/>
        <v>BASSIN PARISIEN</v>
      </c>
      <c r="M808" s="11">
        <f t="shared" si="53"/>
        <v>58423.77503371994</v>
      </c>
      <c r="N808" s="11">
        <f t="shared" si="54"/>
        <v>164.62788656295223</v>
      </c>
    </row>
    <row r="809" spans="1:14" x14ac:dyDescent="0.25">
      <c r="A809" s="5">
        <v>83</v>
      </c>
      <c r="B809" s="9" t="s">
        <v>306</v>
      </c>
      <c r="C809" s="10" t="s">
        <v>15</v>
      </c>
      <c r="D809" s="11">
        <v>1999</v>
      </c>
      <c r="E809" s="7" t="s">
        <v>196</v>
      </c>
      <c r="F809" s="8">
        <v>1982</v>
      </c>
      <c r="G809" s="8">
        <v>11912</v>
      </c>
      <c r="H809" s="8">
        <v>2150</v>
      </c>
      <c r="I809" s="8">
        <v>13499</v>
      </c>
      <c r="J809" t="str">
        <f>LOOKUP(A809,Feuil7!A$2:A$28,Feuil7!D$2:D$28)</f>
        <v>AUVERGNE</v>
      </c>
      <c r="K809" t="str">
        <f t="shared" si="51"/>
        <v>niveau supérieur</v>
      </c>
      <c r="L809" t="str">
        <f t="shared" si="52"/>
        <v>CENTRE-EST</v>
      </c>
      <c r="M809" s="11">
        <f t="shared" si="53"/>
        <v>29543</v>
      </c>
      <c r="N809" s="11">
        <f t="shared" si="54"/>
        <v>4132</v>
      </c>
    </row>
    <row r="810" spans="1:14" x14ac:dyDescent="0.25">
      <c r="A810" s="5">
        <v>91</v>
      </c>
      <c r="B810" s="9" t="s">
        <v>80</v>
      </c>
      <c r="C810" s="10" t="s">
        <v>81</v>
      </c>
      <c r="D810" s="11">
        <v>1975</v>
      </c>
      <c r="E810" s="7" t="s">
        <v>194</v>
      </c>
      <c r="F810" s="8">
        <v>2910</v>
      </c>
      <c r="G810" s="8">
        <v>10345</v>
      </c>
      <c r="H810" s="8">
        <v>3535</v>
      </c>
      <c r="I810" s="8">
        <v>17350</v>
      </c>
      <c r="J810" t="str">
        <f>LOOKUP(A810,Feuil7!A$2:A$28,Feuil7!D$2:D$28)</f>
        <v>LANGUEDOC-ROUSSILLON</v>
      </c>
      <c r="K810" t="str">
        <f t="shared" si="51"/>
        <v>niveau secondaire</v>
      </c>
      <c r="L810" t="str">
        <f t="shared" si="52"/>
        <v>MEDITERRANEE</v>
      </c>
      <c r="M810" s="11">
        <f t="shared" si="53"/>
        <v>34140</v>
      </c>
      <c r="N810" s="11">
        <f t="shared" si="54"/>
        <v>6445</v>
      </c>
    </row>
    <row r="811" spans="1:14" x14ac:dyDescent="0.25">
      <c r="A811" s="5">
        <v>82</v>
      </c>
      <c r="B811" s="9" t="s">
        <v>23</v>
      </c>
      <c r="C811" s="10" t="s">
        <v>154</v>
      </c>
      <c r="D811" s="11">
        <v>1982</v>
      </c>
      <c r="E811" s="7" t="s">
        <v>197</v>
      </c>
      <c r="F811" s="8">
        <v>836</v>
      </c>
      <c r="G811" s="8">
        <v>8124</v>
      </c>
      <c r="H811" s="8">
        <v>1184</v>
      </c>
      <c r="I811" s="8">
        <v>8420</v>
      </c>
      <c r="J811" t="str">
        <f>LOOKUP(A811,Feuil7!A$2:A$28,Feuil7!D$2:D$28)</f>
        <v>RHONE-ALPES</v>
      </c>
      <c r="K811" t="str">
        <f t="shared" si="51"/>
        <v>niveau supérieur</v>
      </c>
      <c r="L811" t="str">
        <f t="shared" si="52"/>
        <v>CENTRE-EST</v>
      </c>
      <c r="M811" s="11">
        <f t="shared" si="53"/>
        <v>18564</v>
      </c>
      <c r="N811" s="11">
        <f t="shared" si="54"/>
        <v>2020</v>
      </c>
    </row>
    <row r="812" spans="1:14" x14ac:dyDescent="0.25">
      <c r="A812" s="5">
        <v>53</v>
      </c>
      <c r="B812" s="9" t="s">
        <v>70</v>
      </c>
      <c r="C812" s="10" t="s">
        <v>71</v>
      </c>
      <c r="D812" s="11">
        <v>1990</v>
      </c>
      <c r="E812" s="7" t="s">
        <v>195</v>
      </c>
      <c r="F812" s="8">
        <v>13108</v>
      </c>
      <c r="G812" s="8">
        <v>67874</v>
      </c>
      <c r="H812" s="8">
        <v>10640</v>
      </c>
      <c r="I812" s="8">
        <v>44932</v>
      </c>
      <c r="J812" t="str">
        <f>LOOKUP(A812,Feuil7!A$2:A$28,Feuil7!D$2:D$28)</f>
        <v>BRETAGNE</v>
      </c>
      <c r="K812" t="str">
        <f t="shared" si="51"/>
        <v>niveau secondaire</v>
      </c>
      <c r="L812" t="str">
        <f t="shared" si="52"/>
        <v>OUEST</v>
      </c>
      <c r="M812" s="11">
        <f t="shared" si="53"/>
        <v>136554</v>
      </c>
      <c r="N812" s="11">
        <f t="shared" si="54"/>
        <v>23748</v>
      </c>
    </row>
    <row r="813" spans="1:14" x14ac:dyDescent="0.25">
      <c r="A813" s="5">
        <v>73</v>
      </c>
      <c r="B813" s="9" t="s">
        <v>74</v>
      </c>
      <c r="C813" s="10" t="s">
        <v>75</v>
      </c>
      <c r="D813" s="11">
        <v>2006</v>
      </c>
      <c r="E813" s="7" t="s">
        <v>196</v>
      </c>
      <c r="F813" s="8">
        <v>9334.970034208618</v>
      </c>
      <c r="G813" s="8">
        <v>58123.876331091175</v>
      </c>
      <c r="H813" s="8">
        <v>9419.4849026274951</v>
      </c>
      <c r="I813" s="8">
        <v>68382.163391936076</v>
      </c>
      <c r="J813" t="str">
        <f>LOOKUP(A813,Feuil7!A$2:A$28,Feuil7!D$2:D$28)</f>
        <v>MIDI-PYRENEES</v>
      </c>
      <c r="K813" t="str">
        <f t="shared" si="51"/>
        <v>niveau supérieur</v>
      </c>
      <c r="L813" t="str">
        <f t="shared" si="52"/>
        <v>SUD-OUEST</v>
      </c>
      <c r="M813" s="11">
        <f t="shared" si="53"/>
        <v>145260.49465986335</v>
      </c>
      <c r="N813" s="11">
        <f t="shared" si="54"/>
        <v>18754.454936836111</v>
      </c>
    </row>
    <row r="814" spans="1:14" x14ac:dyDescent="0.25">
      <c r="A814" s="5">
        <v>22</v>
      </c>
      <c r="B814" s="9" t="s">
        <v>314</v>
      </c>
      <c r="C814" s="10" t="s">
        <v>13</v>
      </c>
      <c r="D814">
        <v>1968</v>
      </c>
      <c r="E814" s="7" t="s">
        <v>193</v>
      </c>
      <c r="F814" s="8">
        <v>10088</v>
      </c>
      <c r="G814" s="8">
        <v>41812</v>
      </c>
      <c r="H814" s="8">
        <v>11064</v>
      </c>
      <c r="I814" s="8">
        <v>48380</v>
      </c>
      <c r="J814" t="str">
        <f>LOOKUP(A814,Feuil7!A$2:A$28,Feuil7!D$2:D$28)</f>
        <v>PICARDIE</v>
      </c>
      <c r="K814" t="str">
        <f t="shared" si="51"/>
        <v>niveau primaire</v>
      </c>
      <c r="L814" t="str">
        <f t="shared" si="52"/>
        <v>BASSIN PARISIEN</v>
      </c>
      <c r="M814" s="11">
        <f t="shared" si="53"/>
        <v>111344</v>
      </c>
      <c r="N814" s="11">
        <f t="shared" si="54"/>
        <v>21152</v>
      </c>
    </row>
    <row r="815" spans="1:14" x14ac:dyDescent="0.25">
      <c r="A815" s="5">
        <v>23</v>
      </c>
      <c r="B815" s="9" t="s">
        <v>158</v>
      </c>
      <c r="C815" s="10" t="s">
        <v>159</v>
      </c>
      <c r="D815" s="11">
        <v>2011</v>
      </c>
      <c r="E815" s="7" t="s">
        <v>11</v>
      </c>
      <c r="F815" s="8">
        <v>8088.4785046505558</v>
      </c>
      <c r="G815" s="8">
        <v>80538.99364207976</v>
      </c>
      <c r="H815" s="8">
        <v>4943.5391872355494</v>
      </c>
      <c r="I815" s="8">
        <v>100622.27123295949</v>
      </c>
      <c r="J815" t="str">
        <f>LOOKUP(A815,Feuil7!A$2:A$28,Feuil7!D$2:D$28)</f>
        <v>HAUTE-NORMANDIE</v>
      </c>
      <c r="K815" t="str">
        <f t="shared" si="51"/>
        <v>niveau primaire</v>
      </c>
      <c r="L815" t="str">
        <f t="shared" si="52"/>
        <v>BASSIN PARISIEN</v>
      </c>
      <c r="M815" s="11">
        <f t="shared" si="53"/>
        <v>194193.28256692537</v>
      </c>
      <c r="N815" s="11">
        <f t="shared" si="54"/>
        <v>13032.017691886105</v>
      </c>
    </row>
    <row r="816" spans="1:14" x14ac:dyDescent="0.25">
      <c r="A816" s="5">
        <v>94</v>
      </c>
      <c r="B816" s="9" t="s">
        <v>53</v>
      </c>
      <c r="C816" s="10" t="s">
        <v>54</v>
      </c>
      <c r="D816" s="11">
        <v>1975</v>
      </c>
      <c r="E816" s="7" t="s">
        <v>196</v>
      </c>
      <c r="F816" s="8">
        <v>500</v>
      </c>
      <c r="G816" s="8">
        <v>2200</v>
      </c>
      <c r="H816" s="8">
        <v>440</v>
      </c>
      <c r="I816" s="8">
        <v>2300</v>
      </c>
      <c r="J816" t="str">
        <f>LOOKUP(A816,Feuil7!A$2:A$28,Feuil7!D$2:D$28)</f>
        <v>CORSE</v>
      </c>
      <c r="K816" t="str">
        <f t="shared" si="51"/>
        <v>niveau supérieur</v>
      </c>
      <c r="L816" t="str">
        <f t="shared" si="52"/>
        <v>MEDITERRANEE</v>
      </c>
      <c r="M816" s="11">
        <f t="shared" si="53"/>
        <v>5440</v>
      </c>
      <c r="N816" s="11">
        <f t="shared" si="54"/>
        <v>940</v>
      </c>
    </row>
    <row r="817" spans="1:14" x14ac:dyDescent="0.25">
      <c r="A817" s="5">
        <v>82</v>
      </c>
      <c r="B817" s="9" t="s">
        <v>96</v>
      </c>
      <c r="C817" s="10" t="s">
        <v>97</v>
      </c>
      <c r="D817">
        <v>1968</v>
      </c>
      <c r="E817" s="7" t="s">
        <v>197</v>
      </c>
      <c r="F817" s="8">
        <v>1064</v>
      </c>
      <c r="G817" s="8">
        <v>7924</v>
      </c>
      <c r="H817" s="8">
        <v>744</v>
      </c>
      <c r="I817" s="8">
        <v>2652</v>
      </c>
      <c r="J817" t="str">
        <f>LOOKUP(A817,Feuil7!A$2:A$28,Feuil7!D$2:D$28)</f>
        <v>RHONE-ALPES</v>
      </c>
      <c r="K817" t="str">
        <f t="shared" si="51"/>
        <v>niveau supérieur</v>
      </c>
      <c r="L817" t="str">
        <f t="shared" si="52"/>
        <v>CENTRE-EST</v>
      </c>
      <c r="M817" s="11">
        <f t="shared" si="53"/>
        <v>12384</v>
      </c>
      <c r="N817" s="11">
        <f t="shared" si="54"/>
        <v>1808</v>
      </c>
    </row>
    <row r="818" spans="1:14" x14ac:dyDescent="0.25">
      <c r="A818" s="5">
        <v>25</v>
      </c>
      <c r="B818" s="9" t="s">
        <v>35</v>
      </c>
      <c r="C818" s="10" t="s">
        <v>36</v>
      </c>
      <c r="D818" s="11">
        <v>2011</v>
      </c>
      <c r="E818" s="7" t="s">
        <v>195</v>
      </c>
      <c r="F818" s="8">
        <v>6983.1343123565193</v>
      </c>
      <c r="G818" s="8">
        <v>67882.925543569014</v>
      </c>
      <c r="H818" s="8">
        <v>4891.2166523324431</v>
      </c>
      <c r="I818" s="8">
        <v>51191.984453640129</v>
      </c>
      <c r="J818" t="str">
        <f>LOOKUP(A818,Feuil7!A$2:A$28,Feuil7!D$2:D$28)</f>
        <v>BASSE-NORMANDIE</v>
      </c>
      <c r="K818" t="str">
        <f t="shared" si="51"/>
        <v>niveau secondaire</v>
      </c>
      <c r="L818" t="str">
        <f t="shared" si="52"/>
        <v>BASSIN PARISIEN</v>
      </c>
      <c r="M818" s="11">
        <f t="shared" si="53"/>
        <v>130949.26096189811</v>
      </c>
      <c r="N818" s="11">
        <f t="shared" si="54"/>
        <v>11874.350964688962</v>
      </c>
    </row>
    <row r="819" spans="1:14" x14ac:dyDescent="0.25">
      <c r="A819" s="5">
        <v>23</v>
      </c>
      <c r="B819" s="9" t="s">
        <v>158</v>
      </c>
      <c r="C819" s="10" t="s">
        <v>159</v>
      </c>
      <c r="D819" s="11">
        <v>1999</v>
      </c>
      <c r="E819" s="7" t="s">
        <v>195</v>
      </c>
      <c r="F819" s="8">
        <v>13129</v>
      </c>
      <c r="G819" s="8">
        <v>125425</v>
      </c>
      <c r="H819" s="8">
        <v>9237</v>
      </c>
      <c r="I819" s="8">
        <v>90253</v>
      </c>
      <c r="J819" t="str">
        <f>LOOKUP(A819,Feuil7!A$2:A$28,Feuil7!D$2:D$28)</f>
        <v>HAUTE-NORMANDIE</v>
      </c>
      <c r="K819" t="str">
        <f t="shared" si="51"/>
        <v>niveau secondaire</v>
      </c>
      <c r="L819" t="str">
        <f t="shared" si="52"/>
        <v>BASSIN PARISIEN</v>
      </c>
      <c r="M819" s="11">
        <f t="shared" si="53"/>
        <v>238044</v>
      </c>
      <c r="N819" s="11">
        <f t="shared" si="54"/>
        <v>22366</v>
      </c>
    </row>
    <row r="820" spans="1:14" x14ac:dyDescent="0.25">
      <c r="A820" s="5">
        <v>83</v>
      </c>
      <c r="B820" s="9" t="s">
        <v>306</v>
      </c>
      <c r="C820" s="10" t="s">
        <v>15</v>
      </c>
      <c r="D820" s="11">
        <v>2011</v>
      </c>
      <c r="E820" s="7" t="s">
        <v>11</v>
      </c>
      <c r="F820" s="8">
        <v>1708.4871056596319</v>
      </c>
      <c r="G820" s="8">
        <v>19515.227545208007</v>
      </c>
      <c r="H820" s="8">
        <v>1090.0363616548063</v>
      </c>
      <c r="I820" s="8">
        <v>23378.128198842576</v>
      </c>
      <c r="J820" t="str">
        <f>LOOKUP(A820,Feuil7!A$2:A$28,Feuil7!D$2:D$28)</f>
        <v>AUVERGNE</v>
      </c>
      <c r="K820" t="str">
        <f t="shared" si="51"/>
        <v>niveau primaire</v>
      </c>
      <c r="L820" t="str">
        <f t="shared" si="52"/>
        <v>CENTRE-EST</v>
      </c>
      <c r="M820" s="11">
        <f t="shared" si="53"/>
        <v>45691.87921136502</v>
      </c>
      <c r="N820" s="11">
        <f t="shared" si="54"/>
        <v>2798.5234673144382</v>
      </c>
    </row>
    <row r="821" spans="1:14" x14ac:dyDescent="0.25">
      <c r="A821" s="5">
        <v>72</v>
      </c>
      <c r="B821" s="9" t="s">
        <v>78</v>
      </c>
      <c r="C821" s="10" t="s">
        <v>79</v>
      </c>
      <c r="D821" s="11">
        <v>1982</v>
      </c>
      <c r="E821" s="7" t="s">
        <v>197</v>
      </c>
      <c r="F821" s="8">
        <v>2632</v>
      </c>
      <c r="G821" s="8">
        <v>31904</v>
      </c>
      <c r="H821" s="8">
        <v>3148</v>
      </c>
      <c r="I821" s="8">
        <v>29720</v>
      </c>
      <c r="J821" t="str">
        <f>LOOKUP(A821,Feuil7!A$2:A$28,Feuil7!D$2:D$28)</f>
        <v>AQUITAINE</v>
      </c>
      <c r="K821" t="str">
        <f t="shared" si="51"/>
        <v>niveau supérieur</v>
      </c>
      <c r="L821" t="str">
        <f t="shared" si="52"/>
        <v>SUD-OUEST</v>
      </c>
      <c r="M821" s="11">
        <f t="shared" si="53"/>
        <v>67404</v>
      </c>
      <c r="N821" s="11">
        <f t="shared" si="54"/>
        <v>5780</v>
      </c>
    </row>
    <row r="822" spans="1:14" x14ac:dyDescent="0.25">
      <c r="A822" s="5">
        <v>26</v>
      </c>
      <c r="B822" s="9" t="s">
        <v>182</v>
      </c>
      <c r="C822" s="10" t="s">
        <v>183</v>
      </c>
      <c r="D822" s="11">
        <v>1999</v>
      </c>
      <c r="E822" s="7" t="s">
        <v>196</v>
      </c>
      <c r="F822" s="8">
        <v>1783</v>
      </c>
      <c r="G822" s="8">
        <v>10515</v>
      </c>
      <c r="H822" s="8">
        <v>1775</v>
      </c>
      <c r="I822" s="8">
        <v>11977</v>
      </c>
      <c r="J822" t="str">
        <f>LOOKUP(A822,Feuil7!A$2:A$28,Feuil7!D$2:D$28)</f>
        <v>BOURGOGNE</v>
      </c>
      <c r="K822" t="str">
        <f t="shared" si="51"/>
        <v>niveau supérieur</v>
      </c>
      <c r="L822" t="str">
        <f t="shared" si="52"/>
        <v>BASSIN PARISIEN</v>
      </c>
      <c r="M822" s="11">
        <f t="shared" si="53"/>
        <v>26050</v>
      </c>
      <c r="N822" s="11">
        <f t="shared" si="54"/>
        <v>3558</v>
      </c>
    </row>
    <row r="823" spans="1:14" x14ac:dyDescent="0.25">
      <c r="A823" s="5">
        <v>72</v>
      </c>
      <c r="B823" s="9" t="s">
        <v>92</v>
      </c>
      <c r="C823" s="10" t="s">
        <v>93</v>
      </c>
      <c r="D823" s="11">
        <v>1999</v>
      </c>
      <c r="E823" s="7" t="s">
        <v>193</v>
      </c>
      <c r="F823" s="8">
        <v>96</v>
      </c>
      <c r="G823" s="8">
        <v>19211</v>
      </c>
      <c r="H823" s="8">
        <v>68</v>
      </c>
      <c r="I823" s="8">
        <v>27917</v>
      </c>
      <c r="J823" t="str">
        <f>LOOKUP(A823,Feuil7!A$2:A$28,Feuil7!D$2:D$28)</f>
        <v>AQUITAINE</v>
      </c>
      <c r="K823" t="str">
        <f t="shared" si="51"/>
        <v>niveau primaire</v>
      </c>
      <c r="L823" t="str">
        <f t="shared" si="52"/>
        <v>SUD-OUEST</v>
      </c>
      <c r="M823" s="11">
        <f t="shared" si="53"/>
        <v>47292</v>
      </c>
      <c r="N823" s="11">
        <f t="shared" si="54"/>
        <v>164</v>
      </c>
    </row>
    <row r="824" spans="1:14" x14ac:dyDescent="0.25">
      <c r="A824" s="5">
        <v>53</v>
      </c>
      <c r="B824" s="9" t="s">
        <v>121</v>
      </c>
      <c r="C824" s="10" t="s">
        <v>122</v>
      </c>
      <c r="D824" s="11">
        <v>1999</v>
      </c>
      <c r="E824" s="7" t="s">
        <v>196</v>
      </c>
      <c r="F824" s="8">
        <v>4438</v>
      </c>
      <c r="G824" s="8">
        <v>24652</v>
      </c>
      <c r="H824" s="8">
        <v>4092</v>
      </c>
      <c r="I824" s="8">
        <v>25449</v>
      </c>
      <c r="J824" t="str">
        <f>LOOKUP(A824,Feuil7!A$2:A$28,Feuil7!D$2:D$28)</f>
        <v>BRETAGNE</v>
      </c>
      <c r="K824" t="str">
        <f t="shared" si="51"/>
        <v>niveau supérieur</v>
      </c>
      <c r="L824" t="str">
        <f t="shared" si="52"/>
        <v>OUEST</v>
      </c>
      <c r="M824" s="11">
        <f t="shared" si="53"/>
        <v>58631</v>
      </c>
      <c r="N824" s="11">
        <f t="shared" si="54"/>
        <v>8530</v>
      </c>
    </row>
    <row r="825" spans="1:14" x14ac:dyDescent="0.25">
      <c r="A825" s="5">
        <v>23</v>
      </c>
      <c r="B825" s="9" t="s">
        <v>66</v>
      </c>
      <c r="C825" s="10" t="s">
        <v>67</v>
      </c>
      <c r="D825" s="11">
        <v>1982</v>
      </c>
      <c r="E825" s="7" t="s">
        <v>195</v>
      </c>
      <c r="F825" s="8">
        <v>7668</v>
      </c>
      <c r="G825" s="8">
        <v>23700</v>
      </c>
      <c r="H825" s="8">
        <v>5144</v>
      </c>
      <c r="I825" s="8">
        <v>13960</v>
      </c>
      <c r="J825" t="str">
        <f>LOOKUP(A825,Feuil7!A$2:A$28,Feuil7!D$2:D$28)</f>
        <v>HAUTE-NORMANDIE</v>
      </c>
      <c r="K825" t="str">
        <f t="shared" si="51"/>
        <v>niveau secondaire</v>
      </c>
      <c r="L825" t="str">
        <f t="shared" si="52"/>
        <v>BASSIN PARISIEN</v>
      </c>
      <c r="M825" s="11">
        <f t="shared" si="53"/>
        <v>50472</v>
      </c>
      <c r="N825" s="11">
        <f t="shared" si="54"/>
        <v>12812</v>
      </c>
    </row>
    <row r="826" spans="1:14" x14ac:dyDescent="0.25">
      <c r="A826" s="5">
        <v>72</v>
      </c>
      <c r="B826" s="9" t="s">
        <v>106</v>
      </c>
      <c r="C826" s="10" t="s">
        <v>107</v>
      </c>
      <c r="D826" s="11">
        <v>1990</v>
      </c>
      <c r="E826" s="7" t="s">
        <v>11</v>
      </c>
      <c r="F826" s="8">
        <v>3344</v>
      </c>
      <c r="G826" s="8">
        <v>33278</v>
      </c>
      <c r="H826" s="8">
        <v>2592</v>
      </c>
      <c r="I826" s="8">
        <v>41281</v>
      </c>
      <c r="J826" t="str">
        <f>LOOKUP(A826,Feuil7!A$2:A$28,Feuil7!D$2:D$28)</f>
        <v>AQUITAINE</v>
      </c>
      <c r="K826" t="str">
        <f t="shared" si="51"/>
        <v>niveau primaire</v>
      </c>
      <c r="L826" t="str">
        <f t="shared" si="52"/>
        <v>SUD-OUEST</v>
      </c>
      <c r="M826" s="11">
        <f t="shared" si="53"/>
        <v>80495</v>
      </c>
      <c r="N826" s="11">
        <f t="shared" si="54"/>
        <v>5936</v>
      </c>
    </row>
    <row r="827" spans="1:14" x14ac:dyDescent="0.25">
      <c r="A827" s="5">
        <v>74</v>
      </c>
      <c r="B827" s="9" t="s">
        <v>48</v>
      </c>
      <c r="C827" s="10" t="s">
        <v>49</v>
      </c>
      <c r="D827" s="11">
        <v>1999</v>
      </c>
      <c r="E827" s="7" t="s">
        <v>197</v>
      </c>
      <c r="F827" s="8">
        <v>712</v>
      </c>
      <c r="G827" s="8">
        <v>9750</v>
      </c>
      <c r="H827" s="8">
        <v>754</v>
      </c>
      <c r="I827" s="8">
        <v>10429</v>
      </c>
      <c r="J827" t="str">
        <f>LOOKUP(A827,Feuil7!A$2:A$28,Feuil7!D$2:D$28)</f>
        <v>LIMOUSIN</v>
      </c>
      <c r="K827" t="str">
        <f t="shared" si="51"/>
        <v>niveau supérieur</v>
      </c>
      <c r="L827" t="str">
        <f t="shared" si="52"/>
        <v>SUD-OUEST</v>
      </c>
      <c r="M827" s="11">
        <f t="shared" si="53"/>
        <v>21645</v>
      </c>
      <c r="N827" s="11">
        <f t="shared" si="54"/>
        <v>1466</v>
      </c>
    </row>
    <row r="828" spans="1:14" x14ac:dyDescent="0.25">
      <c r="A828" s="5">
        <v>26</v>
      </c>
      <c r="B828" s="9" t="s">
        <v>21</v>
      </c>
      <c r="C828" s="10" t="s">
        <v>56</v>
      </c>
      <c r="D828" s="11">
        <v>1982</v>
      </c>
      <c r="E828" s="7" t="s">
        <v>196</v>
      </c>
      <c r="F828" s="8">
        <v>2124</v>
      </c>
      <c r="G828" s="8">
        <v>12892</v>
      </c>
      <c r="H828" s="8">
        <v>3504</v>
      </c>
      <c r="I828" s="8">
        <v>11556</v>
      </c>
      <c r="J828" t="str">
        <f>LOOKUP(A828,Feuil7!A$2:A$28,Feuil7!D$2:D$28)</f>
        <v>BOURGOGNE</v>
      </c>
      <c r="K828" t="str">
        <f t="shared" si="51"/>
        <v>niveau supérieur</v>
      </c>
      <c r="L828" t="str">
        <f t="shared" si="52"/>
        <v>BASSIN PARISIEN</v>
      </c>
      <c r="M828" s="11">
        <f t="shared" si="53"/>
        <v>30076</v>
      </c>
      <c r="N828" s="11">
        <f t="shared" si="54"/>
        <v>5628</v>
      </c>
    </row>
    <row r="829" spans="1:14" x14ac:dyDescent="0.25">
      <c r="A829" s="5">
        <v>21</v>
      </c>
      <c r="B829" s="9" t="s">
        <v>312</v>
      </c>
      <c r="C829" s="10" t="s">
        <v>22</v>
      </c>
      <c r="D829" s="11">
        <v>1982</v>
      </c>
      <c r="E829" s="7" t="s">
        <v>197</v>
      </c>
      <c r="F829" s="8">
        <v>440</v>
      </c>
      <c r="G829" s="8">
        <v>4432</v>
      </c>
      <c r="H829" s="8">
        <v>716</v>
      </c>
      <c r="I829" s="8">
        <v>4124</v>
      </c>
      <c r="J829" t="str">
        <f>LOOKUP(A829,Feuil7!A$2:A$28,Feuil7!D$2:D$28)</f>
        <v>CHAMPAGNE-ARDENNE</v>
      </c>
      <c r="K829" t="str">
        <f t="shared" si="51"/>
        <v>niveau supérieur</v>
      </c>
      <c r="L829" t="str">
        <f t="shared" si="52"/>
        <v>BASSIN PARISIEN</v>
      </c>
      <c r="M829" s="11">
        <f t="shared" si="53"/>
        <v>9712</v>
      </c>
      <c r="N829" s="11">
        <f t="shared" si="54"/>
        <v>1156</v>
      </c>
    </row>
    <row r="830" spans="1:14" x14ac:dyDescent="0.25">
      <c r="A830" s="5">
        <v>26</v>
      </c>
      <c r="B830" s="9" t="s">
        <v>182</v>
      </c>
      <c r="C830" s="10" t="s">
        <v>183</v>
      </c>
      <c r="D830">
        <v>1968</v>
      </c>
      <c r="E830" s="7" t="s">
        <v>11</v>
      </c>
      <c r="F830" s="8">
        <v>5408</v>
      </c>
      <c r="G830" s="8">
        <v>36688</v>
      </c>
      <c r="H830" s="8">
        <v>4060</v>
      </c>
      <c r="I830" s="8">
        <v>39936</v>
      </c>
      <c r="J830" t="str">
        <f>LOOKUP(A830,Feuil7!A$2:A$28,Feuil7!D$2:D$28)</f>
        <v>BOURGOGNE</v>
      </c>
      <c r="K830" t="str">
        <f t="shared" si="51"/>
        <v>niveau primaire</v>
      </c>
      <c r="L830" t="str">
        <f t="shared" si="52"/>
        <v>BASSIN PARISIEN</v>
      </c>
      <c r="M830" s="11">
        <f t="shared" si="53"/>
        <v>86092</v>
      </c>
      <c r="N830" s="11">
        <f t="shared" si="54"/>
        <v>9468</v>
      </c>
    </row>
    <row r="831" spans="1:14" x14ac:dyDescent="0.25">
      <c r="A831" s="5">
        <v>22</v>
      </c>
      <c r="B831" s="9" t="s">
        <v>166</v>
      </c>
      <c r="C831" s="10" t="s">
        <v>167</v>
      </c>
      <c r="D831" s="11">
        <v>1999</v>
      </c>
      <c r="E831" s="7" t="s">
        <v>195</v>
      </c>
      <c r="F831" s="8">
        <v>5713</v>
      </c>
      <c r="G831" s="8">
        <v>50189</v>
      </c>
      <c r="H831" s="8">
        <v>3475</v>
      </c>
      <c r="I831" s="8">
        <v>32520</v>
      </c>
      <c r="J831" t="str">
        <f>LOOKUP(A831,Feuil7!A$2:A$28,Feuil7!D$2:D$28)</f>
        <v>PICARDIE</v>
      </c>
      <c r="K831" t="str">
        <f t="shared" si="51"/>
        <v>niveau secondaire</v>
      </c>
      <c r="L831" t="str">
        <f t="shared" si="52"/>
        <v>BASSIN PARISIEN</v>
      </c>
      <c r="M831" s="11">
        <f t="shared" si="53"/>
        <v>91897</v>
      </c>
      <c r="N831" s="11">
        <f t="shared" si="54"/>
        <v>9188</v>
      </c>
    </row>
    <row r="832" spans="1:14" x14ac:dyDescent="0.25">
      <c r="A832" s="5">
        <v>54</v>
      </c>
      <c r="B832" s="9" t="s">
        <v>164</v>
      </c>
      <c r="C832" s="10" t="s">
        <v>165</v>
      </c>
      <c r="D832">
        <v>1968</v>
      </c>
      <c r="E832" s="7" t="s">
        <v>11</v>
      </c>
      <c r="F832" s="8">
        <v>5828</v>
      </c>
      <c r="G832" s="8">
        <v>46164</v>
      </c>
      <c r="H832" s="8">
        <v>4700</v>
      </c>
      <c r="I832" s="8">
        <v>52480</v>
      </c>
      <c r="J832" t="str">
        <f>LOOKUP(A832,Feuil7!A$2:A$28,Feuil7!D$2:D$28)</f>
        <v>POITOU-CHARENTES</v>
      </c>
      <c r="K832" t="str">
        <f t="shared" si="51"/>
        <v>niveau primaire</v>
      </c>
      <c r="L832" t="str">
        <f t="shared" si="52"/>
        <v>OUEST</v>
      </c>
      <c r="M832" s="11">
        <f t="shared" si="53"/>
        <v>109172</v>
      </c>
      <c r="N832" s="11">
        <f t="shared" si="54"/>
        <v>10528</v>
      </c>
    </row>
    <row r="833" spans="1:14" x14ac:dyDescent="0.25">
      <c r="A833" s="5">
        <v>24</v>
      </c>
      <c r="B833" s="9" t="s">
        <v>86</v>
      </c>
      <c r="C833" s="10" t="s">
        <v>87</v>
      </c>
      <c r="D833" s="11">
        <v>1982</v>
      </c>
      <c r="E833" s="7" t="s">
        <v>194</v>
      </c>
      <c r="F833" s="8">
        <v>2280</v>
      </c>
      <c r="G833" s="8">
        <v>6464</v>
      </c>
      <c r="H833" s="8">
        <v>2988</v>
      </c>
      <c r="I833" s="8">
        <v>10920</v>
      </c>
      <c r="J833" t="str">
        <f>LOOKUP(A833,Feuil7!A$2:A$28,Feuil7!D$2:D$28)</f>
        <v>CENTRE</v>
      </c>
      <c r="K833" t="str">
        <f t="shared" si="51"/>
        <v>niveau secondaire</v>
      </c>
      <c r="L833" t="str">
        <f t="shared" si="52"/>
        <v>BASSIN PARISIEN</v>
      </c>
      <c r="M833" s="11">
        <f t="shared" si="53"/>
        <v>22652</v>
      </c>
      <c r="N833" s="11">
        <f t="shared" si="54"/>
        <v>5268</v>
      </c>
    </row>
    <row r="834" spans="1:14" x14ac:dyDescent="0.25">
      <c r="A834" s="5">
        <v>43</v>
      </c>
      <c r="B834" s="9" t="s">
        <v>149</v>
      </c>
      <c r="C834" s="10" t="s">
        <v>150</v>
      </c>
      <c r="D834">
        <v>1968</v>
      </c>
      <c r="E834" s="7" t="s">
        <v>193</v>
      </c>
      <c r="F834" s="8">
        <v>3984</v>
      </c>
      <c r="G834" s="8">
        <v>20512</v>
      </c>
      <c r="H834" s="8">
        <v>4124</v>
      </c>
      <c r="I834" s="8">
        <v>24452</v>
      </c>
      <c r="J834" t="str">
        <f>LOOKUP(A834,Feuil7!A$2:A$28,Feuil7!D$2:D$28)</f>
        <v>FRANCHE-COMTE</v>
      </c>
      <c r="K834" t="str">
        <f t="shared" si="51"/>
        <v>niveau primaire</v>
      </c>
      <c r="L834" t="str">
        <f t="shared" si="52"/>
        <v>EST</v>
      </c>
      <c r="M834" s="11">
        <f t="shared" si="53"/>
        <v>53072</v>
      </c>
      <c r="N834" s="11">
        <f t="shared" si="54"/>
        <v>8108</v>
      </c>
    </row>
    <row r="835" spans="1:14" x14ac:dyDescent="0.25">
      <c r="A835" s="5">
        <v>41</v>
      </c>
      <c r="B835" s="9" t="s">
        <v>123</v>
      </c>
      <c r="C835" s="10" t="s">
        <v>124</v>
      </c>
      <c r="D835" s="11">
        <v>2006</v>
      </c>
      <c r="E835" s="7" t="s">
        <v>193</v>
      </c>
      <c r="F835" s="8">
        <v>267.19982834380727</v>
      </c>
      <c r="G835" s="8">
        <v>26533.806968933925</v>
      </c>
      <c r="H835" s="8">
        <v>154.17790664061917</v>
      </c>
      <c r="I835" s="8">
        <v>51465.358736012626</v>
      </c>
      <c r="J835" t="str">
        <f>LOOKUP(A835,Feuil7!A$2:A$28,Feuil7!D$2:D$28)</f>
        <v>LORRAINE</v>
      </c>
      <c r="K835" t="str">
        <f t="shared" ref="K835:K898" si="55">IF(OR(E835="Aucun",E835="CEP"),"niveau primaire",IF(OR(E835="CAP-BEP",E835="BEPC"),"niveau secondaire",IF(OR(E835="BAC",E835="SUP"),"niveau supérieur","")))</f>
        <v>niveau primaire</v>
      </c>
      <c r="L835" t="str">
        <f t="shared" ref="L835:L898" si="56">IF(OR(J835="ile-de-France"),"REGION PARISIENNE",IF(OR(J835="bourgogne",J835="centre",J835="champagne-ardenne",J835="basse-normandie",J835="haute-normandie",J835="picardie"),"BASSIN PARISIEN",IF(OR(J835="nord pas-de-calais"),"NORD",IF(OR(J835="alsace",J835="franche-comte",J835="lorraine"),"EST",IF(OR(J835="bretagne",J835="pays de la loire",J835="poitou-charentes"),"OUEST",IF(OR(J835="aquitaine",J835="limousin",J835="midi-pyrenees"),"SUD-OUEST",IF(OR(J835="auvergne",J835="rhone-alpes"),"CENTRE-EST",IF(OR(J835="languedoc-roussillon",J835="provence-alpes-cote d'azur",J835="corse"),"MEDITERRANEE",""))))))))</f>
        <v>EST</v>
      </c>
      <c r="M835" s="11">
        <f t="shared" ref="M835:M898" si="57">SUM(F835,G835,H835,I835)</f>
        <v>78420.543439930974</v>
      </c>
      <c r="N835" s="11">
        <f t="shared" ref="N835:N898" si="58">SUM(F835,H835)</f>
        <v>421.37773498442641</v>
      </c>
    </row>
    <row r="836" spans="1:14" x14ac:dyDescent="0.25">
      <c r="A836" s="5">
        <v>73</v>
      </c>
      <c r="B836" s="9" t="s">
        <v>139</v>
      </c>
      <c r="C836" s="10" t="s">
        <v>140</v>
      </c>
      <c r="D836" s="11">
        <v>1999</v>
      </c>
      <c r="E836" s="7" t="s">
        <v>194</v>
      </c>
      <c r="F836" s="8">
        <v>542</v>
      </c>
      <c r="G836" s="8">
        <v>5623</v>
      </c>
      <c r="H836" s="8">
        <v>445</v>
      </c>
      <c r="I836" s="8">
        <v>8717</v>
      </c>
      <c r="J836" t="str">
        <f>LOOKUP(A836,Feuil7!A$2:A$28,Feuil7!D$2:D$28)</f>
        <v>MIDI-PYRENEES</v>
      </c>
      <c r="K836" t="str">
        <f t="shared" si="55"/>
        <v>niveau secondaire</v>
      </c>
      <c r="L836" t="str">
        <f t="shared" si="56"/>
        <v>SUD-OUEST</v>
      </c>
      <c r="M836" s="11">
        <f t="shared" si="57"/>
        <v>15327</v>
      </c>
      <c r="N836" s="11">
        <f t="shared" si="58"/>
        <v>987</v>
      </c>
    </row>
    <row r="837" spans="1:14" x14ac:dyDescent="0.25">
      <c r="A837" s="5">
        <v>53</v>
      </c>
      <c r="B837" s="9" t="s">
        <v>12</v>
      </c>
      <c r="C837" s="10" t="s">
        <v>58</v>
      </c>
      <c r="D837">
        <v>1968</v>
      </c>
      <c r="E837" s="7" t="s">
        <v>193</v>
      </c>
      <c r="F837" s="8">
        <v>8416</v>
      </c>
      <c r="G837" s="8">
        <v>49340</v>
      </c>
      <c r="H837" s="8">
        <v>8704</v>
      </c>
      <c r="I837" s="8">
        <v>54032</v>
      </c>
      <c r="J837" t="str">
        <f>LOOKUP(A837,Feuil7!A$2:A$28,Feuil7!D$2:D$28)</f>
        <v>BRETAGNE</v>
      </c>
      <c r="K837" t="str">
        <f t="shared" si="55"/>
        <v>niveau primaire</v>
      </c>
      <c r="L837" t="str">
        <f t="shared" si="56"/>
        <v>OUEST</v>
      </c>
      <c r="M837" s="11">
        <f t="shared" si="57"/>
        <v>120492</v>
      </c>
      <c r="N837" s="11">
        <f t="shared" si="58"/>
        <v>17120</v>
      </c>
    </row>
    <row r="838" spans="1:14" x14ac:dyDescent="0.25">
      <c r="A838" s="5">
        <v>72</v>
      </c>
      <c r="B838" s="9" t="s">
        <v>106</v>
      </c>
      <c r="C838" s="10" t="s">
        <v>107</v>
      </c>
      <c r="D838" s="11">
        <v>1990</v>
      </c>
      <c r="E838" s="7" t="s">
        <v>197</v>
      </c>
      <c r="F838" s="8">
        <v>438</v>
      </c>
      <c r="G838" s="8">
        <v>7877</v>
      </c>
      <c r="H838" s="8">
        <v>756</v>
      </c>
      <c r="I838" s="8">
        <v>7160</v>
      </c>
      <c r="J838" t="str">
        <f>LOOKUP(A838,Feuil7!A$2:A$28,Feuil7!D$2:D$28)</f>
        <v>AQUITAINE</v>
      </c>
      <c r="K838" t="str">
        <f t="shared" si="55"/>
        <v>niveau supérieur</v>
      </c>
      <c r="L838" t="str">
        <f t="shared" si="56"/>
        <v>SUD-OUEST</v>
      </c>
      <c r="M838" s="11">
        <f t="shared" si="57"/>
        <v>16231</v>
      </c>
      <c r="N838" s="11">
        <f t="shared" si="58"/>
        <v>1194</v>
      </c>
    </row>
    <row r="839" spans="1:14" x14ac:dyDescent="0.25">
      <c r="A839" s="5">
        <v>41</v>
      </c>
      <c r="B839" s="9" t="s">
        <v>123</v>
      </c>
      <c r="C839" s="10" t="s">
        <v>124</v>
      </c>
      <c r="D839">
        <v>1968</v>
      </c>
      <c r="E839" s="7" t="s">
        <v>193</v>
      </c>
      <c r="F839" s="8">
        <v>13880</v>
      </c>
      <c r="G839" s="8">
        <v>52548</v>
      </c>
      <c r="H839" s="8">
        <v>17012</v>
      </c>
      <c r="I839" s="8">
        <v>60932</v>
      </c>
      <c r="J839" t="str">
        <f>LOOKUP(A839,Feuil7!A$2:A$28,Feuil7!D$2:D$28)</f>
        <v>LORRAINE</v>
      </c>
      <c r="K839" t="str">
        <f t="shared" si="55"/>
        <v>niveau primaire</v>
      </c>
      <c r="L839" t="str">
        <f t="shared" si="56"/>
        <v>EST</v>
      </c>
      <c r="M839" s="11">
        <f t="shared" si="57"/>
        <v>144372</v>
      </c>
      <c r="N839" s="11">
        <f t="shared" si="58"/>
        <v>30892</v>
      </c>
    </row>
    <row r="840" spans="1:14" x14ac:dyDescent="0.25">
      <c r="A840" s="5">
        <v>83</v>
      </c>
      <c r="B840" s="9" t="s">
        <v>37</v>
      </c>
      <c r="C840" s="10" t="s">
        <v>38</v>
      </c>
      <c r="D840">
        <v>1968</v>
      </c>
      <c r="E840" s="7" t="s">
        <v>11</v>
      </c>
      <c r="F840" s="8">
        <v>2696</v>
      </c>
      <c r="G840" s="8">
        <v>28596</v>
      </c>
      <c r="H840" s="8">
        <v>1880</v>
      </c>
      <c r="I840" s="8">
        <v>27500</v>
      </c>
      <c r="J840" t="str">
        <f>LOOKUP(A840,Feuil7!A$2:A$28,Feuil7!D$2:D$28)</f>
        <v>AUVERGNE</v>
      </c>
      <c r="K840" t="str">
        <f t="shared" si="55"/>
        <v>niveau primaire</v>
      </c>
      <c r="L840" t="str">
        <f t="shared" si="56"/>
        <v>CENTRE-EST</v>
      </c>
      <c r="M840" s="11">
        <f t="shared" si="57"/>
        <v>60672</v>
      </c>
      <c r="N840" s="11">
        <f t="shared" si="58"/>
        <v>4576</v>
      </c>
    </row>
    <row r="841" spans="1:14" x14ac:dyDescent="0.25">
      <c r="A841" s="5">
        <v>73</v>
      </c>
      <c r="B841" s="9" t="s">
        <v>313</v>
      </c>
      <c r="C841" s="10" t="s">
        <v>24</v>
      </c>
      <c r="D841" s="11">
        <v>1982</v>
      </c>
      <c r="E841" s="7" t="s">
        <v>196</v>
      </c>
      <c r="F841" s="8">
        <v>572</v>
      </c>
      <c r="G841" s="8">
        <v>3416</v>
      </c>
      <c r="H841" s="8">
        <v>908</v>
      </c>
      <c r="I841" s="8">
        <v>3072</v>
      </c>
      <c r="J841" t="str">
        <f>LOOKUP(A841,Feuil7!A$2:A$28,Feuil7!D$2:D$28)</f>
        <v>MIDI-PYRENEES</v>
      </c>
      <c r="K841" t="str">
        <f t="shared" si="55"/>
        <v>niveau supérieur</v>
      </c>
      <c r="L841" t="str">
        <f t="shared" si="56"/>
        <v>SUD-OUEST</v>
      </c>
      <c r="M841" s="11">
        <f t="shared" si="57"/>
        <v>7968</v>
      </c>
      <c r="N841" s="11">
        <f t="shared" si="58"/>
        <v>1480</v>
      </c>
    </row>
    <row r="842" spans="1:14" x14ac:dyDescent="0.25">
      <c r="A842" s="5">
        <v>54</v>
      </c>
      <c r="B842" s="9" t="s">
        <v>40</v>
      </c>
      <c r="C842" s="10" t="s">
        <v>41</v>
      </c>
      <c r="D842">
        <v>1968</v>
      </c>
      <c r="E842" s="7" t="s">
        <v>193</v>
      </c>
      <c r="F842" s="8">
        <v>4692</v>
      </c>
      <c r="G842" s="8">
        <v>28236</v>
      </c>
      <c r="H842" s="8">
        <v>5084</v>
      </c>
      <c r="I842" s="8">
        <v>32648</v>
      </c>
      <c r="J842" t="str">
        <f>LOOKUP(A842,Feuil7!A$2:A$28,Feuil7!D$2:D$28)</f>
        <v>POITOU-CHARENTES</v>
      </c>
      <c r="K842" t="str">
        <f t="shared" si="55"/>
        <v>niveau primaire</v>
      </c>
      <c r="L842" t="str">
        <f t="shared" si="56"/>
        <v>OUEST</v>
      </c>
      <c r="M842" s="11">
        <f t="shared" si="57"/>
        <v>70660</v>
      </c>
      <c r="N842" s="11">
        <f t="shared" si="58"/>
        <v>9776</v>
      </c>
    </row>
    <row r="843" spans="1:14" x14ac:dyDescent="0.25">
      <c r="A843" s="5">
        <v>73</v>
      </c>
      <c r="B843" s="9" t="s">
        <v>76</v>
      </c>
      <c r="C843" s="10" t="s">
        <v>77</v>
      </c>
      <c r="D843">
        <v>1968</v>
      </c>
      <c r="E843" s="7" t="s">
        <v>11</v>
      </c>
      <c r="F843" s="8">
        <v>2620</v>
      </c>
      <c r="G843" s="8">
        <v>31908</v>
      </c>
      <c r="H843" s="8">
        <v>1952</v>
      </c>
      <c r="I843" s="8">
        <v>34284</v>
      </c>
      <c r="J843" t="str">
        <f>LOOKUP(A843,Feuil7!A$2:A$28,Feuil7!D$2:D$28)</f>
        <v>MIDI-PYRENEES</v>
      </c>
      <c r="K843" t="str">
        <f t="shared" si="55"/>
        <v>niveau primaire</v>
      </c>
      <c r="L843" t="str">
        <f t="shared" si="56"/>
        <v>SUD-OUEST</v>
      </c>
      <c r="M843" s="11">
        <f t="shared" si="57"/>
        <v>70764</v>
      </c>
      <c r="N843" s="11">
        <f t="shared" si="58"/>
        <v>4572</v>
      </c>
    </row>
    <row r="844" spans="1:14" x14ac:dyDescent="0.25">
      <c r="A844" s="5">
        <v>83</v>
      </c>
      <c r="B844" s="9" t="s">
        <v>37</v>
      </c>
      <c r="C844" s="10" t="s">
        <v>38</v>
      </c>
      <c r="D844" s="11">
        <v>1975</v>
      </c>
      <c r="E844" s="7" t="s">
        <v>193</v>
      </c>
      <c r="F844" s="8">
        <v>2065</v>
      </c>
      <c r="G844" s="8">
        <v>14285</v>
      </c>
      <c r="H844" s="8">
        <v>2005</v>
      </c>
      <c r="I844" s="8">
        <v>18110</v>
      </c>
      <c r="J844" t="str">
        <f>LOOKUP(A844,Feuil7!A$2:A$28,Feuil7!D$2:D$28)</f>
        <v>AUVERGNE</v>
      </c>
      <c r="K844" t="str">
        <f t="shared" si="55"/>
        <v>niveau primaire</v>
      </c>
      <c r="L844" t="str">
        <f t="shared" si="56"/>
        <v>CENTRE-EST</v>
      </c>
      <c r="M844" s="11">
        <f t="shared" si="57"/>
        <v>36465</v>
      </c>
      <c r="N844" s="11">
        <f t="shared" si="58"/>
        <v>4070</v>
      </c>
    </row>
    <row r="845" spans="1:14" x14ac:dyDescent="0.25">
      <c r="A845" s="5">
        <v>42</v>
      </c>
      <c r="B845" s="9" t="s">
        <v>143</v>
      </c>
      <c r="C845" s="10" t="s">
        <v>144</v>
      </c>
      <c r="D845" s="11">
        <v>1975</v>
      </c>
      <c r="E845" s="7" t="s">
        <v>193</v>
      </c>
      <c r="F845" s="8">
        <v>8505</v>
      </c>
      <c r="G845" s="8">
        <v>35250</v>
      </c>
      <c r="H845" s="8">
        <v>12565</v>
      </c>
      <c r="I845" s="8">
        <v>61930</v>
      </c>
      <c r="J845" t="str">
        <f>LOOKUP(A845,Feuil7!A$2:A$28,Feuil7!D$2:D$28)</f>
        <v>ALSACE</v>
      </c>
      <c r="K845" t="str">
        <f t="shared" si="55"/>
        <v>niveau primaire</v>
      </c>
      <c r="L845" t="str">
        <f t="shared" si="56"/>
        <v>EST</v>
      </c>
      <c r="M845" s="11">
        <f t="shared" si="57"/>
        <v>118250</v>
      </c>
      <c r="N845" s="11">
        <f t="shared" si="58"/>
        <v>21070</v>
      </c>
    </row>
    <row r="846" spans="1:14" x14ac:dyDescent="0.25">
      <c r="A846" s="5">
        <v>73</v>
      </c>
      <c r="B846" s="9" t="s">
        <v>104</v>
      </c>
      <c r="C846" s="10" t="s">
        <v>105</v>
      </c>
      <c r="D846" s="11">
        <v>1999</v>
      </c>
      <c r="E846" s="7" t="s">
        <v>193</v>
      </c>
      <c r="F846" s="8">
        <v>53</v>
      </c>
      <c r="G846" s="8">
        <v>12827</v>
      </c>
      <c r="H846" s="8">
        <v>20</v>
      </c>
      <c r="I846" s="8">
        <v>16920</v>
      </c>
      <c r="J846" t="str">
        <f>LOOKUP(A846,Feuil7!A$2:A$28,Feuil7!D$2:D$28)</f>
        <v>MIDI-PYRENEES</v>
      </c>
      <c r="K846" t="str">
        <f t="shared" si="55"/>
        <v>niveau primaire</v>
      </c>
      <c r="L846" t="str">
        <f t="shared" si="56"/>
        <v>SUD-OUEST</v>
      </c>
      <c r="M846" s="11">
        <f t="shared" si="57"/>
        <v>29820</v>
      </c>
      <c r="N846" s="11">
        <f t="shared" si="58"/>
        <v>73</v>
      </c>
    </row>
    <row r="847" spans="1:14" x14ac:dyDescent="0.25">
      <c r="A847" s="5">
        <v>21</v>
      </c>
      <c r="B847" s="9" t="s">
        <v>25</v>
      </c>
      <c r="C847" s="10" t="s">
        <v>26</v>
      </c>
      <c r="D847" s="11">
        <v>1999</v>
      </c>
      <c r="E847" s="7" t="s">
        <v>196</v>
      </c>
      <c r="F847" s="8">
        <v>1561</v>
      </c>
      <c r="G847" s="8">
        <v>8544</v>
      </c>
      <c r="H847" s="8">
        <v>1835</v>
      </c>
      <c r="I847" s="8">
        <v>9311</v>
      </c>
      <c r="J847" t="str">
        <f>LOOKUP(A847,Feuil7!A$2:A$28,Feuil7!D$2:D$28)</f>
        <v>CHAMPAGNE-ARDENNE</v>
      </c>
      <c r="K847" t="str">
        <f t="shared" si="55"/>
        <v>niveau supérieur</v>
      </c>
      <c r="L847" t="str">
        <f t="shared" si="56"/>
        <v>BASSIN PARISIEN</v>
      </c>
      <c r="M847" s="11">
        <f t="shared" si="57"/>
        <v>21251</v>
      </c>
      <c r="N847" s="11">
        <f t="shared" si="58"/>
        <v>3396</v>
      </c>
    </row>
    <row r="848" spans="1:14" x14ac:dyDescent="0.25">
      <c r="A848" s="5">
        <v>11</v>
      </c>
      <c r="B848" s="9" t="s">
        <v>27</v>
      </c>
      <c r="C848" s="10" t="s">
        <v>186</v>
      </c>
      <c r="D848" s="11">
        <v>1975</v>
      </c>
      <c r="E848" s="7" t="s">
        <v>193</v>
      </c>
      <c r="F848" s="8">
        <v>9210</v>
      </c>
      <c r="G848" s="8">
        <v>62485</v>
      </c>
      <c r="H848" s="8">
        <v>9225</v>
      </c>
      <c r="I848" s="8">
        <v>77760</v>
      </c>
      <c r="J848" t="str">
        <f>LOOKUP(A848,Feuil7!A$2:A$28,Feuil7!D$2:D$28)</f>
        <v>ILE-DE-FRANCE</v>
      </c>
      <c r="K848" t="str">
        <f t="shared" si="55"/>
        <v>niveau primaire</v>
      </c>
      <c r="L848" t="str">
        <f t="shared" si="56"/>
        <v>REGION PARISIENNE</v>
      </c>
      <c r="M848" s="11">
        <f t="shared" si="57"/>
        <v>158680</v>
      </c>
      <c r="N848" s="11">
        <f t="shared" si="58"/>
        <v>18435</v>
      </c>
    </row>
    <row r="849" spans="1:14" x14ac:dyDescent="0.25">
      <c r="A849" s="5">
        <v>91</v>
      </c>
      <c r="B849" s="9" t="s">
        <v>28</v>
      </c>
      <c r="C849" s="10" t="s">
        <v>29</v>
      </c>
      <c r="D849" s="11">
        <v>1990</v>
      </c>
      <c r="E849" s="7" t="s">
        <v>194</v>
      </c>
      <c r="F849" s="8">
        <v>1138</v>
      </c>
      <c r="G849" s="8">
        <v>6720</v>
      </c>
      <c r="H849" s="8">
        <v>849</v>
      </c>
      <c r="I849" s="8">
        <v>9468</v>
      </c>
      <c r="J849" t="str">
        <f>LOOKUP(A849,Feuil7!A$2:A$28,Feuil7!D$2:D$28)</f>
        <v>LANGUEDOC-ROUSSILLON</v>
      </c>
      <c r="K849" t="str">
        <f t="shared" si="55"/>
        <v>niveau secondaire</v>
      </c>
      <c r="L849" t="str">
        <f t="shared" si="56"/>
        <v>MEDITERRANEE</v>
      </c>
      <c r="M849" s="11">
        <f t="shared" si="57"/>
        <v>18175</v>
      </c>
      <c r="N849" s="11">
        <f t="shared" si="58"/>
        <v>1987</v>
      </c>
    </row>
    <row r="850" spans="1:14" x14ac:dyDescent="0.25">
      <c r="A850" s="5">
        <v>54</v>
      </c>
      <c r="B850" s="9" t="s">
        <v>40</v>
      </c>
      <c r="C850" s="10" t="s">
        <v>41</v>
      </c>
      <c r="D850">
        <v>1968</v>
      </c>
      <c r="E850" s="7" t="s">
        <v>195</v>
      </c>
      <c r="F850" s="8">
        <v>4764</v>
      </c>
      <c r="G850" s="8">
        <v>6956</v>
      </c>
      <c r="H850" s="8">
        <v>2824</v>
      </c>
      <c r="I850" s="8">
        <v>4828</v>
      </c>
      <c r="J850" t="str">
        <f>LOOKUP(A850,Feuil7!A$2:A$28,Feuil7!D$2:D$28)</f>
        <v>POITOU-CHARENTES</v>
      </c>
      <c r="K850" t="str">
        <f t="shared" si="55"/>
        <v>niveau secondaire</v>
      </c>
      <c r="L850" t="str">
        <f t="shared" si="56"/>
        <v>OUEST</v>
      </c>
      <c r="M850" s="11">
        <f t="shared" si="57"/>
        <v>19372</v>
      </c>
      <c r="N850" s="11">
        <f t="shared" si="58"/>
        <v>7588</v>
      </c>
    </row>
    <row r="851" spans="1:14" x14ac:dyDescent="0.25">
      <c r="A851" s="5">
        <v>53</v>
      </c>
      <c r="B851" s="9" t="s">
        <v>70</v>
      </c>
      <c r="C851" s="10" t="s">
        <v>71</v>
      </c>
      <c r="D851">
        <v>1968</v>
      </c>
      <c r="E851" s="7" t="s">
        <v>197</v>
      </c>
      <c r="F851" s="8">
        <v>844</v>
      </c>
      <c r="G851" s="8">
        <v>6956</v>
      </c>
      <c r="H851" s="8">
        <v>588</v>
      </c>
      <c r="I851" s="8">
        <v>2320</v>
      </c>
      <c r="J851" t="str">
        <f>LOOKUP(A851,Feuil7!A$2:A$28,Feuil7!D$2:D$28)</f>
        <v>BRETAGNE</v>
      </c>
      <c r="K851" t="str">
        <f t="shared" si="55"/>
        <v>niveau supérieur</v>
      </c>
      <c r="L851" t="str">
        <f t="shared" si="56"/>
        <v>OUEST</v>
      </c>
      <c r="M851" s="11">
        <f t="shared" si="57"/>
        <v>10708</v>
      </c>
      <c r="N851" s="11">
        <f t="shared" si="58"/>
        <v>1432</v>
      </c>
    </row>
    <row r="852" spans="1:14" x14ac:dyDescent="0.25">
      <c r="A852" s="5">
        <v>93</v>
      </c>
      <c r="B852" s="9" t="s">
        <v>14</v>
      </c>
      <c r="C852" s="10" t="s">
        <v>171</v>
      </c>
      <c r="D852" s="11">
        <v>1982</v>
      </c>
      <c r="E852" s="7" t="s">
        <v>194</v>
      </c>
      <c r="F852" s="8">
        <v>4048</v>
      </c>
      <c r="G852" s="8">
        <v>14832</v>
      </c>
      <c r="H852" s="8">
        <v>3664</v>
      </c>
      <c r="I852" s="8">
        <v>22620</v>
      </c>
      <c r="J852" t="str">
        <f>LOOKUP(A852,Feuil7!A$2:A$28,Feuil7!D$2:D$28)</f>
        <v>PROVENCE-ALPES-COTE D'AZUR</v>
      </c>
      <c r="K852" t="str">
        <f t="shared" si="55"/>
        <v>niveau secondaire</v>
      </c>
      <c r="L852" t="str">
        <f t="shared" si="56"/>
        <v>MEDITERRANEE</v>
      </c>
      <c r="M852" s="11">
        <f t="shared" si="57"/>
        <v>45164</v>
      </c>
      <c r="N852" s="11">
        <f t="shared" si="58"/>
        <v>7712</v>
      </c>
    </row>
    <row r="853" spans="1:14" x14ac:dyDescent="0.25">
      <c r="A853" s="5">
        <v>52</v>
      </c>
      <c r="B853" s="9" t="s">
        <v>61</v>
      </c>
      <c r="C853" s="10" t="s">
        <v>153</v>
      </c>
      <c r="D853" s="11">
        <v>1975</v>
      </c>
      <c r="E853" s="7" t="s">
        <v>193</v>
      </c>
      <c r="F853" s="8">
        <v>6050</v>
      </c>
      <c r="G853" s="8">
        <v>32755</v>
      </c>
      <c r="H853" s="8">
        <v>8520</v>
      </c>
      <c r="I853" s="8">
        <v>46775</v>
      </c>
      <c r="J853" t="str">
        <f>LOOKUP(A853,Feuil7!A$2:A$28,Feuil7!D$2:D$28)</f>
        <v>PAYS DE LA LOIRE</v>
      </c>
      <c r="K853" t="str">
        <f t="shared" si="55"/>
        <v>niveau primaire</v>
      </c>
      <c r="L853" t="str">
        <f t="shared" si="56"/>
        <v>OUEST</v>
      </c>
      <c r="M853" s="11">
        <f t="shared" si="57"/>
        <v>94100</v>
      </c>
      <c r="N853" s="11">
        <f t="shared" si="58"/>
        <v>14570</v>
      </c>
    </row>
    <row r="854" spans="1:14" x14ac:dyDescent="0.25">
      <c r="A854" s="5">
        <v>22</v>
      </c>
      <c r="B854" s="9" t="s">
        <v>129</v>
      </c>
      <c r="C854" s="10" t="s">
        <v>130</v>
      </c>
      <c r="D854" s="11">
        <v>1990</v>
      </c>
      <c r="E854" s="7" t="s">
        <v>195</v>
      </c>
      <c r="F854" s="8">
        <v>12438</v>
      </c>
      <c r="G854" s="8">
        <v>52694</v>
      </c>
      <c r="H854" s="8">
        <v>9414</v>
      </c>
      <c r="I854" s="8">
        <v>34230</v>
      </c>
      <c r="J854" t="str">
        <f>LOOKUP(A854,Feuil7!A$2:A$28,Feuil7!D$2:D$28)</f>
        <v>PICARDIE</v>
      </c>
      <c r="K854" t="str">
        <f t="shared" si="55"/>
        <v>niveau secondaire</v>
      </c>
      <c r="L854" t="str">
        <f t="shared" si="56"/>
        <v>BASSIN PARISIEN</v>
      </c>
      <c r="M854" s="11">
        <f t="shared" si="57"/>
        <v>108776</v>
      </c>
      <c r="N854" s="11">
        <f t="shared" si="58"/>
        <v>21852</v>
      </c>
    </row>
    <row r="855" spans="1:14" x14ac:dyDescent="0.25">
      <c r="A855" s="5">
        <v>94</v>
      </c>
      <c r="B855" s="9" t="s">
        <v>51</v>
      </c>
      <c r="C855" s="10" t="s">
        <v>52</v>
      </c>
      <c r="D855" s="11">
        <v>2011</v>
      </c>
      <c r="E855" s="7" t="s">
        <v>195</v>
      </c>
      <c r="F855" s="8">
        <v>1297.6285281346102</v>
      </c>
      <c r="G855" s="8">
        <v>11338.011152753896</v>
      </c>
      <c r="H855" s="8">
        <v>927.15429376110592</v>
      </c>
      <c r="I855" s="8">
        <v>8942.5100393674638</v>
      </c>
      <c r="J855" t="str">
        <f>LOOKUP(A855,Feuil7!A$2:A$28,Feuil7!D$2:D$28)</f>
        <v>CORSE</v>
      </c>
      <c r="K855" t="str">
        <f t="shared" si="55"/>
        <v>niveau secondaire</v>
      </c>
      <c r="L855" t="str">
        <f t="shared" si="56"/>
        <v>MEDITERRANEE</v>
      </c>
      <c r="M855" s="11">
        <f t="shared" si="57"/>
        <v>22505.304014017078</v>
      </c>
      <c r="N855" s="11">
        <f t="shared" si="58"/>
        <v>2224.7828218957161</v>
      </c>
    </row>
    <row r="856" spans="1:14" x14ac:dyDescent="0.25">
      <c r="A856" s="5">
        <v>53</v>
      </c>
      <c r="B856" s="9" t="s">
        <v>12</v>
      </c>
      <c r="C856" s="10" t="s">
        <v>58</v>
      </c>
      <c r="D856" s="11">
        <v>2006</v>
      </c>
      <c r="E856" s="7" t="s">
        <v>194</v>
      </c>
      <c r="F856" s="8">
        <v>1705.971046141015</v>
      </c>
      <c r="G856" s="8">
        <v>11256.375263554144</v>
      </c>
      <c r="H856" s="8">
        <v>1015.5486549426089</v>
      </c>
      <c r="I856" s="8">
        <v>18644.807146828582</v>
      </c>
      <c r="J856" t="str">
        <f>LOOKUP(A856,Feuil7!A$2:A$28,Feuil7!D$2:D$28)</f>
        <v>BRETAGNE</v>
      </c>
      <c r="K856" t="str">
        <f t="shared" si="55"/>
        <v>niveau secondaire</v>
      </c>
      <c r="L856" t="str">
        <f t="shared" si="56"/>
        <v>OUEST</v>
      </c>
      <c r="M856" s="11">
        <f t="shared" si="57"/>
        <v>32622.702111466351</v>
      </c>
      <c r="N856" s="11">
        <f t="shared" si="58"/>
        <v>2721.5197010836237</v>
      </c>
    </row>
    <row r="857" spans="1:14" x14ac:dyDescent="0.25">
      <c r="A857" s="5">
        <v>42</v>
      </c>
      <c r="B857" s="9" t="s">
        <v>145</v>
      </c>
      <c r="C857" s="10" t="s">
        <v>146</v>
      </c>
      <c r="D857" s="11">
        <v>1999</v>
      </c>
      <c r="E857" s="7" t="s">
        <v>195</v>
      </c>
      <c r="F857" s="8">
        <v>8040</v>
      </c>
      <c r="G857" s="8">
        <v>88022</v>
      </c>
      <c r="H857" s="8">
        <v>5803</v>
      </c>
      <c r="I857" s="8">
        <v>66648</v>
      </c>
      <c r="J857" t="str">
        <f>LOOKUP(A857,Feuil7!A$2:A$28,Feuil7!D$2:D$28)</f>
        <v>ALSACE</v>
      </c>
      <c r="K857" t="str">
        <f t="shared" si="55"/>
        <v>niveau secondaire</v>
      </c>
      <c r="L857" t="str">
        <f t="shared" si="56"/>
        <v>EST</v>
      </c>
      <c r="M857" s="11">
        <f t="shared" si="57"/>
        <v>168513</v>
      </c>
      <c r="N857" s="11">
        <f t="shared" si="58"/>
        <v>13843</v>
      </c>
    </row>
    <row r="858" spans="1:14" x14ac:dyDescent="0.25">
      <c r="A858" s="5">
        <v>83</v>
      </c>
      <c r="B858" s="9" t="s">
        <v>37</v>
      </c>
      <c r="C858" s="10" t="s">
        <v>38</v>
      </c>
      <c r="D858" s="11">
        <v>2006</v>
      </c>
      <c r="E858" s="7" t="s">
        <v>195</v>
      </c>
      <c r="F858" s="8">
        <v>1616.2864973633441</v>
      </c>
      <c r="G858" s="8">
        <v>17011.510928933687</v>
      </c>
      <c r="H858" s="8">
        <v>794.65904685012686</v>
      </c>
      <c r="I858" s="8">
        <v>10553.069827174269</v>
      </c>
      <c r="J858" t="str">
        <f>LOOKUP(A858,Feuil7!A$2:A$28,Feuil7!D$2:D$28)</f>
        <v>AUVERGNE</v>
      </c>
      <c r="K858" t="str">
        <f t="shared" si="55"/>
        <v>niveau secondaire</v>
      </c>
      <c r="L858" t="str">
        <f t="shared" si="56"/>
        <v>CENTRE-EST</v>
      </c>
      <c r="M858" s="11">
        <f t="shared" si="57"/>
        <v>29975.526300321428</v>
      </c>
      <c r="N858" s="11">
        <f t="shared" si="58"/>
        <v>2410.9455442134708</v>
      </c>
    </row>
    <row r="859" spans="1:14" x14ac:dyDescent="0.25">
      <c r="A859" s="5">
        <v>53</v>
      </c>
      <c r="B859" s="9" t="s">
        <v>12</v>
      </c>
      <c r="C859" s="10" t="s">
        <v>58</v>
      </c>
      <c r="D859" s="11">
        <v>2011</v>
      </c>
      <c r="E859" s="7" t="s">
        <v>195</v>
      </c>
      <c r="F859" s="8">
        <v>5348.2953691596622</v>
      </c>
      <c r="G859" s="8">
        <v>65309.202463263995</v>
      </c>
      <c r="H859" s="8">
        <v>3692.6836689281317</v>
      </c>
      <c r="I859" s="8">
        <v>48337.515303193395</v>
      </c>
      <c r="J859" t="str">
        <f>LOOKUP(A859,Feuil7!A$2:A$28,Feuil7!D$2:D$28)</f>
        <v>BRETAGNE</v>
      </c>
      <c r="K859" t="str">
        <f t="shared" si="55"/>
        <v>niveau secondaire</v>
      </c>
      <c r="L859" t="str">
        <f t="shared" si="56"/>
        <v>OUEST</v>
      </c>
      <c r="M859" s="11">
        <f t="shared" si="57"/>
        <v>122687.69680454518</v>
      </c>
      <c r="N859" s="11">
        <f t="shared" si="58"/>
        <v>9040.979038087793</v>
      </c>
    </row>
    <row r="860" spans="1:14" x14ac:dyDescent="0.25">
      <c r="A860" s="5">
        <v>31</v>
      </c>
      <c r="B860" s="9" t="s">
        <v>127</v>
      </c>
      <c r="C860" s="10" t="s">
        <v>128</v>
      </c>
      <c r="D860" s="11">
        <v>1975</v>
      </c>
      <c r="E860" s="7" t="s">
        <v>197</v>
      </c>
      <c r="F860" s="8">
        <v>5585</v>
      </c>
      <c r="G860" s="8">
        <v>37590</v>
      </c>
      <c r="H860" s="8">
        <v>7920</v>
      </c>
      <c r="I860" s="8">
        <v>24015</v>
      </c>
      <c r="J860" t="str">
        <f>LOOKUP(A860,Feuil7!A$2:A$28,Feuil7!D$2:D$28)</f>
        <v>NORD-PAS-DE-CALAIS</v>
      </c>
      <c r="K860" t="str">
        <f t="shared" si="55"/>
        <v>niveau supérieur</v>
      </c>
      <c r="L860" t="str">
        <f t="shared" si="56"/>
        <v/>
      </c>
      <c r="M860" s="11">
        <f t="shared" si="57"/>
        <v>75110</v>
      </c>
      <c r="N860" s="11">
        <f t="shared" si="58"/>
        <v>13505</v>
      </c>
    </row>
    <row r="861" spans="1:14" x14ac:dyDescent="0.25">
      <c r="A861" s="5">
        <v>23</v>
      </c>
      <c r="B861" s="9" t="s">
        <v>158</v>
      </c>
      <c r="C861" s="10" t="s">
        <v>159</v>
      </c>
      <c r="D861" s="11">
        <v>1999</v>
      </c>
      <c r="E861" s="7" t="s">
        <v>197</v>
      </c>
      <c r="F861" s="8">
        <v>4285</v>
      </c>
      <c r="G861" s="8">
        <v>53026</v>
      </c>
      <c r="H861" s="8">
        <v>5690</v>
      </c>
      <c r="I861" s="8">
        <v>57337</v>
      </c>
      <c r="J861" t="str">
        <f>LOOKUP(A861,Feuil7!A$2:A$28,Feuil7!D$2:D$28)</f>
        <v>HAUTE-NORMANDIE</v>
      </c>
      <c r="K861" t="str">
        <f t="shared" si="55"/>
        <v>niveau supérieur</v>
      </c>
      <c r="L861" t="str">
        <f t="shared" si="56"/>
        <v>BASSIN PARISIEN</v>
      </c>
      <c r="M861" s="11">
        <f t="shared" si="57"/>
        <v>120338</v>
      </c>
      <c r="N861" s="11">
        <f t="shared" si="58"/>
        <v>9975</v>
      </c>
    </row>
    <row r="862" spans="1:14" x14ac:dyDescent="0.25">
      <c r="A862" s="5">
        <v>24</v>
      </c>
      <c r="B862" s="9" t="s">
        <v>45</v>
      </c>
      <c r="C862" s="10" t="s">
        <v>46</v>
      </c>
      <c r="D862" s="11">
        <v>1975</v>
      </c>
      <c r="E862" s="7" t="s">
        <v>11</v>
      </c>
      <c r="F862" s="8">
        <v>4845</v>
      </c>
      <c r="G862" s="8">
        <v>39985</v>
      </c>
      <c r="H862" s="8">
        <v>4050</v>
      </c>
      <c r="I862" s="8">
        <v>46650</v>
      </c>
      <c r="J862" t="str">
        <f>LOOKUP(A862,Feuil7!A$2:A$28,Feuil7!D$2:D$28)</f>
        <v>CENTRE</v>
      </c>
      <c r="K862" t="str">
        <f t="shared" si="55"/>
        <v>niveau primaire</v>
      </c>
      <c r="L862" t="str">
        <f t="shared" si="56"/>
        <v>BASSIN PARISIEN</v>
      </c>
      <c r="M862" s="11">
        <f t="shared" si="57"/>
        <v>95530</v>
      </c>
      <c r="N862" s="11">
        <f t="shared" si="58"/>
        <v>8895</v>
      </c>
    </row>
    <row r="863" spans="1:14" x14ac:dyDescent="0.25">
      <c r="A863" s="5">
        <v>83</v>
      </c>
      <c r="B863" s="9" t="s">
        <v>135</v>
      </c>
      <c r="C863" s="10" t="s">
        <v>136</v>
      </c>
      <c r="D863" s="11">
        <v>2006</v>
      </c>
      <c r="E863" s="7" t="s">
        <v>11</v>
      </c>
      <c r="F863" s="8">
        <v>3107.0567700388883</v>
      </c>
      <c r="G863" s="8">
        <v>30491.004556878655</v>
      </c>
      <c r="H863" s="8">
        <v>1875.0743013852211</v>
      </c>
      <c r="I863" s="8">
        <v>36038.072986736981</v>
      </c>
      <c r="J863" t="str">
        <f>LOOKUP(A863,Feuil7!A$2:A$28,Feuil7!D$2:D$28)</f>
        <v>AUVERGNE</v>
      </c>
      <c r="K863" t="str">
        <f t="shared" si="55"/>
        <v>niveau primaire</v>
      </c>
      <c r="L863" t="str">
        <f t="shared" si="56"/>
        <v>CENTRE-EST</v>
      </c>
      <c r="M863" s="11">
        <f t="shared" si="57"/>
        <v>71511.208615039737</v>
      </c>
      <c r="N863" s="11">
        <f t="shared" si="58"/>
        <v>4982.1310714241099</v>
      </c>
    </row>
    <row r="864" spans="1:14" x14ac:dyDescent="0.25">
      <c r="A864" s="5">
        <v>52</v>
      </c>
      <c r="B864" s="9" t="s">
        <v>100</v>
      </c>
      <c r="C864" s="10" t="s">
        <v>101</v>
      </c>
      <c r="D864" s="11">
        <v>2011</v>
      </c>
      <c r="E864" s="7" t="s">
        <v>11</v>
      </c>
      <c r="F864" s="8">
        <v>5534.7645960485024</v>
      </c>
      <c r="G864" s="8">
        <v>47205.892857655206</v>
      </c>
      <c r="H864" s="8">
        <v>3030.2744056938745</v>
      </c>
      <c r="I864" s="8">
        <v>61402.056182075401</v>
      </c>
      <c r="J864" t="str">
        <f>LOOKUP(A864,Feuil7!A$2:A$28,Feuil7!D$2:D$28)</f>
        <v>PAYS DE LA LOIRE</v>
      </c>
      <c r="K864" t="str">
        <f t="shared" si="55"/>
        <v>niveau primaire</v>
      </c>
      <c r="L864" t="str">
        <f t="shared" si="56"/>
        <v>OUEST</v>
      </c>
      <c r="M864" s="11">
        <f t="shared" si="57"/>
        <v>117172.98804147299</v>
      </c>
      <c r="N864" s="11">
        <f t="shared" si="58"/>
        <v>8565.0390017423779</v>
      </c>
    </row>
    <row r="865" spans="1:14" x14ac:dyDescent="0.25">
      <c r="A865" s="5">
        <v>22</v>
      </c>
      <c r="B865" s="9" t="s">
        <v>129</v>
      </c>
      <c r="C865" s="10" t="s">
        <v>130</v>
      </c>
      <c r="D865" s="11">
        <v>1999</v>
      </c>
      <c r="E865" s="7" t="s">
        <v>194</v>
      </c>
      <c r="F865" s="8">
        <v>2953</v>
      </c>
      <c r="G865" s="8">
        <v>15416</v>
      </c>
      <c r="H865" s="8">
        <v>2299</v>
      </c>
      <c r="I865" s="8">
        <v>23079</v>
      </c>
      <c r="J865" t="str">
        <f>LOOKUP(A865,Feuil7!A$2:A$28,Feuil7!D$2:D$28)</f>
        <v>PICARDIE</v>
      </c>
      <c r="K865" t="str">
        <f t="shared" si="55"/>
        <v>niveau secondaire</v>
      </c>
      <c r="L865" t="str">
        <f t="shared" si="56"/>
        <v>BASSIN PARISIEN</v>
      </c>
      <c r="M865" s="11">
        <f t="shared" si="57"/>
        <v>43747</v>
      </c>
      <c r="N865" s="11">
        <f t="shared" si="58"/>
        <v>5252</v>
      </c>
    </row>
    <row r="866" spans="1:14" x14ac:dyDescent="0.25">
      <c r="A866" s="5">
        <v>52</v>
      </c>
      <c r="B866" s="9" t="s">
        <v>61</v>
      </c>
      <c r="C866" s="10" t="s">
        <v>153</v>
      </c>
      <c r="D866" s="11">
        <v>1990</v>
      </c>
      <c r="E866" s="7" t="s">
        <v>193</v>
      </c>
      <c r="F866" s="8">
        <v>646</v>
      </c>
      <c r="G866" s="8">
        <v>32633</v>
      </c>
      <c r="H866" s="8">
        <v>768</v>
      </c>
      <c r="I866" s="8">
        <v>49476</v>
      </c>
      <c r="J866" t="str">
        <f>LOOKUP(A866,Feuil7!A$2:A$28,Feuil7!D$2:D$28)</f>
        <v>PAYS DE LA LOIRE</v>
      </c>
      <c r="K866" t="str">
        <f t="shared" si="55"/>
        <v>niveau primaire</v>
      </c>
      <c r="L866" t="str">
        <f t="shared" si="56"/>
        <v>OUEST</v>
      </c>
      <c r="M866" s="11">
        <f t="shared" si="57"/>
        <v>83523</v>
      </c>
      <c r="N866" s="11">
        <f t="shared" si="58"/>
        <v>1414</v>
      </c>
    </row>
    <row r="867" spans="1:14" x14ac:dyDescent="0.25">
      <c r="A867" s="5">
        <v>73</v>
      </c>
      <c r="B867" s="9" t="s">
        <v>74</v>
      </c>
      <c r="C867" s="10" t="s">
        <v>75</v>
      </c>
      <c r="D867" s="11">
        <v>2006</v>
      </c>
      <c r="E867" s="7" t="s">
        <v>193</v>
      </c>
      <c r="F867" s="8">
        <v>300.85666171816945</v>
      </c>
      <c r="G867" s="8">
        <v>29782.101107755854</v>
      </c>
      <c r="H867" s="8">
        <v>126.43240520838259</v>
      </c>
      <c r="I867" s="8">
        <v>45414.718254832515</v>
      </c>
      <c r="J867" t="str">
        <f>LOOKUP(A867,Feuil7!A$2:A$28,Feuil7!D$2:D$28)</f>
        <v>MIDI-PYRENEES</v>
      </c>
      <c r="K867" t="str">
        <f t="shared" si="55"/>
        <v>niveau primaire</v>
      </c>
      <c r="L867" t="str">
        <f t="shared" si="56"/>
        <v>SUD-OUEST</v>
      </c>
      <c r="M867" s="11">
        <f t="shared" si="57"/>
        <v>75624.108429514919</v>
      </c>
      <c r="N867" s="11">
        <f t="shared" si="58"/>
        <v>427.28906692655204</v>
      </c>
    </row>
    <row r="868" spans="1:14" x14ac:dyDescent="0.25">
      <c r="A868" s="5">
        <v>54</v>
      </c>
      <c r="B868" s="9" t="s">
        <v>164</v>
      </c>
      <c r="C868" s="10" t="s">
        <v>165</v>
      </c>
      <c r="D868" s="11">
        <v>1999</v>
      </c>
      <c r="E868" s="7" t="s">
        <v>197</v>
      </c>
      <c r="F868" s="8">
        <v>1372</v>
      </c>
      <c r="G868" s="8">
        <v>13195</v>
      </c>
      <c r="H868" s="8">
        <v>1685</v>
      </c>
      <c r="I868" s="8">
        <v>14822</v>
      </c>
      <c r="J868" t="str">
        <f>LOOKUP(A868,Feuil7!A$2:A$28,Feuil7!D$2:D$28)</f>
        <v>POITOU-CHARENTES</v>
      </c>
      <c r="K868" t="str">
        <f t="shared" si="55"/>
        <v>niveau supérieur</v>
      </c>
      <c r="L868" t="str">
        <f t="shared" si="56"/>
        <v>OUEST</v>
      </c>
      <c r="M868" s="11">
        <f t="shared" si="57"/>
        <v>31074</v>
      </c>
      <c r="N868" s="11">
        <f t="shared" si="58"/>
        <v>3057</v>
      </c>
    </row>
    <row r="869" spans="1:14" x14ac:dyDescent="0.25">
      <c r="A869" s="5">
        <v>82</v>
      </c>
      <c r="B869" s="9" t="s">
        <v>23</v>
      </c>
      <c r="C869" s="10" t="s">
        <v>154</v>
      </c>
      <c r="D869" s="11">
        <v>2011</v>
      </c>
      <c r="E869" s="7" t="s">
        <v>193</v>
      </c>
      <c r="F869" s="8">
        <v>63.054471141176137</v>
      </c>
      <c r="G869" s="8">
        <v>11358.412549918916</v>
      </c>
      <c r="H869" s="8">
        <v>31.068627827593282</v>
      </c>
      <c r="I869" s="8">
        <v>19970.083718065882</v>
      </c>
      <c r="J869" t="str">
        <f>LOOKUP(A869,Feuil7!A$2:A$28,Feuil7!D$2:D$28)</f>
        <v>RHONE-ALPES</v>
      </c>
      <c r="K869" t="str">
        <f t="shared" si="55"/>
        <v>niveau primaire</v>
      </c>
      <c r="L869" t="str">
        <f t="shared" si="56"/>
        <v>CENTRE-EST</v>
      </c>
      <c r="M869" s="11">
        <f t="shared" si="57"/>
        <v>31422.619366953568</v>
      </c>
      <c r="N869" s="11">
        <f t="shared" si="58"/>
        <v>94.123098968769426</v>
      </c>
    </row>
    <row r="870" spans="1:14" x14ac:dyDescent="0.25">
      <c r="A870" s="5">
        <v>25</v>
      </c>
      <c r="B870" s="9" t="s">
        <v>35</v>
      </c>
      <c r="C870" s="10" t="s">
        <v>36</v>
      </c>
      <c r="D870" s="11">
        <v>1982</v>
      </c>
      <c r="E870" s="7" t="s">
        <v>193</v>
      </c>
      <c r="F870" s="8">
        <v>4336</v>
      </c>
      <c r="G870" s="8">
        <v>35876</v>
      </c>
      <c r="H870" s="8">
        <v>4760</v>
      </c>
      <c r="I870" s="8">
        <v>51320</v>
      </c>
      <c r="J870" t="str">
        <f>LOOKUP(A870,Feuil7!A$2:A$28,Feuil7!D$2:D$28)</f>
        <v>BASSE-NORMANDIE</v>
      </c>
      <c r="K870" t="str">
        <f t="shared" si="55"/>
        <v>niveau primaire</v>
      </c>
      <c r="L870" t="str">
        <f t="shared" si="56"/>
        <v>BASSIN PARISIEN</v>
      </c>
      <c r="M870" s="11">
        <f t="shared" si="57"/>
        <v>96292</v>
      </c>
      <c r="N870" s="11">
        <f t="shared" si="58"/>
        <v>9096</v>
      </c>
    </row>
    <row r="871" spans="1:14" x14ac:dyDescent="0.25">
      <c r="A871" s="5">
        <v>43</v>
      </c>
      <c r="B871" s="9" t="s">
        <v>149</v>
      </c>
      <c r="C871" s="10" t="s">
        <v>150</v>
      </c>
      <c r="D871" s="11">
        <v>1990</v>
      </c>
      <c r="E871" s="7" t="s">
        <v>197</v>
      </c>
      <c r="F871" s="8">
        <v>408</v>
      </c>
      <c r="G871" s="8">
        <v>4780</v>
      </c>
      <c r="H871" s="8">
        <v>436</v>
      </c>
      <c r="I871" s="8">
        <v>4096</v>
      </c>
      <c r="J871" t="str">
        <f>LOOKUP(A871,Feuil7!A$2:A$28,Feuil7!D$2:D$28)</f>
        <v>FRANCHE-COMTE</v>
      </c>
      <c r="K871" t="str">
        <f t="shared" si="55"/>
        <v>niveau supérieur</v>
      </c>
      <c r="L871" t="str">
        <f t="shared" si="56"/>
        <v>EST</v>
      </c>
      <c r="M871" s="11">
        <f t="shared" si="57"/>
        <v>9720</v>
      </c>
      <c r="N871" s="11">
        <f t="shared" si="58"/>
        <v>844</v>
      </c>
    </row>
    <row r="872" spans="1:14" x14ac:dyDescent="0.25">
      <c r="A872" s="5">
        <v>25</v>
      </c>
      <c r="B872" s="9" t="s">
        <v>35</v>
      </c>
      <c r="C872" s="10" t="s">
        <v>36</v>
      </c>
      <c r="D872" s="11">
        <v>2006</v>
      </c>
      <c r="E872" s="7" t="s">
        <v>11</v>
      </c>
      <c r="F872" s="8">
        <v>4253.6496271052274</v>
      </c>
      <c r="G872" s="8">
        <v>42616.523093299853</v>
      </c>
      <c r="H872" s="8">
        <v>2750.2727067890496</v>
      </c>
      <c r="I872" s="8">
        <v>50693.647481514505</v>
      </c>
      <c r="J872" t="str">
        <f>LOOKUP(A872,Feuil7!A$2:A$28,Feuil7!D$2:D$28)</f>
        <v>BASSE-NORMANDIE</v>
      </c>
      <c r="K872" t="str">
        <f t="shared" si="55"/>
        <v>niveau primaire</v>
      </c>
      <c r="L872" t="str">
        <f t="shared" si="56"/>
        <v>BASSIN PARISIEN</v>
      </c>
      <c r="M872" s="11">
        <f t="shared" si="57"/>
        <v>100314.09290870864</v>
      </c>
      <c r="N872" s="11">
        <f t="shared" si="58"/>
        <v>7003.9223338942775</v>
      </c>
    </row>
    <row r="873" spans="1:14" x14ac:dyDescent="0.25">
      <c r="A873" s="5">
        <v>82</v>
      </c>
      <c r="B873" s="9" t="s">
        <v>55</v>
      </c>
      <c r="C873" s="10" t="s">
        <v>65</v>
      </c>
      <c r="D873" s="11">
        <v>2006</v>
      </c>
      <c r="E873" s="7" t="s">
        <v>195</v>
      </c>
      <c r="F873" s="8">
        <v>4698.3384940601682</v>
      </c>
      <c r="G873" s="8">
        <v>43722.976874866144</v>
      </c>
      <c r="H873" s="8">
        <v>2887.7713724976506</v>
      </c>
      <c r="I873" s="8">
        <v>33018.238995132953</v>
      </c>
      <c r="J873" t="str">
        <f>LOOKUP(A873,Feuil7!A$2:A$28,Feuil7!D$2:D$28)</f>
        <v>RHONE-ALPES</v>
      </c>
      <c r="K873" t="str">
        <f t="shared" si="55"/>
        <v>niveau secondaire</v>
      </c>
      <c r="L873" t="str">
        <f t="shared" si="56"/>
        <v>CENTRE-EST</v>
      </c>
      <c r="M873" s="11">
        <f t="shared" si="57"/>
        <v>84327.325736556915</v>
      </c>
      <c r="N873" s="11">
        <f t="shared" si="58"/>
        <v>7586.1098665578193</v>
      </c>
    </row>
    <row r="874" spans="1:14" x14ac:dyDescent="0.25">
      <c r="A874" s="5">
        <v>26</v>
      </c>
      <c r="B874" s="9" t="s">
        <v>125</v>
      </c>
      <c r="C874" s="10" t="s">
        <v>126</v>
      </c>
      <c r="D874" s="11">
        <v>1990</v>
      </c>
      <c r="E874" s="7" t="s">
        <v>11</v>
      </c>
      <c r="F874" s="8">
        <v>2456</v>
      </c>
      <c r="G874" s="8">
        <v>23526</v>
      </c>
      <c r="H874" s="8">
        <v>1916</v>
      </c>
      <c r="I874" s="8">
        <v>28322</v>
      </c>
      <c r="J874" t="str">
        <f>LOOKUP(A874,Feuil7!A$2:A$28,Feuil7!D$2:D$28)</f>
        <v>BOURGOGNE</v>
      </c>
      <c r="K874" t="str">
        <f t="shared" si="55"/>
        <v>niveau primaire</v>
      </c>
      <c r="L874" t="str">
        <f t="shared" si="56"/>
        <v>BASSIN PARISIEN</v>
      </c>
      <c r="M874" s="11">
        <f t="shared" si="57"/>
        <v>56220</v>
      </c>
      <c r="N874" s="11">
        <f t="shared" si="58"/>
        <v>4372</v>
      </c>
    </row>
    <row r="875" spans="1:14" x14ac:dyDescent="0.25">
      <c r="A875" s="5">
        <v>82</v>
      </c>
      <c r="B875" s="9" t="s">
        <v>96</v>
      </c>
      <c r="C875" s="10" t="s">
        <v>97</v>
      </c>
      <c r="D875" s="11">
        <v>1982</v>
      </c>
      <c r="E875" s="7" t="s">
        <v>11</v>
      </c>
      <c r="F875" s="8">
        <v>11840</v>
      </c>
      <c r="G875" s="8">
        <v>90412</v>
      </c>
      <c r="H875" s="8">
        <v>10072</v>
      </c>
      <c r="I875" s="8">
        <v>110648</v>
      </c>
      <c r="J875" t="str">
        <f>LOOKUP(A875,Feuil7!A$2:A$28,Feuil7!D$2:D$28)</f>
        <v>RHONE-ALPES</v>
      </c>
      <c r="K875" t="str">
        <f t="shared" si="55"/>
        <v>niveau primaire</v>
      </c>
      <c r="L875" t="str">
        <f t="shared" si="56"/>
        <v>CENTRE-EST</v>
      </c>
      <c r="M875" s="11">
        <f t="shared" si="57"/>
        <v>222972</v>
      </c>
      <c r="N875" s="11">
        <f t="shared" si="58"/>
        <v>21912</v>
      </c>
    </row>
    <row r="876" spans="1:14" x14ac:dyDescent="0.25">
      <c r="A876" s="5">
        <v>91</v>
      </c>
      <c r="B876" s="9" t="s">
        <v>28</v>
      </c>
      <c r="C876" s="10" t="s">
        <v>29</v>
      </c>
      <c r="D876" s="11">
        <v>1999</v>
      </c>
      <c r="E876" s="7" t="s">
        <v>11</v>
      </c>
      <c r="F876" s="8">
        <v>2183</v>
      </c>
      <c r="G876" s="8">
        <v>24856</v>
      </c>
      <c r="H876" s="8">
        <v>1354</v>
      </c>
      <c r="I876" s="8">
        <v>30390</v>
      </c>
      <c r="J876" t="str">
        <f>LOOKUP(A876,Feuil7!A$2:A$28,Feuil7!D$2:D$28)</f>
        <v>LANGUEDOC-ROUSSILLON</v>
      </c>
      <c r="K876" t="str">
        <f t="shared" si="55"/>
        <v>niveau primaire</v>
      </c>
      <c r="L876" t="str">
        <f t="shared" si="56"/>
        <v>MEDITERRANEE</v>
      </c>
      <c r="M876" s="11">
        <f t="shared" si="57"/>
        <v>58783</v>
      </c>
      <c r="N876" s="11">
        <f t="shared" si="58"/>
        <v>3537</v>
      </c>
    </row>
    <row r="877" spans="1:14" x14ac:dyDescent="0.25">
      <c r="A877" s="5">
        <v>52</v>
      </c>
      <c r="B877" s="9" t="s">
        <v>174</v>
      </c>
      <c r="C877" s="10" t="s">
        <v>175</v>
      </c>
      <c r="D877" s="11">
        <v>1990</v>
      </c>
      <c r="E877" s="7" t="s">
        <v>195</v>
      </c>
      <c r="F877" s="8">
        <v>10366</v>
      </c>
      <c r="G877" s="8">
        <v>42312</v>
      </c>
      <c r="H877" s="8">
        <v>7648</v>
      </c>
      <c r="I877" s="8">
        <v>25668</v>
      </c>
      <c r="J877" t="str">
        <f>LOOKUP(A877,Feuil7!A$2:A$28,Feuil7!D$2:D$28)</f>
        <v>PAYS DE LA LOIRE</v>
      </c>
      <c r="K877" t="str">
        <f t="shared" si="55"/>
        <v>niveau secondaire</v>
      </c>
      <c r="L877" t="str">
        <f t="shared" si="56"/>
        <v>OUEST</v>
      </c>
      <c r="M877" s="11">
        <f t="shared" si="57"/>
        <v>85994</v>
      </c>
      <c r="N877" s="11">
        <f t="shared" si="58"/>
        <v>18014</v>
      </c>
    </row>
    <row r="878" spans="1:14" x14ac:dyDescent="0.25">
      <c r="A878" s="5">
        <v>54</v>
      </c>
      <c r="B878" s="9" t="s">
        <v>40</v>
      </c>
      <c r="C878" s="10" t="s">
        <v>41</v>
      </c>
      <c r="D878" s="11">
        <v>2011</v>
      </c>
      <c r="E878" s="7" t="s">
        <v>197</v>
      </c>
      <c r="F878" s="8">
        <v>1392.8827025531539</v>
      </c>
      <c r="G878" s="8">
        <v>21396.34964125021</v>
      </c>
      <c r="H878" s="8">
        <v>1570.6721409941495</v>
      </c>
      <c r="I878" s="8">
        <v>27319.286131526191</v>
      </c>
      <c r="J878" t="str">
        <f>LOOKUP(A878,Feuil7!A$2:A$28,Feuil7!D$2:D$28)</f>
        <v>POITOU-CHARENTES</v>
      </c>
      <c r="K878" t="str">
        <f t="shared" si="55"/>
        <v>niveau supérieur</v>
      </c>
      <c r="L878" t="str">
        <f t="shared" si="56"/>
        <v>OUEST</v>
      </c>
      <c r="M878" s="11">
        <f t="shared" si="57"/>
        <v>51679.1906163237</v>
      </c>
      <c r="N878" s="11">
        <f t="shared" si="58"/>
        <v>2963.5548435473033</v>
      </c>
    </row>
    <row r="879" spans="1:14" x14ac:dyDescent="0.25">
      <c r="A879" s="5">
        <v>11</v>
      </c>
      <c r="B879" s="9" t="s">
        <v>187</v>
      </c>
      <c r="C879" s="10" t="s">
        <v>188</v>
      </c>
      <c r="D879" s="11">
        <v>2006</v>
      </c>
      <c r="E879" s="7" t="s">
        <v>11</v>
      </c>
      <c r="F879" s="8">
        <v>7028.0999697466905</v>
      </c>
      <c r="G879" s="8">
        <v>71574.983143820107</v>
      </c>
      <c r="H879" s="8">
        <v>4852.5562037416348</v>
      </c>
      <c r="I879" s="8">
        <v>83710.528191598103</v>
      </c>
      <c r="J879" t="str">
        <f>LOOKUP(A879,Feuil7!A$2:A$28,Feuil7!D$2:D$28)</f>
        <v>ILE-DE-FRANCE</v>
      </c>
      <c r="K879" t="str">
        <f t="shared" si="55"/>
        <v>niveau primaire</v>
      </c>
      <c r="L879" t="str">
        <f t="shared" si="56"/>
        <v>REGION PARISIENNE</v>
      </c>
      <c r="M879" s="11">
        <f t="shared" si="57"/>
        <v>167166.16750890654</v>
      </c>
      <c r="N879" s="11">
        <f t="shared" si="58"/>
        <v>11880.656173488325</v>
      </c>
    </row>
    <row r="880" spans="1:14" x14ac:dyDescent="0.25">
      <c r="A880" s="5">
        <v>24</v>
      </c>
      <c r="B880" s="9" t="s">
        <v>102</v>
      </c>
      <c r="C880" s="10" t="s">
        <v>103</v>
      </c>
      <c r="D880" s="11">
        <v>1990</v>
      </c>
      <c r="E880" s="7" t="s">
        <v>193</v>
      </c>
      <c r="F880" s="8">
        <v>1144</v>
      </c>
      <c r="G880" s="8">
        <v>37790</v>
      </c>
      <c r="H880" s="8">
        <v>960</v>
      </c>
      <c r="I880" s="8">
        <v>53545</v>
      </c>
      <c r="J880" t="str">
        <f>LOOKUP(A880,Feuil7!A$2:A$28,Feuil7!D$2:D$28)</f>
        <v>CENTRE</v>
      </c>
      <c r="K880" t="str">
        <f t="shared" si="55"/>
        <v>niveau primaire</v>
      </c>
      <c r="L880" t="str">
        <f t="shared" si="56"/>
        <v>BASSIN PARISIEN</v>
      </c>
      <c r="M880" s="11">
        <f t="shared" si="57"/>
        <v>93439</v>
      </c>
      <c r="N880" s="11">
        <f t="shared" si="58"/>
        <v>2104</v>
      </c>
    </row>
    <row r="881" spans="1:14" x14ac:dyDescent="0.25">
      <c r="A881" s="5">
        <v>72</v>
      </c>
      <c r="B881" s="9" t="s">
        <v>92</v>
      </c>
      <c r="C881" s="10" t="s">
        <v>93</v>
      </c>
      <c r="D881">
        <v>1968</v>
      </c>
      <c r="E881" s="7" t="s">
        <v>195</v>
      </c>
      <c r="F881" s="8">
        <v>3736</v>
      </c>
      <c r="G881" s="8">
        <v>5948</v>
      </c>
      <c r="H881" s="8">
        <v>2400</v>
      </c>
      <c r="I881" s="8">
        <v>4028</v>
      </c>
      <c r="J881" t="str">
        <f>LOOKUP(A881,Feuil7!A$2:A$28,Feuil7!D$2:D$28)</f>
        <v>AQUITAINE</v>
      </c>
      <c r="K881" t="str">
        <f t="shared" si="55"/>
        <v>niveau secondaire</v>
      </c>
      <c r="L881" t="str">
        <f t="shared" si="56"/>
        <v>SUD-OUEST</v>
      </c>
      <c r="M881" s="11">
        <f t="shared" si="57"/>
        <v>16112</v>
      </c>
      <c r="N881" s="11">
        <f t="shared" si="58"/>
        <v>6136</v>
      </c>
    </row>
    <row r="882" spans="1:14" x14ac:dyDescent="0.25">
      <c r="A882" s="5">
        <v>82</v>
      </c>
      <c r="B882" s="9" t="s">
        <v>88</v>
      </c>
      <c r="C882" s="10" t="s">
        <v>89</v>
      </c>
      <c r="D882">
        <v>1968</v>
      </c>
      <c r="E882" s="7" t="s">
        <v>195</v>
      </c>
      <c r="F882" s="8">
        <v>9252</v>
      </c>
      <c r="G882" s="8">
        <v>20268</v>
      </c>
      <c r="H882" s="8">
        <v>7800</v>
      </c>
      <c r="I882" s="8">
        <v>18180</v>
      </c>
      <c r="J882" t="str">
        <f>LOOKUP(A882,Feuil7!A$2:A$28,Feuil7!D$2:D$28)</f>
        <v>RHONE-ALPES</v>
      </c>
      <c r="K882" t="str">
        <f t="shared" si="55"/>
        <v>niveau secondaire</v>
      </c>
      <c r="L882" t="str">
        <f t="shared" si="56"/>
        <v>CENTRE-EST</v>
      </c>
      <c r="M882" s="11">
        <f t="shared" si="57"/>
        <v>55500</v>
      </c>
      <c r="N882" s="11">
        <f t="shared" si="58"/>
        <v>17052</v>
      </c>
    </row>
    <row r="883" spans="1:14" x14ac:dyDescent="0.25">
      <c r="A883" s="5">
        <v>73</v>
      </c>
      <c r="B883" s="9" t="s">
        <v>76</v>
      </c>
      <c r="C883" s="10" t="s">
        <v>77</v>
      </c>
      <c r="D883" s="11">
        <v>1975</v>
      </c>
      <c r="E883" s="7" t="s">
        <v>194</v>
      </c>
      <c r="F883" s="8">
        <v>825</v>
      </c>
      <c r="G883" s="8">
        <v>1965</v>
      </c>
      <c r="H883" s="8">
        <v>995</v>
      </c>
      <c r="I883" s="8">
        <v>3160</v>
      </c>
      <c r="J883" t="str">
        <f>LOOKUP(A883,Feuil7!A$2:A$28,Feuil7!D$2:D$28)</f>
        <v>MIDI-PYRENEES</v>
      </c>
      <c r="K883" t="str">
        <f t="shared" si="55"/>
        <v>niveau secondaire</v>
      </c>
      <c r="L883" t="str">
        <f t="shared" si="56"/>
        <v>SUD-OUEST</v>
      </c>
      <c r="M883" s="11">
        <f t="shared" si="57"/>
        <v>6945</v>
      </c>
      <c r="N883" s="11">
        <f t="shared" si="58"/>
        <v>1820</v>
      </c>
    </row>
    <row r="884" spans="1:14" x14ac:dyDescent="0.25">
      <c r="A884" s="5">
        <v>42</v>
      </c>
      <c r="B884" s="9" t="s">
        <v>145</v>
      </c>
      <c r="C884" s="10" t="s">
        <v>146</v>
      </c>
      <c r="D884" s="11">
        <v>1990</v>
      </c>
      <c r="E884" s="7" t="s">
        <v>196</v>
      </c>
      <c r="F884" s="8">
        <v>2898</v>
      </c>
      <c r="G884" s="8">
        <v>24348</v>
      </c>
      <c r="H884" s="8">
        <v>3796</v>
      </c>
      <c r="I884" s="8">
        <v>20072</v>
      </c>
      <c r="J884" t="str">
        <f>LOOKUP(A884,Feuil7!A$2:A$28,Feuil7!D$2:D$28)</f>
        <v>ALSACE</v>
      </c>
      <c r="K884" t="str">
        <f t="shared" si="55"/>
        <v>niveau supérieur</v>
      </c>
      <c r="L884" t="str">
        <f t="shared" si="56"/>
        <v>EST</v>
      </c>
      <c r="M884" s="11">
        <f t="shared" si="57"/>
        <v>51114</v>
      </c>
      <c r="N884" s="11">
        <f t="shared" si="58"/>
        <v>6694</v>
      </c>
    </row>
    <row r="885" spans="1:14" x14ac:dyDescent="0.25">
      <c r="A885" s="5">
        <v>24</v>
      </c>
      <c r="B885" s="9" t="s">
        <v>86</v>
      </c>
      <c r="C885" s="10" t="s">
        <v>87</v>
      </c>
      <c r="D885" s="11">
        <v>2011</v>
      </c>
      <c r="E885" s="7" t="s">
        <v>197</v>
      </c>
      <c r="F885" s="8">
        <v>3195.8212811090257</v>
      </c>
      <c r="G885" s="8">
        <v>46771.85197820481</v>
      </c>
      <c r="H885" s="8">
        <v>4521.3369936015979</v>
      </c>
      <c r="I885" s="8">
        <v>56874.430060222752</v>
      </c>
      <c r="J885" t="str">
        <f>LOOKUP(A885,Feuil7!A$2:A$28,Feuil7!D$2:D$28)</f>
        <v>CENTRE</v>
      </c>
      <c r="K885" t="str">
        <f t="shared" si="55"/>
        <v>niveau supérieur</v>
      </c>
      <c r="L885" t="str">
        <f t="shared" si="56"/>
        <v>BASSIN PARISIEN</v>
      </c>
      <c r="M885" s="11">
        <f t="shared" si="57"/>
        <v>111363.44031313818</v>
      </c>
      <c r="N885" s="11">
        <f t="shared" si="58"/>
        <v>7717.158274710624</v>
      </c>
    </row>
    <row r="886" spans="1:14" x14ac:dyDescent="0.25">
      <c r="A886" s="5">
        <v>72</v>
      </c>
      <c r="B886" s="9" t="s">
        <v>137</v>
      </c>
      <c r="C886" s="10" t="s">
        <v>138</v>
      </c>
      <c r="D886" s="11">
        <v>2011</v>
      </c>
      <c r="E886" s="7" t="s">
        <v>197</v>
      </c>
      <c r="F886" s="8">
        <v>3099.979286514766</v>
      </c>
      <c r="G886" s="8">
        <v>57555.029609300087</v>
      </c>
      <c r="H886" s="8">
        <v>3920.6686882016547</v>
      </c>
      <c r="I886" s="8">
        <v>70860.02260325574</v>
      </c>
      <c r="J886" t="str">
        <f>LOOKUP(A886,Feuil7!A$2:A$28,Feuil7!D$2:D$28)</f>
        <v>AQUITAINE</v>
      </c>
      <c r="K886" t="str">
        <f t="shared" si="55"/>
        <v>niveau supérieur</v>
      </c>
      <c r="L886" t="str">
        <f t="shared" si="56"/>
        <v>SUD-OUEST</v>
      </c>
      <c r="M886" s="11">
        <f t="shared" si="57"/>
        <v>135435.70018727225</v>
      </c>
      <c r="N886" s="11">
        <f t="shared" si="58"/>
        <v>7020.6479747164212</v>
      </c>
    </row>
    <row r="887" spans="1:14" x14ac:dyDescent="0.25">
      <c r="A887" s="5">
        <v>26</v>
      </c>
      <c r="B887" s="9" t="s">
        <v>151</v>
      </c>
      <c r="C887" s="10" t="s">
        <v>152</v>
      </c>
      <c r="D887">
        <v>1968</v>
      </c>
      <c r="E887" s="7" t="s">
        <v>195</v>
      </c>
      <c r="F887" s="8">
        <v>8828</v>
      </c>
      <c r="G887" s="8">
        <v>15848</v>
      </c>
      <c r="H887" s="8">
        <v>5120</v>
      </c>
      <c r="I887" s="8">
        <v>8336</v>
      </c>
      <c r="J887" t="str">
        <f>LOOKUP(A887,Feuil7!A$2:A$28,Feuil7!D$2:D$28)</f>
        <v>BOURGOGNE</v>
      </c>
      <c r="K887" t="str">
        <f t="shared" si="55"/>
        <v>niveau secondaire</v>
      </c>
      <c r="L887" t="str">
        <f t="shared" si="56"/>
        <v>BASSIN PARISIEN</v>
      </c>
      <c r="M887" s="11">
        <f t="shared" si="57"/>
        <v>38132</v>
      </c>
      <c r="N887" s="11">
        <f t="shared" si="58"/>
        <v>13948</v>
      </c>
    </row>
    <row r="888" spans="1:14" x14ac:dyDescent="0.25">
      <c r="A888" s="5">
        <v>11</v>
      </c>
      <c r="B888" s="9" t="s">
        <v>187</v>
      </c>
      <c r="C888" s="10" t="s">
        <v>188</v>
      </c>
      <c r="D888" s="11">
        <v>2011</v>
      </c>
      <c r="E888" s="7" t="s">
        <v>194</v>
      </c>
      <c r="F888" s="8">
        <v>3125.1687076064372</v>
      </c>
      <c r="G888" s="8">
        <v>19850.588162262593</v>
      </c>
      <c r="H888" s="8">
        <v>2528.464652802948</v>
      </c>
      <c r="I888" s="8">
        <v>34198.117677509079</v>
      </c>
      <c r="J888" t="str">
        <f>LOOKUP(A888,Feuil7!A$2:A$28,Feuil7!D$2:D$28)</f>
        <v>ILE-DE-FRANCE</v>
      </c>
      <c r="K888" t="str">
        <f t="shared" si="55"/>
        <v>niveau secondaire</v>
      </c>
      <c r="L888" t="str">
        <f t="shared" si="56"/>
        <v>REGION PARISIENNE</v>
      </c>
      <c r="M888" s="11">
        <f t="shared" si="57"/>
        <v>59702.339200181057</v>
      </c>
      <c r="N888" s="11">
        <f t="shared" si="58"/>
        <v>5653.6333604093852</v>
      </c>
    </row>
    <row r="889" spans="1:14" x14ac:dyDescent="0.25">
      <c r="A889" s="5">
        <v>22</v>
      </c>
      <c r="B889" s="9" t="s">
        <v>314</v>
      </c>
      <c r="C889" s="10" t="s">
        <v>13</v>
      </c>
      <c r="D889" s="11">
        <v>1990</v>
      </c>
      <c r="E889" s="7" t="s">
        <v>196</v>
      </c>
      <c r="F889" s="8">
        <v>1698</v>
      </c>
      <c r="G889" s="8">
        <v>13412</v>
      </c>
      <c r="H889" s="8">
        <v>2348</v>
      </c>
      <c r="I889" s="8">
        <v>13424</v>
      </c>
      <c r="J889" t="str">
        <f>LOOKUP(A889,Feuil7!A$2:A$28,Feuil7!D$2:D$28)</f>
        <v>PICARDIE</v>
      </c>
      <c r="K889" t="str">
        <f t="shared" si="55"/>
        <v>niveau supérieur</v>
      </c>
      <c r="L889" t="str">
        <f t="shared" si="56"/>
        <v>BASSIN PARISIEN</v>
      </c>
      <c r="M889" s="11">
        <f t="shared" si="57"/>
        <v>30882</v>
      </c>
      <c r="N889" s="11">
        <f t="shared" si="58"/>
        <v>4046</v>
      </c>
    </row>
    <row r="890" spans="1:14" x14ac:dyDescent="0.25">
      <c r="A890" s="5">
        <v>43</v>
      </c>
      <c r="B890" s="9" t="s">
        <v>90</v>
      </c>
      <c r="C890" s="10" t="s">
        <v>91</v>
      </c>
      <c r="D890" s="11">
        <v>2011</v>
      </c>
      <c r="E890" s="7" t="s">
        <v>197</v>
      </c>
      <c r="F890" s="8">
        <v>994.03219293843483</v>
      </c>
      <c r="G890" s="8">
        <v>16541.606654830113</v>
      </c>
      <c r="H890" s="8">
        <v>1320.4385987898181</v>
      </c>
      <c r="I890" s="8">
        <v>20458.377205886878</v>
      </c>
      <c r="J890" t="str">
        <f>LOOKUP(A890,Feuil7!A$2:A$28,Feuil7!D$2:D$28)</f>
        <v>FRANCHE-COMTE</v>
      </c>
      <c r="K890" t="str">
        <f t="shared" si="55"/>
        <v>niveau supérieur</v>
      </c>
      <c r="L890" t="str">
        <f t="shared" si="56"/>
        <v>EST</v>
      </c>
      <c r="M890" s="11">
        <f t="shared" si="57"/>
        <v>39314.454652445245</v>
      </c>
      <c r="N890" s="11">
        <f t="shared" si="58"/>
        <v>2314.4707917282531</v>
      </c>
    </row>
    <row r="891" spans="1:14" x14ac:dyDescent="0.25">
      <c r="A891" s="5">
        <v>91</v>
      </c>
      <c r="B891" s="9" t="s">
        <v>72</v>
      </c>
      <c r="C891" s="10" t="s">
        <v>73</v>
      </c>
      <c r="D891" s="11">
        <v>2006</v>
      </c>
      <c r="E891" s="7" t="s">
        <v>194</v>
      </c>
      <c r="F891" s="8">
        <v>1956.9604711391994</v>
      </c>
      <c r="G891" s="8">
        <v>14362.122072112339</v>
      </c>
      <c r="H891" s="8">
        <v>1399.7706105730326</v>
      </c>
      <c r="I891" s="8">
        <v>21866.018372589897</v>
      </c>
      <c r="J891" t="str">
        <f>LOOKUP(A891,Feuil7!A$2:A$28,Feuil7!D$2:D$28)</f>
        <v>LANGUEDOC-ROUSSILLON</v>
      </c>
      <c r="K891" t="str">
        <f t="shared" si="55"/>
        <v>niveau secondaire</v>
      </c>
      <c r="L891" t="str">
        <f t="shared" si="56"/>
        <v>MEDITERRANEE</v>
      </c>
      <c r="M891" s="11">
        <f t="shared" si="57"/>
        <v>39584.87152641447</v>
      </c>
      <c r="N891" s="11">
        <f t="shared" si="58"/>
        <v>3356.731081712232</v>
      </c>
    </row>
    <row r="892" spans="1:14" x14ac:dyDescent="0.25">
      <c r="A892" s="5">
        <v>24</v>
      </c>
      <c r="B892" s="9" t="s">
        <v>45</v>
      </c>
      <c r="C892" s="10" t="s">
        <v>46</v>
      </c>
      <c r="D892" s="11">
        <v>2011</v>
      </c>
      <c r="E892" s="7" t="s">
        <v>196</v>
      </c>
      <c r="F892" s="8">
        <v>2192.34646004158</v>
      </c>
      <c r="G892" s="8">
        <v>16178.692162210578</v>
      </c>
      <c r="H892" s="8">
        <v>2158.3980098952916</v>
      </c>
      <c r="I892" s="8">
        <v>18107.674502265902</v>
      </c>
      <c r="J892" t="str">
        <f>LOOKUP(A892,Feuil7!A$2:A$28,Feuil7!D$2:D$28)</f>
        <v>CENTRE</v>
      </c>
      <c r="K892" t="str">
        <f t="shared" si="55"/>
        <v>niveau supérieur</v>
      </c>
      <c r="L892" t="str">
        <f t="shared" si="56"/>
        <v>BASSIN PARISIEN</v>
      </c>
      <c r="M892" s="11">
        <f t="shared" si="57"/>
        <v>38637.111134413353</v>
      </c>
      <c r="N892" s="11">
        <f t="shared" si="58"/>
        <v>4350.7444699368716</v>
      </c>
    </row>
    <row r="893" spans="1:14" x14ac:dyDescent="0.25">
      <c r="A893" s="5">
        <v>54</v>
      </c>
      <c r="B893" s="9" t="s">
        <v>164</v>
      </c>
      <c r="C893" s="10" t="s">
        <v>165</v>
      </c>
      <c r="D893" s="11">
        <v>1982</v>
      </c>
      <c r="E893" s="7" t="s">
        <v>197</v>
      </c>
      <c r="F893" s="8">
        <v>524</v>
      </c>
      <c r="G893" s="8">
        <v>5056</v>
      </c>
      <c r="H893" s="8">
        <v>696</v>
      </c>
      <c r="I893" s="8">
        <v>4948</v>
      </c>
      <c r="J893" t="str">
        <f>LOOKUP(A893,Feuil7!A$2:A$28,Feuil7!D$2:D$28)</f>
        <v>POITOU-CHARENTES</v>
      </c>
      <c r="K893" t="str">
        <f t="shared" si="55"/>
        <v>niveau supérieur</v>
      </c>
      <c r="L893" t="str">
        <f t="shared" si="56"/>
        <v>OUEST</v>
      </c>
      <c r="M893" s="11">
        <f t="shared" si="57"/>
        <v>11224</v>
      </c>
      <c r="N893" s="11">
        <f t="shared" si="58"/>
        <v>1220</v>
      </c>
    </row>
    <row r="894" spans="1:14" x14ac:dyDescent="0.25">
      <c r="A894" s="5">
        <v>11</v>
      </c>
      <c r="B894" s="9" t="s">
        <v>160</v>
      </c>
      <c r="C894" s="10" t="s">
        <v>161</v>
      </c>
      <c r="D894" s="11">
        <v>1999</v>
      </c>
      <c r="E894" s="7" t="s">
        <v>11</v>
      </c>
      <c r="F894" s="8">
        <v>7170</v>
      </c>
      <c r="G894" s="8">
        <v>63937</v>
      </c>
      <c r="H894" s="8">
        <v>4770</v>
      </c>
      <c r="I894" s="8">
        <v>70520</v>
      </c>
      <c r="J894" t="str">
        <f>LOOKUP(A894,Feuil7!A$2:A$28,Feuil7!D$2:D$28)</f>
        <v>ILE-DE-FRANCE</v>
      </c>
      <c r="K894" t="str">
        <f t="shared" si="55"/>
        <v>niveau primaire</v>
      </c>
      <c r="L894" t="str">
        <f t="shared" si="56"/>
        <v>REGION PARISIENNE</v>
      </c>
      <c r="M894" s="11">
        <f t="shared" si="57"/>
        <v>146397</v>
      </c>
      <c r="N894" s="11">
        <f t="shared" si="58"/>
        <v>11940</v>
      </c>
    </row>
    <row r="895" spans="1:14" x14ac:dyDescent="0.25">
      <c r="A895" s="5">
        <v>72</v>
      </c>
      <c r="B895" s="9" t="s">
        <v>78</v>
      </c>
      <c r="C895" s="10" t="s">
        <v>79</v>
      </c>
      <c r="D895" s="11">
        <v>1990</v>
      </c>
      <c r="E895" s="7" t="s">
        <v>195</v>
      </c>
      <c r="F895" s="8">
        <v>18375</v>
      </c>
      <c r="G895" s="8">
        <v>89728</v>
      </c>
      <c r="H895" s="8">
        <v>14888</v>
      </c>
      <c r="I895" s="8">
        <v>72041</v>
      </c>
      <c r="J895" t="str">
        <f>LOOKUP(A895,Feuil7!A$2:A$28,Feuil7!D$2:D$28)</f>
        <v>AQUITAINE</v>
      </c>
      <c r="K895" t="str">
        <f t="shared" si="55"/>
        <v>niveau secondaire</v>
      </c>
      <c r="L895" t="str">
        <f t="shared" si="56"/>
        <v>SUD-OUEST</v>
      </c>
      <c r="M895" s="11">
        <f t="shared" si="57"/>
        <v>195032</v>
      </c>
      <c r="N895" s="11">
        <f t="shared" si="58"/>
        <v>33263</v>
      </c>
    </row>
    <row r="896" spans="1:14" x14ac:dyDescent="0.25">
      <c r="A896" s="5">
        <v>82</v>
      </c>
      <c r="B896" s="9" t="s">
        <v>309</v>
      </c>
      <c r="C896" s="10" t="s">
        <v>20</v>
      </c>
      <c r="D896" s="11">
        <v>2011</v>
      </c>
      <c r="E896" s="7" t="s">
        <v>195</v>
      </c>
      <c r="F896" s="8">
        <v>2845.455366737483</v>
      </c>
      <c r="G896" s="8">
        <v>33944.741775679788</v>
      </c>
      <c r="H896" s="8">
        <v>1801.4249827073156</v>
      </c>
      <c r="I896" s="8">
        <v>23977.201993444854</v>
      </c>
      <c r="J896" t="str">
        <f>LOOKUP(A896,Feuil7!A$2:A$28,Feuil7!D$2:D$28)</f>
        <v>RHONE-ALPES</v>
      </c>
      <c r="K896" t="str">
        <f t="shared" si="55"/>
        <v>niveau secondaire</v>
      </c>
      <c r="L896" t="str">
        <f t="shared" si="56"/>
        <v>CENTRE-EST</v>
      </c>
      <c r="M896" s="11">
        <f t="shared" si="57"/>
        <v>62568.824118569442</v>
      </c>
      <c r="N896" s="11">
        <f t="shared" si="58"/>
        <v>4646.8803494447984</v>
      </c>
    </row>
    <row r="897" spans="1:14" x14ac:dyDescent="0.25">
      <c r="A897" s="5">
        <v>82</v>
      </c>
      <c r="B897" s="9" t="s">
        <v>47</v>
      </c>
      <c r="C897" s="10" t="s">
        <v>155</v>
      </c>
      <c r="D897" s="11">
        <v>1982</v>
      </c>
      <c r="E897" s="7" t="s">
        <v>11</v>
      </c>
      <c r="F897" s="8">
        <v>7916</v>
      </c>
      <c r="G897" s="8">
        <v>50044</v>
      </c>
      <c r="H897" s="8">
        <v>6932</v>
      </c>
      <c r="I897" s="8">
        <v>52836</v>
      </c>
      <c r="J897" t="str">
        <f>LOOKUP(A897,Feuil7!A$2:A$28,Feuil7!D$2:D$28)</f>
        <v>RHONE-ALPES</v>
      </c>
      <c r="K897" t="str">
        <f t="shared" si="55"/>
        <v>niveau primaire</v>
      </c>
      <c r="L897" t="str">
        <f t="shared" si="56"/>
        <v>CENTRE-EST</v>
      </c>
      <c r="M897" s="11">
        <f t="shared" si="57"/>
        <v>117728</v>
      </c>
      <c r="N897" s="11">
        <f t="shared" si="58"/>
        <v>14848</v>
      </c>
    </row>
    <row r="898" spans="1:14" x14ac:dyDescent="0.25">
      <c r="A898" s="5">
        <v>43</v>
      </c>
      <c r="B898" s="9" t="s">
        <v>184</v>
      </c>
      <c r="C898" s="10" t="s">
        <v>185</v>
      </c>
      <c r="D898" s="11">
        <v>1990</v>
      </c>
      <c r="E898" s="7" t="s">
        <v>194</v>
      </c>
      <c r="F898" s="8">
        <v>401</v>
      </c>
      <c r="G898" s="8">
        <v>2252</v>
      </c>
      <c r="H898" s="8">
        <v>360</v>
      </c>
      <c r="I898" s="8">
        <v>3504</v>
      </c>
      <c r="J898" t="str">
        <f>LOOKUP(A898,Feuil7!A$2:A$28,Feuil7!D$2:D$28)</f>
        <v>FRANCHE-COMTE</v>
      </c>
      <c r="K898" t="str">
        <f t="shared" si="55"/>
        <v>niveau secondaire</v>
      </c>
      <c r="L898" t="str">
        <f t="shared" si="56"/>
        <v>EST</v>
      </c>
      <c r="M898" s="11">
        <f t="shared" si="57"/>
        <v>6517</v>
      </c>
      <c r="N898" s="11">
        <f t="shared" si="58"/>
        <v>761</v>
      </c>
    </row>
    <row r="899" spans="1:14" x14ac:dyDescent="0.25">
      <c r="A899" s="5">
        <v>82</v>
      </c>
      <c r="B899" s="6" t="s">
        <v>307</v>
      </c>
      <c r="C899" s="7" t="s">
        <v>10</v>
      </c>
      <c r="D899" s="11">
        <v>1999</v>
      </c>
      <c r="E899" s="7" t="s">
        <v>195</v>
      </c>
      <c r="F899" s="8">
        <v>5609</v>
      </c>
      <c r="G899" s="8">
        <v>55214</v>
      </c>
      <c r="H899" s="8">
        <v>3194</v>
      </c>
      <c r="I899" s="8">
        <v>38936</v>
      </c>
      <c r="J899" t="str">
        <f>LOOKUP(A899,Feuil7!A$2:A$28,Feuil7!D$2:D$28)</f>
        <v>RHONE-ALPES</v>
      </c>
      <c r="K899" t="str">
        <f t="shared" ref="K899:K962" si="59">IF(OR(E899="Aucun",E899="CEP"),"niveau primaire",IF(OR(E899="CAP-BEP",E899="BEPC"),"niveau secondaire",IF(OR(E899="BAC",E899="SUP"),"niveau supérieur","")))</f>
        <v>niveau secondaire</v>
      </c>
      <c r="L899" t="str">
        <f t="shared" ref="L899:L962" si="60">IF(OR(J899="ile-de-France"),"REGION PARISIENNE",IF(OR(J899="bourgogne",J899="centre",J899="champagne-ardenne",J899="basse-normandie",J899="haute-normandie",J899="picardie"),"BASSIN PARISIEN",IF(OR(J899="nord pas-de-calais"),"NORD",IF(OR(J899="alsace",J899="franche-comte",J899="lorraine"),"EST",IF(OR(J899="bretagne",J899="pays de la loire",J899="poitou-charentes"),"OUEST",IF(OR(J899="aquitaine",J899="limousin",J899="midi-pyrenees"),"SUD-OUEST",IF(OR(J899="auvergne",J899="rhone-alpes"),"CENTRE-EST",IF(OR(J899="languedoc-roussillon",J899="provence-alpes-cote d'azur",J899="corse"),"MEDITERRANEE",""))))))))</f>
        <v>CENTRE-EST</v>
      </c>
      <c r="M899" s="11">
        <f t="shared" ref="M899:M962" si="61">SUM(F899,G899,H899,I899)</f>
        <v>102953</v>
      </c>
      <c r="N899" s="11">
        <f t="shared" ref="N899:N962" si="62">SUM(F899,H899)</f>
        <v>8803</v>
      </c>
    </row>
    <row r="900" spans="1:14" x14ac:dyDescent="0.25">
      <c r="A900" s="5">
        <v>73</v>
      </c>
      <c r="B900" s="9" t="s">
        <v>30</v>
      </c>
      <c r="C900" s="10" t="s">
        <v>31</v>
      </c>
      <c r="D900" s="11">
        <v>2011</v>
      </c>
      <c r="E900" s="7" t="s">
        <v>196</v>
      </c>
      <c r="F900" s="8">
        <v>1797.70573132348</v>
      </c>
      <c r="G900" s="8">
        <v>16259.789809269403</v>
      </c>
      <c r="H900" s="8">
        <v>1546.2726477691206</v>
      </c>
      <c r="I900" s="8">
        <v>19094.838740274445</v>
      </c>
      <c r="J900" t="str">
        <f>LOOKUP(A900,Feuil7!A$2:A$28,Feuil7!D$2:D$28)</f>
        <v>MIDI-PYRENEES</v>
      </c>
      <c r="K900" t="str">
        <f t="shared" si="59"/>
        <v>niveau supérieur</v>
      </c>
      <c r="L900" t="str">
        <f t="shared" si="60"/>
        <v>SUD-OUEST</v>
      </c>
      <c r="M900" s="11">
        <f t="shared" si="61"/>
        <v>38698.606928636451</v>
      </c>
      <c r="N900" s="11">
        <f t="shared" si="62"/>
        <v>3343.9783790926003</v>
      </c>
    </row>
    <row r="901" spans="1:14" x14ac:dyDescent="0.25">
      <c r="A901" s="5">
        <v>21</v>
      </c>
      <c r="B901" s="9" t="s">
        <v>25</v>
      </c>
      <c r="C901" s="10" t="s">
        <v>26</v>
      </c>
      <c r="D901" s="11">
        <v>1975</v>
      </c>
      <c r="E901" s="7" t="s">
        <v>193</v>
      </c>
      <c r="F901" s="8">
        <v>3395</v>
      </c>
      <c r="G901" s="8">
        <v>23095</v>
      </c>
      <c r="H901" s="8">
        <v>4505</v>
      </c>
      <c r="I901" s="8">
        <v>32280</v>
      </c>
      <c r="J901" t="str">
        <f>LOOKUP(A901,Feuil7!A$2:A$28,Feuil7!D$2:D$28)</f>
        <v>CHAMPAGNE-ARDENNE</v>
      </c>
      <c r="K901" t="str">
        <f t="shared" si="59"/>
        <v>niveau primaire</v>
      </c>
      <c r="L901" t="str">
        <f t="shared" si="60"/>
        <v>BASSIN PARISIEN</v>
      </c>
      <c r="M901" s="11">
        <f t="shared" si="61"/>
        <v>63275</v>
      </c>
      <c r="N901" s="11">
        <f t="shared" si="62"/>
        <v>7900</v>
      </c>
    </row>
    <row r="902" spans="1:14" x14ac:dyDescent="0.25">
      <c r="A902" s="5">
        <v>54</v>
      </c>
      <c r="B902" s="9" t="s">
        <v>40</v>
      </c>
      <c r="C902" s="10" t="s">
        <v>41</v>
      </c>
      <c r="D902" s="11">
        <v>1982</v>
      </c>
      <c r="E902" s="7" t="s">
        <v>193</v>
      </c>
      <c r="F902" s="8">
        <v>932</v>
      </c>
      <c r="G902" s="8">
        <v>23652</v>
      </c>
      <c r="H902" s="8">
        <v>1024</v>
      </c>
      <c r="I902" s="8">
        <v>30780</v>
      </c>
      <c r="J902" t="str">
        <f>LOOKUP(A902,Feuil7!A$2:A$28,Feuil7!D$2:D$28)</f>
        <v>POITOU-CHARENTES</v>
      </c>
      <c r="K902" t="str">
        <f t="shared" si="59"/>
        <v>niveau primaire</v>
      </c>
      <c r="L902" t="str">
        <f t="shared" si="60"/>
        <v>OUEST</v>
      </c>
      <c r="M902" s="11">
        <f t="shared" si="61"/>
        <v>56388</v>
      </c>
      <c r="N902" s="11">
        <f t="shared" si="62"/>
        <v>1956</v>
      </c>
    </row>
    <row r="903" spans="1:14" x14ac:dyDescent="0.25">
      <c r="A903" s="5">
        <v>52</v>
      </c>
      <c r="B903" s="9" t="s">
        <v>100</v>
      </c>
      <c r="C903" s="10" t="s">
        <v>101</v>
      </c>
      <c r="D903" s="11">
        <v>2011</v>
      </c>
      <c r="E903" s="7" t="s">
        <v>194</v>
      </c>
      <c r="F903" s="8">
        <v>3933.8705784829613</v>
      </c>
      <c r="G903" s="8">
        <v>17602.579645000395</v>
      </c>
      <c r="H903" s="8">
        <v>2351.3700063198694</v>
      </c>
      <c r="I903" s="8">
        <v>28545.864400675418</v>
      </c>
      <c r="J903" t="str">
        <f>LOOKUP(A903,Feuil7!A$2:A$28,Feuil7!D$2:D$28)</f>
        <v>PAYS DE LA LOIRE</v>
      </c>
      <c r="K903" t="str">
        <f t="shared" si="59"/>
        <v>niveau secondaire</v>
      </c>
      <c r="L903" t="str">
        <f t="shared" si="60"/>
        <v>OUEST</v>
      </c>
      <c r="M903" s="11">
        <f t="shared" si="61"/>
        <v>52433.684630478645</v>
      </c>
      <c r="N903" s="11">
        <f t="shared" si="62"/>
        <v>6285.2405848028302</v>
      </c>
    </row>
    <row r="904" spans="1:14" x14ac:dyDescent="0.25">
      <c r="A904" s="5">
        <v>24</v>
      </c>
      <c r="B904" s="9" t="s">
        <v>94</v>
      </c>
      <c r="C904" s="10" t="s">
        <v>95</v>
      </c>
      <c r="D904" s="11">
        <v>1990</v>
      </c>
      <c r="E904" s="7" t="s">
        <v>194</v>
      </c>
      <c r="F904" s="8">
        <v>866</v>
      </c>
      <c r="G904" s="8">
        <v>4405</v>
      </c>
      <c r="H904" s="8">
        <v>832</v>
      </c>
      <c r="I904" s="8">
        <v>8164</v>
      </c>
      <c r="J904" t="str">
        <f>LOOKUP(A904,Feuil7!A$2:A$28,Feuil7!D$2:D$28)</f>
        <v>CENTRE</v>
      </c>
      <c r="K904" t="str">
        <f t="shared" si="59"/>
        <v>niveau secondaire</v>
      </c>
      <c r="L904" t="str">
        <f t="shared" si="60"/>
        <v>BASSIN PARISIEN</v>
      </c>
      <c r="M904" s="11">
        <f t="shared" si="61"/>
        <v>14267</v>
      </c>
      <c r="N904" s="11">
        <f t="shared" si="62"/>
        <v>1698</v>
      </c>
    </row>
    <row r="905" spans="1:14" x14ac:dyDescent="0.25">
      <c r="A905" s="5">
        <v>82</v>
      </c>
      <c r="B905" s="9" t="s">
        <v>47</v>
      </c>
      <c r="C905" s="10" t="s">
        <v>155</v>
      </c>
      <c r="D905" s="11">
        <v>1990</v>
      </c>
      <c r="E905" s="7" t="s">
        <v>197</v>
      </c>
      <c r="F905" s="8">
        <v>1986</v>
      </c>
      <c r="G905" s="8">
        <v>22912</v>
      </c>
      <c r="H905" s="8">
        <v>2628</v>
      </c>
      <c r="I905" s="8">
        <v>20505</v>
      </c>
      <c r="J905" t="str">
        <f>LOOKUP(A905,Feuil7!A$2:A$28,Feuil7!D$2:D$28)</f>
        <v>RHONE-ALPES</v>
      </c>
      <c r="K905" t="str">
        <f t="shared" si="59"/>
        <v>niveau supérieur</v>
      </c>
      <c r="L905" t="str">
        <f t="shared" si="60"/>
        <v>CENTRE-EST</v>
      </c>
      <c r="M905" s="11">
        <f t="shared" si="61"/>
        <v>48031</v>
      </c>
      <c r="N905" s="11">
        <f t="shared" si="62"/>
        <v>4614</v>
      </c>
    </row>
    <row r="906" spans="1:14" x14ac:dyDescent="0.25">
      <c r="A906" s="5">
        <v>83</v>
      </c>
      <c r="B906" s="9" t="s">
        <v>135</v>
      </c>
      <c r="C906" s="10" t="s">
        <v>136</v>
      </c>
      <c r="D906">
        <v>1968</v>
      </c>
      <c r="E906" s="7" t="s">
        <v>197</v>
      </c>
      <c r="F906" s="8">
        <v>856</v>
      </c>
      <c r="G906" s="8">
        <v>7292</v>
      </c>
      <c r="H906" s="8">
        <v>512</v>
      </c>
      <c r="I906" s="8">
        <v>3096</v>
      </c>
      <c r="J906" t="str">
        <f>LOOKUP(A906,Feuil7!A$2:A$28,Feuil7!D$2:D$28)</f>
        <v>AUVERGNE</v>
      </c>
      <c r="K906" t="str">
        <f t="shared" si="59"/>
        <v>niveau supérieur</v>
      </c>
      <c r="L906" t="str">
        <f t="shared" si="60"/>
        <v>CENTRE-EST</v>
      </c>
      <c r="M906" s="11">
        <f t="shared" si="61"/>
        <v>11756</v>
      </c>
      <c r="N906" s="11">
        <f t="shared" si="62"/>
        <v>1368</v>
      </c>
    </row>
    <row r="907" spans="1:14" x14ac:dyDescent="0.25">
      <c r="A907" s="5">
        <v>91</v>
      </c>
      <c r="B907" s="9" t="s">
        <v>80</v>
      </c>
      <c r="C907" s="10" t="s">
        <v>81</v>
      </c>
      <c r="D907" s="11">
        <v>1982</v>
      </c>
      <c r="E907" s="7" t="s">
        <v>197</v>
      </c>
      <c r="F907" s="8">
        <v>1468</v>
      </c>
      <c r="G907" s="8">
        <v>20172</v>
      </c>
      <c r="H907" s="8">
        <v>2068</v>
      </c>
      <c r="I907" s="8">
        <v>19920</v>
      </c>
      <c r="J907" t="str">
        <f>LOOKUP(A907,Feuil7!A$2:A$28,Feuil7!D$2:D$28)</f>
        <v>LANGUEDOC-ROUSSILLON</v>
      </c>
      <c r="K907" t="str">
        <f t="shared" si="59"/>
        <v>niveau supérieur</v>
      </c>
      <c r="L907" t="str">
        <f t="shared" si="60"/>
        <v>MEDITERRANEE</v>
      </c>
      <c r="M907" s="11">
        <f t="shared" si="61"/>
        <v>43628</v>
      </c>
      <c r="N907" s="11">
        <f t="shared" si="62"/>
        <v>3536</v>
      </c>
    </row>
    <row r="908" spans="1:14" x14ac:dyDescent="0.25">
      <c r="A908" s="5">
        <v>52</v>
      </c>
      <c r="B908" s="9" t="s">
        <v>174</v>
      </c>
      <c r="C908" s="10" t="s">
        <v>175</v>
      </c>
      <c r="D908" s="11">
        <v>1975</v>
      </c>
      <c r="E908" s="7" t="s">
        <v>195</v>
      </c>
      <c r="F908" s="8">
        <v>9255</v>
      </c>
      <c r="G908" s="8">
        <v>17720</v>
      </c>
      <c r="H908" s="8">
        <v>5910</v>
      </c>
      <c r="I908" s="8">
        <v>8720</v>
      </c>
      <c r="J908" t="str">
        <f>LOOKUP(A908,Feuil7!A$2:A$28,Feuil7!D$2:D$28)</f>
        <v>PAYS DE LA LOIRE</v>
      </c>
      <c r="K908" t="str">
        <f t="shared" si="59"/>
        <v>niveau secondaire</v>
      </c>
      <c r="L908" t="str">
        <f t="shared" si="60"/>
        <v>OUEST</v>
      </c>
      <c r="M908" s="11">
        <f t="shared" si="61"/>
        <v>41605</v>
      </c>
      <c r="N908" s="11">
        <f t="shared" si="62"/>
        <v>15165</v>
      </c>
    </row>
    <row r="909" spans="1:14" x14ac:dyDescent="0.25">
      <c r="A909" s="5">
        <v>72</v>
      </c>
      <c r="B909" s="9" t="s">
        <v>106</v>
      </c>
      <c r="C909" s="10" t="s">
        <v>107</v>
      </c>
      <c r="D909" s="11">
        <v>1982</v>
      </c>
      <c r="E909" s="7" t="s">
        <v>196</v>
      </c>
      <c r="F909" s="8">
        <v>1392</v>
      </c>
      <c r="G909" s="8">
        <v>7456</v>
      </c>
      <c r="H909" s="8">
        <v>1916</v>
      </c>
      <c r="I909" s="8">
        <v>6476</v>
      </c>
      <c r="J909" t="str">
        <f>LOOKUP(A909,Feuil7!A$2:A$28,Feuil7!D$2:D$28)</f>
        <v>AQUITAINE</v>
      </c>
      <c r="K909" t="str">
        <f t="shared" si="59"/>
        <v>niveau supérieur</v>
      </c>
      <c r="L909" t="str">
        <f t="shared" si="60"/>
        <v>SUD-OUEST</v>
      </c>
      <c r="M909" s="11">
        <f t="shared" si="61"/>
        <v>17240</v>
      </c>
      <c r="N909" s="11">
        <f t="shared" si="62"/>
        <v>3308</v>
      </c>
    </row>
    <row r="910" spans="1:14" x14ac:dyDescent="0.25">
      <c r="A910" s="5">
        <v>11</v>
      </c>
      <c r="B910" s="9" t="s">
        <v>156</v>
      </c>
      <c r="C910" s="10" t="s">
        <v>157</v>
      </c>
      <c r="D910" s="11">
        <v>1982</v>
      </c>
      <c r="E910" s="7" t="s">
        <v>197</v>
      </c>
      <c r="F910" s="8">
        <v>10372</v>
      </c>
      <c r="G910" s="8">
        <v>171192</v>
      </c>
      <c r="H910" s="8">
        <v>16244</v>
      </c>
      <c r="I910" s="8">
        <v>145076</v>
      </c>
      <c r="J910" t="str">
        <f>LOOKUP(A910,Feuil7!A$2:A$28,Feuil7!D$2:D$28)</f>
        <v>ILE-DE-FRANCE</v>
      </c>
      <c r="K910" t="str">
        <f t="shared" si="59"/>
        <v>niveau supérieur</v>
      </c>
      <c r="L910" t="str">
        <f t="shared" si="60"/>
        <v>REGION PARISIENNE</v>
      </c>
      <c r="M910" s="11">
        <f t="shared" si="61"/>
        <v>342884</v>
      </c>
      <c r="N910" s="11">
        <f t="shared" si="62"/>
        <v>26616</v>
      </c>
    </row>
    <row r="911" spans="1:14" x14ac:dyDescent="0.25">
      <c r="A911" s="5">
        <v>26</v>
      </c>
      <c r="B911" s="9" t="s">
        <v>182</v>
      </c>
      <c r="C911" s="10" t="s">
        <v>183</v>
      </c>
      <c r="D911">
        <v>1968</v>
      </c>
      <c r="E911" s="7" t="s">
        <v>193</v>
      </c>
      <c r="F911" s="8">
        <v>4600</v>
      </c>
      <c r="G911" s="8">
        <v>31320</v>
      </c>
      <c r="H911" s="8">
        <v>4732</v>
      </c>
      <c r="I911" s="8">
        <v>37012</v>
      </c>
      <c r="J911" t="str">
        <f>LOOKUP(A911,Feuil7!A$2:A$28,Feuil7!D$2:D$28)</f>
        <v>BOURGOGNE</v>
      </c>
      <c r="K911" t="str">
        <f t="shared" si="59"/>
        <v>niveau primaire</v>
      </c>
      <c r="L911" t="str">
        <f t="shared" si="60"/>
        <v>BASSIN PARISIEN</v>
      </c>
      <c r="M911" s="11">
        <f t="shared" si="61"/>
        <v>77664</v>
      </c>
      <c r="N911" s="11">
        <f t="shared" si="62"/>
        <v>9332</v>
      </c>
    </row>
    <row r="912" spans="1:14" x14ac:dyDescent="0.25">
      <c r="A912" s="5">
        <v>74</v>
      </c>
      <c r="B912" s="9" t="s">
        <v>178</v>
      </c>
      <c r="C912" s="10" t="s">
        <v>179</v>
      </c>
      <c r="D912" s="11">
        <v>1999</v>
      </c>
      <c r="E912" s="7" t="s">
        <v>194</v>
      </c>
      <c r="F912" s="8">
        <v>807</v>
      </c>
      <c r="G912" s="8">
        <v>7555</v>
      </c>
      <c r="H912" s="8">
        <v>729</v>
      </c>
      <c r="I912" s="8">
        <v>13123</v>
      </c>
      <c r="J912" t="str">
        <f>LOOKUP(A912,Feuil7!A$2:A$28,Feuil7!D$2:D$28)</f>
        <v>LIMOUSIN</v>
      </c>
      <c r="K912" t="str">
        <f t="shared" si="59"/>
        <v>niveau secondaire</v>
      </c>
      <c r="L912" t="str">
        <f t="shared" si="60"/>
        <v>SUD-OUEST</v>
      </c>
      <c r="M912" s="11">
        <f t="shared" si="61"/>
        <v>22214</v>
      </c>
      <c r="N912" s="11">
        <f t="shared" si="62"/>
        <v>1536</v>
      </c>
    </row>
    <row r="913" spans="1:14" x14ac:dyDescent="0.25">
      <c r="A913" s="5">
        <v>23</v>
      </c>
      <c r="B913" s="9" t="s">
        <v>66</v>
      </c>
      <c r="C913" s="10" t="s">
        <v>67</v>
      </c>
      <c r="D913" s="11">
        <v>1999</v>
      </c>
      <c r="E913" s="7" t="s">
        <v>194</v>
      </c>
      <c r="F913" s="8">
        <v>2149</v>
      </c>
      <c r="G913" s="8">
        <v>10176</v>
      </c>
      <c r="H913" s="8">
        <v>1663</v>
      </c>
      <c r="I913" s="8">
        <v>16634</v>
      </c>
      <c r="J913" t="str">
        <f>LOOKUP(A913,Feuil7!A$2:A$28,Feuil7!D$2:D$28)</f>
        <v>HAUTE-NORMANDIE</v>
      </c>
      <c r="K913" t="str">
        <f t="shared" si="59"/>
        <v>niveau secondaire</v>
      </c>
      <c r="L913" t="str">
        <f t="shared" si="60"/>
        <v>BASSIN PARISIEN</v>
      </c>
      <c r="M913" s="11">
        <f t="shared" si="61"/>
        <v>30622</v>
      </c>
      <c r="N913" s="11">
        <f t="shared" si="62"/>
        <v>3812</v>
      </c>
    </row>
    <row r="914" spans="1:14" x14ac:dyDescent="0.25">
      <c r="A914" s="5">
        <v>21</v>
      </c>
      <c r="B914" s="9" t="s">
        <v>25</v>
      </c>
      <c r="C914" s="10" t="s">
        <v>26</v>
      </c>
      <c r="D914" s="11">
        <v>1982</v>
      </c>
      <c r="E914" s="7" t="s">
        <v>196</v>
      </c>
      <c r="F914" s="8">
        <v>1200</v>
      </c>
      <c r="G914" s="8">
        <v>6048</v>
      </c>
      <c r="H914" s="8">
        <v>1420</v>
      </c>
      <c r="I914" s="8">
        <v>4720</v>
      </c>
      <c r="J914" t="str">
        <f>LOOKUP(A914,Feuil7!A$2:A$28,Feuil7!D$2:D$28)</f>
        <v>CHAMPAGNE-ARDENNE</v>
      </c>
      <c r="K914" t="str">
        <f t="shared" si="59"/>
        <v>niveau supérieur</v>
      </c>
      <c r="L914" t="str">
        <f t="shared" si="60"/>
        <v>BASSIN PARISIEN</v>
      </c>
      <c r="M914" s="11">
        <f t="shared" si="61"/>
        <v>13388</v>
      </c>
      <c r="N914" s="11">
        <f t="shared" si="62"/>
        <v>2620</v>
      </c>
    </row>
    <row r="915" spans="1:14" x14ac:dyDescent="0.25">
      <c r="A915" s="5">
        <v>82</v>
      </c>
      <c r="B915" s="6" t="s">
        <v>307</v>
      </c>
      <c r="C915" s="7" t="s">
        <v>10</v>
      </c>
      <c r="D915" s="11">
        <v>1975</v>
      </c>
      <c r="E915" s="7" t="s">
        <v>197</v>
      </c>
      <c r="F915" s="8">
        <v>585</v>
      </c>
      <c r="G915" s="8">
        <v>5325</v>
      </c>
      <c r="H915" s="8">
        <v>1065</v>
      </c>
      <c r="I915" s="8">
        <v>4385</v>
      </c>
      <c r="J915" t="str">
        <f>LOOKUP(A915,Feuil7!A$2:A$28,Feuil7!D$2:D$28)</f>
        <v>RHONE-ALPES</v>
      </c>
      <c r="K915" t="str">
        <f t="shared" si="59"/>
        <v>niveau supérieur</v>
      </c>
      <c r="L915" t="str">
        <f t="shared" si="60"/>
        <v>CENTRE-EST</v>
      </c>
      <c r="M915" s="11">
        <f t="shared" si="61"/>
        <v>11360</v>
      </c>
      <c r="N915" s="11">
        <f t="shared" si="62"/>
        <v>1650</v>
      </c>
    </row>
    <row r="916" spans="1:14" x14ac:dyDescent="0.25">
      <c r="A916" s="5">
        <v>83</v>
      </c>
      <c r="B916" s="9" t="s">
        <v>306</v>
      </c>
      <c r="C916" s="10" t="s">
        <v>15</v>
      </c>
      <c r="D916">
        <v>1968</v>
      </c>
      <c r="E916" s="7" t="s">
        <v>194</v>
      </c>
      <c r="F916" s="8">
        <v>1008</v>
      </c>
      <c r="G916" s="8">
        <v>3368</v>
      </c>
      <c r="H916" s="8">
        <v>1604</v>
      </c>
      <c r="I916" s="8">
        <v>7332</v>
      </c>
      <c r="J916" t="str">
        <f>LOOKUP(A916,Feuil7!A$2:A$28,Feuil7!D$2:D$28)</f>
        <v>AUVERGNE</v>
      </c>
      <c r="K916" t="str">
        <f t="shared" si="59"/>
        <v>niveau secondaire</v>
      </c>
      <c r="L916" t="str">
        <f t="shared" si="60"/>
        <v>CENTRE-EST</v>
      </c>
      <c r="M916" s="11">
        <f t="shared" si="61"/>
        <v>13312</v>
      </c>
      <c r="N916" s="11">
        <f t="shared" si="62"/>
        <v>2612</v>
      </c>
    </row>
    <row r="917" spans="1:14" x14ac:dyDescent="0.25">
      <c r="A917" s="5">
        <v>26</v>
      </c>
      <c r="B917" s="9" t="s">
        <v>21</v>
      </c>
      <c r="C917" s="10" t="s">
        <v>56</v>
      </c>
      <c r="D917" s="11">
        <v>2011</v>
      </c>
      <c r="E917" s="7" t="s">
        <v>195</v>
      </c>
      <c r="F917" s="8">
        <v>4997.4814423493835</v>
      </c>
      <c r="G917" s="8">
        <v>52778.498379410528</v>
      </c>
      <c r="H917" s="8">
        <v>3300.4842747904868</v>
      </c>
      <c r="I917" s="8">
        <v>38743.827130497652</v>
      </c>
      <c r="J917" t="str">
        <f>LOOKUP(A917,Feuil7!A$2:A$28,Feuil7!D$2:D$28)</f>
        <v>BOURGOGNE</v>
      </c>
      <c r="K917" t="str">
        <f t="shared" si="59"/>
        <v>niveau secondaire</v>
      </c>
      <c r="L917" t="str">
        <f t="shared" si="60"/>
        <v>BASSIN PARISIEN</v>
      </c>
      <c r="M917" s="11">
        <f t="shared" si="61"/>
        <v>99820.291227048045</v>
      </c>
      <c r="N917" s="11">
        <f t="shared" si="62"/>
        <v>8297.9657171398703</v>
      </c>
    </row>
    <row r="918" spans="1:14" x14ac:dyDescent="0.25">
      <c r="A918" s="5">
        <v>91</v>
      </c>
      <c r="B918" s="9" t="s">
        <v>28</v>
      </c>
      <c r="C918" s="10" t="s">
        <v>29</v>
      </c>
      <c r="D918" s="11">
        <v>1999</v>
      </c>
      <c r="E918" s="7" t="s">
        <v>196</v>
      </c>
      <c r="F918" s="8">
        <v>1567</v>
      </c>
      <c r="G918" s="8">
        <v>12418</v>
      </c>
      <c r="H918" s="8">
        <v>1757</v>
      </c>
      <c r="I918" s="8">
        <v>14698</v>
      </c>
      <c r="J918" t="str">
        <f>LOOKUP(A918,Feuil7!A$2:A$28,Feuil7!D$2:D$28)</f>
        <v>LANGUEDOC-ROUSSILLON</v>
      </c>
      <c r="K918" t="str">
        <f t="shared" si="59"/>
        <v>niveau supérieur</v>
      </c>
      <c r="L918" t="str">
        <f t="shared" si="60"/>
        <v>MEDITERRANEE</v>
      </c>
      <c r="M918" s="11">
        <f t="shared" si="61"/>
        <v>30440</v>
      </c>
      <c r="N918" s="11">
        <f t="shared" si="62"/>
        <v>3324</v>
      </c>
    </row>
    <row r="919" spans="1:14" x14ac:dyDescent="0.25">
      <c r="A919" s="5">
        <v>73</v>
      </c>
      <c r="B919" s="9" t="s">
        <v>168</v>
      </c>
      <c r="C919" s="10" t="s">
        <v>169</v>
      </c>
      <c r="D919" s="11">
        <v>1990</v>
      </c>
      <c r="E919" s="7" t="s">
        <v>197</v>
      </c>
      <c r="F919" s="8">
        <v>650</v>
      </c>
      <c r="G919" s="8">
        <v>9916</v>
      </c>
      <c r="H919" s="8">
        <v>932</v>
      </c>
      <c r="I919" s="8">
        <v>9392</v>
      </c>
      <c r="J919" t="str">
        <f>LOOKUP(A919,Feuil7!A$2:A$28,Feuil7!D$2:D$28)</f>
        <v>MIDI-PYRENEES</v>
      </c>
      <c r="K919" t="str">
        <f t="shared" si="59"/>
        <v>niveau supérieur</v>
      </c>
      <c r="L919" t="str">
        <f t="shared" si="60"/>
        <v>SUD-OUEST</v>
      </c>
      <c r="M919" s="11">
        <f t="shared" si="61"/>
        <v>20890</v>
      </c>
      <c r="N919" s="11">
        <f t="shared" si="62"/>
        <v>1582</v>
      </c>
    </row>
    <row r="920" spans="1:14" x14ac:dyDescent="0.25">
      <c r="A920" s="5">
        <v>93</v>
      </c>
      <c r="B920" s="9" t="s">
        <v>172</v>
      </c>
      <c r="C920" s="10" t="s">
        <v>173</v>
      </c>
      <c r="D920" s="11">
        <v>1982</v>
      </c>
      <c r="E920" s="7" t="s">
        <v>196</v>
      </c>
      <c r="F920" s="8">
        <v>1828</v>
      </c>
      <c r="G920" s="8">
        <v>11908</v>
      </c>
      <c r="H920" s="8">
        <v>2728</v>
      </c>
      <c r="I920" s="8">
        <v>10600</v>
      </c>
      <c r="J920" t="str">
        <f>LOOKUP(A920,Feuil7!A$2:A$28,Feuil7!D$2:D$28)</f>
        <v>PROVENCE-ALPES-COTE D'AZUR</v>
      </c>
      <c r="K920" t="str">
        <f t="shared" si="59"/>
        <v>niveau supérieur</v>
      </c>
      <c r="L920" t="str">
        <f t="shared" si="60"/>
        <v>MEDITERRANEE</v>
      </c>
      <c r="M920" s="11">
        <f t="shared" si="61"/>
        <v>27064</v>
      </c>
      <c r="N920" s="11">
        <f t="shared" si="62"/>
        <v>4556</v>
      </c>
    </row>
    <row r="921" spans="1:14" x14ac:dyDescent="0.25">
      <c r="A921" s="5">
        <v>74</v>
      </c>
      <c r="B921" s="9" t="s">
        <v>59</v>
      </c>
      <c r="C921" s="10" t="s">
        <v>60</v>
      </c>
      <c r="D921" s="11">
        <v>1990</v>
      </c>
      <c r="E921" s="7" t="s">
        <v>11</v>
      </c>
      <c r="F921" s="8">
        <v>1259</v>
      </c>
      <c r="G921" s="8">
        <v>13308</v>
      </c>
      <c r="H921" s="8">
        <v>1000</v>
      </c>
      <c r="I921" s="8">
        <v>15360</v>
      </c>
      <c r="J921" t="str">
        <f>LOOKUP(A921,Feuil7!A$2:A$28,Feuil7!D$2:D$28)</f>
        <v>LIMOUSIN</v>
      </c>
      <c r="K921" t="str">
        <f t="shared" si="59"/>
        <v>niveau primaire</v>
      </c>
      <c r="L921" t="str">
        <f t="shared" si="60"/>
        <v>SUD-OUEST</v>
      </c>
      <c r="M921" s="11">
        <f t="shared" si="61"/>
        <v>30927</v>
      </c>
      <c r="N921" s="11">
        <f t="shared" si="62"/>
        <v>2259</v>
      </c>
    </row>
    <row r="922" spans="1:14" x14ac:dyDescent="0.25">
      <c r="A922" s="5">
        <v>41</v>
      </c>
      <c r="B922" s="9" t="s">
        <v>180</v>
      </c>
      <c r="C922" s="10" t="s">
        <v>181</v>
      </c>
      <c r="D922" s="11">
        <v>2011</v>
      </c>
      <c r="E922" s="7" t="s">
        <v>194</v>
      </c>
      <c r="F922" s="8">
        <v>1247.654427678282</v>
      </c>
      <c r="G922" s="8">
        <v>6362.9198053165292</v>
      </c>
      <c r="H922" s="8">
        <v>891.02847854615391</v>
      </c>
      <c r="I922" s="8">
        <v>9467.0764391682114</v>
      </c>
      <c r="J922" t="str">
        <f>LOOKUP(A922,Feuil7!A$2:A$28,Feuil7!D$2:D$28)</f>
        <v>LORRAINE</v>
      </c>
      <c r="K922" t="str">
        <f t="shared" si="59"/>
        <v>niveau secondaire</v>
      </c>
      <c r="L922" t="str">
        <f t="shared" si="60"/>
        <v>EST</v>
      </c>
      <c r="M922" s="11">
        <f t="shared" si="61"/>
        <v>17968.679150709177</v>
      </c>
      <c r="N922" s="11">
        <f t="shared" si="62"/>
        <v>2138.682906224436</v>
      </c>
    </row>
    <row r="923" spans="1:14" x14ac:dyDescent="0.25">
      <c r="A923" s="5">
        <v>31</v>
      </c>
      <c r="B923" s="9" t="s">
        <v>127</v>
      </c>
      <c r="C923" s="10" t="s">
        <v>128</v>
      </c>
      <c r="D923" s="11">
        <v>1982</v>
      </c>
      <c r="E923" s="7" t="s">
        <v>194</v>
      </c>
      <c r="F923" s="8">
        <v>10080</v>
      </c>
      <c r="G923" s="8">
        <v>31364</v>
      </c>
      <c r="H923" s="8">
        <v>14412</v>
      </c>
      <c r="I923" s="8">
        <v>50344</v>
      </c>
      <c r="J923" t="str">
        <f>LOOKUP(A923,Feuil7!A$2:A$28,Feuil7!D$2:D$28)</f>
        <v>NORD-PAS-DE-CALAIS</v>
      </c>
      <c r="K923" t="str">
        <f t="shared" si="59"/>
        <v>niveau secondaire</v>
      </c>
      <c r="L923" t="str">
        <f t="shared" si="60"/>
        <v/>
      </c>
      <c r="M923" s="11">
        <f t="shared" si="61"/>
        <v>106200</v>
      </c>
      <c r="N923" s="11">
        <f t="shared" si="62"/>
        <v>24492</v>
      </c>
    </row>
    <row r="924" spans="1:14" x14ac:dyDescent="0.25">
      <c r="A924" s="5">
        <v>26</v>
      </c>
      <c r="B924" s="9" t="s">
        <v>125</v>
      </c>
      <c r="C924" s="10" t="s">
        <v>126</v>
      </c>
      <c r="D924" s="11">
        <v>2006</v>
      </c>
      <c r="E924" s="7" t="s">
        <v>197</v>
      </c>
      <c r="F924" s="8">
        <v>660.75167823681397</v>
      </c>
      <c r="G924" s="8">
        <v>9831.4389053759132</v>
      </c>
      <c r="H924" s="8">
        <v>989.20601631901775</v>
      </c>
      <c r="I924" s="8">
        <v>12410.271346380299</v>
      </c>
      <c r="J924" t="str">
        <f>LOOKUP(A924,Feuil7!A$2:A$28,Feuil7!D$2:D$28)</f>
        <v>BOURGOGNE</v>
      </c>
      <c r="K924" t="str">
        <f t="shared" si="59"/>
        <v>niveau supérieur</v>
      </c>
      <c r="L924" t="str">
        <f t="shared" si="60"/>
        <v>BASSIN PARISIEN</v>
      </c>
      <c r="M924" s="11">
        <f t="shared" si="61"/>
        <v>23891.667946312045</v>
      </c>
      <c r="N924" s="11">
        <f t="shared" si="62"/>
        <v>1649.9576945558317</v>
      </c>
    </row>
    <row r="925" spans="1:14" x14ac:dyDescent="0.25">
      <c r="A925" s="5">
        <v>72</v>
      </c>
      <c r="B925" s="9" t="s">
        <v>78</v>
      </c>
      <c r="C925" s="10" t="s">
        <v>79</v>
      </c>
      <c r="D925" s="11">
        <v>2011</v>
      </c>
      <c r="E925" s="7" t="s">
        <v>193</v>
      </c>
      <c r="F925" s="8">
        <v>291.07737616584359</v>
      </c>
      <c r="G925" s="8">
        <v>35634.872661064306</v>
      </c>
      <c r="H925" s="8">
        <v>126.79286498400688</v>
      </c>
      <c r="I925" s="8">
        <v>58388.908957590953</v>
      </c>
      <c r="J925" t="str">
        <f>LOOKUP(A925,Feuil7!A$2:A$28,Feuil7!D$2:D$28)</f>
        <v>AQUITAINE</v>
      </c>
      <c r="K925" t="str">
        <f t="shared" si="59"/>
        <v>niveau primaire</v>
      </c>
      <c r="L925" t="str">
        <f t="shared" si="60"/>
        <v>SUD-OUEST</v>
      </c>
      <c r="M925" s="11">
        <f t="shared" si="61"/>
        <v>94441.651859805104</v>
      </c>
      <c r="N925" s="11">
        <f t="shared" si="62"/>
        <v>417.87024114985047</v>
      </c>
    </row>
    <row r="926" spans="1:14" x14ac:dyDescent="0.25">
      <c r="A926" s="5">
        <v>24</v>
      </c>
      <c r="B926" s="9" t="s">
        <v>94</v>
      </c>
      <c r="C926" s="10" t="s">
        <v>95</v>
      </c>
      <c r="D926" s="11">
        <v>1982</v>
      </c>
      <c r="E926" s="7" t="s">
        <v>11</v>
      </c>
      <c r="F926" s="8">
        <v>5704</v>
      </c>
      <c r="G926" s="8">
        <v>37228</v>
      </c>
      <c r="H926" s="8">
        <v>4584</v>
      </c>
      <c r="I926" s="8">
        <v>43084</v>
      </c>
      <c r="J926" t="str">
        <f>LOOKUP(A926,Feuil7!A$2:A$28,Feuil7!D$2:D$28)</f>
        <v>CENTRE</v>
      </c>
      <c r="K926" t="str">
        <f t="shared" si="59"/>
        <v>niveau primaire</v>
      </c>
      <c r="L926" t="str">
        <f t="shared" si="60"/>
        <v>BASSIN PARISIEN</v>
      </c>
      <c r="M926" s="11">
        <f t="shared" si="61"/>
        <v>90600</v>
      </c>
      <c r="N926" s="11">
        <f t="shared" si="62"/>
        <v>10288</v>
      </c>
    </row>
    <row r="927" spans="1:14" x14ac:dyDescent="0.25">
      <c r="A927" s="5">
        <v>83</v>
      </c>
      <c r="B927" s="9" t="s">
        <v>135</v>
      </c>
      <c r="C927" s="10" t="s">
        <v>136</v>
      </c>
      <c r="D927" s="11">
        <v>2011</v>
      </c>
      <c r="E927" s="7" t="s">
        <v>195</v>
      </c>
      <c r="F927" s="8">
        <v>5604.8937003999181</v>
      </c>
      <c r="G927" s="8">
        <v>68015.27505357578</v>
      </c>
      <c r="H927" s="8">
        <v>3403.6970021578472</v>
      </c>
      <c r="I927" s="8">
        <v>46494.47481226136</v>
      </c>
      <c r="J927" t="str">
        <f>LOOKUP(A927,Feuil7!A$2:A$28,Feuil7!D$2:D$28)</f>
        <v>AUVERGNE</v>
      </c>
      <c r="K927" t="str">
        <f t="shared" si="59"/>
        <v>niveau secondaire</v>
      </c>
      <c r="L927" t="str">
        <f t="shared" si="60"/>
        <v>CENTRE-EST</v>
      </c>
      <c r="M927" s="11">
        <f t="shared" si="61"/>
        <v>123518.34056839489</v>
      </c>
      <c r="N927" s="11">
        <f t="shared" si="62"/>
        <v>9008.5907025577653</v>
      </c>
    </row>
    <row r="928" spans="1:14" x14ac:dyDescent="0.25">
      <c r="A928" s="5">
        <v>24</v>
      </c>
      <c r="B928" s="9" t="s">
        <v>84</v>
      </c>
      <c r="C928" s="10" t="s">
        <v>85</v>
      </c>
      <c r="D928" s="11">
        <v>2011</v>
      </c>
      <c r="E928" s="7" t="s">
        <v>197</v>
      </c>
      <c r="F928" s="8">
        <v>780.18872785472513</v>
      </c>
      <c r="G928" s="8">
        <v>11536.44055371007</v>
      </c>
      <c r="H928" s="8">
        <v>965.12269050650309</v>
      </c>
      <c r="I928" s="8">
        <v>14796.404452747471</v>
      </c>
      <c r="J928" t="str">
        <f>LOOKUP(A928,Feuil7!A$2:A$28,Feuil7!D$2:D$28)</f>
        <v>CENTRE</v>
      </c>
      <c r="K928" t="str">
        <f t="shared" si="59"/>
        <v>niveau supérieur</v>
      </c>
      <c r="L928" t="str">
        <f t="shared" si="60"/>
        <v>BASSIN PARISIEN</v>
      </c>
      <c r="M928" s="11">
        <f t="shared" si="61"/>
        <v>28078.156424818771</v>
      </c>
      <c r="N928" s="11">
        <f t="shared" si="62"/>
        <v>1745.3114183612283</v>
      </c>
    </row>
    <row r="929" spans="1:14" x14ac:dyDescent="0.25">
      <c r="A929" s="5">
        <v>94</v>
      </c>
      <c r="B929" s="9" t="s">
        <v>53</v>
      </c>
      <c r="C929" s="10" t="s">
        <v>54</v>
      </c>
      <c r="D929" s="11">
        <v>2006</v>
      </c>
      <c r="E929" s="7" t="s">
        <v>11</v>
      </c>
      <c r="F929" s="8">
        <v>1369.0543815499154</v>
      </c>
      <c r="G929" s="8">
        <v>15088.476295338936</v>
      </c>
      <c r="H929" s="8">
        <v>729.59495337052147</v>
      </c>
      <c r="I929" s="8">
        <v>15523.379612332928</v>
      </c>
      <c r="J929" t="str">
        <f>LOOKUP(A929,Feuil7!A$2:A$28,Feuil7!D$2:D$28)</f>
        <v>CORSE</v>
      </c>
      <c r="K929" t="str">
        <f t="shared" si="59"/>
        <v>niveau primaire</v>
      </c>
      <c r="L929" t="str">
        <f t="shared" si="60"/>
        <v>MEDITERRANEE</v>
      </c>
      <c r="M929" s="11">
        <f t="shared" si="61"/>
        <v>32710.505242592299</v>
      </c>
      <c r="N929" s="11">
        <f t="shared" si="62"/>
        <v>2098.649334920437</v>
      </c>
    </row>
    <row r="930" spans="1:14" x14ac:dyDescent="0.25">
      <c r="A930" s="5">
        <v>31</v>
      </c>
      <c r="B930" s="9" t="s">
        <v>127</v>
      </c>
      <c r="C930" s="10" t="s">
        <v>128</v>
      </c>
      <c r="D930">
        <v>1968</v>
      </c>
      <c r="E930" s="7" t="s">
        <v>197</v>
      </c>
      <c r="F930" s="8">
        <v>2752</v>
      </c>
      <c r="G930" s="8">
        <v>24176</v>
      </c>
      <c r="H930" s="8">
        <v>1832</v>
      </c>
      <c r="I930" s="8">
        <v>7720</v>
      </c>
      <c r="J930" t="str">
        <f>LOOKUP(A930,Feuil7!A$2:A$28,Feuil7!D$2:D$28)</f>
        <v>NORD-PAS-DE-CALAIS</v>
      </c>
      <c r="K930" t="str">
        <f t="shared" si="59"/>
        <v>niveau supérieur</v>
      </c>
      <c r="L930" t="str">
        <f t="shared" si="60"/>
        <v/>
      </c>
      <c r="M930" s="11">
        <f t="shared" si="61"/>
        <v>36480</v>
      </c>
      <c r="N930" s="11">
        <f t="shared" si="62"/>
        <v>4584</v>
      </c>
    </row>
    <row r="931" spans="1:14" x14ac:dyDescent="0.25">
      <c r="A931" s="5">
        <v>52</v>
      </c>
      <c r="B931" s="9" t="s">
        <v>100</v>
      </c>
      <c r="C931" s="10" t="s">
        <v>101</v>
      </c>
      <c r="D931">
        <v>1968</v>
      </c>
      <c r="E931" s="7" t="s">
        <v>196</v>
      </c>
      <c r="F931" s="8">
        <v>3808</v>
      </c>
      <c r="G931" s="8">
        <v>13488</v>
      </c>
      <c r="H931" s="8">
        <v>4408</v>
      </c>
      <c r="I931" s="8">
        <v>11180</v>
      </c>
      <c r="J931" t="str">
        <f>LOOKUP(A931,Feuil7!A$2:A$28,Feuil7!D$2:D$28)</f>
        <v>PAYS DE LA LOIRE</v>
      </c>
      <c r="K931" t="str">
        <f t="shared" si="59"/>
        <v>niveau supérieur</v>
      </c>
      <c r="L931" t="str">
        <f t="shared" si="60"/>
        <v>OUEST</v>
      </c>
      <c r="M931" s="11">
        <f t="shared" si="61"/>
        <v>32884</v>
      </c>
      <c r="N931" s="11">
        <f t="shared" si="62"/>
        <v>8216</v>
      </c>
    </row>
    <row r="932" spans="1:14" x14ac:dyDescent="0.25">
      <c r="A932" s="5">
        <v>83</v>
      </c>
      <c r="B932" s="9" t="s">
        <v>135</v>
      </c>
      <c r="C932" s="10" t="s">
        <v>136</v>
      </c>
      <c r="D932" s="11">
        <v>1990</v>
      </c>
      <c r="E932" s="7" t="s">
        <v>196</v>
      </c>
      <c r="F932" s="8">
        <v>2008</v>
      </c>
      <c r="G932" s="8">
        <v>18877</v>
      </c>
      <c r="H932" s="8">
        <v>2836</v>
      </c>
      <c r="I932" s="8">
        <v>21480</v>
      </c>
      <c r="J932" t="str">
        <f>LOOKUP(A932,Feuil7!A$2:A$28,Feuil7!D$2:D$28)</f>
        <v>AUVERGNE</v>
      </c>
      <c r="K932" t="str">
        <f t="shared" si="59"/>
        <v>niveau supérieur</v>
      </c>
      <c r="L932" t="str">
        <f t="shared" si="60"/>
        <v>CENTRE-EST</v>
      </c>
      <c r="M932" s="11">
        <f t="shared" si="61"/>
        <v>45201</v>
      </c>
      <c r="N932" s="11">
        <f t="shared" si="62"/>
        <v>4844</v>
      </c>
    </row>
    <row r="933" spans="1:14" x14ac:dyDescent="0.25">
      <c r="A933" s="5">
        <v>24</v>
      </c>
      <c r="B933" s="9" t="s">
        <v>94</v>
      </c>
      <c r="C933" s="10" t="s">
        <v>95</v>
      </c>
      <c r="D933" s="11">
        <v>1990</v>
      </c>
      <c r="E933" s="7" t="s">
        <v>196</v>
      </c>
      <c r="F933" s="8">
        <v>848</v>
      </c>
      <c r="G933" s="8">
        <v>7872</v>
      </c>
      <c r="H933" s="8">
        <v>1232</v>
      </c>
      <c r="I933" s="8">
        <v>8272</v>
      </c>
      <c r="J933" t="str">
        <f>LOOKUP(A933,Feuil7!A$2:A$28,Feuil7!D$2:D$28)</f>
        <v>CENTRE</v>
      </c>
      <c r="K933" t="str">
        <f t="shared" si="59"/>
        <v>niveau supérieur</v>
      </c>
      <c r="L933" t="str">
        <f t="shared" si="60"/>
        <v>BASSIN PARISIEN</v>
      </c>
      <c r="M933" s="11">
        <f t="shared" si="61"/>
        <v>18224</v>
      </c>
      <c r="N933" s="11">
        <f t="shared" si="62"/>
        <v>2080</v>
      </c>
    </row>
    <row r="934" spans="1:14" x14ac:dyDescent="0.25">
      <c r="A934" s="5">
        <v>11</v>
      </c>
      <c r="B934" s="9" t="s">
        <v>191</v>
      </c>
      <c r="C934" s="10" t="s">
        <v>192</v>
      </c>
      <c r="D934" s="11">
        <v>1975</v>
      </c>
      <c r="E934" s="7" t="s">
        <v>197</v>
      </c>
      <c r="F934" s="8">
        <v>1915</v>
      </c>
      <c r="G934" s="8">
        <v>19470</v>
      </c>
      <c r="H934" s="8">
        <v>2735</v>
      </c>
      <c r="I934" s="8">
        <v>13265</v>
      </c>
      <c r="J934" t="str">
        <f>LOOKUP(A934,Feuil7!A$2:A$28,Feuil7!D$2:D$28)</f>
        <v>ILE-DE-FRANCE</v>
      </c>
      <c r="K934" t="str">
        <f t="shared" si="59"/>
        <v>niveau supérieur</v>
      </c>
      <c r="L934" t="str">
        <f t="shared" si="60"/>
        <v>REGION PARISIENNE</v>
      </c>
      <c r="M934" s="11">
        <f t="shared" si="61"/>
        <v>37385</v>
      </c>
      <c r="N934" s="11">
        <f t="shared" si="62"/>
        <v>4650</v>
      </c>
    </row>
    <row r="935" spans="1:14" x14ac:dyDescent="0.25">
      <c r="A935" s="5">
        <v>72</v>
      </c>
      <c r="B935" s="9" t="s">
        <v>78</v>
      </c>
      <c r="C935" s="10" t="s">
        <v>79</v>
      </c>
      <c r="D935" s="11">
        <v>2011</v>
      </c>
      <c r="E935" s="7" t="s">
        <v>195</v>
      </c>
      <c r="F935" s="8">
        <v>12739.113051664786</v>
      </c>
      <c r="G935" s="8">
        <v>135482.14454929324</v>
      </c>
      <c r="H935" s="8">
        <v>8573.6861822296869</v>
      </c>
      <c r="I935" s="8">
        <v>112523.46973179013</v>
      </c>
      <c r="J935" t="str">
        <f>LOOKUP(A935,Feuil7!A$2:A$28,Feuil7!D$2:D$28)</f>
        <v>AQUITAINE</v>
      </c>
      <c r="K935" t="str">
        <f t="shared" si="59"/>
        <v>niveau secondaire</v>
      </c>
      <c r="L935" t="str">
        <f t="shared" si="60"/>
        <v>SUD-OUEST</v>
      </c>
      <c r="M935" s="11">
        <f t="shared" si="61"/>
        <v>269318.41351497784</v>
      </c>
      <c r="N935" s="11">
        <f t="shared" si="62"/>
        <v>21312.799233894475</v>
      </c>
    </row>
    <row r="936" spans="1:14" x14ac:dyDescent="0.25">
      <c r="A936" s="5">
        <v>11</v>
      </c>
      <c r="B936" s="9" t="s">
        <v>187</v>
      </c>
      <c r="C936" s="10" t="s">
        <v>188</v>
      </c>
      <c r="D936">
        <v>1968</v>
      </c>
      <c r="E936" s="7" t="s">
        <v>197</v>
      </c>
      <c r="F936" s="8">
        <v>3568</v>
      </c>
      <c r="G936" s="8">
        <v>57204</v>
      </c>
      <c r="H936" s="8">
        <v>2892</v>
      </c>
      <c r="I936" s="8">
        <v>22140</v>
      </c>
      <c r="J936" t="str">
        <f>LOOKUP(A936,Feuil7!A$2:A$28,Feuil7!D$2:D$28)</f>
        <v>ILE-DE-FRANCE</v>
      </c>
      <c r="K936" t="str">
        <f t="shared" si="59"/>
        <v>niveau supérieur</v>
      </c>
      <c r="L936" t="str">
        <f t="shared" si="60"/>
        <v>REGION PARISIENNE</v>
      </c>
      <c r="M936" s="11">
        <f t="shared" si="61"/>
        <v>85804</v>
      </c>
      <c r="N936" s="11">
        <f t="shared" si="62"/>
        <v>6460</v>
      </c>
    </row>
    <row r="937" spans="1:14" x14ac:dyDescent="0.25">
      <c r="A937" s="5">
        <v>53</v>
      </c>
      <c r="B937" s="9" t="s">
        <v>121</v>
      </c>
      <c r="C937" s="10" t="s">
        <v>122</v>
      </c>
      <c r="D937" s="11">
        <v>1990</v>
      </c>
      <c r="E937" s="7" t="s">
        <v>194</v>
      </c>
      <c r="F937" s="8">
        <v>1953</v>
      </c>
      <c r="G937" s="8">
        <v>13287</v>
      </c>
      <c r="H937" s="8">
        <v>1636</v>
      </c>
      <c r="I937" s="8">
        <v>19044</v>
      </c>
      <c r="J937" t="str">
        <f>LOOKUP(A937,Feuil7!A$2:A$28,Feuil7!D$2:D$28)</f>
        <v>BRETAGNE</v>
      </c>
      <c r="K937" t="str">
        <f t="shared" si="59"/>
        <v>niveau secondaire</v>
      </c>
      <c r="L937" t="str">
        <f t="shared" si="60"/>
        <v>OUEST</v>
      </c>
      <c r="M937" s="11">
        <f t="shared" si="61"/>
        <v>35920</v>
      </c>
      <c r="N937" s="11">
        <f t="shared" si="62"/>
        <v>3589</v>
      </c>
    </row>
    <row r="938" spans="1:14" x14ac:dyDescent="0.25">
      <c r="A938" s="5">
        <v>94</v>
      </c>
      <c r="B938" s="9" t="s">
        <v>51</v>
      </c>
      <c r="C938" s="10" t="s">
        <v>52</v>
      </c>
      <c r="D938" s="11">
        <v>1982</v>
      </c>
      <c r="E938" s="7" t="s">
        <v>11</v>
      </c>
      <c r="F938" s="8">
        <v>2556</v>
      </c>
      <c r="G938" s="8">
        <v>20184</v>
      </c>
      <c r="H938" s="8">
        <v>1760</v>
      </c>
      <c r="I938" s="8">
        <v>21104</v>
      </c>
      <c r="J938" t="str">
        <f>LOOKUP(A938,Feuil7!A$2:A$28,Feuil7!D$2:D$28)</f>
        <v>CORSE</v>
      </c>
      <c r="K938" t="str">
        <f t="shared" si="59"/>
        <v>niveau primaire</v>
      </c>
      <c r="L938" t="str">
        <f t="shared" si="60"/>
        <v>MEDITERRANEE</v>
      </c>
      <c r="M938" s="11">
        <f t="shared" si="61"/>
        <v>45604</v>
      </c>
      <c r="N938" s="11">
        <f t="shared" si="62"/>
        <v>4316</v>
      </c>
    </row>
    <row r="939" spans="1:14" x14ac:dyDescent="0.25">
      <c r="A939" s="5">
        <v>93</v>
      </c>
      <c r="B939" s="9" t="s">
        <v>32</v>
      </c>
      <c r="C939" s="10" t="s">
        <v>33</v>
      </c>
      <c r="D939" s="11">
        <v>1990</v>
      </c>
      <c r="E939" s="7" t="s">
        <v>11</v>
      </c>
      <c r="F939" s="8">
        <v>20418</v>
      </c>
      <c r="G939" s="8">
        <v>165743</v>
      </c>
      <c r="H939" s="8">
        <v>14560</v>
      </c>
      <c r="I939" s="8">
        <v>204523</v>
      </c>
      <c r="J939" t="str">
        <f>LOOKUP(A939,Feuil7!A$2:A$28,Feuil7!D$2:D$28)</f>
        <v>PROVENCE-ALPES-COTE D'AZUR</v>
      </c>
      <c r="K939" t="str">
        <f t="shared" si="59"/>
        <v>niveau primaire</v>
      </c>
      <c r="L939" t="str">
        <f t="shared" si="60"/>
        <v>MEDITERRANEE</v>
      </c>
      <c r="M939" s="11">
        <f t="shared" si="61"/>
        <v>405244</v>
      </c>
      <c r="N939" s="11">
        <f t="shared" si="62"/>
        <v>34978</v>
      </c>
    </row>
    <row r="940" spans="1:14" x14ac:dyDescent="0.25">
      <c r="A940" s="5">
        <v>41</v>
      </c>
      <c r="B940" s="9" t="s">
        <v>119</v>
      </c>
      <c r="C940" s="10" t="s">
        <v>120</v>
      </c>
      <c r="D940" s="11">
        <v>1982</v>
      </c>
      <c r="E940" s="7" t="s">
        <v>194</v>
      </c>
      <c r="F940" s="8">
        <v>720</v>
      </c>
      <c r="G940" s="8">
        <v>2028</v>
      </c>
      <c r="H940" s="8">
        <v>892</v>
      </c>
      <c r="I940" s="8">
        <v>3056</v>
      </c>
      <c r="J940" t="str">
        <f>LOOKUP(A940,Feuil7!A$2:A$28,Feuil7!D$2:D$28)</f>
        <v>LORRAINE</v>
      </c>
      <c r="K940" t="str">
        <f t="shared" si="59"/>
        <v>niveau secondaire</v>
      </c>
      <c r="L940" t="str">
        <f t="shared" si="60"/>
        <v>EST</v>
      </c>
      <c r="M940" s="11">
        <f t="shared" si="61"/>
        <v>6696</v>
      </c>
      <c r="N940" s="11">
        <f t="shared" si="62"/>
        <v>1612</v>
      </c>
    </row>
    <row r="941" spans="1:14" x14ac:dyDescent="0.25">
      <c r="A941" s="5">
        <v>72</v>
      </c>
      <c r="B941" s="9" t="s">
        <v>92</v>
      </c>
      <c r="C941" s="10" t="s">
        <v>93</v>
      </c>
      <c r="D941" s="11">
        <v>1999</v>
      </c>
      <c r="E941" s="7" t="s">
        <v>194</v>
      </c>
      <c r="F941" s="8">
        <v>791</v>
      </c>
      <c r="G941" s="8">
        <v>7343</v>
      </c>
      <c r="H941" s="8">
        <v>592</v>
      </c>
      <c r="I941" s="8">
        <v>10730</v>
      </c>
      <c r="J941" t="str">
        <f>LOOKUP(A941,Feuil7!A$2:A$28,Feuil7!D$2:D$28)</f>
        <v>AQUITAINE</v>
      </c>
      <c r="K941" t="str">
        <f t="shared" si="59"/>
        <v>niveau secondaire</v>
      </c>
      <c r="L941" t="str">
        <f t="shared" si="60"/>
        <v>SUD-OUEST</v>
      </c>
      <c r="M941" s="11">
        <f t="shared" si="61"/>
        <v>19456</v>
      </c>
      <c r="N941" s="11">
        <f t="shared" si="62"/>
        <v>1383</v>
      </c>
    </row>
    <row r="942" spans="1:14" x14ac:dyDescent="0.25">
      <c r="A942" s="5">
        <v>73</v>
      </c>
      <c r="B942" s="9" t="s">
        <v>313</v>
      </c>
      <c r="C942" s="10" t="s">
        <v>24</v>
      </c>
      <c r="D942" s="11">
        <v>1999</v>
      </c>
      <c r="E942" s="7" t="s">
        <v>11</v>
      </c>
      <c r="F942" s="8">
        <v>621</v>
      </c>
      <c r="G942" s="8">
        <v>9936</v>
      </c>
      <c r="H942" s="8">
        <v>484</v>
      </c>
      <c r="I942" s="8">
        <v>12656</v>
      </c>
      <c r="J942" t="str">
        <f>LOOKUP(A942,Feuil7!A$2:A$28,Feuil7!D$2:D$28)</f>
        <v>MIDI-PYRENEES</v>
      </c>
      <c r="K942" t="str">
        <f t="shared" si="59"/>
        <v>niveau primaire</v>
      </c>
      <c r="L942" t="str">
        <f t="shared" si="60"/>
        <v>SUD-OUEST</v>
      </c>
      <c r="M942" s="11">
        <f t="shared" si="61"/>
        <v>23697</v>
      </c>
      <c r="N942" s="11">
        <f t="shared" si="62"/>
        <v>1105</v>
      </c>
    </row>
    <row r="943" spans="1:14" x14ac:dyDescent="0.25">
      <c r="A943" s="5">
        <v>43</v>
      </c>
      <c r="B943" s="9" t="s">
        <v>34</v>
      </c>
      <c r="C943" s="10" t="s">
        <v>64</v>
      </c>
      <c r="D943" s="11">
        <v>1982</v>
      </c>
      <c r="E943" s="7" t="s">
        <v>193</v>
      </c>
      <c r="F943" s="8">
        <v>1964</v>
      </c>
      <c r="G943" s="8">
        <v>31388</v>
      </c>
      <c r="H943" s="8">
        <v>1956</v>
      </c>
      <c r="I943" s="8">
        <v>44348</v>
      </c>
      <c r="J943" t="str">
        <f>LOOKUP(A943,Feuil7!A$2:A$28,Feuil7!D$2:D$28)</f>
        <v>FRANCHE-COMTE</v>
      </c>
      <c r="K943" t="str">
        <f t="shared" si="59"/>
        <v>niveau primaire</v>
      </c>
      <c r="L943" t="str">
        <f t="shared" si="60"/>
        <v>EST</v>
      </c>
      <c r="M943" s="11">
        <f t="shared" si="61"/>
        <v>79656</v>
      </c>
      <c r="N943" s="11">
        <f t="shared" si="62"/>
        <v>3920</v>
      </c>
    </row>
    <row r="944" spans="1:14" x14ac:dyDescent="0.25">
      <c r="A944" s="5">
        <v>91</v>
      </c>
      <c r="B944" s="9" t="s">
        <v>28</v>
      </c>
      <c r="C944" s="10" t="s">
        <v>29</v>
      </c>
      <c r="D944" s="11">
        <v>1999</v>
      </c>
      <c r="E944" s="7" t="s">
        <v>195</v>
      </c>
      <c r="F944" s="8">
        <v>2650</v>
      </c>
      <c r="G944" s="8">
        <v>28545</v>
      </c>
      <c r="H944" s="8">
        <v>1622</v>
      </c>
      <c r="I944" s="8">
        <v>22454</v>
      </c>
      <c r="J944" t="str">
        <f>LOOKUP(A944,Feuil7!A$2:A$28,Feuil7!D$2:D$28)</f>
        <v>LANGUEDOC-ROUSSILLON</v>
      </c>
      <c r="K944" t="str">
        <f t="shared" si="59"/>
        <v>niveau secondaire</v>
      </c>
      <c r="L944" t="str">
        <f t="shared" si="60"/>
        <v>MEDITERRANEE</v>
      </c>
      <c r="M944" s="11">
        <f t="shared" si="61"/>
        <v>55271</v>
      </c>
      <c r="N944" s="11">
        <f t="shared" si="62"/>
        <v>4272</v>
      </c>
    </row>
    <row r="945" spans="1:14" x14ac:dyDescent="0.25">
      <c r="A945" s="5">
        <v>22</v>
      </c>
      <c r="B945" s="9" t="s">
        <v>166</v>
      </c>
      <c r="C945" s="10" t="s">
        <v>167</v>
      </c>
      <c r="D945" s="11">
        <v>2011</v>
      </c>
      <c r="E945" s="7" t="s">
        <v>197</v>
      </c>
      <c r="F945" s="8">
        <v>2844.4917788280568</v>
      </c>
      <c r="G945" s="8">
        <v>34566.121941781013</v>
      </c>
      <c r="H945" s="8">
        <v>3831.594529967203</v>
      </c>
      <c r="I945" s="8">
        <v>41805.973209430165</v>
      </c>
      <c r="J945" t="str">
        <f>LOOKUP(A945,Feuil7!A$2:A$28,Feuil7!D$2:D$28)</f>
        <v>PICARDIE</v>
      </c>
      <c r="K945" t="str">
        <f t="shared" si="59"/>
        <v>niveau supérieur</v>
      </c>
      <c r="L945" t="str">
        <f t="shared" si="60"/>
        <v>BASSIN PARISIEN</v>
      </c>
      <c r="M945" s="11">
        <f t="shared" si="61"/>
        <v>83048.181460006439</v>
      </c>
      <c r="N945" s="11">
        <f t="shared" si="62"/>
        <v>6676.0863087952603</v>
      </c>
    </row>
    <row r="946" spans="1:14" x14ac:dyDescent="0.25">
      <c r="A946" s="5">
        <v>82</v>
      </c>
      <c r="B946" s="9" t="s">
        <v>88</v>
      </c>
      <c r="C946" s="10" t="s">
        <v>89</v>
      </c>
      <c r="D946" s="11">
        <v>1982</v>
      </c>
      <c r="E946" s="7" t="s">
        <v>194</v>
      </c>
      <c r="F946" s="8">
        <v>3572</v>
      </c>
      <c r="G946" s="8">
        <v>10524</v>
      </c>
      <c r="H946" s="8">
        <v>4392</v>
      </c>
      <c r="I946" s="8">
        <v>19244</v>
      </c>
      <c r="J946" t="str">
        <f>LOOKUP(A946,Feuil7!A$2:A$28,Feuil7!D$2:D$28)</f>
        <v>RHONE-ALPES</v>
      </c>
      <c r="K946" t="str">
        <f t="shared" si="59"/>
        <v>niveau secondaire</v>
      </c>
      <c r="L946" t="str">
        <f t="shared" si="60"/>
        <v>CENTRE-EST</v>
      </c>
      <c r="M946" s="11">
        <f t="shared" si="61"/>
        <v>37732</v>
      </c>
      <c r="N946" s="11">
        <f t="shared" si="62"/>
        <v>7964</v>
      </c>
    </row>
    <row r="947" spans="1:14" x14ac:dyDescent="0.25">
      <c r="A947" s="5">
        <v>91</v>
      </c>
      <c r="B947" s="9" t="s">
        <v>108</v>
      </c>
      <c r="C947" s="10" t="s">
        <v>109</v>
      </c>
      <c r="D947" s="11">
        <v>1982</v>
      </c>
      <c r="E947" s="7" t="s">
        <v>196</v>
      </c>
      <c r="F947" s="8">
        <v>480</v>
      </c>
      <c r="G947" s="8">
        <v>1976</v>
      </c>
      <c r="H947" s="8">
        <v>648</v>
      </c>
      <c r="I947" s="8">
        <v>2068</v>
      </c>
      <c r="J947" t="str">
        <f>LOOKUP(A947,Feuil7!A$2:A$28,Feuil7!D$2:D$28)</f>
        <v>LANGUEDOC-ROUSSILLON</v>
      </c>
      <c r="K947" t="str">
        <f t="shared" si="59"/>
        <v>niveau supérieur</v>
      </c>
      <c r="L947" t="str">
        <f t="shared" si="60"/>
        <v>MEDITERRANEE</v>
      </c>
      <c r="M947" s="11">
        <f t="shared" si="61"/>
        <v>5172</v>
      </c>
      <c r="N947" s="11">
        <f t="shared" si="62"/>
        <v>1128</v>
      </c>
    </row>
    <row r="948" spans="1:14" x14ac:dyDescent="0.25">
      <c r="A948" s="5">
        <v>25</v>
      </c>
      <c r="B948" s="9" t="s">
        <v>35</v>
      </c>
      <c r="C948" s="10" t="s">
        <v>36</v>
      </c>
      <c r="D948" s="11">
        <v>1990</v>
      </c>
      <c r="E948" s="7" t="s">
        <v>194</v>
      </c>
      <c r="F948" s="8">
        <v>1769</v>
      </c>
      <c r="G948" s="8">
        <v>9628</v>
      </c>
      <c r="H948" s="8">
        <v>1992</v>
      </c>
      <c r="I948" s="8">
        <v>17072</v>
      </c>
      <c r="J948" t="str">
        <f>LOOKUP(A948,Feuil7!A$2:A$28,Feuil7!D$2:D$28)</f>
        <v>BASSE-NORMANDIE</v>
      </c>
      <c r="K948" t="str">
        <f t="shared" si="59"/>
        <v>niveau secondaire</v>
      </c>
      <c r="L948" t="str">
        <f t="shared" si="60"/>
        <v>BASSIN PARISIEN</v>
      </c>
      <c r="M948" s="11">
        <f t="shared" si="61"/>
        <v>30461</v>
      </c>
      <c r="N948" s="11">
        <f t="shared" si="62"/>
        <v>3761</v>
      </c>
    </row>
    <row r="949" spans="1:14" x14ac:dyDescent="0.25">
      <c r="A949" s="5">
        <v>21</v>
      </c>
      <c r="B949" s="9" t="s">
        <v>99</v>
      </c>
      <c r="C949" s="10" t="s">
        <v>116</v>
      </c>
      <c r="D949" s="11">
        <v>1990</v>
      </c>
      <c r="E949" s="7" t="s">
        <v>196</v>
      </c>
      <c r="F949" s="8">
        <v>745</v>
      </c>
      <c r="G949" s="8">
        <v>5280</v>
      </c>
      <c r="H949" s="8">
        <v>928</v>
      </c>
      <c r="I949" s="8">
        <v>4760</v>
      </c>
      <c r="J949" t="str">
        <f>LOOKUP(A949,Feuil7!A$2:A$28,Feuil7!D$2:D$28)</f>
        <v>CHAMPAGNE-ARDENNE</v>
      </c>
      <c r="K949" t="str">
        <f t="shared" si="59"/>
        <v>niveau supérieur</v>
      </c>
      <c r="L949" t="str">
        <f t="shared" si="60"/>
        <v>BASSIN PARISIEN</v>
      </c>
      <c r="M949" s="11">
        <f t="shared" si="61"/>
        <v>11713</v>
      </c>
      <c r="N949" s="11">
        <f t="shared" si="62"/>
        <v>1673</v>
      </c>
    </row>
    <row r="950" spans="1:14" x14ac:dyDescent="0.25">
      <c r="A950" s="5">
        <v>23</v>
      </c>
      <c r="B950" s="9" t="s">
        <v>158</v>
      </c>
      <c r="C950" s="10" t="s">
        <v>159</v>
      </c>
      <c r="D950" s="11">
        <v>1999</v>
      </c>
      <c r="E950" s="7" t="s">
        <v>194</v>
      </c>
      <c r="F950" s="8">
        <v>3777</v>
      </c>
      <c r="G950" s="8">
        <v>20069</v>
      </c>
      <c r="H950" s="8">
        <v>3175</v>
      </c>
      <c r="I950" s="8">
        <v>33566</v>
      </c>
      <c r="J950" t="str">
        <f>LOOKUP(A950,Feuil7!A$2:A$28,Feuil7!D$2:D$28)</f>
        <v>HAUTE-NORMANDIE</v>
      </c>
      <c r="K950" t="str">
        <f t="shared" si="59"/>
        <v>niveau secondaire</v>
      </c>
      <c r="L950" t="str">
        <f t="shared" si="60"/>
        <v>BASSIN PARISIEN</v>
      </c>
      <c r="M950" s="11">
        <f t="shared" si="61"/>
        <v>60587</v>
      </c>
      <c r="N950" s="11">
        <f t="shared" si="62"/>
        <v>6952</v>
      </c>
    </row>
    <row r="951" spans="1:14" x14ac:dyDescent="0.25">
      <c r="A951" s="5">
        <v>24</v>
      </c>
      <c r="B951" s="9" t="s">
        <v>94</v>
      </c>
      <c r="C951" s="10" t="s">
        <v>95</v>
      </c>
      <c r="D951" s="11">
        <v>2006</v>
      </c>
      <c r="E951" s="7" t="s">
        <v>193</v>
      </c>
      <c r="F951" s="8">
        <v>105.70968726087861</v>
      </c>
      <c r="G951" s="8">
        <v>16244.779455673424</v>
      </c>
      <c r="H951" s="8">
        <v>59.26872122787541</v>
      </c>
      <c r="I951" s="8">
        <v>27463.556157121766</v>
      </c>
      <c r="J951" t="str">
        <f>LOOKUP(A951,Feuil7!A$2:A$28,Feuil7!D$2:D$28)</f>
        <v>CENTRE</v>
      </c>
      <c r="K951" t="str">
        <f t="shared" si="59"/>
        <v>niveau primaire</v>
      </c>
      <c r="L951" t="str">
        <f t="shared" si="60"/>
        <v>BASSIN PARISIEN</v>
      </c>
      <c r="M951" s="11">
        <f t="shared" si="61"/>
        <v>43873.314021283943</v>
      </c>
      <c r="N951" s="11">
        <f t="shared" si="62"/>
        <v>164.97840848875401</v>
      </c>
    </row>
    <row r="952" spans="1:14" x14ac:dyDescent="0.25">
      <c r="A952" s="5">
        <v>42</v>
      </c>
      <c r="B952" s="9" t="s">
        <v>143</v>
      </c>
      <c r="C952" s="10" t="s">
        <v>144</v>
      </c>
      <c r="D952" s="11">
        <v>1999</v>
      </c>
      <c r="E952" s="7" t="s">
        <v>194</v>
      </c>
      <c r="F952" s="8">
        <v>3069</v>
      </c>
      <c r="G952" s="8">
        <v>14659</v>
      </c>
      <c r="H952" s="8">
        <v>2252</v>
      </c>
      <c r="I952" s="8">
        <v>20087</v>
      </c>
      <c r="J952" t="str">
        <f>LOOKUP(A952,Feuil7!A$2:A$28,Feuil7!D$2:D$28)</f>
        <v>ALSACE</v>
      </c>
      <c r="K952" t="str">
        <f t="shared" si="59"/>
        <v>niveau secondaire</v>
      </c>
      <c r="L952" t="str">
        <f t="shared" si="60"/>
        <v>EST</v>
      </c>
      <c r="M952" s="11">
        <f t="shared" si="61"/>
        <v>40067</v>
      </c>
      <c r="N952" s="11">
        <f t="shared" si="62"/>
        <v>5321</v>
      </c>
    </row>
    <row r="953" spans="1:14" x14ac:dyDescent="0.25">
      <c r="A953" s="5">
        <v>52</v>
      </c>
      <c r="B953" s="9" t="s">
        <v>110</v>
      </c>
      <c r="C953" s="10" t="s">
        <v>111</v>
      </c>
      <c r="D953" s="11">
        <v>1982</v>
      </c>
      <c r="E953" s="7" t="s">
        <v>11</v>
      </c>
      <c r="F953" s="8">
        <v>14080</v>
      </c>
      <c r="G953" s="8">
        <v>76932</v>
      </c>
      <c r="H953" s="8">
        <v>11672</v>
      </c>
      <c r="I953" s="8">
        <v>95432</v>
      </c>
      <c r="J953" t="str">
        <f>LOOKUP(A953,Feuil7!A$2:A$28,Feuil7!D$2:D$28)</f>
        <v>PAYS DE LA LOIRE</v>
      </c>
      <c r="K953" t="str">
        <f t="shared" si="59"/>
        <v>niveau primaire</v>
      </c>
      <c r="L953" t="str">
        <f t="shared" si="60"/>
        <v>OUEST</v>
      </c>
      <c r="M953" s="11">
        <f t="shared" si="61"/>
        <v>198116</v>
      </c>
      <c r="N953" s="11">
        <f t="shared" si="62"/>
        <v>25752</v>
      </c>
    </row>
    <row r="954" spans="1:14" x14ac:dyDescent="0.25">
      <c r="A954" s="5">
        <v>72</v>
      </c>
      <c r="B954" s="9" t="s">
        <v>44</v>
      </c>
      <c r="C954" s="10" t="s">
        <v>62</v>
      </c>
      <c r="D954" s="11">
        <v>1990</v>
      </c>
      <c r="E954" s="7" t="s">
        <v>11</v>
      </c>
      <c r="F954" s="8">
        <v>3746</v>
      </c>
      <c r="G954" s="8">
        <v>39929</v>
      </c>
      <c r="H954" s="8">
        <v>2772</v>
      </c>
      <c r="I954" s="8">
        <v>49740</v>
      </c>
      <c r="J954" t="str">
        <f>LOOKUP(A954,Feuil7!A$2:A$28,Feuil7!D$2:D$28)</f>
        <v>AQUITAINE</v>
      </c>
      <c r="K954" t="str">
        <f t="shared" si="59"/>
        <v>niveau primaire</v>
      </c>
      <c r="L954" t="str">
        <f t="shared" si="60"/>
        <v>SUD-OUEST</v>
      </c>
      <c r="M954" s="11">
        <f t="shared" si="61"/>
        <v>96187</v>
      </c>
      <c r="N954" s="11">
        <f t="shared" si="62"/>
        <v>6518</v>
      </c>
    </row>
    <row r="955" spans="1:14" x14ac:dyDescent="0.25">
      <c r="A955" s="5">
        <v>94</v>
      </c>
      <c r="B955" s="9" t="s">
        <v>51</v>
      </c>
      <c r="C955" s="10" t="s">
        <v>52</v>
      </c>
      <c r="D955" s="11">
        <v>1990</v>
      </c>
      <c r="E955" s="7" t="s">
        <v>193</v>
      </c>
      <c r="F955" s="8">
        <v>247</v>
      </c>
      <c r="G955" s="8">
        <v>6592</v>
      </c>
      <c r="H955" s="8">
        <v>148</v>
      </c>
      <c r="I955" s="8">
        <v>7368</v>
      </c>
      <c r="J955" t="str">
        <f>LOOKUP(A955,Feuil7!A$2:A$28,Feuil7!D$2:D$28)</f>
        <v>CORSE</v>
      </c>
      <c r="K955" t="str">
        <f t="shared" si="59"/>
        <v>niveau primaire</v>
      </c>
      <c r="L955" t="str">
        <f t="shared" si="60"/>
        <v>MEDITERRANEE</v>
      </c>
      <c r="M955" s="11">
        <f t="shared" si="61"/>
        <v>14355</v>
      </c>
      <c r="N955" s="11">
        <f t="shared" si="62"/>
        <v>395</v>
      </c>
    </row>
    <row r="956" spans="1:14" x14ac:dyDescent="0.25">
      <c r="A956" s="5">
        <v>74</v>
      </c>
      <c r="B956" s="9" t="s">
        <v>59</v>
      </c>
      <c r="C956" s="10" t="s">
        <v>60</v>
      </c>
      <c r="D956" s="11">
        <v>1999</v>
      </c>
      <c r="E956" s="7" t="s">
        <v>194</v>
      </c>
      <c r="F956" s="8">
        <v>289</v>
      </c>
      <c r="G956" s="8">
        <v>2685</v>
      </c>
      <c r="H956" s="8">
        <v>242</v>
      </c>
      <c r="I956" s="8">
        <v>4538</v>
      </c>
      <c r="J956" t="str">
        <f>LOOKUP(A956,Feuil7!A$2:A$28,Feuil7!D$2:D$28)</f>
        <v>LIMOUSIN</v>
      </c>
      <c r="K956" t="str">
        <f t="shared" si="59"/>
        <v>niveau secondaire</v>
      </c>
      <c r="L956" t="str">
        <f t="shared" si="60"/>
        <v>SUD-OUEST</v>
      </c>
      <c r="M956" s="11">
        <f t="shared" si="61"/>
        <v>7754</v>
      </c>
      <c r="N956" s="11">
        <f t="shared" si="62"/>
        <v>531</v>
      </c>
    </row>
    <row r="957" spans="1:14" x14ac:dyDescent="0.25">
      <c r="A957" s="5">
        <v>21</v>
      </c>
      <c r="B957" s="9" t="s">
        <v>114</v>
      </c>
      <c r="C957" s="10" t="s">
        <v>115</v>
      </c>
      <c r="D957" s="11">
        <v>1999</v>
      </c>
      <c r="E957" s="7" t="s">
        <v>193</v>
      </c>
      <c r="F957" s="8">
        <v>245</v>
      </c>
      <c r="G957" s="8">
        <v>30683</v>
      </c>
      <c r="H957" s="8">
        <v>111</v>
      </c>
      <c r="I957" s="8">
        <v>46571</v>
      </c>
      <c r="J957" t="str">
        <f>LOOKUP(A957,Feuil7!A$2:A$28,Feuil7!D$2:D$28)</f>
        <v>CHAMPAGNE-ARDENNE</v>
      </c>
      <c r="K957" t="str">
        <f t="shared" si="59"/>
        <v>niveau primaire</v>
      </c>
      <c r="L957" t="str">
        <f t="shared" si="60"/>
        <v>BASSIN PARISIEN</v>
      </c>
      <c r="M957" s="11">
        <f t="shared" si="61"/>
        <v>77610</v>
      </c>
      <c r="N957" s="11">
        <f t="shared" si="62"/>
        <v>356</v>
      </c>
    </row>
    <row r="958" spans="1:14" x14ac:dyDescent="0.25">
      <c r="A958" s="5">
        <v>53</v>
      </c>
      <c r="B958" s="9" t="s">
        <v>70</v>
      </c>
      <c r="C958" s="10" t="s">
        <v>71</v>
      </c>
      <c r="D958" s="11">
        <v>1982</v>
      </c>
      <c r="E958" s="7" t="s">
        <v>194</v>
      </c>
      <c r="F958" s="8">
        <v>4688</v>
      </c>
      <c r="G958" s="8">
        <v>14204</v>
      </c>
      <c r="H958" s="8">
        <v>4456</v>
      </c>
      <c r="I958" s="8">
        <v>19292</v>
      </c>
      <c r="J958" t="str">
        <f>LOOKUP(A958,Feuil7!A$2:A$28,Feuil7!D$2:D$28)</f>
        <v>BRETAGNE</v>
      </c>
      <c r="K958" t="str">
        <f t="shared" si="59"/>
        <v>niveau secondaire</v>
      </c>
      <c r="L958" t="str">
        <f t="shared" si="60"/>
        <v>OUEST</v>
      </c>
      <c r="M958" s="11">
        <f t="shared" si="61"/>
        <v>42640</v>
      </c>
      <c r="N958" s="11">
        <f t="shared" si="62"/>
        <v>9144</v>
      </c>
    </row>
    <row r="959" spans="1:14" x14ac:dyDescent="0.25">
      <c r="A959" s="5">
        <v>22</v>
      </c>
      <c r="B959" s="9" t="s">
        <v>314</v>
      </c>
      <c r="C959" s="10" t="s">
        <v>13</v>
      </c>
      <c r="D959" s="11">
        <v>1999</v>
      </c>
      <c r="E959" s="7" t="s">
        <v>195</v>
      </c>
      <c r="F959" s="8">
        <v>5917</v>
      </c>
      <c r="G959" s="8">
        <v>51940</v>
      </c>
      <c r="H959" s="8">
        <v>3848</v>
      </c>
      <c r="I959" s="8">
        <v>34372</v>
      </c>
      <c r="J959" t="str">
        <f>LOOKUP(A959,Feuil7!A$2:A$28,Feuil7!D$2:D$28)</f>
        <v>PICARDIE</v>
      </c>
      <c r="K959" t="str">
        <f t="shared" si="59"/>
        <v>niveau secondaire</v>
      </c>
      <c r="L959" t="str">
        <f t="shared" si="60"/>
        <v>BASSIN PARISIEN</v>
      </c>
      <c r="M959" s="11">
        <f t="shared" si="61"/>
        <v>96077</v>
      </c>
      <c r="N959" s="11">
        <f t="shared" si="62"/>
        <v>9765</v>
      </c>
    </row>
    <row r="960" spans="1:14" x14ac:dyDescent="0.25">
      <c r="A960" s="5">
        <v>83</v>
      </c>
      <c r="B960" s="9" t="s">
        <v>37</v>
      </c>
      <c r="C960" s="10" t="s">
        <v>38</v>
      </c>
      <c r="D960" s="11">
        <v>1999</v>
      </c>
      <c r="E960" s="7" t="s">
        <v>193</v>
      </c>
      <c r="F960" s="8">
        <v>40</v>
      </c>
      <c r="G960" s="8">
        <v>11463</v>
      </c>
      <c r="H960" s="8">
        <v>56</v>
      </c>
      <c r="I960" s="8">
        <v>15560</v>
      </c>
      <c r="J960" t="str">
        <f>LOOKUP(A960,Feuil7!A$2:A$28,Feuil7!D$2:D$28)</f>
        <v>AUVERGNE</v>
      </c>
      <c r="K960" t="str">
        <f t="shared" si="59"/>
        <v>niveau primaire</v>
      </c>
      <c r="L960" t="str">
        <f t="shared" si="60"/>
        <v>CENTRE-EST</v>
      </c>
      <c r="M960" s="11">
        <f t="shared" si="61"/>
        <v>27119</v>
      </c>
      <c r="N960" s="11">
        <f t="shared" si="62"/>
        <v>96</v>
      </c>
    </row>
    <row r="961" spans="1:14" x14ac:dyDescent="0.25">
      <c r="A961" s="5">
        <v>82</v>
      </c>
      <c r="B961" s="9" t="s">
        <v>88</v>
      </c>
      <c r="C961" s="10" t="s">
        <v>89</v>
      </c>
      <c r="D961" s="11">
        <v>1999</v>
      </c>
      <c r="E961" s="7" t="s">
        <v>195</v>
      </c>
      <c r="F961" s="8">
        <v>10128</v>
      </c>
      <c r="G961" s="8">
        <v>99193</v>
      </c>
      <c r="H961" s="8">
        <v>5831</v>
      </c>
      <c r="I961" s="8">
        <v>75729</v>
      </c>
      <c r="J961" t="str">
        <f>LOOKUP(A961,Feuil7!A$2:A$28,Feuil7!D$2:D$28)</f>
        <v>RHONE-ALPES</v>
      </c>
      <c r="K961" t="str">
        <f t="shared" si="59"/>
        <v>niveau secondaire</v>
      </c>
      <c r="L961" t="str">
        <f t="shared" si="60"/>
        <v>CENTRE-EST</v>
      </c>
      <c r="M961" s="11">
        <f t="shared" si="61"/>
        <v>190881</v>
      </c>
      <c r="N961" s="11">
        <f t="shared" si="62"/>
        <v>15959</v>
      </c>
    </row>
    <row r="962" spans="1:14" x14ac:dyDescent="0.25">
      <c r="A962" s="5">
        <v>26</v>
      </c>
      <c r="B962" s="9" t="s">
        <v>151</v>
      </c>
      <c r="C962" s="10" t="s">
        <v>152</v>
      </c>
      <c r="D962" s="11">
        <v>1999</v>
      </c>
      <c r="E962" s="7" t="s">
        <v>196</v>
      </c>
      <c r="F962" s="8">
        <v>3122</v>
      </c>
      <c r="G962" s="8">
        <v>16572</v>
      </c>
      <c r="H962" s="8">
        <v>3177</v>
      </c>
      <c r="I962" s="8">
        <v>19389</v>
      </c>
      <c r="J962" t="str">
        <f>LOOKUP(A962,Feuil7!A$2:A$28,Feuil7!D$2:D$28)</f>
        <v>BOURGOGNE</v>
      </c>
      <c r="K962" t="str">
        <f t="shared" si="59"/>
        <v>niveau supérieur</v>
      </c>
      <c r="L962" t="str">
        <f t="shared" si="60"/>
        <v>BASSIN PARISIEN</v>
      </c>
      <c r="M962" s="11">
        <f t="shared" si="61"/>
        <v>42260</v>
      </c>
      <c r="N962" s="11">
        <f t="shared" si="62"/>
        <v>6299</v>
      </c>
    </row>
    <row r="963" spans="1:14" x14ac:dyDescent="0.25">
      <c r="A963" s="5">
        <v>82</v>
      </c>
      <c r="B963" s="9" t="s">
        <v>309</v>
      </c>
      <c r="C963" s="10" t="s">
        <v>20</v>
      </c>
      <c r="D963">
        <v>1968</v>
      </c>
      <c r="E963" s="7" t="s">
        <v>195</v>
      </c>
      <c r="F963" s="8">
        <v>2776</v>
      </c>
      <c r="G963" s="8">
        <v>4172</v>
      </c>
      <c r="H963" s="8">
        <v>2240</v>
      </c>
      <c r="I963" s="8">
        <v>3296</v>
      </c>
      <c r="J963" t="str">
        <f>LOOKUP(A963,Feuil7!A$2:A$28,Feuil7!D$2:D$28)</f>
        <v>RHONE-ALPES</v>
      </c>
      <c r="K963" t="str">
        <f t="shared" ref="K963:K1026" si="63">IF(OR(E963="Aucun",E963="CEP"),"niveau primaire",IF(OR(E963="CAP-BEP",E963="BEPC"),"niveau secondaire",IF(OR(E963="BAC",E963="SUP"),"niveau supérieur","")))</f>
        <v>niveau secondaire</v>
      </c>
      <c r="L963" t="str">
        <f t="shared" ref="L963:L1026" si="64">IF(OR(J963="ile-de-France"),"REGION PARISIENNE",IF(OR(J963="bourgogne",J963="centre",J963="champagne-ardenne",J963="basse-normandie",J963="haute-normandie",J963="picardie"),"BASSIN PARISIEN",IF(OR(J963="nord pas-de-calais"),"NORD",IF(OR(J963="alsace",J963="franche-comte",J963="lorraine"),"EST",IF(OR(J963="bretagne",J963="pays de la loire",J963="poitou-charentes"),"OUEST",IF(OR(J963="aquitaine",J963="limousin",J963="midi-pyrenees"),"SUD-OUEST",IF(OR(J963="auvergne",J963="rhone-alpes"),"CENTRE-EST",IF(OR(J963="languedoc-roussillon",J963="provence-alpes-cote d'azur",J963="corse"),"MEDITERRANEE",""))))))))</f>
        <v>CENTRE-EST</v>
      </c>
      <c r="M963" s="11">
        <f t="shared" ref="M963:M1026" si="65">SUM(F963,G963,H963,I963)</f>
        <v>12484</v>
      </c>
      <c r="N963" s="11">
        <f t="shared" ref="N963:N1026" si="66">SUM(F963,H963)</f>
        <v>5016</v>
      </c>
    </row>
    <row r="964" spans="1:14" x14ac:dyDescent="0.25">
      <c r="A964" s="5">
        <v>93</v>
      </c>
      <c r="B964" s="9" t="s">
        <v>172</v>
      </c>
      <c r="C964" s="10" t="s">
        <v>173</v>
      </c>
      <c r="D964" s="11">
        <v>1982</v>
      </c>
      <c r="E964" s="7" t="s">
        <v>195</v>
      </c>
      <c r="F964" s="8">
        <v>6148</v>
      </c>
      <c r="G964" s="8">
        <v>18692</v>
      </c>
      <c r="H964" s="8">
        <v>4460</v>
      </c>
      <c r="I964" s="8">
        <v>12492</v>
      </c>
      <c r="J964" t="str">
        <f>LOOKUP(A964,Feuil7!A$2:A$28,Feuil7!D$2:D$28)</f>
        <v>PROVENCE-ALPES-COTE D'AZUR</v>
      </c>
      <c r="K964" t="str">
        <f t="shared" si="63"/>
        <v>niveau secondaire</v>
      </c>
      <c r="L964" t="str">
        <f t="shared" si="64"/>
        <v>MEDITERRANEE</v>
      </c>
      <c r="M964" s="11">
        <f t="shared" si="65"/>
        <v>41792</v>
      </c>
      <c r="N964" s="11">
        <f t="shared" si="66"/>
        <v>10608</v>
      </c>
    </row>
    <row r="965" spans="1:14" x14ac:dyDescent="0.25">
      <c r="A965" s="5">
        <v>21</v>
      </c>
      <c r="B965" s="9" t="s">
        <v>114</v>
      </c>
      <c r="C965" s="10" t="s">
        <v>115</v>
      </c>
      <c r="D965" s="11">
        <v>1975</v>
      </c>
      <c r="E965" s="7" t="s">
        <v>196</v>
      </c>
      <c r="F965" s="8">
        <v>2230</v>
      </c>
      <c r="G965" s="8">
        <v>9645</v>
      </c>
      <c r="H965" s="8">
        <v>2930</v>
      </c>
      <c r="I965" s="8">
        <v>7890</v>
      </c>
      <c r="J965" t="str">
        <f>LOOKUP(A965,Feuil7!A$2:A$28,Feuil7!D$2:D$28)</f>
        <v>CHAMPAGNE-ARDENNE</v>
      </c>
      <c r="K965" t="str">
        <f t="shared" si="63"/>
        <v>niveau supérieur</v>
      </c>
      <c r="L965" t="str">
        <f t="shared" si="64"/>
        <v>BASSIN PARISIEN</v>
      </c>
      <c r="M965" s="11">
        <f t="shared" si="65"/>
        <v>22695</v>
      </c>
      <c r="N965" s="11">
        <f t="shared" si="66"/>
        <v>5160</v>
      </c>
    </row>
    <row r="966" spans="1:14" x14ac:dyDescent="0.25">
      <c r="A966" s="5">
        <v>21</v>
      </c>
      <c r="B966" s="9" t="s">
        <v>114</v>
      </c>
      <c r="C966" s="10" t="s">
        <v>115</v>
      </c>
      <c r="D966" s="11">
        <v>1990</v>
      </c>
      <c r="E966" s="7" t="s">
        <v>197</v>
      </c>
      <c r="F966" s="8">
        <v>1692</v>
      </c>
      <c r="G966" s="8">
        <v>16789</v>
      </c>
      <c r="H966" s="8">
        <v>2252</v>
      </c>
      <c r="I966" s="8">
        <v>15472</v>
      </c>
      <c r="J966" t="str">
        <f>LOOKUP(A966,Feuil7!A$2:A$28,Feuil7!D$2:D$28)</f>
        <v>CHAMPAGNE-ARDENNE</v>
      </c>
      <c r="K966" t="str">
        <f t="shared" si="63"/>
        <v>niveau supérieur</v>
      </c>
      <c r="L966" t="str">
        <f t="shared" si="64"/>
        <v>BASSIN PARISIEN</v>
      </c>
      <c r="M966" s="11">
        <f t="shared" si="65"/>
        <v>36205</v>
      </c>
      <c r="N966" s="11">
        <f t="shared" si="66"/>
        <v>3944</v>
      </c>
    </row>
    <row r="967" spans="1:14" x14ac:dyDescent="0.25">
      <c r="A967" s="5">
        <v>52</v>
      </c>
      <c r="B967" s="9" t="s">
        <v>57</v>
      </c>
      <c r="C967" s="10" t="s">
        <v>117</v>
      </c>
      <c r="D967" s="11">
        <v>1990</v>
      </c>
      <c r="E967" s="7" t="s">
        <v>195</v>
      </c>
      <c r="F967" s="8">
        <v>5373</v>
      </c>
      <c r="G967" s="8">
        <v>19952</v>
      </c>
      <c r="H967" s="8">
        <v>4092</v>
      </c>
      <c r="I967" s="8">
        <v>12576</v>
      </c>
      <c r="J967" t="str">
        <f>LOOKUP(A967,Feuil7!A$2:A$28,Feuil7!D$2:D$28)</f>
        <v>PAYS DE LA LOIRE</v>
      </c>
      <c r="K967" t="str">
        <f t="shared" si="63"/>
        <v>niveau secondaire</v>
      </c>
      <c r="L967" t="str">
        <f t="shared" si="64"/>
        <v>OUEST</v>
      </c>
      <c r="M967" s="11">
        <f t="shared" si="65"/>
        <v>41993</v>
      </c>
      <c r="N967" s="11">
        <f t="shared" si="66"/>
        <v>9465</v>
      </c>
    </row>
    <row r="968" spans="1:14" x14ac:dyDescent="0.25">
      <c r="A968" s="5">
        <v>42</v>
      </c>
      <c r="B968" s="9" t="s">
        <v>145</v>
      </c>
      <c r="C968" s="10" t="s">
        <v>146</v>
      </c>
      <c r="D968" s="11">
        <v>2006</v>
      </c>
      <c r="E968" s="7" t="s">
        <v>196</v>
      </c>
      <c r="F968" s="8">
        <v>5104.2600453757477</v>
      </c>
      <c r="G968" s="8">
        <v>33678.237139544646</v>
      </c>
      <c r="H968" s="8">
        <v>5512.5284957713966</v>
      </c>
      <c r="I968" s="8">
        <v>34948.812365248872</v>
      </c>
      <c r="J968" t="str">
        <f>LOOKUP(A968,Feuil7!A$2:A$28,Feuil7!D$2:D$28)</f>
        <v>ALSACE</v>
      </c>
      <c r="K968" t="str">
        <f t="shared" si="63"/>
        <v>niveau supérieur</v>
      </c>
      <c r="L968" t="str">
        <f t="shared" si="64"/>
        <v>EST</v>
      </c>
      <c r="M968" s="11">
        <f t="shared" si="65"/>
        <v>79243.838045940662</v>
      </c>
      <c r="N968" s="11">
        <f t="shared" si="66"/>
        <v>10616.788541147143</v>
      </c>
    </row>
    <row r="969" spans="1:14" x14ac:dyDescent="0.25">
      <c r="A969" s="5">
        <v>52</v>
      </c>
      <c r="B969" s="9" t="s">
        <v>174</v>
      </c>
      <c r="C969" s="10" t="s">
        <v>175</v>
      </c>
      <c r="D969" s="11">
        <v>1990</v>
      </c>
      <c r="E969" s="7" t="s">
        <v>193</v>
      </c>
      <c r="F969" s="8">
        <v>1222</v>
      </c>
      <c r="G969" s="8">
        <v>38500</v>
      </c>
      <c r="H969" s="8">
        <v>964</v>
      </c>
      <c r="I969" s="8">
        <v>55508</v>
      </c>
      <c r="J969" t="str">
        <f>LOOKUP(A969,Feuil7!A$2:A$28,Feuil7!D$2:D$28)</f>
        <v>PAYS DE LA LOIRE</v>
      </c>
      <c r="K969" t="str">
        <f t="shared" si="63"/>
        <v>niveau primaire</v>
      </c>
      <c r="L969" t="str">
        <f t="shared" si="64"/>
        <v>OUEST</v>
      </c>
      <c r="M969" s="11">
        <f t="shared" si="65"/>
        <v>96194</v>
      </c>
      <c r="N969" s="11">
        <f t="shared" si="66"/>
        <v>2186</v>
      </c>
    </row>
    <row r="970" spans="1:14" x14ac:dyDescent="0.25">
      <c r="A970" s="5">
        <v>72</v>
      </c>
      <c r="B970" s="9" t="s">
        <v>137</v>
      </c>
      <c r="C970" s="10" t="s">
        <v>138</v>
      </c>
      <c r="D970" s="11">
        <v>1990</v>
      </c>
      <c r="E970" s="7" t="s">
        <v>197</v>
      </c>
      <c r="F970" s="8">
        <v>1359</v>
      </c>
      <c r="G970" s="8">
        <v>21468</v>
      </c>
      <c r="H970" s="8">
        <v>1836</v>
      </c>
      <c r="I970" s="8">
        <v>20332</v>
      </c>
      <c r="J970" t="str">
        <f>LOOKUP(A970,Feuil7!A$2:A$28,Feuil7!D$2:D$28)</f>
        <v>AQUITAINE</v>
      </c>
      <c r="K970" t="str">
        <f t="shared" si="63"/>
        <v>niveau supérieur</v>
      </c>
      <c r="L970" t="str">
        <f t="shared" si="64"/>
        <v>SUD-OUEST</v>
      </c>
      <c r="M970" s="11">
        <f t="shared" si="65"/>
        <v>44995</v>
      </c>
      <c r="N970" s="11">
        <f t="shared" si="66"/>
        <v>3195</v>
      </c>
    </row>
    <row r="971" spans="1:14" x14ac:dyDescent="0.25">
      <c r="A971" s="5">
        <v>23</v>
      </c>
      <c r="B971" s="9" t="s">
        <v>158</v>
      </c>
      <c r="C971" s="10" t="s">
        <v>159</v>
      </c>
      <c r="D971">
        <v>1968</v>
      </c>
      <c r="E971" s="7" t="s">
        <v>11</v>
      </c>
      <c r="F971" s="8">
        <v>26200</v>
      </c>
      <c r="G971" s="8">
        <v>141292</v>
      </c>
      <c r="H971" s="8">
        <v>23836</v>
      </c>
      <c r="I971" s="8">
        <v>174232</v>
      </c>
      <c r="J971" t="str">
        <f>LOOKUP(A971,Feuil7!A$2:A$28,Feuil7!D$2:D$28)</f>
        <v>HAUTE-NORMANDIE</v>
      </c>
      <c r="K971" t="str">
        <f t="shared" si="63"/>
        <v>niveau primaire</v>
      </c>
      <c r="L971" t="str">
        <f t="shared" si="64"/>
        <v>BASSIN PARISIEN</v>
      </c>
      <c r="M971" s="11">
        <f t="shared" si="65"/>
        <v>365560</v>
      </c>
      <c r="N971" s="11">
        <f t="shared" si="66"/>
        <v>50036</v>
      </c>
    </row>
    <row r="972" spans="1:14" x14ac:dyDescent="0.25">
      <c r="A972" s="5">
        <v>53</v>
      </c>
      <c r="B972" s="9" t="s">
        <v>82</v>
      </c>
      <c r="C972" s="10" t="s">
        <v>83</v>
      </c>
      <c r="D972">
        <v>1968</v>
      </c>
      <c r="E972" s="7" t="s">
        <v>11</v>
      </c>
      <c r="F972" s="8">
        <v>13052</v>
      </c>
      <c r="G972" s="8">
        <v>78516</v>
      </c>
      <c r="H972" s="8">
        <v>12644</v>
      </c>
      <c r="I972" s="8">
        <v>103540</v>
      </c>
      <c r="J972" t="str">
        <f>LOOKUP(A972,Feuil7!A$2:A$28,Feuil7!D$2:D$28)</f>
        <v>BRETAGNE</v>
      </c>
      <c r="K972" t="str">
        <f t="shared" si="63"/>
        <v>niveau primaire</v>
      </c>
      <c r="L972" t="str">
        <f t="shared" si="64"/>
        <v>OUEST</v>
      </c>
      <c r="M972" s="11">
        <f t="shared" si="65"/>
        <v>207752</v>
      </c>
      <c r="N972" s="11">
        <f t="shared" si="66"/>
        <v>25696</v>
      </c>
    </row>
    <row r="973" spans="1:14" x14ac:dyDescent="0.25">
      <c r="A973" s="5">
        <v>73</v>
      </c>
      <c r="B973" s="9" t="s">
        <v>76</v>
      </c>
      <c r="C973" s="10" t="s">
        <v>77</v>
      </c>
      <c r="D973" s="11">
        <v>1999</v>
      </c>
      <c r="E973" s="7" t="s">
        <v>193</v>
      </c>
      <c r="F973" s="8">
        <v>53</v>
      </c>
      <c r="G973" s="8">
        <v>13425</v>
      </c>
      <c r="H973" s="8">
        <v>32</v>
      </c>
      <c r="I973" s="8">
        <v>17542</v>
      </c>
      <c r="J973" t="str">
        <f>LOOKUP(A973,Feuil7!A$2:A$28,Feuil7!D$2:D$28)</f>
        <v>MIDI-PYRENEES</v>
      </c>
      <c r="K973" t="str">
        <f t="shared" si="63"/>
        <v>niveau primaire</v>
      </c>
      <c r="L973" t="str">
        <f t="shared" si="64"/>
        <v>SUD-OUEST</v>
      </c>
      <c r="M973" s="11">
        <f t="shared" si="65"/>
        <v>31052</v>
      </c>
      <c r="N973" s="11">
        <f t="shared" si="66"/>
        <v>85</v>
      </c>
    </row>
    <row r="974" spans="1:14" x14ac:dyDescent="0.25">
      <c r="A974" s="5">
        <v>82</v>
      </c>
      <c r="B974" s="9" t="s">
        <v>147</v>
      </c>
      <c r="C974" s="10" t="s">
        <v>148</v>
      </c>
      <c r="D974" s="11">
        <v>1982</v>
      </c>
      <c r="E974" s="7" t="s">
        <v>195</v>
      </c>
      <c r="F974" s="8">
        <v>21416</v>
      </c>
      <c r="G974" s="8">
        <v>69164</v>
      </c>
      <c r="H974" s="8">
        <v>16988</v>
      </c>
      <c r="I974" s="8">
        <v>49892</v>
      </c>
      <c r="J974" t="str">
        <f>LOOKUP(A974,Feuil7!A$2:A$28,Feuil7!D$2:D$28)</f>
        <v>RHONE-ALPES</v>
      </c>
      <c r="K974" t="str">
        <f t="shared" si="63"/>
        <v>niveau secondaire</v>
      </c>
      <c r="L974" t="str">
        <f t="shared" si="64"/>
        <v>CENTRE-EST</v>
      </c>
      <c r="M974" s="11">
        <f t="shared" si="65"/>
        <v>157460</v>
      </c>
      <c r="N974" s="11">
        <f t="shared" si="66"/>
        <v>38404</v>
      </c>
    </row>
    <row r="975" spans="1:14" x14ac:dyDescent="0.25">
      <c r="A975" s="5">
        <v>93</v>
      </c>
      <c r="B975" s="9" t="s">
        <v>311</v>
      </c>
      <c r="C975" s="10" t="s">
        <v>18</v>
      </c>
      <c r="D975" s="11">
        <v>1982</v>
      </c>
      <c r="E975" s="7" t="s">
        <v>11</v>
      </c>
      <c r="F975" s="8">
        <v>1608</v>
      </c>
      <c r="G975" s="8">
        <v>12492</v>
      </c>
      <c r="H975" s="8">
        <v>1116</v>
      </c>
      <c r="I975" s="8">
        <v>13108</v>
      </c>
      <c r="J975" t="str">
        <f>LOOKUP(A975,Feuil7!A$2:A$28,Feuil7!D$2:D$28)</f>
        <v>PROVENCE-ALPES-COTE D'AZUR</v>
      </c>
      <c r="K975" t="str">
        <f t="shared" si="63"/>
        <v>niveau primaire</v>
      </c>
      <c r="L975" t="str">
        <f t="shared" si="64"/>
        <v>MEDITERRANEE</v>
      </c>
      <c r="M975" s="11">
        <f t="shared" si="65"/>
        <v>28324</v>
      </c>
      <c r="N975" s="11">
        <f t="shared" si="66"/>
        <v>2724</v>
      </c>
    </row>
    <row r="976" spans="1:14" x14ac:dyDescent="0.25">
      <c r="A976" s="5">
        <v>73</v>
      </c>
      <c r="B976" s="9" t="s">
        <v>74</v>
      </c>
      <c r="C976" s="10" t="s">
        <v>75</v>
      </c>
      <c r="D976" s="11">
        <v>1990</v>
      </c>
      <c r="E976" s="7" t="s">
        <v>11</v>
      </c>
      <c r="F976" s="8">
        <v>8009</v>
      </c>
      <c r="G976" s="8">
        <v>65905</v>
      </c>
      <c r="H976" s="8">
        <v>5680</v>
      </c>
      <c r="I976" s="8">
        <v>87047</v>
      </c>
      <c r="J976" t="str">
        <f>LOOKUP(A976,Feuil7!A$2:A$28,Feuil7!D$2:D$28)</f>
        <v>MIDI-PYRENEES</v>
      </c>
      <c r="K976" t="str">
        <f t="shared" si="63"/>
        <v>niveau primaire</v>
      </c>
      <c r="L976" t="str">
        <f t="shared" si="64"/>
        <v>SUD-OUEST</v>
      </c>
      <c r="M976" s="11">
        <f t="shared" si="65"/>
        <v>166641</v>
      </c>
      <c r="N976" s="11">
        <f t="shared" si="66"/>
        <v>13689</v>
      </c>
    </row>
    <row r="977" spans="1:14" x14ac:dyDescent="0.25">
      <c r="A977" s="5">
        <v>72</v>
      </c>
      <c r="B977" s="9" t="s">
        <v>137</v>
      </c>
      <c r="C977" s="10" t="s">
        <v>138</v>
      </c>
      <c r="D977" s="11">
        <v>1982</v>
      </c>
      <c r="E977" s="7" t="s">
        <v>196</v>
      </c>
      <c r="F977" s="8">
        <v>2592</v>
      </c>
      <c r="G977" s="8">
        <v>15456</v>
      </c>
      <c r="H977" s="8">
        <v>3544</v>
      </c>
      <c r="I977" s="8">
        <v>14112</v>
      </c>
      <c r="J977" t="str">
        <f>LOOKUP(A977,Feuil7!A$2:A$28,Feuil7!D$2:D$28)</f>
        <v>AQUITAINE</v>
      </c>
      <c r="K977" t="str">
        <f t="shared" si="63"/>
        <v>niveau supérieur</v>
      </c>
      <c r="L977" t="str">
        <f t="shared" si="64"/>
        <v>SUD-OUEST</v>
      </c>
      <c r="M977" s="11">
        <f t="shared" si="65"/>
        <v>35704</v>
      </c>
      <c r="N977" s="11">
        <f t="shared" si="66"/>
        <v>6136</v>
      </c>
    </row>
    <row r="978" spans="1:14" x14ac:dyDescent="0.25">
      <c r="A978" s="5">
        <v>54</v>
      </c>
      <c r="B978" s="9" t="s">
        <v>40</v>
      </c>
      <c r="C978" s="10" t="s">
        <v>41</v>
      </c>
      <c r="D978" s="11">
        <v>2006</v>
      </c>
      <c r="E978" s="7" t="s">
        <v>194</v>
      </c>
      <c r="F978" s="8">
        <v>1134.0709297474025</v>
      </c>
      <c r="G978" s="8">
        <v>5408.3462667818167</v>
      </c>
      <c r="H978" s="8">
        <v>903.59524455127416</v>
      </c>
      <c r="I978" s="8">
        <v>9339.8438948367966</v>
      </c>
      <c r="J978" t="str">
        <f>LOOKUP(A978,Feuil7!A$2:A$28,Feuil7!D$2:D$28)</f>
        <v>POITOU-CHARENTES</v>
      </c>
      <c r="K978" t="str">
        <f t="shared" si="63"/>
        <v>niveau secondaire</v>
      </c>
      <c r="L978" t="str">
        <f t="shared" si="64"/>
        <v>OUEST</v>
      </c>
      <c r="M978" s="11">
        <f t="shared" si="65"/>
        <v>16785.856335917291</v>
      </c>
      <c r="N978" s="11">
        <f t="shared" si="66"/>
        <v>2037.6661742986767</v>
      </c>
    </row>
    <row r="979" spans="1:14" x14ac:dyDescent="0.25">
      <c r="A979" s="5">
        <v>54</v>
      </c>
      <c r="B979" s="9" t="s">
        <v>176</v>
      </c>
      <c r="C979" s="10" t="s">
        <v>177</v>
      </c>
      <c r="D979" s="11">
        <v>1975</v>
      </c>
      <c r="E979" s="7" t="s">
        <v>11</v>
      </c>
      <c r="F979" s="8">
        <v>6035</v>
      </c>
      <c r="G979" s="8">
        <v>45415</v>
      </c>
      <c r="H979" s="8">
        <v>4555</v>
      </c>
      <c r="I979" s="8">
        <v>51850</v>
      </c>
      <c r="J979" t="str">
        <f>LOOKUP(A979,Feuil7!A$2:A$28,Feuil7!D$2:D$28)</f>
        <v>POITOU-CHARENTES</v>
      </c>
      <c r="K979" t="str">
        <f t="shared" si="63"/>
        <v>niveau primaire</v>
      </c>
      <c r="L979" t="str">
        <f t="shared" si="64"/>
        <v>OUEST</v>
      </c>
      <c r="M979" s="11">
        <f t="shared" si="65"/>
        <v>107855</v>
      </c>
      <c r="N979" s="11">
        <f t="shared" si="66"/>
        <v>10590</v>
      </c>
    </row>
    <row r="980" spans="1:14" x14ac:dyDescent="0.25">
      <c r="A980" s="5">
        <v>91</v>
      </c>
      <c r="B980" s="9" t="s">
        <v>108</v>
      </c>
      <c r="C980" s="10" t="s">
        <v>109</v>
      </c>
      <c r="D980">
        <v>1968</v>
      </c>
      <c r="E980" s="7" t="s">
        <v>195</v>
      </c>
      <c r="F980" s="8">
        <v>684</v>
      </c>
      <c r="G980" s="8">
        <v>1164</v>
      </c>
      <c r="H980" s="8">
        <v>620</v>
      </c>
      <c r="I980" s="8">
        <v>932</v>
      </c>
      <c r="J980" t="str">
        <f>LOOKUP(A980,Feuil7!A$2:A$28,Feuil7!D$2:D$28)</f>
        <v>LANGUEDOC-ROUSSILLON</v>
      </c>
      <c r="K980" t="str">
        <f t="shared" si="63"/>
        <v>niveau secondaire</v>
      </c>
      <c r="L980" t="str">
        <f t="shared" si="64"/>
        <v>MEDITERRANEE</v>
      </c>
      <c r="M980" s="11">
        <f t="shared" si="65"/>
        <v>3400</v>
      </c>
      <c r="N980" s="11">
        <f t="shared" si="66"/>
        <v>1304</v>
      </c>
    </row>
    <row r="981" spans="1:14" x14ac:dyDescent="0.25">
      <c r="A981" s="5">
        <v>54</v>
      </c>
      <c r="B981" s="9" t="s">
        <v>42</v>
      </c>
      <c r="C981" s="10" t="s">
        <v>43</v>
      </c>
      <c r="D981" s="11">
        <v>1990</v>
      </c>
      <c r="E981" s="7" t="s">
        <v>195</v>
      </c>
      <c r="F981" s="8">
        <v>8836</v>
      </c>
      <c r="G981" s="8">
        <v>39293</v>
      </c>
      <c r="H981" s="8">
        <v>6876</v>
      </c>
      <c r="I981" s="8">
        <v>28148</v>
      </c>
      <c r="J981" t="str">
        <f>LOOKUP(A981,Feuil7!A$2:A$28,Feuil7!D$2:D$28)</f>
        <v>POITOU-CHARENTES</v>
      </c>
      <c r="K981" t="str">
        <f t="shared" si="63"/>
        <v>niveau secondaire</v>
      </c>
      <c r="L981" t="str">
        <f t="shared" si="64"/>
        <v>OUEST</v>
      </c>
      <c r="M981" s="11">
        <f t="shared" si="65"/>
        <v>83153</v>
      </c>
      <c r="N981" s="11">
        <f t="shared" si="66"/>
        <v>15712</v>
      </c>
    </row>
    <row r="982" spans="1:14" x14ac:dyDescent="0.25">
      <c r="A982" s="5">
        <v>82</v>
      </c>
      <c r="B982" s="9" t="s">
        <v>55</v>
      </c>
      <c r="C982" s="10" t="s">
        <v>65</v>
      </c>
      <c r="D982" s="11">
        <v>1975</v>
      </c>
      <c r="E982" s="7" t="s">
        <v>193</v>
      </c>
      <c r="F982" s="8">
        <v>3200</v>
      </c>
      <c r="G982" s="8">
        <v>31440</v>
      </c>
      <c r="H982" s="8">
        <v>3735</v>
      </c>
      <c r="I982" s="8">
        <v>39645</v>
      </c>
      <c r="J982" t="str">
        <f>LOOKUP(A982,Feuil7!A$2:A$28,Feuil7!D$2:D$28)</f>
        <v>RHONE-ALPES</v>
      </c>
      <c r="K982" t="str">
        <f t="shared" si="63"/>
        <v>niveau primaire</v>
      </c>
      <c r="L982" t="str">
        <f t="shared" si="64"/>
        <v>CENTRE-EST</v>
      </c>
      <c r="M982" s="11">
        <f t="shared" si="65"/>
        <v>78020</v>
      </c>
      <c r="N982" s="11">
        <f t="shared" si="66"/>
        <v>6935</v>
      </c>
    </row>
    <row r="983" spans="1:14" x14ac:dyDescent="0.25">
      <c r="A983" s="5">
        <v>83</v>
      </c>
      <c r="B983" s="9" t="s">
        <v>37</v>
      </c>
      <c r="C983" s="10" t="s">
        <v>38</v>
      </c>
      <c r="D983">
        <v>1968</v>
      </c>
      <c r="E983" s="7" t="s">
        <v>195</v>
      </c>
      <c r="F983" s="8">
        <v>1492</v>
      </c>
      <c r="G983" s="8">
        <v>1988</v>
      </c>
      <c r="H983" s="8">
        <v>872</v>
      </c>
      <c r="I983" s="8">
        <v>1468</v>
      </c>
      <c r="J983" t="str">
        <f>LOOKUP(A983,Feuil7!A$2:A$28,Feuil7!D$2:D$28)</f>
        <v>AUVERGNE</v>
      </c>
      <c r="K983" t="str">
        <f t="shared" si="63"/>
        <v>niveau secondaire</v>
      </c>
      <c r="L983" t="str">
        <f t="shared" si="64"/>
        <v>CENTRE-EST</v>
      </c>
      <c r="M983" s="11">
        <f t="shared" si="65"/>
        <v>5820</v>
      </c>
      <c r="N983" s="11">
        <f t="shared" si="66"/>
        <v>2364</v>
      </c>
    </row>
    <row r="984" spans="1:14" x14ac:dyDescent="0.25">
      <c r="A984" s="5">
        <v>52</v>
      </c>
      <c r="B984" s="9" t="s">
        <v>110</v>
      </c>
      <c r="C984" s="10" t="s">
        <v>111</v>
      </c>
      <c r="D984" s="11">
        <v>1982</v>
      </c>
      <c r="E984" s="7" t="s">
        <v>195</v>
      </c>
      <c r="F984" s="8">
        <v>13164</v>
      </c>
      <c r="G984" s="8">
        <v>32768</v>
      </c>
      <c r="H984" s="8">
        <v>9540</v>
      </c>
      <c r="I984" s="8">
        <v>19944</v>
      </c>
      <c r="J984" t="str">
        <f>LOOKUP(A984,Feuil7!A$2:A$28,Feuil7!D$2:D$28)</f>
        <v>PAYS DE LA LOIRE</v>
      </c>
      <c r="K984" t="str">
        <f t="shared" si="63"/>
        <v>niveau secondaire</v>
      </c>
      <c r="L984" t="str">
        <f t="shared" si="64"/>
        <v>OUEST</v>
      </c>
      <c r="M984" s="11">
        <f t="shared" si="65"/>
        <v>75416</v>
      </c>
      <c r="N984" s="11">
        <f t="shared" si="66"/>
        <v>22704</v>
      </c>
    </row>
    <row r="985" spans="1:14" x14ac:dyDescent="0.25">
      <c r="A985" s="5">
        <v>41</v>
      </c>
      <c r="B985" s="9" t="s">
        <v>123</v>
      </c>
      <c r="C985" s="10" t="s">
        <v>124</v>
      </c>
      <c r="D985" s="11">
        <v>2006</v>
      </c>
      <c r="E985" s="7" t="s">
        <v>197</v>
      </c>
      <c r="F985" s="8">
        <v>5252.7641491513368</v>
      </c>
      <c r="G985" s="8">
        <v>63158.344302629273</v>
      </c>
      <c r="H985" s="8">
        <v>7069.5457438252161</v>
      </c>
      <c r="I985" s="8">
        <v>64046.028834956975</v>
      </c>
      <c r="J985" t="str">
        <f>LOOKUP(A985,Feuil7!A$2:A$28,Feuil7!D$2:D$28)</f>
        <v>LORRAINE</v>
      </c>
      <c r="K985" t="str">
        <f t="shared" si="63"/>
        <v>niveau supérieur</v>
      </c>
      <c r="L985" t="str">
        <f t="shared" si="64"/>
        <v>EST</v>
      </c>
      <c r="M985" s="11">
        <f t="shared" si="65"/>
        <v>139526.68303056282</v>
      </c>
      <c r="N985" s="11">
        <f t="shared" si="66"/>
        <v>12322.309892976553</v>
      </c>
    </row>
    <row r="986" spans="1:14" x14ac:dyDescent="0.25">
      <c r="A986" s="5">
        <v>24</v>
      </c>
      <c r="B986" s="9" t="s">
        <v>102</v>
      </c>
      <c r="C986" s="10" t="s">
        <v>103</v>
      </c>
      <c r="D986">
        <v>1968</v>
      </c>
      <c r="E986" s="7" t="s">
        <v>193</v>
      </c>
      <c r="F986" s="8">
        <v>6700</v>
      </c>
      <c r="G986" s="8">
        <v>38036</v>
      </c>
      <c r="H986" s="8">
        <v>8008</v>
      </c>
      <c r="I986" s="8">
        <v>45996</v>
      </c>
      <c r="J986" t="str">
        <f>LOOKUP(A986,Feuil7!A$2:A$28,Feuil7!D$2:D$28)</f>
        <v>CENTRE</v>
      </c>
      <c r="K986" t="str">
        <f t="shared" si="63"/>
        <v>niveau primaire</v>
      </c>
      <c r="L986" t="str">
        <f t="shared" si="64"/>
        <v>BASSIN PARISIEN</v>
      </c>
      <c r="M986" s="11">
        <f t="shared" si="65"/>
        <v>98740</v>
      </c>
      <c r="N986" s="11">
        <f t="shared" si="66"/>
        <v>14708</v>
      </c>
    </row>
    <row r="987" spans="1:14" x14ac:dyDescent="0.25">
      <c r="A987" s="5">
        <v>93</v>
      </c>
      <c r="B987" s="9" t="s">
        <v>172</v>
      </c>
      <c r="C987" s="10" t="s">
        <v>173</v>
      </c>
      <c r="D987">
        <v>1968</v>
      </c>
      <c r="E987" s="7" t="s">
        <v>11</v>
      </c>
      <c r="F987" s="8">
        <v>7092</v>
      </c>
      <c r="G987" s="8">
        <v>52384</v>
      </c>
      <c r="H987" s="8">
        <v>5576</v>
      </c>
      <c r="I987" s="8">
        <v>62152</v>
      </c>
      <c r="J987" t="str">
        <f>LOOKUP(A987,Feuil7!A$2:A$28,Feuil7!D$2:D$28)</f>
        <v>PROVENCE-ALPES-COTE D'AZUR</v>
      </c>
      <c r="K987" t="str">
        <f t="shared" si="63"/>
        <v>niveau primaire</v>
      </c>
      <c r="L987" t="str">
        <f t="shared" si="64"/>
        <v>MEDITERRANEE</v>
      </c>
      <c r="M987" s="11">
        <f t="shared" si="65"/>
        <v>127204</v>
      </c>
      <c r="N987" s="11">
        <f t="shared" si="66"/>
        <v>12668</v>
      </c>
    </row>
    <row r="988" spans="1:14" x14ac:dyDescent="0.25">
      <c r="A988" s="5">
        <v>11</v>
      </c>
      <c r="B988" s="9" t="s">
        <v>187</v>
      </c>
      <c r="C988" s="10" t="s">
        <v>188</v>
      </c>
      <c r="D988" s="11">
        <v>2006</v>
      </c>
      <c r="E988" s="7" t="s">
        <v>194</v>
      </c>
      <c r="F988" s="8">
        <v>2853.762325181121</v>
      </c>
      <c r="G988" s="8">
        <v>21159.327226185145</v>
      </c>
      <c r="H988" s="8">
        <v>2280.9732059915705</v>
      </c>
      <c r="I988" s="8">
        <v>39456.474026120071</v>
      </c>
      <c r="J988" t="str">
        <f>LOOKUP(A988,Feuil7!A$2:A$28,Feuil7!D$2:D$28)</f>
        <v>ILE-DE-FRANCE</v>
      </c>
      <c r="K988" t="str">
        <f t="shared" si="63"/>
        <v>niveau secondaire</v>
      </c>
      <c r="L988" t="str">
        <f t="shared" si="64"/>
        <v>REGION PARISIENNE</v>
      </c>
      <c r="M988" s="11">
        <f t="shared" si="65"/>
        <v>65750.536783477903</v>
      </c>
      <c r="N988" s="11">
        <f t="shared" si="66"/>
        <v>5134.7355311726915</v>
      </c>
    </row>
    <row r="989" spans="1:14" x14ac:dyDescent="0.25">
      <c r="A989" s="5">
        <v>25</v>
      </c>
      <c r="B989" s="9" t="s">
        <v>131</v>
      </c>
      <c r="C989" s="10" t="s">
        <v>132</v>
      </c>
      <c r="D989" s="11">
        <v>1982</v>
      </c>
      <c r="E989" s="7" t="s">
        <v>197</v>
      </c>
      <c r="F989" s="8">
        <v>580</v>
      </c>
      <c r="G989" s="8">
        <v>4488</v>
      </c>
      <c r="H989" s="8">
        <v>608</v>
      </c>
      <c r="I989" s="8">
        <v>4576</v>
      </c>
      <c r="J989" t="str">
        <f>LOOKUP(A989,Feuil7!A$2:A$28,Feuil7!D$2:D$28)</f>
        <v>BASSE-NORMANDIE</v>
      </c>
      <c r="K989" t="str">
        <f t="shared" si="63"/>
        <v>niveau supérieur</v>
      </c>
      <c r="L989" t="str">
        <f t="shared" si="64"/>
        <v>BASSIN PARISIEN</v>
      </c>
      <c r="M989" s="11">
        <f t="shared" si="65"/>
        <v>10252</v>
      </c>
      <c r="N989" s="11">
        <f t="shared" si="66"/>
        <v>1188</v>
      </c>
    </row>
    <row r="990" spans="1:14" x14ac:dyDescent="0.25">
      <c r="A990" s="5">
        <v>91</v>
      </c>
      <c r="B990" s="9" t="s">
        <v>108</v>
      </c>
      <c r="C990" s="10" t="s">
        <v>109</v>
      </c>
      <c r="D990">
        <v>1968</v>
      </c>
      <c r="E990" s="7" t="s">
        <v>193</v>
      </c>
      <c r="F990" s="8">
        <v>1048</v>
      </c>
      <c r="G990" s="8">
        <v>6424</v>
      </c>
      <c r="H990" s="8">
        <v>868</v>
      </c>
      <c r="I990" s="8">
        <v>7368</v>
      </c>
      <c r="J990" t="str">
        <f>LOOKUP(A990,Feuil7!A$2:A$28,Feuil7!D$2:D$28)</f>
        <v>LANGUEDOC-ROUSSILLON</v>
      </c>
      <c r="K990" t="str">
        <f t="shared" si="63"/>
        <v>niveau primaire</v>
      </c>
      <c r="L990" t="str">
        <f t="shared" si="64"/>
        <v>MEDITERRANEE</v>
      </c>
      <c r="M990" s="11">
        <f t="shared" si="65"/>
        <v>15708</v>
      </c>
      <c r="N990" s="11">
        <f t="shared" si="66"/>
        <v>1916</v>
      </c>
    </row>
    <row r="991" spans="1:14" x14ac:dyDescent="0.25">
      <c r="A991" s="5">
        <v>91</v>
      </c>
      <c r="B991" s="9" t="s">
        <v>108</v>
      </c>
      <c r="C991" s="10" t="s">
        <v>109</v>
      </c>
      <c r="D991" s="11">
        <v>1999</v>
      </c>
      <c r="E991" s="7" t="s">
        <v>193</v>
      </c>
      <c r="F991" s="8">
        <v>35</v>
      </c>
      <c r="G991" s="8">
        <v>5181</v>
      </c>
      <c r="H991" s="8">
        <v>10</v>
      </c>
      <c r="I991" s="8">
        <v>6088</v>
      </c>
      <c r="J991" t="str">
        <f>LOOKUP(A991,Feuil7!A$2:A$28,Feuil7!D$2:D$28)</f>
        <v>LANGUEDOC-ROUSSILLON</v>
      </c>
      <c r="K991" t="str">
        <f t="shared" si="63"/>
        <v>niveau primaire</v>
      </c>
      <c r="L991" t="str">
        <f t="shared" si="64"/>
        <v>MEDITERRANEE</v>
      </c>
      <c r="M991" s="11">
        <f t="shared" si="65"/>
        <v>11314</v>
      </c>
      <c r="N991" s="11">
        <f t="shared" si="66"/>
        <v>45</v>
      </c>
    </row>
    <row r="992" spans="1:14" x14ac:dyDescent="0.25">
      <c r="A992" s="5">
        <v>94</v>
      </c>
      <c r="B992" s="9" t="s">
        <v>53</v>
      </c>
      <c r="C992" s="10" t="s">
        <v>54</v>
      </c>
      <c r="D992" s="11">
        <v>2011</v>
      </c>
      <c r="E992" s="7" t="s">
        <v>193</v>
      </c>
      <c r="F992" s="8">
        <v>41.020411719160798</v>
      </c>
      <c r="G992" s="8">
        <v>4668.3771025451679</v>
      </c>
      <c r="H992" s="8">
        <v>18.442737528658611</v>
      </c>
      <c r="I992" s="8">
        <v>5705.6407895671045</v>
      </c>
      <c r="J992" t="str">
        <f>LOOKUP(A992,Feuil7!A$2:A$28,Feuil7!D$2:D$28)</f>
        <v>CORSE</v>
      </c>
      <c r="K992" t="str">
        <f t="shared" si="63"/>
        <v>niveau primaire</v>
      </c>
      <c r="L992" t="str">
        <f t="shared" si="64"/>
        <v>MEDITERRANEE</v>
      </c>
      <c r="M992" s="11">
        <f t="shared" si="65"/>
        <v>10433.481041360092</v>
      </c>
      <c r="N992" s="11">
        <f t="shared" si="66"/>
        <v>59.463149247819409</v>
      </c>
    </row>
    <row r="993" spans="1:14" x14ac:dyDescent="0.25">
      <c r="A993" s="5">
        <v>11</v>
      </c>
      <c r="B993" s="9" t="s">
        <v>162</v>
      </c>
      <c r="C993" s="10" t="s">
        <v>163</v>
      </c>
      <c r="D993" s="11">
        <v>2011</v>
      </c>
      <c r="E993" s="7" t="s">
        <v>193</v>
      </c>
      <c r="F993" s="8">
        <v>226.86724329829281</v>
      </c>
      <c r="G993" s="8">
        <v>21883.763700509931</v>
      </c>
      <c r="H993" s="8">
        <v>78.766700853449109</v>
      </c>
      <c r="I993" s="8">
        <v>38876.4257627892</v>
      </c>
      <c r="J993" t="str">
        <f>LOOKUP(A993,Feuil7!A$2:A$28,Feuil7!D$2:D$28)</f>
        <v>ILE-DE-FRANCE</v>
      </c>
      <c r="K993" t="str">
        <f t="shared" si="63"/>
        <v>niveau primaire</v>
      </c>
      <c r="L993" t="str">
        <f t="shared" si="64"/>
        <v>REGION PARISIENNE</v>
      </c>
      <c r="M993" s="11">
        <f t="shared" si="65"/>
        <v>61065.823407450873</v>
      </c>
      <c r="N993" s="11">
        <f t="shared" si="66"/>
        <v>305.6339441517419</v>
      </c>
    </row>
    <row r="994" spans="1:14" x14ac:dyDescent="0.25">
      <c r="A994" s="5">
        <v>24</v>
      </c>
      <c r="B994" s="9" t="s">
        <v>45</v>
      </c>
      <c r="C994" s="10" t="s">
        <v>46</v>
      </c>
      <c r="D994" s="11">
        <v>1975</v>
      </c>
      <c r="E994" s="7" t="s">
        <v>197</v>
      </c>
      <c r="F994" s="8">
        <v>500</v>
      </c>
      <c r="G994" s="8">
        <v>4125</v>
      </c>
      <c r="H994" s="8">
        <v>635</v>
      </c>
      <c r="I994" s="8">
        <v>3175</v>
      </c>
      <c r="J994" t="str">
        <f>LOOKUP(A994,Feuil7!A$2:A$28,Feuil7!D$2:D$28)</f>
        <v>CENTRE</v>
      </c>
      <c r="K994" t="str">
        <f t="shared" si="63"/>
        <v>niveau supérieur</v>
      </c>
      <c r="L994" t="str">
        <f t="shared" si="64"/>
        <v>BASSIN PARISIEN</v>
      </c>
      <c r="M994" s="11">
        <f t="shared" si="65"/>
        <v>8435</v>
      </c>
      <c r="N994" s="11">
        <f t="shared" si="66"/>
        <v>1135</v>
      </c>
    </row>
    <row r="995" spans="1:14" x14ac:dyDescent="0.25">
      <c r="A995" s="5">
        <v>25</v>
      </c>
      <c r="B995" s="9" t="s">
        <v>131</v>
      </c>
      <c r="C995" s="10" t="s">
        <v>132</v>
      </c>
      <c r="D995" s="11">
        <v>1999</v>
      </c>
      <c r="E995" s="7" t="s">
        <v>197</v>
      </c>
      <c r="F995" s="8">
        <v>935</v>
      </c>
      <c r="G995" s="8">
        <v>9566</v>
      </c>
      <c r="H995" s="8">
        <v>1107</v>
      </c>
      <c r="I995" s="8">
        <v>10614</v>
      </c>
      <c r="J995" t="str">
        <f>LOOKUP(A995,Feuil7!A$2:A$28,Feuil7!D$2:D$28)</f>
        <v>BASSE-NORMANDIE</v>
      </c>
      <c r="K995" t="str">
        <f t="shared" si="63"/>
        <v>niveau supérieur</v>
      </c>
      <c r="L995" t="str">
        <f t="shared" si="64"/>
        <v>BASSIN PARISIEN</v>
      </c>
      <c r="M995" s="11">
        <f t="shared" si="65"/>
        <v>22222</v>
      </c>
      <c r="N995" s="11">
        <f t="shared" si="66"/>
        <v>2042</v>
      </c>
    </row>
    <row r="996" spans="1:14" x14ac:dyDescent="0.25">
      <c r="A996" s="5">
        <v>94</v>
      </c>
      <c r="B996" s="9" t="s">
        <v>53</v>
      </c>
      <c r="C996" s="10" t="s">
        <v>54</v>
      </c>
      <c r="D996" s="11">
        <v>1999</v>
      </c>
      <c r="E996" s="7" t="s">
        <v>197</v>
      </c>
      <c r="F996" s="8">
        <v>301</v>
      </c>
      <c r="G996" s="8">
        <v>6238</v>
      </c>
      <c r="H996" s="8">
        <v>442</v>
      </c>
      <c r="I996" s="8">
        <v>7376</v>
      </c>
      <c r="J996" t="str">
        <f>LOOKUP(A996,Feuil7!A$2:A$28,Feuil7!D$2:D$28)</f>
        <v>CORSE</v>
      </c>
      <c r="K996" t="str">
        <f t="shared" si="63"/>
        <v>niveau supérieur</v>
      </c>
      <c r="L996" t="str">
        <f t="shared" si="64"/>
        <v>MEDITERRANEE</v>
      </c>
      <c r="M996" s="11">
        <f t="shared" si="65"/>
        <v>14357</v>
      </c>
      <c r="N996" s="11">
        <f t="shared" si="66"/>
        <v>743</v>
      </c>
    </row>
    <row r="997" spans="1:14" x14ac:dyDescent="0.25">
      <c r="A997" s="5">
        <v>26</v>
      </c>
      <c r="B997" s="9" t="s">
        <v>182</v>
      </c>
      <c r="C997" s="10" t="s">
        <v>183</v>
      </c>
      <c r="D997">
        <v>1968</v>
      </c>
      <c r="E997" s="7" t="s">
        <v>194</v>
      </c>
      <c r="F997" s="8">
        <v>636</v>
      </c>
      <c r="G997" s="8">
        <v>2444</v>
      </c>
      <c r="H997" s="8">
        <v>792</v>
      </c>
      <c r="I997" s="8">
        <v>4752</v>
      </c>
      <c r="J997" t="str">
        <f>LOOKUP(A997,Feuil7!A$2:A$28,Feuil7!D$2:D$28)</f>
        <v>BOURGOGNE</v>
      </c>
      <c r="K997" t="str">
        <f t="shared" si="63"/>
        <v>niveau secondaire</v>
      </c>
      <c r="L997" t="str">
        <f t="shared" si="64"/>
        <v>BASSIN PARISIEN</v>
      </c>
      <c r="M997" s="11">
        <f t="shared" si="65"/>
        <v>8624</v>
      </c>
      <c r="N997" s="11">
        <f t="shared" si="66"/>
        <v>1428</v>
      </c>
    </row>
    <row r="998" spans="1:14" x14ac:dyDescent="0.25">
      <c r="A998" s="5">
        <v>24</v>
      </c>
      <c r="B998" s="9" t="s">
        <v>68</v>
      </c>
      <c r="C998" s="10" t="s">
        <v>69</v>
      </c>
      <c r="D998">
        <v>1968</v>
      </c>
      <c r="E998" s="7" t="s">
        <v>193</v>
      </c>
      <c r="F998" s="8">
        <v>5548</v>
      </c>
      <c r="G998" s="8">
        <v>27212</v>
      </c>
      <c r="H998" s="8">
        <v>6484</v>
      </c>
      <c r="I998" s="8">
        <v>32496</v>
      </c>
      <c r="J998" t="str">
        <f>LOOKUP(A998,Feuil7!A$2:A$28,Feuil7!D$2:D$28)</f>
        <v>CENTRE</v>
      </c>
      <c r="K998" t="str">
        <f t="shared" si="63"/>
        <v>niveau primaire</v>
      </c>
      <c r="L998" t="str">
        <f t="shared" si="64"/>
        <v>BASSIN PARISIEN</v>
      </c>
      <c r="M998" s="11">
        <f t="shared" si="65"/>
        <v>71740</v>
      </c>
      <c r="N998" s="11">
        <f t="shared" si="66"/>
        <v>12032</v>
      </c>
    </row>
    <row r="999" spans="1:14" x14ac:dyDescent="0.25">
      <c r="A999" s="5">
        <v>72</v>
      </c>
      <c r="B999" s="9" t="s">
        <v>92</v>
      </c>
      <c r="C999" s="10" t="s">
        <v>93</v>
      </c>
      <c r="D999" s="11">
        <v>1990</v>
      </c>
      <c r="E999" s="7" t="s">
        <v>194</v>
      </c>
      <c r="F999" s="8">
        <v>812</v>
      </c>
      <c r="G999" s="8">
        <v>5925</v>
      </c>
      <c r="H999" s="8">
        <v>813</v>
      </c>
      <c r="I999" s="8">
        <v>9040</v>
      </c>
      <c r="J999" t="str">
        <f>LOOKUP(A999,Feuil7!A$2:A$28,Feuil7!D$2:D$28)</f>
        <v>AQUITAINE</v>
      </c>
      <c r="K999" t="str">
        <f t="shared" si="63"/>
        <v>niveau secondaire</v>
      </c>
      <c r="L999" t="str">
        <f t="shared" si="64"/>
        <v>SUD-OUEST</v>
      </c>
      <c r="M999" s="11">
        <f t="shared" si="65"/>
        <v>16590</v>
      </c>
      <c r="N999" s="11">
        <f t="shared" si="66"/>
        <v>1625</v>
      </c>
    </row>
    <row r="1000" spans="1:14" x14ac:dyDescent="0.25">
      <c r="A1000" s="5">
        <v>73</v>
      </c>
      <c r="B1000" s="9" t="s">
        <v>139</v>
      </c>
      <c r="C1000" s="10" t="s">
        <v>140</v>
      </c>
      <c r="D1000" s="11">
        <v>2006</v>
      </c>
      <c r="E1000" s="7" t="s">
        <v>197</v>
      </c>
      <c r="F1000" s="8">
        <v>788.56334361165671</v>
      </c>
      <c r="G1000" s="8">
        <v>13996.460221214418</v>
      </c>
      <c r="H1000" s="8">
        <v>1054.5302426216606</v>
      </c>
      <c r="I1000" s="8">
        <v>18134.396371621653</v>
      </c>
      <c r="J1000" t="str">
        <f>LOOKUP(A1000,Feuil7!A$2:A$28,Feuil7!D$2:D$28)</f>
        <v>MIDI-PYRENEES</v>
      </c>
      <c r="K1000" t="str">
        <f t="shared" si="63"/>
        <v>niveau supérieur</v>
      </c>
      <c r="L1000" t="str">
        <f t="shared" si="64"/>
        <v>SUD-OUEST</v>
      </c>
      <c r="M1000" s="11">
        <f t="shared" si="65"/>
        <v>33973.95017906939</v>
      </c>
      <c r="N1000" s="11">
        <f t="shared" si="66"/>
        <v>1843.0935862333172</v>
      </c>
    </row>
    <row r="1001" spans="1:14" x14ac:dyDescent="0.25">
      <c r="A1001" s="5">
        <v>24</v>
      </c>
      <c r="B1001" s="9" t="s">
        <v>84</v>
      </c>
      <c r="C1001" s="10" t="s">
        <v>85</v>
      </c>
      <c r="D1001" s="11">
        <v>1999</v>
      </c>
      <c r="E1001" s="7" t="s">
        <v>196</v>
      </c>
      <c r="F1001" s="8">
        <v>1251</v>
      </c>
      <c r="G1001" s="8">
        <v>6887</v>
      </c>
      <c r="H1001" s="8">
        <v>1355</v>
      </c>
      <c r="I1001" s="8">
        <v>7534</v>
      </c>
      <c r="J1001" t="str">
        <f>LOOKUP(A1001,Feuil7!A$2:A$28,Feuil7!D$2:D$28)</f>
        <v>CENTRE</v>
      </c>
      <c r="K1001" t="str">
        <f t="shared" si="63"/>
        <v>niveau supérieur</v>
      </c>
      <c r="L1001" t="str">
        <f t="shared" si="64"/>
        <v>BASSIN PARISIEN</v>
      </c>
      <c r="M1001" s="11">
        <f t="shared" si="65"/>
        <v>17027</v>
      </c>
      <c r="N1001" s="11">
        <f t="shared" si="66"/>
        <v>2606</v>
      </c>
    </row>
    <row r="1002" spans="1:14" x14ac:dyDescent="0.25">
      <c r="A1002" s="5">
        <v>41</v>
      </c>
      <c r="B1002" s="9" t="s">
        <v>123</v>
      </c>
      <c r="C1002" s="10" t="s">
        <v>124</v>
      </c>
      <c r="D1002" s="11">
        <v>1975</v>
      </c>
      <c r="E1002" s="7" t="s">
        <v>11</v>
      </c>
      <c r="F1002" s="8">
        <v>19545</v>
      </c>
      <c r="G1002" s="8">
        <v>122760</v>
      </c>
      <c r="H1002" s="8">
        <v>19650</v>
      </c>
      <c r="I1002" s="8">
        <v>152795</v>
      </c>
      <c r="J1002" t="str">
        <f>LOOKUP(A1002,Feuil7!A$2:A$28,Feuil7!D$2:D$28)</f>
        <v>LORRAINE</v>
      </c>
      <c r="K1002" t="str">
        <f t="shared" si="63"/>
        <v>niveau primaire</v>
      </c>
      <c r="L1002" t="str">
        <f t="shared" si="64"/>
        <v>EST</v>
      </c>
      <c r="M1002" s="11">
        <f t="shared" si="65"/>
        <v>314750</v>
      </c>
      <c r="N1002" s="11">
        <f t="shared" si="66"/>
        <v>39195</v>
      </c>
    </row>
    <row r="1003" spans="1:14" x14ac:dyDescent="0.25">
      <c r="A1003" s="5">
        <v>22</v>
      </c>
      <c r="B1003" s="9" t="s">
        <v>166</v>
      </c>
      <c r="C1003" s="10" t="s">
        <v>167</v>
      </c>
      <c r="D1003" s="11">
        <v>1990</v>
      </c>
      <c r="E1003" s="7" t="s">
        <v>197</v>
      </c>
      <c r="F1003" s="8">
        <v>1205</v>
      </c>
      <c r="G1003" s="8">
        <v>13840</v>
      </c>
      <c r="H1003" s="8">
        <v>1696</v>
      </c>
      <c r="I1003" s="8">
        <v>11976</v>
      </c>
      <c r="J1003" t="str">
        <f>LOOKUP(A1003,Feuil7!A$2:A$28,Feuil7!D$2:D$28)</f>
        <v>PICARDIE</v>
      </c>
      <c r="K1003" t="str">
        <f t="shared" si="63"/>
        <v>niveau supérieur</v>
      </c>
      <c r="L1003" t="str">
        <f t="shared" si="64"/>
        <v>BASSIN PARISIEN</v>
      </c>
      <c r="M1003" s="11">
        <f t="shared" si="65"/>
        <v>28717</v>
      </c>
      <c r="N1003" s="11">
        <f t="shared" si="66"/>
        <v>2901</v>
      </c>
    </row>
    <row r="1004" spans="1:14" x14ac:dyDescent="0.25">
      <c r="A1004" s="5">
        <v>52</v>
      </c>
      <c r="B1004" s="9" t="s">
        <v>174</v>
      </c>
      <c r="C1004" s="10" t="s">
        <v>175</v>
      </c>
      <c r="D1004" s="11">
        <v>2006</v>
      </c>
      <c r="E1004" s="7" t="s">
        <v>194</v>
      </c>
      <c r="F1004" s="8">
        <v>2160.1428510132332</v>
      </c>
      <c r="G1004" s="8">
        <v>9898.5082231675588</v>
      </c>
      <c r="H1004" s="8">
        <v>1220.3958680758767</v>
      </c>
      <c r="I1004" s="8">
        <v>16420.90338243129</v>
      </c>
      <c r="J1004" t="str">
        <f>LOOKUP(A1004,Feuil7!A$2:A$28,Feuil7!D$2:D$28)</f>
        <v>PAYS DE LA LOIRE</v>
      </c>
      <c r="K1004" t="str">
        <f t="shared" si="63"/>
        <v>niveau secondaire</v>
      </c>
      <c r="L1004" t="str">
        <f t="shared" si="64"/>
        <v>OUEST</v>
      </c>
      <c r="M1004" s="11">
        <f t="shared" si="65"/>
        <v>29699.950324687961</v>
      </c>
      <c r="N1004" s="11">
        <f t="shared" si="66"/>
        <v>3380.5387190891097</v>
      </c>
    </row>
    <row r="1005" spans="1:14" x14ac:dyDescent="0.25">
      <c r="A1005" s="5">
        <v>72</v>
      </c>
      <c r="B1005" s="9" t="s">
        <v>44</v>
      </c>
      <c r="C1005" s="10" t="s">
        <v>62</v>
      </c>
      <c r="D1005" s="11">
        <v>2006</v>
      </c>
      <c r="E1005" s="7" t="s">
        <v>195</v>
      </c>
      <c r="F1005" s="8">
        <v>4042.4740128745452</v>
      </c>
      <c r="G1005" s="8">
        <v>43914.122948174561</v>
      </c>
      <c r="H1005" s="8">
        <v>2549.4475839739835</v>
      </c>
      <c r="I1005" s="8">
        <v>31913.105599275161</v>
      </c>
      <c r="J1005" t="str">
        <f>LOOKUP(A1005,Feuil7!A$2:A$28,Feuil7!D$2:D$28)</f>
        <v>AQUITAINE</v>
      </c>
      <c r="K1005" t="str">
        <f t="shared" si="63"/>
        <v>niveau secondaire</v>
      </c>
      <c r="L1005" t="str">
        <f t="shared" si="64"/>
        <v>SUD-OUEST</v>
      </c>
      <c r="M1005" s="11">
        <f t="shared" si="65"/>
        <v>82419.150144298255</v>
      </c>
      <c r="N1005" s="11">
        <f t="shared" si="66"/>
        <v>6591.9215968485287</v>
      </c>
    </row>
    <row r="1006" spans="1:14" x14ac:dyDescent="0.25">
      <c r="A1006" s="5">
        <v>52</v>
      </c>
      <c r="B1006" s="9" t="s">
        <v>174</v>
      </c>
      <c r="C1006" s="10" t="s">
        <v>175</v>
      </c>
      <c r="D1006" s="11">
        <v>1990</v>
      </c>
      <c r="E1006" s="7" t="s">
        <v>11</v>
      </c>
      <c r="F1006" s="8">
        <v>4637</v>
      </c>
      <c r="G1006" s="8">
        <v>44677</v>
      </c>
      <c r="H1006" s="8">
        <v>2948</v>
      </c>
      <c r="I1006" s="8">
        <v>55180</v>
      </c>
      <c r="J1006" t="str">
        <f>LOOKUP(A1006,Feuil7!A$2:A$28,Feuil7!D$2:D$28)</f>
        <v>PAYS DE LA LOIRE</v>
      </c>
      <c r="K1006" t="str">
        <f t="shared" si="63"/>
        <v>niveau primaire</v>
      </c>
      <c r="L1006" t="str">
        <f t="shared" si="64"/>
        <v>OUEST</v>
      </c>
      <c r="M1006" s="11">
        <f t="shared" si="65"/>
        <v>107442</v>
      </c>
      <c r="N1006" s="11">
        <f t="shared" si="66"/>
        <v>7585</v>
      </c>
    </row>
    <row r="1007" spans="1:14" x14ac:dyDescent="0.25">
      <c r="A1007" s="5">
        <v>26</v>
      </c>
      <c r="B1007" s="9" t="s">
        <v>21</v>
      </c>
      <c r="C1007" s="10" t="s">
        <v>56</v>
      </c>
      <c r="D1007" s="11">
        <v>2011</v>
      </c>
      <c r="E1007" s="7" t="s">
        <v>197</v>
      </c>
      <c r="F1007" s="8">
        <v>3339.3347026144379</v>
      </c>
      <c r="G1007" s="8">
        <v>43778.094664251876</v>
      </c>
      <c r="H1007" s="8">
        <v>4629.6637312015855</v>
      </c>
      <c r="I1007" s="8">
        <v>51291.127885549038</v>
      </c>
      <c r="J1007" t="str">
        <f>LOOKUP(A1007,Feuil7!A$2:A$28,Feuil7!D$2:D$28)</f>
        <v>BOURGOGNE</v>
      </c>
      <c r="K1007" t="str">
        <f t="shared" si="63"/>
        <v>niveau supérieur</v>
      </c>
      <c r="L1007" t="str">
        <f t="shared" si="64"/>
        <v>BASSIN PARISIEN</v>
      </c>
      <c r="M1007" s="11">
        <f t="shared" si="65"/>
        <v>103038.22098361695</v>
      </c>
      <c r="N1007" s="11">
        <f t="shared" si="66"/>
        <v>7968.998433816023</v>
      </c>
    </row>
    <row r="1008" spans="1:14" x14ac:dyDescent="0.25">
      <c r="A1008" s="5">
        <v>11</v>
      </c>
      <c r="B1008" s="9" t="s">
        <v>156</v>
      </c>
      <c r="C1008" s="10" t="s">
        <v>157</v>
      </c>
      <c r="D1008">
        <v>1968</v>
      </c>
      <c r="E1008" s="7" t="s">
        <v>195</v>
      </c>
      <c r="F1008" s="8">
        <v>26780</v>
      </c>
      <c r="G1008" s="8">
        <v>72072</v>
      </c>
      <c r="H1008" s="8">
        <v>27372</v>
      </c>
      <c r="I1008" s="8">
        <v>78276</v>
      </c>
      <c r="J1008" t="str">
        <f>LOOKUP(A1008,Feuil7!A$2:A$28,Feuil7!D$2:D$28)</f>
        <v>ILE-DE-FRANCE</v>
      </c>
      <c r="K1008" t="str">
        <f t="shared" si="63"/>
        <v>niveau secondaire</v>
      </c>
      <c r="L1008" t="str">
        <f t="shared" si="64"/>
        <v>REGION PARISIENNE</v>
      </c>
      <c r="M1008" s="11">
        <f t="shared" si="65"/>
        <v>204500</v>
      </c>
      <c r="N1008" s="11">
        <f t="shared" si="66"/>
        <v>54152</v>
      </c>
    </row>
    <row r="1009" spans="1:14" x14ac:dyDescent="0.25">
      <c r="A1009" s="5">
        <v>52</v>
      </c>
      <c r="B1009" s="9" t="s">
        <v>174</v>
      </c>
      <c r="C1009" s="10" t="s">
        <v>175</v>
      </c>
      <c r="D1009">
        <v>1968</v>
      </c>
      <c r="E1009" s="7" t="s">
        <v>196</v>
      </c>
      <c r="F1009" s="8">
        <v>1448</v>
      </c>
      <c r="G1009" s="8">
        <v>3900</v>
      </c>
      <c r="H1009" s="8">
        <v>1440</v>
      </c>
      <c r="I1009" s="8">
        <v>2548</v>
      </c>
      <c r="J1009" t="str">
        <f>LOOKUP(A1009,Feuil7!A$2:A$28,Feuil7!D$2:D$28)</f>
        <v>PAYS DE LA LOIRE</v>
      </c>
      <c r="K1009" t="str">
        <f t="shared" si="63"/>
        <v>niveau supérieur</v>
      </c>
      <c r="L1009" t="str">
        <f t="shared" si="64"/>
        <v>OUEST</v>
      </c>
      <c r="M1009" s="11">
        <f t="shared" si="65"/>
        <v>9336</v>
      </c>
      <c r="N1009" s="11">
        <f t="shared" si="66"/>
        <v>2888</v>
      </c>
    </row>
    <row r="1010" spans="1:14" x14ac:dyDescent="0.25">
      <c r="A1010" s="5">
        <v>24</v>
      </c>
      <c r="B1010" s="9" t="s">
        <v>68</v>
      </c>
      <c r="C1010" s="10" t="s">
        <v>69</v>
      </c>
      <c r="D1010" s="11">
        <v>1975</v>
      </c>
      <c r="E1010" s="7" t="s">
        <v>196</v>
      </c>
      <c r="F1010" s="8">
        <v>1295</v>
      </c>
      <c r="G1010" s="8">
        <v>5385</v>
      </c>
      <c r="H1010" s="8">
        <v>1570</v>
      </c>
      <c r="I1010" s="8">
        <v>4475</v>
      </c>
      <c r="J1010" t="str">
        <f>LOOKUP(A1010,Feuil7!A$2:A$28,Feuil7!D$2:D$28)</f>
        <v>CENTRE</v>
      </c>
      <c r="K1010" t="str">
        <f t="shared" si="63"/>
        <v>niveau supérieur</v>
      </c>
      <c r="L1010" t="str">
        <f t="shared" si="64"/>
        <v>BASSIN PARISIEN</v>
      </c>
      <c r="M1010" s="11">
        <f t="shared" si="65"/>
        <v>12725</v>
      </c>
      <c r="N1010" s="11">
        <f t="shared" si="66"/>
        <v>2865</v>
      </c>
    </row>
    <row r="1011" spans="1:14" x14ac:dyDescent="0.25">
      <c r="A1011" s="5">
        <v>26</v>
      </c>
      <c r="B1011" s="9" t="s">
        <v>182</v>
      </c>
      <c r="C1011" s="10" t="s">
        <v>183</v>
      </c>
      <c r="D1011" s="11">
        <v>1982</v>
      </c>
      <c r="E1011" s="7" t="s">
        <v>193</v>
      </c>
      <c r="F1011" s="8">
        <v>1344</v>
      </c>
      <c r="G1011" s="8">
        <v>26288</v>
      </c>
      <c r="H1011" s="8">
        <v>1696</v>
      </c>
      <c r="I1011" s="8">
        <v>34904</v>
      </c>
      <c r="J1011" t="str">
        <f>LOOKUP(A1011,Feuil7!A$2:A$28,Feuil7!D$2:D$28)</f>
        <v>BOURGOGNE</v>
      </c>
      <c r="K1011" t="str">
        <f t="shared" si="63"/>
        <v>niveau primaire</v>
      </c>
      <c r="L1011" t="str">
        <f t="shared" si="64"/>
        <v>BASSIN PARISIEN</v>
      </c>
      <c r="M1011" s="11">
        <f t="shared" si="65"/>
        <v>64232</v>
      </c>
      <c r="N1011" s="11">
        <f t="shared" si="66"/>
        <v>3040</v>
      </c>
    </row>
    <row r="1012" spans="1:14" x14ac:dyDescent="0.25">
      <c r="A1012" s="5">
        <v>82</v>
      </c>
      <c r="B1012" s="9" t="s">
        <v>47</v>
      </c>
      <c r="C1012" s="10" t="s">
        <v>155</v>
      </c>
      <c r="D1012" s="11">
        <v>1982</v>
      </c>
      <c r="E1012" s="7" t="s">
        <v>196</v>
      </c>
      <c r="F1012" s="8">
        <v>2300</v>
      </c>
      <c r="G1012" s="8">
        <v>15220</v>
      </c>
      <c r="H1012" s="8">
        <v>3996</v>
      </c>
      <c r="I1012" s="8">
        <v>14088</v>
      </c>
      <c r="J1012" t="str">
        <f>LOOKUP(A1012,Feuil7!A$2:A$28,Feuil7!D$2:D$28)</f>
        <v>RHONE-ALPES</v>
      </c>
      <c r="K1012" t="str">
        <f t="shared" si="63"/>
        <v>niveau supérieur</v>
      </c>
      <c r="L1012" t="str">
        <f t="shared" si="64"/>
        <v>CENTRE-EST</v>
      </c>
      <c r="M1012" s="11">
        <f t="shared" si="65"/>
        <v>35604</v>
      </c>
      <c r="N1012" s="11">
        <f t="shared" si="66"/>
        <v>6296</v>
      </c>
    </row>
    <row r="1013" spans="1:14" x14ac:dyDescent="0.25">
      <c r="A1013" s="5">
        <v>41</v>
      </c>
      <c r="B1013" s="9" t="s">
        <v>180</v>
      </c>
      <c r="C1013" s="10" t="s">
        <v>181</v>
      </c>
      <c r="D1013" s="11">
        <v>1999</v>
      </c>
      <c r="E1013" s="7" t="s">
        <v>197</v>
      </c>
      <c r="F1013" s="8">
        <v>1417</v>
      </c>
      <c r="G1013" s="8">
        <v>13467</v>
      </c>
      <c r="H1013" s="8">
        <v>1591</v>
      </c>
      <c r="I1013" s="8">
        <v>14706</v>
      </c>
      <c r="J1013" t="str">
        <f>LOOKUP(A1013,Feuil7!A$2:A$28,Feuil7!D$2:D$28)</f>
        <v>LORRAINE</v>
      </c>
      <c r="K1013" t="str">
        <f t="shared" si="63"/>
        <v>niveau supérieur</v>
      </c>
      <c r="L1013" t="str">
        <f t="shared" si="64"/>
        <v>EST</v>
      </c>
      <c r="M1013" s="11">
        <f t="shared" si="65"/>
        <v>31181</v>
      </c>
      <c r="N1013" s="11">
        <f t="shared" si="66"/>
        <v>3008</v>
      </c>
    </row>
    <row r="1014" spans="1:14" x14ac:dyDescent="0.25">
      <c r="A1014" s="5">
        <v>53</v>
      </c>
      <c r="B1014" s="9" t="s">
        <v>121</v>
      </c>
      <c r="C1014" s="10" t="s">
        <v>122</v>
      </c>
      <c r="D1014" s="11">
        <v>2006</v>
      </c>
      <c r="E1014" s="7" t="s">
        <v>194</v>
      </c>
      <c r="F1014" s="8">
        <v>2127.5434372086165</v>
      </c>
      <c r="G1014" s="8">
        <v>13746.636083269701</v>
      </c>
      <c r="H1014" s="8">
        <v>1317.0391707457698</v>
      </c>
      <c r="I1014" s="8">
        <v>21062.140389815755</v>
      </c>
      <c r="J1014" t="str">
        <f>LOOKUP(A1014,Feuil7!A$2:A$28,Feuil7!D$2:D$28)</f>
        <v>BRETAGNE</v>
      </c>
      <c r="K1014" t="str">
        <f t="shared" si="63"/>
        <v>niveau secondaire</v>
      </c>
      <c r="L1014" t="str">
        <f t="shared" si="64"/>
        <v>OUEST</v>
      </c>
      <c r="M1014" s="11">
        <f t="shared" si="65"/>
        <v>38253.359081039845</v>
      </c>
      <c r="N1014" s="11">
        <f t="shared" si="66"/>
        <v>3444.5826079543863</v>
      </c>
    </row>
    <row r="1015" spans="1:14" x14ac:dyDescent="0.25">
      <c r="A1015" s="5">
        <v>82</v>
      </c>
      <c r="B1015" s="9" t="s">
        <v>96</v>
      </c>
      <c r="C1015" s="10" t="s">
        <v>97</v>
      </c>
      <c r="D1015" s="11">
        <v>1990</v>
      </c>
      <c r="E1015" s="7" t="s">
        <v>197</v>
      </c>
      <c r="F1015" s="8">
        <v>2137</v>
      </c>
      <c r="G1015" s="8">
        <v>20720</v>
      </c>
      <c r="H1015" s="8">
        <v>2788</v>
      </c>
      <c r="I1015" s="8">
        <v>19820</v>
      </c>
      <c r="J1015" t="str">
        <f>LOOKUP(A1015,Feuil7!A$2:A$28,Feuil7!D$2:D$28)</f>
        <v>RHONE-ALPES</v>
      </c>
      <c r="K1015" t="str">
        <f t="shared" si="63"/>
        <v>niveau supérieur</v>
      </c>
      <c r="L1015" t="str">
        <f t="shared" si="64"/>
        <v>CENTRE-EST</v>
      </c>
      <c r="M1015" s="11">
        <f t="shared" si="65"/>
        <v>45465</v>
      </c>
      <c r="N1015" s="11">
        <f t="shared" si="66"/>
        <v>4925</v>
      </c>
    </row>
    <row r="1016" spans="1:14" x14ac:dyDescent="0.25">
      <c r="A1016" s="5">
        <v>53</v>
      </c>
      <c r="B1016" s="9" t="s">
        <v>82</v>
      </c>
      <c r="C1016" s="10" t="s">
        <v>83</v>
      </c>
      <c r="D1016" s="11">
        <v>1975</v>
      </c>
      <c r="E1016" s="7" t="s">
        <v>195</v>
      </c>
      <c r="F1016" s="8">
        <v>12670</v>
      </c>
      <c r="G1016" s="8">
        <v>27425</v>
      </c>
      <c r="H1016" s="8">
        <v>9110</v>
      </c>
      <c r="I1016" s="8">
        <v>15990</v>
      </c>
      <c r="J1016" t="str">
        <f>LOOKUP(A1016,Feuil7!A$2:A$28,Feuil7!D$2:D$28)</f>
        <v>BRETAGNE</v>
      </c>
      <c r="K1016" t="str">
        <f t="shared" si="63"/>
        <v>niveau secondaire</v>
      </c>
      <c r="L1016" t="str">
        <f t="shared" si="64"/>
        <v>OUEST</v>
      </c>
      <c r="M1016" s="11">
        <f t="shared" si="65"/>
        <v>65195</v>
      </c>
      <c r="N1016" s="11">
        <f t="shared" si="66"/>
        <v>21780</v>
      </c>
    </row>
    <row r="1017" spans="1:14" x14ac:dyDescent="0.25">
      <c r="A1017" s="5">
        <v>43</v>
      </c>
      <c r="B1017" s="9" t="s">
        <v>184</v>
      </c>
      <c r="C1017" s="10" t="s">
        <v>185</v>
      </c>
      <c r="D1017" s="11">
        <v>1999</v>
      </c>
      <c r="E1017" s="7" t="s">
        <v>195</v>
      </c>
      <c r="F1017" s="8">
        <v>1364</v>
      </c>
      <c r="G1017" s="8">
        <v>14701</v>
      </c>
      <c r="H1017" s="8">
        <v>909</v>
      </c>
      <c r="I1017" s="8">
        <v>11503</v>
      </c>
      <c r="J1017" t="str">
        <f>LOOKUP(A1017,Feuil7!A$2:A$28,Feuil7!D$2:D$28)</f>
        <v>FRANCHE-COMTE</v>
      </c>
      <c r="K1017" t="str">
        <f t="shared" si="63"/>
        <v>niveau secondaire</v>
      </c>
      <c r="L1017" t="str">
        <f t="shared" si="64"/>
        <v>EST</v>
      </c>
      <c r="M1017" s="11">
        <f t="shared" si="65"/>
        <v>28477</v>
      </c>
      <c r="N1017" s="11">
        <f t="shared" si="66"/>
        <v>2273</v>
      </c>
    </row>
    <row r="1018" spans="1:14" x14ac:dyDescent="0.25">
      <c r="A1018" s="5">
        <v>24</v>
      </c>
      <c r="B1018" s="9" t="s">
        <v>102</v>
      </c>
      <c r="C1018" s="10" t="s">
        <v>103</v>
      </c>
      <c r="D1018" s="11">
        <v>1975</v>
      </c>
      <c r="E1018" s="7" t="s">
        <v>193</v>
      </c>
      <c r="F1018" s="8">
        <v>5130</v>
      </c>
      <c r="G1018" s="8">
        <v>37555</v>
      </c>
      <c r="H1018" s="8">
        <v>6960</v>
      </c>
      <c r="I1018" s="8">
        <v>49655</v>
      </c>
      <c r="J1018" t="str">
        <f>LOOKUP(A1018,Feuil7!A$2:A$28,Feuil7!D$2:D$28)</f>
        <v>CENTRE</v>
      </c>
      <c r="K1018" t="str">
        <f t="shared" si="63"/>
        <v>niveau primaire</v>
      </c>
      <c r="L1018" t="str">
        <f t="shared" si="64"/>
        <v>BASSIN PARISIEN</v>
      </c>
      <c r="M1018" s="11">
        <f t="shared" si="65"/>
        <v>99300</v>
      </c>
      <c r="N1018" s="11">
        <f t="shared" si="66"/>
        <v>12090</v>
      </c>
    </row>
    <row r="1019" spans="1:14" x14ac:dyDescent="0.25">
      <c r="A1019" s="5">
        <v>31</v>
      </c>
      <c r="B1019" s="9" t="s">
        <v>133</v>
      </c>
      <c r="C1019" s="10" t="s">
        <v>134</v>
      </c>
      <c r="D1019" s="11">
        <v>1982</v>
      </c>
      <c r="E1019" s="7" t="s">
        <v>197</v>
      </c>
      <c r="F1019" s="8">
        <v>2500</v>
      </c>
      <c r="G1019" s="8">
        <v>21236</v>
      </c>
      <c r="H1019" s="8">
        <v>2788</v>
      </c>
      <c r="I1019" s="8">
        <v>17652</v>
      </c>
      <c r="J1019" t="str">
        <f>LOOKUP(A1019,Feuil7!A$2:A$28,Feuil7!D$2:D$28)</f>
        <v>NORD-PAS-DE-CALAIS</v>
      </c>
      <c r="K1019" t="str">
        <f t="shared" si="63"/>
        <v>niveau supérieur</v>
      </c>
      <c r="L1019" t="str">
        <f t="shared" si="64"/>
        <v/>
      </c>
      <c r="M1019" s="11">
        <f t="shared" si="65"/>
        <v>44176</v>
      </c>
      <c r="N1019" s="11">
        <f t="shared" si="66"/>
        <v>5288</v>
      </c>
    </row>
    <row r="1020" spans="1:14" x14ac:dyDescent="0.25">
      <c r="A1020" s="5">
        <v>73</v>
      </c>
      <c r="B1020" s="9" t="s">
        <v>9</v>
      </c>
      <c r="C1020" s="10" t="s">
        <v>170</v>
      </c>
      <c r="D1020" s="11">
        <v>1982</v>
      </c>
      <c r="E1020" s="7" t="s">
        <v>196</v>
      </c>
      <c r="F1020" s="8">
        <v>928</v>
      </c>
      <c r="G1020" s="8">
        <v>4416</v>
      </c>
      <c r="H1020" s="8">
        <v>1080</v>
      </c>
      <c r="I1020" s="8">
        <v>4332</v>
      </c>
      <c r="J1020" t="str">
        <f>LOOKUP(A1020,Feuil7!A$2:A$28,Feuil7!D$2:D$28)</f>
        <v>MIDI-PYRENEES</v>
      </c>
      <c r="K1020" t="str">
        <f t="shared" si="63"/>
        <v>niveau supérieur</v>
      </c>
      <c r="L1020" t="str">
        <f t="shared" si="64"/>
        <v>SUD-OUEST</v>
      </c>
      <c r="M1020" s="11">
        <f t="shared" si="65"/>
        <v>10756</v>
      </c>
      <c r="N1020" s="11">
        <f t="shared" si="66"/>
        <v>2008</v>
      </c>
    </row>
    <row r="1021" spans="1:14" x14ac:dyDescent="0.25">
      <c r="A1021" s="5">
        <v>93</v>
      </c>
      <c r="B1021" s="9" t="s">
        <v>14</v>
      </c>
      <c r="C1021" s="10" t="s">
        <v>171</v>
      </c>
      <c r="D1021" s="11">
        <v>1990</v>
      </c>
      <c r="E1021" s="7" t="s">
        <v>11</v>
      </c>
      <c r="F1021" s="8">
        <v>8870</v>
      </c>
      <c r="G1021" s="8">
        <v>68724</v>
      </c>
      <c r="H1021" s="8">
        <v>7024</v>
      </c>
      <c r="I1021" s="8">
        <v>88284</v>
      </c>
      <c r="J1021" t="str">
        <f>LOOKUP(A1021,Feuil7!A$2:A$28,Feuil7!D$2:D$28)</f>
        <v>PROVENCE-ALPES-COTE D'AZUR</v>
      </c>
      <c r="K1021" t="str">
        <f t="shared" si="63"/>
        <v>niveau primaire</v>
      </c>
      <c r="L1021" t="str">
        <f t="shared" si="64"/>
        <v>MEDITERRANEE</v>
      </c>
      <c r="M1021" s="11">
        <f t="shared" si="65"/>
        <v>172902</v>
      </c>
      <c r="N1021" s="11">
        <f t="shared" si="66"/>
        <v>15894</v>
      </c>
    </row>
    <row r="1022" spans="1:14" x14ac:dyDescent="0.25">
      <c r="A1022" s="5">
        <v>52</v>
      </c>
      <c r="B1022" s="9" t="s">
        <v>110</v>
      </c>
      <c r="C1022" s="10" t="s">
        <v>111</v>
      </c>
      <c r="D1022" s="11">
        <v>2006</v>
      </c>
      <c r="E1022" s="7" t="s">
        <v>11</v>
      </c>
      <c r="F1022" s="8">
        <v>3933.3180185241881</v>
      </c>
      <c r="G1022" s="8">
        <v>48029.44328560945</v>
      </c>
      <c r="H1022" s="8">
        <v>2734.9519061477095</v>
      </c>
      <c r="I1022" s="8">
        <v>59547.650332769226</v>
      </c>
      <c r="J1022" t="str">
        <f>LOOKUP(A1022,Feuil7!A$2:A$28,Feuil7!D$2:D$28)</f>
        <v>PAYS DE LA LOIRE</v>
      </c>
      <c r="K1022" t="str">
        <f t="shared" si="63"/>
        <v>niveau primaire</v>
      </c>
      <c r="L1022" t="str">
        <f t="shared" si="64"/>
        <v>OUEST</v>
      </c>
      <c r="M1022" s="11">
        <f t="shared" si="65"/>
        <v>114245.36354305057</v>
      </c>
      <c r="N1022" s="11">
        <f t="shared" si="66"/>
        <v>6668.2699246718976</v>
      </c>
    </row>
    <row r="1023" spans="1:14" x14ac:dyDescent="0.25">
      <c r="A1023" s="5">
        <v>54</v>
      </c>
      <c r="B1023" s="9" t="s">
        <v>176</v>
      </c>
      <c r="C1023" s="10" t="s">
        <v>177</v>
      </c>
      <c r="D1023" s="11">
        <v>2011</v>
      </c>
      <c r="E1023" s="7" t="s">
        <v>197</v>
      </c>
      <c r="F1023" s="8">
        <v>2461.6019658919458</v>
      </c>
      <c r="G1023" s="8">
        <v>31478.119369478711</v>
      </c>
      <c r="H1023" s="8">
        <v>3401.2342047415732</v>
      </c>
      <c r="I1023" s="8">
        <v>37645.185120583745</v>
      </c>
      <c r="J1023" t="str">
        <f>LOOKUP(A1023,Feuil7!A$2:A$28,Feuil7!D$2:D$28)</f>
        <v>POITOU-CHARENTES</v>
      </c>
      <c r="K1023" t="str">
        <f t="shared" si="63"/>
        <v>niveau supérieur</v>
      </c>
      <c r="L1023" t="str">
        <f t="shared" si="64"/>
        <v>OUEST</v>
      </c>
      <c r="M1023" s="11">
        <f t="shared" si="65"/>
        <v>74986.140660695964</v>
      </c>
      <c r="N1023" s="11">
        <f t="shared" si="66"/>
        <v>5862.836170633519</v>
      </c>
    </row>
    <row r="1024" spans="1:14" x14ac:dyDescent="0.25">
      <c r="A1024" s="5">
        <v>53</v>
      </c>
      <c r="B1024" s="9" t="s">
        <v>70</v>
      </c>
      <c r="C1024" s="10" t="s">
        <v>71</v>
      </c>
      <c r="D1024" s="11">
        <v>2011</v>
      </c>
      <c r="E1024" s="7" t="s">
        <v>197</v>
      </c>
      <c r="F1024" s="8">
        <v>4827.2026310132123</v>
      </c>
      <c r="G1024" s="8">
        <v>73844.032349663787</v>
      </c>
      <c r="H1024" s="8">
        <v>5680.4329842247635</v>
      </c>
      <c r="I1024" s="8">
        <v>86723.434274423838</v>
      </c>
      <c r="J1024" t="str">
        <f>LOOKUP(A1024,Feuil7!A$2:A$28,Feuil7!D$2:D$28)</f>
        <v>BRETAGNE</v>
      </c>
      <c r="K1024" t="str">
        <f t="shared" si="63"/>
        <v>niveau supérieur</v>
      </c>
      <c r="L1024" t="str">
        <f t="shared" si="64"/>
        <v>OUEST</v>
      </c>
      <c r="M1024" s="11">
        <f t="shared" si="65"/>
        <v>171075.10223932558</v>
      </c>
      <c r="N1024" s="11">
        <f t="shared" si="66"/>
        <v>10507.635615237976</v>
      </c>
    </row>
    <row r="1025" spans="1:14" x14ac:dyDescent="0.25">
      <c r="A1025" s="5">
        <v>11</v>
      </c>
      <c r="B1025" s="9" t="s">
        <v>50</v>
      </c>
      <c r="C1025" s="10" t="s">
        <v>190</v>
      </c>
      <c r="D1025" s="11">
        <v>1990</v>
      </c>
      <c r="E1025" s="7" t="s">
        <v>194</v>
      </c>
      <c r="F1025" s="8">
        <v>4382</v>
      </c>
      <c r="G1025" s="8">
        <v>29020</v>
      </c>
      <c r="H1025" s="8">
        <v>4132</v>
      </c>
      <c r="I1025" s="8">
        <v>45892</v>
      </c>
      <c r="J1025" t="str">
        <f>LOOKUP(A1025,Feuil7!A$2:A$28,Feuil7!D$2:D$28)</f>
        <v>ILE-DE-FRANCE</v>
      </c>
      <c r="K1025" t="str">
        <f t="shared" si="63"/>
        <v>niveau secondaire</v>
      </c>
      <c r="L1025" t="str">
        <f t="shared" si="64"/>
        <v>REGION PARISIENNE</v>
      </c>
      <c r="M1025" s="11">
        <f t="shared" si="65"/>
        <v>83426</v>
      </c>
      <c r="N1025" s="11">
        <f t="shared" si="66"/>
        <v>8514</v>
      </c>
    </row>
    <row r="1026" spans="1:14" x14ac:dyDescent="0.25">
      <c r="A1026" s="5">
        <v>31</v>
      </c>
      <c r="B1026" s="9" t="s">
        <v>133</v>
      </c>
      <c r="C1026" s="10" t="s">
        <v>134</v>
      </c>
      <c r="D1026" s="11">
        <v>2006</v>
      </c>
      <c r="E1026" s="7" t="s">
        <v>193</v>
      </c>
      <c r="F1026" s="8">
        <v>375.36933867899364</v>
      </c>
      <c r="G1026" s="8">
        <v>58452.874405948503</v>
      </c>
      <c r="H1026" s="8">
        <v>284.60521445515519</v>
      </c>
      <c r="I1026" s="8">
        <v>101825.95182158353</v>
      </c>
      <c r="J1026" t="str">
        <f>LOOKUP(A1026,Feuil7!A$2:A$28,Feuil7!D$2:D$28)</f>
        <v>NORD-PAS-DE-CALAIS</v>
      </c>
      <c r="K1026" t="str">
        <f t="shared" si="63"/>
        <v>niveau primaire</v>
      </c>
      <c r="L1026" t="str">
        <f t="shared" si="64"/>
        <v/>
      </c>
      <c r="M1026" s="11">
        <f t="shared" si="65"/>
        <v>160938.80078066618</v>
      </c>
      <c r="N1026" s="11">
        <f t="shared" si="66"/>
        <v>659.97455313414889</v>
      </c>
    </row>
    <row r="1027" spans="1:14" x14ac:dyDescent="0.25">
      <c r="A1027" s="5">
        <v>72</v>
      </c>
      <c r="B1027" s="9" t="s">
        <v>78</v>
      </c>
      <c r="C1027" s="10" t="s">
        <v>79</v>
      </c>
      <c r="D1027" s="11">
        <v>1990</v>
      </c>
      <c r="E1027" s="7" t="s">
        <v>197</v>
      </c>
      <c r="F1027" s="8">
        <v>3037</v>
      </c>
      <c r="G1027" s="8">
        <v>49814</v>
      </c>
      <c r="H1027" s="8">
        <v>4282</v>
      </c>
      <c r="I1027" s="8">
        <v>44104</v>
      </c>
      <c r="J1027" t="str">
        <f>LOOKUP(A1027,Feuil7!A$2:A$28,Feuil7!D$2:D$28)</f>
        <v>AQUITAINE</v>
      </c>
      <c r="K1027" t="str">
        <f t="shared" ref="K1027:K1090" si="67">IF(OR(E1027="Aucun",E1027="CEP"),"niveau primaire",IF(OR(E1027="CAP-BEP",E1027="BEPC"),"niveau secondaire",IF(OR(E1027="BAC",E1027="SUP"),"niveau supérieur","")))</f>
        <v>niveau supérieur</v>
      </c>
      <c r="L1027" t="str">
        <f t="shared" ref="L1027:L1090" si="68">IF(OR(J1027="ile-de-France"),"REGION PARISIENNE",IF(OR(J1027="bourgogne",J1027="centre",J1027="champagne-ardenne",J1027="basse-normandie",J1027="haute-normandie",J1027="picardie"),"BASSIN PARISIEN",IF(OR(J1027="nord pas-de-calais"),"NORD",IF(OR(J1027="alsace",J1027="franche-comte",J1027="lorraine"),"EST",IF(OR(J1027="bretagne",J1027="pays de la loire",J1027="poitou-charentes"),"OUEST",IF(OR(J1027="aquitaine",J1027="limousin",J1027="midi-pyrenees"),"SUD-OUEST",IF(OR(J1027="auvergne",J1027="rhone-alpes"),"CENTRE-EST",IF(OR(J1027="languedoc-roussillon",J1027="provence-alpes-cote d'azur",J1027="corse"),"MEDITERRANEE",""))))))))</f>
        <v>SUD-OUEST</v>
      </c>
      <c r="M1027" s="11">
        <f t="shared" ref="M1027:M1090" si="69">SUM(F1027,G1027,H1027,I1027)</f>
        <v>101237</v>
      </c>
      <c r="N1027" s="11">
        <f t="shared" ref="N1027:N1090" si="70">SUM(F1027,H1027)</f>
        <v>7319</v>
      </c>
    </row>
    <row r="1028" spans="1:14" x14ac:dyDescent="0.25">
      <c r="A1028" s="5">
        <v>73</v>
      </c>
      <c r="B1028" s="9" t="s">
        <v>104</v>
      </c>
      <c r="C1028" s="10" t="s">
        <v>105</v>
      </c>
      <c r="D1028" s="11">
        <v>2006</v>
      </c>
      <c r="E1028" s="7" t="s">
        <v>195</v>
      </c>
      <c r="F1028" s="8">
        <v>1516.5198127870631</v>
      </c>
      <c r="G1028" s="8">
        <v>17651.752570453409</v>
      </c>
      <c r="H1028" s="8">
        <v>728.37885456776939</v>
      </c>
      <c r="I1028" s="8">
        <v>12211.5461002022</v>
      </c>
      <c r="J1028" t="str">
        <f>LOOKUP(A1028,Feuil7!A$2:A$28,Feuil7!D$2:D$28)</f>
        <v>MIDI-PYRENEES</v>
      </c>
      <c r="K1028" t="str">
        <f t="shared" si="67"/>
        <v>niveau secondaire</v>
      </c>
      <c r="L1028" t="str">
        <f t="shared" si="68"/>
        <v>SUD-OUEST</v>
      </c>
      <c r="M1028" s="11">
        <f t="shared" si="69"/>
        <v>32108.197338010446</v>
      </c>
      <c r="N1028" s="11">
        <f t="shared" si="70"/>
        <v>2244.8986673548325</v>
      </c>
    </row>
    <row r="1029" spans="1:14" x14ac:dyDescent="0.25">
      <c r="A1029" s="5">
        <v>93</v>
      </c>
      <c r="B1029" s="9" t="s">
        <v>14</v>
      </c>
      <c r="C1029" s="10" t="s">
        <v>171</v>
      </c>
      <c r="D1029">
        <v>1968</v>
      </c>
      <c r="E1029" s="7" t="s">
        <v>11</v>
      </c>
      <c r="F1029" s="8">
        <v>8592</v>
      </c>
      <c r="G1029" s="8">
        <v>69252</v>
      </c>
      <c r="H1029" s="8">
        <v>6440</v>
      </c>
      <c r="I1029" s="8">
        <v>89016</v>
      </c>
      <c r="J1029" t="str">
        <f>LOOKUP(A1029,Feuil7!A$2:A$28,Feuil7!D$2:D$28)</f>
        <v>PROVENCE-ALPES-COTE D'AZUR</v>
      </c>
      <c r="K1029" t="str">
        <f t="shared" si="67"/>
        <v>niveau primaire</v>
      </c>
      <c r="L1029" t="str">
        <f t="shared" si="68"/>
        <v>MEDITERRANEE</v>
      </c>
      <c r="M1029" s="11">
        <f t="shared" si="69"/>
        <v>173300</v>
      </c>
      <c r="N1029" s="11">
        <f t="shared" si="70"/>
        <v>15032</v>
      </c>
    </row>
    <row r="1030" spans="1:14" x14ac:dyDescent="0.25">
      <c r="A1030" s="5">
        <v>91</v>
      </c>
      <c r="B1030" s="9" t="s">
        <v>108</v>
      </c>
      <c r="C1030" s="10" t="s">
        <v>109</v>
      </c>
      <c r="D1030">
        <v>1968</v>
      </c>
      <c r="E1030" s="7" t="s">
        <v>196</v>
      </c>
      <c r="F1030" s="8">
        <v>456</v>
      </c>
      <c r="G1030" s="8">
        <v>1152</v>
      </c>
      <c r="H1030" s="8">
        <v>372</v>
      </c>
      <c r="I1030" s="8">
        <v>1212</v>
      </c>
      <c r="J1030" t="str">
        <f>LOOKUP(A1030,Feuil7!A$2:A$28,Feuil7!D$2:D$28)</f>
        <v>LANGUEDOC-ROUSSILLON</v>
      </c>
      <c r="K1030" t="str">
        <f t="shared" si="67"/>
        <v>niveau supérieur</v>
      </c>
      <c r="L1030" t="str">
        <f t="shared" si="68"/>
        <v>MEDITERRANEE</v>
      </c>
      <c r="M1030" s="11">
        <f t="shared" si="69"/>
        <v>3192</v>
      </c>
      <c r="N1030" s="11">
        <f t="shared" si="70"/>
        <v>828</v>
      </c>
    </row>
    <row r="1031" spans="1:14" x14ac:dyDescent="0.25">
      <c r="A1031" s="5">
        <v>72</v>
      </c>
      <c r="B1031" s="9" t="s">
        <v>44</v>
      </c>
      <c r="C1031" s="10" t="s">
        <v>62</v>
      </c>
      <c r="D1031" s="11">
        <v>1990</v>
      </c>
      <c r="E1031" s="7" t="s">
        <v>195</v>
      </c>
      <c r="F1031" s="8">
        <v>6118</v>
      </c>
      <c r="G1031" s="8">
        <v>26848</v>
      </c>
      <c r="H1031" s="8">
        <v>4856</v>
      </c>
      <c r="I1031" s="8">
        <v>19116</v>
      </c>
      <c r="J1031" t="str">
        <f>LOOKUP(A1031,Feuil7!A$2:A$28,Feuil7!D$2:D$28)</f>
        <v>AQUITAINE</v>
      </c>
      <c r="K1031" t="str">
        <f t="shared" si="67"/>
        <v>niveau secondaire</v>
      </c>
      <c r="L1031" t="str">
        <f t="shared" si="68"/>
        <v>SUD-OUEST</v>
      </c>
      <c r="M1031" s="11">
        <f t="shared" si="69"/>
        <v>56938</v>
      </c>
      <c r="N1031" s="11">
        <f t="shared" si="70"/>
        <v>10974</v>
      </c>
    </row>
    <row r="1032" spans="1:14" x14ac:dyDescent="0.25">
      <c r="A1032" s="5">
        <v>25</v>
      </c>
      <c r="B1032" s="9" t="s">
        <v>131</v>
      </c>
      <c r="C1032" s="10" t="s">
        <v>132</v>
      </c>
      <c r="D1032" s="11">
        <v>2006</v>
      </c>
      <c r="E1032" s="7" t="s">
        <v>195</v>
      </c>
      <c r="F1032" s="8">
        <v>3588.1055331109501</v>
      </c>
      <c r="G1032" s="8">
        <v>32015.269967357126</v>
      </c>
      <c r="H1032" s="8">
        <v>2296.0875835976713</v>
      </c>
      <c r="I1032" s="8">
        <v>21454.397602699406</v>
      </c>
      <c r="J1032" t="str">
        <f>LOOKUP(A1032,Feuil7!A$2:A$28,Feuil7!D$2:D$28)</f>
        <v>BASSE-NORMANDIE</v>
      </c>
      <c r="K1032" t="str">
        <f t="shared" si="67"/>
        <v>niveau secondaire</v>
      </c>
      <c r="L1032" t="str">
        <f t="shared" si="68"/>
        <v>BASSIN PARISIEN</v>
      </c>
      <c r="M1032" s="11">
        <f t="shared" si="69"/>
        <v>59353.860686765154</v>
      </c>
      <c r="N1032" s="11">
        <f t="shared" si="70"/>
        <v>5884.1931167086213</v>
      </c>
    </row>
    <row r="1033" spans="1:14" x14ac:dyDescent="0.25">
      <c r="A1033" s="5">
        <v>82</v>
      </c>
      <c r="B1033" s="9" t="s">
        <v>309</v>
      </c>
      <c r="C1033" s="10" t="s">
        <v>20</v>
      </c>
      <c r="D1033">
        <v>1968</v>
      </c>
      <c r="E1033" s="7" t="s">
        <v>193</v>
      </c>
      <c r="F1033" s="8">
        <v>4488</v>
      </c>
      <c r="G1033" s="8">
        <v>24080</v>
      </c>
      <c r="H1033" s="8">
        <v>4364</v>
      </c>
      <c r="I1033" s="8">
        <v>27696</v>
      </c>
      <c r="J1033" t="str">
        <f>LOOKUP(A1033,Feuil7!A$2:A$28,Feuil7!D$2:D$28)</f>
        <v>RHONE-ALPES</v>
      </c>
      <c r="K1033" t="str">
        <f t="shared" si="67"/>
        <v>niveau primaire</v>
      </c>
      <c r="L1033" t="str">
        <f t="shared" si="68"/>
        <v>CENTRE-EST</v>
      </c>
      <c r="M1033" s="11">
        <f t="shared" si="69"/>
        <v>60628</v>
      </c>
      <c r="N1033" s="11">
        <f t="shared" si="70"/>
        <v>8852</v>
      </c>
    </row>
    <row r="1034" spans="1:14" x14ac:dyDescent="0.25">
      <c r="A1034" s="5">
        <v>91</v>
      </c>
      <c r="B1034" s="9" t="s">
        <v>72</v>
      </c>
      <c r="C1034" s="10" t="s">
        <v>73</v>
      </c>
      <c r="D1034" s="11">
        <v>1975</v>
      </c>
      <c r="E1034" s="7" t="s">
        <v>196</v>
      </c>
      <c r="F1034" s="8">
        <v>1915</v>
      </c>
      <c r="G1034" s="8">
        <v>9570</v>
      </c>
      <c r="H1034" s="8">
        <v>2275</v>
      </c>
      <c r="I1034" s="8">
        <v>8230</v>
      </c>
      <c r="J1034" t="str">
        <f>LOOKUP(A1034,Feuil7!A$2:A$28,Feuil7!D$2:D$28)</f>
        <v>LANGUEDOC-ROUSSILLON</v>
      </c>
      <c r="K1034" t="str">
        <f t="shared" si="67"/>
        <v>niveau supérieur</v>
      </c>
      <c r="L1034" t="str">
        <f t="shared" si="68"/>
        <v>MEDITERRANEE</v>
      </c>
      <c r="M1034" s="11">
        <f t="shared" si="69"/>
        <v>21990</v>
      </c>
      <c r="N1034" s="11">
        <f t="shared" si="70"/>
        <v>4190</v>
      </c>
    </row>
    <row r="1035" spans="1:14" x14ac:dyDescent="0.25">
      <c r="A1035" s="5">
        <v>82</v>
      </c>
      <c r="B1035" s="9" t="s">
        <v>147</v>
      </c>
      <c r="C1035" s="10" t="s">
        <v>148</v>
      </c>
      <c r="D1035" s="11">
        <v>2006</v>
      </c>
      <c r="E1035" s="7" t="s">
        <v>196</v>
      </c>
      <c r="F1035" s="8">
        <v>13351.273426545691</v>
      </c>
      <c r="G1035" s="8">
        <v>74556.284323762258</v>
      </c>
      <c r="H1035" s="8">
        <v>15096.585347708486</v>
      </c>
      <c r="I1035" s="8">
        <v>87672.382261469495</v>
      </c>
      <c r="J1035" t="str">
        <f>LOOKUP(A1035,Feuil7!A$2:A$28,Feuil7!D$2:D$28)</f>
        <v>RHONE-ALPES</v>
      </c>
      <c r="K1035" t="str">
        <f t="shared" si="67"/>
        <v>niveau supérieur</v>
      </c>
      <c r="L1035" t="str">
        <f t="shared" si="68"/>
        <v>CENTRE-EST</v>
      </c>
      <c r="M1035" s="11">
        <f t="shared" si="69"/>
        <v>190676.52535948594</v>
      </c>
      <c r="N1035" s="11">
        <f t="shared" si="70"/>
        <v>28447.858774254179</v>
      </c>
    </row>
    <row r="1036" spans="1:14" x14ac:dyDescent="0.25">
      <c r="A1036" s="5">
        <v>43</v>
      </c>
      <c r="B1036" s="9" t="s">
        <v>149</v>
      </c>
      <c r="C1036" s="10" t="s">
        <v>150</v>
      </c>
      <c r="D1036" s="11">
        <v>1990</v>
      </c>
      <c r="E1036" s="7" t="s">
        <v>11</v>
      </c>
      <c r="F1036" s="8">
        <v>2737</v>
      </c>
      <c r="G1036" s="8">
        <v>20507</v>
      </c>
      <c r="H1036" s="8">
        <v>2328</v>
      </c>
      <c r="I1036" s="8">
        <v>25060</v>
      </c>
      <c r="J1036" t="str">
        <f>LOOKUP(A1036,Feuil7!A$2:A$28,Feuil7!D$2:D$28)</f>
        <v>FRANCHE-COMTE</v>
      </c>
      <c r="K1036" t="str">
        <f t="shared" si="67"/>
        <v>niveau primaire</v>
      </c>
      <c r="L1036" t="str">
        <f t="shared" si="68"/>
        <v>EST</v>
      </c>
      <c r="M1036" s="11">
        <f t="shared" si="69"/>
        <v>50632</v>
      </c>
      <c r="N1036" s="11">
        <f t="shared" si="70"/>
        <v>5065</v>
      </c>
    </row>
    <row r="1037" spans="1:14" x14ac:dyDescent="0.25">
      <c r="A1037" s="5">
        <v>93</v>
      </c>
      <c r="B1037" s="9" t="s">
        <v>308</v>
      </c>
      <c r="C1037" s="10" t="s">
        <v>17</v>
      </c>
      <c r="D1037">
        <v>1968</v>
      </c>
      <c r="E1037" s="7" t="s">
        <v>196</v>
      </c>
      <c r="F1037" s="8">
        <v>320</v>
      </c>
      <c r="G1037" s="8">
        <v>1648</v>
      </c>
      <c r="H1037" s="8">
        <v>416</v>
      </c>
      <c r="I1037" s="8">
        <v>1668</v>
      </c>
      <c r="J1037" t="str">
        <f>LOOKUP(A1037,Feuil7!A$2:A$28,Feuil7!D$2:D$28)</f>
        <v>PROVENCE-ALPES-COTE D'AZUR</v>
      </c>
      <c r="K1037" t="str">
        <f t="shared" si="67"/>
        <v>niveau supérieur</v>
      </c>
      <c r="L1037" t="str">
        <f t="shared" si="68"/>
        <v>MEDITERRANEE</v>
      </c>
      <c r="M1037" s="11">
        <f t="shared" si="69"/>
        <v>4052</v>
      </c>
      <c r="N1037" s="11">
        <f t="shared" si="70"/>
        <v>736</v>
      </c>
    </row>
    <row r="1038" spans="1:14" x14ac:dyDescent="0.25">
      <c r="A1038" s="5">
        <v>26</v>
      </c>
      <c r="B1038" s="9" t="s">
        <v>182</v>
      </c>
      <c r="C1038" s="10" t="s">
        <v>183</v>
      </c>
      <c r="D1038" s="11">
        <v>1990</v>
      </c>
      <c r="E1038" s="7" t="s">
        <v>194</v>
      </c>
      <c r="F1038" s="8">
        <v>1101</v>
      </c>
      <c r="G1038" s="8">
        <v>5451</v>
      </c>
      <c r="H1038" s="8">
        <v>1156</v>
      </c>
      <c r="I1038" s="8">
        <v>9625</v>
      </c>
      <c r="J1038" t="str">
        <f>LOOKUP(A1038,Feuil7!A$2:A$28,Feuil7!D$2:D$28)</f>
        <v>BOURGOGNE</v>
      </c>
      <c r="K1038" t="str">
        <f t="shared" si="67"/>
        <v>niveau secondaire</v>
      </c>
      <c r="L1038" t="str">
        <f t="shared" si="68"/>
        <v>BASSIN PARISIEN</v>
      </c>
      <c r="M1038" s="11">
        <f t="shared" si="69"/>
        <v>17333</v>
      </c>
      <c r="N1038" s="11">
        <f t="shared" si="70"/>
        <v>2257</v>
      </c>
    </row>
    <row r="1039" spans="1:14" x14ac:dyDescent="0.25">
      <c r="A1039" s="5">
        <v>83</v>
      </c>
      <c r="B1039" s="9" t="s">
        <v>37</v>
      </c>
      <c r="C1039" s="10" t="s">
        <v>38</v>
      </c>
      <c r="D1039" s="11">
        <v>1990</v>
      </c>
      <c r="E1039" s="7" t="s">
        <v>197</v>
      </c>
      <c r="F1039" s="8">
        <v>339</v>
      </c>
      <c r="G1039" s="8">
        <v>3197</v>
      </c>
      <c r="H1039" s="8">
        <v>332</v>
      </c>
      <c r="I1039" s="8">
        <v>3388</v>
      </c>
      <c r="J1039" t="str">
        <f>LOOKUP(A1039,Feuil7!A$2:A$28,Feuil7!D$2:D$28)</f>
        <v>AUVERGNE</v>
      </c>
      <c r="K1039" t="str">
        <f t="shared" si="67"/>
        <v>niveau supérieur</v>
      </c>
      <c r="L1039" t="str">
        <f t="shared" si="68"/>
        <v>CENTRE-EST</v>
      </c>
      <c r="M1039" s="11">
        <f t="shared" si="69"/>
        <v>7256</v>
      </c>
      <c r="N1039" s="11">
        <f t="shared" si="70"/>
        <v>671</v>
      </c>
    </row>
    <row r="1040" spans="1:14" x14ac:dyDescent="0.25">
      <c r="A1040" s="5">
        <v>74</v>
      </c>
      <c r="B1040" s="9" t="s">
        <v>48</v>
      </c>
      <c r="C1040" s="10" t="s">
        <v>49</v>
      </c>
      <c r="D1040" s="11">
        <v>1999</v>
      </c>
      <c r="E1040" s="7" t="s">
        <v>11</v>
      </c>
      <c r="F1040" s="8">
        <v>995</v>
      </c>
      <c r="G1040" s="8">
        <v>14909</v>
      </c>
      <c r="H1040" s="8">
        <v>695</v>
      </c>
      <c r="I1040" s="8">
        <v>17837</v>
      </c>
      <c r="J1040" t="str">
        <f>LOOKUP(A1040,Feuil7!A$2:A$28,Feuil7!D$2:D$28)</f>
        <v>LIMOUSIN</v>
      </c>
      <c r="K1040" t="str">
        <f t="shared" si="67"/>
        <v>niveau primaire</v>
      </c>
      <c r="L1040" t="str">
        <f t="shared" si="68"/>
        <v>SUD-OUEST</v>
      </c>
      <c r="M1040" s="11">
        <f t="shared" si="69"/>
        <v>34436</v>
      </c>
      <c r="N1040" s="11">
        <f t="shared" si="70"/>
        <v>1690</v>
      </c>
    </row>
    <row r="1041" spans="1:14" x14ac:dyDescent="0.25">
      <c r="A1041" s="5">
        <v>83</v>
      </c>
      <c r="B1041" s="9" t="s">
        <v>306</v>
      </c>
      <c r="C1041" s="10" t="s">
        <v>15</v>
      </c>
      <c r="D1041" s="11">
        <v>1975</v>
      </c>
      <c r="E1041" s="7" t="s">
        <v>193</v>
      </c>
      <c r="F1041" s="8">
        <v>4110</v>
      </c>
      <c r="G1041" s="8">
        <v>35195</v>
      </c>
      <c r="H1041" s="8">
        <v>5285</v>
      </c>
      <c r="I1041" s="8">
        <v>48690</v>
      </c>
      <c r="J1041" t="str">
        <f>LOOKUP(A1041,Feuil7!A$2:A$28,Feuil7!D$2:D$28)</f>
        <v>AUVERGNE</v>
      </c>
      <c r="K1041" t="str">
        <f t="shared" si="67"/>
        <v>niveau primaire</v>
      </c>
      <c r="L1041" t="str">
        <f t="shared" si="68"/>
        <v>CENTRE-EST</v>
      </c>
      <c r="M1041" s="11">
        <f t="shared" si="69"/>
        <v>93280</v>
      </c>
      <c r="N1041" s="11">
        <f t="shared" si="70"/>
        <v>9395</v>
      </c>
    </row>
    <row r="1042" spans="1:14" x14ac:dyDescent="0.25">
      <c r="A1042" s="5">
        <v>11</v>
      </c>
      <c r="B1042" s="9" t="s">
        <v>50</v>
      </c>
      <c r="C1042" s="10" t="s">
        <v>190</v>
      </c>
      <c r="D1042" s="11">
        <v>1982</v>
      </c>
      <c r="E1042" s="7" t="s">
        <v>194</v>
      </c>
      <c r="F1042" s="8">
        <v>7072</v>
      </c>
      <c r="G1042" s="8">
        <v>21844</v>
      </c>
      <c r="H1042" s="8">
        <v>7416</v>
      </c>
      <c r="I1042" s="8">
        <v>36140</v>
      </c>
      <c r="J1042" t="str">
        <f>LOOKUP(A1042,Feuil7!A$2:A$28,Feuil7!D$2:D$28)</f>
        <v>ILE-DE-FRANCE</v>
      </c>
      <c r="K1042" t="str">
        <f t="shared" si="67"/>
        <v>niveau secondaire</v>
      </c>
      <c r="L1042" t="str">
        <f t="shared" si="68"/>
        <v>REGION PARISIENNE</v>
      </c>
      <c r="M1042" s="11">
        <f t="shared" si="69"/>
        <v>72472</v>
      </c>
      <c r="N1042" s="11">
        <f t="shared" si="70"/>
        <v>14488</v>
      </c>
    </row>
    <row r="1043" spans="1:14" x14ac:dyDescent="0.25">
      <c r="A1043" s="5">
        <v>11</v>
      </c>
      <c r="B1043" s="9" t="s">
        <v>156</v>
      </c>
      <c r="C1043" s="10" t="s">
        <v>157</v>
      </c>
      <c r="D1043" s="11">
        <v>1999</v>
      </c>
      <c r="E1043" s="7" t="s">
        <v>195</v>
      </c>
      <c r="F1043" s="8">
        <v>8157</v>
      </c>
      <c r="G1043" s="8">
        <v>85678</v>
      </c>
      <c r="H1043" s="8">
        <v>6382</v>
      </c>
      <c r="I1043" s="8">
        <v>84962</v>
      </c>
      <c r="J1043" t="str">
        <f>LOOKUP(A1043,Feuil7!A$2:A$28,Feuil7!D$2:D$28)</f>
        <v>ILE-DE-FRANCE</v>
      </c>
      <c r="K1043" t="str">
        <f t="shared" si="67"/>
        <v>niveau secondaire</v>
      </c>
      <c r="L1043" t="str">
        <f t="shared" si="68"/>
        <v>REGION PARISIENNE</v>
      </c>
      <c r="M1043" s="11">
        <f t="shared" si="69"/>
        <v>185179</v>
      </c>
      <c r="N1043" s="11">
        <f t="shared" si="70"/>
        <v>14539</v>
      </c>
    </row>
    <row r="1044" spans="1:14" x14ac:dyDescent="0.25">
      <c r="A1044" s="5">
        <v>54</v>
      </c>
      <c r="B1044" s="9" t="s">
        <v>42</v>
      </c>
      <c r="C1044" s="10" t="s">
        <v>43</v>
      </c>
      <c r="D1044" s="11">
        <v>1990</v>
      </c>
      <c r="E1044" s="7" t="s">
        <v>193</v>
      </c>
      <c r="F1044" s="8">
        <v>689</v>
      </c>
      <c r="G1044" s="8">
        <v>37968</v>
      </c>
      <c r="H1044" s="8">
        <v>444</v>
      </c>
      <c r="I1044" s="8">
        <v>50172</v>
      </c>
      <c r="J1044" t="str">
        <f>LOOKUP(A1044,Feuil7!A$2:A$28,Feuil7!D$2:D$28)</f>
        <v>POITOU-CHARENTES</v>
      </c>
      <c r="K1044" t="str">
        <f t="shared" si="67"/>
        <v>niveau primaire</v>
      </c>
      <c r="L1044" t="str">
        <f t="shared" si="68"/>
        <v>OUEST</v>
      </c>
      <c r="M1044" s="11">
        <f t="shared" si="69"/>
        <v>89273</v>
      </c>
      <c r="N1044" s="11">
        <f t="shared" si="70"/>
        <v>1133</v>
      </c>
    </row>
    <row r="1045" spans="1:14" x14ac:dyDescent="0.25">
      <c r="A1045" s="5">
        <v>82</v>
      </c>
      <c r="B1045" s="9" t="s">
        <v>23</v>
      </c>
      <c r="C1045" s="10" t="s">
        <v>154</v>
      </c>
      <c r="D1045" s="11">
        <v>2006</v>
      </c>
      <c r="E1045" s="7" t="s">
        <v>193</v>
      </c>
      <c r="F1045" s="8">
        <v>97.230725831406914</v>
      </c>
      <c r="G1045" s="8">
        <v>13662.635638174959</v>
      </c>
      <c r="H1045" s="8">
        <v>41.904892927796055</v>
      </c>
      <c r="I1045" s="8">
        <v>22969.550374321308</v>
      </c>
      <c r="J1045" t="str">
        <f>LOOKUP(A1045,Feuil7!A$2:A$28,Feuil7!D$2:D$28)</f>
        <v>RHONE-ALPES</v>
      </c>
      <c r="K1045" t="str">
        <f t="shared" si="67"/>
        <v>niveau primaire</v>
      </c>
      <c r="L1045" t="str">
        <f t="shared" si="68"/>
        <v>CENTRE-EST</v>
      </c>
      <c r="M1045" s="11">
        <f t="shared" si="69"/>
        <v>36771.321631255472</v>
      </c>
      <c r="N1045" s="11">
        <f t="shared" si="70"/>
        <v>139.13561875920297</v>
      </c>
    </row>
    <row r="1046" spans="1:14" x14ac:dyDescent="0.25">
      <c r="A1046" s="5">
        <v>24</v>
      </c>
      <c r="B1046" s="9" t="s">
        <v>86</v>
      </c>
      <c r="C1046" s="10" t="s">
        <v>87</v>
      </c>
      <c r="D1046" s="11">
        <v>1975</v>
      </c>
      <c r="E1046" s="7" t="s">
        <v>196</v>
      </c>
      <c r="F1046" s="8">
        <v>1970</v>
      </c>
      <c r="G1046" s="8">
        <v>9085</v>
      </c>
      <c r="H1046" s="8">
        <v>2205</v>
      </c>
      <c r="I1046" s="8">
        <v>8090</v>
      </c>
      <c r="J1046" t="str">
        <f>LOOKUP(A1046,Feuil7!A$2:A$28,Feuil7!D$2:D$28)</f>
        <v>CENTRE</v>
      </c>
      <c r="K1046" t="str">
        <f t="shared" si="67"/>
        <v>niveau supérieur</v>
      </c>
      <c r="L1046" t="str">
        <f t="shared" si="68"/>
        <v>BASSIN PARISIEN</v>
      </c>
      <c r="M1046" s="11">
        <f t="shared" si="69"/>
        <v>21350</v>
      </c>
      <c r="N1046" s="11">
        <f t="shared" si="70"/>
        <v>4175</v>
      </c>
    </row>
    <row r="1047" spans="1:14" x14ac:dyDescent="0.25">
      <c r="A1047" s="5">
        <v>21</v>
      </c>
      <c r="B1047" s="9" t="s">
        <v>312</v>
      </c>
      <c r="C1047" s="10" t="s">
        <v>22</v>
      </c>
      <c r="D1047">
        <v>1968</v>
      </c>
      <c r="E1047" s="7" t="s">
        <v>194</v>
      </c>
      <c r="F1047" s="8">
        <v>1020</v>
      </c>
      <c r="G1047" s="8">
        <v>2676</v>
      </c>
      <c r="H1047" s="8">
        <v>1400</v>
      </c>
      <c r="I1047" s="8">
        <v>3828</v>
      </c>
      <c r="J1047" t="str">
        <f>LOOKUP(A1047,Feuil7!A$2:A$28,Feuil7!D$2:D$28)</f>
        <v>CHAMPAGNE-ARDENNE</v>
      </c>
      <c r="K1047" t="str">
        <f t="shared" si="67"/>
        <v>niveau secondaire</v>
      </c>
      <c r="L1047" t="str">
        <f t="shared" si="68"/>
        <v>BASSIN PARISIEN</v>
      </c>
      <c r="M1047" s="11">
        <f t="shared" si="69"/>
        <v>8924</v>
      </c>
      <c r="N1047" s="11">
        <f t="shared" si="70"/>
        <v>2420</v>
      </c>
    </row>
    <row r="1048" spans="1:14" x14ac:dyDescent="0.25">
      <c r="A1048" s="5">
        <v>11</v>
      </c>
      <c r="B1048" s="9" t="s">
        <v>50</v>
      </c>
      <c r="C1048" s="10" t="s">
        <v>190</v>
      </c>
      <c r="D1048" s="11">
        <v>2006</v>
      </c>
      <c r="E1048" s="7" t="s">
        <v>194</v>
      </c>
      <c r="F1048" s="8">
        <v>3526.3273960257325</v>
      </c>
      <c r="G1048" s="8">
        <v>22715.003938531023</v>
      </c>
      <c r="H1048" s="8">
        <v>2766.7179763067566</v>
      </c>
      <c r="I1048" s="8">
        <v>37785.164509659997</v>
      </c>
      <c r="J1048" t="str">
        <f>LOOKUP(A1048,Feuil7!A$2:A$28,Feuil7!D$2:D$28)</f>
        <v>ILE-DE-FRANCE</v>
      </c>
      <c r="K1048" t="str">
        <f t="shared" si="67"/>
        <v>niveau secondaire</v>
      </c>
      <c r="L1048" t="str">
        <f t="shared" si="68"/>
        <v>REGION PARISIENNE</v>
      </c>
      <c r="M1048" s="11">
        <f t="shared" si="69"/>
        <v>66793.21382052351</v>
      </c>
      <c r="N1048" s="11">
        <f t="shared" si="70"/>
        <v>6293.045372332489</v>
      </c>
    </row>
    <row r="1049" spans="1:14" x14ac:dyDescent="0.25">
      <c r="A1049" s="5">
        <v>21</v>
      </c>
      <c r="B1049" s="9" t="s">
        <v>114</v>
      </c>
      <c r="C1049" s="10" t="s">
        <v>115</v>
      </c>
      <c r="D1049" s="11">
        <v>1982</v>
      </c>
      <c r="E1049" s="7" t="s">
        <v>195</v>
      </c>
      <c r="F1049" s="8">
        <v>9180</v>
      </c>
      <c r="G1049" s="8">
        <v>29432</v>
      </c>
      <c r="H1049" s="8">
        <v>6592</v>
      </c>
      <c r="I1049" s="8">
        <v>17180</v>
      </c>
      <c r="J1049" t="str">
        <f>LOOKUP(A1049,Feuil7!A$2:A$28,Feuil7!D$2:D$28)</f>
        <v>CHAMPAGNE-ARDENNE</v>
      </c>
      <c r="K1049" t="str">
        <f t="shared" si="67"/>
        <v>niveau secondaire</v>
      </c>
      <c r="L1049" t="str">
        <f t="shared" si="68"/>
        <v>BASSIN PARISIEN</v>
      </c>
      <c r="M1049" s="11">
        <f t="shared" si="69"/>
        <v>62384</v>
      </c>
      <c r="N1049" s="11">
        <f t="shared" si="70"/>
        <v>15772</v>
      </c>
    </row>
    <row r="1050" spans="1:14" x14ac:dyDescent="0.25">
      <c r="A1050" s="5">
        <v>31</v>
      </c>
      <c r="B1050" s="9" t="s">
        <v>127</v>
      </c>
      <c r="C1050" s="10" t="s">
        <v>128</v>
      </c>
      <c r="D1050" s="11">
        <v>2006</v>
      </c>
      <c r="E1050" s="7" t="s">
        <v>195</v>
      </c>
      <c r="F1050" s="8">
        <v>25932.253480454256</v>
      </c>
      <c r="G1050" s="8">
        <v>223686.37585375711</v>
      </c>
      <c r="H1050" s="8">
        <v>17755.337881582607</v>
      </c>
      <c r="I1050" s="8">
        <v>162728.94002594322</v>
      </c>
      <c r="J1050" t="str">
        <f>LOOKUP(A1050,Feuil7!A$2:A$28,Feuil7!D$2:D$28)</f>
        <v>NORD-PAS-DE-CALAIS</v>
      </c>
      <c r="K1050" t="str">
        <f t="shared" si="67"/>
        <v>niveau secondaire</v>
      </c>
      <c r="L1050" t="str">
        <f t="shared" si="68"/>
        <v/>
      </c>
      <c r="M1050" s="11">
        <f t="shared" si="69"/>
        <v>430102.90724173718</v>
      </c>
      <c r="N1050" s="11">
        <f t="shared" si="70"/>
        <v>43687.591362036866</v>
      </c>
    </row>
    <row r="1051" spans="1:14" x14ac:dyDescent="0.25">
      <c r="A1051" s="5">
        <v>83</v>
      </c>
      <c r="B1051" s="9" t="s">
        <v>37</v>
      </c>
      <c r="C1051" s="10" t="s">
        <v>38</v>
      </c>
      <c r="D1051" s="11">
        <v>2006</v>
      </c>
      <c r="E1051" s="7" t="s">
        <v>193</v>
      </c>
      <c r="F1051" s="8">
        <v>26.785855426271649</v>
      </c>
      <c r="G1051" s="8">
        <v>8543.2364243047959</v>
      </c>
      <c r="H1051" s="8">
        <v>20.917731103697978</v>
      </c>
      <c r="I1051" s="8">
        <v>12517.415636138205</v>
      </c>
      <c r="J1051" t="str">
        <f>LOOKUP(A1051,Feuil7!A$2:A$28,Feuil7!D$2:D$28)</f>
        <v>AUVERGNE</v>
      </c>
      <c r="K1051" t="str">
        <f t="shared" si="67"/>
        <v>niveau primaire</v>
      </c>
      <c r="L1051" t="str">
        <f t="shared" si="68"/>
        <v>CENTRE-EST</v>
      </c>
      <c r="M1051" s="11">
        <f t="shared" si="69"/>
        <v>21108.35564697297</v>
      </c>
      <c r="N1051" s="11">
        <f t="shared" si="70"/>
        <v>47.703586529969627</v>
      </c>
    </row>
    <row r="1052" spans="1:14" x14ac:dyDescent="0.25">
      <c r="A1052" s="5">
        <v>23</v>
      </c>
      <c r="B1052" s="9" t="s">
        <v>66</v>
      </c>
      <c r="C1052" s="10" t="s">
        <v>67</v>
      </c>
      <c r="D1052">
        <v>1968</v>
      </c>
      <c r="E1052" s="7" t="s">
        <v>195</v>
      </c>
      <c r="F1052" s="8">
        <v>5112</v>
      </c>
      <c r="G1052" s="8">
        <v>8228</v>
      </c>
      <c r="H1052" s="8">
        <v>3072</v>
      </c>
      <c r="I1052" s="8">
        <v>5572</v>
      </c>
      <c r="J1052" t="str">
        <f>LOOKUP(A1052,Feuil7!A$2:A$28,Feuil7!D$2:D$28)</f>
        <v>HAUTE-NORMANDIE</v>
      </c>
      <c r="K1052" t="str">
        <f t="shared" si="67"/>
        <v>niveau secondaire</v>
      </c>
      <c r="L1052" t="str">
        <f t="shared" si="68"/>
        <v>BASSIN PARISIEN</v>
      </c>
      <c r="M1052" s="11">
        <f t="shared" si="69"/>
        <v>21984</v>
      </c>
      <c r="N1052" s="11">
        <f t="shared" si="70"/>
        <v>8184</v>
      </c>
    </row>
    <row r="1053" spans="1:14" x14ac:dyDescent="0.25">
      <c r="A1053" s="5">
        <v>41</v>
      </c>
      <c r="B1053" s="9" t="s">
        <v>119</v>
      </c>
      <c r="C1053" s="10" t="s">
        <v>120</v>
      </c>
      <c r="D1053" s="11">
        <v>1999</v>
      </c>
      <c r="E1053" s="7" t="s">
        <v>196</v>
      </c>
      <c r="F1053" s="8">
        <v>1330</v>
      </c>
      <c r="G1053" s="8">
        <v>6528</v>
      </c>
      <c r="H1053" s="8">
        <v>1215</v>
      </c>
      <c r="I1053" s="8">
        <v>6214</v>
      </c>
      <c r="J1053" t="str">
        <f>LOOKUP(A1053,Feuil7!A$2:A$28,Feuil7!D$2:D$28)</f>
        <v>LORRAINE</v>
      </c>
      <c r="K1053" t="str">
        <f t="shared" si="67"/>
        <v>niveau supérieur</v>
      </c>
      <c r="L1053" t="str">
        <f t="shared" si="68"/>
        <v>EST</v>
      </c>
      <c r="M1053" s="11">
        <f t="shared" si="69"/>
        <v>15287</v>
      </c>
      <c r="N1053" s="11">
        <f t="shared" si="70"/>
        <v>2545</v>
      </c>
    </row>
    <row r="1054" spans="1:14" x14ac:dyDescent="0.25">
      <c r="A1054" s="5">
        <v>73</v>
      </c>
      <c r="B1054" s="9" t="s">
        <v>30</v>
      </c>
      <c r="C1054" s="10" t="s">
        <v>31</v>
      </c>
      <c r="D1054" s="11">
        <v>1975</v>
      </c>
      <c r="E1054" s="7" t="s">
        <v>194</v>
      </c>
      <c r="F1054" s="8">
        <v>1350</v>
      </c>
      <c r="G1054" s="8">
        <v>2775</v>
      </c>
      <c r="H1054" s="8">
        <v>1680</v>
      </c>
      <c r="I1054" s="8">
        <v>5400</v>
      </c>
      <c r="J1054" t="str">
        <f>LOOKUP(A1054,Feuil7!A$2:A$28,Feuil7!D$2:D$28)</f>
        <v>MIDI-PYRENEES</v>
      </c>
      <c r="K1054" t="str">
        <f t="shared" si="67"/>
        <v>niveau secondaire</v>
      </c>
      <c r="L1054" t="str">
        <f t="shared" si="68"/>
        <v>SUD-OUEST</v>
      </c>
      <c r="M1054" s="11">
        <f t="shared" si="69"/>
        <v>11205</v>
      </c>
      <c r="N1054" s="11">
        <f t="shared" si="70"/>
        <v>3030</v>
      </c>
    </row>
    <row r="1055" spans="1:14" x14ac:dyDescent="0.25">
      <c r="A1055" s="5">
        <v>52</v>
      </c>
      <c r="B1055" s="9" t="s">
        <v>110</v>
      </c>
      <c r="C1055" s="10" t="s">
        <v>111</v>
      </c>
      <c r="D1055" s="11">
        <v>1999</v>
      </c>
      <c r="E1055" s="7" t="s">
        <v>197</v>
      </c>
      <c r="F1055" s="8">
        <v>3329</v>
      </c>
      <c r="G1055" s="8">
        <v>33493</v>
      </c>
      <c r="H1055" s="8">
        <v>4171</v>
      </c>
      <c r="I1055" s="8">
        <v>35251</v>
      </c>
      <c r="J1055" t="str">
        <f>LOOKUP(A1055,Feuil7!A$2:A$28,Feuil7!D$2:D$28)</f>
        <v>PAYS DE LA LOIRE</v>
      </c>
      <c r="K1055" t="str">
        <f t="shared" si="67"/>
        <v>niveau supérieur</v>
      </c>
      <c r="L1055" t="str">
        <f t="shared" si="68"/>
        <v>OUEST</v>
      </c>
      <c r="M1055" s="11">
        <f t="shared" si="69"/>
        <v>76244</v>
      </c>
      <c r="N1055" s="11">
        <f t="shared" si="70"/>
        <v>7500</v>
      </c>
    </row>
    <row r="1056" spans="1:14" x14ac:dyDescent="0.25">
      <c r="A1056" s="5">
        <v>21</v>
      </c>
      <c r="B1056" s="9" t="s">
        <v>114</v>
      </c>
      <c r="C1056" s="10" t="s">
        <v>115</v>
      </c>
      <c r="D1056">
        <v>1968</v>
      </c>
      <c r="E1056" s="7" t="s">
        <v>194</v>
      </c>
      <c r="F1056" s="8">
        <v>1380</v>
      </c>
      <c r="G1056" s="8">
        <v>3560</v>
      </c>
      <c r="H1056" s="8">
        <v>1920</v>
      </c>
      <c r="I1056" s="8">
        <v>5988</v>
      </c>
      <c r="J1056" t="str">
        <f>LOOKUP(A1056,Feuil7!A$2:A$28,Feuil7!D$2:D$28)</f>
        <v>CHAMPAGNE-ARDENNE</v>
      </c>
      <c r="K1056" t="str">
        <f t="shared" si="67"/>
        <v>niveau secondaire</v>
      </c>
      <c r="L1056" t="str">
        <f t="shared" si="68"/>
        <v>BASSIN PARISIEN</v>
      </c>
      <c r="M1056" s="11">
        <f t="shared" si="69"/>
        <v>12848</v>
      </c>
      <c r="N1056" s="11">
        <f t="shared" si="70"/>
        <v>3300</v>
      </c>
    </row>
    <row r="1057" spans="1:14" x14ac:dyDescent="0.25">
      <c r="A1057" s="5">
        <v>31</v>
      </c>
      <c r="B1057" s="9" t="s">
        <v>127</v>
      </c>
      <c r="C1057" s="10" t="s">
        <v>128</v>
      </c>
      <c r="D1057" s="11">
        <v>2011</v>
      </c>
      <c r="E1057" s="7" t="s">
        <v>193</v>
      </c>
      <c r="F1057" s="8">
        <v>472.23973555575918</v>
      </c>
      <c r="G1057" s="8">
        <v>72188.053717351388</v>
      </c>
      <c r="H1057" s="8">
        <v>206.62395909855539</v>
      </c>
      <c r="I1057" s="8">
        <v>132695.94651696121</v>
      </c>
      <c r="J1057" t="str">
        <f>LOOKUP(A1057,Feuil7!A$2:A$28,Feuil7!D$2:D$28)</f>
        <v>NORD-PAS-DE-CALAIS</v>
      </c>
      <c r="K1057" t="str">
        <f t="shared" si="67"/>
        <v>niveau primaire</v>
      </c>
      <c r="L1057" t="str">
        <f t="shared" si="68"/>
        <v/>
      </c>
      <c r="M1057" s="11">
        <f t="shared" si="69"/>
        <v>205562.86392896692</v>
      </c>
      <c r="N1057" s="11">
        <f t="shared" si="70"/>
        <v>678.8636946543146</v>
      </c>
    </row>
    <row r="1058" spans="1:14" x14ac:dyDescent="0.25">
      <c r="A1058" s="5">
        <v>93</v>
      </c>
      <c r="B1058" s="9" t="s">
        <v>308</v>
      </c>
      <c r="C1058" s="10" t="s">
        <v>17</v>
      </c>
      <c r="D1058" s="11">
        <v>1999</v>
      </c>
      <c r="E1058" s="7" t="s">
        <v>197</v>
      </c>
      <c r="F1058" s="8">
        <v>395</v>
      </c>
      <c r="G1058" s="8">
        <v>7576</v>
      </c>
      <c r="H1058" s="8">
        <v>482</v>
      </c>
      <c r="I1058" s="8">
        <v>8357</v>
      </c>
      <c r="J1058" t="str">
        <f>LOOKUP(A1058,Feuil7!A$2:A$28,Feuil7!D$2:D$28)</f>
        <v>PROVENCE-ALPES-COTE D'AZUR</v>
      </c>
      <c r="K1058" t="str">
        <f t="shared" si="67"/>
        <v>niveau supérieur</v>
      </c>
      <c r="L1058" t="str">
        <f t="shared" si="68"/>
        <v>MEDITERRANEE</v>
      </c>
      <c r="M1058" s="11">
        <f t="shared" si="69"/>
        <v>16810</v>
      </c>
      <c r="N1058" s="11">
        <f t="shared" si="70"/>
        <v>877</v>
      </c>
    </row>
    <row r="1059" spans="1:14" x14ac:dyDescent="0.25">
      <c r="A1059" s="5">
        <v>53</v>
      </c>
      <c r="B1059" s="9" t="s">
        <v>121</v>
      </c>
      <c r="C1059" s="10" t="s">
        <v>122</v>
      </c>
      <c r="D1059" s="11">
        <v>1999</v>
      </c>
      <c r="E1059" s="7" t="s">
        <v>193</v>
      </c>
      <c r="F1059" s="8">
        <v>221</v>
      </c>
      <c r="G1059" s="8">
        <v>36821</v>
      </c>
      <c r="H1059" s="8">
        <v>90</v>
      </c>
      <c r="I1059" s="8">
        <v>55283</v>
      </c>
      <c r="J1059" t="str">
        <f>LOOKUP(A1059,Feuil7!A$2:A$28,Feuil7!D$2:D$28)</f>
        <v>BRETAGNE</v>
      </c>
      <c r="K1059" t="str">
        <f t="shared" si="67"/>
        <v>niveau primaire</v>
      </c>
      <c r="L1059" t="str">
        <f t="shared" si="68"/>
        <v>OUEST</v>
      </c>
      <c r="M1059" s="11">
        <f t="shared" si="69"/>
        <v>92415</v>
      </c>
      <c r="N1059" s="11">
        <f t="shared" si="70"/>
        <v>311</v>
      </c>
    </row>
    <row r="1060" spans="1:14" x14ac:dyDescent="0.25">
      <c r="A1060" s="5">
        <v>11</v>
      </c>
      <c r="B1060" s="9" t="s">
        <v>160</v>
      </c>
      <c r="C1060" s="10" t="s">
        <v>161</v>
      </c>
      <c r="D1060" s="11">
        <v>2011</v>
      </c>
      <c r="E1060" s="7" t="s">
        <v>194</v>
      </c>
      <c r="F1060" s="8">
        <v>4979.3848997841087</v>
      </c>
      <c r="G1060" s="8">
        <v>22690.010189161698</v>
      </c>
      <c r="H1060" s="8">
        <v>3550.9535404182693</v>
      </c>
      <c r="I1060" s="8">
        <v>32096.579552912797</v>
      </c>
      <c r="J1060" t="str">
        <f>LOOKUP(A1060,Feuil7!A$2:A$28,Feuil7!D$2:D$28)</f>
        <v>ILE-DE-FRANCE</v>
      </c>
      <c r="K1060" t="str">
        <f t="shared" si="67"/>
        <v>niveau secondaire</v>
      </c>
      <c r="L1060" t="str">
        <f t="shared" si="68"/>
        <v>REGION PARISIENNE</v>
      </c>
      <c r="M1060" s="11">
        <f t="shared" si="69"/>
        <v>63316.928182276868</v>
      </c>
      <c r="N1060" s="11">
        <f t="shared" si="70"/>
        <v>8530.3384402023785</v>
      </c>
    </row>
    <row r="1061" spans="1:14" x14ac:dyDescent="0.25">
      <c r="A1061" s="5">
        <v>73</v>
      </c>
      <c r="B1061" s="9" t="s">
        <v>168</v>
      </c>
      <c r="C1061" s="10" t="s">
        <v>169</v>
      </c>
      <c r="D1061" s="11">
        <v>2006</v>
      </c>
      <c r="E1061" s="7" t="s">
        <v>196</v>
      </c>
      <c r="F1061" s="8">
        <v>2122.4357357854478</v>
      </c>
      <c r="G1061" s="8">
        <v>16779.492989864157</v>
      </c>
      <c r="H1061" s="8">
        <v>2264.1571153333275</v>
      </c>
      <c r="I1061" s="8">
        <v>21568.625604985577</v>
      </c>
      <c r="J1061" t="str">
        <f>LOOKUP(A1061,Feuil7!A$2:A$28,Feuil7!D$2:D$28)</f>
        <v>MIDI-PYRENEES</v>
      </c>
      <c r="K1061" t="str">
        <f t="shared" si="67"/>
        <v>niveau supérieur</v>
      </c>
      <c r="L1061" t="str">
        <f t="shared" si="68"/>
        <v>SUD-OUEST</v>
      </c>
      <c r="M1061" s="11">
        <f t="shared" si="69"/>
        <v>42734.711445968511</v>
      </c>
      <c r="N1061" s="11">
        <f t="shared" si="70"/>
        <v>4386.5928511187758</v>
      </c>
    </row>
    <row r="1062" spans="1:14" x14ac:dyDescent="0.25">
      <c r="A1062" s="5">
        <v>31</v>
      </c>
      <c r="B1062" s="9" t="s">
        <v>127</v>
      </c>
      <c r="C1062" s="10" t="s">
        <v>128</v>
      </c>
      <c r="D1062">
        <v>1968</v>
      </c>
      <c r="E1062" s="7" t="s">
        <v>193</v>
      </c>
      <c r="F1062" s="8">
        <v>45492</v>
      </c>
      <c r="G1062" s="8">
        <v>194876</v>
      </c>
      <c r="H1062" s="8">
        <v>51080</v>
      </c>
      <c r="I1062" s="8">
        <v>227396</v>
      </c>
      <c r="J1062" t="str">
        <f>LOOKUP(A1062,Feuil7!A$2:A$28,Feuil7!D$2:D$28)</f>
        <v>NORD-PAS-DE-CALAIS</v>
      </c>
      <c r="K1062" t="str">
        <f t="shared" si="67"/>
        <v>niveau primaire</v>
      </c>
      <c r="L1062" t="str">
        <f t="shared" si="68"/>
        <v/>
      </c>
      <c r="M1062" s="11">
        <f t="shared" si="69"/>
        <v>518844</v>
      </c>
      <c r="N1062" s="11">
        <f t="shared" si="70"/>
        <v>96572</v>
      </c>
    </row>
    <row r="1063" spans="1:14" x14ac:dyDescent="0.25">
      <c r="A1063" s="5">
        <v>54</v>
      </c>
      <c r="B1063" s="9" t="s">
        <v>42</v>
      </c>
      <c r="C1063" s="10" t="s">
        <v>43</v>
      </c>
      <c r="D1063">
        <v>1968</v>
      </c>
      <c r="E1063" s="7" t="s">
        <v>196</v>
      </c>
      <c r="F1063" s="8">
        <v>1496</v>
      </c>
      <c r="G1063" s="8">
        <v>6392</v>
      </c>
      <c r="H1063" s="8">
        <v>1568</v>
      </c>
      <c r="I1063" s="8">
        <v>5556</v>
      </c>
      <c r="J1063" t="str">
        <f>LOOKUP(A1063,Feuil7!A$2:A$28,Feuil7!D$2:D$28)</f>
        <v>POITOU-CHARENTES</v>
      </c>
      <c r="K1063" t="str">
        <f t="shared" si="67"/>
        <v>niveau supérieur</v>
      </c>
      <c r="L1063" t="str">
        <f t="shared" si="68"/>
        <v>OUEST</v>
      </c>
      <c r="M1063" s="11">
        <f t="shared" si="69"/>
        <v>15012</v>
      </c>
      <c r="N1063" s="11">
        <f t="shared" si="70"/>
        <v>3064</v>
      </c>
    </row>
    <row r="1064" spans="1:14" x14ac:dyDescent="0.25">
      <c r="A1064" s="5">
        <v>21</v>
      </c>
      <c r="B1064" s="9" t="s">
        <v>114</v>
      </c>
      <c r="C1064" s="10" t="s">
        <v>115</v>
      </c>
      <c r="D1064" s="11">
        <v>1999</v>
      </c>
      <c r="E1064" s="7" t="s">
        <v>11</v>
      </c>
      <c r="F1064" s="8">
        <v>3864</v>
      </c>
      <c r="G1064" s="8">
        <v>36092</v>
      </c>
      <c r="H1064" s="8">
        <v>2653</v>
      </c>
      <c r="I1064" s="8">
        <v>41783</v>
      </c>
      <c r="J1064" t="str">
        <f>LOOKUP(A1064,Feuil7!A$2:A$28,Feuil7!D$2:D$28)</f>
        <v>CHAMPAGNE-ARDENNE</v>
      </c>
      <c r="K1064" t="str">
        <f t="shared" si="67"/>
        <v>niveau primaire</v>
      </c>
      <c r="L1064" t="str">
        <f t="shared" si="68"/>
        <v>BASSIN PARISIEN</v>
      </c>
      <c r="M1064" s="11">
        <f t="shared" si="69"/>
        <v>84392</v>
      </c>
      <c r="N1064" s="11">
        <f t="shared" si="70"/>
        <v>6517</v>
      </c>
    </row>
    <row r="1065" spans="1:14" x14ac:dyDescent="0.25">
      <c r="A1065" s="5">
        <v>43</v>
      </c>
      <c r="B1065" s="9" t="s">
        <v>90</v>
      </c>
      <c r="C1065" s="10" t="s">
        <v>91</v>
      </c>
      <c r="D1065" s="11">
        <v>1982</v>
      </c>
      <c r="E1065" s="7" t="s">
        <v>196</v>
      </c>
      <c r="F1065" s="8">
        <v>1068</v>
      </c>
      <c r="G1065" s="8">
        <v>5664</v>
      </c>
      <c r="H1065" s="8">
        <v>1372</v>
      </c>
      <c r="I1065" s="8">
        <v>4812</v>
      </c>
      <c r="J1065" t="str">
        <f>LOOKUP(A1065,Feuil7!A$2:A$28,Feuil7!D$2:D$28)</f>
        <v>FRANCHE-COMTE</v>
      </c>
      <c r="K1065" t="str">
        <f t="shared" si="67"/>
        <v>niveau supérieur</v>
      </c>
      <c r="L1065" t="str">
        <f t="shared" si="68"/>
        <v>EST</v>
      </c>
      <c r="M1065" s="11">
        <f t="shared" si="69"/>
        <v>12916</v>
      </c>
      <c r="N1065" s="11">
        <f t="shared" si="70"/>
        <v>2440</v>
      </c>
    </row>
    <row r="1066" spans="1:14" x14ac:dyDescent="0.25">
      <c r="A1066" s="5">
        <v>24</v>
      </c>
      <c r="B1066" s="9" t="s">
        <v>84</v>
      </c>
      <c r="C1066" s="10" t="s">
        <v>85</v>
      </c>
      <c r="D1066" s="11">
        <v>1999</v>
      </c>
      <c r="E1066" s="7" t="s">
        <v>193</v>
      </c>
      <c r="F1066" s="8">
        <v>79</v>
      </c>
      <c r="G1066" s="8">
        <v>17089</v>
      </c>
      <c r="H1066" s="8">
        <v>44</v>
      </c>
      <c r="I1066" s="8">
        <v>25343</v>
      </c>
      <c r="J1066" t="str">
        <f>LOOKUP(A1066,Feuil7!A$2:A$28,Feuil7!D$2:D$28)</f>
        <v>CENTRE</v>
      </c>
      <c r="K1066" t="str">
        <f t="shared" si="67"/>
        <v>niveau primaire</v>
      </c>
      <c r="L1066" t="str">
        <f t="shared" si="68"/>
        <v>BASSIN PARISIEN</v>
      </c>
      <c r="M1066" s="11">
        <f t="shared" si="69"/>
        <v>42555</v>
      </c>
      <c r="N1066" s="11">
        <f t="shared" si="70"/>
        <v>123</v>
      </c>
    </row>
    <row r="1067" spans="1:14" x14ac:dyDescent="0.25">
      <c r="A1067" s="5">
        <v>82</v>
      </c>
      <c r="B1067" s="6" t="s">
        <v>307</v>
      </c>
      <c r="C1067" s="7" t="s">
        <v>10</v>
      </c>
      <c r="D1067" s="11">
        <v>1975</v>
      </c>
      <c r="E1067" s="7" t="s">
        <v>11</v>
      </c>
      <c r="F1067" s="8">
        <v>5725</v>
      </c>
      <c r="G1067" s="8">
        <v>46020</v>
      </c>
      <c r="H1067" s="8">
        <v>4645</v>
      </c>
      <c r="I1067" s="8">
        <v>47465</v>
      </c>
      <c r="J1067" t="str">
        <f>LOOKUP(A1067,Feuil7!A$2:A$28,Feuil7!D$2:D$28)</f>
        <v>RHONE-ALPES</v>
      </c>
      <c r="K1067" t="str">
        <f t="shared" si="67"/>
        <v>niveau primaire</v>
      </c>
      <c r="L1067" t="str">
        <f t="shared" si="68"/>
        <v>CENTRE-EST</v>
      </c>
      <c r="M1067" s="11">
        <f t="shared" si="69"/>
        <v>103855</v>
      </c>
      <c r="N1067" s="11">
        <f t="shared" si="70"/>
        <v>10370</v>
      </c>
    </row>
    <row r="1068" spans="1:14" x14ac:dyDescent="0.25">
      <c r="A1068" s="5">
        <v>93</v>
      </c>
      <c r="B1068" s="9" t="s">
        <v>308</v>
      </c>
      <c r="C1068" s="10" t="s">
        <v>17</v>
      </c>
      <c r="D1068">
        <v>1968</v>
      </c>
      <c r="E1068" s="7" t="s">
        <v>194</v>
      </c>
      <c r="F1068" s="8">
        <v>272</v>
      </c>
      <c r="G1068" s="8">
        <v>1196</v>
      </c>
      <c r="H1068" s="8">
        <v>540</v>
      </c>
      <c r="I1068" s="8">
        <v>2284</v>
      </c>
      <c r="J1068" t="str">
        <f>LOOKUP(A1068,Feuil7!A$2:A$28,Feuil7!D$2:D$28)</f>
        <v>PROVENCE-ALPES-COTE D'AZUR</v>
      </c>
      <c r="K1068" t="str">
        <f t="shared" si="67"/>
        <v>niveau secondaire</v>
      </c>
      <c r="L1068" t="str">
        <f t="shared" si="68"/>
        <v>MEDITERRANEE</v>
      </c>
      <c r="M1068" s="11">
        <f t="shared" si="69"/>
        <v>4292</v>
      </c>
      <c r="N1068" s="11">
        <f t="shared" si="70"/>
        <v>812</v>
      </c>
    </row>
    <row r="1069" spans="1:14" x14ac:dyDescent="0.25">
      <c r="A1069" s="5">
        <v>31</v>
      </c>
      <c r="B1069" s="9" t="s">
        <v>133</v>
      </c>
      <c r="C1069" s="10" t="s">
        <v>134</v>
      </c>
      <c r="D1069" s="11">
        <v>1975</v>
      </c>
      <c r="E1069" s="7" t="s">
        <v>194</v>
      </c>
      <c r="F1069" s="8">
        <v>6655</v>
      </c>
      <c r="G1069" s="8">
        <v>13570</v>
      </c>
      <c r="H1069" s="8">
        <v>9250</v>
      </c>
      <c r="I1069" s="8">
        <v>19165</v>
      </c>
      <c r="J1069" t="str">
        <f>LOOKUP(A1069,Feuil7!A$2:A$28,Feuil7!D$2:D$28)</f>
        <v>NORD-PAS-DE-CALAIS</v>
      </c>
      <c r="K1069" t="str">
        <f t="shared" si="67"/>
        <v>niveau secondaire</v>
      </c>
      <c r="L1069" t="str">
        <f t="shared" si="68"/>
        <v/>
      </c>
      <c r="M1069" s="11">
        <f t="shared" si="69"/>
        <v>48640</v>
      </c>
      <c r="N1069" s="11">
        <f t="shared" si="70"/>
        <v>15905</v>
      </c>
    </row>
    <row r="1070" spans="1:14" x14ac:dyDescent="0.25">
      <c r="A1070" s="5">
        <v>73</v>
      </c>
      <c r="B1070" s="9" t="s">
        <v>76</v>
      </c>
      <c r="C1070" s="10" t="s">
        <v>77</v>
      </c>
      <c r="D1070" s="11">
        <v>2006</v>
      </c>
      <c r="E1070" s="7" t="s">
        <v>194</v>
      </c>
      <c r="F1070" s="8">
        <v>430.05267778047067</v>
      </c>
      <c r="G1070" s="8">
        <v>3987.374074643888</v>
      </c>
      <c r="H1070" s="8">
        <v>339.06309711857097</v>
      </c>
      <c r="I1070" s="8">
        <v>5490.9085416410098</v>
      </c>
      <c r="J1070" t="str">
        <f>LOOKUP(A1070,Feuil7!A$2:A$28,Feuil7!D$2:D$28)</f>
        <v>MIDI-PYRENEES</v>
      </c>
      <c r="K1070" t="str">
        <f t="shared" si="67"/>
        <v>niveau secondaire</v>
      </c>
      <c r="L1070" t="str">
        <f t="shared" si="68"/>
        <v>SUD-OUEST</v>
      </c>
      <c r="M1070" s="11">
        <f t="shared" si="69"/>
        <v>10247.398391183939</v>
      </c>
      <c r="N1070" s="11">
        <f t="shared" si="70"/>
        <v>769.11577489904164</v>
      </c>
    </row>
    <row r="1071" spans="1:14" x14ac:dyDescent="0.25">
      <c r="A1071" s="5">
        <v>73</v>
      </c>
      <c r="B1071" s="9" t="s">
        <v>104</v>
      </c>
      <c r="C1071" s="10" t="s">
        <v>105</v>
      </c>
      <c r="D1071" s="11">
        <v>1975</v>
      </c>
      <c r="E1071" s="7" t="s">
        <v>193</v>
      </c>
      <c r="F1071" s="8">
        <v>1485</v>
      </c>
      <c r="G1071" s="8">
        <v>15780</v>
      </c>
      <c r="H1071" s="8">
        <v>1575</v>
      </c>
      <c r="I1071" s="8">
        <v>18940</v>
      </c>
      <c r="J1071" t="str">
        <f>LOOKUP(A1071,Feuil7!A$2:A$28,Feuil7!D$2:D$28)</f>
        <v>MIDI-PYRENEES</v>
      </c>
      <c r="K1071" t="str">
        <f t="shared" si="67"/>
        <v>niveau primaire</v>
      </c>
      <c r="L1071" t="str">
        <f t="shared" si="68"/>
        <v>SUD-OUEST</v>
      </c>
      <c r="M1071" s="11">
        <f t="shared" si="69"/>
        <v>37780</v>
      </c>
      <c r="N1071" s="11">
        <f t="shared" si="70"/>
        <v>3060</v>
      </c>
    </row>
    <row r="1072" spans="1:14" x14ac:dyDescent="0.25">
      <c r="A1072" s="5">
        <v>11</v>
      </c>
      <c r="B1072" s="9" t="s">
        <v>27</v>
      </c>
      <c r="C1072" s="10" t="s">
        <v>186</v>
      </c>
      <c r="D1072" s="11">
        <v>2006</v>
      </c>
      <c r="E1072" s="7" t="s">
        <v>11</v>
      </c>
      <c r="F1072" s="8">
        <v>8247.0261911209254</v>
      </c>
      <c r="G1072" s="8">
        <v>62250.849300027628</v>
      </c>
      <c r="H1072" s="8">
        <v>5038.4290893802345</v>
      </c>
      <c r="I1072" s="8">
        <v>66240.219921920667</v>
      </c>
      <c r="J1072" t="str">
        <f>LOOKUP(A1072,Feuil7!A$2:A$28,Feuil7!D$2:D$28)</f>
        <v>ILE-DE-FRANCE</v>
      </c>
      <c r="K1072" t="str">
        <f t="shared" si="67"/>
        <v>niveau primaire</v>
      </c>
      <c r="L1072" t="str">
        <f t="shared" si="68"/>
        <v>REGION PARISIENNE</v>
      </c>
      <c r="M1072" s="11">
        <f t="shared" si="69"/>
        <v>141776.52450244947</v>
      </c>
      <c r="N1072" s="11">
        <f t="shared" si="70"/>
        <v>13285.455280501159</v>
      </c>
    </row>
    <row r="1073" spans="1:14" x14ac:dyDescent="0.25">
      <c r="A1073" s="5">
        <v>26</v>
      </c>
      <c r="B1073" s="9" t="s">
        <v>125</v>
      </c>
      <c r="C1073" s="10" t="s">
        <v>126</v>
      </c>
      <c r="D1073" s="11">
        <v>2006</v>
      </c>
      <c r="E1073" s="7" t="s">
        <v>195</v>
      </c>
      <c r="F1073" s="8">
        <v>2599.0431777942945</v>
      </c>
      <c r="G1073" s="8">
        <v>27417.849400083538</v>
      </c>
      <c r="H1073" s="8">
        <v>1444.8274796087969</v>
      </c>
      <c r="I1073" s="8">
        <v>18947.411254410541</v>
      </c>
      <c r="J1073" t="str">
        <f>LOOKUP(A1073,Feuil7!A$2:A$28,Feuil7!D$2:D$28)</f>
        <v>BOURGOGNE</v>
      </c>
      <c r="K1073" t="str">
        <f t="shared" si="67"/>
        <v>niveau secondaire</v>
      </c>
      <c r="L1073" t="str">
        <f t="shared" si="68"/>
        <v>BASSIN PARISIEN</v>
      </c>
      <c r="M1073" s="11">
        <f t="shared" si="69"/>
        <v>50409.131311897174</v>
      </c>
      <c r="N1073" s="11">
        <f t="shared" si="70"/>
        <v>4043.8706574030912</v>
      </c>
    </row>
    <row r="1074" spans="1:14" x14ac:dyDescent="0.25">
      <c r="A1074" s="5">
        <v>93</v>
      </c>
      <c r="B1074" s="9" t="s">
        <v>172</v>
      </c>
      <c r="C1074" s="10" t="s">
        <v>173</v>
      </c>
      <c r="D1074">
        <v>1968</v>
      </c>
      <c r="E1074" s="7" t="s">
        <v>194</v>
      </c>
      <c r="F1074" s="8">
        <v>1040</v>
      </c>
      <c r="G1074" s="8">
        <v>4004</v>
      </c>
      <c r="H1074" s="8">
        <v>1452</v>
      </c>
      <c r="I1074" s="8">
        <v>6252</v>
      </c>
      <c r="J1074" t="str">
        <f>LOOKUP(A1074,Feuil7!A$2:A$28,Feuil7!D$2:D$28)</f>
        <v>PROVENCE-ALPES-COTE D'AZUR</v>
      </c>
      <c r="K1074" t="str">
        <f t="shared" si="67"/>
        <v>niveau secondaire</v>
      </c>
      <c r="L1074" t="str">
        <f t="shared" si="68"/>
        <v>MEDITERRANEE</v>
      </c>
      <c r="M1074" s="11">
        <f t="shared" si="69"/>
        <v>12748</v>
      </c>
      <c r="N1074" s="11">
        <f t="shared" si="70"/>
        <v>2492</v>
      </c>
    </row>
    <row r="1075" spans="1:14" x14ac:dyDescent="0.25">
      <c r="A1075" s="5">
        <v>83</v>
      </c>
      <c r="B1075" s="9" t="s">
        <v>63</v>
      </c>
      <c r="C1075" s="10" t="s">
        <v>98</v>
      </c>
      <c r="D1075" s="11">
        <v>1999</v>
      </c>
      <c r="E1075" s="7" t="s">
        <v>195</v>
      </c>
      <c r="F1075" s="8">
        <v>2160</v>
      </c>
      <c r="G1075" s="8">
        <v>22012</v>
      </c>
      <c r="H1075" s="8">
        <v>1125</v>
      </c>
      <c r="I1075" s="8">
        <v>14157</v>
      </c>
      <c r="J1075" t="str">
        <f>LOOKUP(A1075,Feuil7!A$2:A$28,Feuil7!D$2:D$28)</f>
        <v>AUVERGNE</v>
      </c>
      <c r="K1075" t="str">
        <f t="shared" si="67"/>
        <v>niveau secondaire</v>
      </c>
      <c r="L1075" t="str">
        <f t="shared" si="68"/>
        <v>CENTRE-EST</v>
      </c>
      <c r="M1075" s="11">
        <f t="shared" si="69"/>
        <v>39454</v>
      </c>
      <c r="N1075" s="11">
        <f t="shared" si="70"/>
        <v>3285</v>
      </c>
    </row>
    <row r="1076" spans="1:14" x14ac:dyDescent="0.25">
      <c r="A1076" s="5">
        <v>73</v>
      </c>
      <c r="B1076" s="9" t="s">
        <v>104</v>
      </c>
      <c r="C1076" s="10" t="s">
        <v>105</v>
      </c>
      <c r="D1076" s="11">
        <v>2006</v>
      </c>
      <c r="E1076" s="7" t="s">
        <v>196</v>
      </c>
      <c r="F1076" s="8">
        <v>964.40333997808614</v>
      </c>
      <c r="G1076" s="8">
        <v>8963.8513649808774</v>
      </c>
      <c r="H1076" s="8">
        <v>945.8016166689215</v>
      </c>
      <c r="I1076" s="8">
        <v>11173.840007728248</v>
      </c>
      <c r="J1076" t="str">
        <f>LOOKUP(A1076,Feuil7!A$2:A$28,Feuil7!D$2:D$28)</f>
        <v>MIDI-PYRENEES</v>
      </c>
      <c r="K1076" t="str">
        <f t="shared" si="67"/>
        <v>niveau supérieur</v>
      </c>
      <c r="L1076" t="str">
        <f t="shared" si="68"/>
        <v>SUD-OUEST</v>
      </c>
      <c r="M1076" s="11">
        <f t="shared" si="69"/>
        <v>22047.896329356132</v>
      </c>
      <c r="N1076" s="11">
        <f t="shared" si="70"/>
        <v>1910.2049566470077</v>
      </c>
    </row>
    <row r="1077" spans="1:14" x14ac:dyDescent="0.25">
      <c r="A1077" s="5">
        <v>41</v>
      </c>
      <c r="B1077" s="9" t="s">
        <v>123</v>
      </c>
      <c r="C1077" s="10" t="s">
        <v>124</v>
      </c>
      <c r="D1077" s="11">
        <v>1990</v>
      </c>
      <c r="E1077" s="7" t="s">
        <v>196</v>
      </c>
      <c r="F1077" s="8">
        <v>3425</v>
      </c>
      <c r="G1077" s="8">
        <v>30656</v>
      </c>
      <c r="H1077" s="8">
        <v>4828</v>
      </c>
      <c r="I1077" s="8">
        <v>25536</v>
      </c>
      <c r="J1077" t="str">
        <f>LOOKUP(A1077,Feuil7!A$2:A$28,Feuil7!D$2:D$28)</f>
        <v>LORRAINE</v>
      </c>
      <c r="K1077" t="str">
        <f t="shared" si="67"/>
        <v>niveau supérieur</v>
      </c>
      <c r="L1077" t="str">
        <f t="shared" si="68"/>
        <v>EST</v>
      </c>
      <c r="M1077" s="11">
        <f t="shared" si="69"/>
        <v>64445</v>
      </c>
      <c r="N1077" s="11">
        <f t="shared" si="70"/>
        <v>8253</v>
      </c>
    </row>
    <row r="1078" spans="1:14" x14ac:dyDescent="0.25">
      <c r="A1078" s="5">
        <v>91</v>
      </c>
      <c r="B1078" s="9" t="s">
        <v>72</v>
      </c>
      <c r="C1078" s="10" t="s">
        <v>73</v>
      </c>
      <c r="D1078" s="11">
        <v>1990</v>
      </c>
      <c r="E1078" s="7" t="s">
        <v>193</v>
      </c>
      <c r="F1078" s="8">
        <v>1767</v>
      </c>
      <c r="G1078" s="8">
        <v>39408</v>
      </c>
      <c r="H1078" s="8">
        <v>1304</v>
      </c>
      <c r="I1078" s="8">
        <v>48267</v>
      </c>
      <c r="J1078" t="str">
        <f>LOOKUP(A1078,Feuil7!A$2:A$28,Feuil7!D$2:D$28)</f>
        <v>LANGUEDOC-ROUSSILLON</v>
      </c>
      <c r="K1078" t="str">
        <f t="shared" si="67"/>
        <v>niveau primaire</v>
      </c>
      <c r="L1078" t="str">
        <f t="shared" si="68"/>
        <v>MEDITERRANEE</v>
      </c>
      <c r="M1078" s="11">
        <f t="shared" si="69"/>
        <v>90746</v>
      </c>
      <c r="N1078" s="11">
        <f t="shared" si="70"/>
        <v>3071</v>
      </c>
    </row>
    <row r="1079" spans="1:14" x14ac:dyDescent="0.25">
      <c r="A1079" s="5">
        <v>72</v>
      </c>
      <c r="B1079" s="9" t="s">
        <v>44</v>
      </c>
      <c r="C1079" s="10" t="s">
        <v>62</v>
      </c>
      <c r="D1079" s="11">
        <v>1999</v>
      </c>
      <c r="E1079" s="7" t="s">
        <v>193</v>
      </c>
      <c r="F1079" s="8">
        <v>210</v>
      </c>
      <c r="G1079" s="8">
        <v>32165</v>
      </c>
      <c r="H1079" s="8">
        <v>129</v>
      </c>
      <c r="I1079" s="8">
        <v>41597</v>
      </c>
      <c r="J1079" t="str">
        <f>LOOKUP(A1079,Feuil7!A$2:A$28,Feuil7!D$2:D$28)</f>
        <v>AQUITAINE</v>
      </c>
      <c r="K1079" t="str">
        <f t="shared" si="67"/>
        <v>niveau primaire</v>
      </c>
      <c r="L1079" t="str">
        <f t="shared" si="68"/>
        <v>SUD-OUEST</v>
      </c>
      <c r="M1079" s="11">
        <f t="shared" si="69"/>
        <v>74101</v>
      </c>
      <c r="N1079" s="11">
        <f t="shared" si="70"/>
        <v>339</v>
      </c>
    </row>
    <row r="1080" spans="1:14" x14ac:dyDescent="0.25">
      <c r="A1080" s="5">
        <v>11</v>
      </c>
      <c r="B1080" s="9" t="s">
        <v>162</v>
      </c>
      <c r="C1080" s="10" t="s">
        <v>163</v>
      </c>
      <c r="D1080" s="11">
        <v>2006</v>
      </c>
      <c r="E1080" s="7" t="s">
        <v>193</v>
      </c>
      <c r="F1080" s="8">
        <v>363.44621285015313</v>
      </c>
      <c r="G1080" s="8">
        <v>27703.70617682287</v>
      </c>
      <c r="H1080" s="8">
        <v>210.60813698397862</v>
      </c>
      <c r="I1080" s="8">
        <v>45842.534283626905</v>
      </c>
      <c r="J1080" t="str">
        <f>LOOKUP(A1080,Feuil7!A$2:A$28,Feuil7!D$2:D$28)</f>
        <v>ILE-DE-FRANCE</v>
      </c>
      <c r="K1080" t="str">
        <f t="shared" si="67"/>
        <v>niveau primaire</v>
      </c>
      <c r="L1080" t="str">
        <f t="shared" si="68"/>
        <v>REGION PARISIENNE</v>
      </c>
      <c r="M1080" s="11">
        <f t="shared" si="69"/>
        <v>74120.2948102839</v>
      </c>
      <c r="N1080" s="11">
        <f t="shared" si="70"/>
        <v>574.0543498341317</v>
      </c>
    </row>
    <row r="1081" spans="1:14" x14ac:dyDescent="0.25">
      <c r="A1081" s="5">
        <v>54</v>
      </c>
      <c r="B1081" s="9" t="s">
        <v>176</v>
      </c>
      <c r="C1081" s="10" t="s">
        <v>177</v>
      </c>
      <c r="D1081" s="11">
        <v>1999</v>
      </c>
      <c r="E1081" s="7" t="s">
        <v>11</v>
      </c>
      <c r="F1081" s="8">
        <v>1902</v>
      </c>
      <c r="G1081" s="8">
        <v>26437</v>
      </c>
      <c r="H1081" s="8">
        <v>1230</v>
      </c>
      <c r="I1081" s="8">
        <v>30708</v>
      </c>
      <c r="J1081" t="str">
        <f>LOOKUP(A1081,Feuil7!A$2:A$28,Feuil7!D$2:D$28)</f>
        <v>POITOU-CHARENTES</v>
      </c>
      <c r="K1081" t="str">
        <f t="shared" si="67"/>
        <v>niveau primaire</v>
      </c>
      <c r="L1081" t="str">
        <f t="shared" si="68"/>
        <v>OUEST</v>
      </c>
      <c r="M1081" s="11">
        <f t="shared" si="69"/>
        <v>60277</v>
      </c>
      <c r="N1081" s="11">
        <f t="shared" si="70"/>
        <v>3132</v>
      </c>
    </row>
    <row r="1082" spans="1:14" x14ac:dyDescent="0.25">
      <c r="A1082" s="5">
        <v>82</v>
      </c>
      <c r="B1082" s="9" t="s">
        <v>309</v>
      </c>
      <c r="C1082" s="10" t="s">
        <v>20</v>
      </c>
      <c r="D1082" s="11">
        <v>1982</v>
      </c>
      <c r="E1082" s="7" t="s">
        <v>193</v>
      </c>
      <c r="F1082" s="8">
        <v>832</v>
      </c>
      <c r="G1082" s="8">
        <v>19428</v>
      </c>
      <c r="H1082" s="8">
        <v>644</v>
      </c>
      <c r="I1082" s="8">
        <v>25164</v>
      </c>
      <c r="J1082" t="str">
        <f>LOOKUP(A1082,Feuil7!A$2:A$28,Feuil7!D$2:D$28)</f>
        <v>RHONE-ALPES</v>
      </c>
      <c r="K1082" t="str">
        <f t="shared" si="67"/>
        <v>niveau primaire</v>
      </c>
      <c r="L1082" t="str">
        <f t="shared" si="68"/>
        <v>CENTRE-EST</v>
      </c>
      <c r="M1082" s="11">
        <f t="shared" si="69"/>
        <v>46068</v>
      </c>
      <c r="N1082" s="11">
        <f t="shared" si="70"/>
        <v>1476</v>
      </c>
    </row>
    <row r="1083" spans="1:14" x14ac:dyDescent="0.25">
      <c r="A1083" s="5">
        <v>82</v>
      </c>
      <c r="B1083" s="9" t="s">
        <v>147</v>
      </c>
      <c r="C1083" s="10" t="s">
        <v>148</v>
      </c>
      <c r="D1083" s="11">
        <v>1990</v>
      </c>
      <c r="E1083" s="7" t="s">
        <v>195</v>
      </c>
      <c r="F1083" s="8">
        <v>23517</v>
      </c>
      <c r="G1083" s="8">
        <v>97193</v>
      </c>
      <c r="H1083" s="8">
        <v>18688</v>
      </c>
      <c r="I1083" s="8">
        <v>75206</v>
      </c>
      <c r="J1083" t="str">
        <f>LOOKUP(A1083,Feuil7!A$2:A$28,Feuil7!D$2:D$28)</f>
        <v>RHONE-ALPES</v>
      </c>
      <c r="K1083" t="str">
        <f t="shared" si="67"/>
        <v>niveau secondaire</v>
      </c>
      <c r="L1083" t="str">
        <f t="shared" si="68"/>
        <v>CENTRE-EST</v>
      </c>
      <c r="M1083" s="11">
        <f t="shared" si="69"/>
        <v>214604</v>
      </c>
      <c r="N1083" s="11">
        <f t="shared" si="70"/>
        <v>42205</v>
      </c>
    </row>
    <row r="1084" spans="1:14" x14ac:dyDescent="0.25">
      <c r="A1084" s="5">
        <v>11</v>
      </c>
      <c r="B1084" s="9" t="s">
        <v>16</v>
      </c>
      <c r="C1084" s="10" t="s">
        <v>189</v>
      </c>
      <c r="D1084" s="11">
        <v>1982</v>
      </c>
      <c r="E1084" s="7" t="s">
        <v>193</v>
      </c>
      <c r="F1084" s="8">
        <v>6660</v>
      </c>
      <c r="G1084" s="8">
        <v>81472</v>
      </c>
      <c r="H1084" s="8">
        <v>6324</v>
      </c>
      <c r="I1084" s="8">
        <v>102468</v>
      </c>
      <c r="J1084" t="str">
        <f>LOOKUP(A1084,Feuil7!A$2:A$28,Feuil7!D$2:D$28)</f>
        <v>ILE-DE-FRANCE</v>
      </c>
      <c r="K1084" t="str">
        <f t="shared" si="67"/>
        <v>niveau primaire</v>
      </c>
      <c r="L1084" t="str">
        <f t="shared" si="68"/>
        <v>REGION PARISIENNE</v>
      </c>
      <c r="M1084" s="11">
        <f t="shared" si="69"/>
        <v>196924</v>
      </c>
      <c r="N1084" s="11">
        <f t="shared" si="70"/>
        <v>12984</v>
      </c>
    </row>
    <row r="1085" spans="1:14" x14ac:dyDescent="0.25">
      <c r="A1085" s="5">
        <v>72</v>
      </c>
      <c r="B1085" s="9" t="s">
        <v>44</v>
      </c>
      <c r="C1085" s="10" t="s">
        <v>62</v>
      </c>
      <c r="D1085" s="11">
        <v>1975</v>
      </c>
      <c r="E1085" s="7" t="s">
        <v>11</v>
      </c>
      <c r="F1085" s="8">
        <v>4495</v>
      </c>
      <c r="G1085" s="8">
        <v>53130</v>
      </c>
      <c r="H1085" s="8">
        <v>3320</v>
      </c>
      <c r="I1085" s="8">
        <v>64205</v>
      </c>
      <c r="J1085" t="str">
        <f>LOOKUP(A1085,Feuil7!A$2:A$28,Feuil7!D$2:D$28)</f>
        <v>AQUITAINE</v>
      </c>
      <c r="K1085" t="str">
        <f t="shared" si="67"/>
        <v>niveau primaire</v>
      </c>
      <c r="L1085" t="str">
        <f t="shared" si="68"/>
        <v>SUD-OUEST</v>
      </c>
      <c r="M1085" s="11">
        <f t="shared" si="69"/>
        <v>125150</v>
      </c>
      <c r="N1085" s="11">
        <f t="shared" si="70"/>
        <v>7815</v>
      </c>
    </row>
    <row r="1086" spans="1:14" x14ac:dyDescent="0.25">
      <c r="A1086" s="5">
        <v>73</v>
      </c>
      <c r="B1086" s="9" t="s">
        <v>74</v>
      </c>
      <c r="C1086" s="10" t="s">
        <v>75</v>
      </c>
      <c r="D1086" s="11">
        <v>1982</v>
      </c>
      <c r="E1086" s="7" t="s">
        <v>11</v>
      </c>
      <c r="F1086" s="8">
        <v>10716</v>
      </c>
      <c r="G1086" s="8">
        <v>87908</v>
      </c>
      <c r="H1086" s="8">
        <v>8280</v>
      </c>
      <c r="I1086" s="8">
        <v>113172</v>
      </c>
      <c r="J1086" t="str">
        <f>LOOKUP(A1086,Feuil7!A$2:A$28,Feuil7!D$2:D$28)</f>
        <v>MIDI-PYRENEES</v>
      </c>
      <c r="K1086" t="str">
        <f t="shared" si="67"/>
        <v>niveau primaire</v>
      </c>
      <c r="L1086" t="str">
        <f t="shared" si="68"/>
        <v>SUD-OUEST</v>
      </c>
      <c r="M1086" s="11">
        <f t="shared" si="69"/>
        <v>220076</v>
      </c>
      <c r="N1086" s="11">
        <f t="shared" si="70"/>
        <v>18996</v>
      </c>
    </row>
    <row r="1087" spans="1:14" x14ac:dyDescent="0.25">
      <c r="A1087" s="5">
        <v>26</v>
      </c>
      <c r="B1087" s="9" t="s">
        <v>21</v>
      </c>
      <c r="C1087" s="10" t="s">
        <v>56</v>
      </c>
      <c r="D1087" s="11">
        <v>2006</v>
      </c>
      <c r="E1087" s="7" t="s">
        <v>194</v>
      </c>
      <c r="F1087" s="8">
        <v>1521.7206702858516</v>
      </c>
      <c r="G1087" s="8">
        <v>8017.8904809217192</v>
      </c>
      <c r="H1087" s="8">
        <v>1054.4190144910335</v>
      </c>
      <c r="I1087" s="8">
        <v>13567.325970917433</v>
      </c>
      <c r="J1087" t="str">
        <f>LOOKUP(A1087,Feuil7!A$2:A$28,Feuil7!D$2:D$28)</f>
        <v>BOURGOGNE</v>
      </c>
      <c r="K1087" t="str">
        <f t="shared" si="67"/>
        <v>niveau secondaire</v>
      </c>
      <c r="L1087" t="str">
        <f t="shared" si="68"/>
        <v>BASSIN PARISIEN</v>
      </c>
      <c r="M1087" s="11">
        <f t="shared" si="69"/>
        <v>24161.356136616036</v>
      </c>
      <c r="N1087" s="11">
        <f t="shared" si="70"/>
        <v>2576.1396847768851</v>
      </c>
    </row>
    <row r="1088" spans="1:14" x14ac:dyDescent="0.25">
      <c r="A1088" s="5">
        <v>21</v>
      </c>
      <c r="B1088" s="9" t="s">
        <v>114</v>
      </c>
      <c r="C1088" s="10" t="s">
        <v>115</v>
      </c>
      <c r="D1088" s="11">
        <v>2006</v>
      </c>
      <c r="E1088" s="7" t="s">
        <v>196</v>
      </c>
      <c r="F1088" s="8">
        <v>4572.6860623753682</v>
      </c>
      <c r="G1088" s="8">
        <v>24106.515270109234</v>
      </c>
      <c r="H1088" s="8">
        <v>4676.8865953801142</v>
      </c>
      <c r="I1088" s="8">
        <v>26583.29662046866</v>
      </c>
      <c r="J1088" t="str">
        <f>LOOKUP(A1088,Feuil7!A$2:A$28,Feuil7!D$2:D$28)</f>
        <v>CHAMPAGNE-ARDENNE</v>
      </c>
      <c r="K1088" t="str">
        <f t="shared" si="67"/>
        <v>niveau supérieur</v>
      </c>
      <c r="L1088" t="str">
        <f t="shared" si="68"/>
        <v>BASSIN PARISIEN</v>
      </c>
      <c r="M1088" s="11">
        <f t="shared" si="69"/>
        <v>59939.384548333379</v>
      </c>
      <c r="N1088" s="11">
        <f t="shared" si="70"/>
        <v>9249.5726577554815</v>
      </c>
    </row>
    <row r="1089" spans="1:14" x14ac:dyDescent="0.25">
      <c r="A1089" s="5">
        <v>52</v>
      </c>
      <c r="B1089" s="9" t="s">
        <v>57</v>
      </c>
      <c r="C1089" s="10" t="s">
        <v>117</v>
      </c>
      <c r="D1089" s="11">
        <v>1990</v>
      </c>
      <c r="E1089" s="7" t="s">
        <v>194</v>
      </c>
      <c r="F1089" s="8">
        <v>817</v>
      </c>
      <c r="G1089" s="8">
        <v>3896</v>
      </c>
      <c r="H1089" s="8">
        <v>828</v>
      </c>
      <c r="I1089" s="8">
        <v>6488</v>
      </c>
      <c r="J1089" t="str">
        <f>LOOKUP(A1089,Feuil7!A$2:A$28,Feuil7!D$2:D$28)</f>
        <v>PAYS DE LA LOIRE</v>
      </c>
      <c r="K1089" t="str">
        <f t="shared" si="67"/>
        <v>niveau secondaire</v>
      </c>
      <c r="L1089" t="str">
        <f t="shared" si="68"/>
        <v>OUEST</v>
      </c>
      <c r="M1089" s="11">
        <f t="shared" si="69"/>
        <v>12029</v>
      </c>
      <c r="N1089" s="11">
        <f t="shared" si="70"/>
        <v>1645</v>
      </c>
    </row>
    <row r="1090" spans="1:14" x14ac:dyDescent="0.25">
      <c r="A1090" s="5">
        <v>74</v>
      </c>
      <c r="B1090" s="9" t="s">
        <v>59</v>
      </c>
      <c r="C1090" s="10" t="s">
        <v>60</v>
      </c>
      <c r="D1090" s="11">
        <v>1990</v>
      </c>
      <c r="E1090" s="7" t="s">
        <v>195</v>
      </c>
      <c r="F1090" s="8">
        <v>2367</v>
      </c>
      <c r="G1090" s="8">
        <v>10141</v>
      </c>
      <c r="H1090" s="8">
        <v>1528</v>
      </c>
      <c r="I1090" s="8">
        <v>5888</v>
      </c>
      <c r="J1090" t="str">
        <f>LOOKUP(A1090,Feuil7!A$2:A$28,Feuil7!D$2:D$28)</f>
        <v>LIMOUSIN</v>
      </c>
      <c r="K1090" t="str">
        <f t="shared" si="67"/>
        <v>niveau secondaire</v>
      </c>
      <c r="L1090" t="str">
        <f t="shared" si="68"/>
        <v>SUD-OUEST</v>
      </c>
      <c r="M1090" s="11">
        <f t="shared" si="69"/>
        <v>19924</v>
      </c>
      <c r="N1090" s="11">
        <f t="shared" si="70"/>
        <v>3895</v>
      </c>
    </row>
    <row r="1091" spans="1:14" x14ac:dyDescent="0.25">
      <c r="A1091" s="5">
        <v>26</v>
      </c>
      <c r="B1091" s="9" t="s">
        <v>125</v>
      </c>
      <c r="C1091" s="10" t="s">
        <v>126</v>
      </c>
      <c r="D1091" s="11">
        <v>2011</v>
      </c>
      <c r="E1091" s="7" t="s">
        <v>197</v>
      </c>
      <c r="F1091" s="8">
        <v>685.29585885150641</v>
      </c>
      <c r="G1091" s="8">
        <v>11683.51807604046</v>
      </c>
      <c r="H1091" s="8">
        <v>901.28047763843904</v>
      </c>
      <c r="I1091" s="8">
        <v>14825.776757095982</v>
      </c>
      <c r="J1091" t="str">
        <f>LOOKUP(A1091,Feuil7!A$2:A$28,Feuil7!D$2:D$28)</f>
        <v>BOURGOGNE</v>
      </c>
      <c r="K1091" t="str">
        <f t="shared" ref="K1091:K1154" si="71">IF(OR(E1091="Aucun",E1091="CEP"),"niveau primaire",IF(OR(E1091="CAP-BEP",E1091="BEPC"),"niveau secondaire",IF(OR(E1091="BAC",E1091="SUP"),"niveau supérieur","")))</f>
        <v>niveau supérieur</v>
      </c>
      <c r="L1091" t="str">
        <f t="shared" ref="L1091:L1154" si="72">IF(OR(J1091="ile-de-France"),"REGION PARISIENNE",IF(OR(J1091="bourgogne",J1091="centre",J1091="champagne-ardenne",J1091="basse-normandie",J1091="haute-normandie",J1091="picardie"),"BASSIN PARISIEN",IF(OR(J1091="nord pas-de-calais"),"NORD",IF(OR(J1091="alsace",J1091="franche-comte",J1091="lorraine"),"EST",IF(OR(J1091="bretagne",J1091="pays de la loire",J1091="poitou-charentes"),"OUEST",IF(OR(J1091="aquitaine",J1091="limousin",J1091="midi-pyrenees"),"SUD-OUEST",IF(OR(J1091="auvergne",J1091="rhone-alpes"),"CENTRE-EST",IF(OR(J1091="languedoc-roussillon",J1091="provence-alpes-cote d'azur",J1091="corse"),"MEDITERRANEE",""))))))))</f>
        <v>BASSIN PARISIEN</v>
      </c>
      <c r="M1091" s="11">
        <f t="shared" ref="M1091:M1154" si="73">SUM(F1091,G1091,H1091,I1091)</f>
        <v>28095.871169626385</v>
      </c>
      <c r="N1091" s="11">
        <f t="shared" ref="N1091:N1154" si="74">SUM(F1091,H1091)</f>
        <v>1586.5763364899453</v>
      </c>
    </row>
    <row r="1092" spans="1:14" x14ac:dyDescent="0.25">
      <c r="A1092" s="5">
        <v>82</v>
      </c>
      <c r="B1092" s="9" t="s">
        <v>147</v>
      </c>
      <c r="C1092" s="10" t="s">
        <v>148</v>
      </c>
      <c r="D1092" s="11">
        <v>2006</v>
      </c>
      <c r="E1092" s="7" t="s">
        <v>11</v>
      </c>
      <c r="F1092" s="8">
        <v>10524.407227903097</v>
      </c>
      <c r="G1092" s="8">
        <v>93246.970702655381</v>
      </c>
      <c r="H1092" s="8">
        <v>7123.9893976393478</v>
      </c>
      <c r="I1092" s="8">
        <v>108529.22406998716</v>
      </c>
      <c r="J1092" t="str">
        <f>LOOKUP(A1092,Feuil7!A$2:A$28,Feuil7!D$2:D$28)</f>
        <v>RHONE-ALPES</v>
      </c>
      <c r="K1092" t="str">
        <f t="shared" si="71"/>
        <v>niveau primaire</v>
      </c>
      <c r="L1092" t="str">
        <f t="shared" si="72"/>
        <v>CENTRE-EST</v>
      </c>
      <c r="M1092" s="11">
        <f t="shared" si="73"/>
        <v>219424.591398185</v>
      </c>
      <c r="N1092" s="11">
        <f t="shared" si="74"/>
        <v>17648.396625542446</v>
      </c>
    </row>
    <row r="1093" spans="1:14" x14ac:dyDescent="0.25">
      <c r="A1093" s="5">
        <v>24</v>
      </c>
      <c r="B1093" s="9" t="s">
        <v>45</v>
      </c>
      <c r="C1093" s="10" t="s">
        <v>46</v>
      </c>
      <c r="D1093" s="11">
        <v>1999</v>
      </c>
      <c r="E1093" s="7" t="s">
        <v>196</v>
      </c>
      <c r="F1093" s="8">
        <v>1602</v>
      </c>
      <c r="G1093" s="8">
        <v>10760</v>
      </c>
      <c r="H1093" s="8">
        <v>1734</v>
      </c>
      <c r="I1093" s="8">
        <v>11789</v>
      </c>
      <c r="J1093" t="str">
        <f>LOOKUP(A1093,Feuil7!A$2:A$28,Feuil7!D$2:D$28)</f>
        <v>CENTRE</v>
      </c>
      <c r="K1093" t="str">
        <f t="shared" si="71"/>
        <v>niveau supérieur</v>
      </c>
      <c r="L1093" t="str">
        <f t="shared" si="72"/>
        <v>BASSIN PARISIEN</v>
      </c>
      <c r="M1093" s="11">
        <f t="shared" si="73"/>
        <v>25885</v>
      </c>
      <c r="N1093" s="11">
        <f t="shared" si="74"/>
        <v>3336</v>
      </c>
    </row>
    <row r="1094" spans="1:14" x14ac:dyDescent="0.25">
      <c r="A1094" s="5">
        <v>21</v>
      </c>
      <c r="B1094" s="9" t="s">
        <v>25</v>
      </c>
      <c r="C1094" s="10" t="s">
        <v>26</v>
      </c>
      <c r="D1094">
        <v>1968</v>
      </c>
      <c r="E1094" s="7" t="s">
        <v>11</v>
      </c>
      <c r="F1094" s="8">
        <v>5300</v>
      </c>
      <c r="G1094" s="8">
        <v>34020</v>
      </c>
      <c r="H1094" s="8">
        <v>4528</v>
      </c>
      <c r="I1094" s="8">
        <v>39540</v>
      </c>
      <c r="J1094" t="str">
        <f>LOOKUP(A1094,Feuil7!A$2:A$28,Feuil7!D$2:D$28)</f>
        <v>CHAMPAGNE-ARDENNE</v>
      </c>
      <c r="K1094" t="str">
        <f t="shared" si="71"/>
        <v>niveau primaire</v>
      </c>
      <c r="L1094" t="str">
        <f t="shared" si="72"/>
        <v>BASSIN PARISIEN</v>
      </c>
      <c r="M1094" s="11">
        <f t="shared" si="73"/>
        <v>83388</v>
      </c>
      <c r="N1094" s="11">
        <f t="shared" si="74"/>
        <v>9828</v>
      </c>
    </row>
    <row r="1095" spans="1:14" x14ac:dyDescent="0.25">
      <c r="A1095" s="5">
        <v>74</v>
      </c>
      <c r="B1095" s="9" t="s">
        <v>178</v>
      </c>
      <c r="C1095" s="10" t="s">
        <v>179</v>
      </c>
      <c r="D1095" s="11">
        <v>1990</v>
      </c>
      <c r="E1095" s="7" t="s">
        <v>197</v>
      </c>
      <c r="F1095" s="8">
        <v>909</v>
      </c>
      <c r="G1095" s="8">
        <v>10653</v>
      </c>
      <c r="H1095" s="8">
        <v>1300</v>
      </c>
      <c r="I1095" s="8">
        <v>10864</v>
      </c>
      <c r="J1095" t="str">
        <f>LOOKUP(A1095,Feuil7!A$2:A$28,Feuil7!D$2:D$28)</f>
        <v>LIMOUSIN</v>
      </c>
      <c r="K1095" t="str">
        <f t="shared" si="71"/>
        <v>niveau supérieur</v>
      </c>
      <c r="L1095" t="str">
        <f t="shared" si="72"/>
        <v>SUD-OUEST</v>
      </c>
      <c r="M1095" s="11">
        <f t="shared" si="73"/>
        <v>23726</v>
      </c>
      <c r="N1095" s="11">
        <f t="shared" si="74"/>
        <v>2209</v>
      </c>
    </row>
    <row r="1096" spans="1:14" x14ac:dyDescent="0.25">
      <c r="A1096" s="5">
        <v>24</v>
      </c>
      <c r="B1096" s="9" t="s">
        <v>86</v>
      </c>
      <c r="C1096" s="10" t="s">
        <v>87</v>
      </c>
      <c r="D1096" s="11">
        <v>1982</v>
      </c>
      <c r="E1096" s="7" t="s">
        <v>193</v>
      </c>
      <c r="F1096" s="8">
        <v>1928</v>
      </c>
      <c r="G1096" s="8">
        <v>33180</v>
      </c>
      <c r="H1096" s="8">
        <v>2420</v>
      </c>
      <c r="I1096" s="8">
        <v>46836</v>
      </c>
      <c r="J1096" t="str">
        <f>LOOKUP(A1096,Feuil7!A$2:A$28,Feuil7!D$2:D$28)</f>
        <v>CENTRE</v>
      </c>
      <c r="K1096" t="str">
        <f t="shared" si="71"/>
        <v>niveau primaire</v>
      </c>
      <c r="L1096" t="str">
        <f t="shared" si="72"/>
        <v>BASSIN PARISIEN</v>
      </c>
      <c r="M1096" s="11">
        <f t="shared" si="73"/>
        <v>84364</v>
      </c>
      <c r="N1096" s="11">
        <f t="shared" si="74"/>
        <v>4348</v>
      </c>
    </row>
    <row r="1097" spans="1:14" x14ac:dyDescent="0.25">
      <c r="A1097" s="5">
        <v>43</v>
      </c>
      <c r="B1097" s="9" t="s">
        <v>34</v>
      </c>
      <c r="C1097" s="10" t="s">
        <v>64</v>
      </c>
      <c r="D1097" s="11">
        <v>2006</v>
      </c>
      <c r="E1097" s="7" t="s">
        <v>193</v>
      </c>
      <c r="F1097" s="8">
        <v>171.37145226163898</v>
      </c>
      <c r="G1097" s="8">
        <v>19098.640098983957</v>
      </c>
      <c r="H1097" s="8">
        <v>104.91997600608846</v>
      </c>
      <c r="I1097" s="8">
        <v>33493.158544543854</v>
      </c>
      <c r="J1097" t="str">
        <f>LOOKUP(A1097,Feuil7!A$2:A$28,Feuil7!D$2:D$28)</f>
        <v>FRANCHE-COMTE</v>
      </c>
      <c r="K1097" t="str">
        <f t="shared" si="71"/>
        <v>niveau primaire</v>
      </c>
      <c r="L1097" t="str">
        <f t="shared" si="72"/>
        <v>EST</v>
      </c>
      <c r="M1097" s="11">
        <f t="shared" si="73"/>
        <v>52868.090071795537</v>
      </c>
      <c r="N1097" s="11">
        <f t="shared" si="74"/>
        <v>276.29142826772744</v>
      </c>
    </row>
    <row r="1098" spans="1:14" x14ac:dyDescent="0.25">
      <c r="A1098" s="5">
        <v>73</v>
      </c>
      <c r="B1098" s="9" t="s">
        <v>104</v>
      </c>
      <c r="C1098" s="10" t="s">
        <v>105</v>
      </c>
      <c r="D1098" s="11">
        <v>1999</v>
      </c>
      <c r="E1098" s="7" t="s">
        <v>194</v>
      </c>
      <c r="F1098" s="8">
        <v>411</v>
      </c>
      <c r="G1098" s="8">
        <v>3659</v>
      </c>
      <c r="H1098" s="8">
        <v>315</v>
      </c>
      <c r="I1098" s="8">
        <v>6301</v>
      </c>
      <c r="J1098" t="str">
        <f>LOOKUP(A1098,Feuil7!A$2:A$28,Feuil7!D$2:D$28)</f>
        <v>MIDI-PYRENEES</v>
      </c>
      <c r="K1098" t="str">
        <f t="shared" si="71"/>
        <v>niveau secondaire</v>
      </c>
      <c r="L1098" t="str">
        <f t="shared" si="72"/>
        <v>SUD-OUEST</v>
      </c>
      <c r="M1098" s="11">
        <f t="shared" si="73"/>
        <v>10686</v>
      </c>
      <c r="N1098" s="11">
        <f t="shared" si="74"/>
        <v>726</v>
      </c>
    </row>
    <row r="1099" spans="1:14" x14ac:dyDescent="0.25">
      <c r="A1099" s="5">
        <v>82</v>
      </c>
      <c r="B1099" s="9" t="s">
        <v>23</v>
      </c>
      <c r="C1099" s="10" t="s">
        <v>154</v>
      </c>
      <c r="D1099" s="11">
        <v>2011</v>
      </c>
      <c r="E1099" s="7" t="s">
        <v>197</v>
      </c>
      <c r="F1099" s="8">
        <v>2199.5093191780234</v>
      </c>
      <c r="G1099" s="8">
        <v>34300.299441686257</v>
      </c>
      <c r="H1099" s="8">
        <v>2911.575290849853</v>
      </c>
      <c r="I1099" s="8">
        <v>42874.20265259903</v>
      </c>
      <c r="J1099" t="str">
        <f>LOOKUP(A1099,Feuil7!A$2:A$28,Feuil7!D$2:D$28)</f>
        <v>RHONE-ALPES</v>
      </c>
      <c r="K1099" t="str">
        <f t="shared" si="71"/>
        <v>niveau supérieur</v>
      </c>
      <c r="L1099" t="str">
        <f t="shared" si="72"/>
        <v>CENTRE-EST</v>
      </c>
      <c r="M1099" s="11">
        <f t="shared" si="73"/>
        <v>82285.586704313173</v>
      </c>
      <c r="N1099" s="11">
        <f t="shared" si="74"/>
        <v>5111.0846100278759</v>
      </c>
    </row>
    <row r="1100" spans="1:14" x14ac:dyDescent="0.25">
      <c r="A1100" s="5">
        <v>53</v>
      </c>
      <c r="B1100" s="9" t="s">
        <v>70</v>
      </c>
      <c r="C1100" s="10" t="s">
        <v>71</v>
      </c>
      <c r="D1100" s="11">
        <v>1982</v>
      </c>
      <c r="E1100" s="7" t="s">
        <v>195</v>
      </c>
      <c r="F1100" s="8">
        <v>17072</v>
      </c>
      <c r="G1100" s="8">
        <v>49444</v>
      </c>
      <c r="H1100" s="8">
        <v>11168</v>
      </c>
      <c r="I1100" s="8">
        <v>29716</v>
      </c>
      <c r="J1100" t="str">
        <f>LOOKUP(A1100,Feuil7!A$2:A$28,Feuil7!D$2:D$28)</f>
        <v>BRETAGNE</v>
      </c>
      <c r="K1100" t="str">
        <f t="shared" si="71"/>
        <v>niveau secondaire</v>
      </c>
      <c r="L1100" t="str">
        <f t="shared" si="72"/>
        <v>OUEST</v>
      </c>
      <c r="M1100" s="11">
        <f t="shared" si="73"/>
        <v>107400</v>
      </c>
      <c r="N1100" s="11">
        <f t="shared" si="74"/>
        <v>28240</v>
      </c>
    </row>
    <row r="1101" spans="1:14" x14ac:dyDescent="0.25">
      <c r="A1101" s="5">
        <v>24</v>
      </c>
      <c r="B1101" s="9" t="s">
        <v>94</v>
      </c>
      <c r="C1101" s="10" t="s">
        <v>95</v>
      </c>
      <c r="D1101" s="11">
        <v>2011</v>
      </c>
      <c r="E1101" s="7" t="s">
        <v>193</v>
      </c>
      <c r="F1101" s="8">
        <v>51.24249607737579</v>
      </c>
      <c r="G1101" s="8">
        <v>13532.799069881075</v>
      </c>
      <c r="H1101" s="8">
        <v>31.757371575019249</v>
      </c>
      <c r="I1101" s="8">
        <v>23649.655205365292</v>
      </c>
      <c r="J1101" t="str">
        <f>LOOKUP(A1101,Feuil7!A$2:A$28,Feuil7!D$2:D$28)</f>
        <v>CENTRE</v>
      </c>
      <c r="K1101" t="str">
        <f t="shared" si="71"/>
        <v>niveau primaire</v>
      </c>
      <c r="L1101" t="str">
        <f t="shared" si="72"/>
        <v>BASSIN PARISIEN</v>
      </c>
      <c r="M1101" s="11">
        <f t="shared" si="73"/>
        <v>37265.454142898758</v>
      </c>
      <c r="N1101" s="11">
        <f t="shared" si="74"/>
        <v>82.999867652395039</v>
      </c>
    </row>
    <row r="1102" spans="1:14" x14ac:dyDescent="0.25">
      <c r="A1102" s="5">
        <v>83</v>
      </c>
      <c r="B1102" s="9" t="s">
        <v>135</v>
      </c>
      <c r="C1102" s="10" t="s">
        <v>136</v>
      </c>
      <c r="D1102" s="11">
        <v>1999</v>
      </c>
      <c r="E1102" s="7" t="s">
        <v>11</v>
      </c>
      <c r="F1102" s="8">
        <v>2914</v>
      </c>
      <c r="G1102" s="8">
        <v>30857</v>
      </c>
      <c r="H1102" s="8">
        <v>1791</v>
      </c>
      <c r="I1102" s="8">
        <v>34818</v>
      </c>
      <c r="J1102" t="str">
        <f>LOOKUP(A1102,Feuil7!A$2:A$28,Feuil7!D$2:D$28)</f>
        <v>AUVERGNE</v>
      </c>
      <c r="K1102" t="str">
        <f t="shared" si="71"/>
        <v>niveau primaire</v>
      </c>
      <c r="L1102" t="str">
        <f t="shared" si="72"/>
        <v>CENTRE-EST</v>
      </c>
      <c r="M1102" s="11">
        <f t="shared" si="73"/>
        <v>70380</v>
      </c>
      <c r="N1102" s="11">
        <f t="shared" si="74"/>
        <v>4705</v>
      </c>
    </row>
    <row r="1103" spans="1:14" x14ac:dyDescent="0.25">
      <c r="A1103" s="5">
        <v>11</v>
      </c>
      <c r="B1103" s="9" t="s">
        <v>16</v>
      </c>
      <c r="C1103" s="10" t="s">
        <v>189</v>
      </c>
      <c r="D1103" s="11">
        <v>1982</v>
      </c>
      <c r="E1103" s="7" t="s">
        <v>195</v>
      </c>
      <c r="F1103" s="8">
        <v>20228</v>
      </c>
      <c r="G1103" s="8">
        <v>65532</v>
      </c>
      <c r="H1103" s="8">
        <v>16540</v>
      </c>
      <c r="I1103" s="8">
        <v>47376</v>
      </c>
      <c r="J1103" t="str">
        <f>LOOKUP(A1103,Feuil7!A$2:A$28,Feuil7!D$2:D$28)</f>
        <v>ILE-DE-FRANCE</v>
      </c>
      <c r="K1103" t="str">
        <f t="shared" si="71"/>
        <v>niveau secondaire</v>
      </c>
      <c r="L1103" t="str">
        <f t="shared" si="72"/>
        <v>REGION PARISIENNE</v>
      </c>
      <c r="M1103" s="11">
        <f t="shared" si="73"/>
        <v>149676</v>
      </c>
      <c r="N1103" s="11">
        <f t="shared" si="74"/>
        <v>36768</v>
      </c>
    </row>
    <row r="1104" spans="1:14" x14ac:dyDescent="0.25">
      <c r="A1104" s="5">
        <v>93</v>
      </c>
      <c r="B1104" s="9" t="s">
        <v>310</v>
      </c>
      <c r="C1104" s="10" t="s">
        <v>19</v>
      </c>
      <c r="D1104" s="11">
        <v>1999</v>
      </c>
      <c r="E1104" s="7" t="s">
        <v>194</v>
      </c>
      <c r="F1104" s="8">
        <v>2934</v>
      </c>
      <c r="G1104" s="8">
        <v>29434</v>
      </c>
      <c r="H1104" s="8">
        <v>2495</v>
      </c>
      <c r="I1104" s="8">
        <v>48845</v>
      </c>
      <c r="J1104" t="str">
        <f>LOOKUP(A1104,Feuil7!A$2:A$28,Feuil7!D$2:D$28)</f>
        <v>PROVENCE-ALPES-COTE D'AZUR</v>
      </c>
      <c r="K1104" t="str">
        <f t="shared" si="71"/>
        <v>niveau secondaire</v>
      </c>
      <c r="L1104" t="str">
        <f t="shared" si="72"/>
        <v>MEDITERRANEE</v>
      </c>
      <c r="M1104" s="11">
        <f t="shared" si="73"/>
        <v>83708</v>
      </c>
      <c r="N1104" s="11">
        <f t="shared" si="74"/>
        <v>5429</v>
      </c>
    </row>
    <row r="1105" spans="1:14" x14ac:dyDescent="0.25">
      <c r="A1105" s="5">
        <v>21</v>
      </c>
      <c r="B1105" s="9" t="s">
        <v>312</v>
      </c>
      <c r="C1105" s="10" t="s">
        <v>22</v>
      </c>
      <c r="D1105" s="11">
        <v>2006</v>
      </c>
      <c r="E1105" s="7" t="s">
        <v>11</v>
      </c>
      <c r="F1105" s="8">
        <v>2306.8273314391608</v>
      </c>
      <c r="G1105" s="8">
        <v>21078.444809655899</v>
      </c>
      <c r="H1105" s="8">
        <v>1553.5477591123652</v>
      </c>
      <c r="I1105" s="8">
        <v>26744.641490291426</v>
      </c>
      <c r="J1105" t="str">
        <f>LOOKUP(A1105,Feuil7!A$2:A$28,Feuil7!D$2:D$28)</f>
        <v>CHAMPAGNE-ARDENNE</v>
      </c>
      <c r="K1105" t="str">
        <f t="shared" si="71"/>
        <v>niveau primaire</v>
      </c>
      <c r="L1105" t="str">
        <f t="shared" si="72"/>
        <v>BASSIN PARISIEN</v>
      </c>
      <c r="M1105" s="11">
        <f t="shared" si="73"/>
        <v>51683.461390498851</v>
      </c>
      <c r="N1105" s="11">
        <f t="shared" si="74"/>
        <v>3860.3750905515262</v>
      </c>
    </row>
    <row r="1106" spans="1:14" x14ac:dyDescent="0.25">
      <c r="A1106" s="5">
        <v>21</v>
      </c>
      <c r="B1106" s="9" t="s">
        <v>312</v>
      </c>
      <c r="C1106" s="10" t="s">
        <v>22</v>
      </c>
      <c r="D1106" s="11">
        <v>1990</v>
      </c>
      <c r="E1106" s="7" t="s">
        <v>193</v>
      </c>
      <c r="F1106" s="8">
        <v>576</v>
      </c>
      <c r="G1106" s="8">
        <v>21029</v>
      </c>
      <c r="H1106" s="8">
        <v>588</v>
      </c>
      <c r="I1106" s="8">
        <v>29883</v>
      </c>
      <c r="J1106" t="str">
        <f>LOOKUP(A1106,Feuil7!A$2:A$28,Feuil7!D$2:D$28)</f>
        <v>CHAMPAGNE-ARDENNE</v>
      </c>
      <c r="K1106" t="str">
        <f t="shared" si="71"/>
        <v>niveau primaire</v>
      </c>
      <c r="L1106" t="str">
        <f t="shared" si="72"/>
        <v>BASSIN PARISIEN</v>
      </c>
      <c r="M1106" s="11">
        <f t="shared" si="73"/>
        <v>52076</v>
      </c>
      <c r="N1106" s="11">
        <f t="shared" si="74"/>
        <v>1164</v>
      </c>
    </row>
    <row r="1107" spans="1:14" x14ac:dyDescent="0.25">
      <c r="A1107" s="5">
        <v>82</v>
      </c>
      <c r="B1107" s="9" t="s">
        <v>96</v>
      </c>
      <c r="C1107" s="10" t="s">
        <v>97</v>
      </c>
      <c r="D1107" s="11">
        <v>1999</v>
      </c>
      <c r="E1107" s="7" t="s">
        <v>196</v>
      </c>
      <c r="F1107" s="8">
        <v>4824</v>
      </c>
      <c r="G1107" s="8">
        <v>24314</v>
      </c>
      <c r="H1107" s="8">
        <v>4408</v>
      </c>
      <c r="I1107" s="8">
        <v>27704</v>
      </c>
      <c r="J1107" t="str">
        <f>LOOKUP(A1107,Feuil7!A$2:A$28,Feuil7!D$2:D$28)</f>
        <v>RHONE-ALPES</v>
      </c>
      <c r="K1107" t="str">
        <f t="shared" si="71"/>
        <v>niveau supérieur</v>
      </c>
      <c r="L1107" t="str">
        <f t="shared" si="72"/>
        <v>CENTRE-EST</v>
      </c>
      <c r="M1107" s="11">
        <f t="shared" si="73"/>
        <v>61250</v>
      </c>
      <c r="N1107" s="11">
        <f t="shared" si="74"/>
        <v>9232</v>
      </c>
    </row>
    <row r="1108" spans="1:14" x14ac:dyDescent="0.25">
      <c r="A1108" s="5">
        <v>53</v>
      </c>
      <c r="B1108" s="9" t="s">
        <v>121</v>
      </c>
      <c r="C1108" s="10" t="s">
        <v>122</v>
      </c>
      <c r="D1108" s="11">
        <v>1982</v>
      </c>
      <c r="E1108" s="7" t="s">
        <v>196</v>
      </c>
      <c r="F1108" s="8">
        <v>2800</v>
      </c>
      <c r="G1108" s="8">
        <v>13424</v>
      </c>
      <c r="H1108" s="8">
        <v>3664</v>
      </c>
      <c r="I1108" s="8">
        <v>10620</v>
      </c>
      <c r="J1108" t="str">
        <f>LOOKUP(A1108,Feuil7!A$2:A$28,Feuil7!D$2:D$28)</f>
        <v>BRETAGNE</v>
      </c>
      <c r="K1108" t="str">
        <f t="shared" si="71"/>
        <v>niveau supérieur</v>
      </c>
      <c r="L1108" t="str">
        <f t="shared" si="72"/>
        <v>OUEST</v>
      </c>
      <c r="M1108" s="11">
        <f t="shared" si="73"/>
        <v>30508</v>
      </c>
      <c r="N1108" s="11">
        <f t="shared" si="74"/>
        <v>6464</v>
      </c>
    </row>
    <row r="1109" spans="1:14" x14ac:dyDescent="0.25">
      <c r="A1109" s="5">
        <v>25</v>
      </c>
      <c r="B1109" s="9" t="s">
        <v>112</v>
      </c>
      <c r="C1109" s="10" t="s">
        <v>113</v>
      </c>
      <c r="D1109" s="11">
        <v>1990</v>
      </c>
      <c r="E1109" s="7" t="s">
        <v>196</v>
      </c>
      <c r="F1109" s="8">
        <v>1702</v>
      </c>
      <c r="G1109" s="8">
        <v>12441</v>
      </c>
      <c r="H1109" s="8">
        <v>2324</v>
      </c>
      <c r="I1109" s="8">
        <v>12764</v>
      </c>
      <c r="J1109" t="str">
        <f>LOOKUP(A1109,Feuil7!A$2:A$28,Feuil7!D$2:D$28)</f>
        <v>BASSE-NORMANDIE</v>
      </c>
      <c r="K1109" t="str">
        <f t="shared" si="71"/>
        <v>niveau supérieur</v>
      </c>
      <c r="L1109" t="str">
        <f t="shared" si="72"/>
        <v>BASSIN PARISIEN</v>
      </c>
      <c r="M1109" s="11">
        <f t="shared" si="73"/>
        <v>29231</v>
      </c>
      <c r="N1109" s="11">
        <f t="shared" si="74"/>
        <v>4026</v>
      </c>
    </row>
    <row r="1110" spans="1:14" x14ac:dyDescent="0.25">
      <c r="A1110" s="5">
        <v>82</v>
      </c>
      <c r="B1110" s="6" t="s">
        <v>307</v>
      </c>
      <c r="C1110" s="7" t="s">
        <v>10</v>
      </c>
      <c r="D1110" s="11">
        <v>2011</v>
      </c>
      <c r="E1110" s="7" t="s">
        <v>196</v>
      </c>
      <c r="F1110" s="8">
        <v>5306.3845347530078</v>
      </c>
      <c r="G1110" s="8">
        <v>31156.408595322482</v>
      </c>
      <c r="H1110" s="8">
        <v>4695.9675483189549</v>
      </c>
      <c r="I1110" s="8">
        <v>35931.606996745853</v>
      </c>
      <c r="J1110" t="str">
        <f>LOOKUP(A1110,Feuil7!A$2:A$28,Feuil7!D$2:D$28)</f>
        <v>RHONE-ALPES</v>
      </c>
      <c r="K1110" t="str">
        <f t="shared" si="71"/>
        <v>niveau supérieur</v>
      </c>
      <c r="L1110" t="str">
        <f t="shared" si="72"/>
        <v>CENTRE-EST</v>
      </c>
      <c r="M1110" s="11">
        <f t="shared" si="73"/>
        <v>77090.367675140296</v>
      </c>
      <c r="N1110" s="11">
        <f t="shared" si="74"/>
        <v>10002.352083071963</v>
      </c>
    </row>
    <row r="1111" spans="1:14" x14ac:dyDescent="0.25">
      <c r="A1111" s="5">
        <v>31</v>
      </c>
      <c r="B1111" s="9" t="s">
        <v>133</v>
      </c>
      <c r="C1111" s="10" t="s">
        <v>134</v>
      </c>
      <c r="D1111" s="11">
        <v>1990</v>
      </c>
      <c r="E1111" s="7" t="s">
        <v>11</v>
      </c>
      <c r="F1111" s="8">
        <v>18406</v>
      </c>
      <c r="G1111" s="8">
        <v>122907</v>
      </c>
      <c r="H1111" s="8">
        <v>16632</v>
      </c>
      <c r="I1111" s="8">
        <v>178464</v>
      </c>
      <c r="J1111" t="str">
        <f>LOOKUP(A1111,Feuil7!A$2:A$28,Feuil7!D$2:D$28)</f>
        <v>NORD-PAS-DE-CALAIS</v>
      </c>
      <c r="K1111" t="str">
        <f t="shared" si="71"/>
        <v>niveau primaire</v>
      </c>
      <c r="L1111" t="str">
        <f t="shared" si="72"/>
        <v/>
      </c>
      <c r="M1111" s="11">
        <f t="shared" si="73"/>
        <v>336409</v>
      </c>
      <c r="N1111" s="11">
        <f t="shared" si="74"/>
        <v>35038</v>
      </c>
    </row>
    <row r="1112" spans="1:14" x14ac:dyDescent="0.25">
      <c r="A1112" s="5">
        <v>11</v>
      </c>
      <c r="B1112" s="9" t="s">
        <v>191</v>
      </c>
      <c r="C1112" s="10" t="s">
        <v>192</v>
      </c>
      <c r="D1112" s="11">
        <v>1990</v>
      </c>
      <c r="E1112" s="7" t="s">
        <v>196</v>
      </c>
      <c r="F1112" s="8">
        <v>4002</v>
      </c>
      <c r="G1112" s="8">
        <v>37808</v>
      </c>
      <c r="H1112" s="8">
        <v>5912</v>
      </c>
      <c r="I1112" s="8">
        <v>41072</v>
      </c>
      <c r="J1112" t="str">
        <f>LOOKUP(A1112,Feuil7!A$2:A$28,Feuil7!D$2:D$28)</f>
        <v>ILE-DE-FRANCE</v>
      </c>
      <c r="K1112" t="str">
        <f t="shared" si="71"/>
        <v>niveau supérieur</v>
      </c>
      <c r="L1112" t="str">
        <f t="shared" si="72"/>
        <v>REGION PARISIENNE</v>
      </c>
      <c r="M1112" s="11">
        <f t="shared" si="73"/>
        <v>88794</v>
      </c>
      <c r="N1112" s="11">
        <f t="shared" si="74"/>
        <v>9914</v>
      </c>
    </row>
    <row r="1113" spans="1:14" x14ac:dyDescent="0.25">
      <c r="A1113" s="5">
        <v>93</v>
      </c>
      <c r="B1113" s="9" t="s">
        <v>308</v>
      </c>
      <c r="C1113" s="10" t="s">
        <v>17</v>
      </c>
      <c r="D1113" s="11">
        <v>1999</v>
      </c>
      <c r="E1113" s="7" t="s">
        <v>193</v>
      </c>
      <c r="F1113" s="8">
        <v>40</v>
      </c>
      <c r="G1113" s="8">
        <v>7850</v>
      </c>
      <c r="H1113" s="8">
        <v>42</v>
      </c>
      <c r="I1113" s="8">
        <v>10907</v>
      </c>
      <c r="J1113" t="str">
        <f>LOOKUP(A1113,Feuil7!A$2:A$28,Feuil7!D$2:D$28)</f>
        <v>PROVENCE-ALPES-COTE D'AZUR</v>
      </c>
      <c r="K1113" t="str">
        <f t="shared" si="71"/>
        <v>niveau primaire</v>
      </c>
      <c r="L1113" t="str">
        <f t="shared" si="72"/>
        <v>MEDITERRANEE</v>
      </c>
      <c r="M1113" s="11">
        <f t="shared" si="73"/>
        <v>18839</v>
      </c>
      <c r="N1113" s="11">
        <f t="shared" si="74"/>
        <v>82</v>
      </c>
    </row>
    <row r="1114" spans="1:14" x14ac:dyDescent="0.25">
      <c r="A1114" s="5">
        <v>53</v>
      </c>
      <c r="B1114" s="9" t="s">
        <v>82</v>
      </c>
      <c r="C1114" s="10" t="s">
        <v>83</v>
      </c>
      <c r="D1114" s="11">
        <v>2006</v>
      </c>
      <c r="E1114" s="7" t="s">
        <v>195</v>
      </c>
      <c r="F1114" s="8">
        <v>9433.0981578569717</v>
      </c>
      <c r="G1114" s="8">
        <v>87517.935541463958</v>
      </c>
      <c r="H1114" s="8">
        <v>5581.7484539002444</v>
      </c>
      <c r="I1114" s="8">
        <v>64510.171633834878</v>
      </c>
      <c r="J1114" t="str">
        <f>LOOKUP(A1114,Feuil7!A$2:A$28,Feuil7!D$2:D$28)</f>
        <v>BRETAGNE</v>
      </c>
      <c r="K1114" t="str">
        <f t="shared" si="71"/>
        <v>niveau secondaire</v>
      </c>
      <c r="L1114" t="str">
        <f t="shared" si="72"/>
        <v>OUEST</v>
      </c>
      <c r="M1114" s="11">
        <f t="shared" si="73"/>
        <v>167042.95378705606</v>
      </c>
      <c r="N1114" s="11">
        <f t="shared" si="74"/>
        <v>15014.846611757217</v>
      </c>
    </row>
    <row r="1115" spans="1:14" x14ac:dyDescent="0.25">
      <c r="A1115" s="5">
        <v>43</v>
      </c>
      <c r="B1115" s="9" t="s">
        <v>184</v>
      </c>
      <c r="C1115" s="10" t="s">
        <v>185</v>
      </c>
      <c r="D1115" s="11">
        <v>1999</v>
      </c>
      <c r="E1115" s="7" t="s">
        <v>11</v>
      </c>
      <c r="F1115" s="8">
        <v>1037</v>
      </c>
      <c r="G1115" s="8">
        <v>8038</v>
      </c>
      <c r="H1115" s="8">
        <v>776</v>
      </c>
      <c r="I1115" s="8">
        <v>9990</v>
      </c>
      <c r="J1115" t="str">
        <f>LOOKUP(A1115,Feuil7!A$2:A$28,Feuil7!D$2:D$28)</f>
        <v>FRANCHE-COMTE</v>
      </c>
      <c r="K1115" t="str">
        <f t="shared" si="71"/>
        <v>niveau primaire</v>
      </c>
      <c r="L1115" t="str">
        <f t="shared" si="72"/>
        <v>EST</v>
      </c>
      <c r="M1115" s="11">
        <f t="shared" si="73"/>
        <v>19841</v>
      </c>
      <c r="N1115" s="11">
        <f t="shared" si="74"/>
        <v>1813</v>
      </c>
    </row>
    <row r="1116" spans="1:14" x14ac:dyDescent="0.25">
      <c r="A1116" s="5">
        <v>22</v>
      </c>
      <c r="B1116" s="9" t="s">
        <v>166</v>
      </c>
      <c r="C1116" s="10" t="s">
        <v>167</v>
      </c>
      <c r="D1116">
        <v>1968</v>
      </c>
      <c r="E1116" s="7" t="s">
        <v>196</v>
      </c>
      <c r="F1116" s="8">
        <v>1804</v>
      </c>
      <c r="G1116" s="8">
        <v>6572</v>
      </c>
      <c r="H1116" s="8">
        <v>1808</v>
      </c>
      <c r="I1116" s="8">
        <v>4660</v>
      </c>
      <c r="J1116" t="str">
        <f>LOOKUP(A1116,Feuil7!A$2:A$28,Feuil7!D$2:D$28)</f>
        <v>PICARDIE</v>
      </c>
      <c r="K1116" t="str">
        <f t="shared" si="71"/>
        <v>niveau supérieur</v>
      </c>
      <c r="L1116" t="str">
        <f t="shared" si="72"/>
        <v>BASSIN PARISIEN</v>
      </c>
      <c r="M1116" s="11">
        <f t="shared" si="73"/>
        <v>14844</v>
      </c>
      <c r="N1116" s="11">
        <f t="shared" si="74"/>
        <v>3612</v>
      </c>
    </row>
    <row r="1117" spans="1:14" x14ac:dyDescent="0.25">
      <c r="A1117" s="5">
        <v>93</v>
      </c>
      <c r="B1117" s="9" t="s">
        <v>311</v>
      </c>
      <c r="C1117" s="10" t="s">
        <v>18</v>
      </c>
      <c r="D1117" s="11">
        <v>1990</v>
      </c>
      <c r="E1117" s="7" t="s">
        <v>11</v>
      </c>
      <c r="F1117" s="8">
        <v>1004</v>
      </c>
      <c r="G1117" s="8">
        <v>9364</v>
      </c>
      <c r="H1117" s="8">
        <v>660</v>
      </c>
      <c r="I1117" s="8">
        <v>10396</v>
      </c>
      <c r="J1117" t="str">
        <f>LOOKUP(A1117,Feuil7!A$2:A$28,Feuil7!D$2:D$28)</f>
        <v>PROVENCE-ALPES-COTE D'AZUR</v>
      </c>
      <c r="K1117" t="str">
        <f t="shared" si="71"/>
        <v>niveau primaire</v>
      </c>
      <c r="L1117" t="str">
        <f t="shared" si="72"/>
        <v>MEDITERRANEE</v>
      </c>
      <c r="M1117" s="11">
        <f t="shared" si="73"/>
        <v>21424</v>
      </c>
      <c r="N1117" s="11">
        <f t="shared" si="74"/>
        <v>1664</v>
      </c>
    </row>
    <row r="1118" spans="1:14" x14ac:dyDescent="0.25">
      <c r="A1118" s="5">
        <v>41</v>
      </c>
      <c r="B1118" s="9" t="s">
        <v>39</v>
      </c>
      <c r="C1118" s="10" t="s">
        <v>118</v>
      </c>
      <c r="D1118" s="11">
        <v>1999</v>
      </c>
      <c r="E1118" s="7" t="s">
        <v>193</v>
      </c>
      <c r="F1118" s="8">
        <v>209</v>
      </c>
      <c r="G1118" s="8">
        <v>31614</v>
      </c>
      <c r="H1118" s="8">
        <v>134</v>
      </c>
      <c r="I1118" s="8">
        <v>53957</v>
      </c>
      <c r="J1118" t="str">
        <f>LOOKUP(A1118,Feuil7!A$2:A$28,Feuil7!D$2:D$28)</f>
        <v>LORRAINE</v>
      </c>
      <c r="K1118" t="str">
        <f t="shared" si="71"/>
        <v>niveau primaire</v>
      </c>
      <c r="L1118" t="str">
        <f t="shared" si="72"/>
        <v>EST</v>
      </c>
      <c r="M1118" s="11">
        <f t="shared" si="73"/>
        <v>85914</v>
      </c>
      <c r="N1118" s="11">
        <f t="shared" si="74"/>
        <v>343</v>
      </c>
    </row>
    <row r="1119" spans="1:14" x14ac:dyDescent="0.25">
      <c r="A1119" s="5">
        <v>83</v>
      </c>
      <c r="B1119" s="9" t="s">
        <v>306</v>
      </c>
      <c r="C1119" s="10" t="s">
        <v>15</v>
      </c>
      <c r="D1119" s="11">
        <v>1975</v>
      </c>
      <c r="E1119" s="7" t="s">
        <v>196</v>
      </c>
      <c r="F1119" s="8">
        <v>1445</v>
      </c>
      <c r="G1119" s="8">
        <v>7895</v>
      </c>
      <c r="H1119" s="8">
        <v>1485</v>
      </c>
      <c r="I1119" s="8">
        <v>6440</v>
      </c>
      <c r="J1119" t="str">
        <f>LOOKUP(A1119,Feuil7!A$2:A$28,Feuil7!D$2:D$28)</f>
        <v>AUVERGNE</v>
      </c>
      <c r="K1119" t="str">
        <f t="shared" si="71"/>
        <v>niveau supérieur</v>
      </c>
      <c r="L1119" t="str">
        <f t="shared" si="72"/>
        <v>CENTRE-EST</v>
      </c>
      <c r="M1119" s="11">
        <f t="shared" si="73"/>
        <v>17265</v>
      </c>
      <c r="N1119" s="11">
        <f t="shared" si="74"/>
        <v>2930</v>
      </c>
    </row>
    <row r="1120" spans="1:14" x14ac:dyDescent="0.25">
      <c r="A1120" s="5">
        <v>25</v>
      </c>
      <c r="B1120" s="9" t="s">
        <v>131</v>
      </c>
      <c r="C1120" s="10" t="s">
        <v>132</v>
      </c>
      <c r="D1120" s="11">
        <v>1975</v>
      </c>
      <c r="E1120" s="7" t="s">
        <v>196</v>
      </c>
      <c r="F1120" s="8">
        <v>1020</v>
      </c>
      <c r="G1120" s="8">
        <v>3900</v>
      </c>
      <c r="H1120" s="8">
        <v>1200</v>
      </c>
      <c r="I1120" s="8">
        <v>3375</v>
      </c>
      <c r="J1120" t="str">
        <f>LOOKUP(A1120,Feuil7!A$2:A$28,Feuil7!D$2:D$28)</f>
        <v>BASSE-NORMANDIE</v>
      </c>
      <c r="K1120" t="str">
        <f t="shared" si="71"/>
        <v>niveau supérieur</v>
      </c>
      <c r="L1120" t="str">
        <f t="shared" si="72"/>
        <v>BASSIN PARISIEN</v>
      </c>
      <c r="M1120" s="11">
        <f t="shared" si="73"/>
        <v>9495</v>
      </c>
      <c r="N1120" s="11">
        <f t="shared" si="74"/>
        <v>2220</v>
      </c>
    </row>
    <row r="1121" spans="1:14" x14ac:dyDescent="0.25">
      <c r="A1121" s="5">
        <v>73</v>
      </c>
      <c r="B1121" s="9" t="s">
        <v>74</v>
      </c>
      <c r="C1121" s="10" t="s">
        <v>75</v>
      </c>
      <c r="D1121">
        <v>1968</v>
      </c>
      <c r="E1121" s="7" t="s">
        <v>197</v>
      </c>
      <c r="F1121" s="8">
        <v>1092</v>
      </c>
      <c r="G1121" s="8">
        <v>14028</v>
      </c>
      <c r="H1121" s="8">
        <v>764</v>
      </c>
      <c r="I1121" s="8">
        <v>5896</v>
      </c>
      <c r="J1121" t="str">
        <f>LOOKUP(A1121,Feuil7!A$2:A$28,Feuil7!D$2:D$28)</f>
        <v>MIDI-PYRENEES</v>
      </c>
      <c r="K1121" t="str">
        <f t="shared" si="71"/>
        <v>niveau supérieur</v>
      </c>
      <c r="L1121" t="str">
        <f t="shared" si="72"/>
        <v>SUD-OUEST</v>
      </c>
      <c r="M1121" s="11">
        <f t="shared" si="73"/>
        <v>21780</v>
      </c>
      <c r="N1121" s="11">
        <f t="shared" si="74"/>
        <v>1856</v>
      </c>
    </row>
    <row r="1122" spans="1:14" x14ac:dyDescent="0.25">
      <c r="A1122" s="5">
        <v>21</v>
      </c>
      <c r="B1122" s="9" t="s">
        <v>312</v>
      </c>
      <c r="C1122" s="10" t="s">
        <v>22</v>
      </c>
      <c r="D1122" s="11">
        <v>1999</v>
      </c>
      <c r="E1122" s="7" t="s">
        <v>193</v>
      </c>
      <c r="F1122" s="8">
        <v>151</v>
      </c>
      <c r="G1122" s="8">
        <v>17327</v>
      </c>
      <c r="H1122" s="8">
        <v>93</v>
      </c>
      <c r="I1122" s="8">
        <v>26906</v>
      </c>
      <c r="J1122" t="str">
        <f>LOOKUP(A1122,Feuil7!A$2:A$28,Feuil7!D$2:D$28)</f>
        <v>CHAMPAGNE-ARDENNE</v>
      </c>
      <c r="K1122" t="str">
        <f t="shared" si="71"/>
        <v>niveau primaire</v>
      </c>
      <c r="L1122" t="str">
        <f t="shared" si="72"/>
        <v>BASSIN PARISIEN</v>
      </c>
      <c r="M1122" s="11">
        <f t="shared" si="73"/>
        <v>44477</v>
      </c>
      <c r="N1122" s="11">
        <f t="shared" si="74"/>
        <v>244</v>
      </c>
    </row>
    <row r="1123" spans="1:14" x14ac:dyDescent="0.25">
      <c r="A1123" s="5">
        <v>82</v>
      </c>
      <c r="B1123" s="9" t="s">
        <v>55</v>
      </c>
      <c r="C1123" s="10" t="s">
        <v>65</v>
      </c>
      <c r="D1123">
        <v>1968</v>
      </c>
      <c r="E1123" s="7" t="s">
        <v>193</v>
      </c>
      <c r="F1123" s="8">
        <v>5852</v>
      </c>
      <c r="G1123" s="8">
        <v>32964</v>
      </c>
      <c r="H1123" s="8">
        <v>5716</v>
      </c>
      <c r="I1123" s="8">
        <v>39372</v>
      </c>
      <c r="J1123" t="str">
        <f>LOOKUP(A1123,Feuil7!A$2:A$28,Feuil7!D$2:D$28)</f>
        <v>RHONE-ALPES</v>
      </c>
      <c r="K1123" t="str">
        <f t="shared" si="71"/>
        <v>niveau primaire</v>
      </c>
      <c r="L1123" t="str">
        <f t="shared" si="72"/>
        <v>CENTRE-EST</v>
      </c>
      <c r="M1123" s="11">
        <f t="shared" si="73"/>
        <v>83904</v>
      </c>
      <c r="N1123" s="11">
        <f t="shared" si="74"/>
        <v>11568</v>
      </c>
    </row>
    <row r="1124" spans="1:14" x14ac:dyDescent="0.25">
      <c r="A1124" s="5">
        <v>73</v>
      </c>
      <c r="B1124" s="9" t="s">
        <v>9</v>
      </c>
      <c r="C1124" s="10" t="s">
        <v>170</v>
      </c>
      <c r="D1124" s="11">
        <v>1990</v>
      </c>
      <c r="E1124" s="7" t="s">
        <v>193</v>
      </c>
      <c r="F1124" s="8">
        <v>260</v>
      </c>
      <c r="G1124" s="8">
        <v>14276</v>
      </c>
      <c r="H1124" s="8">
        <v>188</v>
      </c>
      <c r="I1124" s="8">
        <v>17456</v>
      </c>
      <c r="J1124" t="str">
        <f>LOOKUP(A1124,Feuil7!A$2:A$28,Feuil7!D$2:D$28)</f>
        <v>MIDI-PYRENEES</v>
      </c>
      <c r="K1124" t="str">
        <f t="shared" si="71"/>
        <v>niveau primaire</v>
      </c>
      <c r="L1124" t="str">
        <f t="shared" si="72"/>
        <v>SUD-OUEST</v>
      </c>
      <c r="M1124" s="11">
        <f t="shared" si="73"/>
        <v>32180</v>
      </c>
      <c r="N1124" s="11">
        <f t="shared" si="74"/>
        <v>448</v>
      </c>
    </row>
    <row r="1125" spans="1:14" x14ac:dyDescent="0.25">
      <c r="A1125" s="5">
        <v>73</v>
      </c>
      <c r="B1125" s="9" t="s">
        <v>139</v>
      </c>
      <c r="C1125" s="10" t="s">
        <v>140</v>
      </c>
      <c r="D1125" s="11">
        <v>1975</v>
      </c>
      <c r="E1125" s="7" t="s">
        <v>195</v>
      </c>
      <c r="F1125" s="8">
        <v>4240</v>
      </c>
      <c r="G1125" s="8">
        <v>10910</v>
      </c>
      <c r="H1125" s="8">
        <v>2650</v>
      </c>
      <c r="I1125" s="8">
        <v>6150</v>
      </c>
      <c r="J1125" t="str">
        <f>LOOKUP(A1125,Feuil7!A$2:A$28,Feuil7!D$2:D$28)</f>
        <v>MIDI-PYRENEES</v>
      </c>
      <c r="K1125" t="str">
        <f t="shared" si="71"/>
        <v>niveau secondaire</v>
      </c>
      <c r="L1125" t="str">
        <f t="shared" si="72"/>
        <v>SUD-OUEST</v>
      </c>
      <c r="M1125" s="11">
        <f t="shared" si="73"/>
        <v>23950</v>
      </c>
      <c r="N1125" s="11">
        <f t="shared" si="74"/>
        <v>6890</v>
      </c>
    </row>
    <row r="1126" spans="1:14" x14ac:dyDescent="0.25">
      <c r="A1126" s="5">
        <v>83</v>
      </c>
      <c r="B1126" s="9" t="s">
        <v>63</v>
      </c>
      <c r="C1126" s="10" t="s">
        <v>98</v>
      </c>
      <c r="D1126" s="11">
        <v>1990</v>
      </c>
      <c r="E1126" s="7" t="s">
        <v>194</v>
      </c>
      <c r="F1126" s="8">
        <v>612</v>
      </c>
      <c r="G1126" s="8">
        <v>4668</v>
      </c>
      <c r="H1126" s="8">
        <v>584</v>
      </c>
      <c r="I1126" s="8">
        <v>7468</v>
      </c>
      <c r="J1126" t="str">
        <f>LOOKUP(A1126,Feuil7!A$2:A$28,Feuil7!D$2:D$28)</f>
        <v>AUVERGNE</v>
      </c>
      <c r="K1126" t="str">
        <f t="shared" si="71"/>
        <v>niveau secondaire</v>
      </c>
      <c r="L1126" t="str">
        <f t="shared" si="72"/>
        <v>CENTRE-EST</v>
      </c>
      <c r="M1126" s="11">
        <f t="shared" si="73"/>
        <v>13332</v>
      </c>
      <c r="N1126" s="11">
        <f t="shared" si="74"/>
        <v>1196</v>
      </c>
    </row>
    <row r="1127" spans="1:14" x14ac:dyDescent="0.25">
      <c r="A1127" s="5">
        <v>22</v>
      </c>
      <c r="B1127" s="9" t="s">
        <v>166</v>
      </c>
      <c r="C1127" s="10" t="s">
        <v>167</v>
      </c>
      <c r="D1127" s="11">
        <v>1975</v>
      </c>
      <c r="E1127" s="7" t="s">
        <v>195</v>
      </c>
      <c r="F1127" s="8">
        <v>8655</v>
      </c>
      <c r="G1127" s="8">
        <v>19325</v>
      </c>
      <c r="H1127" s="8">
        <v>4575</v>
      </c>
      <c r="I1127" s="8">
        <v>9090</v>
      </c>
      <c r="J1127" t="str">
        <f>LOOKUP(A1127,Feuil7!A$2:A$28,Feuil7!D$2:D$28)</f>
        <v>PICARDIE</v>
      </c>
      <c r="K1127" t="str">
        <f t="shared" si="71"/>
        <v>niveau secondaire</v>
      </c>
      <c r="L1127" t="str">
        <f t="shared" si="72"/>
        <v>BASSIN PARISIEN</v>
      </c>
      <c r="M1127" s="11">
        <f t="shared" si="73"/>
        <v>41645</v>
      </c>
      <c r="N1127" s="11">
        <f t="shared" si="74"/>
        <v>13230</v>
      </c>
    </row>
    <row r="1128" spans="1:14" x14ac:dyDescent="0.25">
      <c r="A1128" s="5">
        <v>83</v>
      </c>
      <c r="B1128" s="9" t="s">
        <v>306</v>
      </c>
      <c r="C1128" s="10" t="s">
        <v>15</v>
      </c>
      <c r="D1128" s="11">
        <v>1999</v>
      </c>
      <c r="E1128" s="7" t="s">
        <v>193</v>
      </c>
      <c r="F1128" s="8">
        <v>126</v>
      </c>
      <c r="G1128" s="8">
        <v>25579</v>
      </c>
      <c r="H1128" s="8">
        <v>120</v>
      </c>
      <c r="I1128" s="8">
        <v>38685</v>
      </c>
      <c r="J1128" t="str">
        <f>LOOKUP(A1128,Feuil7!A$2:A$28,Feuil7!D$2:D$28)</f>
        <v>AUVERGNE</v>
      </c>
      <c r="K1128" t="str">
        <f t="shared" si="71"/>
        <v>niveau primaire</v>
      </c>
      <c r="L1128" t="str">
        <f t="shared" si="72"/>
        <v>CENTRE-EST</v>
      </c>
      <c r="M1128" s="11">
        <f t="shared" si="73"/>
        <v>64510</v>
      </c>
      <c r="N1128" s="11">
        <f t="shared" si="74"/>
        <v>246</v>
      </c>
    </row>
    <row r="1129" spans="1:14" x14ac:dyDescent="0.25">
      <c r="A1129" s="5">
        <v>53</v>
      </c>
      <c r="B1129" s="9" t="s">
        <v>12</v>
      </c>
      <c r="C1129" s="10" t="s">
        <v>58</v>
      </c>
      <c r="D1129" s="11">
        <v>2011</v>
      </c>
      <c r="E1129" s="7" t="s">
        <v>194</v>
      </c>
      <c r="F1129" s="8">
        <v>1708.3975223219236</v>
      </c>
      <c r="G1129" s="8">
        <v>11940.673074966244</v>
      </c>
      <c r="H1129" s="8">
        <v>1090.2234426753191</v>
      </c>
      <c r="I1129" s="8">
        <v>18283.980513437866</v>
      </c>
      <c r="J1129" t="str">
        <f>LOOKUP(A1129,Feuil7!A$2:A$28,Feuil7!D$2:D$28)</f>
        <v>BRETAGNE</v>
      </c>
      <c r="K1129" t="str">
        <f t="shared" si="71"/>
        <v>niveau secondaire</v>
      </c>
      <c r="L1129" t="str">
        <f t="shared" si="72"/>
        <v>OUEST</v>
      </c>
      <c r="M1129" s="11">
        <f t="shared" si="73"/>
        <v>33023.274553401352</v>
      </c>
      <c r="N1129" s="11">
        <f t="shared" si="74"/>
        <v>2798.6209649972425</v>
      </c>
    </row>
    <row r="1130" spans="1:14" x14ac:dyDescent="0.25">
      <c r="A1130" s="5">
        <v>22</v>
      </c>
      <c r="B1130" s="9" t="s">
        <v>129</v>
      </c>
      <c r="C1130" s="10" t="s">
        <v>130</v>
      </c>
      <c r="D1130" s="11">
        <v>1999</v>
      </c>
      <c r="E1130" s="7" t="s">
        <v>11</v>
      </c>
      <c r="F1130" s="8">
        <v>5971</v>
      </c>
      <c r="G1130" s="8">
        <v>53716</v>
      </c>
      <c r="H1130" s="8">
        <v>3886</v>
      </c>
      <c r="I1130" s="8">
        <v>59419</v>
      </c>
      <c r="J1130" t="str">
        <f>LOOKUP(A1130,Feuil7!A$2:A$28,Feuil7!D$2:D$28)</f>
        <v>PICARDIE</v>
      </c>
      <c r="K1130" t="str">
        <f t="shared" si="71"/>
        <v>niveau primaire</v>
      </c>
      <c r="L1130" t="str">
        <f t="shared" si="72"/>
        <v>BASSIN PARISIEN</v>
      </c>
      <c r="M1130" s="11">
        <f t="shared" si="73"/>
        <v>122992</v>
      </c>
      <c r="N1130" s="11">
        <f t="shared" si="74"/>
        <v>9857</v>
      </c>
    </row>
    <row r="1131" spans="1:14" x14ac:dyDescent="0.25">
      <c r="A1131" s="5">
        <v>82</v>
      </c>
      <c r="B1131" s="9" t="s">
        <v>23</v>
      </c>
      <c r="C1131" s="10" t="s">
        <v>154</v>
      </c>
      <c r="D1131" s="11">
        <v>1999</v>
      </c>
      <c r="E1131" s="7" t="s">
        <v>194</v>
      </c>
      <c r="F1131" s="8">
        <v>944</v>
      </c>
      <c r="G1131" s="8">
        <v>7921</v>
      </c>
      <c r="H1131" s="8">
        <v>677</v>
      </c>
      <c r="I1131" s="8">
        <v>12447</v>
      </c>
      <c r="J1131" t="str">
        <f>LOOKUP(A1131,Feuil7!A$2:A$28,Feuil7!D$2:D$28)</f>
        <v>RHONE-ALPES</v>
      </c>
      <c r="K1131" t="str">
        <f t="shared" si="71"/>
        <v>niveau secondaire</v>
      </c>
      <c r="L1131" t="str">
        <f t="shared" si="72"/>
        <v>CENTRE-EST</v>
      </c>
      <c r="M1131" s="11">
        <f t="shared" si="73"/>
        <v>21989</v>
      </c>
      <c r="N1131" s="11">
        <f t="shared" si="74"/>
        <v>1621</v>
      </c>
    </row>
    <row r="1132" spans="1:14" x14ac:dyDescent="0.25">
      <c r="A1132" s="5">
        <v>25</v>
      </c>
      <c r="B1132" s="9" t="s">
        <v>131</v>
      </c>
      <c r="C1132" s="10" t="s">
        <v>132</v>
      </c>
      <c r="D1132" s="11">
        <v>1982</v>
      </c>
      <c r="E1132" s="7" t="s">
        <v>196</v>
      </c>
      <c r="F1132" s="8">
        <v>1124</v>
      </c>
      <c r="G1132" s="8">
        <v>5000</v>
      </c>
      <c r="H1132" s="8">
        <v>1796</v>
      </c>
      <c r="I1132" s="8">
        <v>4308</v>
      </c>
      <c r="J1132" t="str">
        <f>LOOKUP(A1132,Feuil7!A$2:A$28,Feuil7!D$2:D$28)</f>
        <v>BASSE-NORMANDIE</v>
      </c>
      <c r="K1132" t="str">
        <f t="shared" si="71"/>
        <v>niveau supérieur</v>
      </c>
      <c r="L1132" t="str">
        <f t="shared" si="72"/>
        <v>BASSIN PARISIEN</v>
      </c>
      <c r="M1132" s="11">
        <f t="shared" si="73"/>
        <v>12228</v>
      </c>
      <c r="N1132" s="11">
        <f t="shared" si="74"/>
        <v>2920</v>
      </c>
    </row>
    <row r="1133" spans="1:14" x14ac:dyDescent="0.25">
      <c r="A1133" s="5">
        <v>41</v>
      </c>
      <c r="B1133" s="9" t="s">
        <v>123</v>
      </c>
      <c r="C1133" s="10" t="s">
        <v>124</v>
      </c>
      <c r="D1133" s="11">
        <v>1982</v>
      </c>
      <c r="E1133" s="7" t="s">
        <v>194</v>
      </c>
      <c r="F1133" s="8">
        <v>4168</v>
      </c>
      <c r="G1133" s="8">
        <v>9092</v>
      </c>
      <c r="H1133" s="8">
        <v>5764</v>
      </c>
      <c r="I1133" s="8">
        <v>11496</v>
      </c>
      <c r="J1133" t="str">
        <f>LOOKUP(A1133,Feuil7!A$2:A$28,Feuil7!D$2:D$28)</f>
        <v>LORRAINE</v>
      </c>
      <c r="K1133" t="str">
        <f t="shared" si="71"/>
        <v>niveau secondaire</v>
      </c>
      <c r="L1133" t="str">
        <f t="shared" si="72"/>
        <v>EST</v>
      </c>
      <c r="M1133" s="11">
        <f t="shared" si="73"/>
        <v>30520</v>
      </c>
      <c r="N1133" s="11">
        <f t="shared" si="74"/>
        <v>9932</v>
      </c>
    </row>
    <row r="1134" spans="1:14" x14ac:dyDescent="0.25">
      <c r="A1134" s="5">
        <v>93</v>
      </c>
      <c r="B1134" s="9" t="s">
        <v>14</v>
      </c>
      <c r="C1134" s="10" t="s">
        <v>171</v>
      </c>
      <c r="D1134" s="11">
        <v>1990</v>
      </c>
      <c r="E1134" s="7" t="s">
        <v>195</v>
      </c>
      <c r="F1134" s="8">
        <v>10783</v>
      </c>
      <c r="G1134" s="8">
        <v>54341</v>
      </c>
      <c r="H1134" s="8">
        <v>8457</v>
      </c>
      <c r="I1134" s="8">
        <v>42709</v>
      </c>
      <c r="J1134" t="str">
        <f>LOOKUP(A1134,Feuil7!A$2:A$28,Feuil7!D$2:D$28)</f>
        <v>PROVENCE-ALPES-COTE D'AZUR</v>
      </c>
      <c r="K1134" t="str">
        <f t="shared" si="71"/>
        <v>niveau secondaire</v>
      </c>
      <c r="L1134" t="str">
        <f t="shared" si="72"/>
        <v>MEDITERRANEE</v>
      </c>
      <c r="M1134" s="11">
        <f t="shared" si="73"/>
        <v>116290</v>
      </c>
      <c r="N1134" s="11">
        <f t="shared" si="74"/>
        <v>19240</v>
      </c>
    </row>
    <row r="1135" spans="1:14" x14ac:dyDescent="0.25">
      <c r="A1135" s="5">
        <v>93</v>
      </c>
      <c r="B1135" s="9" t="s">
        <v>311</v>
      </c>
      <c r="C1135" s="10" t="s">
        <v>18</v>
      </c>
      <c r="D1135" s="11">
        <v>1999</v>
      </c>
      <c r="E1135" s="7" t="s">
        <v>195</v>
      </c>
      <c r="F1135" s="8">
        <v>1120</v>
      </c>
      <c r="G1135" s="8">
        <v>12827</v>
      </c>
      <c r="H1135" s="8">
        <v>702</v>
      </c>
      <c r="I1135" s="8">
        <v>8851</v>
      </c>
      <c r="J1135" t="str">
        <f>LOOKUP(A1135,Feuil7!A$2:A$28,Feuil7!D$2:D$28)</f>
        <v>PROVENCE-ALPES-COTE D'AZUR</v>
      </c>
      <c r="K1135" t="str">
        <f t="shared" si="71"/>
        <v>niveau secondaire</v>
      </c>
      <c r="L1135" t="str">
        <f t="shared" si="72"/>
        <v>MEDITERRANEE</v>
      </c>
      <c r="M1135" s="11">
        <f t="shared" si="73"/>
        <v>23500</v>
      </c>
      <c r="N1135" s="11">
        <f t="shared" si="74"/>
        <v>1822</v>
      </c>
    </row>
    <row r="1136" spans="1:14" x14ac:dyDescent="0.25">
      <c r="A1136" s="5">
        <v>26</v>
      </c>
      <c r="B1136" s="9" t="s">
        <v>21</v>
      </c>
      <c r="C1136" s="10" t="s">
        <v>56</v>
      </c>
      <c r="D1136">
        <v>1968</v>
      </c>
      <c r="E1136" s="7" t="s">
        <v>196</v>
      </c>
      <c r="F1136" s="8">
        <v>1532</v>
      </c>
      <c r="G1136" s="8">
        <v>6792</v>
      </c>
      <c r="H1136" s="8">
        <v>2068</v>
      </c>
      <c r="I1136" s="8">
        <v>6292</v>
      </c>
      <c r="J1136" t="str">
        <f>LOOKUP(A1136,Feuil7!A$2:A$28,Feuil7!D$2:D$28)</f>
        <v>BOURGOGNE</v>
      </c>
      <c r="K1136" t="str">
        <f t="shared" si="71"/>
        <v>niveau supérieur</v>
      </c>
      <c r="L1136" t="str">
        <f t="shared" si="72"/>
        <v>BASSIN PARISIEN</v>
      </c>
      <c r="M1136" s="11">
        <f t="shared" si="73"/>
        <v>16684</v>
      </c>
      <c r="N1136" s="11">
        <f t="shared" si="74"/>
        <v>3600</v>
      </c>
    </row>
    <row r="1137" spans="1:14" x14ac:dyDescent="0.25">
      <c r="A1137" s="5">
        <v>52</v>
      </c>
      <c r="B1137" s="9" t="s">
        <v>61</v>
      </c>
      <c r="C1137" s="10" t="s">
        <v>153</v>
      </c>
      <c r="D1137">
        <v>1968</v>
      </c>
      <c r="E1137" s="7" t="s">
        <v>196</v>
      </c>
      <c r="F1137" s="8">
        <v>1460</v>
      </c>
      <c r="G1137" s="8">
        <v>5628</v>
      </c>
      <c r="H1137" s="8">
        <v>1988</v>
      </c>
      <c r="I1137" s="8">
        <v>4700</v>
      </c>
      <c r="J1137" t="str">
        <f>LOOKUP(A1137,Feuil7!A$2:A$28,Feuil7!D$2:D$28)</f>
        <v>PAYS DE LA LOIRE</v>
      </c>
      <c r="K1137" t="str">
        <f t="shared" si="71"/>
        <v>niveau supérieur</v>
      </c>
      <c r="L1137" t="str">
        <f t="shared" si="72"/>
        <v>OUEST</v>
      </c>
      <c r="M1137" s="11">
        <f t="shared" si="73"/>
        <v>13776</v>
      </c>
      <c r="N1137" s="11">
        <f t="shared" si="74"/>
        <v>3448</v>
      </c>
    </row>
    <row r="1138" spans="1:14" x14ac:dyDescent="0.25">
      <c r="A1138" s="5">
        <v>52</v>
      </c>
      <c r="B1138" s="9" t="s">
        <v>110</v>
      </c>
      <c r="C1138" s="10" t="s">
        <v>111</v>
      </c>
      <c r="D1138" s="11">
        <v>1975</v>
      </c>
      <c r="E1138" s="7" t="s">
        <v>197</v>
      </c>
      <c r="F1138" s="8">
        <v>1170</v>
      </c>
      <c r="G1138" s="8">
        <v>8230</v>
      </c>
      <c r="H1138" s="8">
        <v>1815</v>
      </c>
      <c r="I1138" s="8">
        <v>6695</v>
      </c>
      <c r="J1138" t="str">
        <f>LOOKUP(A1138,Feuil7!A$2:A$28,Feuil7!D$2:D$28)</f>
        <v>PAYS DE LA LOIRE</v>
      </c>
      <c r="K1138" t="str">
        <f t="shared" si="71"/>
        <v>niveau supérieur</v>
      </c>
      <c r="L1138" t="str">
        <f t="shared" si="72"/>
        <v>OUEST</v>
      </c>
      <c r="M1138" s="11">
        <f t="shared" si="73"/>
        <v>17910</v>
      </c>
      <c r="N1138" s="11">
        <f t="shared" si="74"/>
        <v>2985</v>
      </c>
    </row>
    <row r="1139" spans="1:14" x14ac:dyDescent="0.25">
      <c r="A1139" s="5">
        <v>22</v>
      </c>
      <c r="B1139" s="9" t="s">
        <v>129</v>
      </c>
      <c r="C1139" s="10" t="s">
        <v>130</v>
      </c>
      <c r="D1139" s="11">
        <v>1982</v>
      </c>
      <c r="E1139" s="7" t="s">
        <v>196</v>
      </c>
      <c r="F1139" s="8">
        <v>2556</v>
      </c>
      <c r="G1139" s="8">
        <v>15604</v>
      </c>
      <c r="H1139" s="8">
        <v>3592</v>
      </c>
      <c r="I1139" s="8">
        <v>12536</v>
      </c>
      <c r="J1139" t="str">
        <f>LOOKUP(A1139,Feuil7!A$2:A$28,Feuil7!D$2:D$28)</f>
        <v>PICARDIE</v>
      </c>
      <c r="K1139" t="str">
        <f t="shared" si="71"/>
        <v>niveau supérieur</v>
      </c>
      <c r="L1139" t="str">
        <f t="shared" si="72"/>
        <v>BASSIN PARISIEN</v>
      </c>
      <c r="M1139" s="11">
        <f t="shared" si="73"/>
        <v>34288</v>
      </c>
      <c r="N1139" s="11">
        <f t="shared" si="74"/>
        <v>6148</v>
      </c>
    </row>
    <row r="1140" spans="1:14" x14ac:dyDescent="0.25">
      <c r="A1140" s="5">
        <v>72</v>
      </c>
      <c r="B1140" s="9" t="s">
        <v>137</v>
      </c>
      <c r="C1140" s="10" t="s">
        <v>138</v>
      </c>
      <c r="D1140" s="11">
        <v>1982</v>
      </c>
      <c r="E1140" s="7" t="s">
        <v>197</v>
      </c>
      <c r="F1140" s="8">
        <v>1172</v>
      </c>
      <c r="G1140" s="8">
        <v>14196</v>
      </c>
      <c r="H1140" s="8">
        <v>1696</v>
      </c>
      <c r="I1140" s="8">
        <v>13340</v>
      </c>
      <c r="J1140" t="str">
        <f>LOOKUP(A1140,Feuil7!A$2:A$28,Feuil7!D$2:D$28)</f>
        <v>AQUITAINE</v>
      </c>
      <c r="K1140" t="str">
        <f t="shared" si="71"/>
        <v>niveau supérieur</v>
      </c>
      <c r="L1140" t="str">
        <f t="shared" si="72"/>
        <v>SUD-OUEST</v>
      </c>
      <c r="M1140" s="11">
        <f t="shared" si="73"/>
        <v>30404</v>
      </c>
      <c r="N1140" s="11">
        <f t="shared" si="74"/>
        <v>2868</v>
      </c>
    </row>
    <row r="1141" spans="1:14" x14ac:dyDescent="0.25">
      <c r="A1141" s="5">
        <v>22</v>
      </c>
      <c r="B1141" s="9" t="s">
        <v>314</v>
      </c>
      <c r="C1141" s="10" t="s">
        <v>13</v>
      </c>
      <c r="D1141" s="11">
        <v>2011</v>
      </c>
      <c r="E1141" s="7" t="s">
        <v>195</v>
      </c>
      <c r="F1141" s="8">
        <v>6329.8967631502046</v>
      </c>
      <c r="G1141" s="8">
        <v>57146.615634485759</v>
      </c>
      <c r="H1141" s="8">
        <v>4605.9479851682254</v>
      </c>
      <c r="I1141" s="8">
        <v>39561.451751802517</v>
      </c>
      <c r="J1141" t="str">
        <f>LOOKUP(A1141,Feuil7!A$2:A$28,Feuil7!D$2:D$28)</f>
        <v>PICARDIE</v>
      </c>
      <c r="K1141" t="str">
        <f t="shared" si="71"/>
        <v>niveau secondaire</v>
      </c>
      <c r="L1141" t="str">
        <f t="shared" si="72"/>
        <v>BASSIN PARISIEN</v>
      </c>
      <c r="M1141" s="11">
        <f t="shared" si="73"/>
        <v>107643.91213460671</v>
      </c>
      <c r="N1141" s="11">
        <f t="shared" si="74"/>
        <v>10935.84474831843</v>
      </c>
    </row>
    <row r="1142" spans="1:14" x14ac:dyDescent="0.25">
      <c r="A1142" s="5">
        <v>11</v>
      </c>
      <c r="B1142" s="9" t="s">
        <v>162</v>
      </c>
      <c r="C1142" s="10" t="s">
        <v>163</v>
      </c>
      <c r="D1142">
        <v>1968</v>
      </c>
      <c r="E1142" s="7" t="s">
        <v>197</v>
      </c>
      <c r="F1142" s="8">
        <v>1552</v>
      </c>
      <c r="G1142" s="8">
        <v>27604</v>
      </c>
      <c r="H1142" s="8">
        <v>1348</v>
      </c>
      <c r="I1142" s="8">
        <v>9360</v>
      </c>
      <c r="J1142" t="str">
        <f>LOOKUP(A1142,Feuil7!A$2:A$28,Feuil7!D$2:D$28)</f>
        <v>ILE-DE-FRANCE</v>
      </c>
      <c r="K1142" t="str">
        <f t="shared" si="71"/>
        <v>niveau supérieur</v>
      </c>
      <c r="L1142" t="str">
        <f t="shared" si="72"/>
        <v>REGION PARISIENNE</v>
      </c>
      <c r="M1142" s="11">
        <f t="shared" si="73"/>
        <v>39864</v>
      </c>
      <c r="N1142" s="11">
        <f t="shared" si="74"/>
        <v>2900</v>
      </c>
    </row>
    <row r="1143" spans="1:14" x14ac:dyDescent="0.25">
      <c r="A1143" s="5">
        <v>52</v>
      </c>
      <c r="B1143" s="9" t="s">
        <v>57</v>
      </c>
      <c r="C1143" s="10" t="s">
        <v>117</v>
      </c>
      <c r="D1143">
        <v>1968</v>
      </c>
      <c r="E1143" s="7" t="s">
        <v>196</v>
      </c>
      <c r="F1143" s="8">
        <v>968</v>
      </c>
      <c r="G1143" s="8">
        <v>2296</v>
      </c>
      <c r="H1143" s="8">
        <v>956</v>
      </c>
      <c r="I1143" s="8">
        <v>1900</v>
      </c>
      <c r="J1143" t="str">
        <f>LOOKUP(A1143,Feuil7!A$2:A$28,Feuil7!D$2:D$28)</f>
        <v>PAYS DE LA LOIRE</v>
      </c>
      <c r="K1143" t="str">
        <f t="shared" si="71"/>
        <v>niveau supérieur</v>
      </c>
      <c r="L1143" t="str">
        <f t="shared" si="72"/>
        <v>OUEST</v>
      </c>
      <c r="M1143" s="11">
        <f t="shared" si="73"/>
        <v>6120</v>
      </c>
      <c r="N1143" s="11">
        <f t="shared" si="74"/>
        <v>1924</v>
      </c>
    </row>
    <row r="1144" spans="1:14" x14ac:dyDescent="0.25">
      <c r="A1144" s="5">
        <v>22</v>
      </c>
      <c r="B1144" s="9" t="s">
        <v>166</v>
      </c>
      <c r="C1144" s="10" t="s">
        <v>167</v>
      </c>
      <c r="D1144" s="11">
        <v>1975</v>
      </c>
      <c r="E1144" s="7" t="s">
        <v>194</v>
      </c>
      <c r="F1144" s="8">
        <v>2025</v>
      </c>
      <c r="G1144" s="8">
        <v>5365</v>
      </c>
      <c r="H1144" s="8">
        <v>3195</v>
      </c>
      <c r="I1144" s="8">
        <v>8755</v>
      </c>
      <c r="J1144" t="str">
        <f>LOOKUP(A1144,Feuil7!A$2:A$28,Feuil7!D$2:D$28)</f>
        <v>PICARDIE</v>
      </c>
      <c r="K1144" t="str">
        <f t="shared" si="71"/>
        <v>niveau secondaire</v>
      </c>
      <c r="L1144" t="str">
        <f t="shared" si="72"/>
        <v>BASSIN PARISIEN</v>
      </c>
      <c r="M1144" s="11">
        <f t="shared" si="73"/>
        <v>19340</v>
      </c>
      <c r="N1144" s="11">
        <f t="shared" si="74"/>
        <v>5220</v>
      </c>
    </row>
    <row r="1145" spans="1:14" x14ac:dyDescent="0.25">
      <c r="A1145" s="5">
        <v>83</v>
      </c>
      <c r="B1145" s="9" t="s">
        <v>135</v>
      </c>
      <c r="C1145" s="10" t="s">
        <v>136</v>
      </c>
      <c r="D1145" s="11">
        <v>1982</v>
      </c>
      <c r="E1145" s="7" t="s">
        <v>194</v>
      </c>
      <c r="F1145" s="8">
        <v>2636</v>
      </c>
      <c r="G1145" s="8">
        <v>8724</v>
      </c>
      <c r="H1145" s="8">
        <v>3264</v>
      </c>
      <c r="I1145" s="8">
        <v>17000</v>
      </c>
      <c r="J1145" t="str">
        <f>LOOKUP(A1145,Feuil7!A$2:A$28,Feuil7!D$2:D$28)</f>
        <v>AUVERGNE</v>
      </c>
      <c r="K1145" t="str">
        <f t="shared" si="71"/>
        <v>niveau secondaire</v>
      </c>
      <c r="L1145" t="str">
        <f t="shared" si="72"/>
        <v>CENTRE-EST</v>
      </c>
      <c r="M1145" s="11">
        <f t="shared" si="73"/>
        <v>31624</v>
      </c>
      <c r="N1145" s="11">
        <f t="shared" si="74"/>
        <v>5900</v>
      </c>
    </row>
    <row r="1146" spans="1:14" x14ac:dyDescent="0.25">
      <c r="A1146" s="5">
        <v>25</v>
      </c>
      <c r="B1146" s="9" t="s">
        <v>35</v>
      </c>
      <c r="C1146" s="10" t="s">
        <v>36</v>
      </c>
      <c r="D1146">
        <v>1968</v>
      </c>
      <c r="E1146" s="7" t="s">
        <v>193</v>
      </c>
      <c r="F1146" s="8">
        <v>8864</v>
      </c>
      <c r="G1146" s="8">
        <v>35672</v>
      </c>
      <c r="H1146" s="8">
        <v>10716</v>
      </c>
      <c r="I1146" s="8">
        <v>45652</v>
      </c>
      <c r="J1146" t="str">
        <f>LOOKUP(A1146,Feuil7!A$2:A$28,Feuil7!D$2:D$28)</f>
        <v>BASSE-NORMANDIE</v>
      </c>
      <c r="K1146" t="str">
        <f t="shared" si="71"/>
        <v>niveau primaire</v>
      </c>
      <c r="L1146" t="str">
        <f t="shared" si="72"/>
        <v>BASSIN PARISIEN</v>
      </c>
      <c r="M1146" s="11">
        <f t="shared" si="73"/>
        <v>100904</v>
      </c>
      <c r="N1146" s="11">
        <f t="shared" si="74"/>
        <v>19580</v>
      </c>
    </row>
    <row r="1147" spans="1:14" x14ac:dyDescent="0.25">
      <c r="A1147" s="5">
        <v>11</v>
      </c>
      <c r="B1147" s="9" t="s">
        <v>187</v>
      </c>
      <c r="C1147" s="10" t="s">
        <v>188</v>
      </c>
      <c r="D1147" s="11">
        <v>1990</v>
      </c>
      <c r="E1147" s="7" t="s">
        <v>11</v>
      </c>
      <c r="F1147" s="8">
        <v>9091</v>
      </c>
      <c r="G1147" s="8">
        <v>94362</v>
      </c>
      <c r="H1147" s="8">
        <v>8069</v>
      </c>
      <c r="I1147" s="8">
        <v>114362</v>
      </c>
      <c r="J1147" t="str">
        <f>LOOKUP(A1147,Feuil7!A$2:A$28,Feuil7!D$2:D$28)</f>
        <v>ILE-DE-FRANCE</v>
      </c>
      <c r="K1147" t="str">
        <f t="shared" si="71"/>
        <v>niveau primaire</v>
      </c>
      <c r="L1147" t="str">
        <f t="shared" si="72"/>
        <v>REGION PARISIENNE</v>
      </c>
      <c r="M1147" s="11">
        <f t="shared" si="73"/>
        <v>225884</v>
      </c>
      <c r="N1147" s="11">
        <f t="shared" si="74"/>
        <v>17160</v>
      </c>
    </row>
    <row r="1148" spans="1:14" x14ac:dyDescent="0.25">
      <c r="A1148" s="5">
        <v>24</v>
      </c>
      <c r="B1148" s="9" t="s">
        <v>102</v>
      </c>
      <c r="C1148" s="10" t="s">
        <v>103</v>
      </c>
      <c r="D1148" s="11">
        <v>2006</v>
      </c>
      <c r="E1148" s="7" t="s">
        <v>195</v>
      </c>
      <c r="F1148" s="8">
        <v>6828.7130713002653</v>
      </c>
      <c r="G1148" s="8">
        <v>65890.599180731573</v>
      </c>
      <c r="H1148" s="8">
        <v>4197.2484521769384</v>
      </c>
      <c r="I1148" s="8">
        <v>47527.325700606008</v>
      </c>
      <c r="J1148" t="str">
        <f>LOOKUP(A1148,Feuil7!A$2:A$28,Feuil7!D$2:D$28)</f>
        <v>CENTRE</v>
      </c>
      <c r="K1148" t="str">
        <f t="shared" si="71"/>
        <v>niveau secondaire</v>
      </c>
      <c r="L1148" t="str">
        <f t="shared" si="72"/>
        <v>BASSIN PARISIEN</v>
      </c>
      <c r="M1148" s="11">
        <f t="shared" si="73"/>
        <v>124443.88640481478</v>
      </c>
      <c r="N1148" s="11">
        <f t="shared" si="74"/>
        <v>11025.961523477203</v>
      </c>
    </row>
    <row r="1149" spans="1:14" x14ac:dyDescent="0.25">
      <c r="A1149" s="5">
        <v>54</v>
      </c>
      <c r="B1149" s="9" t="s">
        <v>176</v>
      </c>
      <c r="C1149" s="10" t="s">
        <v>177</v>
      </c>
      <c r="D1149" s="11">
        <v>1990</v>
      </c>
      <c r="E1149" s="7" t="s">
        <v>196</v>
      </c>
      <c r="F1149" s="8">
        <v>1289</v>
      </c>
      <c r="G1149" s="8">
        <v>9984</v>
      </c>
      <c r="H1149" s="8">
        <v>1860</v>
      </c>
      <c r="I1149" s="8">
        <v>11296</v>
      </c>
      <c r="J1149" t="str">
        <f>LOOKUP(A1149,Feuil7!A$2:A$28,Feuil7!D$2:D$28)</f>
        <v>POITOU-CHARENTES</v>
      </c>
      <c r="K1149" t="str">
        <f t="shared" si="71"/>
        <v>niveau supérieur</v>
      </c>
      <c r="L1149" t="str">
        <f t="shared" si="72"/>
        <v>OUEST</v>
      </c>
      <c r="M1149" s="11">
        <f t="shared" si="73"/>
        <v>24429</v>
      </c>
      <c r="N1149" s="11">
        <f t="shared" si="74"/>
        <v>3149</v>
      </c>
    </row>
    <row r="1150" spans="1:14" x14ac:dyDescent="0.25">
      <c r="A1150" s="5">
        <v>73</v>
      </c>
      <c r="B1150" s="9" t="s">
        <v>139</v>
      </c>
      <c r="C1150" s="10" t="s">
        <v>140</v>
      </c>
      <c r="D1150" s="11">
        <v>2011</v>
      </c>
      <c r="E1150" s="7" t="s">
        <v>196</v>
      </c>
      <c r="F1150" s="8">
        <v>1559.4873966147145</v>
      </c>
      <c r="G1150" s="8">
        <v>12543.892400029421</v>
      </c>
      <c r="H1150" s="8">
        <v>1445.5375927210746</v>
      </c>
      <c r="I1150" s="8">
        <v>15625.94355171415</v>
      </c>
      <c r="J1150" t="str">
        <f>LOOKUP(A1150,Feuil7!A$2:A$28,Feuil7!D$2:D$28)</f>
        <v>MIDI-PYRENEES</v>
      </c>
      <c r="K1150" t="str">
        <f t="shared" si="71"/>
        <v>niveau supérieur</v>
      </c>
      <c r="L1150" t="str">
        <f t="shared" si="72"/>
        <v>SUD-OUEST</v>
      </c>
      <c r="M1150" s="11">
        <f t="shared" si="73"/>
        <v>31174.860941079362</v>
      </c>
      <c r="N1150" s="11">
        <f t="shared" si="74"/>
        <v>3005.0249893357891</v>
      </c>
    </row>
    <row r="1151" spans="1:14" x14ac:dyDescent="0.25">
      <c r="A1151" s="5">
        <v>82</v>
      </c>
      <c r="B1151" s="9" t="s">
        <v>88</v>
      </c>
      <c r="C1151" s="10" t="s">
        <v>89</v>
      </c>
      <c r="D1151" s="11">
        <v>1990</v>
      </c>
      <c r="E1151" s="7" t="s">
        <v>195</v>
      </c>
      <c r="F1151" s="8">
        <v>16745</v>
      </c>
      <c r="G1151" s="8">
        <v>71102</v>
      </c>
      <c r="H1151" s="8">
        <v>11864</v>
      </c>
      <c r="I1151" s="8">
        <v>51212</v>
      </c>
      <c r="J1151" t="str">
        <f>LOOKUP(A1151,Feuil7!A$2:A$28,Feuil7!D$2:D$28)</f>
        <v>RHONE-ALPES</v>
      </c>
      <c r="K1151" t="str">
        <f t="shared" si="71"/>
        <v>niveau secondaire</v>
      </c>
      <c r="L1151" t="str">
        <f t="shared" si="72"/>
        <v>CENTRE-EST</v>
      </c>
      <c r="M1151" s="11">
        <f t="shared" si="73"/>
        <v>150923</v>
      </c>
      <c r="N1151" s="11">
        <f t="shared" si="74"/>
        <v>28609</v>
      </c>
    </row>
    <row r="1152" spans="1:14" x14ac:dyDescent="0.25">
      <c r="A1152" s="5">
        <v>22</v>
      </c>
      <c r="B1152" s="9" t="s">
        <v>129</v>
      </c>
      <c r="C1152" s="10" t="s">
        <v>130</v>
      </c>
      <c r="D1152" s="11">
        <v>2006</v>
      </c>
      <c r="E1152" s="7" t="s">
        <v>11</v>
      </c>
      <c r="F1152" s="8">
        <v>7646.8174463039804</v>
      </c>
      <c r="G1152" s="8">
        <v>56510.866707015572</v>
      </c>
      <c r="H1152" s="8">
        <v>4340.1225496731522</v>
      </c>
      <c r="I1152" s="8">
        <v>64574.748267106654</v>
      </c>
      <c r="J1152" t="str">
        <f>LOOKUP(A1152,Feuil7!A$2:A$28,Feuil7!D$2:D$28)</f>
        <v>PICARDIE</v>
      </c>
      <c r="K1152" t="str">
        <f t="shared" si="71"/>
        <v>niveau primaire</v>
      </c>
      <c r="L1152" t="str">
        <f t="shared" si="72"/>
        <v>BASSIN PARISIEN</v>
      </c>
      <c r="M1152" s="11">
        <f t="shared" si="73"/>
        <v>133072.55497009936</v>
      </c>
      <c r="N1152" s="11">
        <f t="shared" si="74"/>
        <v>11986.939995977133</v>
      </c>
    </row>
    <row r="1153" spans="1:14" x14ac:dyDescent="0.25">
      <c r="A1153" s="5">
        <v>43</v>
      </c>
      <c r="B1153" s="9" t="s">
        <v>184</v>
      </c>
      <c r="C1153" s="10" t="s">
        <v>185</v>
      </c>
      <c r="D1153" s="11">
        <v>2006</v>
      </c>
      <c r="E1153" s="7" t="s">
        <v>195</v>
      </c>
      <c r="F1153" s="8">
        <v>1640.1868698292365</v>
      </c>
      <c r="G1153" s="8">
        <v>14434.980650514468</v>
      </c>
      <c r="H1153" s="8">
        <v>1076.0752618740287</v>
      </c>
      <c r="I1153" s="8">
        <v>11129.381103267084</v>
      </c>
      <c r="J1153" t="str">
        <f>LOOKUP(A1153,Feuil7!A$2:A$28,Feuil7!D$2:D$28)</f>
        <v>FRANCHE-COMTE</v>
      </c>
      <c r="K1153" t="str">
        <f t="shared" si="71"/>
        <v>niveau secondaire</v>
      </c>
      <c r="L1153" t="str">
        <f t="shared" si="72"/>
        <v>EST</v>
      </c>
      <c r="M1153" s="11">
        <f t="shared" si="73"/>
        <v>28280.62388548482</v>
      </c>
      <c r="N1153" s="11">
        <f t="shared" si="74"/>
        <v>2716.2621317032654</v>
      </c>
    </row>
    <row r="1154" spans="1:14" x14ac:dyDescent="0.25">
      <c r="A1154" s="5">
        <v>26</v>
      </c>
      <c r="B1154" s="9" t="s">
        <v>151</v>
      </c>
      <c r="C1154" s="10" t="s">
        <v>152</v>
      </c>
      <c r="D1154" s="11">
        <v>1999</v>
      </c>
      <c r="E1154" s="7" t="s">
        <v>195</v>
      </c>
      <c r="F1154" s="8">
        <v>5769</v>
      </c>
      <c r="G1154" s="8">
        <v>63526</v>
      </c>
      <c r="H1154" s="8">
        <v>3305</v>
      </c>
      <c r="I1154" s="8">
        <v>39976</v>
      </c>
      <c r="J1154" t="str">
        <f>LOOKUP(A1154,Feuil7!A$2:A$28,Feuil7!D$2:D$28)</f>
        <v>BOURGOGNE</v>
      </c>
      <c r="K1154" t="str">
        <f t="shared" si="71"/>
        <v>niveau secondaire</v>
      </c>
      <c r="L1154" t="str">
        <f t="shared" si="72"/>
        <v>BASSIN PARISIEN</v>
      </c>
      <c r="M1154" s="11">
        <f t="shared" si="73"/>
        <v>112576</v>
      </c>
      <c r="N1154" s="11">
        <f t="shared" si="74"/>
        <v>9074</v>
      </c>
    </row>
    <row r="1155" spans="1:14" x14ac:dyDescent="0.25">
      <c r="A1155" s="5">
        <v>82</v>
      </c>
      <c r="B1155" s="9" t="s">
        <v>88</v>
      </c>
      <c r="C1155" s="10" t="s">
        <v>89</v>
      </c>
      <c r="D1155" s="11">
        <v>2006</v>
      </c>
      <c r="E1155" s="7" t="s">
        <v>193</v>
      </c>
      <c r="F1155" s="8">
        <v>251.61511563677851</v>
      </c>
      <c r="G1155" s="8">
        <v>34300.075510871749</v>
      </c>
      <c r="H1155" s="8">
        <v>204.25904954517091</v>
      </c>
      <c r="I1155" s="8">
        <v>55185.80743929794</v>
      </c>
      <c r="J1155" t="str">
        <f>LOOKUP(A1155,Feuil7!A$2:A$28,Feuil7!D$2:D$28)</f>
        <v>RHONE-ALPES</v>
      </c>
      <c r="K1155" t="str">
        <f t="shared" ref="K1155:K1218" si="75">IF(OR(E1155="Aucun",E1155="CEP"),"niveau primaire",IF(OR(E1155="CAP-BEP",E1155="BEPC"),"niveau secondaire",IF(OR(E1155="BAC",E1155="SUP"),"niveau supérieur","")))</f>
        <v>niveau primaire</v>
      </c>
      <c r="L1155" t="str">
        <f t="shared" ref="L1155:L1218" si="76">IF(OR(J1155="ile-de-France"),"REGION PARISIENNE",IF(OR(J1155="bourgogne",J1155="centre",J1155="champagne-ardenne",J1155="basse-normandie",J1155="haute-normandie",J1155="picardie"),"BASSIN PARISIEN",IF(OR(J1155="nord pas-de-calais"),"NORD",IF(OR(J1155="alsace",J1155="franche-comte",J1155="lorraine"),"EST",IF(OR(J1155="bretagne",J1155="pays de la loire",J1155="poitou-charentes"),"OUEST",IF(OR(J1155="aquitaine",J1155="limousin",J1155="midi-pyrenees"),"SUD-OUEST",IF(OR(J1155="auvergne",J1155="rhone-alpes"),"CENTRE-EST",IF(OR(J1155="languedoc-roussillon",J1155="provence-alpes-cote d'azur",J1155="corse"),"MEDITERRANEE",""))))))))</f>
        <v>CENTRE-EST</v>
      </c>
      <c r="M1155" s="11">
        <f t="shared" ref="M1155:M1218" si="77">SUM(F1155,G1155,H1155,I1155)</f>
        <v>89941.757115351647</v>
      </c>
      <c r="N1155" s="11">
        <f t="shared" ref="N1155:N1218" si="78">SUM(F1155,H1155)</f>
        <v>455.87416518194942</v>
      </c>
    </row>
    <row r="1156" spans="1:14" x14ac:dyDescent="0.25">
      <c r="A1156" s="5">
        <v>53</v>
      </c>
      <c r="B1156" s="9" t="s">
        <v>12</v>
      </c>
      <c r="C1156" s="10" t="s">
        <v>58</v>
      </c>
      <c r="D1156" s="11">
        <v>1975</v>
      </c>
      <c r="E1156" s="7" t="s">
        <v>195</v>
      </c>
      <c r="F1156" s="8">
        <v>9250</v>
      </c>
      <c r="G1156" s="8">
        <v>19395</v>
      </c>
      <c r="H1156" s="8">
        <v>5475</v>
      </c>
      <c r="I1156" s="8">
        <v>9910</v>
      </c>
      <c r="J1156" t="str">
        <f>LOOKUP(A1156,Feuil7!A$2:A$28,Feuil7!D$2:D$28)</f>
        <v>BRETAGNE</v>
      </c>
      <c r="K1156" t="str">
        <f t="shared" si="75"/>
        <v>niveau secondaire</v>
      </c>
      <c r="L1156" t="str">
        <f t="shared" si="76"/>
        <v>OUEST</v>
      </c>
      <c r="M1156" s="11">
        <f t="shared" si="77"/>
        <v>44030</v>
      </c>
      <c r="N1156" s="11">
        <f t="shared" si="78"/>
        <v>14725</v>
      </c>
    </row>
    <row r="1157" spans="1:14" x14ac:dyDescent="0.25">
      <c r="A1157" s="5">
        <v>43</v>
      </c>
      <c r="B1157" s="9" t="s">
        <v>34</v>
      </c>
      <c r="C1157" s="10" t="s">
        <v>64</v>
      </c>
      <c r="D1157" s="11">
        <v>2011</v>
      </c>
      <c r="E1157" s="7" t="s">
        <v>196</v>
      </c>
      <c r="F1157" s="8">
        <v>4892.604442535755</v>
      </c>
      <c r="G1157" s="8">
        <v>25950.044664057794</v>
      </c>
      <c r="H1157" s="8">
        <v>4742.765996749953</v>
      </c>
      <c r="I1157" s="8">
        <v>26991.282674334725</v>
      </c>
      <c r="J1157" t="str">
        <f>LOOKUP(A1157,Feuil7!A$2:A$28,Feuil7!D$2:D$28)</f>
        <v>FRANCHE-COMTE</v>
      </c>
      <c r="K1157" t="str">
        <f t="shared" si="75"/>
        <v>niveau supérieur</v>
      </c>
      <c r="L1157" t="str">
        <f t="shared" si="76"/>
        <v>EST</v>
      </c>
      <c r="M1157" s="11">
        <f t="shared" si="77"/>
        <v>62576.69777767823</v>
      </c>
      <c r="N1157" s="11">
        <f t="shared" si="78"/>
        <v>9635.3704392857071</v>
      </c>
    </row>
    <row r="1158" spans="1:14" x14ac:dyDescent="0.25">
      <c r="A1158" s="5">
        <v>52</v>
      </c>
      <c r="B1158" s="9" t="s">
        <v>100</v>
      </c>
      <c r="C1158" s="10" t="s">
        <v>101</v>
      </c>
      <c r="D1158" s="11">
        <v>1975</v>
      </c>
      <c r="E1158" s="7" t="s">
        <v>11</v>
      </c>
      <c r="F1158" s="8">
        <v>11035</v>
      </c>
      <c r="G1158" s="8">
        <v>84750</v>
      </c>
      <c r="H1158" s="8">
        <v>10375</v>
      </c>
      <c r="I1158" s="8">
        <v>120345</v>
      </c>
      <c r="J1158" t="str">
        <f>LOOKUP(A1158,Feuil7!A$2:A$28,Feuil7!D$2:D$28)</f>
        <v>PAYS DE LA LOIRE</v>
      </c>
      <c r="K1158" t="str">
        <f t="shared" si="75"/>
        <v>niveau primaire</v>
      </c>
      <c r="L1158" t="str">
        <f t="shared" si="76"/>
        <v>OUEST</v>
      </c>
      <c r="M1158" s="11">
        <f t="shared" si="77"/>
        <v>226505</v>
      </c>
      <c r="N1158" s="11">
        <f t="shared" si="78"/>
        <v>21410</v>
      </c>
    </row>
    <row r="1159" spans="1:14" x14ac:dyDescent="0.25">
      <c r="A1159" s="5">
        <v>73</v>
      </c>
      <c r="B1159" s="9" t="s">
        <v>74</v>
      </c>
      <c r="C1159" s="10" t="s">
        <v>75</v>
      </c>
      <c r="D1159" s="11">
        <v>2011</v>
      </c>
      <c r="E1159" s="7" t="s">
        <v>195</v>
      </c>
      <c r="F1159" s="8">
        <v>9663.1428382235881</v>
      </c>
      <c r="G1159" s="8">
        <v>94273.128159819869</v>
      </c>
      <c r="H1159" s="8">
        <v>6568.8551841115777</v>
      </c>
      <c r="I1159" s="8">
        <v>72867.035386270916</v>
      </c>
      <c r="J1159" t="str">
        <f>LOOKUP(A1159,Feuil7!A$2:A$28,Feuil7!D$2:D$28)</f>
        <v>MIDI-PYRENEES</v>
      </c>
      <c r="K1159" t="str">
        <f t="shared" si="75"/>
        <v>niveau secondaire</v>
      </c>
      <c r="L1159" t="str">
        <f t="shared" si="76"/>
        <v>SUD-OUEST</v>
      </c>
      <c r="M1159" s="11">
        <f t="shared" si="77"/>
        <v>183372.16156842595</v>
      </c>
      <c r="N1159" s="11">
        <f t="shared" si="78"/>
        <v>16231.998022335167</v>
      </c>
    </row>
    <row r="1160" spans="1:14" x14ac:dyDescent="0.25">
      <c r="A1160" s="5">
        <v>26</v>
      </c>
      <c r="B1160" s="9" t="s">
        <v>151</v>
      </c>
      <c r="C1160" s="10" t="s">
        <v>152</v>
      </c>
      <c r="D1160" s="11">
        <v>1975</v>
      </c>
      <c r="E1160" s="7" t="s">
        <v>11</v>
      </c>
      <c r="F1160" s="8">
        <v>8320</v>
      </c>
      <c r="G1160" s="8">
        <v>71885</v>
      </c>
      <c r="H1160" s="8">
        <v>7180</v>
      </c>
      <c r="I1160" s="8">
        <v>82655</v>
      </c>
      <c r="J1160" t="str">
        <f>LOOKUP(A1160,Feuil7!A$2:A$28,Feuil7!D$2:D$28)</f>
        <v>BOURGOGNE</v>
      </c>
      <c r="K1160" t="str">
        <f t="shared" si="75"/>
        <v>niveau primaire</v>
      </c>
      <c r="L1160" t="str">
        <f t="shared" si="76"/>
        <v>BASSIN PARISIEN</v>
      </c>
      <c r="M1160" s="11">
        <f t="shared" si="77"/>
        <v>170040</v>
      </c>
      <c r="N1160" s="11">
        <f t="shared" si="78"/>
        <v>15500</v>
      </c>
    </row>
    <row r="1161" spans="1:14" x14ac:dyDescent="0.25">
      <c r="A1161" s="5">
        <v>83</v>
      </c>
      <c r="B1161" s="9" t="s">
        <v>63</v>
      </c>
      <c r="C1161" s="10" t="s">
        <v>98</v>
      </c>
      <c r="D1161" s="11">
        <v>1982</v>
      </c>
      <c r="E1161" s="7" t="s">
        <v>11</v>
      </c>
      <c r="F1161" s="8">
        <v>2524</v>
      </c>
      <c r="G1161" s="8">
        <v>26744</v>
      </c>
      <c r="H1161" s="8">
        <v>1736</v>
      </c>
      <c r="I1161" s="8">
        <v>31004</v>
      </c>
      <c r="J1161" t="str">
        <f>LOOKUP(A1161,Feuil7!A$2:A$28,Feuil7!D$2:D$28)</f>
        <v>AUVERGNE</v>
      </c>
      <c r="K1161" t="str">
        <f t="shared" si="75"/>
        <v>niveau primaire</v>
      </c>
      <c r="L1161" t="str">
        <f t="shared" si="76"/>
        <v>CENTRE-EST</v>
      </c>
      <c r="M1161" s="11">
        <f t="shared" si="77"/>
        <v>62008</v>
      </c>
      <c r="N1161" s="11">
        <f t="shared" si="78"/>
        <v>4260</v>
      </c>
    </row>
    <row r="1162" spans="1:14" x14ac:dyDescent="0.25">
      <c r="A1162" s="5">
        <v>74</v>
      </c>
      <c r="B1162" s="9" t="s">
        <v>178</v>
      </c>
      <c r="C1162" s="10" t="s">
        <v>179</v>
      </c>
      <c r="D1162" s="11">
        <v>2006</v>
      </c>
      <c r="E1162" s="7" t="s">
        <v>196</v>
      </c>
      <c r="F1162" s="8">
        <v>2447.8137770378689</v>
      </c>
      <c r="G1162" s="8">
        <v>17899.605061337221</v>
      </c>
      <c r="H1162" s="8">
        <v>2406.9601663581111</v>
      </c>
      <c r="I1162" s="8">
        <v>19931.566561771288</v>
      </c>
      <c r="J1162" t="str">
        <f>LOOKUP(A1162,Feuil7!A$2:A$28,Feuil7!D$2:D$28)</f>
        <v>LIMOUSIN</v>
      </c>
      <c r="K1162" t="str">
        <f t="shared" si="75"/>
        <v>niveau supérieur</v>
      </c>
      <c r="L1162" t="str">
        <f t="shared" si="76"/>
        <v>SUD-OUEST</v>
      </c>
      <c r="M1162" s="11">
        <f t="shared" si="77"/>
        <v>42685.945566504488</v>
      </c>
      <c r="N1162" s="11">
        <f t="shared" si="78"/>
        <v>4854.7739433959796</v>
      </c>
    </row>
    <row r="1163" spans="1:14" x14ac:dyDescent="0.25">
      <c r="A1163" s="5">
        <v>91</v>
      </c>
      <c r="B1163" s="9" t="s">
        <v>108</v>
      </c>
      <c r="C1163" s="10" t="s">
        <v>109</v>
      </c>
      <c r="D1163" s="11">
        <v>1975</v>
      </c>
      <c r="E1163" s="7" t="s">
        <v>197</v>
      </c>
      <c r="F1163" s="8">
        <v>150</v>
      </c>
      <c r="G1163" s="8">
        <v>1125</v>
      </c>
      <c r="H1163" s="8">
        <v>205</v>
      </c>
      <c r="I1163" s="8">
        <v>1025</v>
      </c>
      <c r="J1163" t="str">
        <f>LOOKUP(A1163,Feuil7!A$2:A$28,Feuil7!D$2:D$28)</f>
        <v>LANGUEDOC-ROUSSILLON</v>
      </c>
      <c r="K1163" t="str">
        <f t="shared" si="75"/>
        <v>niveau supérieur</v>
      </c>
      <c r="L1163" t="str">
        <f t="shared" si="76"/>
        <v>MEDITERRANEE</v>
      </c>
      <c r="M1163" s="11">
        <f t="shared" si="77"/>
        <v>2505</v>
      </c>
      <c r="N1163" s="11">
        <f t="shared" si="78"/>
        <v>355</v>
      </c>
    </row>
    <row r="1164" spans="1:14" x14ac:dyDescent="0.25">
      <c r="A1164" s="5">
        <v>11</v>
      </c>
      <c r="B1164" s="9" t="s">
        <v>156</v>
      </c>
      <c r="C1164" s="10" t="s">
        <v>157</v>
      </c>
      <c r="D1164" s="11">
        <v>1975</v>
      </c>
      <c r="E1164" s="7" t="s">
        <v>197</v>
      </c>
      <c r="F1164" s="8">
        <v>10880</v>
      </c>
      <c r="G1164" s="8">
        <v>150830</v>
      </c>
      <c r="H1164" s="8">
        <v>17210</v>
      </c>
      <c r="I1164" s="8">
        <v>113605</v>
      </c>
      <c r="J1164" t="str">
        <f>LOOKUP(A1164,Feuil7!A$2:A$28,Feuil7!D$2:D$28)</f>
        <v>ILE-DE-FRANCE</v>
      </c>
      <c r="K1164" t="str">
        <f t="shared" si="75"/>
        <v>niveau supérieur</v>
      </c>
      <c r="L1164" t="str">
        <f t="shared" si="76"/>
        <v>REGION PARISIENNE</v>
      </c>
      <c r="M1164" s="11">
        <f t="shared" si="77"/>
        <v>292525</v>
      </c>
      <c r="N1164" s="11">
        <f t="shared" si="78"/>
        <v>28090</v>
      </c>
    </row>
    <row r="1165" spans="1:14" x14ac:dyDescent="0.25">
      <c r="A1165" s="5">
        <v>82</v>
      </c>
      <c r="B1165" s="9" t="s">
        <v>309</v>
      </c>
      <c r="C1165" s="10" t="s">
        <v>20</v>
      </c>
      <c r="D1165" s="11">
        <v>2006</v>
      </c>
      <c r="E1165" s="7" t="s">
        <v>193</v>
      </c>
      <c r="F1165" s="8">
        <v>40.006467597880807</v>
      </c>
      <c r="G1165" s="8">
        <v>14499.620647644053</v>
      </c>
      <c r="H1165" s="8">
        <v>28.840491290592084</v>
      </c>
      <c r="I1165" s="8">
        <v>20370.636889772213</v>
      </c>
      <c r="J1165" t="str">
        <f>LOOKUP(A1165,Feuil7!A$2:A$28,Feuil7!D$2:D$28)</f>
        <v>RHONE-ALPES</v>
      </c>
      <c r="K1165" t="str">
        <f t="shared" si="75"/>
        <v>niveau primaire</v>
      </c>
      <c r="L1165" t="str">
        <f t="shared" si="76"/>
        <v>CENTRE-EST</v>
      </c>
      <c r="M1165" s="11">
        <f t="shared" si="77"/>
        <v>34939.104496304739</v>
      </c>
      <c r="N1165" s="11">
        <f t="shared" si="78"/>
        <v>68.846958888472898</v>
      </c>
    </row>
    <row r="1166" spans="1:14" x14ac:dyDescent="0.25">
      <c r="A1166" s="5">
        <v>41</v>
      </c>
      <c r="B1166" s="9" t="s">
        <v>39</v>
      </c>
      <c r="C1166" s="10" t="s">
        <v>118</v>
      </c>
      <c r="D1166" s="11">
        <v>2006</v>
      </c>
      <c r="E1166" s="7" t="s">
        <v>197</v>
      </c>
      <c r="F1166" s="8">
        <v>4556.8313382001606</v>
      </c>
      <c r="G1166" s="8">
        <v>50016.606860236949</v>
      </c>
      <c r="H1166" s="8">
        <v>6149.661853080991</v>
      </c>
      <c r="I1166" s="8">
        <v>54965.829859993311</v>
      </c>
      <c r="J1166" t="str">
        <f>LOOKUP(A1166,Feuil7!A$2:A$28,Feuil7!D$2:D$28)</f>
        <v>LORRAINE</v>
      </c>
      <c r="K1166" t="str">
        <f t="shared" si="75"/>
        <v>niveau supérieur</v>
      </c>
      <c r="L1166" t="str">
        <f t="shared" si="76"/>
        <v>EST</v>
      </c>
      <c r="M1166" s="11">
        <f t="shared" si="77"/>
        <v>115688.92991151141</v>
      </c>
      <c r="N1166" s="11">
        <f t="shared" si="78"/>
        <v>10706.493191281152</v>
      </c>
    </row>
    <row r="1167" spans="1:14" x14ac:dyDescent="0.25">
      <c r="A1167" s="5">
        <v>74</v>
      </c>
      <c r="B1167" s="9" t="s">
        <v>59</v>
      </c>
      <c r="C1167" s="10" t="s">
        <v>60</v>
      </c>
      <c r="D1167" s="11">
        <v>2006</v>
      </c>
      <c r="E1167" s="7" t="s">
        <v>197</v>
      </c>
      <c r="F1167" s="8">
        <v>267.52946714631395</v>
      </c>
      <c r="G1167" s="8">
        <v>5820.3987107993335</v>
      </c>
      <c r="H1167" s="8">
        <v>508.04415077949488</v>
      </c>
      <c r="I1167" s="8">
        <v>7215.3171383324652</v>
      </c>
      <c r="J1167" t="str">
        <f>LOOKUP(A1167,Feuil7!A$2:A$28,Feuil7!D$2:D$28)</f>
        <v>LIMOUSIN</v>
      </c>
      <c r="K1167" t="str">
        <f t="shared" si="75"/>
        <v>niveau supérieur</v>
      </c>
      <c r="L1167" t="str">
        <f t="shared" si="76"/>
        <v>SUD-OUEST</v>
      </c>
      <c r="M1167" s="11">
        <f t="shared" si="77"/>
        <v>13811.289467057608</v>
      </c>
      <c r="N1167" s="11">
        <f t="shared" si="78"/>
        <v>775.57361792580878</v>
      </c>
    </row>
    <row r="1168" spans="1:14" x14ac:dyDescent="0.25">
      <c r="A1168" s="5">
        <v>22</v>
      </c>
      <c r="B1168" s="9" t="s">
        <v>314</v>
      </c>
      <c r="C1168" s="10" t="s">
        <v>13</v>
      </c>
      <c r="D1168" s="11">
        <v>1975</v>
      </c>
      <c r="E1168" s="7" t="s">
        <v>196</v>
      </c>
      <c r="F1168" s="8">
        <v>2015</v>
      </c>
      <c r="G1168" s="8">
        <v>8770</v>
      </c>
      <c r="H1168" s="8">
        <v>2430</v>
      </c>
      <c r="I1168" s="8">
        <v>6395</v>
      </c>
      <c r="J1168" t="str">
        <f>LOOKUP(A1168,Feuil7!A$2:A$28,Feuil7!D$2:D$28)</f>
        <v>PICARDIE</v>
      </c>
      <c r="K1168" t="str">
        <f t="shared" si="75"/>
        <v>niveau supérieur</v>
      </c>
      <c r="L1168" t="str">
        <f t="shared" si="76"/>
        <v>BASSIN PARISIEN</v>
      </c>
      <c r="M1168" s="11">
        <f t="shared" si="77"/>
        <v>19610</v>
      </c>
      <c r="N1168" s="11">
        <f t="shared" si="78"/>
        <v>4445</v>
      </c>
    </row>
    <row r="1169" spans="1:14" x14ac:dyDescent="0.25">
      <c r="A1169" s="5">
        <v>11</v>
      </c>
      <c r="B1169" s="9" t="s">
        <v>156</v>
      </c>
      <c r="C1169" s="10" t="s">
        <v>157</v>
      </c>
      <c r="D1169" s="11">
        <v>1982</v>
      </c>
      <c r="E1169" s="7" t="s">
        <v>196</v>
      </c>
      <c r="F1169" s="8">
        <v>13784</v>
      </c>
      <c r="G1169" s="8">
        <v>81364</v>
      </c>
      <c r="H1169" s="8">
        <v>20124</v>
      </c>
      <c r="I1169" s="8">
        <v>99432</v>
      </c>
      <c r="J1169" t="str">
        <f>LOOKUP(A1169,Feuil7!A$2:A$28,Feuil7!D$2:D$28)</f>
        <v>ILE-DE-FRANCE</v>
      </c>
      <c r="K1169" t="str">
        <f t="shared" si="75"/>
        <v>niveau supérieur</v>
      </c>
      <c r="L1169" t="str">
        <f t="shared" si="76"/>
        <v>REGION PARISIENNE</v>
      </c>
      <c r="M1169" s="11">
        <f t="shared" si="77"/>
        <v>214704</v>
      </c>
      <c r="N1169" s="11">
        <f t="shared" si="78"/>
        <v>33908</v>
      </c>
    </row>
    <row r="1170" spans="1:14" x14ac:dyDescent="0.25">
      <c r="A1170" s="5">
        <v>23</v>
      </c>
      <c r="B1170" s="9" t="s">
        <v>158</v>
      </c>
      <c r="C1170" s="10" t="s">
        <v>159</v>
      </c>
      <c r="D1170" s="11">
        <v>1990</v>
      </c>
      <c r="E1170" s="7" t="s">
        <v>197</v>
      </c>
      <c r="F1170" s="8">
        <v>2913</v>
      </c>
      <c r="G1170" s="8">
        <v>34055</v>
      </c>
      <c r="H1170" s="8">
        <v>4268</v>
      </c>
      <c r="I1170" s="8">
        <v>30756</v>
      </c>
      <c r="J1170" t="str">
        <f>LOOKUP(A1170,Feuil7!A$2:A$28,Feuil7!D$2:D$28)</f>
        <v>HAUTE-NORMANDIE</v>
      </c>
      <c r="K1170" t="str">
        <f t="shared" si="75"/>
        <v>niveau supérieur</v>
      </c>
      <c r="L1170" t="str">
        <f t="shared" si="76"/>
        <v>BASSIN PARISIEN</v>
      </c>
      <c r="M1170" s="11">
        <f t="shared" si="77"/>
        <v>71992</v>
      </c>
      <c r="N1170" s="11">
        <f t="shared" si="78"/>
        <v>7181</v>
      </c>
    </row>
    <row r="1171" spans="1:14" x14ac:dyDescent="0.25">
      <c r="A1171" s="5">
        <v>43</v>
      </c>
      <c r="B1171" s="9" t="s">
        <v>34</v>
      </c>
      <c r="C1171" s="10" t="s">
        <v>64</v>
      </c>
      <c r="D1171" s="11">
        <v>1990</v>
      </c>
      <c r="E1171" s="7" t="s">
        <v>11</v>
      </c>
      <c r="F1171" s="8">
        <v>5650</v>
      </c>
      <c r="G1171" s="8">
        <v>36386</v>
      </c>
      <c r="H1171" s="8">
        <v>4542</v>
      </c>
      <c r="I1171" s="8">
        <v>42565</v>
      </c>
      <c r="J1171" t="str">
        <f>LOOKUP(A1171,Feuil7!A$2:A$28,Feuil7!D$2:D$28)</f>
        <v>FRANCHE-COMTE</v>
      </c>
      <c r="K1171" t="str">
        <f t="shared" si="75"/>
        <v>niveau primaire</v>
      </c>
      <c r="L1171" t="str">
        <f t="shared" si="76"/>
        <v>EST</v>
      </c>
      <c r="M1171" s="11">
        <f t="shared" si="77"/>
        <v>89143</v>
      </c>
      <c r="N1171" s="11">
        <f t="shared" si="78"/>
        <v>10192</v>
      </c>
    </row>
    <row r="1172" spans="1:14" x14ac:dyDescent="0.25">
      <c r="A1172" s="5">
        <v>11</v>
      </c>
      <c r="B1172" s="9" t="s">
        <v>27</v>
      </c>
      <c r="C1172" s="10" t="s">
        <v>186</v>
      </c>
      <c r="D1172" s="11">
        <v>1990</v>
      </c>
      <c r="E1172" s="7" t="s">
        <v>193</v>
      </c>
      <c r="F1172" s="8">
        <v>2681</v>
      </c>
      <c r="G1172" s="8">
        <v>56069</v>
      </c>
      <c r="H1172" s="8">
        <v>1888</v>
      </c>
      <c r="I1172" s="8">
        <v>74396</v>
      </c>
      <c r="J1172" t="str">
        <f>LOOKUP(A1172,Feuil7!A$2:A$28,Feuil7!D$2:D$28)</f>
        <v>ILE-DE-FRANCE</v>
      </c>
      <c r="K1172" t="str">
        <f t="shared" si="75"/>
        <v>niveau primaire</v>
      </c>
      <c r="L1172" t="str">
        <f t="shared" si="76"/>
        <v>REGION PARISIENNE</v>
      </c>
      <c r="M1172" s="11">
        <f t="shared" si="77"/>
        <v>135034</v>
      </c>
      <c r="N1172" s="11">
        <f t="shared" si="78"/>
        <v>4569</v>
      </c>
    </row>
    <row r="1173" spans="1:14" x14ac:dyDescent="0.25">
      <c r="A1173" s="5">
        <v>91</v>
      </c>
      <c r="B1173" s="9" t="s">
        <v>72</v>
      </c>
      <c r="C1173" s="10" t="s">
        <v>73</v>
      </c>
      <c r="D1173" s="11">
        <v>1990</v>
      </c>
      <c r="E1173" s="7" t="s">
        <v>194</v>
      </c>
      <c r="F1173" s="8">
        <v>1741</v>
      </c>
      <c r="G1173" s="8">
        <v>12849</v>
      </c>
      <c r="H1173" s="8">
        <v>1880</v>
      </c>
      <c r="I1173" s="8">
        <v>20180</v>
      </c>
      <c r="J1173" t="str">
        <f>LOOKUP(A1173,Feuil7!A$2:A$28,Feuil7!D$2:D$28)</f>
        <v>LANGUEDOC-ROUSSILLON</v>
      </c>
      <c r="K1173" t="str">
        <f t="shared" si="75"/>
        <v>niveau secondaire</v>
      </c>
      <c r="L1173" t="str">
        <f t="shared" si="76"/>
        <v>MEDITERRANEE</v>
      </c>
      <c r="M1173" s="11">
        <f t="shared" si="77"/>
        <v>36650</v>
      </c>
      <c r="N1173" s="11">
        <f t="shared" si="78"/>
        <v>3621</v>
      </c>
    </row>
    <row r="1174" spans="1:14" x14ac:dyDescent="0.25">
      <c r="A1174" s="5">
        <v>91</v>
      </c>
      <c r="B1174" s="9" t="s">
        <v>80</v>
      </c>
      <c r="C1174" s="10" t="s">
        <v>81</v>
      </c>
      <c r="D1174" s="11">
        <v>2006</v>
      </c>
      <c r="E1174" s="7" t="s">
        <v>194</v>
      </c>
      <c r="F1174" s="8">
        <v>2657.9562236137685</v>
      </c>
      <c r="G1174" s="8">
        <v>21355.750760681698</v>
      </c>
      <c r="H1174" s="8">
        <v>1904.6701375361936</v>
      </c>
      <c r="I1174" s="8">
        <v>33494.841851520192</v>
      </c>
      <c r="J1174" t="str">
        <f>LOOKUP(A1174,Feuil7!A$2:A$28,Feuil7!D$2:D$28)</f>
        <v>LANGUEDOC-ROUSSILLON</v>
      </c>
      <c r="K1174" t="str">
        <f t="shared" si="75"/>
        <v>niveau secondaire</v>
      </c>
      <c r="L1174" t="str">
        <f t="shared" si="76"/>
        <v>MEDITERRANEE</v>
      </c>
      <c r="M1174" s="11">
        <f t="shared" si="77"/>
        <v>59413.218973351853</v>
      </c>
      <c r="N1174" s="11">
        <f t="shared" si="78"/>
        <v>4562.6263611499617</v>
      </c>
    </row>
    <row r="1175" spans="1:14" x14ac:dyDescent="0.25">
      <c r="A1175" s="5">
        <v>73</v>
      </c>
      <c r="B1175" s="9" t="s">
        <v>139</v>
      </c>
      <c r="C1175" s="10" t="s">
        <v>140</v>
      </c>
      <c r="D1175" s="11">
        <v>1975</v>
      </c>
      <c r="E1175" s="7" t="s">
        <v>193</v>
      </c>
      <c r="F1175" s="8">
        <v>2170</v>
      </c>
      <c r="G1175" s="8">
        <v>20265</v>
      </c>
      <c r="H1175" s="8">
        <v>1780</v>
      </c>
      <c r="I1175" s="8">
        <v>25325</v>
      </c>
      <c r="J1175" t="str">
        <f>LOOKUP(A1175,Feuil7!A$2:A$28,Feuil7!D$2:D$28)</f>
        <v>MIDI-PYRENEES</v>
      </c>
      <c r="K1175" t="str">
        <f t="shared" si="75"/>
        <v>niveau primaire</v>
      </c>
      <c r="L1175" t="str">
        <f t="shared" si="76"/>
        <v>SUD-OUEST</v>
      </c>
      <c r="M1175" s="11">
        <f t="shared" si="77"/>
        <v>49540</v>
      </c>
      <c r="N1175" s="11">
        <f t="shared" si="78"/>
        <v>3950</v>
      </c>
    </row>
    <row r="1176" spans="1:14" x14ac:dyDescent="0.25">
      <c r="A1176" s="5">
        <v>43</v>
      </c>
      <c r="B1176" s="9" t="s">
        <v>90</v>
      </c>
      <c r="C1176" s="10" t="s">
        <v>91</v>
      </c>
      <c r="D1176" s="11">
        <v>1999</v>
      </c>
      <c r="E1176" s="7" t="s">
        <v>197</v>
      </c>
      <c r="F1176" s="8">
        <v>940</v>
      </c>
      <c r="G1176" s="8">
        <v>10341</v>
      </c>
      <c r="H1176" s="8">
        <v>955</v>
      </c>
      <c r="I1176" s="8">
        <v>11828</v>
      </c>
      <c r="J1176" t="str">
        <f>LOOKUP(A1176,Feuil7!A$2:A$28,Feuil7!D$2:D$28)</f>
        <v>FRANCHE-COMTE</v>
      </c>
      <c r="K1176" t="str">
        <f t="shared" si="75"/>
        <v>niveau supérieur</v>
      </c>
      <c r="L1176" t="str">
        <f t="shared" si="76"/>
        <v>EST</v>
      </c>
      <c r="M1176" s="11">
        <f t="shared" si="77"/>
        <v>24064</v>
      </c>
      <c r="N1176" s="11">
        <f t="shared" si="78"/>
        <v>1895</v>
      </c>
    </row>
    <row r="1177" spans="1:14" x14ac:dyDescent="0.25">
      <c r="A1177" s="5">
        <v>22</v>
      </c>
      <c r="B1177" s="9" t="s">
        <v>129</v>
      </c>
      <c r="C1177" s="10" t="s">
        <v>130</v>
      </c>
      <c r="D1177" s="11">
        <v>2011</v>
      </c>
      <c r="E1177" s="7" t="s">
        <v>11</v>
      </c>
      <c r="F1177" s="8">
        <v>6194.2133233107588</v>
      </c>
      <c r="G1177" s="8">
        <v>52353.783779095764</v>
      </c>
      <c r="H1177" s="8">
        <v>3693.7065232997184</v>
      </c>
      <c r="I1177" s="8">
        <v>58213.277779052696</v>
      </c>
      <c r="J1177" t="str">
        <f>LOOKUP(A1177,Feuil7!A$2:A$28,Feuil7!D$2:D$28)</f>
        <v>PICARDIE</v>
      </c>
      <c r="K1177" t="str">
        <f t="shared" si="75"/>
        <v>niveau primaire</v>
      </c>
      <c r="L1177" t="str">
        <f t="shared" si="76"/>
        <v>BASSIN PARISIEN</v>
      </c>
      <c r="M1177" s="11">
        <f t="shared" si="77"/>
        <v>120454.98140475893</v>
      </c>
      <c r="N1177" s="11">
        <f t="shared" si="78"/>
        <v>9887.9198466104772</v>
      </c>
    </row>
    <row r="1178" spans="1:14" x14ac:dyDescent="0.25">
      <c r="A1178" s="5">
        <v>82</v>
      </c>
      <c r="B1178" s="9" t="s">
        <v>147</v>
      </c>
      <c r="C1178" s="10" t="s">
        <v>148</v>
      </c>
      <c r="D1178" s="11">
        <v>2006</v>
      </c>
      <c r="E1178" s="7" t="s">
        <v>193</v>
      </c>
      <c r="F1178" s="8">
        <v>378.91184247558317</v>
      </c>
      <c r="G1178" s="8">
        <v>44400.680762025331</v>
      </c>
      <c r="H1178" s="8">
        <v>305.87387554755793</v>
      </c>
      <c r="I1178" s="8">
        <v>74953.118418502083</v>
      </c>
      <c r="J1178" t="str">
        <f>LOOKUP(A1178,Feuil7!A$2:A$28,Feuil7!D$2:D$28)</f>
        <v>RHONE-ALPES</v>
      </c>
      <c r="K1178" t="str">
        <f t="shared" si="75"/>
        <v>niveau primaire</v>
      </c>
      <c r="L1178" t="str">
        <f t="shared" si="76"/>
        <v>CENTRE-EST</v>
      </c>
      <c r="M1178" s="11">
        <f t="shared" si="77"/>
        <v>120038.58489855056</v>
      </c>
      <c r="N1178" s="11">
        <f t="shared" si="78"/>
        <v>684.78571802314104</v>
      </c>
    </row>
    <row r="1179" spans="1:14" x14ac:dyDescent="0.25">
      <c r="A1179" s="5">
        <v>26</v>
      </c>
      <c r="B1179" s="9" t="s">
        <v>21</v>
      </c>
      <c r="C1179" s="10" t="s">
        <v>56</v>
      </c>
      <c r="D1179" s="11">
        <v>1982</v>
      </c>
      <c r="E1179" s="7" t="s">
        <v>195</v>
      </c>
      <c r="F1179" s="8">
        <v>8456</v>
      </c>
      <c r="G1179" s="8">
        <v>25772</v>
      </c>
      <c r="H1179" s="8">
        <v>5748</v>
      </c>
      <c r="I1179" s="8">
        <v>16576</v>
      </c>
      <c r="J1179" t="str">
        <f>LOOKUP(A1179,Feuil7!A$2:A$28,Feuil7!D$2:D$28)</f>
        <v>BOURGOGNE</v>
      </c>
      <c r="K1179" t="str">
        <f t="shared" si="75"/>
        <v>niveau secondaire</v>
      </c>
      <c r="L1179" t="str">
        <f t="shared" si="76"/>
        <v>BASSIN PARISIEN</v>
      </c>
      <c r="M1179" s="11">
        <f t="shared" si="77"/>
        <v>56552</v>
      </c>
      <c r="N1179" s="11">
        <f t="shared" si="78"/>
        <v>14204</v>
      </c>
    </row>
    <row r="1180" spans="1:14" x14ac:dyDescent="0.25">
      <c r="A1180" s="5">
        <v>11</v>
      </c>
      <c r="B1180" s="9" t="s">
        <v>191</v>
      </c>
      <c r="C1180" s="10" t="s">
        <v>192</v>
      </c>
      <c r="D1180" s="11">
        <v>2006</v>
      </c>
      <c r="E1180" s="7" t="s">
        <v>196</v>
      </c>
      <c r="F1180" s="8">
        <v>9279.1057795572251</v>
      </c>
      <c r="G1180" s="8">
        <v>54500.006166148858</v>
      </c>
      <c r="H1180" s="8">
        <v>11251.612445390845</v>
      </c>
      <c r="I1180" s="8">
        <v>63224.163162214303</v>
      </c>
      <c r="J1180" t="str">
        <f>LOOKUP(A1180,Feuil7!A$2:A$28,Feuil7!D$2:D$28)</f>
        <v>ILE-DE-FRANCE</v>
      </c>
      <c r="K1180" t="str">
        <f t="shared" si="75"/>
        <v>niveau supérieur</v>
      </c>
      <c r="L1180" t="str">
        <f t="shared" si="76"/>
        <v>REGION PARISIENNE</v>
      </c>
      <c r="M1180" s="11">
        <f t="shared" si="77"/>
        <v>138254.88755331124</v>
      </c>
      <c r="N1180" s="11">
        <f t="shared" si="78"/>
        <v>20530.718224948068</v>
      </c>
    </row>
    <row r="1181" spans="1:14" x14ac:dyDescent="0.25">
      <c r="A1181" s="5">
        <v>54</v>
      </c>
      <c r="B1181" s="9" t="s">
        <v>176</v>
      </c>
      <c r="C1181" s="10" t="s">
        <v>177</v>
      </c>
      <c r="D1181">
        <v>1968</v>
      </c>
      <c r="E1181" s="7" t="s">
        <v>197</v>
      </c>
      <c r="F1181" s="8">
        <v>252</v>
      </c>
      <c r="G1181" s="8">
        <v>3440</v>
      </c>
      <c r="H1181" s="8">
        <v>228</v>
      </c>
      <c r="I1181" s="8">
        <v>1480</v>
      </c>
      <c r="J1181" t="str">
        <f>LOOKUP(A1181,Feuil7!A$2:A$28,Feuil7!D$2:D$28)</f>
        <v>POITOU-CHARENTES</v>
      </c>
      <c r="K1181" t="str">
        <f t="shared" si="75"/>
        <v>niveau supérieur</v>
      </c>
      <c r="L1181" t="str">
        <f t="shared" si="76"/>
        <v>OUEST</v>
      </c>
      <c r="M1181" s="11">
        <f t="shared" si="77"/>
        <v>5400</v>
      </c>
      <c r="N1181" s="11">
        <f t="shared" si="78"/>
        <v>480</v>
      </c>
    </row>
    <row r="1182" spans="1:14" x14ac:dyDescent="0.25">
      <c r="A1182" s="5">
        <v>41</v>
      </c>
      <c r="B1182" s="9" t="s">
        <v>123</v>
      </c>
      <c r="C1182" s="10" t="s">
        <v>124</v>
      </c>
      <c r="D1182" s="11">
        <v>1975</v>
      </c>
      <c r="E1182" s="7" t="s">
        <v>193</v>
      </c>
      <c r="F1182" s="8">
        <v>10425</v>
      </c>
      <c r="G1182" s="8">
        <v>46930</v>
      </c>
      <c r="H1182" s="8">
        <v>14210</v>
      </c>
      <c r="I1182" s="8">
        <v>67980</v>
      </c>
      <c r="J1182" t="str">
        <f>LOOKUP(A1182,Feuil7!A$2:A$28,Feuil7!D$2:D$28)</f>
        <v>LORRAINE</v>
      </c>
      <c r="K1182" t="str">
        <f t="shared" si="75"/>
        <v>niveau primaire</v>
      </c>
      <c r="L1182" t="str">
        <f t="shared" si="76"/>
        <v>EST</v>
      </c>
      <c r="M1182" s="11">
        <f t="shared" si="77"/>
        <v>139545</v>
      </c>
      <c r="N1182" s="11">
        <f t="shared" si="78"/>
        <v>24635</v>
      </c>
    </row>
    <row r="1183" spans="1:14" x14ac:dyDescent="0.25">
      <c r="A1183" s="5">
        <v>83</v>
      </c>
      <c r="B1183" s="9" t="s">
        <v>37</v>
      </c>
      <c r="C1183" s="10" t="s">
        <v>38</v>
      </c>
      <c r="D1183" s="11">
        <v>1975</v>
      </c>
      <c r="E1183" s="7" t="s">
        <v>196</v>
      </c>
      <c r="F1183" s="8">
        <v>595</v>
      </c>
      <c r="G1183" s="8">
        <v>2390</v>
      </c>
      <c r="H1183" s="8">
        <v>865</v>
      </c>
      <c r="I1183" s="8">
        <v>2815</v>
      </c>
      <c r="J1183" t="str">
        <f>LOOKUP(A1183,Feuil7!A$2:A$28,Feuil7!D$2:D$28)</f>
        <v>AUVERGNE</v>
      </c>
      <c r="K1183" t="str">
        <f t="shared" si="75"/>
        <v>niveau supérieur</v>
      </c>
      <c r="L1183" t="str">
        <f t="shared" si="76"/>
        <v>CENTRE-EST</v>
      </c>
      <c r="M1183" s="11">
        <f t="shared" si="77"/>
        <v>6665</v>
      </c>
      <c r="N1183" s="11">
        <f t="shared" si="78"/>
        <v>1460</v>
      </c>
    </row>
    <row r="1184" spans="1:14" x14ac:dyDescent="0.25">
      <c r="A1184" s="5">
        <v>72</v>
      </c>
      <c r="B1184" s="9" t="s">
        <v>78</v>
      </c>
      <c r="C1184" s="10" t="s">
        <v>79</v>
      </c>
      <c r="D1184" s="11">
        <v>1982</v>
      </c>
      <c r="E1184" s="7" t="s">
        <v>193</v>
      </c>
      <c r="F1184" s="8">
        <v>5964</v>
      </c>
      <c r="G1184" s="8">
        <v>64480</v>
      </c>
      <c r="H1184" s="8">
        <v>5912</v>
      </c>
      <c r="I1184" s="8">
        <v>85604</v>
      </c>
      <c r="J1184" t="str">
        <f>LOOKUP(A1184,Feuil7!A$2:A$28,Feuil7!D$2:D$28)</f>
        <v>AQUITAINE</v>
      </c>
      <c r="K1184" t="str">
        <f t="shared" si="75"/>
        <v>niveau primaire</v>
      </c>
      <c r="L1184" t="str">
        <f t="shared" si="76"/>
        <v>SUD-OUEST</v>
      </c>
      <c r="M1184" s="11">
        <f t="shared" si="77"/>
        <v>161960</v>
      </c>
      <c r="N1184" s="11">
        <f t="shared" si="78"/>
        <v>11876</v>
      </c>
    </row>
    <row r="1185" spans="1:14" x14ac:dyDescent="0.25">
      <c r="A1185" s="5">
        <v>21</v>
      </c>
      <c r="B1185" s="9" t="s">
        <v>99</v>
      </c>
      <c r="C1185" s="10" t="s">
        <v>116</v>
      </c>
      <c r="D1185" s="11">
        <v>1982</v>
      </c>
      <c r="E1185" s="7" t="s">
        <v>197</v>
      </c>
      <c r="F1185" s="8">
        <v>304</v>
      </c>
      <c r="G1185" s="8">
        <v>3448</v>
      </c>
      <c r="H1185" s="8">
        <v>476</v>
      </c>
      <c r="I1185" s="8">
        <v>3104</v>
      </c>
      <c r="J1185" t="str">
        <f>LOOKUP(A1185,Feuil7!A$2:A$28,Feuil7!D$2:D$28)</f>
        <v>CHAMPAGNE-ARDENNE</v>
      </c>
      <c r="K1185" t="str">
        <f t="shared" si="75"/>
        <v>niveau supérieur</v>
      </c>
      <c r="L1185" t="str">
        <f t="shared" si="76"/>
        <v>BASSIN PARISIEN</v>
      </c>
      <c r="M1185" s="11">
        <f t="shared" si="77"/>
        <v>7332</v>
      </c>
      <c r="N1185" s="11">
        <f t="shared" si="78"/>
        <v>780</v>
      </c>
    </row>
    <row r="1186" spans="1:14" x14ac:dyDescent="0.25">
      <c r="A1186" s="5">
        <v>91</v>
      </c>
      <c r="B1186" s="9" t="s">
        <v>80</v>
      </c>
      <c r="C1186" s="10" t="s">
        <v>81</v>
      </c>
      <c r="D1186" s="11">
        <v>1990</v>
      </c>
      <c r="E1186" s="7" t="s">
        <v>193</v>
      </c>
      <c r="F1186" s="8">
        <v>2769</v>
      </c>
      <c r="G1186" s="8">
        <v>48222</v>
      </c>
      <c r="H1186" s="8">
        <v>2172</v>
      </c>
      <c r="I1186" s="8">
        <v>58276</v>
      </c>
      <c r="J1186" t="str">
        <f>LOOKUP(A1186,Feuil7!A$2:A$28,Feuil7!D$2:D$28)</f>
        <v>LANGUEDOC-ROUSSILLON</v>
      </c>
      <c r="K1186" t="str">
        <f t="shared" si="75"/>
        <v>niveau primaire</v>
      </c>
      <c r="L1186" t="str">
        <f t="shared" si="76"/>
        <v>MEDITERRANEE</v>
      </c>
      <c r="M1186" s="11">
        <f t="shared" si="77"/>
        <v>111439</v>
      </c>
      <c r="N1186" s="11">
        <f t="shared" si="78"/>
        <v>4941</v>
      </c>
    </row>
    <row r="1187" spans="1:14" x14ac:dyDescent="0.25">
      <c r="A1187" s="5">
        <v>94</v>
      </c>
      <c r="B1187" s="9" t="s">
        <v>53</v>
      </c>
      <c r="C1187" s="10" t="s">
        <v>54</v>
      </c>
      <c r="D1187" s="11">
        <v>1990</v>
      </c>
      <c r="E1187" s="7" t="s">
        <v>196</v>
      </c>
      <c r="F1187" s="8">
        <v>312</v>
      </c>
      <c r="G1187" s="8">
        <v>4372</v>
      </c>
      <c r="H1187" s="8">
        <v>612</v>
      </c>
      <c r="I1187" s="8">
        <v>5176</v>
      </c>
      <c r="J1187" t="str">
        <f>LOOKUP(A1187,Feuil7!A$2:A$28,Feuil7!D$2:D$28)</f>
        <v>CORSE</v>
      </c>
      <c r="K1187" t="str">
        <f t="shared" si="75"/>
        <v>niveau supérieur</v>
      </c>
      <c r="L1187" t="str">
        <f t="shared" si="76"/>
        <v>MEDITERRANEE</v>
      </c>
      <c r="M1187" s="11">
        <f t="shared" si="77"/>
        <v>10472</v>
      </c>
      <c r="N1187" s="11">
        <f t="shared" si="78"/>
        <v>924</v>
      </c>
    </row>
    <row r="1188" spans="1:14" x14ac:dyDescent="0.25">
      <c r="A1188" s="5">
        <v>41</v>
      </c>
      <c r="B1188" s="9" t="s">
        <v>180</v>
      </c>
      <c r="C1188" s="10" t="s">
        <v>181</v>
      </c>
      <c r="D1188" s="11">
        <v>1999</v>
      </c>
      <c r="E1188" s="7" t="s">
        <v>11</v>
      </c>
      <c r="F1188" s="8">
        <v>2203</v>
      </c>
      <c r="G1188" s="8">
        <v>28202</v>
      </c>
      <c r="H1188" s="8">
        <v>1470</v>
      </c>
      <c r="I1188" s="8">
        <v>33964</v>
      </c>
      <c r="J1188" t="str">
        <f>LOOKUP(A1188,Feuil7!A$2:A$28,Feuil7!D$2:D$28)</f>
        <v>LORRAINE</v>
      </c>
      <c r="K1188" t="str">
        <f t="shared" si="75"/>
        <v>niveau primaire</v>
      </c>
      <c r="L1188" t="str">
        <f t="shared" si="76"/>
        <v>EST</v>
      </c>
      <c r="M1188" s="11">
        <f t="shared" si="77"/>
        <v>65839</v>
      </c>
      <c r="N1188" s="11">
        <f t="shared" si="78"/>
        <v>3673</v>
      </c>
    </row>
    <row r="1189" spans="1:14" x14ac:dyDescent="0.25">
      <c r="A1189" s="5">
        <v>72</v>
      </c>
      <c r="B1189" s="9" t="s">
        <v>106</v>
      </c>
      <c r="C1189" s="10" t="s">
        <v>107</v>
      </c>
      <c r="D1189">
        <v>1968</v>
      </c>
      <c r="E1189" s="7" t="s">
        <v>194</v>
      </c>
      <c r="F1189" s="8">
        <v>892</v>
      </c>
      <c r="G1189" s="8">
        <v>2776</v>
      </c>
      <c r="H1189" s="8">
        <v>1116</v>
      </c>
      <c r="I1189" s="8">
        <v>4224</v>
      </c>
      <c r="J1189" t="str">
        <f>LOOKUP(A1189,Feuil7!A$2:A$28,Feuil7!D$2:D$28)</f>
        <v>AQUITAINE</v>
      </c>
      <c r="K1189" t="str">
        <f t="shared" si="75"/>
        <v>niveau secondaire</v>
      </c>
      <c r="L1189" t="str">
        <f t="shared" si="76"/>
        <v>SUD-OUEST</v>
      </c>
      <c r="M1189" s="11">
        <f t="shared" si="77"/>
        <v>9008</v>
      </c>
      <c r="N1189" s="11">
        <f t="shared" si="78"/>
        <v>2008</v>
      </c>
    </row>
    <row r="1190" spans="1:14" x14ac:dyDescent="0.25">
      <c r="A1190" s="5">
        <v>72</v>
      </c>
      <c r="B1190" s="9" t="s">
        <v>44</v>
      </c>
      <c r="C1190" s="10" t="s">
        <v>62</v>
      </c>
      <c r="D1190" s="11">
        <v>2011</v>
      </c>
      <c r="E1190" s="7" t="s">
        <v>11</v>
      </c>
      <c r="F1190" s="8">
        <v>2219.8428426306659</v>
      </c>
      <c r="G1190" s="8">
        <v>24254.458898861631</v>
      </c>
      <c r="H1190" s="8">
        <v>1290.2723313798606</v>
      </c>
      <c r="I1190" s="8">
        <v>28997.032338117406</v>
      </c>
      <c r="J1190" t="str">
        <f>LOOKUP(A1190,Feuil7!A$2:A$28,Feuil7!D$2:D$28)</f>
        <v>AQUITAINE</v>
      </c>
      <c r="K1190" t="str">
        <f t="shared" si="75"/>
        <v>niveau primaire</v>
      </c>
      <c r="L1190" t="str">
        <f t="shared" si="76"/>
        <v>SUD-OUEST</v>
      </c>
      <c r="M1190" s="11">
        <f t="shared" si="77"/>
        <v>56761.606410989567</v>
      </c>
      <c r="N1190" s="11">
        <f t="shared" si="78"/>
        <v>3510.1151740105265</v>
      </c>
    </row>
    <row r="1191" spans="1:14" x14ac:dyDescent="0.25">
      <c r="A1191" s="5">
        <v>82</v>
      </c>
      <c r="B1191" s="9" t="s">
        <v>23</v>
      </c>
      <c r="C1191" s="10" t="s">
        <v>154</v>
      </c>
      <c r="D1191" s="11">
        <v>1975</v>
      </c>
      <c r="E1191" s="7" t="s">
        <v>194</v>
      </c>
      <c r="F1191" s="8">
        <v>1210</v>
      </c>
      <c r="G1191" s="8">
        <v>3795</v>
      </c>
      <c r="H1191" s="8">
        <v>1590</v>
      </c>
      <c r="I1191" s="8">
        <v>6760</v>
      </c>
      <c r="J1191" t="str">
        <f>LOOKUP(A1191,Feuil7!A$2:A$28,Feuil7!D$2:D$28)</f>
        <v>RHONE-ALPES</v>
      </c>
      <c r="K1191" t="str">
        <f t="shared" si="75"/>
        <v>niveau secondaire</v>
      </c>
      <c r="L1191" t="str">
        <f t="shared" si="76"/>
        <v>CENTRE-EST</v>
      </c>
      <c r="M1191" s="11">
        <f t="shared" si="77"/>
        <v>13355</v>
      </c>
      <c r="N1191" s="11">
        <f t="shared" si="78"/>
        <v>2800</v>
      </c>
    </row>
    <row r="1192" spans="1:14" x14ac:dyDescent="0.25">
      <c r="A1192" s="5">
        <v>11</v>
      </c>
      <c r="B1192" s="9" t="s">
        <v>191</v>
      </c>
      <c r="C1192" s="10" t="s">
        <v>192</v>
      </c>
      <c r="D1192" s="11">
        <v>1999</v>
      </c>
      <c r="E1192" s="7" t="s">
        <v>197</v>
      </c>
      <c r="F1192" s="8">
        <v>4256</v>
      </c>
      <c r="G1192" s="8">
        <v>67125</v>
      </c>
      <c r="H1192" s="8">
        <v>6415</v>
      </c>
      <c r="I1192" s="8">
        <v>66563</v>
      </c>
      <c r="J1192" t="str">
        <f>LOOKUP(A1192,Feuil7!A$2:A$28,Feuil7!D$2:D$28)</f>
        <v>ILE-DE-FRANCE</v>
      </c>
      <c r="K1192" t="str">
        <f t="shared" si="75"/>
        <v>niveau supérieur</v>
      </c>
      <c r="L1192" t="str">
        <f t="shared" si="76"/>
        <v>REGION PARISIENNE</v>
      </c>
      <c r="M1192" s="11">
        <f t="shared" si="77"/>
        <v>144359</v>
      </c>
      <c r="N1192" s="11">
        <f t="shared" si="78"/>
        <v>10671</v>
      </c>
    </row>
    <row r="1193" spans="1:14" x14ac:dyDescent="0.25">
      <c r="A1193" s="5">
        <v>24</v>
      </c>
      <c r="B1193" s="9" t="s">
        <v>86</v>
      </c>
      <c r="C1193" s="10" t="s">
        <v>87</v>
      </c>
      <c r="D1193" s="11">
        <v>1990</v>
      </c>
      <c r="E1193" s="7" t="s">
        <v>194</v>
      </c>
      <c r="F1193" s="8">
        <v>1697</v>
      </c>
      <c r="G1193" s="8">
        <v>9404</v>
      </c>
      <c r="H1193" s="8">
        <v>1528</v>
      </c>
      <c r="I1193" s="8">
        <v>15752</v>
      </c>
      <c r="J1193" t="str">
        <f>LOOKUP(A1193,Feuil7!A$2:A$28,Feuil7!D$2:D$28)</f>
        <v>CENTRE</v>
      </c>
      <c r="K1193" t="str">
        <f t="shared" si="75"/>
        <v>niveau secondaire</v>
      </c>
      <c r="L1193" t="str">
        <f t="shared" si="76"/>
        <v>BASSIN PARISIEN</v>
      </c>
      <c r="M1193" s="11">
        <f t="shared" si="77"/>
        <v>28381</v>
      </c>
      <c r="N1193" s="11">
        <f t="shared" si="78"/>
        <v>3225</v>
      </c>
    </row>
    <row r="1194" spans="1:14" x14ac:dyDescent="0.25">
      <c r="A1194" s="5">
        <v>23</v>
      </c>
      <c r="B1194" s="9" t="s">
        <v>158</v>
      </c>
      <c r="C1194" s="10" t="s">
        <v>159</v>
      </c>
      <c r="D1194">
        <v>1968</v>
      </c>
      <c r="E1194" s="7" t="s">
        <v>197</v>
      </c>
      <c r="F1194" s="8">
        <v>936</v>
      </c>
      <c r="G1194" s="8">
        <v>11584</v>
      </c>
      <c r="H1194" s="8">
        <v>640</v>
      </c>
      <c r="I1194" s="8">
        <v>3808</v>
      </c>
      <c r="J1194" t="str">
        <f>LOOKUP(A1194,Feuil7!A$2:A$28,Feuil7!D$2:D$28)</f>
        <v>HAUTE-NORMANDIE</v>
      </c>
      <c r="K1194" t="str">
        <f t="shared" si="75"/>
        <v>niveau supérieur</v>
      </c>
      <c r="L1194" t="str">
        <f t="shared" si="76"/>
        <v>BASSIN PARISIEN</v>
      </c>
      <c r="M1194" s="11">
        <f t="shared" si="77"/>
        <v>16968</v>
      </c>
      <c r="N1194" s="11">
        <f t="shared" si="78"/>
        <v>1576</v>
      </c>
    </row>
    <row r="1195" spans="1:14" x14ac:dyDescent="0.25">
      <c r="A1195" s="5">
        <v>43</v>
      </c>
      <c r="B1195" s="9" t="s">
        <v>184</v>
      </c>
      <c r="C1195" s="10" t="s">
        <v>185</v>
      </c>
      <c r="D1195" s="11">
        <v>2006</v>
      </c>
      <c r="E1195" s="7" t="s">
        <v>193</v>
      </c>
      <c r="F1195" s="8">
        <v>27.783815536811918</v>
      </c>
      <c r="G1195" s="8">
        <v>4476.648182435998</v>
      </c>
      <c r="H1195" s="8">
        <v>50.489961485302878</v>
      </c>
      <c r="I1195" s="8">
        <v>8098.2016780854501</v>
      </c>
      <c r="J1195" t="str">
        <f>LOOKUP(A1195,Feuil7!A$2:A$28,Feuil7!D$2:D$28)</f>
        <v>FRANCHE-COMTE</v>
      </c>
      <c r="K1195" t="str">
        <f t="shared" si="75"/>
        <v>niveau primaire</v>
      </c>
      <c r="L1195" t="str">
        <f t="shared" si="76"/>
        <v>EST</v>
      </c>
      <c r="M1195" s="11">
        <f t="shared" si="77"/>
        <v>12653.123637543562</v>
      </c>
      <c r="N1195" s="11">
        <f t="shared" si="78"/>
        <v>78.2737770221148</v>
      </c>
    </row>
    <row r="1196" spans="1:14" x14ac:dyDescent="0.25">
      <c r="A1196" s="5">
        <v>82</v>
      </c>
      <c r="B1196" s="9" t="s">
        <v>47</v>
      </c>
      <c r="C1196" s="10" t="s">
        <v>155</v>
      </c>
      <c r="D1196" s="11">
        <v>1999</v>
      </c>
      <c r="E1196" s="7" t="s">
        <v>194</v>
      </c>
      <c r="F1196" s="8">
        <v>1332</v>
      </c>
      <c r="G1196" s="8">
        <v>12673</v>
      </c>
      <c r="H1196" s="8">
        <v>1462</v>
      </c>
      <c r="I1196" s="8">
        <v>20735</v>
      </c>
      <c r="J1196" t="str">
        <f>LOOKUP(A1196,Feuil7!A$2:A$28,Feuil7!D$2:D$28)</f>
        <v>RHONE-ALPES</v>
      </c>
      <c r="K1196" t="str">
        <f t="shared" si="75"/>
        <v>niveau secondaire</v>
      </c>
      <c r="L1196" t="str">
        <f t="shared" si="76"/>
        <v>CENTRE-EST</v>
      </c>
      <c r="M1196" s="11">
        <f t="shared" si="77"/>
        <v>36202</v>
      </c>
      <c r="N1196" s="11">
        <f t="shared" si="78"/>
        <v>2794</v>
      </c>
    </row>
    <row r="1197" spans="1:14" x14ac:dyDescent="0.25">
      <c r="A1197" s="5">
        <v>52</v>
      </c>
      <c r="B1197" s="9" t="s">
        <v>174</v>
      </c>
      <c r="C1197" s="10" t="s">
        <v>175</v>
      </c>
      <c r="D1197" s="11">
        <v>1982</v>
      </c>
      <c r="E1197" s="7" t="s">
        <v>11</v>
      </c>
      <c r="F1197" s="8">
        <v>8324</v>
      </c>
      <c r="G1197" s="8">
        <v>59400</v>
      </c>
      <c r="H1197" s="8">
        <v>6912</v>
      </c>
      <c r="I1197" s="8">
        <v>71268</v>
      </c>
      <c r="J1197" t="str">
        <f>LOOKUP(A1197,Feuil7!A$2:A$28,Feuil7!D$2:D$28)</f>
        <v>PAYS DE LA LOIRE</v>
      </c>
      <c r="K1197" t="str">
        <f t="shared" si="75"/>
        <v>niveau primaire</v>
      </c>
      <c r="L1197" t="str">
        <f t="shared" si="76"/>
        <v>OUEST</v>
      </c>
      <c r="M1197" s="11">
        <f t="shared" si="77"/>
        <v>145904</v>
      </c>
      <c r="N1197" s="11">
        <f t="shared" si="78"/>
        <v>15236</v>
      </c>
    </row>
    <row r="1198" spans="1:14" x14ac:dyDescent="0.25">
      <c r="A1198" s="5">
        <v>43</v>
      </c>
      <c r="B1198" s="9" t="s">
        <v>34</v>
      </c>
      <c r="C1198" s="10" t="s">
        <v>64</v>
      </c>
      <c r="D1198">
        <v>1968</v>
      </c>
      <c r="E1198" s="7" t="s">
        <v>194</v>
      </c>
      <c r="F1198" s="8">
        <v>1216</v>
      </c>
      <c r="G1198" s="8">
        <v>3100</v>
      </c>
      <c r="H1198" s="8">
        <v>1768</v>
      </c>
      <c r="I1198" s="8">
        <v>5984</v>
      </c>
      <c r="J1198" t="str">
        <f>LOOKUP(A1198,Feuil7!A$2:A$28,Feuil7!D$2:D$28)</f>
        <v>FRANCHE-COMTE</v>
      </c>
      <c r="K1198" t="str">
        <f t="shared" si="75"/>
        <v>niveau secondaire</v>
      </c>
      <c r="L1198" t="str">
        <f t="shared" si="76"/>
        <v>EST</v>
      </c>
      <c r="M1198" s="11">
        <f t="shared" si="77"/>
        <v>12068</v>
      </c>
      <c r="N1198" s="11">
        <f t="shared" si="78"/>
        <v>2984</v>
      </c>
    </row>
    <row r="1199" spans="1:14" x14ac:dyDescent="0.25">
      <c r="A1199" s="5">
        <v>31</v>
      </c>
      <c r="B1199" s="9" t="s">
        <v>133</v>
      </c>
      <c r="C1199" s="10" t="s">
        <v>134</v>
      </c>
      <c r="D1199">
        <v>1968</v>
      </c>
      <c r="E1199" s="7" t="s">
        <v>195</v>
      </c>
      <c r="F1199" s="8">
        <v>18336</v>
      </c>
      <c r="G1199" s="8">
        <v>31256</v>
      </c>
      <c r="H1199" s="8">
        <v>10604</v>
      </c>
      <c r="I1199" s="8">
        <v>16256</v>
      </c>
      <c r="J1199" t="str">
        <f>LOOKUP(A1199,Feuil7!A$2:A$28,Feuil7!D$2:D$28)</f>
        <v>NORD-PAS-DE-CALAIS</v>
      </c>
      <c r="K1199" t="str">
        <f t="shared" si="75"/>
        <v>niveau secondaire</v>
      </c>
      <c r="L1199" t="str">
        <f t="shared" si="76"/>
        <v/>
      </c>
      <c r="M1199" s="11">
        <f t="shared" si="77"/>
        <v>76452</v>
      </c>
      <c r="N1199" s="11">
        <f t="shared" si="78"/>
        <v>28940</v>
      </c>
    </row>
    <row r="1200" spans="1:14" x14ac:dyDescent="0.25">
      <c r="A1200" s="5">
        <v>82</v>
      </c>
      <c r="B1200" s="9" t="s">
        <v>88</v>
      </c>
      <c r="C1200" s="10" t="s">
        <v>89</v>
      </c>
      <c r="D1200" s="11">
        <v>1982</v>
      </c>
      <c r="E1200" s="7" t="s">
        <v>197</v>
      </c>
      <c r="F1200" s="8">
        <v>2644</v>
      </c>
      <c r="G1200" s="8">
        <v>30440</v>
      </c>
      <c r="H1200" s="8">
        <v>3672</v>
      </c>
      <c r="I1200" s="8">
        <v>27416</v>
      </c>
      <c r="J1200" t="str">
        <f>LOOKUP(A1200,Feuil7!A$2:A$28,Feuil7!D$2:D$28)</f>
        <v>RHONE-ALPES</v>
      </c>
      <c r="K1200" t="str">
        <f t="shared" si="75"/>
        <v>niveau supérieur</v>
      </c>
      <c r="L1200" t="str">
        <f t="shared" si="76"/>
        <v>CENTRE-EST</v>
      </c>
      <c r="M1200" s="11">
        <f t="shared" si="77"/>
        <v>64172</v>
      </c>
      <c r="N1200" s="11">
        <f t="shared" si="78"/>
        <v>6316</v>
      </c>
    </row>
    <row r="1201" spans="1:14" x14ac:dyDescent="0.25">
      <c r="A1201" s="5">
        <v>82</v>
      </c>
      <c r="B1201" s="9" t="s">
        <v>47</v>
      </c>
      <c r="C1201" s="10" t="s">
        <v>155</v>
      </c>
      <c r="D1201" s="11">
        <v>1990</v>
      </c>
      <c r="E1201" s="7" t="s">
        <v>193</v>
      </c>
      <c r="F1201" s="8">
        <v>995</v>
      </c>
      <c r="G1201" s="8">
        <v>32029</v>
      </c>
      <c r="H1201" s="8">
        <v>800</v>
      </c>
      <c r="I1201" s="8">
        <v>45573</v>
      </c>
      <c r="J1201" t="str">
        <f>LOOKUP(A1201,Feuil7!A$2:A$28,Feuil7!D$2:D$28)</f>
        <v>RHONE-ALPES</v>
      </c>
      <c r="K1201" t="str">
        <f t="shared" si="75"/>
        <v>niveau primaire</v>
      </c>
      <c r="L1201" t="str">
        <f t="shared" si="76"/>
        <v>CENTRE-EST</v>
      </c>
      <c r="M1201" s="11">
        <f t="shared" si="77"/>
        <v>79397</v>
      </c>
      <c r="N1201" s="11">
        <f t="shared" si="78"/>
        <v>1795</v>
      </c>
    </row>
    <row r="1202" spans="1:14" x14ac:dyDescent="0.25">
      <c r="A1202" s="5">
        <v>54</v>
      </c>
      <c r="B1202" s="9" t="s">
        <v>42</v>
      </c>
      <c r="C1202" s="10" t="s">
        <v>43</v>
      </c>
      <c r="D1202" s="11">
        <v>1975</v>
      </c>
      <c r="E1202" s="7" t="s">
        <v>11</v>
      </c>
      <c r="F1202" s="8">
        <v>8615</v>
      </c>
      <c r="G1202" s="8">
        <v>63370</v>
      </c>
      <c r="H1202" s="8">
        <v>6290</v>
      </c>
      <c r="I1202" s="8">
        <v>77095</v>
      </c>
      <c r="J1202" t="str">
        <f>LOOKUP(A1202,Feuil7!A$2:A$28,Feuil7!D$2:D$28)</f>
        <v>POITOU-CHARENTES</v>
      </c>
      <c r="K1202" t="str">
        <f t="shared" si="75"/>
        <v>niveau primaire</v>
      </c>
      <c r="L1202" t="str">
        <f t="shared" si="76"/>
        <v>OUEST</v>
      </c>
      <c r="M1202" s="11">
        <f t="shared" si="77"/>
        <v>155370</v>
      </c>
      <c r="N1202" s="11">
        <f t="shared" si="78"/>
        <v>14905</v>
      </c>
    </row>
    <row r="1203" spans="1:14" x14ac:dyDescent="0.25">
      <c r="A1203" s="5">
        <v>52</v>
      </c>
      <c r="B1203" s="9" t="s">
        <v>100</v>
      </c>
      <c r="C1203" s="10" t="s">
        <v>101</v>
      </c>
      <c r="D1203" s="11">
        <v>1999</v>
      </c>
      <c r="E1203" s="7" t="s">
        <v>194</v>
      </c>
      <c r="F1203" s="8">
        <v>3477</v>
      </c>
      <c r="G1203" s="8">
        <v>19504</v>
      </c>
      <c r="H1203" s="8">
        <v>2249</v>
      </c>
      <c r="I1203" s="8">
        <v>33091</v>
      </c>
      <c r="J1203" t="str">
        <f>LOOKUP(A1203,Feuil7!A$2:A$28,Feuil7!D$2:D$28)</f>
        <v>PAYS DE LA LOIRE</v>
      </c>
      <c r="K1203" t="str">
        <f t="shared" si="75"/>
        <v>niveau secondaire</v>
      </c>
      <c r="L1203" t="str">
        <f t="shared" si="76"/>
        <v>OUEST</v>
      </c>
      <c r="M1203" s="11">
        <f t="shared" si="77"/>
        <v>58321</v>
      </c>
      <c r="N1203" s="11">
        <f t="shared" si="78"/>
        <v>5726</v>
      </c>
    </row>
    <row r="1204" spans="1:14" x14ac:dyDescent="0.25">
      <c r="A1204" s="5">
        <v>73</v>
      </c>
      <c r="B1204" s="9" t="s">
        <v>139</v>
      </c>
      <c r="C1204" s="10" t="s">
        <v>140</v>
      </c>
      <c r="D1204">
        <v>1968</v>
      </c>
      <c r="E1204" s="7" t="s">
        <v>194</v>
      </c>
      <c r="F1204" s="8">
        <v>740</v>
      </c>
      <c r="G1204" s="8">
        <v>2316</v>
      </c>
      <c r="H1204" s="8">
        <v>1044</v>
      </c>
      <c r="I1204" s="8">
        <v>4200</v>
      </c>
      <c r="J1204" t="str">
        <f>LOOKUP(A1204,Feuil7!A$2:A$28,Feuil7!D$2:D$28)</f>
        <v>MIDI-PYRENEES</v>
      </c>
      <c r="K1204" t="str">
        <f t="shared" si="75"/>
        <v>niveau secondaire</v>
      </c>
      <c r="L1204" t="str">
        <f t="shared" si="76"/>
        <v>SUD-OUEST</v>
      </c>
      <c r="M1204" s="11">
        <f t="shared" si="77"/>
        <v>8300</v>
      </c>
      <c r="N1204" s="11">
        <f t="shared" si="78"/>
        <v>1784</v>
      </c>
    </row>
    <row r="1205" spans="1:14" x14ac:dyDescent="0.25">
      <c r="A1205" s="5">
        <v>73</v>
      </c>
      <c r="B1205" s="9" t="s">
        <v>74</v>
      </c>
      <c r="C1205" s="10" t="s">
        <v>75</v>
      </c>
      <c r="D1205" s="11">
        <v>2011</v>
      </c>
      <c r="E1205" s="7" t="s">
        <v>196</v>
      </c>
      <c r="F1205" s="8">
        <v>11078.939314452477</v>
      </c>
      <c r="G1205" s="8">
        <v>65908.567265154168</v>
      </c>
      <c r="H1205" s="8">
        <v>12136.123543622523</v>
      </c>
      <c r="I1205" s="8">
        <v>76868.254511707128</v>
      </c>
      <c r="J1205" t="str">
        <f>LOOKUP(A1205,Feuil7!A$2:A$28,Feuil7!D$2:D$28)</f>
        <v>MIDI-PYRENEES</v>
      </c>
      <c r="K1205" t="str">
        <f t="shared" si="75"/>
        <v>niveau supérieur</v>
      </c>
      <c r="L1205" t="str">
        <f t="shared" si="76"/>
        <v>SUD-OUEST</v>
      </c>
      <c r="M1205" s="11">
        <f t="shared" si="77"/>
        <v>165991.88463493629</v>
      </c>
      <c r="N1205" s="11">
        <f t="shared" si="78"/>
        <v>23215.062858074998</v>
      </c>
    </row>
    <row r="1206" spans="1:14" x14ac:dyDescent="0.25">
      <c r="A1206" s="5">
        <v>53</v>
      </c>
      <c r="B1206" s="9" t="s">
        <v>82</v>
      </c>
      <c r="C1206" s="10" t="s">
        <v>83</v>
      </c>
      <c r="D1206" s="11">
        <v>2006</v>
      </c>
      <c r="E1206" s="7" t="s">
        <v>196</v>
      </c>
      <c r="F1206" s="8">
        <v>8473.7261234751022</v>
      </c>
      <c r="G1206" s="8">
        <v>44125.986122245609</v>
      </c>
      <c r="H1206" s="8">
        <v>8311.7051057111676</v>
      </c>
      <c r="I1206" s="8">
        <v>47099.466868637945</v>
      </c>
      <c r="J1206" t="str">
        <f>LOOKUP(A1206,Feuil7!A$2:A$28,Feuil7!D$2:D$28)</f>
        <v>BRETAGNE</v>
      </c>
      <c r="K1206" t="str">
        <f t="shared" si="75"/>
        <v>niveau supérieur</v>
      </c>
      <c r="L1206" t="str">
        <f t="shared" si="76"/>
        <v>OUEST</v>
      </c>
      <c r="M1206" s="11">
        <f t="shared" si="77"/>
        <v>108010.88422006983</v>
      </c>
      <c r="N1206" s="11">
        <f t="shared" si="78"/>
        <v>16785.43122918627</v>
      </c>
    </row>
    <row r="1207" spans="1:14" x14ac:dyDescent="0.25">
      <c r="A1207" s="5">
        <v>26</v>
      </c>
      <c r="B1207" s="9" t="s">
        <v>151</v>
      </c>
      <c r="C1207" s="10" t="s">
        <v>152</v>
      </c>
      <c r="D1207" s="11">
        <v>2006</v>
      </c>
      <c r="E1207" s="7" t="s">
        <v>11</v>
      </c>
      <c r="F1207" s="8">
        <v>3506.1953469437185</v>
      </c>
      <c r="G1207" s="8">
        <v>37172.854099780263</v>
      </c>
      <c r="H1207" s="8">
        <v>2117.2282303973439</v>
      </c>
      <c r="I1207" s="8">
        <v>46344.538819314745</v>
      </c>
      <c r="J1207" t="str">
        <f>LOOKUP(A1207,Feuil7!A$2:A$28,Feuil7!D$2:D$28)</f>
        <v>BOURGOGNE</v>
      </c>
      <c r="K1207" t="str">
        <f t="shared" si="75"/>
        <v>niveau primaire</v>
      </c>
      <c r="L1207" t="str">
        <f t="shared" si="76"/>
        <v>BASSIN PARISIEN</v>
      </c>
      <c r="M1207" s="11">
        <f t="shared" si="77"/>
        <v>89140.816496436077</v>
      </c>
      <c r="N1207" s="11">
        <f t="shared" si="78"/>
        <v>5623.4235773410619</v>
      </c>
    </row>
    <row r="1208" spans="1:14" x14ac:dyDescent="0.25">
      <c r="A1208" s="5">
        <v>93</v>
      </c>
      <c r="B1208" s="9" t="s">
        <v>172</v>
      </c>
      <c r="C1208" s="10" t="s">
        <v>173</v>
      </c>
      <c r="D1208" s="11">
        <v>1999</v>
      </c>
      <c r="E1208" s="7" t="s">
        <v>196</v>
      </c>
      <c r="F1208" s="8">
        <v>2077</v>
      </c>
      <c r="G1208" s="8">
        <v>18237</v>
      </c>
      <c r="H1208" s="8">
        <v>2561</v>
      </c>
      <c r="I1208" s="8">
        <v>21977</v>
      </c>
      <c r="J1208" t="str">
        <f>LOOKUP(A1208,Feuil7!A$2:A$28,Feuil7!D$2:D$28)</f>
        <v>PROVENCE-ALPES-COTE D'AZUR</v>
      </c>
      <c r="K1208" t="str">
        <f t="shared" si="75"/>
        <v>niveau supérieur</v>
      </c>
      <c r="L1208" t="str">
        <f t="shared" si="76"/>
        <v>MEDITERRANEE</v>
      </c>
      <c r="M1208" s="11">
        <f t="shared" si="77"/>
        <v>44852</v>
      </c>
      <c r="N1208" s="11">
        <f t="shared" si="78"/>
        <v>4638</v>
      </c>
    </row>
    <row r="1209" spans="1:14" x14ac:dyDescent="0.25">
      <c r="A1209" s="5">
        <v>74</v>
      </c>
      <c r="B1209" s="9" t="s">
        <v>59</v>
      </c>
      <c r="C1209" s="10" t="s">
        <v>60</v>
      </c>
      <c r="D1209" s="11">
        <v>1999</v>
      </c>
      <c r="E1209" s="7" t="s">
        <v>193</v>
      </c>
      <c r="F1209" s="8">
        <v>29</v>
      </c>
      <c r="G1209" s="8">
        <v>12151</v>
      </c>
      <c r="H1209" s="8">
        <v>28</v>
      </c>
      <c r="I1209" s="8">
        <v>17279</v>
      </c>
      <c r="J1209" t="str">
        <f>LOOKUP(A1209,Feuil7!A$2:A$28,Feuil7!D$2:D$28)</f>
        <v>LIMOUSIN</v>
      </c>
      <c r="K1209" t="str">
        <f t="shared" si="75"/>
        <v>niveau primaire</v>
      </c>
      <c r="L1209" t="str">
        <f t="shared" si="76"/>
        <v>SUD-OUEST</v>
      </c>
      <c r="M1209" s="11">
        <f t="shared" si="77"/>
        <v>29487</v>
      </c>
      <c r="N1209" s="11">
        <f t="shared" si="78"/>
        <v>57</v>
      </c>
    </row>
    <row r="1210" spans="1:14" x14ac:dyDescent="0.25">
      <c r="A1210" s="5">
        <v>72</v>
      </c>
      <c r="B1210" s="9" t="s">
        <v>78</v>
      </c>
      <c r="C1210" s="10" t="s">
        <v>79</v>
      </c>
      <c r="D1210" s="11">
        <v>2006</v>
      </c>
      <c r="E1210" s="7" t="s">
        <v>195</v>
      </c>
      <c r="F1210" s="8">
        <v>12967.98781212098</v>
      </c>
      <c r="G1210" s="8">
        <v>131743.63234188742</v>
      </c>
      <c r="H1210" s="8">
        <v>8756.0487458505286</v>
      </c>
      <c r="I1210" s="8">
        <v>110608.60916079282</v>
      </c>
      <c r="J1210" t="str">
        <f>LOOKUP(A1210,Feuil7!A$2:A$28,Feuil7!D$2:D$28)</f>
        <v>AQUITAINE</v>
      </c>
      <c r="K1210" t="str">
        <f t="shared" si="75"/>
        <v>niveau secondaire</v>
      </c>
      <c r="L1210" t="str">
        <f t="shared" si="76"/>
        <v>SUD-OUEST</v>
      </c>
      <c r="M1210" s="11">
        <f t="shared" si="77"/>
        <v>264076.27806065179</v>
      </c>
      <c r="N1210" s="11">
        <f t="shared" si="78"/>
        <v>21724.036557971507</v>
      </c>
    </row>
    <row r="1211" spans="1:14" x14ac:dyDescent="0.25">
      <c r="A1211" s="5">
        <v>74</v>
      </c>
      <c r="B1211" s="9" t="s">
        <v>59</v>
      </c>
      <c r="C1211" s="10" t="s">
        <v>60</v>
      </c>
      <c r="D1211" s="11">
        <v>2011</v>
      </c>
      <c r="E1211" s="7" t="s">
        <v>11</v>
      </c>
      <c r="F1211" s="8">
        <v>432.49454589754521</v>
      </c>
      <c r="G1211" s="8">
        <v>6939.4051858322719</v>
      </c>
      <c r="H1211" s="8">
        <v>275.17740187741958</v>
      </c>
      <c r="I1211" s="8">
        <v>7868.4522176245691</v>
      </c>
      <c r="J1211" t="str">
        <f>LOOKUP(A1211,Feuil7!A$2:A$28,Feuil7!D$2:D$28)</f>
        <v>LIMOUSIN</v>
      </c>
      <c r="K1211" t="str">
        <f t="shared" si="75"/>
        <v>niveau primaire</v>
      </c>
      <c r="L1211" t="str">
        <f t="shared" si="76"/>
        <v>SUD-OUEST</v>
      </c>
      <c r="M1211" s="11">
        <f t="shared" si="77"/>
        <v>15515.529351231806</v>
      </c>
      <c r="N1211" s="11">
        <f t="shared" si="78"/>
        <v>707.67194777496479</v>
      </c>
    </row>
    <row r="1212" spans="1:14" x14ac:dyDescent="0.25">
      <c r="A1212" s="5">
        <v>54</v>
      </c>
      <c r="B1212" s="9" t="s">
        <v>42</v>
      </c>
      <c r="C1212" s="10" t="s">
        <v>43</v>
      </c>
      <c r="D1212" s="11">
        <v>2011</v>
      </c>
      <c r="E1212" s="7" t="s">
        <v>195</v>
      </c>
      <c r="F1212" s="8">
        <v>6130.6088300016127</v>
      </c>
      <c r="G1212" s="8">
        <v>71044.645906240548</v>
      </c>
      <c r="H1212" s="8">
        <v>4194.890850252249</v>
      </c>
      <c r="I1212" s="8">
        <v>54336.922824463902</v>
      </c>
      <c r="J1212" t="str">
        <f>LOOKUP(A1212,Feuil7!A$2:A$28,Feuil7!D$2:D$28)</f>
        <v>POITOU-CHARENTES</v>
      </c>
      <c r="K1212" t="str">
        <f t="shared" si="75"/>
        <v>niveau secondaire</v>
      </c>
      <c r="L1212" t="str">
        <f t="shared" si="76"/>
        <v>OUEST</v>
      </c>
      <c r="M1212" s="11">
        <f t="shared" si="77"/>
        <v>135707.06841095831</v>
      </c>
      <c r="N1212" s="11">
        <f t="shared" si="78"/>
        <v>10325.499680253863</v>
      </c>
    </row>
    <row r="1213" spans="1:14" x14ac:dyDescent="0.25">
      <c r="A1213" s="5">
        <v>72</v>
      </c>
      <c r="B1213" s="9" t="s">
        <v>78</v>
      </c>
      <c r="C1213" s="10" t="s">
        <v>79</v>
      </c>
      <c r="D1213" s="11">
        <v>2011</v>
      </c>
      <c r="E1213" s="7" t="s">
        <v>196</v>
      </c>
      <c r="F1213" s="8">
        <v>11628.336226452328</v>
      </c>
      <c r="G1213" s="8">
        <v>76415.389081918955</v>
      </c>
      <c r="H1213" s="8">
        <v>12376.933117157681</v>
      </c>
      <c r="I1213" s="8">
        <v>89191.773050408199</v>
      </c>
      <c r="J1213" t="str">
        <f>LOOKUP(A1213,Feuil7!A$2:A$28,Feuil7!D$2:D$28)</f>
        <v>AQUITAINE</v>
      </c>
      <c r="K1213" t="str">
        <f t="shared" si="75"/>
        <v>niveau supérieur</v>
      </c>
      <c r="L1213" t="str">
        <f t="shared" si="76"/>
        <v>SUD-OUEST</v>
      </c>
      <c r="M1213" s="11">
        <f t="shared" si="77"/>
        <v>189612.43147593716</v>
      </c>
      <c r="N1213" s="11">
        <f t="shared" si="78"/>
        <v>24005.269343610009</v>
      </c>
    </row>
    <row r="1214" spans="1:14" x14ac:dyDescent="0.25">
      <c r="A1214" s="5">
        <v>11</v>
      </c>
      <c r="B1214" s="9" t="s">
        <v>191</v>
      </c>
      <c r="C1214" s="10" t="s">
        <v>192</v>
      </c>
      <c r="D1214" s="11">
        <v>1982</v>
      </c>
      <c r="E1214" s="7" t="s">
        <v>197</v>
      </c>
      <c r="F1214" s="8">
        <v>2472</v>
      </c>
      <c r="G1214" s="8">
        <v>27764</v>
      </c>
      <c r="H1214" s="8">
        <v>3160</v>
      </c>
      <c r="I1214" s="8">
        <v>21652</v>
      </c>
      <c r="J1214" t="str">
        <f>LOOKUP(A1214,Feuil7!A$2:A$28,Feuil7!D$2:D$28)</f>
        <v>ILE-DE-FRANCE</v>
      </c>
      <c r="K1214" t="str">
        <f t="shared" si="75"/>
        <v>niveau supérieur</v>
      </c>
      <c r="L1214" t="str">
        <f t="shared" si="76"/>
        <v>REGION PARISIENNE</v>
      </c>
      <c r="M1214" s="11">
        <f t="shared" si="77"/>
        <v>55048</v>
      </c>
      <c r="N1214" s="11">
        <f t="shared" si="78"/>
        <v>5632</v>
      </c>
    </row>
    <row r="1215" spans="1:14" x14ac:dyDescent="0.25">
      <c r="A1215" s="5">
        <v>23</v>
      </c>
      <c r="B1215" s="9" t="s">
        <v>158</v>
      </c>
      <c r="C1215" s="10" t="s">
        <v>159</v>
      </c>
      <c r="D1215">
        <v>1968</v>
      </c>
      <c r="E1215" s="7" t="s">
        <v>193</v>
      </c>
      <c r="F1215" s="8">
        <v>18280</v>
      </c>
      <c r="G1215" s="8">
        <v>77764</v>
      </c>
      <c r="H1215" s="8">
        <v>21908</v>
      </c>
      <c r="I1215" s="8">
        <v>97016</v>
      </c>
      <c r="J1215" t="str">
        <f>LOOKUP(A1215,Feuil7!A$2:A$28,Feuil7!D$2:D$28)</f>
        <v>HAUTE-NORMANDIE</v>
      </c>
      <c r="K1215" t="str">
        <f t="shared" si="75"/>
        <v>niveau primaire</v>
      </c>
      <c r="L1215" t="str">
        <f t="shared" si="76"/>
        <v>BASSIN PARISIEN</v>
      </c>
      <c r="M1215" s="11">
        <f t="shared" si="77"/>
        <v>214968</v>
      </c>
      <c r="N1215" s="11">
        <f t="shared" si="78"/>
        <v>40188</v>
      </c>
    </row>
    <row r="1216" spans="1:14" x14ac:dyDescent="0.25">
      <c r="A1216" s="5">
        <v>11</v>
      </c>
      <c r="B1216" s="9" t="s">
        <v>160</v>
      </c>
      <c r="C1216" s="10" t="s">
        <v>161</v>
      </c>
      <c r="D1216" s="11">
        <v>1975</v>
      </c>
      <c r="E1216" s="7" t="s">
        <v>193</v>
      </c>
      <c r="F1216" s="8">
        <v>8075</v>
      </c>
      <c r="G1216" s="8">
        <v>56680</v>
      </c>
      <c r="H1216" s="8">
        <v>10505</v>
      </c>
      <c r="I1216" s="8">
        <v>70235</v>
      </c>
      <c r="J1216" t="str">
        <f>LOOKUP(A1216,Feuil7!A$2:A$28,Feuil7!D$2:D$28)</f>
        <v>ILE-DE-FRANCE</v>
      </c>
      <c r="K1216" t="str">
        <f t="shared" si="75"/>
        <v>niveau primaire</v>
      </c>
      <c r="L1216" t="str">
        <f t="shared" si="76"/>
        <v>REGION PARISIENNE</v>
      </c>
      <c r="M1216" s="11">
        <f t="shared" si="77"/>
        <v>145495</v>
      </c>
      <c r="N1216" s="11">
        <f t="shared" si="78"/>
        <v>18580</v>
      </c>
    </row>
    <row r="1217" spans="1:14" x14ac:dyDescent="0.25">
      <c r="A1217" s="5">
        <v>82</v>
      </c>
      <c r="B1217" s="9" t="s">
        <v>55</v>
      </c>
      <c r="C1217" s="10" t="s">
        <v>65</v>
      </c>
      <c r="D1217" s="11">
        <v>1999</v>
      </c>
      <c r="E1217" s="7" t="s">
        <v>196</v>
      </c>
      <c r="F1217" s="8">
        <v>2314</v>
      </c>
      <c r="G1217" s="8">
        <v>16046</v>
      </c>
      <c r="H1217" s="8">
        <v>2360</v>
      </c>
      <c r="I1217" s="8">
        <v>18784</v>
      </c>
      <c r="J1217" t="str">
        <f>LOOKUP(A1217,Feuil7!A$2:A$28,Feuil7!D$2:D$28)</f>
        <v>RHONE-ALPES</v>
      </c>
      <c r="K1217" t="str">
        <f t="shared" si="75"/>
        <v>niveau supérieur</v>
      </c>
      <c r="L1217" t="str">
        <f t="shared" si="76"/>
        <v>CENTRE-EST</v>
      </c>
      <c r="M1217" s="11">
        <f t="shared" si="77"/>
        <v>39504</v>
      </c>
      <c r="N1217" s="11">
        <f t="shared" si="78"/>
        <v>4674</v>
      </c>
    </row>
    <row r="1218" spans="1:14" x14ac:dyDescent="0.25">
      <c r="A1218" s="5">
        <v>43</v>
      </c>
      <c r="B1218" s="9" t="s">
        <v>34</v>
      </c>
      <c r="C1218" s="10" t="s">
        <v>64</v>
      </c>
      <c r="D1218" s="11">
        <v>1990</v>
      </c>
      <c r="E1218" s="7" t="s">
        <v>196</v>
      </c>
      <c r="F1218" s="8">
        <v>1799</v>
      </c>
      <c r="G1218" s="8">
        <v>14495</v>
      </c>
      <c r="H1218" s="8">
        <v>2172</v>
      </c>
      <c r="I1218" s="8">
        <v>14776</v>
      </c>
      <c r="J1218" t="str">
        <f>LOOKUP(A1218,Feuil7!A$2:A$28,Feuil7!D$2:D$28)</f>
        <v>FRANCHE-COMTE</v>
      </c>
      <c r="K1218" t="str">
        <f t="shared" si="75"/>
        <v>niveau supérieur</v>
      </c>
      <c r="L1218" t="str">
        <f t="shared" si="76"/>
        <v>EST</v>
      </c>
      <c r="M1218" s="11">
        <f t="shared" si="77"/>
        <v>33242</v>
      </c>
      <c r="N1218" s="11">
        <f t="shared" si="78"/>
        <v>3971</v>
      </c>
    </row>
    <row r="1219" spans="1:14" x14ac:dyDescent="0.25">
      <c r="A1219" s="5">
        <v>82</v>
      </c>
      <c r="B1219" s="9" t="s">
        <v>147</v>
      </c>
      <c r="C1219" s="10" t="s">
        <v>148</v>
      </c>
      <c r="D1219" s="11">
        <v>2011</v>
      </c>
      <c r="E1219" s="7" t="s">
        <v>193</v>
      </c>
      <c r="F1219" s="8">
        <v>286.18124856384907</v>
      </c>
      <c r="G1219" s="8">
        <v>35361.468097499703</v>
      </c>
      <c r="H1219" s="8">
        <v>169.937192601189</v>
      </c>
      <c r="I1219" s="8">
        <v>62000.497624924639</v>
      </c>
      <c r="J1219" t="str">
        <f>LOOKUP(A1219,Feuil7!A$2:A$28,Feuil7!D$2:D$28)</f>
        <v>RHONE-ALPES</v>
      </c>
      <c r="K1219" t="str">
        <f t="shared" ref="K1219:K1282" si="79">IF(OR(E1219="Aucun",E1219="CEP"),"niveau primaire",IF(OR(E1219="CAP-BEP",E1219="BEPC"),"niveau secondaire",IF(OR(E1219="BAC",E1219="SUP"),"niveau supérieur","")))</f>
        <v>niveau primaire</v>
      </c>
      <c r="L1219" t="str">
        <f t="shared" ref="L1219:L1282" si="80">IF(OR(J1219="ile-de-France"),"REGION PARISIENNE",IF(OR(J1219="bourgogne",J1219="centre",J1219="champagne-ardenne",J1219="basse-normandie",J1219="haute-normandie",J1219="picardie"),"BASSIN PARISIEN",IF(OR(J1219="nord pas-de-calais"),"NORD",IF(OR(J1219="alsace",J1219="franche-comte",J1219="lorraine"),"EST",IF(OR(J1219="bretagne",J1219="pays de la loire",J1219="poitou-charentes"),"OUEST",IF(OR(J1219="aquitaine",J1219="limousin",J1219="midi-pyrenees"),"SUD-OUEST",IF(OR(J1219="auvergne",J1219="rhone-alpes"),"CENTRE-EST",IF(OR(J1219="languedoc-roussillon",J1219="provence-alpes-cote d'azur",J1219="corse"),"MEDITERRANEE",""))))))))</f>
        <v>CENTRE-EST</v>
      </c>
      <c r="M1219" s="11">
        <f t="shared" ref="M1219:M1282" si="81">SUM(F1219,G1219,H1219,I1219)</f>
        <v>97818.084163589374</v>
      </c>
      <c r="N1219" s="11">
        <f t="shared" ref="N1219:N1282" si="82">SUM(F1219,H1219)</f>
        <v>456.11844116503806</v>
      </c>
    </row>
    <row r="1220" spans="1:14" x14ac:dyDescent="0.25">
      <c r="A1220" s="5">
        <v>72</v>
      </c>
      <c r="B1220" s="9" t="s">
        <v>106</v>
      </c>
      <c r="C1220" s="10" t="s">
        <v>107</v>
      </c>
      <c r="D1220" s="11">
        <v>1975</v>
      </c>
      <c r="E1220" s="7" t="s">
        <v>195</v>
      </c>
      <c r="F1220" s="8">
        <v>5095</v>
      </c>
      <c r="G1220" s="8">
        <v>11010</v>
      </c>
      <c r="H1220" s="8">
        <v>3185</v>
      </c>
      <c r="I1220" s="8">
        <v>6665</v>
      </c>
      <c r="J1220" t="str">
        <f>LOOKUP(A1220,Feuil7!A$2:A$28,Feuil7!D$2:D$28)</f>
        <v>AQUITAINE</v>
      </c>
      <c r="K1220" t="str">
        <f t="shared" si="79"/>
        <v>niveau secondaire</v>
      </c>
      <c r="L1220" t="str">
        <f t="shared" si="80"/>
        <v>SUD-OUEST</v>
      </c>
      <c r="M1220" s="11">
        <f t="shared" si="81"/>
        <v>25955</v>
      </c>
      <c r="N1220" s="11">
        <f t="shared" si="82"/>
        <v>8280</v>
      </c>
    </row>
    <row r="1221" spans="1:14" x14ac:dyDescent="0.25">
      <c r="A1221" s="5">
        <v>82</v>
      </c>
      <c r="B1221" s="9" t="s">
        <v>309</v>
      </c>
      <c r="C1221" s="10" t="s">
        <v>20</v>
      </c>
      <c r="D1221" s="11">
        <v>2011</v>
      </c>
      <c r="E1221" s="7" t="s">
        <v>196</v>
      </c>
      <c r="F1221" s="8">
        <v>2013.5561778268188</v>
      </c>
      <c r="G1221" s="8">
        <v>16534.713572385386</v>
      </c>
      <c r="H1221" s="8">
        <v>1954.5889183678032</v>
      </c>
      <c r="I1221" s="8">
        <v>19987.905487244723</v>
      </c>
      <c r="J1221" t="str">
        <f>LOOKUP(A1221,Feuil7!A$2:A$28,Feuil7!D$2:D$28)</f>
        <v>RHONE-ALPES</v>
      </c>
      <c r="K1221" t="str">
        <f t="shared" si="79"/>
        <v>niveau supérieur</v>
      </c>
      <c r="L1221" t="str">
        <f t="shared" si="80"/>
        <v>CENTRE-EST</v>
      </c>
      <c r="M1221" s="11">
        <f t="shared" si="81"/>
        <v>40490.764155824734</v>
      </c>
      <c r="N1221" s="11">
        <f t="shared" si="82"/>
        <v>3968.1450961946221</v>
      </c>
    </row>
    <row r="1222" spans="1:14" x14ac:dyDescent="0.25">
      <c r="A1222" s="5">
        <v>31</v>
      </c>
      <c r="B1222" s="9" t="s">
        <v>127</v>
      </c>
      <c r="C1222" s="10" t="s">
        <v>128</v>
      </c>
      <c r="D1222" s="11">
        <v>1990</v>
      </c>
      <c r="E1222" s="7" t="s">
        <v>197</v>
      </c>
      <c r="F1222" s="8">
        <v>7296</v>
      </c>
      <c r="G1222" s="8">
        <v>77695</v>
      </c>
      <c r="H1222" s="8">
        <v>9752</v>
      </c>
      <c r="I1222" s="8">
        <v>61249</v>
      </c>
      <c r="J1222" t="str">
        <f>LOOKUP(A1222,Feuil7!A$2:A$28,Feuil7!D$2:D$28)</f>
        <v>NORD-PAS-DE-CALAIS</v>
      </c>
      <c r="K1222" t="str">
        <f t="shared" si="79"/>
        <v>niveau supérieur</v>
      </c>
      <c r="L1222" t="str">
        <f t="shared" si="80"/>
        <v/>
      </c>
      <c r="M1222" s="11">
        <f t="shared" si="81"/>
        <v>155992</v>
      </c>
      <c r="N1222" s="11">
        <f t="shared" si="82"/>
        <v>17048</v>
      </c>
    </row>
    <row r="1223" spans="1:14" x14ac:dyDescent="0.25">
      <c r="A1223" s="5">
        <v>24</v>
      </c>
      <c r="B1223" s="9" t="s">
        <v>84</v>
      </c>
      <c r="C1223" s="10" t="s">
        <v>85</v>
      </c>
      <c r="D1223" s="11">
        <v>2011</v>
      </c>
      <c r="E1223" s="7" t="s">
        <v>196</v>
      </c>
      <c r="F1223" s="8">
        <v>1557.6956308544798</v>
      </c>
      <c r="G1223" s="8">
        <v>10861.459618778421</v>
      </c>
      <c r="H1223" s="8">
        <v>1272.2724112578394</v>
      </c>
      <c r="I1223" s="8">
        <v>12621.662568437961</v>
      </c>
      <c r="J1223" t="str">
        <f>LOOKUP(A1223,Feuil7!A$2:A$28,Feuil7!D$2:D$28)</f>
        <v>CENTRE</v>
      </c>
      <c r="K1223" t="str">
        <f t="shared" si="79"/>
        <v>niveau supérieur</v>
      </c>
      <c r="L1223" t="str">
        <f t="shared" si="80"/>
        <v>BASSIN PARISIEN</v>
      </c>
      <c r="M1223" s="11">
        <f t="shared" si="81"/>
        <v>26313.0902293287</v>
      </c>
      <c r="N1223" s="11">
        <f t="shared" si="82"/>
        <v>2829.9680421123194</v>
      </c>
    </row>
    <row r="1224" spans="1:14" x14ac:dyDescent="0.25">
      <c r="A1224" s="5">
        <v>43</v>
      </c>
      <c r="B1224" s="9" t="s">
        <v>90</v>
      </c>
      <c r="C1224" s="10" t="s">
        <v>91</v>
      </c>
      <c r="D1224" s="11">
        <v>2006</v>
      </c>
      <c r="E1224" s="7" t="s">
        <v>197</v>
      </c>
      <c r="F1224" s="8">
        <v>1119.8514294351912</v>
      </c>
      <c r="G1224" s="8">
        <v>13798.110544642499</v>
      </c>
      <c r="H1224" s="8">
        <v>1426.1236818690704</v>
      </c>
      <c r="I1224" s="8">
        <v>17207.343246579876</v>
      </c>
      <c r="J1224" t="str">
        <f>LOOKUP(A1224,Feuil7!A$2:A$28,Feuil7!D$2:D$28)</f>
        <v>FRANCHE-COMTE</v>
      </c>
      <c r="K1224" t="str">
        <f t="shared" si="79"/>
        <v>niveau supérieur</v>
      </c>
      <c r="L1224" t="str">
        <f t="shared" si="80"/>
        <v>EST</v>
      </c>
      <c r="M1224" s="11">
        <f t="shared" si="81"/>
        <v>33551.428902526633</v>
      </c>
      <c r="N1224" s="11">
        <f t="shared" si="82"/>
        <v>2545.9751113042616</v>
      </c>
    </row>
    <row r="1225" spans="1:14" x14ac:dyDescent="0.25">
      <c r="A1225" s="5">
        <v>82</v>
      </c>
      <c r="B1225" s="9" t="s">
        <v>309</v>
      </c>
      <c r="C1225" s="10" t="s">
        <v>20</v>
      </c>
      <c r="D1225" s="11">
        <v>2006</v>
      </c>
      <c r="E1225" s="7" t="s">
        <v>195</v>
      </c>
      <c r="F1225" s="8">
        <v>3071.4144262454811</v>
      </c>
      <c r="G1225" s="8">
        <v>31800.91295410067</v>
      </c>
      <c r="H1225" s="8">
        <v>1715.812853774057</v>
      </c>
      <c r="I1225" s="8">
        <v>22055.604739096965</v>
      </c>
      <c r="J1225" t="str">
        <f>LOOKUP(A1225,Feuil7!A$2:A$28,Feuil7!D$2:D$28)</f>
        <v>RHONE-ALPES</v>
      </c>
      <c r="K1225" t="str">
        <f t="shared" si="79"/>
        <v>niveau secondaire</v>
      </c>
      <c r="L1225" t="str">
        <f t="shared" si="80"/>
        <v>CENTRE-EST</v>
      </c>
      <c r="M1225" s="11">
        <f t="shared" si="81"/>
        <v>58643.744973217166</v>
      </c>
      <c r="N1225" s="11">
        <f t="shared" si="82"/>
        <v>4787.2272800195378</v>
      </c>
    </row>
    <row r="1226" spans="1:14" x14ac:dyDescent="0.25">
      <c r="A1226" s="5">
        <v>72</v>
      </c>
      <c r="B1226" s="9" t="s">
        <v>78</v>
      </c>
      <c r="C1226" s="10" t="s">
        <v>79</v>
      </c>
      <c r="D1226" s="11">
        <v>1999</v>
      </c>
      <c r="E1226" s="7" t="s">
        <v>197</v>
      </c>
      <c r="F1226" s="8">
        <v>4471</v>
      </c>
      <c r="G1226" s="8">
        <v>78781</v>
      </c>
      <c r="H1226" s="8">
        <v>6229</v>
      </c>
      <c r="I1226" s="8">
        <v>83645</v>
      </c>
      <c r="J1226" t="str">
        <f>LOOKUP(A1226,Feuil7!A$2:A$28,Feuil7!D$2:D$28)</f>
        <v>AQUITAINE</v>
      </c>
      <c r="K1226" t="str">
        <f t="shared" si="79"/>
        <v>niveau supérieur</v>
      </c>
      <c r="L1226" t="str">
        <f t="shared" si="80"/>
        <v>SUD-OUEST</v>
      </c>
      <c r="M1226" s="11">
        <f t="shared" si="81"/>
        <v>173126</v>
      </c>
      <c r="N1226" s="11">
        <f t="shared" si="82"/>
        <v>10700</v>
      </c>
    </row>
    <row r="1227" spans="1:14" x14ac:dyDescent="0.25">
      <c r="A1227" s="5">
        <v>11</v>
      </c>
      <c r="B1227" s="9" t="s">
        <v>156</v>
      </c>
      <c r="C1227" s="10" t="s">
        <v>157</v>
      </c>
      <c r="D1227" s="11">
        <v>1982</v>
      </c>
      <c r="E1227" s="7" t="s">
        <v>195</v>
      </c>
      <c r="F1227" s="8">
        <v>18428</v>
      </c>
      <c r="G1227" s="8">
        <v>62548</v>
      </c>
      <c r="H1227" s="8">
        <v>16048</v>
      </c>
      <c r="I1227" s="8">
        <v>56076</v>
      </c>
      <c r="J1227" t="str">
        <f>LOOKUP(A1227,Feuil7!A$2:A$28,Feuil7!D$2:D$28)</f>
        <v>ILE-DE-FRANCE</v>
      </c>
      <c r="K1227" t="str">
        <f t="shared" si="79"/>
        <v>niveau secondaire</v>
      </c>
      <c r="L1227" t="str">
        <f t="shared" si="80"/>
        <v>REGION PARISIENNE</v>
      </c>
      <c r="M1227" s="11">
        <f t="shared" si="81"/>
        <v>153100</v>
      </c>
      <c r="N1227" s="11">
        <f t="shared" si="82"/>
        <v>34476</v>
      </c>
    </row>
    <row r="1228" spans="1:14" x14ac:dyDescent="0.25">
      <c r="A1228" s="5">
        <v>83</v>
      </c>
      <c r="B1228" s="9" t="s">
        <v>306</v>
      </c>
      <c r="C1228" s="10" t="s">
        <v>15</v>
      </c>
      <c r="D1228" s="11">
        <v>1982</v>
      </c>
      <c r="E1228" s="7" t="s">
        <v>11</v>
      </c>
      <c r="F1228" s="8">
        <v>5232</v>
      </c>
      <c r="G1228" s="8">
        <v>41168</v>
      </c>
      <c r="H1228" s="8">
        <v>3756</v>
      </c>
      <c r="I1228" s="8">
        <v>48520</v>
      </c>
      <c r="J1228" t="str">
        <f>LOOKUP(A1228,Feuil7!A$2:A$28,Feuil7!D$2:D$28)</f>
        <v>AUVERGNE</v>
      </c>
      <c r="K1228" t="str">
        <f t="shared" si="79"/>
        <v>niveau primaire</v>
      </c>
      <c r="L1228" t="str">
        <f t="shared" si="80"/>
        <v>CENTRE-EST</v>
      </c>
      <c r="M1228" s="11">
        <f t="shared" si="81"/>
        <v>98676</v>
      </c>
      <c r="N1228" s="11">
        <f t="shared" si="82"/>
        <v>8988</v>
      </c>
    </row>
    <row r="1229" spans="1:14" x14ac:dyDescent="0.25">
      <c r="A1229" s="5">
        <v>25</v>
      </c>
      <c r="B1229" s="9" t="s">
        <v>131</v>
      </c>
      <c r="C1229" s="10" t="s">
        <v>132</v>
      </c>
      <c r="D1229">
        <v>1968</v>
      </c>
      <c r="E1229" s="7" t="s">
        <v>11</v>
      </c>
      <c r="F1229" s="8">
        <v>5924</v>
      </c>
      <c r="G1229" s="8">
        <v>39628</v>
      </c>
      <c r="H1229" s="8">
        <v>4384</v>
      </c>
      <c r="I1229" s="8">
        <v>45608</v>
      </c>
      <c r="J1229" t="str">
        <f>LOOKUP(A1229,Feuil7!A$2:A$28,Feuil7!D$2:D$28)</f>
        <v>BASSE-NORMANDIE</v>
      </c>
      <c r="K1229" t="str">
        <f t="shared" si="79"/>
        <v>niveau primaire</v>
      </c>
      <c r="L1229" t="str">
        <f t="shared" si="80"/>
        <v>BASSIN PARISIEN</v>
      </c>
      <c r="M1229" s="11">
        <f t="shared" si="81"/>
        <v>95544</v>
      </c>
      <c r="N1229" s="11">
        <f t="shared" si="82"/>
        <v>10308</v>
      </c>
    </row>
    <row r="1230" spans="1:14" x14ac:dyDescent="0.25">
      <c r="A1230" s="5">
        <v>22</v>
      </c>
      <c r="B1230" s="9" t="s">
        <v>129</v>
      </c>
      <c r="C1230" s="10" t="s">
        <v>130</v>
      </c>
      <c r="D1230" s="11">
        <v>1975</v>
      </c>
      <c r="E1230" s="7" t="s">
        <v>11</v>
      </c>
      <c r="F1230" s="8">
        <v>13780</v>
      </c>
      <c r="G1230" s="8">
        <v>72385</v>
      </c>
      <c r="H1230" s="8">
        <v>11120</v>
      </c>
      <c r="I1230" s="8">
        <v>78745</v>
      </c>
      <c r="J1230" t="str">
        <f>LOOKUP(A1230,Feuil7!A$2:A$28,Feuil7!D$2:D$28)</f>
        <v>PICARDIE</v>
      </c>
      <c r="K1230" t="str">
        <f t="shared" si="79"/>
        <v>niveau primaire</v>
      </c>
      <c r="L1230" t="str">
        <f t="shared" si="80"/>
        <v>BASSIN PARISIEN</v>
      </c>
      <c r="M1230" s="11">
        <f t="shared" si="81"/>
        <v>176030</v>
      </c>
      <c r="N1230" s="11">
        <f t="shared" si="82"/>
        <v>24900</v>
      </c>
    </row>
    <row r="1231" spans="1:14" x14ac:dyDescent="0.25">
      <c r="A1231" s="5">
        <v>11</v>
      </c>
      <c r="B1231" s="9" t="s">
        <v>50</v>
      </c>
      <c r="C1231" s="10" t="s">
        <v>190</v>
      </c>
      <c r="D1231">
        <v>1968</v>
      </c>
      <c r="E1231" s="7" t="s">
        <v>193</v>
      </c>
      <c r="F1231" s="8">
        <v>18092</v>
      </c>
      <c r="G1231" s="8">
        <v>100592</v>
      </c>
      <c r="H1231" s="8">
        <v>17608</v>
      </c>
      <c r="I1231" s="8">
        <v>114744</v>
      </c>
      <c r="J1231" t="str">
        <f>LOOKUP(A1231,Feuil7!A$2:A$28,Feuil7!D$2:D$28)</f>
        <v>ILE-DE-FRANCE</v>
      </c>
      <c r="K1231" t="str">
        <f t="shared" si="79"/>
        <v>niveau primaire</v>
      </c>
      <c r="L1231" t="str">
        <f t="shared" si="80"/>
        <v>REGION PARISIENNE</v>
      </c>
      <c r="M1231" s="11">
        <f t="shared" si="81"/>
        <v>251036</v>
      </c>
      <c r="N1231" s="11">
        <f t="shared" si="82"/>
        <v>35700</v>
      </c>
    </row>
    <row r="1232" spans="1:14" x14ac:dyDescent="0.25">
      <c r="A1232" s="5">
        <v>91</v>
      </c>
      <c r="B1232" s="9" t="s">
        <v>72</v>
      </c>
      <c r="C1232" s="10" t="s">
        <v>73</v>
      </c>
      <c r="D1232" s="11">
        <v>1999</v>
      </c>
      <c r="E1232" s="7" t="s">
        <v>197</v>
      </c>
      <c r="F1232" s="8">
        <v>1534</v>
      </c>
      <c r="G1232" s="8">
        <v>31768</v>
      </c>
      <c r="H1232" s="8">
        <v>2192</v>
      </c>
      <c r="I1232" s="8">
        <v>34853</v>
      </c>
      <c r="J1232" t="str">
        <f>LOOKUP(A1232,Feuil7!A$2:A$28,Feuil7!D$2:D$28)</f>
        <v>LANGUEDOC-ROUSSILLON</v>
      </c>
      <c r="K1232" t="str">
        <f t="shared" si="79"/>
        <v>niveau supérieur</v>
      </c>
      <c r="L1232" t="str">
        <f t="shared" si="80"/>
        <v>MEDITERRANEE</v>
      </c>
      <c r="M1232" s="11">
        <f t="shared" si="81"/>
        <v>70347</v>
      </c>
      <c r="N1232" s="11">
        <f t="shared" si="82"/>
        <v>3726</v>
      </c>
    </row>
    <row r="1233" spans="1:14" x14ac:dyDescent="0.25">
      <c r="A1233" s="5">
        <v>94</v>
      </c>
      <c r="B1233" s="9" t="s">
        <v>51</v>
      </c>
      <c r="C1233" s="10" t="s">
        <v>52</v>
      </c>
      <c r="D1233" s="11">
        <v>1975</v>
      </c>
      <c r="E1233" s="7" t="s">
        <v>194</v>
      </c>
      <c r="F1233" s="8">
        <v>420</v>
      </c>
      <c r="G1233" s="8">
        <v>3125</v>
      </c>
      <c r="H1233" s="8">
        <v>580</v>
      </c>
      <c r="I1233" s="8">
        <v>3745</v>
      </c>
      <c r="J1233" t="str">
        <f>LOOKUP(A1233,Feuil7!A$2:A$28,Feuil7!D$2:D$28)</f>
        <v>CORSE</v>
      </c>
      <c r="K1233" t="str">
        <f t="shared" si="79"/>
        <v>niveau secondaire</v>
      </c>
      <c r="L1233" t="str">
        <f t="shared" si="80"/>
        <v>MEDITERRANEE</v>
      </c>
      <c r="M1233" s="11">
        <f t="shared" si="81"/>
        <v>7870</v>
      </c>
      <c r="N1233" s="11">
        <f t="shared" si="82"/>
        <v>1000</v>
      </c>
    </row>
    <row r="1234" spans="1:14" x14ac:dyDescent="0.25">
      <c r="A1234" s="5">
        <v>43</v>
      </c>
      <c r="B1234" s="9" t="s">
        <v>149</v>
      </c>
      <c r="C1234" s="10" t="s">
        <v>150</v>
      </c>
      <c r="D1234" s="11">
        <v>1975</v>
      </c>
      <c r="E1234" s="7" t="s">
        <v>196</v>
      </c>
      <c r="F1234" s="8">
        <v>730</v>
      </c>
      <c r="G1234" s="8">
        <v>3350</v>
      </c>
      <c r="H1234" s="8">
        <v>1035</v>
      </c>
      <c r="I1234" s="8">
        <v>2685</v>
      </c>
      <c r="J1234" t="str">
        <f>LOOKUP(A1234,Feuil7!A$2:A$28,Feuil7!D$2:D$28)</f>
        <v>FRANCHE-COMTE</v>
      </c>
      <c r="K1234" t="str">
        <f t="shared" si="79"/>
        <v>niveau supérieur</v>
      </c>
      <c r="L1234" t="str">
        <f t="shared" si="80"/>
        <v>EST</v>
      </c>
      <c r="M1234" s="11">
        <f t="shared" si="81"/>
        <v>7800</v>
      </c>
      <c r="N1234" s="11">
        <f t="shared" si="82"/>
        <v>1765</v>
      </c>
    </row>
    <row r="1235" spans="1:14" x14ac:dyDescent="0.25">
      <c r="A1235" s="5">
        <v>52</v>
      </c>
      <c r="B1235" s="9" t="s">
        <v>110</v>
      </c>
      <c r="C1235" s="10" t="s">
        <v>111</v>
      </c>
      <c r="D1235" s="11">
        <v>1990</v>
      </c>
      <c r="E1235" s="7" t="s">
        <v>193</v>
      </c>
      <c r="F1235" s="8">
        <v>782</v>
      </c>
      <c r="G1235" s="8">
        <v>40915</v>
      </c>
      <c r="H1235" s="8">
        <v>797</v>
      </c>
      <c r="I1235" s="8">
        <v>60093</v>
      </c>
      <c r="J1235" t="str">
        <f>LOOKUP(A1235,Feuil7!A$2:A$28,Feuil7!D$2:D$28)</f>
        <v>PAYS DE LA LOIRE</v>
      </c>
      <c r="K1235" t="str">
        <f t="shared" si="79"/>
        <v>niveau primaire</v>
      </c>
      <c r="L1235" t="str">
        <f t="shared" si="80"/>
        <v>OUEST</v>
      </c>
      <c r="M1235" s="11">
        <f t="shared" si="81"/>
        <v>102587</v>
      </c>
      <c r="N1235" s="11">
        <f t="shared" si="82"/>
        <v>1579</v>
      </c>
    </row>
    <row r="1236" spans="1:14" x14ac:dyDescent="0.25">
      <c r="A1236" s="5">
        <v>82</v>
      </c>
      <c r="B1236" s="9" t="s">
        <v>88</v>
      </c>
      <c r="C1236" s="10" t="s">
        <v>89</v>
      </c>
      <c r="D1236" s="11">
        <v>1999</v>
      </c>
      <c r="E1236" s="7" t="s">
        <v>193</v>
      </c>
      <c r="F1236" s="8">
        <v>443</v>
      </c>
      <c r="G1236" s="8">
        <v>49114</v>
      </c>
      <c r="H1236" s="8">
        <v>297</v>
      </c>
      <c r="I1236" s="8">
        <v>72647</v>
      </c>
      <c r="J1236" t="str">
        <f>LOOKUP(A1236,Feuil7!A$2:A$28,Feuil7!D$2:D$28)</f>
        <v>RHONE-ALPES</v>
      </c>
      <c r="K1236" t="str">
        <f t="shared" si="79"/>
        <v>niveau primaire</v>
      </c>
      <c r="L1236" t="str">
        <f t="shared" si="80"/>
        <v>CENTRE-EST</v>
      </c>
      <c r="M1236" s="11">
        <f t="shared" si="81"/>
        <v>122501</v>
      </c>
      <c r="N1236" s="11">
        <f t="shared" si="82"/>
        <v>740</v>
      </c>
    </row>
    <row r="1237" spans="1:14" x14ac:dyDescent="0.25">
      <c r="A1237" s="5">
        <v>31</v>
      </c>
      <c r="B1237" s="9" t="s">
        <v>133</v>
      </c>
      <c r="C1237" s="10" t="s">
        <v>134</v>
      </c>
      <c r="D1237" s="11">
        <v>1982</v>
      </c>
      <c r="E1237" s="7" t="s">
        <v>194</v>
      </c>
      <c r="F1237" s="8">
        <v>6952</v>
      </c>
      <c r="G1237" s="8">
        <v>17260</v>
      </c>
      <c r="H1237" s="8">
        <v>10460</v>
      </c>
      <c r="I1237" s="8">
        <v>24456</v>
      </c>
      <c r="J1237" t="str">
        <f>LOOKUP(A1237,Feuil7!A$2:A$28,Feuil7!D$2:D$28)</f>
        <v>NORD-PAS-DE-CALAIS</v>
      </c>
      <c r="K1237" t="str">
        <f t="shared" si="79"/>
        <v>niveau secondaire</v>
      </c>
      <c r="L1237" t="str">
        <f t="shared" si="80"/>
        <v/>
      </c>
      <c r="M1237" s="11">
        <f t="shared" si="81"/>
        <v>59128</v>
      </c>
      <c r="N1237" s="11">
        <f t="shared" si="82"/>
        <v>17412</v>
      </c>
    </row>
    <row r="1238" spans="1:14" x14ac:dyDescent="0.25">
      <c r="A1238" s="5">
        <v>43</v>
      </c>
      <c r="B1238" s="9" t="s">
        <v>149</v>
      </c>
      <c r="C1238" s="10" t="s">
        <v>150</v>
      </c>
      <c r="D1238">
        <v>1968</v>
      </c>
      <c r="E1238" s="7" t="s">
        <v>195</v>
      </c>
      <c r="F1238" s="8">
        <v>3104</v>
      </c>
      <c r="G1238" s="8">
        <v>4780</v>
      </c>
      <c r="H1238" s="8">
        <v>1852</v>
      </c>
      <c r="I1238" s="8">
        <v>2912</v>
      </c>
      <c r="J1238" t="str">
        <f>LOOKUP(A1238,Feuil7!A$2:A$28,Feuil7!D$2:D$28)</f>
        <v>FRANCHE-COMTE</v>
      </c>
      <c r="K1238" t="str">
        <f t="shared" si="79"/>
        <v>niveau secondaire</v>
      </c>
      <c r="L1238" t="str">
        <f t="shared" si="80"/>
        <v>EST</v>
      </c>
      <c r="M1238" s="11">
        <f t="shared" si="81"/>
        <v>12648</v>
      </c>
      <c r="N1238" s="11">
        <f t="shared" si="82"/>
        <v>4956</v>
      </c>
    </row>
    <row r="1239" spans="1:14" x14ac:dyDescent="0.25">
      <c r="A1239" s="5">
        <v>21</v>
      </c>
      <c r="B1239" s="9" t="s">
        <v>99</v>
      </c>
      <c r="C1239" s="10" t="s">
        <v>116</v>
      </c>
      <c r="D1239" s="11">
        <v>2011</v>
      </c>
      <c r="E1239" s="7" t="s">
        <v>197</v>
      </c>
      <c r="F1239" s="8">
        <v>719.40928046932095</v>
      </c>
      <c r="G1239" s="8">
        <v>8594.4242193514383</v>
      </c>
      <c r="H1239" s="8">
        <v>938.53931271813667</v>
      </c>
      <c r="I1239" s="8">
        <v>11121.287360026052</v>
      </c>
      <c r="J1239" t="str">
        <f>LOOKUP(A1239,Feuil7!A$2:A$28,Feuil7!D$2:D$28)</f>
        <v>CHAMPAGNE-ARDENNE</v>
      </c>
      <c r="K1239" t="str">
        <f t="shared" si="79"/>
        <v>niveau supérieur</v>
      </c>
      <c r="L1239" t="str">
        <f t="shared" si="80"/>
        <v>BASSIN PARISIEN</v>
      </c>
      <c r="M1239" s="11">
        <f t="shared" si="81"/>
        <v>21373.660172564945</v>
      </c>
      <c r="N1239" s="11">
        <f t="shared" si="82"/>
        <v>1657.9485931874576</v>
      </c>
    </row>
    <row r="1240" spans="1:14" x14ac:dyDescent="0.25">
      <c r="A1240" s="5">
        <v>52</v>
      </c>
      <c r="B1240" s="9" t="s">
        <v>57</v>
      </c>
      <c r="C1240" s="10" t="s">
        <v>117</v>
      </c>
      <c r="D1240" s="11">
        <v>1975</v>
      </c>
      <c r="E1240" s="7" t="s">
        <v>195</v>
      </c>
      <c r="F1240" s="8">
        <v>5080</v>
      </c>
      <c r="G1240" s="8">
        <v>9655</v>
      </c>
      <c r="H1240" s="8">
        <v>3330</v>
      </c>
      <c r="I1240" s="8">
        <v>5145</v>
      </c>
      <c r="J1240" t="str">
        <f>LOOKUP(A1240,Feuil7!A$2:A$28,Feuil7!D$2:D$28)</f>
        <v>PAYS DE LA LOIRE</v>
      </c>
      <c r="K1240" t="str">
        <f t="shared" si="79"/>
        <v>niveau secondaire</v>
      </c>
      <c r="L1240" t="str">
        <f t="shared" si="80"/>
        <v>OUEST</v>
      </c>
      <c r="M1240" s="11">
        <f t="shared" si="81"/>
        <v>23210</v>
      </c>
      <c r="N1240" s="11">
        <f t="shared" si="82"/>
        <v>8410</v>
      </c>
    </row>
    <row r="1241" spans="1:14" x14ac:dyDescent="0.25">
      <c r="A1241" s="5">
        <v>41</v>
      </c>
      <c r="B1241" s="9" t="s">
        <v>119</v>
      </c>
      <c r="C1241" s="10" t="s">
        <v>120</v>
      </c>
      <c r="D1241" s="11">
        <v>1990</v>
      </c>
      <c r="E1241" s="7" t="s">
        <v>196</v>
      </c>
      <c r="F1241" s="8">
        <v>703</v>
      </c>
      <c r="G1241" s="8">
        <v>5393</v>
      </c>
      <c r="H1241" s="8">
        <v>916</v>
      </c>
      <c r="I1241" s="8">
        <v>4940</v>
      </c>
      <c r="J1241" t="str">
        <f>LOOKUP(A1241,Feuil7!A$2:A$28,Feuil7!D$2:D$28)</f>
        <v>LORRAINE</v>
      </c>
      <c r="K1241" t="str">
        <f t="shared" si="79"/>
        <v>niveau supérieur</v>
      </c>
      <c r="L1241" t="str">
        <f t="shared" si="80"/>
        <v>EST</v>
      </c>
      <c r="M1241" s="11">
        <f t="shared" si="81"/>
        <v>11952</v>
      </c>
      <c r="N1241" s="11">
        <f t="shared" si="82"/>
        <v>1619</v>
      </c>
    </row>
    <row r="1242" spans="1:14" x14ac:dyDescent="0.25">
      <c r="A1242" s="5">
        <v>54</v>
      </c>
      <c r="B1242" s="9" t="s">
        <v>42</v>
      </c>
      <c r="C1242" s="10" t="s">
        <v>43</v>
      </c>
      <c r="D1242" s="11">
        <v>1990</v>
      </c>
      <c r="E1242" s="7" t="s">
        <v>197</v>
      </c>
      <c r="F1242" s="8">
        <v>856</v>
      </c>
      <c r="G1242" s="8">
        <v>13676</v>
      </c>
      <c r="H1242" s="8">
        <v>968</v>
      </c>
      <c r="I1242" s="8">
        <v>12276</v>
      </c>
      <c r="J1242" t="str">
        <f>LOOKUP(A1242,Feuil7!A$2:A$28,Feuil7!D$2:D$28)</f>
        <v>POITOU-CHARENTES</v>
      </c>
      <c r="K1242" t="str">
        <f t="shared" si="79"/>
        <v>niveau supérieur</v>
      </c>
      <c r="L1242" t="str">
        <f t="shared" si="80"/>
        <v>OUEST</v>
      </c>
      <c r="M1242" s="11">
        <f t="shared" si="81"/>
        <v>27776</v>
      </c>
      <c r="N1242" s="11">
        <f t="shared" si="82"/>
        <v>1824</v>
      </c>
    </row>
    <row r="1243" spans="1:14" x14ac:dyDescent="0.25">
      <c r="A1243" s="5">
        <v>73</v>
      </c>
      <c r="B1243" s="9" t="s">
        <v>76</v>
      </c>
      <c r="C1243" s="10" t="s">
        <v>77</v>
      </c>
      <c r="D1243" s="11">
        <v>2006</v>
      </c>
      <c r="E1243" s="7" t="s">
        <v>11</v>
      </c>
      <c r="F1243" s="8">
        <v>702.89196042358117</v>
      </c>
      <c r="G1243" s="8">
        <v>12140.145315388329</v>
      </c>
      <c r="H1243" s="8">
        <v>404.60534193419585</v>
      </c>
      <c r="I1243" s="8">
        <v>14258.911975104171</v>
      </c>
      <c r="J1243" t="str">
        <f>LOOKUP(A1243,Feuil7!A$2:A$28,Feuil7!D$2:D$28)</f>
        <v>MIDI-PYRENEES</v>
      </c>
      <c r="K1243" t="str">
        <f t="shared" si="79"/>
        <v>niveau primaire</v>
      </c>
      <c r="L1243" t="str">
        <f t="shared" si="80"/>
        <v>SUD-OUEST</v>
      </c>
      <c r="M1243" s="11">
        <f t="shared" si="81"/>
        <v>27506.554592850276</v>
      </c>
      <c r="N1243" s="11">
        <f t="shared" si="82"/>
        <v>1107.497302357777</v>
      </c>
    </row>
    <row r="1244" spans="1:14" x14ac:dyDescent="0.25">
      <c r="A1244" s="5">
        <v>54</v>
      </c>
      <c r="B1244" s="9" t="s">
        <v>164</v>
      </c>
      <c r="C1244" s="10" t="s">
        <v>165</v>
      </c>
      <c r="D1244" s="11">
        <v>1975</v>
      </c>
      <c r="E1244" s="7" t="s">
        <v>193</v>
      </c>
      <c r="F1244" s="8">
        <v>3485</v>
      </c>
      <c r="G1244" s="8">
        <v>29995</v>
      </c>
      <c r="H1244" s="8">
        <v>4085</v>
      </c>
      <c r="I1244" s="8">
        <v>36535</v>
      </c>
      <c r="J1244" t="str">
        <f>LOOKUP(A1244,Feuil7!A$2:A$28,Feuil7!D$2:D$28)</f>
        <v>POITOU-CHARENTES</v>
      </c>
      <c r="K1244" t="str">
        <f t="shared" si="79"/>
        <v>niveau primaire</v>
      </c>
      <c r="L1244" t="str">
        <f t="shared" si="80"/>
        <v>OUEST</v>
      </c>
      <c r="M1244" s="11">
        <f t="shared" si="81"/>
        <v>74100</v>
      </c>
      <c r="N1244" s="11">
        <f t="shared" si="82"/>
        <v>7570</v>
      </c>
    </row>
    <row r="1245" spans="1:14" x14ac:dyDescent="0.25">
      <c r="A1245" s="5">
        <v>73</v>
      </c>
      <c r="B1245" s="9" t="s">
        <v>30</v>
      </c>
      <c r="C1245" s="10" t="s">
        <v>31</v>
      </c>
      <c r="D1245" s="11">
        <v>1999</v>
      </c>
      <c r="E1245" s="7" t="s">
        <v>195</v>
      </c>
      <c r="F1245" s="8">
        <v>2414</v>
      </c>
      <c r="G1245" s="8">
        <v>28448</v>
      </c>
      <c r="H1245" s="8">
        <v>1099</v>
      </c>
      <c r="I1245" s="8">
        <v>17604</v>
      </c>
      <c r="J1245" t="str">
        <f>LOOKUP(A1245,Feuil7!A$2:A$28,Feuil7!D$2:D$28)</f>
        <v>MIDI-PYRENEES</v>
      </c>
      <c r="K1245" t="str">
        <f t="shared" si="79"/>
        <v>niveau secondaire</v>
      </c>
      <c r="L1245" t="str">
        <f t="shared" si="80"/>
        <v>SUD-OUEST</v>
      </c>
      <c r="M1245" s="11">
        <f t="shared" si="81"/>
        <v>49565</v>
      </c>
      <c r="N1245" s="11">
        <f t="shared" si="82"/>
        <v>3513</v>
      </c>
    </row>
    <row r="1246" spans="1:14" x14ac:dyDescent="0.25">
      <c r="A1246" s="5">
        <v>11</v>
      </c>
      <c r="B1246" s="9" t="s">
        <v>160</v>
      </c>
      <c r="C1246" s="10" t="s">
        <v>161</v>
      </c>
      <c r="D1246" s="11">
        <v>1990</v>
      </c>
      <c r="E1246" s="7" t="s">
        <v>11</v>
      </c>
      <c r="F1246" s="8">
        <v>12485</v>
      </c>
      <c r="G1246" s="8">
        <v>76172</v>
      </c>
      <c r="H1246" s="8">
        <v>9230</v>
      </c>
      <c r="I1246" s="8">
        <v>90120</v>
      </c>
      <c r="J1246" t="str">
        <f>LOOKUP(A1246,Feuil7!A$2:A$28,Feuil7!D$2:D$28)</f>
        <v>ILE-DE-FRANCE</v>
      </c>
      <c r="K1246" t="str">
        <f t="shared" si="79"/>
        <v>niveau primaire</v>
      </c>
      <c r="L1246" t="str">
        <f t="shared" si="80"/>
        <v>REGION PARISIENNE</v>
      </c>
      <c r="M1246" s="11">
        <f t="shared" si="81"/>
        <v>188007</v>
      </c>
      <c r="N1246" s="11">
        <f t="shared" si="82"/>
        <v>21715</v>
      </c>
    </row>
    <row r="1247" spans="1:14" x14ac:dyDescent="0.25">
      <c r="A1247" s="5">
        <v>93</v>
      </c>
      <c r="B1247" s="9" t="s">
        <v>308</v>
      </c>
      <c r="C1247" s="10" t="s">
        <v>17</v>
      </c>
      <c r="D1247" s="11">
        <v>2006</v>
      </c>
      <c r="E1247" s="7" t="s">
        <v>11</v>
      </c>
      <c r="F1247" s="8">
        <v>885.01277809809756</v>
      </c>
      <c r="G1247" s="8">
        <v>9249.7577898766322</v>
      </c>
      <c r="H1247" s="8">
        <v>588.55199401367634</v>
      </c>
      <c r="I1247" s="8">
        <v>11049.774188632491</v>
      </c>
      <c r="J1247" t="str">
        <f>LOOKUP(A1247,Feuil7!A$2:A$28,Feuil7!D$2:D$28)</f>
        <v>PROVENCE-ALPES-COTE D'AZUR</v>
      </c>
      <c r="K1247" t="str">
        <f t="shared" si="79"/>
        <v>niveau primaire</v>
      </c>
      <c r="L1247" t="str">
        <f t="shared" si="80"/>
        <v>MEDITERRANEE</v>
      </c>
      <c r="M1247" s="11">
        <f t="shared" si="81"/>
        <v>21773.096750620898</v>
      </c>
      <c r="N1247" s="11">
        <f t="shared" si="82"/>
        <v>1473.5647721117739</v>
      </c>
    </row>
    <row r="1248" spans="1:14" x14ac:dyDescent="0.25">
      <c r="A1248" s="5">
        <v>91</v>
      </c>
      <c r="B1248" s="9" t="s">
        <v>108</v>
      </c>
      <c r="C1248" s="10" t="s">
        <v>109</v>
      </c>
      <c r="D1248" s="11">
        <v>1999</v>
      </c>
      <c r="E1248" s="7" t="s">
        <v>196</v>
      </c>
      <c r="F1248" s="8">
        <v>426</v>
      </c>
      <c r="G1248" s="8">
        <v>3211</v>
      </c>
      <c r="H1248" s="8">
        <v>389</v>
      </c>
      <c r="I1248" s="8">
        <v>3644</v>
      </c>
      <c r="J1248" t="str">
        <f>LOOKUP(A1248,Feuil7!A$2:A$28,Feuil7!D$2:D$28)</f>
        <v>LANGUEDOC-ROUSSILLON</v>
      </c>
      <c r="K1248" t="str">
        <f t="shared" si="79"/>
        <v>niveau supérieur</v>
      </c>
      <c r="L1248" t="str">
        <f t="shared" si="80"/>
        <v>MEDITERRANEE</v>
      </c>
      <c r="M1248" s="11">
        <f t="shared" si="81"/>
        <v>7670</v>
      </c>
      <c r="N1248" s="11">
        <f t="shared" si="82"/>
        <v>815</v>
      </c>
    </row>
    <row r="1249" spans="1:14" x14ac:dyDescent="0.25">
      <c r="A1249" s="5">
        <v>94</v>
      </c>
      <c r="B1249" s="9" t="s">
        <v>51</v>
      </c>
      <c r="C1249" s="10" t="s">
        <v>52</v>
      </c>
      <c r="D1249" s="11">
        <v>1990</v>
      </c>
      <c r="E1249" s="7" t="s">
        <v>11</v>
      </c>
      <c r="F1249" s="8">
        <v>1504</v>
      </c>
      <c r="G1249" s="8">
        <v>15464</v>
      </c>
      <c r="H1249" s="8">
        <v>1160</v>
      </c>
      <c r="I1249" s="8">
        <v>16764</v>
      </c>
      <c r="J1249" t="str">
        <f>LOOKUP(A1249,Feuil7!A$2:A$28,Feuil7!D$2:D$28)</f>
        <v>CORSE</v>
      </c>
      <c r="K1249" t="str">
        <f t="shared" si="79"/>
        <v>niveau primaire</v>
      </c>
      <c r="L1249" t="str">
        <f t="shared" si="80"/>
        <v>MEDITERRANEE</v>
      </c>
      <c r="M1249" s="11">
        <f t="shared" si="81"/>
        <v>34892</v>
      </c>
      <c r="N1249" s="11">
        <f t="shared" si="82"/>
        <v>2664</v>
      </c>
    </row>
    <row r="1250" spans="1:14" x14ac:dyDescent="0.25">
      <c r="A1250" s="5">
        <v>93</v>
      </c>
      <c r="B1250" s="9" t="s">
        <v>32</v>
      </c>
      <c r="C1250" s="10" t="s">
        <v>33</v>
      </c>
      <c r="D1250" s="11">
        <v>1982</v>
      </c>
      <c r="E1250" s="7" t="s">
        <v>195</v>
      </c>
      <c r="F1250" s="8">
        <v>18916</v>
      </c>
      <c r="G1250" s="8">
        <v>70212</v>
      </c>
      <c r="H1250" s="8">
        <v>14872</v>
      </c>
      <c r="I1250" s="8">
        <v>55728</v>
      </c>
      <c r="J1250" t="str">
        <f>LOOKUP(A1250,Feuil7!A$2:A$28,Feuil7!D$2:D$28)</f>
        <v>PROVENCE-ALPES-COTE D'AZUR</v>
      </c>
      <c r="K1250" t="str">
        <f t="shared" si="79"/>
        <v>niveau secondaire</v>
      </c>
      <c r="L1250" t="str">
        <f t="shared" si="80"/>
        <v>MEDITERRANEE</v>
      </c>
      <c r="M1250" s="11">
        <f t="shared" si="81"/>
        <v>159728</v>
      </c>
      <c r="N1250" s="11">
        <f t="shared" si="82"/>
        <v>33788</v>
      </c>
    </row>
    <row r="1251" spans="1:14" x14ac:dyDescent="0.25">
      <c r="A1251" s="5">
        <v>91</v>
      </c>
      <c r="B1251" s="9" t="s">
        <v>80</v>
      </c>
      <c r="C1251" s="10" t="s">
        <v>81</v>
      </c>
      <c r="D1251">
        <v>1968</v>
      </c>
      <c r="E1251" s="7" t="s">
        <v>196</v>
      </c>
      <c r="F1251" s="8">
        <v>1876</v>
      </c>
      <c r="G1251" s="8">
        <v>9328</v>
      </c>
      <c r="H1251" s="8">
        <v>2236</v>
      </c>
      <c r="I1251" s="8">
        <v>8456</v>
      </c>
      <c r="J1251" t="str">
        <f>LOOKUP(A1251,Feuil7!A$2:A$28,Feuil7!D$2:D$28)</f>
        <v>LANGUEDOC-ROUSSILLON</v>
      </c>
      <c r="K1251" t="str">
        <f t="shared" si="79"/>
        <v>niveau supérieur</v>
      </c>
      <c r="L1251" t="str">
        <f t="shared" si="80"/>
        <v>MEDITERRANEE</v>
      </c>
      <c r="M1251" s="11">
        <f t="shared" si="81"/>
        <v>21896</v>
      </c>
      <c r="N1251" s="11">
        <f t="shared" si="82"/>
        <v>4112</v>
      </c>
    </row>
    <row r="1252" spans="1:14" x14ac:dyDescent="0.25">
      <c r="A1252" s="5">
        <v>83</v>
      </c>
      <c r="B1252" s="9" t="s">
        <v>135</v>
      </c>
      <c r="C1252" s="10" t="s">
        <v>136</v>
      </c>
      <c r="D1252" s="11">
        <v>1975</v>
      </c>
      <c r="E1252" s="7" t="s">
        <v>11</v>
      </c>
      <c r="F1252" s="8">
        <v>6295</v>
      </c>
      <c r="G1252" s="8">
        <v>63430</v>
      </c>
      <c r="H1252" s="8">
        <v>5235</v>
      </c>
      <c r="I1252" s="8">
        <v>72185</v>
      </c>
      <c r="J1252" t="str">
        <f>LOOKUP(A1252,Feuil7!A$2:A$28,Feuil7!D$2:D$28)</f>
        <v>AUVERGNE</v>
      </c>
      <c r="K1252" t="str">
        <f t="shared" si="79"/>
        <v>niveau primaire</v>
      </c>
      <c r="L1252" t="str">
        <f t="shared" si="80"/>
        <v>CENTRE-EST</v>
      </c>
      <c r="M1252" s="11">
        <f t="shared" si="81"/>
        <v>147145</v>
      </c>
      <c r="N1252" s="11">
        <f t="shared" si="82"/>
        <v>11530</v>
      </c>
    </row>
    <row r="1253" spans="1:14" x14ac:dyDescent="0.25">
      <c r="A1253" s="5">
        <v>82</v>
      </c>
      <c r="B1253" s="9" t="s">
        <v>23</v>
      </c>
      <c r="C1253" s="10" t="s">
        <v>154</v>
      </c>
      <c r="D1253" s="11">
        <v>1990</v>
      </c>
      <c r="E1253" s="7" t="s">
        <v>11</v>
      </c>
      <c r="F1253" s="8">
        <v>2858</v>
      </c>
      <c r="G1253" s="8">
        <v>22924</v>
      </c>
      <c r="H1253" s="8">
        <v>2268</v>
      </c>
      <c r="I1253" s="8">
        <v>27072</v>
      </c>
      <c r="J1253" t="str">
        <f>LOOKUP(A1253,Feuil7!A$2:A$28,Feuil7!D$2:D$28)</f>
        <v>RHONE-ALPES</v>
      </c>
      <c r="K1253" t="str">
        <f t="shared" si="79"/>
        <v>niveau primaire</v>
      </c>
      <c r="L1253" t="str">
        <f t="shared" si="80"/>
        <v>CENTRE-EST</v>
      </c>
      <c r="M1253" s="11">
        <f t="shared" si="81"/>
        <v>55122</v>
      </c>
      <c r="N1253" s="11">
        <f t="shared" si="82"/>
        <v>5126</v>
      </c>
    </row>
    <row r="1254" spans="1:14" x14ac:dyDescent="0.25">
      <c r="A1254" s="5">
        <v>73</v>
      </c>
      <c r="B1254" s="9" t="s">
        <v>30</v>
      </c>
      <c r="C1254" s="10" t="s">
        <v>31</v>
      </c>
      <c r="D1254" s="11">
        <v>1975</v>
      </c>
      <c r="E1254" s="7" t="s">
        <v>193</v>
      </c>
      <c r="F1254" s="8">
        <v>2145</v>
      </c>
      <c r="G1254" s="8">
        <v>25195</v>
      </c>
      <c r="H1254" s="8">
        <v>2245</v>
      </c>
      <c r="I1254" s="8">
        <v>31360</v>
      </c>
      <c r="J1254" t="str">
        <f>LOOKUP(A1254,Feuil7!A$2:A$28,Feuil7!D$2:D$28)</f>
        <v>MIDI-PYRENEES</v>
      </c>
      <c r="K1254" t="str">
        <f t="shared" si="79"/>
        <v>niveau primaire</v>
      </c>
      <c r="L1254" t="str">
        <f t="shared" si="80"/>
        <v>SUD-OUEST</v>
      </c>
      <c r="M1254" s="11">
        <f t="shared" si="81"/>
        <v>60945</v>
      </c>
      <c r="N1254" s="11">
        <f t="shared" si="82"/>
        <v>4390</v>
      </c>
    </row>
    <row r="1255" spans="1:14" x14ac:dyDescent="0.25">
      <c r="A1255" s="5">
        <v>93</v>
      </c>
      <c r="B1255" s="9" t="s">
        <v>311</v>
      </c>
      <c r="C1255" s="10" t="s">
        <v>18</v>
      </c>
      <c r="D1255" s="11">
        <v>2011</v>
      </c>
      <c r="E1255" s="7" t="s">
        <v>197</v>
      </c>
      <c r="F1255" s="8">
        <v>487.9920026854025</v>
      </c>
      <c r="G1255" s="8">
        <v>11135.529608400091</v>
      </c>
      <c r="H1255" s="8">
        <v>632.31167805366158</v>
      </c>
      <c r="I1255" s="8">
        <v>14936.461784239842</v>
      </c>
      <c r="J1255" t="str">
        <f>LOOKUP(A1255,Feuil7!A$2:A$28,Feuil7!D$2:D$28)</f>
        <v>PROVENCE-ALPES-COTE D'AZUR</v>
      </c>
      <c r="K1255" t="str">
        <f t="shared" si="79"/>
        <v>niveau supérieur</v>
      </c>
      <c r="L1255" t="str">
        <f t="shared" si="80"/>
        <v>MEDITERRANEE</v>
      </c>
      <c r="M1255" s="11">
        <f t="shared" si="81"/>
        <v>27192.295073378998</v>
      </c>
      <c r="N1255" s="11">
        <f t="shared" si="82"/>
        <v>1120.303680739064</v>
      </c>
    </row>
    <row r="1256" spans="1:14" x14ac:dyDescent="0.25">
      <c r="A1256" s="5">
        <v>73</v>
      </c>
      <c r="B1256" s="9" t="s">
        <v>76</v>
      </c>
      <c r="C1256" s="10" t="s">
        <v>77</v>
      </c>
      <c r="D1256" s="11">
        <v>1982</v>
      </c>
      <c r="E1256" s="7" t="s">
        <v>11</v>
      </c>
      <c r="F1256" s="8">
        <v>2288</v>
      </c>
      <c r="G1256" s="8">
        <v>25804</v>
      </c>
      <c r="H1256" s="8">
        <v>1448</v>
      </c>
      <c r="I1256" s="8">
        <v>28712</v>
      </c>
      <c r="J1256" t="str">
        <f>LOOKUP(A1256,Feuil7!A$2:A$28,Feuil7!D$2:D$28)</f>
        <v>MIDI-PYRENEES</v>
      </c>
      <c r="K1256" t="str">
        <f t="shared" si="79"/>
        <v>niveau primaire</v>
      </c>
      <c r="L1256" t="str">
        <f t="shared" si="80"/>
        <v>SUD-OUEST</v>
      </c>
      <c r="M1256" s="11">
        <f t="shared" si="81"/>
        <v>58252</v>
      </c>
      <c r="N1256" s="11">
        <f t="shared" si="82"/>
        <v>3736</v>
      </c>
    </row>
    <row r="1257" spans="1:14" x14ac:dyDescent="0.25">
      <c r="A1257" s="5">
        <v>83</v>
      </c>
      <c r="B1257" s="9" t="s">
        <v>37</v>
      </c>
      <c r="C1257" s="10" t="s">
        <v>38</v>
      </c>
      <c r="D1257" s="11">
        <v>1999</v>
      </c>
      <c r="E1257" s="7" t="s">
        <v>195</v>
      </c>
      <c r="F1257" s="8">
        <v>1543</v>
      </c>
      <c r="G1257" s="8">
        <v>15765</v>
      </c>
      <c r="H1257" s="8">
        <v>917</v>
      </c>
      <c r="I1257" s="8">
        <v>9908</v>
      </c>
      <c r="J1257" t="str">
        <f>LOOKUP(A1257,Feuil7!A$2:A$28,Feuil7!D$2:D$28)</f>
        <v>AUVERGNE</v>
      </c>
      <c r="K1257" t="str">
        <f t="shared" si="79"/>
        <v>niveau secondaire</v>
      </c>
      <c r="L1257" t="str">
        <f t="shared" si="80"/>
        <v>CENTRE-EST</v>
      </c>
      <c r="M1257" s="11">
        <f t="shared" si="81"/>
        <v>28133</v>
      </c>
      <c r="N1257" s="11">
        <f t="shared" si="82"/>
        <v>2460</v>
      </c>
    </row>
    <row r="1258" spans="1:14" x14ac:dyDescent="0.25">
      <c r="A1258" s="5">
        <v>93</v>
      </c>
      <c r="B1258" s="9" t="s">
        <v>14</v>
      </c>
      <c r="C1258" s="10" t="s">
        <v>171</v>
      </c>
      <c r="D1258" s="11">
        <v>2006</v>
      </c>
      <c r="E1258" s="7" t="s">
        <v>196</v>
      </c>
      <c r="F1258" s="8">
        <v>6558.321893444775</v>
      </c>
      <c r="G1258" s="8">
        <v>56427.416197690545</v>
      </c>
      <c r="H1258" s="8">
        <v>6336.1313951402208</v>
      </c>
      <c r="I1258" s="8">
        <v>65422.41161394112</v>
      </c>
      <c r="J1258" t="str">
        <f>LOOKUP(A1258,Feuil7!A$2:A$28,Feuil7!D$2:D$28)</f>
        <v>PROVENCE-ALPES-COTE D'AZUR</v>
      </c>
      <c r="K1258" t="str">
        <f t="shared" si="79"/>
        <v>niveau supérieur</v>
      </c>
      <c r="L1258" t="str">
        <f t="shared" si="80"/>
        <v>MEDITERRANEE</v>
      </c>
      <c r="M1258" s="11">
        <f t="shared" si="81"/>
        <v>134744.28110021667</v>
      </c>
      <c r="N1258" s="11">
        <f t="shared" si="82"/>
        <v>12894.453288584995</v>
      </c>
    </row>
    <row r="1259" spans="1:14" x14ac:dyDescent="0.25">
      <c r="A1259" s="5">
        <v>74</v>
      </c>
      <c r="B1259" s="9" t="s">
        <v>48</v>
      </c>
      <c r="C1259" s="10" t="s">
        <v>49</v>
      </c>
      <c r="D1259" s="11">
        <v>1999</v>
      </c>
      <c r="E1259" s="7" t="s">
        <v>196</v>
      </c>
      <c r="F1259" s="8">
        <v>1240</v>
      </c>
      <c r="G1259" s="8">
        <v>8738</v>
      </c>
      <c r="H1259" s="8">
        <v>1206</v>
      </c>
      <c r="I1259" s="8">
        <v>10178</v>
      </c>
      <c r="J1259" t="str">
        <f>LOOKUP(A1259,Feuil7!A$2:A$28,Feuil7!D$2:D$28)</f>
        <v>LIMOUSIN</v>
      </c>
      <c r="K1259" t="str">
        <f t="shared" si="79"/>
        <v>niveau supérieur</v>
      </c>
      <c r="L1259" t="str">
        <f t="shared" si="80"/>
        <v>SUD-OUEST</v>
      </c>
      <c r="M1259" s="11">
        <f t="shared" si="81"/>
        <v>21362</v>
      </c>
      <c r="N1259" s="11">
        <f t="shared" si="82"/>
        <v>2446</v>
      </c>
    </row>
    <row r="1260" spans="1:14" x14ac:dyDescent="0.25">
      <c r="A1260" s="5">
        <v>73</v>
      </c>
      <c r="B1260" s="9" t="s">
        <v>74</v>
      </c>
      <c r="C1260" s="10" t="s">
        <v>75</v>
      </c>
      <c r="D1260" s="11">
        <v>1975</v>
      </c>
      <c r="E1260" s="7" t="s">
        <v>195</v>
      </c>
      <c r="F1260" s="8">
        <v>11085</v>
      </c>
      <c r="G1260" s="8">
        <v>32285</v>
      </c>
      <c r="H1260" s="8">
        <v>8145</v>
      </c>
      <c r="I1260" s="8">
        <v>21375</v>
      </c>
      <c r="J1260" t="str">
        <f>LOOKUP(A1260,Feuil7!A$2:A$28,Feuil7!D$2:D$28)</f>
        <v>MIDI-PYRENEES</v>
      </c>
      <c r="K1260" t="str">
        <f t="shared" si="79"/>
        <v>niveau secondaire</v>
      </c>
      <c r="L1260" t="str">
        <f t="shared" si="80"/>
        <v>SUD-OUEST</v>
      </c>
      <c r="M1260" s="11">
        <f t="shared" si="81"/>
        <v>72890</v>
      </c>
      <c r="N1260" s="11">
        <f t="shared" si="82"/>
        <v>19230</v>
      </c>
    </row>
    <row r="1261" spans="1:14" x14ac:dyDescent="0.25">
      <c r="A1261" s="5">
        <v>82</v>
      </c>
      <c r="B1261" s="9" t="s">
        <v>88</v>
      </c>
      <c r="C1261" s="10" t="s">
        <v>89</v>
      </c>
      <c r="D1261" s="11">
        <v>1990</v>
      </c>
      <c r="E1261" s="7" t="s">
        <v>197</v>
      </c>
      <c r="F1261" s="8">
        <v>3890</v>
      </c>
      <c r="G1261" s="8">
        <v>46869</v>
      </c>
      <c r="H1261" s="8">
        <v>4500</v>
      </c>
      <c r="I1261" s="8">
        <v>42273</v>
      </c>
      <c r="J1261" t="str">
        <f>LOOKUP(A1261,Feuil7!A$2:A$28,Feuil7!D$2:D$28)</f>
        <v>RHONE-ALPES</v>
      </c>
      <c r="K1261" t="str">
        <f t="shared" si="79"/>
        <v>niveau supérieur</v>
      </c>
      <c r="L1261" t="str">
        <f t="shared" si="80"/>
        <v>CENTRE-EST</v>
      </c>
      <c r="M1261" s="11">
        <f t="shared" si="81"/>
        <v>97532</v>
      </c>
      <c r="N1261" s="11">
        <f t="shared" si="82"/>
        <v>8390</v>
      </c>
    </row>
    <row r="1262" spans="1:14" x14ac:dyDescent="0.25">
      <c r="A1262" s="5">
        <v>72</v>
      </c>
      <c r="B1262" s="9" t="s">
        <v>78</v>
      </c>
      <c r="C1262" s="10" t="s">
        <v>79</v>
      </c>
      <c r="D1262" s="11">
        <v>2011</v>
      </c>
      <c r="E1262" s="7" t="s">
        <v>11</v>
      </c>
      <c r="F1262" s="8">
        <v>7199.5101833651643</v>
      </c>
      <c r="G1262" s="8">
        <v>68152.673252473382</v>
      </c>
      <c r="H1262" s="8">
        <v>4802.8576588120341</v>
      </c>
      <c r="I1262" s="8">
        <v>83308.018009505089</v>
      </c>
      <c r="J1262" t="str">
        <f>LOOKUP(A1262,Feuil7!A$2:A$28,Feuil7!D$2:D$28)</f>
        <v>AQUITAINE</v>
      </c>
      <c r="K1262" t="str">
        <f t="shared" si="79"/>
        <v>niveau primaire</v>
      </c>
      <c r="L1262" t="str">
        <f t="shared" si="80"/>
        <v>SUD-OUEST</v>
      </c>
      <c r="M1262" s="11">
        <f t="shared" si="81"/>
        <v>163463.05910415569</v>
      </c>
      <c r="N1262" s="11">
        <f t="shared" si="82"/>
        <v>12002.367842177198</v>
      </c>
    </row>
    <row r="1263" spans="1:14" x14ac:dyDescent="0.25">
      <c r="A1263" s="5">
        <v>82</v>
      </c>
      <c r="B1263" s="9" t="s">
        <v>309</v>
      </c>
      <c r="C1263" s="10" t="s">
        <v>20</v>
      </c>
      <c r="D1263" s="11">
        <v>1990</v>
      </c>
      <c r="E1263" s="7" t="s">
        <v>193</v>
      </c>
      <c r="F1263" s="8">
        <v>344</v>
      </c>
      <c r="G1263" s="8">
        <v>20876</v>
      </c>
      <c r="H1263" s="8">
        <v>208</v>
      </c>
      <c r="I1263" s="8">
        <v>26520</v>
      </c>
      <c r="J1263" t="str">
        <f>LOOKUP(A1263,Feuil7!A$2:A$28,Feuil7!D$2:D$28)</f>
        <v>RHONE-ALPES</v>
      </c>
      <c r="K1263" t="str">
        <f t="shared" si="79"/>
        <v>niveau primaire</v>
      </c>
      <c r="L1263" t="str">
        <f t="shared" si="80"/>
        <v>CENTRE-EST</v>
      </c>
      <c r="M1263" s="11">
        <f t="shared" si="81"/>
        <v>47948</v>
      </c>
      <c r="N1263" s="11">
        <f t="shared" si="82"/>
        <v>552</v>
      </c>
    </row>
    <row r="1264" spans="1:14" x14ac:dyDescent="0.25">
      <c r="A1264" s="5">
        <v>82</v>
      </c>
      <c r="B1264" s="9" t="s">
        <v>88</v>
      </c>
      <c r="C1264" s="10" t="s">
        <v>89</v>
      </c>
      <c r="D1264" s="11">
        <v>1999</v>
      </c>
      <c r="E1264" s="7" t="s">
        <v>11</v>
      </c>
      <c r="F1264" s="8">
        <v>5440</v>
      </c>
      <c r="G1264" s="8">
        <v>63327</v>
      </c>
      <c r="H1264" s="8">
        <v>3859</v>
      </c>
      <c r="I1264" s="8">
        <v>70201</v>
      </c>
      <c r="J1264" t="str">
        <f>LOOKUP(A1264,Feuil7!A$2:A$28,Feuil7!D$2:D$28)</f>
        <v>RHONE-ALPES</v>
      </c>
      <c r="K1264" t="str">
        <f t="shared" si="79"/>
        <v>niveau primaire</v>
      </c>
      <c r="L1264" t="str">
        <f t="shared" si="80"/>
        <v>CENTRE-EST</v>
      </c>
      <c r="M1264" s="11">
        <f t="shared" si="81"/>
        <v>142827</v>
      </c>
      <c r="N1264" s="11">
        <f t="shared" si="82"/>
        <v>9299</v>
      </c>
    </row>
    <row r="1265" spans="1:14" x14ac:dyDescent="0.25">
      <c r="A1265" s="5">
        <v>24</v>
      </c>
      <c r="B1265" s="9" t="s">
        <v>94</v>
      </c>
      <c r="C1265" s="10" t="s">
        <v>95</v>
      </c>
      <c r="D1265" s="11">
        <v>1982</v>
      </c>
      <c r="E1265" s="7" t="s">
        <v>193</v>
      </c>
      <c r="F1265" s="8">
        <v>1216</v>
      </c>
      <c r="G1265" s="8">
        <v>22952</v>
      </c>
      <c r="H1265" s="8">
        <v>1432</v>
      </c>
      <c r="I1265" s="8">
        <v>31588</v>
      </c>
      <c r="J1265" t="str">
        <f>LOOKUP(A1265,Feuil7!A$2:A$28,Feuil7!D$2:D$28)</f>
        <v>CENTRE</v>
      </c>
      <c r="K1265" t="str">
        <f t="shared" si="79"/>
        <v>niveau primaire</v>
      </c>
      <c r="L1265" t="str">
        <f t="shared" si="80"/>
        <v>BASSIN PARISIEN</v>
      </c>
      <c r="M1265" s="11">
        <f t="shared" si="81"/>
        <v>57188</v>
      </c>
      <c r="N1265" s="11">
        <f t="shared" si="82"/>
        <v>2648</v>
      </c>
    </row>
    <row r="1266" spans="1:14" x14ac:dyDescent="0.25">
      <c r="A1266" s="5">
        <v>21</v>
      </c>
      <c r="B1266" s="9" t="s">
        <v>312</v>
      </c>
      <c r="C1266" s="10" t="s">
        <v>22</v>
      </c>
      <c r="D1266" s="11">
        <v>1975</v>
      </c>
      <c r="E1266" s="7" t="s">
        <v>195</v>
      </c>
      <c r="F1266" s="8">
        <v>5335</v>
      </c>
      <c r="G1266" s="8">
        <v>11890</v>
      </c>
      <c r="H1266" s="8">
        <v>2900</v>
      </c>
      <c r="I1266" s="8">
        <v>5320</v>
      </c>
      <c r="J1266" t="str">
        <f>LOOKUP(A1266,Feuil7!A$2:A$28,Feuil7!D$2:D$28)</f>
        <v>CHAMPAGNE-ARDENNE</v>
      </c>
      <c r="K1266" t="str">
        <f t="shared" si="79"/>
        <v>niveau secondaire</v>
      </c>
      <c r="L1266" t="str">
        <f t="shared" si="80"/>
        <v>BASSIN PARISIEN</v>
      </c>
      <c r="M1266" s="11">
        <f t="shared" si="81"/>
        <v>25445</v>
      </c>
      <c r="N1266" s="11">
        <f t="shared" si="82"/>
        <v>8235</v>
      </c>
    </row>
    <row r="1267" spans="1:14" x14ac:dyDescent="0.25">
      <c r="A1267" s="5">
        <v>83</v>
      </c>
      <c r="B1267" s="9" t="s">
        <v>306</v>
      </c>
      <c r="C1267" s="10" t="s">
        <v>15</v>
      </c>
      <c r="D1267" s="11">
        <v>1999</v>
      </c>
      <c r="E1267" s="7" t="s">
        <v>195</v>
      </c>
      <c r="F1267" s="8">
        <v>3347</v>
      </c>
      <c r="G1267" s="8">
        <v>37795</v>
      </c>
      <c r="H1267" s="8">
        <v>2089</v>
      </c>
      <c r="I1267" s="8">
        <v>28204</v>
      </c>
      <c r="J1267" t="str">
        <f>LOOKUP(A1267,Feuil7!A$2:A$28,Feuil7!D$2:D$28)</f>
        <v>AUVERGNE</v>
      </c>
      <c r="K1267" t="str">
        <f t="shared" si="79"/>
        <v>niveau secondaire</v>
      </c>
      <c r="L1267" t="str">
        <f t="shared" si="80"/>
        <v>CENTRE-EST</v>
      </c>
      <c r="M1267" s="11">
        <f t="shared" si="81"/>
        <v>71435</v>
      </c>
      <c r="N1267" s="11">
        <f t="shared" si="82"/>
        <v>5436</v>
      </c>
    </row>
    <row r="1268" spans="1:14" x14ac:dyDescent="0.25">
      <c r="A1268" s="5">
        <v>26</v>
      </c>
      <c r="B1268" s="9" t="s">
        <v>151</v>
      </c>
      <c r="C1268" s="10" t="s">
        <v>152</v>
      </c>
      <c r="D1268" s="11">
        <v>1990</v>
      </c>
      <c r="E1268" s="7" t="s">
        <v>193</v>
      </c>
      <c r="F1268" s="8">
        <v>922</v>
      </c>
      <c r="G1268" s="8">
        <v>40048</v>
      </c>
      <c r="H1268" s="8">
        <v>892</v>
      </c>
      <c r="I1268" s="8">
        <v>60483</v>
      </c>
      <c r="J1268" t="str">
        <f>LOOKUP(A1268,Feuil7!A$2:A$28,Feuil7!D$2:D$28)</f>
        <v>BOURGOGNE</v>
      </c>
      <c r="K1268" t="str">
        <f t="shared" si="79"/>
        <v>niveau primaire</v>
      </c>
      <c r="L1268" t="str">
        <f t="shared" si="80"/>
        <v>BASSIN PARISIEN</v>
      </c>
      <c r="M1268" s="11">
        <f t="shared" si="81"/>
        <v>102345</v>
      </c>
      <c r="N1268" s="11">
        <f t="shared" si="82"/>
        <v>1814</v>
      </c>
    </row>
    <row r="1269" spans="1:14" x14ac:dyDescent="0.25">
      <c r="A1269" s="5">
        <v>73</v>
      </c>
      <c r="B1269" s="9" t="s">
        <v>313</v>
      </c>
      <c r="C1269" s="10" t="s">
        <v>24</v>
      </c>
      <c r="D1269" s="11">
        <v>2011</v>
      </c>
      <c r="E1269" s="7" t="s">
        <v>193</v>
      </c>
      <c r="F1269" s="8">
        <v>27.804143740400232</v>
      </c>
      <c r="G1269" s="8">
        <v>5676.3285995873457</v>
      </c>
      <c r="H1269" s="8">
        <v>0</v>
      </c>
      <c r="I1269" s="8">
        <v>7747.5417004379478</v>
      </c>
      <c r="J1269" t="str">
        <f>LOOKUP(A1269,Feuil7!A$2:A$28,Feuil7!D$2:D$28)</f>
        <v>MIDI-PYRENEES</v>
      </c>
      <c r="K1269" t="str">
        <f t="shared" si="79"/>
        <v>niveau primaire</v>
      </c>
      <c r="L1269" t="str">
        <f t="shared" si="80"/>
        <v>SUD-OUEST</v>
      </c>
      <c r="M1269" s="11">
        <f t="shared" si="81"/>
        <v>13451.674443765693</v>
      </c>
      <c r="N1269" s="11">
        <f t="shared" si="82"/>
        <v>27.804143740400232</v>
      </c>
    </row>
    <row r="1270" spans="1:14" x14ac:dyDescent="0.25">
      <c r="A1270" s="5">
        <v>73</v>
      </c>
      <c r="B1270" s="9" t="s">
        <v>313</v>
      </c>
      <c r="C1270" s="10" t="s">
        <v>24</v>
      </c>
      <c r="D1270" s="11">
        <v>2006</v>
      </c>
      <c r="E1270" s="7" t="s">
        <v>197</v>
      </c>
      <c r="F1270" s="8">
        <v>451.72718531846749</v>
      </c>
      <c r="G1270" s="8">
        <v>8264.9213533627753</v>
      </c>
      <c r="H1270" s="8">
        <v>596.61726815810209</v>
      </c>
      <c r="I1270" s="8">
        <v>10106.084851873842</v>
      </c>
      <c r="J1270" t="str">
        <f>LOOKUP(A1270,Feuil7!A$2:A$28,Feuil7!D$2:D$28)</f>
        <v>MIDI-PYRENEES</v>
      </c>
      <c r="K1270" t="str">
        <f t="shared" si="79"/>
        <v>niveau supérieur</v>
      </c>
      <c r="L1270" t="str">
        <f t="shared" si="80"/>
        <v>SUD-OUEST</v>
      </c>
      <c r="M1270" s="11">
        <f t="shared" si="81"/>
        <v>19419.350658713185</v>
      </c>
      <c r="N1270" s="11">
        <f t="shared" si="82"/>
        <v>1048.3444534765695</v>
      </c>
    </row>
    <row r="1271" spans="1:14" x14ac:dyDescent="0.25">
      <c r="A1271" s="5">
        <v>54</v>
      </c>
      <c r="B1271" s="9" t="s">
        <v>42</v>
      </c>
      <c r="C1271" s="10" t="s">
        <v>43</v>
      </c>
      <c r="D1271" s="11">
        <v>1999</v>
      </c>
      <c r="E1271" s="7" t="s">
        <v>195</v>
      </c>
      <c r="F1271" s="8">
        <v>5924</v>
      </c>
      <c r="G1271" s="8">
        <v>58864</v>
      </c>
      <c r="H1271" s="8">
        <v>3943</v>
      </c>
      <c r="I1271" s="8">
        <v>44865</v>
      </c>
      <c r="J1271" t="str">
        <f>LOOKUP(A1271,Feuil7!A$2:A$28,Feuil7!D$2:D$28)</f>
        <v>POITOU-CHARENTES</v>
      </c>
      <c r="K1271" t="str">
        <f t="shared" si="79"/>
        <v>niveau secondaire</v>
      </c>
      <c r="L1271" t="str">
        <f t="shared" si="80"/>
        <v>OUEST</v>
      </c>
      <c r="M1271" s="11">
        <f t="shared" si="81"/>
        <v>113596</v>
      </c>
      <c r="N1271" s="11">
        <f t="shared" si="82"/>
        <v>9867</v>
      </c>
    </row>
    <row r="1272" spans="1:14" x14ac:dyDescent="0.25">
      <c r="A1272" s="5">
        <v>24</v>
      </c>
      <c r="B1272" s="9" t="s">
        <v>68</v>
      </c>
      <c r="C1272" s="10" t="s">
        <v>69</v>
      </c>
      <c r="D1272" s="11">
        <v>1975</v>
      </c>
      <c r="E1272" s="7" t="s">
        <v>194</v>
      </c>
      <c r="F1272" s="8">
        <v>1385</v>
      </c>
      <c r="G1272" s="8">
        <v>3205</v>
      </c>
      <c r="H1272" s="8">
        <v>1835</v>
      </c>
      <c r="I1272" s="8">
        <v>5240</v>
      </c>
      <c r="J1272" t="str">
        <f>LOOKUP(A1272,Feuil7!A$2:A$28,Feuil7!D$2:D$28)</f>
        <v>CENTRE</v>
      </c>
      <c r="K1272" t="str">
        <f t="shared" si="79"/>
        <v>niveau secondaire</v>
      </c>
      <c r="L1272" t="str">
        <f t="shared" si="80"/>
        <v>BASSIN PARISIEN</v>
      </c>
      <c r="M1272" s="11">
        <f t="shared" si="81"/>
        <v>11665</v>
      </c>
      <c r="N1272" s="11">
        <f t="shared" si="82"/>
        <v>3220</v>
      </c>
    </row>
    <row r="1273" spans="1:14" x14ac:dyDescent="0.25">
      <c r="A1273" s="5">
        <v>94</v>
      </c>
      <c r="B1273" s="9" t="s">
        <v>53</v>
      </c>
      <c r="C1273" s="10" t="s">
        <v>54</v>
      </c>
      <c r="D1273" s="11">
        <v>1982</v>
      </c>
      <c r="E1273" s="7" t="s">
        <v>197</v>
      </c>
      <c r="F1273" s="8">
        <v>108</v>
      </c>
      <c r="G1273" s="8">
        <v>1972</v>
      </c>
      <c r="H1273" s="8">
        <v>216</v>
      </c>
      <c r="I1273" s="8">
        <v>1924</v>
      </c>
      <c r="J1273" t="str">
        <f>LOOKUP(A1273,Feuil7!A$2:A$28,Feuil7!D$2:D$28)</f>
        <v>CORSE</v>
      </c>
      <c r="K1273" t="str">
        <f t="shared" si="79"/>
        <v>niveau supérieur</v>
      </c>
      <c r="L1273" t="str">
        <f t="shared" si="80"/>
        <v>MEDITERRANEE</v>
      </c>
      <c r="M1273" s="11">
        <f t="shared" si="81"/>
        <v>4220</v>
      </c>
      <c r="N1273" s="11">
        <f t="shared" si="82"/>
        <v>324</v>
      </c>
    </row>
    <row r="1274" spans="1:14" x14ac:dyDescent="0.25">
      <c r="A1274" s="5">
        <v>82</v>
      </c>
      <c r="B1274" s="9" t="s">
        <v>55</v>
      </c>
      <c r="C1274" s="10" t="s">
        <v>65</v>
      </c>
      <c r="D1274" s="11">
        <v>2011</v>
      </c>
      <c r="E1274" s="7" t="s">
        <v>194</v>
      </c>
      <c r="F1274" s="8">
        <v>1419.1460444519594</v>
      </c>
      <c r="G1274" s="8">
        <v>8484.0954147755256</v>
      </c>
      <c r="H1274" s="8">
        <v>1057.5940189016803</v>
      </c>
      <c r="I1274" s="8">
        <v>13525.92566903174</v>
      </c>
      <c r="J1274" t="str">
        <f>LOOKUP(A1274,Feuil7!A$2:A$28,Feuil7!D$2:D$28)</f>
        <v>RHONE-ALPES</v>
      </c>
      <c r="K1274" t="str">
        <f t="shared" si="79"/>
        <v>niveau secondaire</v>
      </c>
      <c r="L1274" t="str">
        <f t="shared" si="80"/>
        <v>CENTRE-EST</v>
      </c>
      <c r="M1274" s="11">
        <f t="shared" si="81"/>
        <v>24486.761147160905</v>
      </c>
      <c r="N1274" s="11">
        <f t="shared" si="82"/>
        <v>2476.7400633536399</v>
      </c>
    </row>
    <row r="1275" spans="1:14" x14ac:dyDescent="0.25">
      <c r="A1275" s="5">
        <v>11</v>
      </c>
      <c r="B1275" s="9" t="s">
        <v>162</v>
      </c>
      <c r="C1275" s="10" t="s">
        <v>163</v>
      </c>
      <c r="D1275" s="11">
        <v>1982</v>
      </c>
      <c r="E1275" s="7" t="s">
        <v>194</v>
      </c>
      <c r="F1275" s="8">
        <v>5236</v>
      </c>
      <c r="G1275" s="8">
        <v>17428</v>
      </c>
      <c r="H1275" s="8">
        <v>5620</v>
      </c>
      <c r="I1275" s="8">
        <v>32264</v>
      </c>
      <c r="J1275" t="str">
        <f>LOOKUP(A1275,Feuil7!A$2:A$28,Feuil7!D$2:D$28)</f>
        <v>ILE-DE-FRANCE</v>
      </c>
      <c r="K1275" t="str">
        <f t="shared" si="79"/>
        <v>niveau secondaire</v>
      </c>
      <c r="L1275" t="str">
        <f t="shared" si="80"/>
        <v>REGION PARISIENNE</v>
      </c>
      <c r="M1275" s="11">
        <f t="shared" si="81"/>
        <v>60548</v>
      </c>
      <c r="N1275" s="11">
        <f t="shared" si="82"/>
        <v>10856</v>
      </c>
    </row>
    <row r="1276" spans="1:14" x14ac:dyDescent="0.25">
      <c r="A1276" s="5">
        <v>24</v>
      </c>
      <c r="B1276" s="9" t="s">
        <v>94</v>
      </c>
      <c r="C1276" s="10" t="s">
        <v>95</v>
      </c>
      <c r="D1276">
        <v>1968</v>
      </c>
      <c r="E1276" s="7" t="s">
        <v>194</v>
      </c>
      <c r="F1276" s="8">
        <v>624</v>
      </c>
      <c r="G1276" s="8">
        <v>1672</v>
      </c>
      <c r="H1276" s="8">
        <v>916</v>
      </c>
      <c r="I1276" s="8">
        <v>3284</v>
      </c>
      <c r="J1276" t="str">
        <f>LOOKUP(A1276,Feuil7!A$2:A$28,Feuil7!D$2:D$28)</f>
        <v>CENTRE</v>
      </c>
      <c r="K1276" t="str">
        <f t="shared" si="79"/>
        <v>niveau secondaire</v>
      </c>
      <c r="L1276" t="str">
        <f t="shared" si="80"/>
        <v>BASSIN PARISIEN</v>
      </c>
      <c r="M1276" s="11">
        <f t="shared" si="81"/>
        <v>6496</v>
      </c>
      <c r="N1276" s="11">
        <f t="shared" si="82"/>
        <v>1540</v>
      </c>
    </row>
    <row r="1277" spans="1:14" x14ac:dyDescent="0.25">
      <c r="A1277" s="5">
        <v>83</v>
      </c>
      <c r="B1277" s="9" t="s">
        <v>306</v>
      </c>
      <c r="C1277" s="10" t="s">
        <v>15</v>
      </c>
      <c r="D1277" s="11">
        <v>1975</v>
      </c>
      <c r="E1277" s="7" t="s">
        <v>194</v>
      </c>
      <c r="F1277" s="8">
        <v>1440</v>
      </c>
      <c r="G1277" s="8">
        <v>4220</v>
      </c>
      <c r="H1277" s="8">
        <v>2170</v>
      </c>
      <c r="I1277" s="8">
        <v>8120</v>
      </c>
      <c r="J1277" t="str">
        <f>LOOKUP(A1277,Feuil7!A$2:A$28,Feuil7!D$2:D$28)</f>
        <v>AUVERGNE</v>
      </c>
      <c r="K1277" t="str">
        <f t="shared" si="79"/>
        <v>niveau secondaire</v>
      </c>
      <c r="L1277" t="str">
        <f t="shared" si="80"/>
        <v>CENTRE-EST</v>
      </c>
      <c r="M1277" s="11">
        <f t="shared" si="81"/>
        <v>15950</v>
      </c>
      <c r="N1277" s="11">
        <f t="shared" si="82"/>
        <v>3610</v>
      </c>
    </row>
    <row r="1278" spans="1:14" x14ac:dyDescent="0.25">
      <c r="A1278" s="5">
        <v>82</v>
      </c>
      <c r="B1278" s="9" t="s">
        <v>55</v>
      </c>
      <c r="C1278" s="10" t="s">
        <v>65</v>
      </c>
      <c r="D1278" s="11">
        <v>2011</v>
      </c>
      <c r="E1278" s="7" t="s">
        <v>197</v>
      </c>
      <c r="F1278" s="8">
        <v>2236.5563426125741</v>
      </c>
      <c r="G1278" s="8">
        <v>36928.964762711148</v>
      </c>
      <c r="H1278" s="8">
        <v>2790.4479431380423</v>
      </c>
      <c r="I1278" s="8">
        <v>45686.303028818715</v>
      </c>
      <c r="J1278" t="str">
        <f>LOOKUP(A1278,Feuil7!A$2:A$28,Feuil7!D$2:D$28)</f>
        <v>RHONE-ALPES</v>
      </c>
      <c r="K1278" t="str">
        <f t="shared" si="79"/>
        <v>niveau supérieur</v>
      </c>
      <c r="L1278" t="str">
        <f t="shared" si="80"/>
        <v>CENTRE-EST</v>
      </c>
      <c r="M1278" s="11">
        <f t="shared" si="81"/>
        <v>87642.272077280475</v>
      </c>
      <c r="N1278" s="11">
        <f t="shared" si="82"/>
        <v>5027.004285750616</v>
      </c>
    </row>
    <row r="1279" spans="1:14" x14ac:dyDescent="0.25">
      <c r="A1279" s="5">
        <v>93</v>
      </c>
      <c r="B1279" s="9" t="s">
        <v>14</v>
      </c>
      <c r="C1279" s="10" t="s">
        <v>171</v>
      </c>
      <c r="D1279" s="11">
        <v>1999</v>
      </c>
      <c r="E1279" s="7" t="s">
        <v>193</v>
      </c>
      <c r="F1279" s="8">
        <v>512</v>
      </c>
      <c r="G1279" s="8">
        <v>47177</v>
      </c>
      <c r="H1279" s="8">
        <v>289</v>
      </c>
      <c r="I1279" s="8">
        <v>67772</v>
      </c>
      <c r="J1279" t="str">
        <f>LOOKUP(A1279,Feuil7!A$2:A$28,Feuil7!D$2:D$28)</f>
        <v>PROVENCE-ALPES-COTE D'AZUR</v>
      </c>
      <c r="K1279" t="str">
        <f t="shared" si="79"/>
        <v>niveau primaire</v>
      </c>
      <c r="L1279" t="str">
        <f t="shared" si="80"/>
        <v>MEDITERRANEE</v>
      </c>
      <c r="M1279" s="11">
        <f t="shared" si="81"/>
        <v>115750</v>
      </c>
      <c r="N1279" s="11">
        <f t="shared" si="82"/>
        <v>801</v>
      </c>
    </row>
    <row r="1280" spans="1:14" x14ac:dyDescent="0.25">
      <c r="A1280" s="5">
        <v>11</v>
      </c>
      <c r="B1280" s="9" t="s">
        <v>191</v>
      </c>
      <c r="C1280" s="10" t="s">
        <v>192</v>
      </c>
      <c r="D1280" s="11">
        <v>1975</v>
      </c>
      <c r="E1280" s="7" t="s">
        <v>195</v>
      </c>
      <c r="F1280" s="8">
        <v>13210</v>
      </c>
      <c r="G1280" s="8">
        <v>42075</v>
      </c>
      <c r="H1280" s="8">
        <v>11005</v>
      </c>
      <c r="I1280" s="8">
        <v>28325</v>
      </c>
      <c r="J1280" t="str">
        <f>LOOKUP(A1280,Feuil7!A$2:A$28,Feuil7!D$2:D$28)</f>
        <v>ILE-DE-FRANCE</v>
      </c>
      <c r="K1280" t="str">
        <f t="shared" si="79"/>
        <v>niveau secondaire</v>
      </c>
      <c r="L1280" t="str">
        <f t="shared" si="80"/>
        <v>REGION PARISIENNE</v>
      </c>
      <c r="M1280" s="11">
        <f t="shared" si="81"/>
        <v>94615</v>
      </c>
      <c r="N1280" s="11">
        <f t="shared" si="82"/>
        <v>24215</v>
      </c>
    </row>
    <row r="1281" spans="1:14" x14ac:dyDescent="0.25">
      <c r="A1281" s="5">
        <v>93</v>
      </c>
      <c r="B1281" s="9" t="s">
        <v>14</v>
      </c>
      <c r="C1281" s="10" t="s">
        <v>171</v>
      </c>
      <c r="D1281" s="11">
        <v>2006</v>
      </c>
      <c r="E1281" s="7" t="s">
        <v>11</v>
      </c>
      <c r="F1281" s="8">
        <v>6746.6063292747103</v>
      </c>
      <c r="G1281" s="8">
        <v>56290.782710089392</v>
      </c>
      <c r="H1281" s="8">
        <v>4493.2443081444517</v>
      </c>
      <c r="I1281" s="8">
        <v>71558.107855804556</v>
      </c>
      <c r="J1281" t="str">
        <f>LOOKUP(A1281,Feuil7!A$2:A$28,Feuil7!D$2:D$28)</f>
        <v>PROVENCE-ALPES-COTE D'AZUR</v>
      </c>
      <c r="K1281" t="str">
        <f t="shared" si="79"/>
        <v>niveau primaire</v>
      </c>
      <c r="L1281" t="str">
        <f t="shared" si="80"/>
        <v>MEDITERRANEE</v>
      </c>
      <c r="M1281" s="11">
        <f t="shared" si="81"/>
        <v>139088.74120331311</v>
      </c>
      <c r="N1281" s="11">
        <f t="shared" si="82"/>
        <v>11239.850637419162</v>
      </c>
    </row>
    <row r="1282" spans="1:14" x14ac:dyDescent="0.25">
      <c r="A1282" s="5">
        <v>24</v>
      </c>
      <c r="B1282" s="9" t="s">
        <v>68</v>
      </c>
      <c r="C1282" s="10" t="s">
        <v>69</v>
      </c>
      <c r="D1282" s="11">
        <v>1982</v>
      </c>
      <c r="E1282" s="7" t="s">
        <v>11</v>
      </c>
      <c r="F1282" s="8">
        <v>7328</v>
      </c>
      <c r="G1282" s="8">
        <v>42336</v>
      </c>
      <c r="H1282" s="8">
        <v>6284</v>
      </c>
      <c r="I1282" s="8">
        <v>46580</v>
      </c>
      <c r="J1282" t="str">
        <f>LOOKUP(A1282,Feuil7!A$2:A$28,Feuil7!D$2:D$28)</f>
        <v>CENTRE</v>
      </c>
      <c r="K1282" t="str">
        <f t="shared" si="79"/>
        <v>niveau primaire</v>
      </c>
      <c r="L1282" t="str">
        <f t="shared" si="80"/>
        <v>BASSIN PARISIEN</v>
      </c>
      <c r="M1282" s="11">
        <f t="shared" si="81"/>
        <v>102528</v>
      </c>
      <c r="N1282" s="11">
        <f t="shared" si="82"/>
        <v>13612</v>
      </c>
    </row>
    <row r="1283" spans="1:14" x14ac:dyDescent="0.25">
      <c r="A1283" s="5">
        <v>11</v>
      </c>
      <c r="B1283" s="9" t="s">
        <v>16</v>
      </c>
      <c r="C1283" s="10" t="s">
        <v>189</v>
      </c>
      <c r="D1283" s="11">
        <v>1999</v>
      </c>
      <c r="E1283" s="7" t="s">
        <v>197</v>
      </c>
      <c r="F1283" s="8">
        <v>4684</v>
      </c>
      <c r="G1283" s="8">
        <v>64931</v>
      </c>
      <c r="H1283" s="8">
        <v>7399</v>
      </c>
      <c r="I1283" s="8">
        <v>67660</v>
      </c>
      <c r="J1283" t="str">
        <f>LOOKUP(A1283,Feuil7!A$2:A$28,Feuil7!D$2:D$28)</f>
        <v>ILE-DE-FRANCE</v>
      </c>
      <c r="K1283" t="str">
        <f t="shared" ref="K1283:K1346" si="83">IF(OR(E1283="Aucun",E1283="CEP"),"niveau primaire",IF(OR(E1283="CAP-BEP",E1283="BEPC"),"niveau secondaire",IF(OR(E1283="BAC",E1283="SUP"),"niveau supérieur","")))</f>
        <v>niveau supérieur</v>
      </c>
      <c r="L1283" t="str">
        <f t="shared" ref="L1283:L1346" si="84">IF(OR(J1283="ile-de-France"),"REGION PARISIENNE",IF(OR(J1283="bourgogne",J1283="centre",J1283="champagne-ardenne",J1283="basse-normandie",J1283="haute-normandie",J1283="picardie"),"BASSIN PARISIEN",IF(OR(J1283="nord pas-de-calais"),"NORD",IF(OR(J1283="alsace",J1283="franche-comte",J1283="lorraine"),"EST",IF(OR(J1283="bretagne",J1283="pays de la loire",J1283="poitou-charentes"),"OUEST",IF(OR(J1283="aquitaine",J1283="limousin",J1283="midi-pyrenees"),"SUD-OUEST",IF(OR(J1283="auvergne",J1283="rhone-alpes"),"CENTRE-EST",IF(OR(J1283="languedoc-roussillon",J1283="provence-alpes-cote d'azur",J1283="corse"),"MEDITERRANEE",""))))))))</f>
        <v>REGION PARISIENNE</v>
      </c>
      <c r="M1283" s="11">
        <f t="shared" ref="M1283:M1346" si="85">SUM(F1283,G1283,H1283,I1283)</f>
        <v>144674</v>
      </c>
      <c r="N1283" s="11">
        <f t="shared" ref="N1283:N1346" si="86">SUM(F1283,H1283)</f>
        <v>12083</v>
      </c>
    </row>
    <row r="1284" spans="1:14" x14ac:dyDescent="0.25">
      <c r="A1284" s="5">
        <v>73</v>
      </c>
      <c r="B1284" s="9" t="s">
        <v>76</v>
      </c>
      <c r="C1284" s="10" t="s">
        <v>77</v>
      </c>
      <c r="D1284" s="11">
        <v>2006</v>
      </c>
      <c r="E1284" s="7" t="s">
        <v>197</v>
      </c>
      <c r="F1284" s="8">
        <v>669.50917530115919</v>
      </c>
      <c r="G1284" s="8">
        <v>10704.742811190557</v>
      </c>
      <c r="H1284" s="8">
        <v>800.37368790064465</v>
      </c>
      <c r="I1284" s="8">
        <v>13438.335853967457</v>
      </c>
      <c r="J1284" t="str">
        <f>LOOKUP(A1284,Feuil7!A$2:A$28,Feuil7!D$2:D$28)</f>
        <v>MIDI-PYRENEES</v>
      </c>
      <c r="K1284" t="str">
        <f t="shared" si="83"/>
        <v>niveau supérieur</v>
      </c>
      <c r="L1284" t="str">
        <f t="shared" si="84"/>
        <v>SUD-OUEST</v>
      </c>
      <c r="M1284" s="11">
        <f t="shared" si="85"/>
        <v>25612.961528359818</v>
      </c>
      <c r="N1284" s="11">
        <f t="shared" si="86"/>
        <v>1469.882863201804</v>
      </c>
    </row>
    <row r="1285" spans="1:14" x14ac:dyDescent="0.25">
      <c r="A1285" s="5">
        <v>83</v>
      </c>
      <c r="B1285" s="9" t="s">
        <v>135</v>
      </c>
      <c r="C1285" s="10" t="s">
        <v>136</v>
      </c>
      <c r="D1285" s="11">
        <v>1990</v>
      </c>
      <c r="E1285" s="7" t="s">
        <v>11</v>
      </c>
      <c r="F1285" s="8">
        <v>5079</v>
      </c>
      <c r="G1285" s="8">
        <v>44856</v>
      </c>
      <c r="H1285" s="8">
        <v>3792</v>
      </c>
      <c r="I1285" s="8">
        <v>54228</v>
      </c>
      <c r="J1285" t="str">
        <f>LOOKUP(A1285,Feuil7!A$2:A$28,Feuil7!D$2:D$28)</f>
        <v>AUVERGNE</v>
      </c>
      <c r="K1285" t="str">
        <f t="shared" si="83"/>
        <v>niveau primaire</v>
      </c>
      <c r="L1285" t="str">
        <f t="shared" si="84"/>
        <v>CENTRE-EST</v>
      </c>
      <c r="M1285" s="11">
        <f t="shared" si="85"/>
        <v>107955</v>
      </c>
      <c r="N1285" s="11">
        <f t="shared" si="86"/>
        <v>8871</v>
      </c>
    </row>
    <row r="1286" spans="1:14" x14ac:dyDescent="0.25">
      <c r="A1286" s="5">
        <v>41</v>
      </c>
      <c r="B1286" s="9" t="s">
        <v>180</v>
      </c>
      <c r="C1286" s="10" t="s">
        <v>181</v>
      </c>
      <c r="D1286" s="11">
        <v>2011</v>
      </c>
      <c r="E1286" s="7" t="s">
        <v>197</v>
      </c>
      <c r="F1286" s="8">
        <v>1443.9289968317562</v>
      </c>
      <c r="G1286" s="8">
        <v>21228.674068697637</v>
      </c>
      <c r="H1286" s="8">
        <v>1851.8400256055827</v>
      </c>
      <c r="I1286" s="8">
        <v>25814.030987176047</v>
      </c>
      <c r="J1286" t="str">
        <f>LOOKUP(A1286,Feuil7!A$2:A$28,Feuil7!D$2:D$28)</f>
        <v>LORRAINE</v>
      </c>
      <c r="K1286" t="str">
        <f t="shared" si="83"/>
        <v>niveau supérieur</v>
      </c>
      <c r="L1286" t="str">
        <f t="shared" si="84"/>
        <v>EST</v>
      </c>
      <c r="M1286" s="11">
        <f t="shared" si="85"/>
        <v>50338.474078311025</v>
      </c>
      <c r="N1286" s="11">
        <f t="shared" si="86"/>
        <v>3295.7690224373391</v>
      </c>
    </row>
    <row r="1287" spans="1:14" x14ac:dyDescent="0.25">
      <c r="A1287" s="5">
        <v>73</v>
      </c>
      <c r="B1287" s="9" t="s">
        <v>30</v>
      </c>
      <c r="C1287" s="10" t="s">
        <v>31</v>
      </c>
      <c r="D1287">
        <v>1968</v>
      </c>
      <c r="E1287" s="7" t="s">
        <v>196</v>
      </c>
      <c r="F1287" s="8">
        <v>1252</v>
      </c>
      <c r="G1287" s="8">
        <v>3224</v>
      </c>
      <c r="H1287" s="8">
        <v>1192</v>
      </c>
      <c r="I1287" s="8">
        <v>3004</v>
      </c>
      <c r="J1287" t="str">
        <f>LOOKUP(A1287,Feuil7!A$2:A$28,Feuil7!D$2:D$28)</f>
        <v>MIDI-PYRENEES</v>
      </c>
      <c r="K1287" t="str">
        <f t="shared" si="83"/>
        <v>niveau supérieur</v>
      </c>
      <c r="L1287" t="str">
        <f t="shared" si="84"/>
        <v>SUD-OUEST</v>
      </c>
      <c r="M1287" s="11">
        <f t="shared" si="85"/>
        <v>8672</v>
      </c>
      <c r="N1287" s="11">
        <f t="shared" si="86"/>
        <v>2444</v>
      </c>
    </row>
    <row r="1288" spans="1:14" x14ac:dyDescent="0.25">
      <c r="A1288" s="5">
        <v>83</v>
      </c>
      <c r="B1288" s="9" t="s">
        <v>63</v>
      </c>
      <c r="C1288" s="10" t="s">
        <v>98</v>
      </c>
      <c r="D1288" s="11">
        <v>1975</v>
      </c>
      <c r="E1288" s="7" t="s">
        <v>195</v>
      </c>
      <c r="F1288" s="8">
        <v>3565</v>
      </c>
      <c r="G1288" s="8">
        <v>6630</v>
      </c>
      <c r="H1288" s="8">
        <v>1580</v>
      </c>
      <c r="I1288" s="8">
        <v>2990</v>
      </c>
      <c r="J1288" t="str">
        <f>LOOKUP(A1288,Feuil7!A$2:A$28,Feuil7!D$2:D$28)</f>
        <v>AUVERGNE</v>
      </c>
      <c r="K1288" t="str">
        <f t="shared" si="83"/>
        <v>niveau secondaire</v>
      </c>
      <c r="L1288" t="str">
        <f t="shared" si="84"/>
        <v>CENTRE-EST</v>
      </c>
      <c r="M1288" s="11">
        <f t="shared" si="85"/>
        <v>14765</v>
      </c>
      <c r="N1288" s="11">
        <f t="shared" si="86"/>
        <v>5145</v>
      </c>
    </row>
    <row r="1289" spans="1:14" x14ac:dyDescent="0.25">
      <c r="A1289" s="5">
        <v>91</v>
      </c>
      <c r="B1289" s="9" t="s">
        <v>141</v>
      </c>
      <c r="C1289" s="10" t="s">
        <v>142</v>
      </c>
      <c r="D1289" s="11">
        <v>1990</v>
      </c>
      <c r="E1289" s="7" t="s">
        <v>194</v>
      </c>
      <c r="F1289" s="8">
        <v>944</v>
      </c>
      <c r="G1289" s="8">
        <v>9577</v>
      </c>
      <c r="H1289" s="8">
        <v>936</v>
      </c>
      <c r="I1289" s="8">
        <v>13860</v>
      </c>
      <c r="J1289" t="str">
        <f>LOOKUP(A1289,Feuil7!A$2:A$28,Feuil7!D$2:D$28)</f>
        <v>LANGUEDOC-ROUSSILLON</v>
      </c>
      <c r="K1289" t="str">
        <f t="shared" si="83"/>
        <v>niveau secondaire</v>
      </c>
      <c r="L1289" t="str">
        <f t="shared" si="84"/>
        <v>MEDITERRANEE</v>
      </c>
      <c r="M1289" s="11">
        <f t="shared" si="85"/>
        <v>25317</v>
      </c>
      <c r="N1289" s="11">
        <f t="shared" si="86"/>
        <v>1880</v>
      </c>
    </row>
    <row r="1290" spans="1:14" x14ac:dyDescent="0.25">
      <c r="A1290" s="5">
        <v>43</v>
      </c>
      <c r="B1290" s="9" t="s">
        <v>90</v>
      </c>
      <c r="C1290" s="10" t="s">
        <v>91</v>
      </c>
      <c r="D1290" s="11">
        <v>1990</v>
      </c>
      <c r="E1290" s="7" t="s">
        <v>195</v>
      </c>
      <c r="F1290" s="8">
        <v>4288</v>
      </c>
      <c r="G1290" s="8">
        <v>19224</v>
      </c>
      <c r="H1290" s="8">
        <v>3404</v>
      </c>
      <c r="I1290" s="8">
        <v>13092</v>
      </c>
      <c r="J1290" t="str">
        <f>LOOKUP(A1290,Feuil7!A$2:A$28,Feuil7!D$2:D$28)</f>
        <v>FRANCHE-COMTE</v>
      </c>
      <c r="K1290" t="str">
        <f t="shared" si="83"/>
        <v>niveau secondaire</v>
      </c>
      <c r="L1290" t="str">
        <f t="shared" si="84"/>
        <v>EST</v>
      </c>
      <c r="M1290" s="11">
        <f t="shared" si="85"/>
        <v>40008</v>
      </c>
      <c r="N1290" s="11">
        <f t="shared" si="86"/>
        <v>7692</v>
      </c>
    </row>
    <row r="1291" spans="1:14" x14ac:dyDescent="0.25">
      <c r="A1291" s="5">
        <v>21</v>
      </c>
      <c r="B1291" s="9" t="s">
        <v>114</v>
      </c>
      <c r="C1291" s="10" t="s">
        <v>115</v>
      </c>
      <c r="D1291" s="11">
        <v>1990</v>
      </c>
      <c r="E1291" s="7" t="s">
        <v>195</v>
      </c>
      <c r="F1291" s="8">
        <v>9914</v>
      </c>
      <c r="G1291" s="8">
        <v>41438</v>
      </c>
      <c r="H1291" s="8">
        <v>6952</v>
      </c>
      <c r="I1291" s="8">
        <v>27746</v>
      </c>
      <c r="J1291" t="str">
        <f>LOOKUP(A1291,Feuil7!A$2:A$28,Feuil7!D$2:D$28)</f>
        <v>CHAMPAGNE-ARDENNE</v>
      </c>
      <c r="K1291" t="str">
        <f t="shared" si="83"/>
        <v>niveau secondaire</v>
      </c>
      <c r="L1291" t="str">
        <f t="shared" si="84"/>
        <v>BASSIN PARISIEN</v>
      </c>
      <c r="M1291" s="11">
        <f t="shared" si="85"/>
        <v>86050</v>
      </c>
      <c r="N1291" s="11">
        <f t="shared" si="86"/>
        <v>16866</v>
      </c>
    </row>
    <row r="1292" spans="1:14" x14ac:dyDescent="0.25">
      <c r="A1292" s="5">
        <v>94</v>
      </c>
      <c r="B1292" s="9" t="s">
        <v>53</v>
      </c>
      <c r="C1292" s="10" t="s">
        <v>54</v>
      </c>
      <c r="D1292" s="11">
        <v>1982</v>
      </c>
      <c r="E1292" s="7" t="s">
        <v>193</v>
      </c>
      <c r="F1292" s="8">
        <v>704</v>
      </c>
      <c r="G1292" s="8">
        <v>6780</v>
      </c>
      <c r="H1292" s="8">
        <v>260</v>
      </c>
      <c r="I1292" s="8">
        <v>6980</v>
      </c>
      <c r="J1292" t="str">
        <f>LOOKUP(A1292,Feuil7!A$2:A$28,Feuil7!D$2:D$28)</f>
        <v>CORSE</v>
      </c>
      <c r="K1292" t="str">
        <f t="shared" si="83"/>
        <v>niveau primaire</v>
      </c>
      <c r="L1292" t="str">
        <f t="shared" si="84"/>
        <v>MEDITERRANEE</v>
      </c>
      <c r="M1292" s="11">
        <f t="shared" si="85"/>
        <v>14724</v>
      </c>
      <c r="N1292" s="11">
        <f t="shared" si="86"/>
        <v>964</v>
      </c>
    </row>
    <row r="1293" spans="1:14" x14ac:dyDescent="0.25">
      <c r="A1293" s="5">
        <v>83</v>
      </c>
      <c r="B1293" s="9" t="s">
        <v>37</v>
      </c>
      <c r="C1293" s="10" t="s">
        <v>38</v>
      </c>
      <c r="D1293" s="11">
        <v>1990</v>
      </c>
      <c r="E1293" s="7" t="s">
        <v>196</v>
      </c>
      <c r="F1293" s="8">
        <v>552</v>
      </c>
      <c r="G1293" s="8">
        <v>4244</v>
      </c>
      <c r="H1293" s="8">
        <v>784</v>
      </c>
      <c r="I1293" s="8">
        <v>5348</v>
      </c>
      <c r="J1293" t="str">
        <f>LOOKUP(A1293,Feuil7!A$2:A$28,Feuil7!D$2:D$28)</f>
        <v>AUVERGNE</v>
      </c>
      <c r="K1293" t="str">
        <f t="shared" si="83"/>
        <v>niveau supérieur</v>
      </c>
      <c r="L1293" t="str">
        <f t="shared" si="84"/>
        <v>CENTRE-EST</v>
      </c>
      <c r="M1293" s="11">
        <f t="shared" si="85"/>
        <v>10928</v>
      </c>
      <c r="N1293" s="11">
        <f t="shared" si="86"/>
        <v>1336</v>
      </c>
    </row>
    <row r="1294" spans="1:14" x14ac:dyDescent="0.25">
      <c r="A1294" s="5">
        <v>54</v>
      </c>
      <c r="B1294" s="9" t="s">
        <v>176</v>
      </c>
      <c r="C1294" s="10" t="s">
        <v>177</v>
      </c>
      <c r="D1294" s="11">
        <v>1975</v>
      </c>
      <c r="E1294" s="7" t="s">
        <v>194</v>
      </c>
      <c r="F1294" s="8">
        <v>1485</v>
      </c>
      <c r="G1294" s="8">
        <v>2945</v>
      </c>
      <c r="H1294" s="8">
        <v>1925</v>
      </c>
      <c r="I1294" s="8">
        <v>5725</v>
      </c>
      <c r="J1294" t="str">
        <f>LOOKUP(A1294,Feuil7!A$2:A$28,Feuil7!D$2:D$28)</f>
        <v>POITOU-CHARENTES</v>
      </c>
      <c r="K1294" t="str">
        <f t="shared" si="83"/>
        <v>niveau secondaire</v>
      </c>
      <c r="L1294" t="str">
        <f t="shared" si="84"/>
        <v>OUEST</v>
      </c>
      <c r="M1294" s="11">
        <f t="shared" si="85"/>
        <v>12080</v>
      </c>
      <c r="N1294" s="11">
        <f t="shared" si="86"/>
        <v>3410</v>
      </c>
    </row>
    <row r="1295" spans="1:14" x14ac:dyDescent="0.25">
      <c r="A1295" s="5">
        <v>82</v>
      </c>
      <c r="B1295" s="6" t="s">
        <v>307</v>
      </c>
      <c r="C1295" s="7" t="s">
        <v>10</v>
      </c>
      <c r="D1295" s="11">
        <v>2006</v>
      </c>
      <c r="E1295" s="7" t="s">
        <v>194</v>
      </c>
      <c r="F1295" s="8">
        <v>1870.8985622735845</v>
      </c>
      <c r="G1295" s="8">
        <v>8483.634178106593</v>
      </c>
      <c r="H1295" s="8">
        <v>1265.8018718553271</v>
      </c>
      <c r="I1295" s="8">
        <v>13868.543257160338</v>
      </c>
      <c r="J1295" t="str">
        <f>LOOKUP(A1295,Feuil7!A$2:A$28,Feuil7!D$2:D$28)</f>
        <v>RHONE-ALPES</v>
      </c>
      <c r="K1295" t="str">
        <f t="shared" si="83"/>
        <v>niveau secondaire</v>
      </c>
      <c r="L1295" t="str">
        <f t="shared" si="84"/>
        <v>CENTRE-EST</v>
      </c>
      <c r="M1295" s="11">
        <f t="shared" si="85"/>
        <v>25488.877869395845</v>
      </c>
      <c r="N1295" s="11">
        <f t="shared" si="86"/>
        <v>3136.7004341289116</v>
      </c>
    </row>
    <row r="1296" spans="1:14" x14ac:dyDescent="0.25">
      <c r="A1296" s="5">
        <v>93</v>
      </c>
      <c r="B1296" s="9" t="s">
        <v>311</v>
      </c>
      <c r="C1296" s="10" t="s">
        <v>18</v>
      </c>
      <c r="D1296" s="11">
        <v>1990</v>
      </c>
      <c r="E1296" s="7" t="s">
        <v>197</v>
      </c>
      <c r="F1296" s="8">
        <v>303</v>
      </c>
      <c r="G1296" s="8">
        <v>3785</v>
      </c>
      <c r="H1296" s="8">
        <v>388</v>
      </c>
      <c r="I1296" s="8">
        <v>4416</v>
      </c>
      <c r="J1296" t="str">
        <f>LOOKUP(A1296,Feuil7!A$2:A$28,Feuil7!D$2:D$28)</f>
        <v>PROVENCE-ALPES-COTE D'AZUR</v>
      </c>
      <c r="K1296" t="str">
        <f t="shared" si="83"/>
        <v>niveau supérieur</v>
      </c>
      <c r="L1296" t="str">
        <f t="shared" si="84"/>
        <v>MEDITERRANEE</v>
      </c>
      <c r="M1296" s="11">
        <f t="shared" si="85"/>
        <v>8892</v>
      </c>
      <c r="N1296" s="11">
        <f t="shared" si="86"/>
        <v>691</v>
      </c>
    </row>
    <row r="1297" spans="1:14" x14ac:dyDescent="0.25">
      <c r="A1297" s="5">
        <v>82</v>
      </c>
      <c r="B1297" s="9" t="s">
        <v>96</v>
      </c>
      <c r="C1297" s="10" t="s">
        <v>97</v>
      </c>
      <c r="D1297" s="11">
        <v>2006</v>
      </c>
      <c r="E1297" s="7" t="s">
        <v>193</v>
      </c>
      <c r="F1297" s="8">
        <v>170.38163576763662</v>
      </c>
      <c r="G1297" s="8">
        <v>26860.560317720152</v>
      </c>
      <c r="H1297" s="8">
        <v>101.4483804239602</v>
      </c>
      <c r="I1297" s="8">
        <v>45169.627149295622</v>
      </c>
      <c r="J1297" t="str">
        <f>LOOKUP(A1297,Feuil7!A$2:A$28,Feuil7!D$2:D$28)</f>
        <v>RHONE-ALPES</v>
      </c>
      <c r="K1297" t="str">
        <f t="shared" si="83"/>
        <v>niveau primaire</v>
      </c>
      <c r="L1297" t="str">
        <f t="shared" si="84"/>
        <v>CENTRE-EST</v>
      </c>
      <c r="M1297" s="11">
        <f t="shared" si="85"/>
        <v>72302.017483207368</v>
      </c>
      <c r="N1297" s="11">
        <f t="shared" si="86"/>
        <v>271.83001619159683</v>
      </c>
    </row>
    <row r="1298" spans="1:14" x14ac:dyDescent="0.25">
      <c r="A1298" s="5">
        <v>82</v>
      </c>
      <c r="B1298" s="9" t="s">
        <v>96</v>
      </c>
      <c r="C1298" s="10" t="s">
        <v>97</v>
      </c>
      <c r="D1298" s="11">
        <v>1999</v>
      </c>
      <c r="E1298" s="7" t="s">
        <v>11</v>
      </c>
      <c r="F1298" s="8">
        <v>3594</v>
      </c>
      <c r="G1298" s="8">
        <v>51941</v>
      </c>
      <c r="H1298" s="8">
        <v>2418</v>
      </c>
      <c r="I1298" s="8">
        <v>61818</v>
      </c>
      <c r="J1298" t="str">
        <f>LOOKUP(A1298,Feuil7!A$2:A$28,Feuil7!D$2:D$28)</f>
        <v>RHONE-ALPES</v>
      </c>
      <c r="K1298" t="str">
        <f t="shared" si="83"/>
        <v>niveau primaire</v>
      </c>
      <c r="L1298" t="str">
        <f t="shared" si="84"/>
        <v>CENTRE-EST</v>
      </c>
      <c r="M1298" s="11">
        <f t="shared" si="85"/>
        <v>119771</v>
      </c>
      <c r="N1298" s="11">
        <f t="shared" si="86"/>
        <v>6012</v>
      </c>
    </row>
    <row r="1299" spans="1:14" x14ac:dyDescent="0.25">
      <c r="A1299" s="5">
        <v>72</v>
      </c>
      <c r="B1299" s="9" t="s">
        <v>137</v>
      </c>
      <c r="C1299" s="10" t="s">
        <v>138</v>
      </c>
      <c r="D1299" s="11">
        <v>1999</v>
      </c>
      <c r="E1299" s="7" t="s">
        <v>196</v>
      </c>
      <c r="F1299" s="8">
        <v>3343</v>
      </c>
      <c r="G1299" s="8">
        <v>23195</v>
      </c>
      <c r="H1299" s="8">
        <v>3141</v>
      </c>
      <c r="I1299" s="8">
        <v>28370</v>
      </c>
      <c r="J1299" t="str">
        <f>LOOKUP(A1299,Feuil7!A$2:A$28,Feuil7!D$2:D$28)</f>
        <v>AQUITAINE</v>
      </c>
      <c r="K1299" t="str">
        <f t="shared" si="83"/>
        <v>niveau supérieur</v>
      </c>
      <c r="L1299" t="str">
        <f t="shared" si="84"/>
        <v>SUD-OUEST</v>
      </c>
      <c r="M1299" s="11">
        <f t="shared" si="85"/>
        <v>58049</v>
      </c>
      <c r="N1299" s="11">
        <f t="shared" si="86"/>
        <v>6484</v>
      </c>
    </row>
    <row r="1300" spans="1:14" x14ac:dyDescent="0.25">
      <c r="A1300" s="5">
        <v>82</v>
      </c>
      <c r="B1300" s="9" t="s">
        <v>147</v>
      </c>
      <c r="C1300" s="10" t="s">
        <v>148</v>
      </c>
      <c r="D1300" s="11">
        <v>1975</v>
      </c>
      <c r="E1300" s="7" t="s">
        <v>193</v>
      </c>
      <c r="F1300" s="8">
        <v>13545</v>
      </c>
      <c r="G1300" s="8">
        <v>97665</v>
      </c>
      <c r="H1300" s="8">
        <v>15030</v>
      </c>
      <c r="I1300" s="8">
        <v>135120</v>
      </c>
      <c r="J1300" t="str">
        <f>LOOKUP(A1300,Feuil7!A$2:A$28,Feuil7!D$2:D$28)</f>
        <v>RHONE-ALPES</v>
      </c>
      <c r="K1300" t="str">
        <f t="shared" si="83"/>
        <v>niveau primaire</v>
      </c>
      <c r="L1300" t="str">
        <f t="shared" si="84"/>
        <v>CENTRE-EST</v>
      </c>
      <c r="M1300" s="11">
        <f t="shared" si="85"/>
        <v>261360</v>
      </c>
      <c r="N1300" s="11">
        <f t="shared" si="86"/>
        <v>28575</v>
      </c>
    </row>
    <row r="1301" spans="1:14" x14ac:dyDescent="0.25">
      <c r="A1301" s="5">
        <v>83</v>
      </c>
      <c r="B1301" s="9" t="s">
        <v>63</v>
      </c>
      <c r="C1301" s="10" t="s">
        <v>98</v>
      </c>
      <c r="D1301" s="11">
        <v>1999</v>
      </c>
      <c r="E1301" s="7" t="s">
        <v>197</v>
      </c>
      <c r="F1301" s="8">
        <v>802</v>
      </c>
      <c r="G1301" s="8">
        <v>8170</v>
      </c>
      <c r="H1301" s="8">
        <v>1026</v>
      </c>
      <c r="I1301" s="8">
        <v>9625</v>
      </c>
      <c r="J1301" t="str">
        <f>LOOKUP(A1301,Feuil7!A$2:A$28,Feuil7!D$2:D$28)</f>
        <v>AUVERGNE</v>
      </c>
      <c r="K1301" t="str">
        <f t="shared" si="83"/>
        <v>niveau supérieur</v>
      </c>
      <c r="L1301" t="str">
        <f t="shared" si="84"/>
        <v>CENTRE-EST</v>
      </c>
      <c r="M1301" s="11">
        <f t="shared" si="85"/>
        <v>19623</v>
      </c>
      <c r="N1301" s="11">
        <f t="shared" si="86"/>
        <v>1828</v>
      </c>
    </row>
    <row r="1302" spans="1:14" x14ac:dyDescent="0.25">
      <c r="A1302" s="5">
        <v>42</v>
      </c>
      <c r="B1302" s="9" t="s">
        <v>143</v>
      </c>
      <c r="C1302" s="10" t="s">
        <v>144</v>
      </c>
      <c r="D1302">
        <v>1968</v>
      </c>
      <c r="E1302" s="7" t="s">
        <v>196</v>
      </c>
      <c r="F1302" s="8">
        <v>2408</v>
      </c>
      <c r="G1302" s="8">
        <v>18976</v>
      </c>
      <c r="H1302" s="8">
        <v>2860</v>
      </c>
      <c r="I1302" s="8">
        <v>11268</v>
      </c>
      <c r="J1302" t="str">
        <f>LOOKUP(A1302,Feuil7!A$2:A$28,Feuil7!D$2:D$28)</f>
        <v>ALSACE</v>
      </c>
      <c r="K1302" t="str">
        <f t="shared" si="83"/>
        <v>niveau supérieur</v>
      </c>
      <c r="L1302" t="str">
        <f t="shared" si="84"/>
        <v>EST</v>
      </c>
      <c r="M1302" s="11">
        <f t="shared" si="85"/>
        <v>35512</v>
      </c>
      <c r="N1302" s="11">
        <f t="shared" si="86"/>
        <v>5268</v>
      </c>
    </row>
    <row r="1303" spans="1:14" x14ac:dyDescent="0.25">
      <c r="A1303" s="5">
        <v>91</v>
      </c>
      <c r="B1303" s="9" t="s">
        <v>72</v>
      </c>
      <c r="C1303" s="10" t="s">
        <v>73</v>
      </c>
      <c r="D1303">
        <v>1968</v>
      </c>
      <c r="E1303" s="7" t="s">
        <v>11</v>
      </c>
      <c r="F1303" s="8">
        <v>7756</v>
      </c>
      <c r="G1303" s="8">
        <v>68432</v>
      </c>
      <c r="H1303" s="8">
        <v>6452</v>
      </c>
      <c r="I1303" s="8">
        <v>83912</v>
      </c>
      <c r="J1303" t="str">
        <f>LOOKUP(A1303,Feuil7!A$2:A$28,Feuil7!D$2:D$28)</f>
        <v>LANGUEDOC-ROUSSILLON</v>
      </c>
      <c r="K1303" t="str">
        <f t="shared" si="83"/>
        <v>niveau primaire</v>
      </c>
      <c r="L1303" t="str">
        <f t="shared" si="84"/>
        <v>MEDITERRANEE</v>
      </c>
      <c r="M1303" s="11">
        <f t="shared" si="85"/>
        <v>166552</v>
      </c>
      <c r="N1303" s="11">
        <f t="shared" si="86"/>
        <v>14208</v>
      </c>
    </row>
    <row r="1304" spans="1:14" x14ac:dyDescent="0.25">
      <c r="A1304" s="5">
        <v>25</v>
      </c>
      <c r="B1304" s="9" t="s">
        <v>112</v>
      </c>
      <c r="C1304" s="10" t="s">
        <v>113</v>
      </c>
      <c r="D1304">
        <v>1968</v>
      </c>
      <c r="E1304" s="7" t="s">
        <v>194</v>
      </c>
      <c r="F1304" s="8">
        <v>1464</v>
      </c>
      <c r="G1304" s="8">
        <v>2484</v>
      </c>
      <c r="H1304" s="8">
        <v>2216</v>
      </c>
      <c r="I1304" s="8">
        <v>4848</v>
      </c>
      <c r="J1304" t="str">
        <f>LOOKUP(A1304,Feuil7!A$2:A$28,Feuil7!D$2:D$28)</f>
        <v>BASSE-NORMANDIE</v>
      </c>
      <c r="K1304" t="str">
        <f t="shared" si="83"/>
        <v>niveau secondaire</v>
      </c>
      <c r="L1304" t="str">
        <f t="shared" si="84"/>
        <v>BASSIN PARISIEN</v>
      </c>
      <c r="M1304" s="11">
        <f t="shared" si="85"/>
        <v>11012</v>
      </c>
      <c r="N1304" s="11">
        <f t="shared" si="86"/>
        <v>3680</v>
      </c>
    </row>
    <row r="1305" spans="1:14" x14ac:dyDescent="0.25">
      <c r="A1305" s="5">
        <v>24</v>
      </c>
      <c r="B1305" s="9" t="s">
        <v>86</v>
      </c>
      <c r="C1305" s="10" t="s">
        <v>87</v>
      </c>
      <c r="D1305" s="11">
        <v>1999</v>
      </c>
      <c r="E1305" s="7" t="s">
        <v>11</v>
      </c>
      <c r="F1305" s="8">
        <v>2735</v>
      </c>
      <c r="G1305" s="8">
        <v>32644</v>
      </c>
      <c r="H1305" s="8">
        <v>1811</v>
      </c>
      <c r="I1305" s="8">
        <v>39782</v>
      </c>
      <c r="J1305" t="str">
        <f>LOOKUP(A1305,Feuil7!A$2:A$28,Feuil7!D$2:D$28)</f>
        <v>CENTRE</v>
      </c>
      <c r="K1305" t="str">
        <f t="shared" si="83"/>
        <v>niveau primaire</v>
      </c>
      <c r="L1305" t="str">
        <f t="shared" si="84"/>
        <v>BASSIN PARISIEN</v>
      </c>
      <c r="M1305" s="11">
        <f t="shared" si="85"/>
        <v>76972</v>
      </c>
      <c r="N1305" s="11">
        <f t="shared" si="86"/>
        <v>4546</v>
      </c>
    </row>
    <row r="1306" spans="1:14" x14ac:dyDescent="0.25">
      <c r="A1306" s="5">
        <v>11</v>
      </c>
      <c r="B1306" s="9" t="s">
        <v>160</v>
      </c>
      <c r="C1306" s="10" t="s">
        <v>161</v>
      </c>
      <c r="D1306" s="11">
        <v>2011</v>
      </c>
      <c r="E1306" s="7" t="s">
        <v>196</v>
      </c>
      <c r="F1306" s="8">
        <v>12597.920731687205</v>
      </c>
      <c r="G1306" s="8">
        <v>71475.599883112096</v>
      </c>
      <c r="H1306" s="8">
        <v>14080.079195029226</v>
      </c>
      <c r="I1306" s="8">
        <v>84368.632598303739</v>
      </c>
      <c r="J1306" t="str">
        <f>LOOKUP(A1306,Feuil7!A$2:A$28,Feuil7!D$2:D$28)</f>
        <v>ILE-DE-FRANCE</v>
      </c>
      <c r="K1306" t="str">
        <f t="shared" si="83"/>
        <v>niveau supérieur</v>
      </c>
      <c r="L1306" t="str">
        <f t="shared" si="84"/>
        <v>REGION PARISIENNE</v>
      </c>
      <c r="M1306" s="11">
        <f t="shared" si="85"/>
        <v>182522.23240813229</v>
      </c>
      <c r="N1306" s="11">
        <f t="shared" si="86"/>
        <v>26677.999926716431</v>
      </c>
    </row>
    <row r="1307" spans="1:14" x14ac:dyDescent="0.25">
      <c r="A1307" s="5">
        <v>91</v>
      </c>
      <c r="B1307" s="9" t="s">
        <v>80</v>
      </c>
      <c r="C1307" s="10" t="s">
        <v>81</v>
      </c>
      <c r="D1307" s="11">
        <v>1990</v>
      </c>
      <c r="E1307" s="7" t="s">
        <v>194</v>
      </c>
      <c r="F1307" s="8">
        <v>2154</v>
      </c>
      <c r="G1307" s="8">
        <v>19372</v>
      </c>
      <c r="H1307" s="8">
        <v>2265</v>
      </c>
      <c r="I1307" s="8">
        <v>31152</v>
      </c>
      <c r="J1307" t="str">
        <f>LOOKUP(A1307,Feuil7!A$2:A$28,Feuil7!D$2:D$28)</f>
        <v>LANGUEDOC-ROUSSILLON</v>
      </c>
      <c r="K1307" t="str">
        <f t="shared" si="83"/>
        <v>niveau secondaire</v>
      </c>
      <c r="L1307" t="str">
        <f t="shared" si="84"/>
        <v>MEDITERRANEE</v>
      </c>
      <c r="M1307" s="11">
        <f t="shared" si="85"/>
        <v>54943</v>
      </c>
      <c r="N1307" s="11">
        <f t="shared" si="86"/>
        <v>4419</v>
      </c>
    </row>
    <row r="1308" spans="1:14" x14ac:dyDescent="0.25">
      <c r="A1308" s="5">
        <v>21</v>
      </c>
      <c r="B1308" s="9" t="s">
        <v>312</v>
      </c>
      <c r="C1308" s="10" t="s">
        <v>22</v>
      </c>
      <c r="D1308" s="11">
        <v>2006</v>
      </c>
      <c r="E1308" s="7" t="s">
        <v>194</v>
      </c>
      <c r="F1308" s="8">
        <v>1017.8456826350061</v>
      </c>
      <c r="G1308" s="8">
        <v>5249.3886620165904</v>
      </c>
      <c r="H1308" s="8">
        <v>718.39312316471251</v>
      </c>
      <c r="I1308" s="8">
        <v>8576.7606136693885</v>
      </c>
      <c r="J1308" t="str">
        <f>LOOKUP(A1308,Feuil7!A$2:A$28,Feuil7!D$2:D$28)</f>
        <v>CHAMPAGNE-ARDENNE</v>
      </c>
      <c r="K1308" t="str">
        <f t="shared" si="83"/>
        <v>niveau secondaire</v>
      </c>
      <c r="L1308" t="str">
        <f t="shared" si="84"/>
        <v>BASSIN PARISIEN</v>
      </c>
      <c r="M1308" s="11">
        <f t="shared" si="85"/>
        <v>15562.388081485698</v>
      </c>
      <c r="N1308" s="11">
        <f t="shared" si="86"/>
        <v>1736.2388057997186</v>
      </c>
    </row>
    <row r="1309" spans="1:14" x14ac:dyDescent="0.25">
      <c r="A1309" s="5">
        <v>54</v>
      </c>
      <c r="B1309" s="9" t="s">
        <v>164</v>
      </c>
      <c r="C1309" s="10" t="s">
        <v>165</v>
      </c>
      <c r="D1309" s="11">
        <v>1982</v>
      </c>
      <c r="E1309" s="7" t="s">
        <v>196</v>
      </c>
      <c r="F1309" s="8">
        <v>1456</v>
      </c>
      <c r="G1309" s="8">
        <v>6356</v>
      </c>
      <c r="H1309" s="8">
        <v>2284</v>
      </c>
      <c r="I1309" s="8">
        <v>5744</v>
      </c>
      <c r="J1309" t="str">
        <f>LOOKUP(A1309,Feuil7!A$2:A$28,Feuil7!D$2:D$28)</f>
        <v>POITOU-CHARENTES</v>
      </c>
      <c r="K1309" t="str">
        <f t="shared" si="83"/>
        <v>niveau supérieur</v>
      </c>
      <c r="L1309" t="str">
        <f t="shared" si="84"/>
        <v>OUEST</v>
      </c>
      <c r="M1309" s="11">
        <f t="shared" si="85"/>
        <v>15840</v>
      </c>
      <c r="N1309" s="11">
        <f t="shared" si="86"/>
        <v>3740</v>
      </c>
    </row>
    <row r="1310" spans="1:14" x14ac:dyDescent="0.25">
      <c r="A1310" s="5">
        <v>31</v>
      </c>
      <c r="B1310" s="9" t="s">
        <v>127</v>
      </c>
      <c r="C1310" s="10" t="s">
        <v>128</v>
      </c>
      <c r="D1310" s="11">
        <v>1999</v>
      </c>
      <c r="E1310" s="7" t="s">
        <v>11</v>
      </c>
      <c r="F1310" s="8">
        <v>17495</v>
      </c>
      <c r="G1310" s="8">
        <v>153727</v>
      </c>
      <c r="H1310" s="8">
        <v>13756</v>
      </c>
      <c r="I1310" s="8">
        <v>210427</v>
      </c>
      <c r="J1310" t="str">
        <f>LOOKUP(A1310,Feuil7!A$2:A$28,Feuil7!D$2:D$28)</f>
        <v>NORD-PAS-DE-CALAIS</v>
      </c>
      <c r="K1310" t="str">
        <f t="shared" si="83"/>
        <v>niveau primaire</v>
      </c>
      <c r="L1310" t="str">
        <f t="shared" si="84"/>
        <v/>
      </c>
      <c r="M1310" s="11">
        <f t="shared" si="85"/>
        <v>395405</v>
      </c>
      <c r="N1310" s="11">
        <f t="shared" si="86"/>
        <v>31251</v>
      </c>
    </row>
    <row r="1311" spans="1:14" x14ac:dyDescent="0.25">
      <c r="A1311" s="5">
        <v>31</v>
      </c>
      <c r="B1311" s="9" t="s">
        <v>133</v>
      </c>
      <c r="C1311" s="10" t="s">
        <v>134</v>
      </c>
      <c r="D1311" s="11">
        <v>1975</v>
      </c>
      <c r="E1311" s="7" t="s">
        <v>197</v>
      </c>
      <c r="F1311" s="8">
        <v>2275</v>
      </c>
      <c r="G1311" s="8">
        <v>13390</v>
      </c>
      <c r="H1311" s="8">
        <v>3215</v>
      </c>
      <c r="I1311" s="8">
        <v>9950</v>
      </c>
      <c r="J1311" t="str">
        <f>LOOKUP(A1311,Feuil7!A$2:A$28,Feuil7!D$2:D$28)</f>
        <v>NORD-PAS-DE-CALAIS</v>
      </c>
      <c r="K1311" t="str">
        <f t="shared" si="83"/>
        <v>niveau supérieur</v>
      </c>
      <c r="L1311" t="str">
        <f t="shared" si="84"/>
        <v/>
      </c>
      <c r="M1311" s="11">
        <f t="shared" si="85"/>
        <v>28830</v>
      </c>
      <c r="N1311" s="11">
        <f t="shared" si="86"/>
        <v>5490</v>
      </c>
    </row>
    <row r="1312" spans="1:14" x14ac:dyDescent="0.25">
      <c r="A1312" s="5">
        <v>82</v>
      </c>
      <c r="B1312" s="9" t="s">
        <v>23</v>
      </c>
      <c r="C1312" s="10" t="s">
        <v>154</v>
      </c>
      <c r="D1312" s="11">
        <v>1982</v>
      </c>
      <c r="E1312" s="7" t="s">
        <v>11</v>
      </c>
      <c r="F1312" s="8">
        <v>4480</v>
      </c>
      <c r="G1312" s="8">
        <v>32160</v>
      </c>
      <c r="H1312" s="8">
        <v>3672</v>
      </c>
      <c r="I1312" s="8">
        <v>34300</v>
      </c>
      <c r="J1312" t="str">
        <f>LOOKUP(A1312,Feuil7!A$2:A$28,Feuil7!D$2:D$28)</f>
        <v>RHONE-ALPES</v>
      </c>
      <c r="K1312" t="str">
        <f t="shared" si="83"/>
        <v>niveau primaire</v>
      </c>
      <c r="L1312" t="str">
        <f t="shared" si="84"/>
        <v>CENTRE-EST</v>
      </c>
      <c r="M1312" s="11">
        <f t="shared" si="85"/>
        <v>74612</v>
      </c>
      <c r="N1312" s="11">
        <f t="shared" si="86"/>
        <v>8152</v>
      </c>
    </row>
    <row r="1313" spans="1:14" x14ac:dyDescent="0.25">
      <c r="A1313" s="5">
        <v>21</v>
      </c>
      <c r="B1313" s="9" t="s">
        <v>25</v>
      </c>
      <c r="C1313" s="10" t="s">
        <v>26</v>
      </c>
      <c r="D1313" s="11">
        <v>1990</v>
      </c>
      <c r="E1313" s="7" t="s">
        <v>194</v>
      </c>
      <c r="F1313" s="8">
        <v>922</v>
      </c>
      <c r="G1313" s="8">
        <v>4276</v>
      </c>
      <c r="H1313" s="8">
        <v>1060</v>
      </c>
      <c r="I1313" s="8">
        <v>7444</v>
      </c>
      <c r="J1313" t="str">
        <f>LOOKUP(A1313,Feuil7!A$2:A$28,Feuil7!D$2:D$28)</f>
        <v>CHAMPAGNE-ARDENNE</v>
      </c>
      <c r="K1313" t="str">
        <f t="shared" si="83"/>
        <v>niveau secondaire</v>
      </c>
      <c r="L1313" t="str">
        <f t="shared" si="84"/>
        <v>BASSIN PARISIEN</v>
      </c>
      <c r="M1313" s="11">
        <f t="shared" si="85"/>
        <v>13702</v>
      </c>
      <c r="N1313" s="11">
        <f t="shared" si="86"/>
        <v>1982</v>
      </c>
    </row>
    <row r="1314" spans="1:14" x14ac:dyDescent="0.25">
      <c r="A1314" s="5">
        <v>72</v>
      </c>
      <c r="B1314" s="9" t="s">
        <v>78</v>
      </c>
      <c r="C1314" s="10" t="s">
        <v>79</v>
      </c>
      <c r="D1314" s="11">
        <v>1975</v>
      </c>
      <c r="E1314" s="7" t="s">
        <v>11</v>
      </c>
      <c r="F1314" s="8">
        <v>13330</v>
      </c>
      <c r="G1314" s="8">
        <v>114350</v>
      </c>
      <c r="H1314" s="8">
        <v>11745</v>
      </c>
      <c r="I1314" s="8">
        <v>155010</v>
      </c>
      <c r="J1314" t="str">
        <f>LOOKUP(A1314,Feuil7!A$2:A$28,Feuil7!D$2:D$28)</f>
        <v>AQUITAINE</v>
      </c>
      <c r="K1314" t="str">
        <f t="shared" si="83"/>
        <v>niveau primaire</v>
      </c>
      <c r="L1314" t="str">
        <f t="shared" si="84"/>
        <v>SUD-OUEST</v>
      </c>
      <c r="M1314" s="11">
        <f t="shared" si="85"/>
        <v>294435</v>
      </c>
      <c r="N1314" s="11">
        <f t="shared" si="86"/>
        <v>25075</v>
      </c>
    </row>
    <row r="1315" spans="1:14" x14ac:dyDescent="0.25">
      <c r="A1315" s="5">
        <v>52</v>
      </c>
      <c r="B1315" s="9" t="s">
        <v>110</v>
      </c>
      <c r="C1315" s="10" t="s">
        <v>111</v>
      </c>
      <c r="D1315" s="11">
        <v>1975</v>
      </c>
      <c r="E1315" s="7" t="s">
        <v>195</v>
      </c>
      <c r="F1315" s="8">
        <v>11845</v>
      </c>
      <c r="G1315" s="8">
        <v>24025</v>
      </c>
      <c r="H1315" s="8">
        <v>7405</v>
      </c>
      <c r="I1315" s="8">
        <v>13770</v>
      </c>
      <c r="J1315" t="str">
        <f>LOOKUP(A1315,Feuil7!A$2:A$28,Feuil7!D$2:D$28)</f>
        <v>PAYS DE LA LOIRE</v>
      </c>
      <c r="K1315" t="str">
        <f t="shared" si="83"/>
        <v>niveau secondaire</v>
      </c>
      <c r="L1315" t="str">
        <f t="shared" si="84"/>
        <v>OUEST</v>
      </c>
      <c r="M1315" s="11">
        <f t="shared" si="85"/>
        <v>57045</v>
      </c>
      <c r="N1315" s="11">
        <f t="shared" si="86"/>
        <v>19250</v>
      </c>
    </row>
    <row r="1316" spans="1:14" x14ac:dyDescent="0.25">
      <c r="A1316" s="5">
        <v>73</v>
      </c>
      <c r="B1316" s="9" t="s">
        <v>313</v>
      </c>
      <c r="C1316" s="10" t="s">
        <v>24</v>
      </c>
      <c r="D1316">
        <v>1968</v>
      </c>
      <c r="E1316" s="7" t="s">
        <v>197</v>
      </c>
      <c r="F1316" s="8">
        <v>108</v>
      </c>
      <c r="G1316" s="8">
        <v>1416</v>
      </c>
      <c r="H1316" s="8">
        <v>72</v>
      </c>
      <c r="I1316" s="8">
        <v>484</v>
      </c>
      <c r="J1316" t="str">
        <f>LOOKUP(A1316,Feuil7!A$2:A$28,Feuil7!D$2:D$28)</f>
        <v>MIDI-PYRENEES</v>
      </c>
      <c r="K1316" t="str">
        <f t="shared" si="83"/>
        <v>niveau supérieur</v>
      </c>
      <c r="L1316" t="str">
        <f t="shared" si="84"/>
        <v>SUD-OUEST</v>
      </c>
      <c r="M1316" s="11">
        <f t="shared" si="85"/>
        <v>2080</v>
      </c>
      <c r="N1316" s="11">
        <f t="shared" si="86"/>
        <v>180</v>
      </c>
    </row>
    <row r="1317" spans="1:14" x14ac:dyDescent="0.25">
      <c r="A1317" s="5">
        <v>74</v>
      </c>
      <c r="B1317" s="9" t="s">
        <v>59</v>
      </c>
      <c r="C1317" s="10" t="s">
        <v>60</v>
      </c>
      <c r="D1317" s="11">
        <v>1990</v>
      </c>
      <c r="E1317" s="7" t="s">
        <v>197</v>
      </c>
      <c r="F1317" s="8">
        <v>204</v>
      </c>
      <c r="G1317" s="8">
        <v>2644</v>
      </c>
      <c r="H1317" s="8">
        <v>236</v>
      </c>
      <c r="I1317" s="8">
        <v>2596</v>
      </c>
      <c r="J1317" t="str">
        <f>LOOKUP(A1317,Feuil7!A$2:A$28,Feuil7!D$2:D$28)</f>
        <v>LIMOUSIN</v>
      </c>
      <c r="K1317" t="str">
        <f t="shared" si="83"/>
        <v>niveau supérieur</v>
      </c>
      <c r="L1317" t="str">
        <f t="shared" si="84"/>
        <v>SUD-OUEST</v>
      </c>
      <c r="M1317" s="11">
        <f t="shared" si="85"/>
        <v>5680</v>
      </c>
      <c r="N1317" s="11">
        <f t="shared" si="86"/>
        <v>440</v>
      </c>
    </row>
    <row r="1318" spans="1:14" x14ac:dyDescent="0.25">
      <c r="A1318" s="5">
        <v>82</v>
      </c>
      <c r="B1318" s="9" t="s">
        <v>96</v>
      </c>
      <c r="C1318" s="10" t="s">
        <v>97</v>
      </c>
      <c r="D1318" s="11">
        <v>1990</v>
      </c>
      <c r="E1318" s="7" t="s">
        <v>195</v>
      </c>
      <c r="F1318" s="8">
        <v>13068</v>
      </c>
      <c r="G1318" s="8">
        <v>60424</v>
      </c>
      <c r="H1318" s="8">
        <v>10160</v>
      </c>
      <c r="I1318" s="8">
        <v>41344</v>
      </c>
      <c r="J1318" t="str">
        <f>LOOKUP(A1318,Feuil7!A$2:A$28,Feuil7!D$2:D$28)</f>
        <v>RHONE-ALPES</v>
      </c>
      <c r="K1318" t="str">
        <f t="shared" si="83"/>
        <v>niveau secondaire</v>
      </c>
      <c r="L1318" t="str">
        <f t="shared" si="84"/>
        <v>CENTRE-EST</v>
      </c>
      <c r="M1318" s="11">
        <f t="shared" si="85"/>
        <v>124996</v>
      </c>
      <c r="N1318" s="11">
        <f t="shared" si="86"/>
        <v>23228</v>
      </c>
    </row>
    <row r="1319" spans="1:14" x14ac:dyDescent="0.25">
      <c r="A1319" s="5">
        <v>74</v>
      </c>
      <c r="B1319" s="9" t="s">
        <v>178</v>
      </c>
      <c r="C1319" s="10" t="s">
        <v>179</v>
      </c>
      <c r="D1319" s="11">
        <v>1982</v>
      </c>
      <c r="E1319" s="7" t="s">
        <v>11</v>
      </c>
      <c r="F1319" s="8">
        <v>4840</v>
      </c>
      <c r="G1319" s="8">
        <v>42204</v>
      </c>
      <c r="H1319" s="8">
        <v>4112</v>
      </c>
      <c r="I1319" s="8">
        <v>53060</v>
      </c>
      <c r="J1319" t="str">
        <f>LOOKUP(A1319,Feuil7!A$2:A$28,Feuil7!D$2:D$28)</f>
        <v>LIMOUSIN</v>
      </c>
      <c r="K1319" t="str">
        <f t="shared" si="83"/>
        <v>niveau primaire</v>
      </c>
      <c r="L1319" t="str">
        <f t="shared" si="84"/>
        <v>SUD-OUEST</v>
      </c>
      <c r="M1319" s="11">
        <f t="shared" si="85"/>
        <v>104216</v>
      </c>
      <c r="N1319" s="11">
        <f t="shared" si="86"/>
        <v>8952</v>
      </c>
    </row>
    <row r="1320" spans="1:14" x14ac:dyDescent="0.25">
      <c r="A1320" s="5">
        <v>74</v>
      </c>
      <c r="B1320" s="9" t="s">
        <v>59</v>
      </c>
      <c r="C1320" s="10" t="s">
        <v>60</v>
      </c>
      <c r="D1320" s="11">
        <v>2006</v>
      </c>
      <c r="E1320" s="7" t="s">
        <v>11</v>
      </c>
      <c r="F1320" s="8">
        <v>403.44329858962533</v>
      </c>
      <c r="G1320" s="8">
        <v>7492.9310500145348</v>
      </c>
      <c r="H1320" s="8">
        <v>278.41797585929208</v>
      </c>
      <c r="I1320" s="8">
        <v>8989.96654896365</v>
      </c>
      <c r="J1320" t="str">
        <f>LOOKUP(A1320,Feuil7!A$2:A$28,Feuil7!D$2:D$28)</f>
        <v>LIMOUSIN</v>
      </c>
      <c r="K1320" t="str">
        <f t="shared" si="83"/>
        <v>niveau primaire</v>
      </c>
      <c r="L1320" t="str">
        <f t="shared" si="84"/>
        <v>SUD-OUEST</v>
      </c>
      <c r="M1320" s="11">
        <f t="shared" si="85"/>
        <v>17164.758873427101</v>
      </c>
      <c r="N1320" s="11">
        <f t="shared" si="86"/>
        <v>681.86127444891736</v>
      </c>
    </row>
    <row r="1321" spans="1:14" x14ac:dyDescent="0.25">
      <c r="A1321" s="5">
        <v>31</v>
      </c>
      <c r="B1321" s="9" t="s">
        <v>133</v>
      </c>
      <c r="C1321" s="10" t="s">
        <v>134</v>
      </c>
      <c r="D1321" s="11">
        <v>1990</v>
      </c>
      <c r="E1321" s="7" t="s">
        <v>197</v>
      </c>
      <c r="F1321" s="8">
        <v>3449</v>
      </c>
      <c r="G1321" s="8">
        <v>28805</v>
      </c>
      <c r="H1321" s="8">
        <v>3816</v>
      </c>
      <c r="I1321" s="8">
        <v>23420</v>
      </c>
      <c r="J1321" t="str">
        <f>LOOKUP(A1321,Feuil7!A$2:A$28,Feuil7!D$2:D$28)</f>
        <v>NORD-PAS-DE-CALAIS</v>
      </c>
      <c r="K1321" t="str">
        <f t="shared" si="83"/>
        <v>niveau supérieur</v>
      </c>
      <c r="L1321" t="str">
        <f t="shared" si="84"/>
        <v/>
      </c>
      <c r="M1321" s="11">
        <f t="shared" si="85"/>
        <v>59490</v>
      </c>
      <c r="N1321" s="11">
        <f t="shared" si="86"/>
        <v>7265</v>
      </c>
    </row>
    <row r="1322" spans="1:14" x14ac:dyDescent="0.25">
      <c r="A1322" s="5">
        <v>72</v>
      </c>
      <c r="B1322" s="9" t="s">
        <v>78</v>
      </c>
      <c r="C1322" s="10" t="s">
        <v>79</v>
      </c>
      <c r="D1322" s="11">
        <v>1982</v>
      </c>
      <c r="E1322" s="7" t="s">
        <v>195</v>
      </c>
      <c r="F1322" s="8">
        <v>17644</v>
      </c>
      <c r="G1322" s="8">
        <v>62964</v>
      </c>
      <c r="H1322" s="8">
        <v>14004</v>
      </c>
      <c r="I1322" s="8">
        <v>47620</v>
      </c>
      <c r="J1322" t="str">
        <f>LOOKUP(A1322,Feuil7!A$2:A$28,Feuil7!D$2:D$28)</f>
        <v>AQUITAINE</v>
      </c>
      <c r="K1322" t="str">
        <f t="shared" si="83"/>
        <v>niveau secondaire</v>
      </c>
      <c r="L1322" t="str">
        <f t="shared" si="84"/>
        <v>SUD-OUEST</v>
      </c>
      <c r="M1322" s="11">
        <f t="shared" si="85"/>
        <v>142232</v>
      </c>
      <c r="N1322" s="11">
        <f t="shared" si="86"/>
        <v>31648</v>
      </c>
    </row>
    <row r="1323" spans="1:14" x14ac:dyDescent="0.25">
      <c r="A1323" s="5">
        <v>26</v>
      </c>
      <c r="B1323" s="9" t="s">
        <v>182</v>
      </c>
      <c r="C1323" s="10" t="s">
        <v>183</v>
      </c>
      <c r="D1323" s="11">
        <v>2011</v>
      </c>
      <c r="E1323" s="7" t="s">
        <v>11</v>
      </c>
      <c r="F1323" s="8">
        <v>2417.2115378838653</v>
      </c>
      <c r="G1323" s="8">
        <v>22528.144113231163</v>
      </c>
      <c r="H1323" s="8">
        <v>1617.7026198378778</v>
      </c>
      <c r="I1323" s="8">
        <v>24874.869489478227</v>
      </c>
      <c r="J1323" t="str">
        <f>LOOKUP(A1323,Feuil7!A$2:A$28,Feuil7!D$2:D$28)</f>
        <v>BOURGOGNE</v>
      </c>
      <c r="K1323" t="str">
        <f t="shared" si="83"/>
        <v>niveau primaire</v>
      </c>
      <c r="L1323" t="str">
        <f t="shared" si="84"/>
        <v>BASSIN PARISIEN</v>
      </c>
      <c r="M1323" s="11">
        <f t="shared" si="85"/>
        <v>51437.927760431136</v>
      </c>
      <c r="N1323" s="11">
        <f t="shared" si="86"/>
        <v>4034.9141577217433</v>
      </c>
    </row>
    <row r="1324" spans="1:14" x14ac:dyDescent="0.25">
      <c r="A1324" s="5">
        <v>82</v>
      </c>
      <c r="B1324" s="6" t="s">
        <v>307</v>
      </c>
      <c r="C1324" s="7" t="s">
        <v>10</v>
      </c>
      <c r="D1324" s="11">
        <v>2006</v>
      </c>
      <c r="E1324" s="7" t="s">
        <v>193</v>
      </c>
      <c r="F1324" s="8">
        <v>174.29405992191997</v>
      </c>
      <c r="G1324" s="8">
        <v>20371.987714135295</v>
      </c>
      <c r="H1324" s="8">
        <v>94.385958740752244</v>
      </c>
      <c r="I1324" s="8">
        <v>32509.263805852639</v>
      </c>
      <c r="J1324" t="str">
        <f>LOOKUP(A1324,Feuil7!A$2:A$28,Feuil7!D$2:D$28)</f>
        <v>RHONE-ALPES</v>
      </c>
      <c r="K1324" t="str">
        <f t="shared" si="83"/>
        <v>niveau primaire</v>
      </c>
      <c r="L1324" t="str">
        <f t="shared" si="84"/>
        <v>CENTRE-EST</v>
      </c>
      <c r="M1324" s="11">
        <f t="shared" si="85"/>
        <v>53149.931538650606</v>
      </c>
      <c r="N1324" s="11">
        <f t="shared" si="86"/>
        <v>268.68001866267218</v>
      </c>
    </row>
    <row r="1325" spans="1:14" x14ac:dyDescent="0.25">
      <c r="A1325" s="5">
        <v>74</v>
      </c>
      <c r="B1325" s="9" t="s">
        <v>48</v>
      </c>
      <c r="C1325" s="10" t="s">
        <v>49</v>
      </c>
      <c r="D1325" s="11">
        <v>1982</v>
      </c>
      <c r="E1325" s="7" t="s">
        <v>195</v>
      </c>
      <c r="F1325" s="8">
        <v>4908</v>
      </c>
      <c r="G1325" s="8">
        <v>13896</v>
      </c>
      <c r="H1325" s="8">
        <v>2596</v>
      </c>
      <c r="I1325" s="8">
        <v>7964</v>
      </c>
      <c r="J1325" t="str">
        <f>LOOKUP(A1325,Feuil7!A$2:A$28,Feuil7!D$2:D$28)</f>
        <v>LIMOUSIN</v>
      </c>
      <c r="K1325" t="str">
        <f t="shared" si="83"/>
        <v>niveau secondaire</v>
      </c>
      <c r="L1325" t="str">
        <f t="shared" si="84"/>
        <v>SUD-OUEST</v>
      </c>
      <c r="M1325" s="11">
        <f t="shared" si="85"/>
        <v>29364</v>
      </c>
      <c r="N1325" s="11">
        <f t="shared" si="86"/>
        <v>7504</v>
      </c>
    </row>
    <row r="1326" spans="1:14" x14ac:dyDescent="0.25">
      <c r="A1326" s="5">
        <v>24</v>
      </c>
      <c r="B1326" s="9" t="s">
        <v>86</v>
      </c>
      <c r="C1326" s="10" t="s">
        <v>87</v>
      </c>
      <c r="D1326" s="11">
        <v>1990</v>
      </c>
      <c r="E1326" s="7" t="s">
        <v>196</v>
      </c>
      <c r="F1326" s="8">
        <v>1883</v>
      </c>
      <c r="G1326" s="8">
        <v>16668</v>
      </c>
      <c r="H1326" s="8">
        <v>2428</v>
      </c>
      <c r="I1326" s="8">
        <v>16741</v>
      </c>
      <c r="J1326" t="str">
        <f>LOOKUP(A1326,Feuil7!A$2:A$28,Feuil7!D$2:D$28)</f>
        <v>CENTRE</v>
      </c>
      <c r="K1326" t="str">
        <f t="shared" si="83"/>
        <v>niveau supérieur</v>
      </c>
      <c r="L1326" t="str">
        <f t="shared" si="84"/>
        <v>BASSIN PARISIEN</v>
      </c>
      <c r="M1326" s="11">
        <f t="shared" si="85"/>
        <v>37720</v>
      </c>
      <c r="N1326" s="11">
        <f t="shared" si="86"/>
        <v>4311</v>
      </c>
    </row>
    <row r="1327" spans="1:14" x14ac:dyDescent="0.25">
      <c r="A1327" s="5">
        <v>83</v>
      </c>
      <c r="B1327" s="9" t="s">
        <v>63</v>
      </c>
      <c r="C1327" s="10" t="s">
        <v>98</v>
      </c>
      <c r="D1327" s="11">
        <v>1999</v>
      </c>
      <c r="E1327" s="7" t="s">
        <v>11</v>
      </c>
      <c r="F1327" s="8">
        <v>796</v>
      </c>
      <c r="G1327" s="8">
        <v>14741</v>
      </c>
      <c r="H1327" s="8">
        <v>513</v>
      </c>
      <c r="I1327" s="8">
        <v>16195</v>
      </c>
      <c r="J1327" t="str">
        <f>LOOKUP(A1327,Feuil7!A$2:A$28,Feuil7!D$2:D$28)</f>
        <v>AUVERGNE</v>
      </c>
      <c r="K1327" t="str">
        <f t="shared" si="83"/>
        <v>niveau primaire</v>
      </c>
      <c r="L1327" t="str">
        <f t="shared" si="84"/>
        <v>CENTRE-EST</v>
      </c>
      <c r="M1327" s="11">
        <f t="shared" si="85"/>
        <v>32245</v>
      </c>
      <c r="N1327" s="11">
        <f t="shared" si="86"/>
        <v>1309</v>
      </c>
    </row>
    <row r="1328" spans="1:14" x14ac:dyDescent="0.25">
      <c r="A1328" s="5">
        <v>52</v>
      </c>
      <c r="B1328" s="9" t="s">
        <v>57</v>
      </c>
      <c r="C1328" s="10" t="s">
        <v>117</v>
      </c>
      <c r="D1328" s="11">
        <v>1982</v>
      </c>
      <c r="E1328" s="7" t="s">
        <v>195</v>
      </c>
      <c r="F1328" s="8">
        <v>5360</v>
      </c>
      <c r="G1328" s="8">
        <v>13936</v>
      </c>
      <c r="H1328" s="8">
        <v>3728</v>
      </c>
      <c r="I1328" s="8">
        <v>8460</v>
      </c>
      <c r="J1328" t="str">
        <f>LOOKUP(A1328,Feuil7!A$2:A$28,Feuil7!D$2:D$28)</f>
        <v>PAYS DE LA LOIRE</v>
      </c>
      <c r="K1328" t="str">
        <f t="shared" si="83"/>
        <v>niveau secondaire</v>
      </c>
      <c r="L1328" t="str">
        <f t="shared" si="84"/>
        <v>OUEST</v>
      </c>
      <c r="M1328" s="11">
        <f t="shared" si="85"/>
        <v>31484</v>
      </c>
      <c r="N1328" s="11">
        <f t="shared" si="86"/>
        <v>9088</v>
      </c>
    </row>
    <row r="1329" spans="1:14" x14ac:dyDescent="0.25">
      <c r="A1329" s="5">
        <v>52</v>
      </c>
      <c r="B1329" s="9" t="s">
        <v>174</v>
      </c>
      <c r="C1329" s="10" t="s">
        <v>175</v>
      </c>
      <c r="D1329" s="11">
        <v>2006</v>
      </c>
      <c r="E1329" s="7" t="s">
        <v>11</v>
      </c>
      <c r="F1329" s="8">
        <v>2828.66996669845</v>
      </c>
      <c r="G1329" s="8">
        <v>36356.20836558022</v>
      </c>
      <c r="H1329" s="8">
        <v>1372.9169931059946</v>
      </c>
      <c r="I1329" s="8">
        <v>46003.570652563176</v>
      </c>
      <c r="J1329" t="str">
        <f>LOOKUP(A1329,Feuil7!A$2:A$28,Feuil7!D$2:D$28)</f>
        <v>PAYS DE LA LOIRE</v>
      </c>
      <c r="K1329" t="str">
        <f t="shared" si="83"/>
        <v>niveau primaire</v>
      </c>
      <c r="L1329" t="str">
        <f t="shared" si="84"/>
        <v>OUEST</v>
      </c>
      <c r="M1329" s="11">
        <f t="shared" si="85"/>
        <v>86561.365977947833</v>
      </c>
      <c r="N1329" s="11">
        <f t="shared" si="86"/>
        <v>4201.5869598044446</v>
      </c>
    </row>
    <row r="1330" spans="1:14" x14ac:dyDescent="0.25">
      <c r="A1330" s="5">
        <v>52</v>
      </c>
      <c r="B1330" s="9" t="s">
        <v>174</v>
      </c>
      <c r="C1330" s="10" t="s">
        <v>175</v>
      </c>
      <c r="D1330" s="11">
        <v>2006</v>
      </c>
      <c r="E1330" s="7" t="s">
        <v>193</v>
      </c>
      <c r="F1330" s="8">
        <v>186.70305095795882</v>
      </c>
      <c r="G1330" s="8">
        <v>27422.204729169312</v>
      </c>
      <c r="H1330" s="8">
        <v>66.481223694075709</v>
      </c>
      <c r="I1330" s="8">
        <v>45649.482994442747</v>
      </c>
      <c r="J1330" t="str">
        <f>LOOKUP(A1330,Feuil7!A$2:A$28,Feuil7!D$2:D$28)</f>
        <v>PAYS DE LA LOIRE</v>
      </c>
      <c r="K1330" t="str">
        <f t="shared" si="83"/>
        <v>niveau primaire</v>
      </c>
      <c r="L1330" t="str">
        <f t="shared" si="84"/>
        <v>OUEST</v>
      </c>
      <c r="M1330" s="11">
        <f t="shared" si="85"/>
        <v>73324.871998264091</v>
      </c>
      <c r="N1330" s="11">
        <f t="shared" si="86"/>
        <v>253.18427465203453</v>
      </c>
    </row>
    <row r="1331" spans="1:14" x14ac:dyDescent="0.25">
      <c r="A1331" s="5">
        <v>91</v>
      </c>
      <c r="B1331" s="9" t="s">
        <v>141</v>
      </c>
      <c r="C1331" s="10" t="s">
        <v>142</v>
      </c>
      <c r="D1331" s="11">
        <v>1975</v>
      </c>
      <c r="E1331" s="7" t="s">
        <v>197</v>
      </c>
      <c r="F1331" s="8">
        <v>400</v>
      </c>
      <c r="G1331" s="8">
        <v>5390</v>
      </c>
      <c r="H1331" s="8">
        <v>870</v>
      </c>
      <c r="I1331" s="8">
        <v>4285</v>
      </c>
      <c r="J1331" t="str">
        <f>LOOKUP(A1331,Feuil7!A$2:A$28,Feuil7!D$2:D$28)</f>
        <v>LANGUEDOC-ROUSSILLON</v>
      </c>
      <c r="K1331" t="str">
        <f t="shared" si="83"/>
        <v>niveau supérieur</v>
      </c>
      <c r="L1331" t="str">
        <f t="shared" si="84"/>
        <v>MEDITERRANEE</v>
      </c>
      <c r="M1331" s="11">
        <f t="shared" si="85"/>
        <v>10945</v>
      </c>
      <c r="N1331" s="11">
        <f t="shared" si="86"/>
        <v>1270</v>
      </c>
    </row>
    <row r="1332" spans="1:14" x14ac:dyDescent="0.25">
      <c r="A1332" s="5">
        <v>73</v>
      </c>
      <c r="B1332" s="9" t="s">
        <v>74</v>
      </c>
      <c r="C1332" s="10" t="s">
        <v>75</v>
      </c>
      <c r="D1332" s="11">
        <v>1999</v>
      </c>
      <c r="E1332" s="7" t="s">
        <v>11</v>
      </c>
      <c r="F1332" s="8">
        <v>4248</v>
      </c>
      <c r="G1332" s="8">
        <v>48236</v>
      </c>
      <c r="H1332" s="8">
        <v>2722</v>
      </c>
      <c r="I1332" s="8">
        <v>59910</v>
      </c>
      <c r="J1332" t="str">
        <f>LOOKUP(A1332,Feuil7!A$2:A$28,Feuil7!D$2:D$28)</f>
        <v>MIDI-PYRENEES</v>
      </c>
      <c r="K1332" t="str">
        <f t="shared" si="83"/>
        <v>niveau primaire</v>
      </c>
      <c r="L1332" t="str">
        <f t="shared" si="84"/>
        <v>SUD-OUEST</v>
      </c>
      <c r="M1332" s="11">
        <f t="shared" si="85"/>
        <v>115116</v>
      </c>
      <c r="N1332" s="11">
        <f t="shared" si="86"/>
        <v>6970</v>
      </c>
    </row>
    <row r="1333" spans="1:14" x14ac:dyDescent="0.25">
      <c r="A1333" s="5">
        <v>93</v>
      </c>
      <c r="B1333" s="9" t="s">
        <v>311</v>
      </c>
      <c r="C1333" s="10" t="s">
        <v>18</v>
      </c>
      <c r="D1333" s="11">
        <v>2006</v>
      </c>
      <c r="E1333" s="7" t="s">
        <v>11</v>
      </c>
      <c r="F1333" s="8">
        <v>627.00282792960365</v>
      </c>
      <c r="G1333" s="8">
        <v>6842.9758308917835</v>
      </c>
      <c r="H1333" s="8">
        <v>407.99523246648198</v>
      </c>
      <c r="I1333" s="8">
        <v>7424.0570994579948</v>
      </c>
      <c r="J1333" t="str">
        <f>LOOKUP(A1333,Feuil7!A$2:A$28,Feuil7!D$2:D$28)</f>
        <v>PROVENCE-ALPES-COTE D'AZUR</v>
      </c>
      <c r="K1333" t="str">
        <f t="shared" si="83"/>
        <v>niveau primaire</v>
      </c>
      <c r="L1333" t="str">
        <f t="shared" si="84"/>
        <v>MEDITERRANEE</v>
      </c>
      <c r="M1333" s="11">
        <f t="shared" si="85"/>
        <v>15302.030990745865</v>
      </c>
      <c r="N1333" s="11">
        <f t="shared" si="86"/>
        <v>1034.9980603960857</v>
      </c>
    </row>
    <row r="1334" spans="1:14" x14ac:dyDescent="0.25">
      <c r="A1334" s="5">
        <v>22</v>
      </c>
      <c r="B1334" s="9" t="s">
        <v>314</v>
      </c>
      <c r="C1334" s="10" t="s">
        <v>13</v>
      </c>
      <c r="D1334" s="11">
        <v>1999</v>
      </c>
      <c r="E1334" s="7" t="s">
        <v>193</v>
      </c>
      <c r="F1334" s="8">
        <v>306</v>
      </c>
      <c r="G1334" s="8">
        <v>31406</v>
      </c>
      <c r="H1334" s="8">
        <v>162</v>
      </c>
      <c r="I1334" s="8">
        <v>47376</v>
      </c>
      <c r="J1334" t="str">
        <f>LOOKUP(A1334,Feuil7!A$2:A$28,Feuil7!D$2:D$28)</f>
        <v>PICARDIE</v>
      </c>
      <c r="K1334" t="str">
        <f t="shared" si="83"/>
        <v>niveau primaire</v>
      </c>
      <c r="L1334" t="str">
        <f t="shared" si="84"/>
        <v>BASSIN PARISIEN</v>
      </c>
      <c r="M1334" s="11">
        <f t="shared" si="85"/>
        <v>79250</v>
      </c>
      <c r="N1334" s="11">
        <f t="shared" si="86"/>
        <v>468</v>
      </c>
    </row>
    <row r="1335" spans="1:14" x14ac:dyDescent="0.25">
      <c r="A1335" s="5">
        <v>91</v>
      </c>
      <c r="B1335" s="9" t="s">
        <v>28</v>
      </c>
      <c r="C1335" s="10" t="s">
        <v>29</v>
      </c>
      <c r="D1335" s="11">
        <v>2011</v>
      </c>
      <c r="E1335" s="7" t="s">
        <v>196</v>
      </c>
      <c r="F1335" s="8">
        <v>2324.2952395645066</v>
      </c>
      <c r="G1335" s="8">
        <v>21472.076893161677</v>
      </c>
      <c r="H1335" s="8">
        <v>2505.5775305449902</v>
      </c>
      <c r="I1335" s="8">
        <v>24711.058374155851</v>
      </c>
      <c r="J1335" t="str">
        <f>LOOKUP(A1335,Feuil7!A$2:A$28,Feuil7!D$2:D$28)</f>
        <v>LANGUEDOC-ROUSSILLON</v>
      </c>
      <c r="K1335" t="str">
        <f t="shared" si="83"/>
        <v>niveau supérieur</v>
      </c>
      <c r="L1335" t="str">
        <f t="shared" si="84"/>
        <v>MEDITERRANEE</v>
      </c>
      <c r="M1335" s="11">
        <f t="shared" si="85"/>
        <v>51013.008037427026</v>
      </c>
      <c r="N1335" s="11">
        <f t="shared" si="86"/>
        <v>4829.8727701094967</v>
      </c>
    </row>
    <row r="1336" spans="1:14" x14ac:dyDescent="0.25">
      <c r="A1336" s="5">
        <v>52</v>
      </c>
      <c r="B1336" s="9" t="s">
        <v>100</v>
      </c>
      <c r="C1336" s="10" t="s">
        <v>101</v>
      </c>
      <c r="D1336" s="11">
        <v>1982</v>
      </c>
      <c r="E1336" s="7" t="s">
        <v>194</v>
      </c>
      <c r="F1336" s="8">
        <v>4204</v>
      </c>
      <c r="G1336" s="8">
        <v>10856</v>
      </c>
      <c r="H1336" s="8">
        <v>5344</v>
      </c>
      <c r="I1336" s="8">
        <v>20140</v>
      </c>
      <c r="J1336" t="str">
        <f>LOOKUP(A1336,Feuil7!A$2:A$28,Feuil7!D$2:D$28)</f>
        <v>PAYS DE LA LOIRE</v>
      </c>
      <c r="K1336" t="str">
        <f t="shared" si="83"/>
        <v>niveau secondaire</v>
      </c>
      <c r="L1336" t="str">
        <f t="shared" si="84"/>
        <v>OUEST</v>
      </c>
      <c r="M1336" s="11">
        <f t="shared" si="85"/>
        <v>40544</v>
      </c>
      <c r="N1336" s="11">
        <f t="shared" si="86"/>
        <v>9548</v>
      </c>
    </row>
    <row r="1337" spans="1:14" x14ac:dyDescent="0.25">
      <c r="A1337" s="5">
        <v>26</v>
      </c>
      <c r="B1337" s="9" t="s">
        <v>182</v>
      </c>
      <c r="C1337" s="10" t="s">
        <v>183</v>
      </c>
      <c r="D1337" s="11">
        <v>1990</v>
      </c>
      <c r="E1337" s="7" t="s">
        <v>195</v>
      </c>
      <c r="F1337" s="8">
        <v>5567</v>
      </c>
      <c r="G1337" s="8">
        <v>24750</v>
      </c>
      <c r="H1337" s="8">
        <v>3832</v>
      </c>
      <c r="I1337" s="8">
        <v>15588</v>
      </c>
      <c r="J1337" t="str">
        <f>LOOKUP(A1337,Feuil7!A$2:A$28,Feuil7!D$2:D$28)</f>
        <v>BOURGOGNE</v>
      </c>
      <c r="K1337" t="str">
        <f t="shared" si="83"/>
        <v>niveau secondaire</v>
      </c>
      <c r="L1337" t="str">
        <f t="shared" si="84"/>
        <v>BASSIN PARISIEN</v>
      </c>
      <c r="M1337" s="11">
        <f t="shared" si="85"/>
        <v>49737</v>
      </c>
      <c r="N1337" s="11">
        <f t="shared" si="86"/>
        <v>9399</v>
      </c>
    </row>
    <row r="1338" spans="1:14" x14ac:dyDescent="0.25">
      <c r="A1338" s="5">
        <v>93</v>
      </c>
      <c r="B1338" s="9" t="s">
        <v>32</v>
      </c>
      <c r="C1338" s="10" t="s">
        <v>33</v>
      </c>
      <c r="D1338" s="11">
        <v>1975</v>
      </c>
      <c r="E1338" s="7" t="s">
        <v>195</v>
      </c>
      <c r="F1338" s="8">
        <v>18990</v>
      </c>
      <c r="G1338" s="8">
        <v>58415</v>
      </c>
      <c r="H1338" s="8">
        <v>15435</v>
      </c>
      <c r="I1338" s="8">
        <v>43430</v>
      </c>
      <c r="J1338" t="str">
        <f>LOOKUP(A1338,Feuil7!A$2:A$28,Feuil7!D$2:D$28)</f>
        <v>PROVENCE-ALPES-COTE D'AZUR</v>
      </c>
      <c r="K1338" t="str">
        <f t="shared" si="83"/>
        <v>niveau secondaire</v>
      </c>
      <c r="L1338" t="str">
        <f t="shared" si="84"/>
        <v>MEDITERRANEE</v>
      </c>
      <c r="M1338" s="11">
        <f t="shared" si="85"/>
        <v>136270</v>
      </c>
      <c r="N1338" s="11">
        <f t="shared" si="86"/>
        <v>34425</v>
      </c>
    </row>
    <row r="1339" spans="1:14" x14ac:dyDescent="0.25">
      <c r="A1339" s="5">
        <v>21</v>
      </c>
      <c r="B1339" s="9" t="s">
        <v>114</v>
      </c>
      <c r="C1339" s="10" t="s">
        <v>115</v>
      </c>
      <c r="D1339" s="11">
        <v>2011</v>
      </c>
      <c r="E1339" s="7" t="s">
        <v>197</v>
      </c>
      <c r="F1339" s="8">
        <v>3328.6518300247385</v>
      </c>
      <c r="G1339" s="8">
        <v>38960.598074292706</v>
      </c>
      <c r="H1339" s="8">
        <v>4359.4653728429284</v>
      </c>
      <c r="I1339" s="8">
        <v>47591.528433158914</v>
      </c>
      <c r="J1339" t="str">
        <f>LOOKUP(A1339,Feuil7!A$2:A$28,Feuil7!D$2:D$28)</f>
        <v>CHAMPAGNE-ARDENNE</v>
      </c>
      <c r="K1339" t="str">
        <f t="shared" si="83"/>
        <v>niveau supérieur</v>
      </c>
      <c r="L1339" t="str">
        <f t="shared" si="84"/>
        <v>BASSIN PARISIEN</v>
      </c>
      <c r="M1339" s="11">
        <f t="shared" si="85"/>
        <v>94240.243710319279</v>
      </c>
      <c r="N1339" s="11">
        <f t="shared" si="86"/>
        <v>7688.1172028676665</v>
      </c>
    </row>
    <row r="1340" spans="1:14" x14ac:dyDescent="0.25">
      <c r="A1340" s="5">
        <v>72</v>
      </c>
      <c r="B1340" s="9" t="s">
        <v>106</v>
      </c>
      <c r="C1340" s="10" t="s">
        <v>107</v>
      </c>
      <c r="D1340" s="11">
        <v>2011</v>
      </c>
      <c r="E1340" s="7" t="s">
        <v>194</v>
      </c>
      <c r="F1340" s="8">
        <v>1097.6604157126442</v>
      </c>
      <c r="G1340" s="8">
        <v>6189.0271933170452</v>
      </c>
      <c r="H1340" s="8">
        <v>757.20782894713545</v>
      </c>
      <c r="I1340" s="8">
        <v>9573.3007937815564</v>
      </c>
      <c r="J1340" t="str">
        <f>LOOKUP(A1340,Feuil7!A$2:A$28,Feuil7!D$2:D$28)</f>
        <v>AQUITAINE</v>
      </c>
      <c r="K1340" t="str">
        <f t="shared" si="83"/>
        <v>niveau secondaire</v>
      </c>
      <c r="L1340" t="str">
        <f t="shared" si="84"/>
        <v>SUD-OUEST</v>
      </c>
      <c r="M1340" s="11">
        <f t="shared" si="85"/>
        <v>17617.196231758382</v>
      </c>
      <c r="N1340" s="11">
        <f t="shared" si="86"/>
        <v>1854.8682446597795</v>
      </c>
    </row>
    <row r="1341" spans="1:14" x14ac:dyDescent="0.25">
      <c r="A1341" s="5">
        <v>42</v>
      </c>
      <c r="B1341" s="9" t="s">
        <v>143</v>
      </c>
      <c r="C1341" s="10" t="s">
        <v>144</v>
      </c>
      <c r="D1341" s="11">
        <v>1990</v>
      </c>
      <c r="E1341" s="7" t="s">
        <v>195</v>
      </c>
      <c r="F1341" s="8">
        <v>20056</v>
      </c>
      <c r="G1341" s="8">
        <v>94621</v>
      </c>
      <c r="H1341" s="8">
        <v>15866</v>
      </c>
      <c r="I1341" s="8">
        <v>65293</v>
      </c>
      <c r="J1341" t="str">
        <f>LOOKUP(A1341,Feuil7!A$2:A$28,Feuil7!D$2:D$28)</f>
        <v>ALSACE</v>
      </c>
      <c r="K1341" t="str">
        <f t="shared" si="83"/>
        <v>niveau secondaire</v>
      </c>
      <c r="L1341" t="str">
        <f t="shared" si="84"/>
        <v>EST</v>
      </c>
      <c r="M1341" s="11">
        <f t="shared" si="85"/>
        <v>195836</v>
      </c>
      <c r="N1341" s="11">
        <f t="shared" si="86"/>
        <v>35922</v>
      </c>
    </row>
    <row r="1342" spans="1:14" x14ac:dyDescent="0.25">
      <c r="A1342" s="5">
        <v>52</v>
      </c>
      <c r="B1342" s="9" t="s">
        <v>61</v>
      </c>
      <c r="C1342" s="10" t="s">
        <v>153</v>
      </c>
      <c r="D1342" s="11">
        <v>2006</v>
      </c>
      <c r="E1342" s="7" t="s">
        <v>196</v>
      </c>
      <c r="F1342" s="8">
        <v>4234.6914490461859</v>
      </c>
      <c r="G1342" s="8">
        <v>21894.058428496821</v>
      </c>
      <c r="H1342" s="8">
        <v>4074.615906582801</v>
      </c>
      <c r="I1342" s="8">
        <v>24584.174659809989</v>
      </c>
      <c r="J1342" t="str">
        <f>LOOKUP(A1342,Feuil7!A$2:A$28,Feuil7!D$2:D$28)</f>
        <v>PAYS DE LA LOIRE</v>
      </c>
      <c r="K1342" t="str">
        <f t="shared" si="83"/>
        <v>niveau supérieur</v>
      </c>
      <c r="L1342" t="str">
        <f t="shared" si="84"/>
        <v>OUEST</v>
      </c>
      <c r="M1342" s="11">
        <f t="shared" si="85"/>
        <v>54787.540443935795</v>
      </c>
      <c r="N1342" s="11">
        <f t="shared" si="86"/>
        <v>8309.3073556289874</v>
      </c>
    </row>
    <row r="1343" spans="1:14" x14ac:dyDescent="0.25">
      <c r="A1343" s="5">
        <v>91</v>
      </c>
      <c r="B1343" s="9" t="s">
        <v>141</v>
      </c>
      <c r="C1343" s="10" t="s">
        <v>142</v>
      </c>
      <c r="D1343">
        <v>1968</v>
      </c>
      <c r="E1343" s="7" t="s">
        <v>194</v>
      </c>
      <c r="F1343" s="8">
        <v>1016</v>
      </c>
      <c r="G1343" s="8">
        <v>4040</v>
      </c>
      <c r="H1343" s="8">
        <v>1096</v>
      </c>
      <c r="I1343" s="8">
        <v>5304</v>
      </c>
      <c r="J1343" t="str">
        <f>LOOKUP(A1343,Feuil7!A$2:A$28,Feuil7!D$2:D$28)</f>
        <v>LANGUEDOC-ROUSSILLON</v>
      </c>
      <c r="K1343" t="str">
        <f t="shared" si="83"/>
        <v>niveau secondaire</v>
      </c>
      <c r="L1343" t="str">
        <f t="shared" si="84"/>
        <v>MEDITERRANEE</v>
      </c>
      <c r="M1343" s="11">
        <f t="shared" si="85"/>
        <v>11456</v>
      </c>
      <c r="N1343" s="11">
        <f t="shared" si="86"/>
        <v>2112</v>
      </c>
    </row>
    <row r="1344" spans="1:14" x14ac:dyDescent="0.25">
      <c r="A1344" s="5">
        <v>82</v>
      </c>
      <c r="B1344" s="9" t="s">
        <v>88</v>
      </c>
      <c r="C1344" s="10" t="s">
        <v>89</v>
      </c>
      <c r="D1344" s="11">
        <v>1975</v>
      </c>
      <c r="E1344" s="7" t="s">
        <v>193</v>
      </c>
      <c r="F1344" s="8">
        <v>8365</v>
      </c>
      <c r="G1344" s="8">
        <v>63955</v>
      </c>
      <c r="H1344" s="8">
        <v>9340</v>
      </c>
      <c r="I1344" s="8">
        <v>83755</v>
      </c>
      <c r="J1344" t="str">
        <f>LOOKUP(A1344,Feuil7!A$2:A$28,Feuil7!D$2:D$28)</f>
        <v>RHONE-ALPES</v>
      </c>
      <c r="K1344" t="str">
        <f t="shared" si="83"/>
        <v>niveau primaire</v>
      </c>
      <c r="L1344" t="str">
        <f t="shared" si="84"/>
        <v>CENTRE-EST</v>
      </c>
      <c r="M1344" s="11">
        <f t="shared" si="85"/>
        <v>165415</v>
      </c>
      <c r="N1344" s="11">
        <f t="shared" si="86"/>
        <v>17705</v>
      </c>
    </row>
    <row r="1345" spans="1:14" x14ac:dyDescent="0.25">
      <c r="A1345" s="5">
        <v>54</v>
      </c>
      <c r="B1345" s="9" t="s">
        <v>164</v>
      </c>
      <c r="C1345" s="10" t="s">
        <v>165</v>
      </c>
      <c r="D1345" s="11">
        <v>1982</v>
      </c>
      <c r="E1345" s="7" t="s">
        <v>195</v>
      </c>
      <c r="F1345" s="8">
        <v>7240</v>
      </c>
      <c r="G1345" s="8">
        <v>17056</v>
      </c>
      <c r="H1345" s="8">
        <v>4476</v>
      </c>
      <c r="I1345" s="8">
        <v>10396</v>
      </c>
      <c r="J1345" t="str">
        <f>LOOKUP(A1345,Feuil7!A$2:A$28,Feuil7!D$2:D$28)</f>
        <v>POITOU-CHARENTES</v>
      </c>
      <c r="K1345" t="str">
        <f t="shared" si="83"/>
        <v>niveau secondaire</v>
      </c>
      <c r="L1345" t="str">
        <f t="shared" si="84"/>
        <v>OUEST</v>
      </c>
      <c r="M1345" s="11">
        <f t="shared" si="85"/>
        <v>39168</v>
      </c>
      <c r="N1345" s="11">
        <f t="shared" si="86"/>
        <v>11716</v>
      </c>
    </row>
    <row r="1346" spans="1:14" x14ac:dyDescent="0.25">
      <c r="A1346" s="5">
        <v>52</v>
      </c>
      <c r="B1346" s="9" t="s">
        <v>174</v>
      </c>
      <c r="C1346" s="10" t="s">
        <v>175</v>
      </c>
      <c r="D1346" s="11">
        <v>1999</v>
      </c>
      <c r="E1346" s="7" t="s">
        <v>195</v>
      </c>
      <c r="F1346" s="8">
        <v>7333</v>
      </c>
      <c r="G1346" s="8">
        <v>63032</v>
      </c>
      <c r="H1346" s="8">
        <v>3990</v>
      </c>
      <c r="I1346" s="8">
        <v>42136</v>
      </c>
      <c r="J1346" t="str">
        <f>LOOKUP(A1346,Feuil7!A$2:A$28,Feuil7!D$2:D$28)</f>
        <v>PAYS DE LA LOIRE</v>
      </c>
      <c r="K1346" t="str">
        <f t="shared" si="83"/>
        <v>niveau secondaire</v>
      </c>
      <c r="L1346" t="str">
        <f t="shared" si="84"/>
        <v>OUEST</v>
      </c>
      <c r="M1346" s="11">
        <f t="shared" si="85"/>
        <v>116491</v>
      </c>
      <c r="N1346" s="11">
        <f t="shared" si="86"/>
        <v>11323</v>
      </c>
    </row>
    <row r="1347" spans="1:14" x14ac:dyDescent="0.25">
      <c r="A1347" s="5">
        <v>52</v>
      </c>
      <c r="B1347" s="9" t="s">
        <v>57</v>
      </c>
      <c r="C1347" s="10" t="s">
        <v>117</v>
      </c>
      <c r="D1347" s="11">
        <v>1982</v>
      </c>
      <c r="E1347" s="7" t="s">
        <v>193</v>
      </c>
      <c r="F1347" s="8">
        <v>888</v>
      </c>
      <c r="G1347" s="8">
        <v>17376</v>
      </c>
      <c r="H1347" s="8">
        <v>1216</v>
      </c>
      <c r="I1347" s="8">
        <v>23676</v>
      </c>
      <c r="J1347" t="str">
        <f>LOOKUP(A1347,Feuil7!A$2:A$28,Feuil7!D$2:D$28)</f>
        <v>PAYS DE LA LOIRE</v>
      </c>
      <c r="K1347" t="str">
        <f t="shared" ref="K1347:K1410" si="87">IF(OR(E1347="Aucun",E1347="CEP"),"niveau primaire",IF(OR(E1347="CAP-BEP",E1347="BEPC"),"niveau secondaire",IF(OR(E1347="BAC",E1347="SUP"),"niveau supérieur","")))</f>
        <v>niveau primaire</v>
      </c>
      <c r="L1347" t="str">
        <f t="shared" ref="L1347:L1410" si="88">IF(OR(J1347="ile-de-France"),"REGION PARISIENNE",IF(OR(J1347="bourgogne",J1347="centre",J1347="champagne-ardenne",J1347="basse-normandie",J1347="haute-normandie",J1347="picardie"),"BASSIN PARISIEN",IF(OR(J1347="nord pas-de-calais"),"NORD",IF(OR(J1347="alsace",J1347="franche-comte",J1347="lorraine"),"EST",IF(OR(J1347="bretagne",J1347="pays de la loire",J1347="poitou-charentes"),"OUEST",IF(OR(J1347="aquitaine",J1347="limousin",J1347="midi-pyrenees"),"SUD-OUEST",IF(OR(J1347="auvergne",J1347="rhone-alpes"),"CENTRE-EST",IF(OR(J1347="languedoc-roussillon",J1347="provence-alpes-cote d'azur",J1347="corse"),"MEDITERRANEE",""))))))))</f>
        <v>OUEST</v>
      </c>
      <c r="M1347" s="11">
        <f t="shared" ref="M1347:M1410" si="89">SUM(F1347,G1347,H1347,I1347)</f>
        <v>43156</v>
      </c>
      <c r="N1347" s="11">
        <f t="shared" ref="N1347:N1410" si="90">SUM(F1347,H1347)</f>
        <v>2104</v>
      </c>
    </row>
    <row r="1348" spans="1:14" x14ac:dyDescent="0.25">
      <c r="A1348" s="5">
        <v>53</v>
      </c>
      <c r="B1348" s="9" t="s">
        <v>12</v>
      </c>
      <c r="C1348" s="10" t="s">
        <v>58</v>
      </c>
      <c r="D1348">
        <v>1968</v>
      </c>
      <c r="E1348" s="7" t="s">
        <v>194</v>
      </c>
      <c r="F1348" s="8">
        <v>1936</v>
      </c>
      <c r="G1348" s="8">
        <v>3844</v>
      </c>
      <c r="H1348" s="8">
        <v>2324</v>
      </c>
      <c r="I1348" s="8">
        <v>6588</v>
      </c>
      <c r="J1348" t="str">
        <f>LOOKUP(A1348,Feuil7!A$2:A$28,Feuil7!D$2:D$28)</f>
        <v>BRETAGNE</v>
      </c>
      <c r="K1348" t="str">
        <f t="shared" si="87"/>
        <v>niveau secondaire</v>
      </c>
      <c r="L1348" t="str">
        <f t="shared" si="88"/>
        <v>OUEST</v>
      </c>
      <c r="M1348" s="11">
        <f t="shared" si="89"/>
        <v>14692</v>
      </c>
      <c r="N1348" s="11">
        <f t="shared" si="90"/>
        <v>4260</v>
      </c>
    </row>
    <row r="1349" spans="1:14" x14ac:dyDescent="0.25">
      <c r="A1349" s="5">
        <v>73</v>
      </c>
      <c r="B1349" s="9" t="s">
        <v>9</v>
      </c>
      <c r="C1349" s="10" t="s">
        <v>170</v>
      </c>
      <c r="D1349" s="11">
        <v>1990</v>
      </c>
      <c r="E1349" s="7" t="s">
        <v>196</v>
      </c>
      <c r="F1349" s="8">
        <v>660</v>
      </c>
      <c r="G1349" s="8">
        <v>6152</v>
      </c>
      <c r="H1349" s="8">
        <v>916</v>
      </c>
      <c r="I1349" s="8">
        <v>6728</v>
      </c>
      <c r="J1349" t="str">
        <f>LOOKUP(A1349,Feuil7!A$2:A$28,Feuil7!D$2:D$28)</f>
        <v>MIDI-PYRENEES</v>
      </c>
      <c r="K1349" t="str">
        <f t="shared" si="87"/>
        <v>niveau supérieur</v>
      </c>
      <c r="L1349" t="str">
        <f t="shared" si="88"/>
        <v>SUD-OUEST</v>
      </c>
      <c r="M1349" s="11">
        <f t="shared" si="89"/>
        <v>14456</v>
      </c>
      <c r="N1349" s="11">
        <f t="shared" si="90"/>
        <v>1576</v>
      </c>
    </row>
    <row r="1350" spans="1:14" x14ac:dyDescent="0.25">
      <c r="A1350" s="5">
        <v>91</v>
      </c>
      <c r="B1350" s="9" t="s">
        <v>72</v>
      </c>
      <c r="C1350" s="10" t="s">
        <v>73</v>
      </c>
      <c r="D1350">
        <v>1968</v>
      </c>
      <c r="E1350" s="7" t="s">
        <v>197</v>
      </c>
      <c r="F1350" s="8">
        <v>496</v>
      </c>
      <c r="G1350" s="8">
        <v>5840</v>
      </c>
      <c r="H1350" s="8">
        <v>340</v>
      </c>
      <c r="I1350" s="8">
        <v>2240</v>
      </c>
      <c r="J1350" t="str">
        <f>LOOKUP(A1350,Feuil7!A$2:A$28,Feuil7!D$2:D$28)</f>
        <v>LANGUEDOC-ROUSSILLON</v>
      </c>
      <c r="K1350" t="str">
        <f t="shared" si="87"/>
        <v>niveau supérieur</v>
      </c>
      <c r="L1350" t="str">
        <f t="shared" si="88"/>
        <v>MEDITERRANEE</v>
      </c>
      <c r="M1350" s="11">
        <f t="shared" si="89"/>
        <v>8916</v>
      </c>
      <c r="N1350" s="11">
        <f t="shared" si="90"/>
        <v>836</v>
      </c>
    </row>
    <row r="1351" spans="1:14" x14ac:dyDescent="0.25">
      <c r="A1351" s="5">
        <v>41</v>
      </c>
      <c r="B1351" s="9" t="s">
        <v>119</v>
      </c>
      <c r="C1351" s="10" t="s">
        <v>120</v>
      </c>
      <c r="D1351" s="11">
        <v>2006</v>
      </c>
      <c r="E1351" s="7" t="s">
        <v>197</v>
      </c>
      <c r="F1351" s="8">
        <v>592.39103424032817</v>
      </c>
      <c r="G1351" s="8">
        <v>8463.7279913355105</v>
      </c>
      <c r="H1351" s="8">
        <v>964.26387507215202</v>
      </c>
      <c r="I1351" s="8">
        <v>10219.29456897106</v>
      </c>
      <c r="J1351" t="str">
        <f>LOOKUP(A1351,Feuil7!A$2:A$28,Feuil7!D$2:D$28)</f>
        <v>LORRAINE</v>
      </c>
      <c r="K1351" t="str">
        <f t="shared" si="87"/>
        <v>niveau supérieur</v>
      </c>
      <c r="L1351" t="str">
        <f t="shared" si="88"/>
        <v>EST</v>
      </c>
      <c r="M1351" s="11">
        <f t="shared" si="89"/>
        <v>20239.677469619051</v>
      </c>
      <c r="N1351" s="11">
        <f t="shared" si="90"/>
        <v>1556.6549093124802</v>
      </c>
    </row>
    <row r="1352" spans="1:14" x14ac:dyDescent="0.25">
      <c r="A1352" s="5">
        <v>82</v>
      </c>
      <c r="B1352" s="6" t="s">
        <v>307</v>
      </c>
      <c r="C1352" s="7" t="s">
        <v>10</v>
      </c>
      <c r="D1352" s="11">
        <v>2011</v>
      </c>
      <c r="E1352" s="7" t="s">
        <v>195</v>
      </c>
      <c r="F1352" s="8">
        <v>6575.0673419800814</v>
      </c>
      <c r="G1352" s="8">
        <v>63158.321146328046</v>
      </c>
      <c r="H1352" s="8">
        <v>3837.500016485897</v>
      </c>
      <c r="I1352" s="8">
        <v>43211.240716979948</v>
      </c>
      <c r="J1352" t="str">
        <f>LOOKUP(A1352,Feuil7!A$2:A$28,Feuil7!D$2:D$28)</f>
        <v>RHONE-ALPES</v>
      </c>
      <c r="K1352" t="str">
        <f t="shared" si="87"/>
        <v>niveau secondaire</v>
      </c>
      <c r="L1352" t="str">
        <f t="shared" si="88"/>
        <v>CENTRE-EST</v>
      </c>
      <c r="M1352" s="11">
        <f t="shared" si="89"/>
        <v>116782.12922177397</v>
      </c>
      <c r="N1352" s="11">
        <f t="shared" si="90"/>
        <v>10412.567358465978</v>
      </c>
    </row>
    <row r="1353" spans="1:14" x14ac:dyDescent="0.25">
      <c r="A1353" s="5">
        <v>82</v>
      </c>
      <c r="B1353" s="9" t="s">
        <v>23</v>
      </c>
      <c r="C1353" s="10" t="s">
        <v>154</v>
      </c>
      <c r="D1353" s="11">
        <v>2011</v>
      </c>
      <c r="E1353" s="7" t="s">
        <v>195</v>
      </c>
      <c r="F1353" s="8">
        <v>4247.134592715367</v>
      </c>
      <c r="G1353" s="8">
        <v>46290.272953019026</v>
      </c>
      <c r="H1353" s="8">
        <v>2545.6433115385171</v>
      </c>
      <c r="I1353" s="8">
        <v>32004.356781231501</v>
      </c>
      <c r="J1353" t="str">
        <f>LOOKUP(A1353,Feuil7!A$2:A$28,Feuil7!D$2:D$28)</f>
        <v>RHONE-ALPES</v>
      </c>
      <c r="K1353" t="str">
        <f t="shared" si="87"/>
        <v>niveau secondaire</v>
      </c>
      <c r="L1353" t="str">
        <f t="shared" si="88"/>
        <v>CENTRE-EST</v>
      </c>
      <c r="M1353" s="11">
        <f t="shared" si="89"/>
        <v>85087.407638504403</v>
      </c>
      <c r="N1353" s="11">
        <f t="shared" si="90"/>
        <v>6792.7779042538841</v>
      </c>
    </row>
    <row r="1354" spans="1:14" x14ac:dyDescent="0.25">
      <c r="A1354" s="5">
        <v>26</v>
      </c>
      <c r="B1354" s="9" t="s">
        <v>21</v>
      </c>
      <c r="C1354" s="10" t="s">
        <v>56</v>
      </c>
      <c r="D1354" s="11">
        <v>1990</v>
      </c>
      <c r="E1354" s="7" t="s">
        <v>11</v>
      </c>
      <c r="F1354" s="8">
        <v>5257</v>
      </c>
      <c r="G1354" s="8">
        <v>38516</v>
      </c>
      <c r="H1354" s="8">
        <v>4268</v>
      </c>
      <c r="I1354" s="8">
        <v>46726</v>
      </c>
      <c r="J1354" t="str">
        <f>LOOKUP(A1354,Feuil7!A$2:A$28,Feuil7!D$2:D$28)</f>
        <v>BOURGOGNE</v>
      </c>
      <c r="K1354" t="str">
        <f t="shared" si="87"/>
        <v>niveau primaire</v>
      </c>
      <c r="L1354" t="str">
        <f t="shared" si="88"/>
        <v>BASSIN PARISIEN</v>
      </c>
      <c r="M1354" s="11">
        <f t="shared" si="89"/>
        <v>94767</v>
      </c>
      <c r="N1354" s="11">
        <f t="shared" si="90"/>
        <v>9525</v>
      </c>
    </row>
    <row r="1355" spans="1:14" x14ac:dyDescent="0.25">
      <c r="A1355" s="5">
        <v>26</v>
      </c>
      <c r="B1355" s="9" t="s">
        <v>125</v>
      </c>
      <c r="C1355" s="10" t="s">
        <v>126</v>
      </c>
      <c r="D1355">
        <v>1968</v>
      </c>
      <c r="E1355" s="7" t="s">
        <v>195</v>
      </c>
      <c r="F1355" s="8">
        <v>3076</v>
      </c>
      <c r="G1355" s="8">
        <v>5976</v>
      </c>
      <c r="H1355" s="8">
        <v>2236</v>
      </c>
      <c r="I1355" s="8">
        <v>3764</v>
      </c>
      <c r="J1355" t="str">
        <f>LOOKUP(A1355,Feuil7!A$2:A$28,Feuil7!D$2:D$28)</f>
        <v>BOURGOGNE</v>
      </c>
      <c r="K1355" t="str">
        <f t="shared" si="87"/>
        <v>niveau secondaire</v>
      </c>
      <c r="L1355" t="str">
        <f t="shared" si="88"/>
        <v>BASSIN PARISIEN</v>
      </c>
      <c r="M1355" s="11">
        <f t="shared" si="89"/>
        <v>15052</v>
      </c>
      <c r="N1355" s="11">
        <f t="shared" si="90"/>
        <v>5312</v>
      </c>
    </row>
    <row r="1356" spans="1:14" x14ac:dyDescent="0.25">
      <c r="A1356" s="5">
        <v>52</v>
      </c>
      <c r="B1356" s="9" t="s">
        <v>57</v>
      </c>
      <c r="C1356" s="10" t="s">
        <v>117</v>
      </c>
      <c r="D1356" s="11">
        <v>2011</v>
      </c>
      <c r="E1356" s="7" t="s">
        <v>194</v>
      </c>
      <c r="F1356" s="8">
        <v>1195.2091473120067</v>
      </c>
      <c r="G1356" s="8">
        <v>4681.8995711494517</v>
      </c>
      <c r="H1356" s="8">
        <v>664.71311039675027</v>
      </c>
      <c r="I1356" s="8">
        <v>7036.2572044514936</v>
      </c>
      <c r="J1356" t="str">
        <f>LOOKUP(A1356,Feuil7!A$2:A$28,Feuil7!D$2:D$28)</f>
        <v>PAYS DE LA LOIRE</v>
      </c>
      <c r="K1356" t="str">
        <f t="shared" si="87"/>
        <v>niveau secondaire</v>
      </c>
      <c r="L1356" t="str">
        <f t="shared" si="88"/>
        <v>OUEST</v>
      </c>
      <c r="M1356" s="11">
        <f t="shared" si="89"/>
        <v>13578.079033309703</v>
      </c>
      <c r="N1356" s="11">
        <f t="shared" si="90"/>
        <v>1859.9222577087571</v>
      </c>
    </row>
    <row r="1357" spans="1:14" x14ac:dyDescent="0.25">
      <c r="A1357" s="5">
        <v>83</v>
      </c>
      <c r="B1357" s="9" t="s">
        <v>135</v>
      </c>
      <c r="C1357" s="10" t="s">
        <v>136</v>
      </c>
      <c r="D1357" s="11">
        <v>1999</v>
      </c>
      <c r="E1357" s="7" t="s">
        <v>197</v>
      </c>
      <c r="F1357" s="8">
        <v>2274</v>
      </c>
      <c r="G1357" s="8">
        <v>31767</v>
      </c>
      <c r="H1357" s="8">
        <v>2936</v>
      </c>
      <c r="I1357" s="8">
        <v>35413</v>
      </c>
      <c r="J1357" t="str">
        <f>LOOKUP(A1357,Feuil7!A$2:A$28,Feuil7!D$2:D$28)</f>
        <v>AUVERGNE</v>
      </c>
      <c r="K1357" t="str">
        <f t="shared" si="87"/>
        <v>niveau supérieur</v>
      </c>
      <c r="L1357" t="str">
        <f t="shared" si="88"/>
        <v>CENTRE-EST</v>
      </c>
      <c r="M1357" s="11">
        <f t="shared" si="89"/>
        <v>72390</v>
      </c>
      <c r="N1357" s="11">
        <f t="shared" si="90"/>
        <v>5210</v>
      </c>
    </row>
    <row r="1358" spans="1:14" x14ac:dyDescent="0.25">
      <c r="A1358" s="5">
        <v>73</v>
      </c>
      <c r="B1358" s="9" t="s">
        <v>76</v>
      </c>
      <c r="C1358" s="10" t="s">
        <v>77</v>
      </c>
      <c r="D1358" s="11">
        <v>1975</v>
      </c>
      <c r="E1358" s="7" t="s">
        <v>11</v>
      </c>
      <c r="F1358" s="8">
        <v>2190</v>
      </c>
      <c r="G1358" s="8">
        <v>27880</v>
      </c>
      <c r="H1358" s="8">
        <v>1560</v>
      </c>
      <c r="I1358" s="8">
        <v>29635</v>
      </c>
      <c r="J1358" t="str">
        <f>LOOKUP(A1358,Feuil7!A$2:A$28,Feuil7!D$2:D$28)</f>
        <v>MIDI-PYRENEES</v>
      </c>
      <c r="K1358" t="str">
        <f t="shared" si="87"/>
        <v>niveau primaire</v>
      </c>
      <c r="L1358" t="str">
        <f t="shared" si="88"/>
        <v>SUD-OUEST</v>
      </c>
      <c r="M1358" s="11">
        <f t="shared" si="89"/>
        <v>61265</v>
      </c>
      <c r="N1358" s="11">
        <f t="shared" si="90"/>
        <v>3750</v>
      </c>
    </row>
    <row r="1359" spans="1:14" x14ac:dyDescent="0.25">
      <c r="A1359" s="5">
        <v>91</v>
      </c>
      <c r="B1359" s="9" t="s">
        <v>141</v>
      </c>
      <c r="C1359" s="10" t="s">
        <v>142</v>
      </c>
      <c r="D1359" s="11">
        <v>2011</v>
      </c>
      <c r="E1359" s="7" t="s">
        <v>197</v>
      </c>
      <c r="F1359" s="8">
        <v>1347.8807668987822</v>
      </c>
      <c r="G1359" s="8">
        <v>31600.503376171288</v>
      </c>
      <c r="H1359" s="8">
        <v>1936.2713465560623</v>
      </c>
      <c r="I1359" s="8">
        <v>39685.54480513389</v>
      </c>
      <c r="J1359" t="str">
        <f>LOOKUP(A1359,Feuil7!A$2:A$28,Feuil7!D$2:D$28)</f>
        <v>LANGUEDOC-ROUSSILLON</v>
      </c>
      <c r="K1359" t="str">
        <f t="shared" si="87"/>
        <v>niveau supérieur</v>
      </c>
      <c r="L1359" t="str">
        <f t="shared" si="88"/>
        <v>MEDITERRANEE</v>
      </c>
      <c r="M1359" s="11">
        <f t="shared" si="89"/>
        <v>74570.200294760027</v>
      </c>
      <c r="N1359" s="11">
        <f t="shared" si="90"/>
        <v>3284.1521134548448</v>
      </c>
    </row>
    <row r="1360" spans="1:14" x14ac:dyDescent="0.25">
      <c r="A1360" s="5">
        <v>53</v>
      </c>
      <c r="B1360" s="9" t="s">
        <v>70</v>
      </c>
      <c r="C1360" s="10" t="s">
        <v>71</v>
      </c>
      <c r="D1360" s="11">
        <v>1975</v>
      </c>
      <c r="E1360" s="7" t="s">
        <v>197</v>
      </c>
      <c r="F1360" s="8">
        <v>1695</v>
      </c>
      <c r="G1360" s="8">
        <v>11790</v>
      </c>
      <c r="H1360" s="8">
        <v>2385</v>
      </c>
      <c r="I1360" s="8">
        <v>8655</v>
      </c>
      <c r="J1360" t="str">
        <f>LOOKUP(A1360,Feuil7!A$2:A$28,Feuil7!D$2:D$28)</f>
        <v>BRETAGNE</v>
      </c>
      <c r="K1360" t="str">
        <f t="shared" si="87"/>
        <v>niveau supérieur</v>
      </c>
      <c r="L1360" t="str">
        <f t="shared" si="88"/>
        <v>OUEST</v>
      </c>
      <c r="M1360" s="11">
        <f t="shared" si="89"/>
        <v>24525</v>
      </c>
      <c r="N1360" s="11">
        <f t="shared" si="90"/>
        <v>4080</v>
      </c>
    </row>
    <row r="1361" spans="1:14" x14ac:dyDescent="0.25">
      <c r="A1361" s="5">
        <v>25</v>
      </c>
      <c r="B1361" s="9" t="s">
        <v>131</v>
      </c>
      <c r="C1361" s="10" t="s">
        <v>132</v>
      </c>
      <c r="D1361">
        <v>1968</v>
      </c>
      <c r="E1361" s="7" t="s">
        <v>197</v>
      </c>
      <c r="F1361" s="8">
        <v>128</v>
      </c>
      <c r="G1361" s="8">
        <v>1944</v>
      </c>
      <c r="H1361" s="8">
        <v>140</v>
      </c>
      <c r="I1361" s="8">
        <v>688</v>
      </c>
      <c r="J1361" t="str">
        <f>LOOKUP(A1361,Feuil7!A$2:A$28,Feuil7!D$2:D$28)</f>
        <v>BASSE-NORMANDIE</v>
      </c>
      <c r="K1361" t="str">
        <f t="shared" si="87"/>
        <v>niveau supérieur</v>
      </c>
      <c r="L1361" t="str">
        <f t="shared" si="88"/>
        <v>BASSIN PARISIEN</v>
      </c>
      <c r="M1361" s="11">
        <f t="shared" si="89"/>
        <v>2900</v>
      </c>
      <c r="N1361" s="11">
        <f t="shared" si="90"/>
        <v>268</v>
      </c>
    </row>
    <row r="1362" spans="1:14" x14ac:dyDescent="0.25">
      <c r="A1362" s="5">
        <v>93</v>
      </c>
      <c r="B1362" s="9" t="s">
        <v>308</v>
      </c>
      <c r="C1362" s="10" t="s">
        <v>17</v>
      </c>
      <c r="D1362" s="11">
        <v>1982</v>
      </c>
      <c r="E1362" s="7" t="s">
        <v>195</v>
      </c>
      <c r="F1362" s="8">
        <v>1908</v>
      </c>
      <c r="G1362" s="8">
        <v>5744</v>
      </c>
      <c r="H1362" s="8">
        <v>1276</v>
      </c>
      <c r="I1362" s="8">
        <v>3604</v>
      </c>
      <c r="J1362" t="str">
        <f>LOOKUP(A1362,Feuil7!A$2:A$28,Feuil7!D$2:D$28)</f>
        <v>PROVENCE-ALPES-COTE D'AZUR</v>
      </c>
      <c r="K1362" t="str">
        <f t="shared" si="87"/>
        <v>niveau secondaire</v>
      </c>
      <c r="L1362" t="str">
        <f t="shared" si="88"/>
        <v>MEDITERRANEE</v>
      </c>
      <c r="M1362" s="11">
        <f t="shared" si="89"/>
        <v>12532</v>
      </c>
      <c r="N1362" s="11">
        <f t="shared" si="90"/>
        <v>3184</v>
      </c>
    </row>
    <row r="1363" spans="1:14" x14ac:dyDescent="0.25">
      <c r="A1363" s="5">
        <v>43</v>
      </c>
      <c r="B1363" s="9" t="s">
        <v>90</v>
      </c>
      <c r="C1363" s="10" t="s">
        <v>91</v>
      </c>
      <c r="D1363" s="11">
        <v>2006</v>
      </c>
      <c r="E1363" s="7" t="s">
        <v>196</v>
      </c>
      <c r="F1363" s="8">
        <v>1821.7224697278093</v>
      </c>
      <c r="G1363" s="8">
        <v>11479.501689557072</v>
      </c>
      <c r="H1363" s="8">
        <v>1617.4626847628942</v>
      </c>
      <c r="I1363" s="8">
        <v>12998.189558659749</v>
      </c>
      <c r="J1363" t="str">
        <f>LOOKUP(A1363,Feuil7!A$2:A$28,Feuil7!D$2:D$28)</f>
        <v>FRANCHE-COMTE</v>
      </c>
      <c r="K1363" t="str">
        <f t="shared" si="87"/>
        <v>niveau supérieur</v>
      </c>
      <c r="L1363" t="str">
        <f t="shared" si="88"/>
        <v>EST</v>
      </c>
      <c r="M1363" s="11">
        <f t="shared" si="89"/>
        <v>27916.876402707523</v>
      </c>
      <c r="N1363" s="11">
        <f t="shared" si="90"/>
        <v>3439.1851544907036</v>
      </c>
    </row>
    <row r="1364" spans="1:14" x14ac:dyDescent="0.25">
      <c r="A1364" s="5">
        <v>11</v>
      </c>
      <c r="B1364" s="9" t="s">
        <v>191</v>
      </c>
      <c r="C1364" s="10" t="s">
        <v>192</v>
      </c>
      <c r="D1364" s="11">
        <v>1999</v>
      </c>
      <c r="E1364" s="7" t="s">
        <v>196</v>
      </c>
      <c r="F1364" s="8">
        <v>6264</v>
      </c>
      <c r="G1364" s="8">
        <v>41550</v>
      </c>
      <c r="H1364" s="8">
        <v>8080</v>
      </c>
      <c r="I1364" s="8">
        <v>47884</v>
      </c>
      <c r="J1364" t="str">
        <f>LOOKUP(A1364,Feuil7!A$2:A$28,Feuil7!D$2:D$28)</f>
        <v>ILE-DE-FRANCE</v>
      </c>
      <c r="K1364" t="str">
        <f t="shared" si="87"/>
        <v>niveau supérieur</v>
      </c>
      <c r="L1364" t="str">
        <f t="shared" si="88"/>
        <v>REGION PARISIENNE</v>
      </c>
      <c r="M1364" s="11">
        <f t="shared" si="89"/>
        <v>103778</v>
      </c>
      <c r="N1364" s="11">
        <f t="shared" si="90"/>
        <v>14344</v>
      </c>
    </row>
    <row r="1365" spans="1:14" x14ac:dyDescent="0.25">
      <c r="A1365" s="5">
        <v>11</v>
      </c>
      <c r="B1365" s="9" t="s">
        <v>156</v>
      </c>
      <c r="C1365" s="10" t="s">
        <v>157</v>
      </c>
      <c r="D1365" s="11">
        <v>1990</v>
      </c>
      <c r="E1365" s="7" t="s">
        <v>194</v>
      </c>
      <c r="F1365" s="8">
        <v>6101</v>
      </c>
      <c r="G1365" s="8">
        <v>43334</v>
      </c>
      <c r="H1365" s="8">
        <v>5506</v>
      </c>
      <c r="I1365" s="8">
        <v>83416</v>
      </c>
      <c r="J1365" t="str">
        <f>LOOKUP(A1365,Feuil7!A$2:A$28,Feuil7!D$2:D$28)</f>
        <v>ILE-DE-FRANCE</v>
      </c>
      <c r="K1365" t="str">
        <f t="shared" si="87"/>
        <v>niveau secondaire</v>
      </c>
      <c r="L1365" t="str">
        <f t="shared" si="88"/>
        <v>REGION PARISIENNE</v>
      </c>
      <c r="M1365" s="11">
        <f t="shared" si="89"/>
        <v>138357</v>
      </c>
      <c r="N1365" s="11">
        <f t="shared" si="90"/>
        <v>11607</v>
      </c>
    </row>
    <row r="1366" spans="1:14" x14ac:dyDescent="0.25">
      <c r="A1366" s="5">
        <v>11</v>
      </c>
      <c r="B1366" s="9" t="s">
        <v>156</v>
      </c>
      <c r="C1366" s="10" t="s">
        <v>157</v>
      </c>
      <c r="D1366" s="11">
        <v>1982</v>
      </c>
      <c r="E1366" s="7" t="s">
        <v>194</v>
      </c>
      <c r="F1366" s="8">
        <v>9596</v>
      </c>
      <c r="G1366" s="8">
        <v>36716</v>
      </c>
      <c r="H1366" s="8">
        <v>10916</v>
      </c>
      <c r="I1366" s="8">
        <v>77060</v>
      </c>
      <c r="J1366" t="str">
        <f>LOOKUP(A1366,Feuil7!A$2:A$28,Feuil7!D$2:D$28)</f>
        <v>ILE-DE-FRANCE</v>
      </c>
      <c r="K1366" t="str">
        <f t="shared" si="87"/>
        <v>niveau secondaire</v>
      </c>
      <c r="L1366" t="str">
        <f t="shared" si="88"/>
        <v>REGION PARISIENNE</v>
      </c>
      <c r="M1366" s="11">
        <f t="shared" si="89"/>
        <v>134288</v>
      </c>
      <c r="N1366" s="11">
        <f t="shared" si="90"/>
        <v>20512</v>
      </c>
    </row>
    <row r="1367" spans="1:14" x14ac:dyDescent="0.25">
      <c r="A1367" s="5">
        <v>91</v>
      </c>
      <c r="B1367" s="9" t="s">
        <v>141</v>
      </c>
      <c r="C1367" s="10" t="s">
        <v>142</v>
      </c>
      <c r="D1367" s="11">
        <v>1975</v>
      </c>
      <c r="E1367" s="7" t="s">
        <v>193</v>
      </c>
      <c r="F1367" s="8">
        <v>2150</v>
      </c>
      <c r="G1367" s="8">
        <v>24035</v>
      </c>
      <c r="H1367" s="8">
        <v>2050</v>
      </c>
      <c r="I1367" s="8">
        <v>27280</v>
      </c>
      <c r="J1367" t="str">
        <f>LOOKUP(A1367,Feuil7!A$2:A$28,Feuil7!D$2:D$28)</f>
        <v>LANGUEDOC-ROUSSILLON</v>
      </c>
      <c r="K1367" t="str">
        <f t="shared" si="87"/>
        <v>niveau primaire</v>
      </c>
      <c r="L1367" t="str">
        <f t="shared" si="88"/>
        <v>MEDITERRANEE</v>
      </c>
      <c r="M1367" s="11">
        <f t="shared" si="89"/>
        <v>55515</v>
      </c>
      <c r="N1367" s="11">
        <f t="shared" si="90"/>
        <v>4200</v>
      </c>
    </row>
    <row r="1368" spans="1:14" x14ac:dyDescent="0.25">
      <c r="A1368" s="5">
        <v>24</v>
      </c>
      <c r="B1368" s="9" t="s">
        <v>45</v>
      </c>
      <c r="C1368" s="10" t="s">
        <v>46</v>
      </c>
      <c r="D1368" s="11">
        <v>2011</v>
      </c>
      <c r="E1368" s="7" t="s">
        <v>194</v>
      </c>
      <c r="F1368" s="8">
        <v>996.79947502763662</v>
      </c>
      <c r="G1368" s="8">
        <v>4894.6827064383615</v>
      </c>
      <c r="H1368" s="8">
        <v>597.44882844164817</v>
      </c>
      <c r="I1368" s="8">
        <v>7924.1946365317945</v>
      </c>
      <c r="J1368" t="str">
        <f>LOOKUP(A1368,Feuil7!A$2:A$28,Feuil7!D$2:D$28)</f>
        <v>CENTRE</v>
      </c>
      <c r="K1368" t="str">
        <f t="shared" si="87"/>
        <v>niveau secondaire</v>
      </c>
      <c r="L1368" t="str">
        <f t="shared" si="88"/>
        <v>BASSIN PARISIEN</v>
      </c>
      <c r="M1368" s="11">
        <f t="shared" si="89"/>
        <v>14413.125646439441</v>
      </c>
      <c r="N1368" s="11">
        <f t="shared" si="90"/>
        <v>1594.2483034692848</v>
      </c>
    </row>
    <row r="1369" spans="1:14" x14ac:dyDescent="0.25">
      <c r="A1369" s="5">
        <v>52</v>
      </c>
      <c r="B1369" s="9" t="s">
        <v>61</v>
      </c>
      <c r="C1369" s="10" t="s">
        <v>153</v>
      </c>
      <c r="D1369" s="11">
        <v>2006</v>
      </c>
      <c r="E1369" s="7" t="s">
        <v>11</v>
      </c>
      <c r="F1369" s="8">
        <v>3297.577037233903</v>
      </c>
      <c r="G1369" s="8">
        <v>36252.252158950512</v>
      </c>
      <c r="H1369" s="8">
        <v>1953.6560543514549</v>
      </c>
      <c r="I1369" s="8">
        <v>44564.03263551883</v>
      </c>
      <c r="J1369" t="str">
        <f>LOOKUP(A1369,Feuil7!A$2:A$28,Feuil7!D$2:D$28)</f>
        <v>PAYS DE LA LOIRE</v>
      </c>
      <c r="K1369" t="str">
        <f t="shared" si="87"/>
        <v>niveau primaire</v>
      </c>
      <c r="L1369" t="str">
        <f t="shared" si="88"/>
        <v>OUEST</v>
      </c>
      <c r="M1369" s="11">
        <f t="shared" si="89"/>
        <v>86067.517886054702</v>
      </c>
      <c r="N1369" s="11">
        <f t="shared" si="90"/>
        <v>5251.2330915853581</v>
      </c>
    </row>
    <row r="1370" spans="1:14" x14ac:dyDescent="0.25">
      <c r="A1370" s="5">
        <v>24</v>
      </c>
      <c r="B1370" s="9" t="s">
        <v>94</v>
      </c>
      <c r="C1370" s="10" t="s">
        <v>95</v>
      </c>
      <c r="D1370" s="11">
        <v>1999</v>
      </c>
      <c r="E1370" s="7" t="s">
        <v>195</v>
      </c>
      <c r="F1370" s="8">
        <v>3318</v>
      </c>
      <c r="G1370" s="8">
        <v>33838</v>
      </c>
      <c r="H1370" s="8">
        <v>2156</v>
      </c>
      <c r="I1370" s="8">
        <v>22465</v>
      </c>
      <c r="J1370" t="str">
        <f>LOOKUP(A1370,Feuil7!A$2:A$28,Feuil7!D$2:D$28)</f>
        <v>CENTRE</v>
      </c>
      <c r="K1370" t="str">
        <f t="shared" si="87"/>
        <v>niveau secondaire</v>
      </c>
      <c r="L1370" t="str">
        <f t="shared" si="88"/>
        <v>BASSIN PARISIEN</v>
      </c>
      <c r="M1370" s="11">
        <f t="shared" si="89"/>
        <v>61777</v>
      </c>
      <c r="N1370" s="11">
        <f t="shared" si="90"/>
        <v>5474</v>
      </c>
    </row>
    <row r="1371" spans="1:14" x14ac:dyDescent="0.25">
      <c r="A1371" s="5">
        <v>91</v>
      </c>
      <c r="B1371" s="9" t="s">
        <v>72</v>
      </c>
      <c r="C1371" s="10" t="s">
        <v>73</v>
      </c>
      <c r="D1371" s="11">
        <v>1999</v>
      </c>
      <c r="E1371" s="7" t="s">
        <v>196</v>
      </c>
      <c r="F1371" s="8">
        <v>2946</v>
      </c>
      <c r="G1371" s="8">
        <v>23212</v>
      </c>
      <c r="H1371" s="8">
        <v>3128</v>
      </c>
      <c r="I1371" s="8">
        <v>27353</v>
      </c>
      <c r="J1371" t="str">
        <f>LOOKUP(A1371,Feuil7!A$2:A$28,Feuil7!D$2:D$28)</f>
        <v>LANGUEDOC-ROUSSILLON</v>
      </c>
      <c r="K1371" t="str">
        <f t="shared" si="87"/>
        <v>niveau supérieur</v>
      </c>
      <c r="L1371" t="str">
        <f t="shared" si="88"/>
        <v>MEDITERRANEE</v>
      </c>
      <c r="M1371" s="11">
        <f t="shared" si="89"/>
        <v>56639</v>
      </c>
      <c r="N1371" s="11">
        <f t="shared" si="90"/>
        <v>6074</v>
      </c>
    </row>
    <row r="1372" spans="1:14" x14ac:dyDescent="0.25">
      <c r="A1372" s="5">
        <v>93</v>
      </c>
      <c r="B1372" s="9" t="s">
        <v>310</v>
      </c>
      <c r="C1372" s="10" t="s">
        <v>19</v>
      </c>
      <c r="D1372" s="11">
        <v>1982</v>
      </c>
      <c r="E1372" s="7" t="s">
        <v>197</v>
      </c>
      <c r="F1372" s="8">
        <v>1452</v>
      </c>
      <c r="G1372" s="8">
        <v>29404</v>
      </c>
      <c r="H1372" s="8">
        <v>2784</v>
      </c>
      <c r="I1372" s="8">
        <v>25288</v>
      </c>
      <c r="J1372" t="str">
        <f>LOOKUP(A1372,Feuil7!A$2:A$28,Feuil7!D$2:D$28)</f>
        <v>PROVENCE-ALPES-COTE D'AZUR</v>
      </c>
      <c r="K1372" t="str">
        <f t="shared" si="87"/>
        <v>niveau supérieur</v>
      </c>
      <c r="L1372" t="str">
        <f t="shared" si="88"/>
        <v>MEDITERRANEE</v>
      </c>
      <c r="M1372" s="11">
        <f t="shared" si="89"/>
        <v>58928</v>
      </c>
      <c r="N1372" s="11">
        <f t="shared" si="90"/>
        <v>4236</v>
      </c>
    </row>
    <row r="1373" spans="1:14" x14ac:dyDescent="0.25">
      <c r="A1373" s="5">
        <v>54</v>
      </c>
      <c r="B1373" s="9" t="s">
        <v>164</v>
      </c>
      <c r="C1373" s="10" t="s">
        <v>165</v>
      </c>
      <c r="D1373" s="11">
        <v>1990</v>
      </c>
      <c r="E1373" s="7" t="s">
        <v>11</v>
      </c>
      <c r="F1373" s="8">
        <v>3894</v>
      </c>
      <c r="G1373" s="8">
        <v>34393</v>
      </c>
      <c r="H1373" s="8">
        <v>2744</v>
      </c>
      <c r="I1373" s="8">
        <v>38828</v>
      </c>
      <c r="J1373" t="str">
        <f>LOOKUP(A1373,Feuil7!A$2:A$28,Feuil7!D$2:D$28)</f>
        <v>POITOU-CHARENTES</v>
      </c>
      <c r="K1373" t="str">
        <f t="shared" si="87"/>
        <v>niveau primaire</v>
      </c>
      <c r="L1373" t="str">
        <f t="shared" si="88"/>
        <v>OUEST</v>
      </c>
      <c r="M1373" s="11">
        <f t="shared" si="89"/>
        <v>79859</v>
      </c>
      <c r="N1373" s="11">
        <f t="shared" si="90"/>
        <v>6638</v>
      </c>
    </row>
    <row r="1374" spans="1:14" x14ac:dyDescent="0.25">
      <c r="A1374" s="5">
        <v>72</v>
      </c>
      <c r="B1374" s="9" t="s">
        <v>78</v>
      </c>
      <c r="C1374" s="10" t="s">
        <v>79</v>
      </c>
      <c r="D1374" s="11">
        <v>2006</v>
      </c>
      <c r="E1374" s="7" t="s">
        <v>11</v>
      </c>
      <c r="F1374" s="8">
        <v>8023.0436887832093</v>
      </c>
      <c r="G1374" s="8">
        <v>71852.43023690382</v>
      </c>
      <c r="H1374" s="8">
        <v>5434.6101768349672</v>
      </c>
      <c r="I1374" s="8">
        <v>89976.811390594958</v>
      </c>
      <c r="J1374" t="str">
        <f>LOOKUP(A1374,Feuil7!A$2:A$28,Feuil7!D$2:D$28)</f>
        <v>AQUITAINE</v>
      </c>
      <c r="K1374" t="str">
        <f t="shared" si="87"/>
        <v>niveau primaire</v>
      </c>
      <c r="L1374" t="str">
        <f t="shared" si="88"/>
        <v>SUD-OUEST</v>
      </c>
      <c r="M1374" s="11">
        <f t="shared" si="89"/>
        <v>175286.89549311693</v>
      </c>
      <c r="N1374" s="11">
        <f t="shared" si="90"/>
        <v>13457.653865618176</v>
      </c>
    </row>
    <row r="1375" spans="1:14" x14ac:dyDescent="0.25">
      <c r="A1375" s="5">
        <v>21</v>
      </c>
      <c r="B1375" s="9" t="s">
        <v>25</v>
      </c>
      <c r="C1375" s="10" t="s">
        <v>26</v>
      </c>
      <c r="D1375" s="11">
        <v>1982</v>
      </c>
      <c r="E1375" s="7" t="s">
        <v>194</v>
      </c>
      <c r="F1375" s="8">
        <v>1056</v>
      </c>
      <c r="G1375" s="8">
        <v>3348</v>
      </c>
      <c r="H1375" s="8">
        <v>1636</v>
      </c>
      <c r="I1375" s="8">
        <v>5088</v>
      </c>
      <c r="J1375" t="str">
        <f>LOOKUP(A1375,Feuil7!A$2:A$28,Feuil7!D$2:D$28)</f>
        <v>CHAMPAGNE-ARDENNE</v>
      </c>
      <c r="K1375" t="str">
        <f t="shared" si="87"/>
        <v>niveau secondaire</v>
      </c>
      <c r="L1375" t="str">
        <f t="shared" si="88"/>
        <v>BASSIN PARISIEN</v>
      </c>
      <c r="M1375" s="11">
        <f t="shared" si="89"/>
        <v>11128</v>
      </c>
      <c r="N1375" s="11">
        <f t="shared" si="90"/>
        <v>2692</v>
      </c>
    </row>
    <row r="1376" spans="1:14" x14ac:dyDescent="0.25">
      <c r="A1376" s="5">
        <v>11</v>
      </c>
      <c r="B1376" s="9" t="s">
        <v>16</v>
      </c>
      <c r="C1376" s="10" t="s">
        <v>189</v>
      </c>
      <c r="D1376" s="11">
        <v>1990</v>
      </c>
      <c r="E1376" s="7" t="s">
        <v>197</v>
      </c>
      <c r="F1376" s="8">
        <v>3728</v>
      </c>
      <c r="G1376" s="8">
        <v>41970</v>
      </c>
      <c r="H1376" s="8">
        <v>5304</v>
      </c>
      <c r="I1376" s="8">
        <v>38096</v>
      </c>
      <c r="J1376" t="str">
        <f>LOOKUP(A1376,Feuil7!A$2:A$28,Feuil7!D$2:D$28)</f>
        <v>ILE-DE-FRANCE</v>
      </c>
      <c r="K1376" t="str">
        <f t="shared" si="87"/>
        <v>niveau supérieur</v>
      </c>
      <c r="L1376" t="str">
        <f t="shared" si="88"/>
        <v>REGION PARISIENNE</v>
      </c>
      <c r="M1376" s="11">
        <f t="shared" si="89"/>
        <v>89098</v>
      </c>
      <c r="N1376" s="11">
        <f t="shared" si="90"/>
        <v>9032</v>
      </c>
    </row>
    <row r="1377" spans="1:14" x14ac:dyDescent="0.25">
      <c r="A1377" s="5">
        <v>42</v>
      </c>
      <c r="B1377" s="9" t="s">
        <v>145</v>
      </c>
      <c r="C1377" s="10" t="s">
        <v>146</v>
      </c>
      <c r="D1377" s="11">
        <v>1999</v>
      </c>
      <c r="E1377" s="7" t="s">
        <v>193</v>
      </c>
      <c r="F1377" s="8">
        <v>383</v>
      </c>
      <c r="G1377" s="8">
        <v>23943</v>
      </c>
      <c r="H1377" s="8">
        <v>269</v>
      </c>
      <c r="I1377" s="8">
        <v>46147</v>
      </c>
      <c r="J1377" t="str">
        <f>LOOKUP(A1377,Feuil7!A$2:A$28,Feuil7!D$2:D$28)</f>
        <v>ALSACE</v>
      </c>
      <c r="K1377" t="str">
        <f t="shared" si="87"/>
        <v>niveau primaire</v>
      </c>
      <c r="L1377" t="str">
        <f t="shared" si="88"/>
        <v>EST</v>
      </c>
      <c r="M1377" s="11">
        <f t="shared" si="89"/>
        <v>70742</v>
      </c>
      <c r="N1377" s="11">
        <f t="shared" si="90"/>
        <v>652</v>
      </c>
    </row>
    <row r="1378" spans="1:14" x14ac:dyDescent="0.25">
      <c r="A1378" s="5">
        <v>72</v>
      </c>
      <c r="B1378" s="9" t="s">
        <v>92</v>
      </c>
      <c r="C1378" s="10" t="s">
        <v>93</v>
      </c>
      <c r="D1378" s="11">
        <v>1990</v>
      </c>
      <c r="E1378" s="7" t="s">
        <v>193</v>
      </c>
      <c r="F1378" s="8">
        <v>336</v>
      </c>
      <c r="G1378" s="8">
        <v>20165</v>
      </c>
      <c r="H1378" s="8">
        <v>284</v>
      </c>
      <c r="I1378" s="8">
        <v>26784</v>
      </c>
      <c r="J1378" t="str">
        <f>LOOKUP(A1378,Feuil7!A$2:A$28,Feuil7!D$2:D$28)</f>
        <v>AQUITAINE</v>
      </c>
      <c r="K1378" t="str">
        <f t="shared" si="87"/>
        <v>niveau primaire</v>
      </c>
      <c r="L1378" t="str">
        <f t="shared" si="88"/>
        <v>SUD-OUEST</v>
      </c>
      <c r="M1378" s="11">
        <f t="shared" si="89"/>
        <v>47569</v>
      </c>
      <c r="N1378" s="11">
        <f t="shared" si="90"/>
        <v>620</v>
      </c>
    </row>
    <row r="1379" spans="1:14" x14ac:dyDescent="0.25">
      <c r="A1379" s="5">
        <v>82</v>
      </c>
      <c r="B1379" s="9" t="s">
        <v>309</v>
      </c>
      <c r="C1379" s="10" t="s">
        <v>20</v>
      </c>
      <c r="D1379" s="11">
        <v>1982</v>
      </c>
      <c r="E1379" s="7" t="s">
        <v>194</v>
      </c>
      <c r="F1379" s="8">
        <v>1332</v>
      </c>
      <c r="G1379" s="8">
        <v>3436</v>
      </c>
      <c r="H1379" s="8">
        <v>1500</v>
      </c>
      <c r="I1379" s="8">
        <v>5924</v>
      </c>
      <c r="J1379" t="str">
        <f>LOOKUP(A1379,Feuil7!A$2:A$28,Feuil7!D$2:D$28)</f>
        <v>RHONE-ALPES</v>
      </c>
      <c r="K1379" t="str">
        <f t="shared" si="87"/>
        <v>niveau secondaire</v>
      </c>
      <c r="L1379" t="str">
        <f t="shared" si="88"/>
        <v>CENTRE-EST</v>
      </c>
      <c r="M1379" s="11">
        <f t="shared" si="89"/>
        <v>12192</v>
      </c>
      <c r="N1379" s="11">
        <f t="shared" si="90"/>
        <v>2832</v>
      </c>
    </row>
    <row r="1380" spans="1:14" x14ac:dyDescent="0.25">
      <c r="A1380" s="5">
        <v>53</v>
      </c>
      <c r="B1380" s="9" t="s">
        <v>82</v>
      </c>
      <c r="C1380" s="10" t="s">
        <v>83</v>
      </c>
      <c r="D1380" s="11">
        <v>1999</v>
      </c>
      <c r="E1380" s="7" t="s">
        <v>194</v>
      </c>
      <c r="F1380" s="8">
        <v>2708</v>
      </c>
      <c r="G1380" s="8">
        <v>17249</v>
      </c>
      <c r="H1380" s="8">
        <v>1474</v>
      </c>
      <c r="I1380" s="8">
        <v>25258</v>
      </c>
      <c r="J1380" t="str">
        <f>LOOKUP(A1380,Feuil7!A$2:A$28,Feuil7!D$2:D$28)</f>
        <v>BRETAGNE</v>
      </c>
      <c r="K1380" t="str">
        <f t="shared" si="87"/>
        <v>niveau secondaire</v>
      </c>
      <c r="L1380" t="str">
        <f t="shared" si="88"/>
        <v>OUEST</v>
      </c>
      <c r="M1380" s="11">
        <f t="shared" si="89"/>
        <v>46689</v>
      </c>
      <c r="N1380" s="11">
        <f t="shared" si="90"/>
        <v>4182</v>
      </c>
    </row>
    <row r="1381" spans="1:14" x14ac:dyDescent="0.25">
      <c r="A1381" s="5">
        <v>82</v>
      </c>
      <c r="B1381" s="6" t="s">
        <v>307</v>
      </c>
      <c r="C1381" s="7" t="s">
        <v>10</v>
      </c>
      <c r="D1381" s="11">
        <v>2011</v>
      </c>
      <c r="E1381" s="7" t="s">
        <v>194</v>
      </c>
      <c r="F1381" s="8">
        <v>1871.3248431210179</v>
      </c>
      <c r="G1381" s="8">
        <v>8595.881110213073</v>
      </c>
      <c r="H1381" s="8">
        <v>1388.8820055659937</v>
      </c>
      <c r="I1381" s="8">
        <v>13369.915350652213</v>
      </c>
      <c r="J1381" t="str">
        <f>LOOKUP(A1381,Feuil7!A$2:A$28,Feuil7!D$2:D$28)</f>
        <v>RHONE-ALPES</v>
      </c>
      <c r="K1381" t="str">
        <f t="shared" si="87"/>
        <v>niveau secondaire</v>
      </c>
      <c r="L1381" t="str">
        <f t="shared" si="88"/>
        <v>CENTRE-EST</v>
      </c>
      <c r="M1381" s="11">
        <f t="shared" si="89"/>
        <v>25226.003309552296</v>
      </c>
      <c r="N1381" s="11">
        <f t="shared" si="90"/>
        <v>3260.2068486870116</v>
      </c>
    </row>
    <row r="1382" spans="1:14" x14ac:dyDescent="0.25">
      <c r="A1382" s="5">
        <v>52</v>
      </c>
      <c r="B1382" s="9" t="s">
        <v>100</v>
      </c>
      <c r="C1382" s="10" t="s">
        <v>101</v>
      </c>
      <c r="D1382">
        <v>1968</v>
      </c>
      <c r="E1382" s="7" t="s">
        <v>193</v>
      </c>
      <c r="F1382" s="8">
        <v>15016</v>
      </c>
      <c r="G1382" s="8">
        <v>68740</v>
      </c>
      <c r="H1382" s="8">
        <v>17228</v>
      </c>
      <c r="I1382" s="8">
        <v>85440</v>
      </c>
      <c r="J1382" t="str">
        <f>LOOKUP(A1382,Feuil7!A$2:A$28,Feuil7!D$2:D$28)</f>
        <v>PAYS DE LA LOIRE</v>
      </c>
      <c r="K1382" t="str">
        <f t="shared" si="87"/>
        <v>niveau primaire</v>
      </c>
      <c r="L1382" t="str">
        <f t="shared" si="88"/>
        <v>OUEST</v>
      </c>
      <c r="M1382" s="11">
        <f t="shared" si="89"/>
        <v>186424</v>
      </c>
      <c r="N1382" s="11">
        <f t="shared" si="90"/>
        <v>32244</v>
      </c>
    </row>
    <row r="1383" spans="1:14" x14ac:dyDescent="0.25">
      <c r="A1383" s="5">
        <v>25</v>
      </c>
      <c r="B1383" s="9" t="s">
        <v>35</v>
      </c>
      <c r="C1383" s="10" t="s">
        <v>36</v>
      </c>
      <c r="D1383">
        <v>1968</v>
      </c>
      <c r="E1383" s="7" t="s">
        <v>194</v>
      </c>
      <c r="F1383" s="8">
        <v>1668</v>
      </c>
      <c r="G1383" s="8">
        <v>3928</v>
      </c>
      <c r="H1383" s="8">
        <v>2504</v>
      </c>
      <c r="I1383" s="8">
        <v>7668</v>
      </c>
      <c r="J1383" t="str">
        <f>LOOKUP(A1383,Feuil7!A$2:A$28,Feuil7!D$2:D$28)</f>
        <v>BASSE-NORMANDIE</v>
      </c>
      <c r="K1383" t="str">
        <f t="shared" si="87"/>
        <v>niveau secondaire</v>
      </c>
      <c r="L1383" t="str">
        <f t="shared" si="88"/>
        <v>BASSIN PARISIEN</v>
      </c>
      <c r="M1383" s="11">
        <f t="shared" si="89"/>
        <v>15768</v>
      </c>
      <c r="N1383" s="11">
        <f t="shared" si="90"/>
        <v>4172</v>
      </c>
    </row>
    <row r="1384" spans="1:14" x14ac:dyDescent="0.25">
      <c r="A1384" s="5">
        <v>82</v>
      </c>
      <c r="B1384" s="9" t="s">
        <v>55</v>
      </c>
      <c r="C1384" s="10" t="s">
        <v>65</v>
      </c>
      <c r="D1384" s="11">
        <v>1999</v>
      </c>
      <c r="E1384" s="7" t="s">
        <v>194</v>
      </c>
      <c r="F1384" s="8">
        <v>1186</v>
      </c>
      <c r="G1384" s="8">
        <v>9582</v>
      </c>
      <c r="H1384" s="8">
        <v>930</v>
      </c>
      <c r="I1384" s="8">
        <v>15170</v>
      </c>
      <c r="J1384" t="str">
        <f>LOOKUP(A1384,Feuil7!A$2:A$28,Feuil7!D$2:D$28)</f>
        <v>RHONE-ALPES</v>
      </c>
      <c r="K1384" t="str">
        <f t="shared" si="87"/>
        <v>niveau secondaire</v>
      </c>
      <c r="L1384" t="str">
        <f t="shared" si="88"/>
        <v>CENTRE-EST</v>
      </c>
      <c r="M1384" s="11">
        <f t="shared" si="89"/>
        <v>26868</v>
      </c>
      <c r="N1384" s="11">
        <f t="shared" si="90"/>
        <v>2116</v>
      </c>
    </row>
    <row r="1385" spans="1:14" x14ac:dyDescent="0.25">
      <c r="A1385" s="5">
        <v>24</v>
      </c>
      <c r="B1385" s="9" t="s">
        <v>86</v>
      </c>
      <c r="C1385" s="10" t="s">
        <v>87</v>
      </c>
      <c r="D1385">
        <v>1968</v>
      </c>
      <c r="E1385" s="7" t="s">
        <v>197</v>
      </c>
      <c r="F1385" s="8">
        <v>520</v>
      </c>
      <c r="G1385" s="8">
        <v>5128</v>
      </c>
      <c r="H1385" s="8">
        <v>348</v>
      </c>
      <c r="I1385" s="8">
        <v>2044</v>
      </c>
      <c r="J1385" t="str">
        <f>LOOKUP(A1385,Feuil7!A$2:A$28,Feuil7!D$2:D$28)</f>
        <v>CENTRE</v>
      </c>
      <c r="K1385" t="str">
        <f t="shared" si="87"/>
        <v>niveau supérieur</v>
      </c>
      <c r="L1385" t="str">
        <f t="shared" si="88"/>
        <v>BASSIN PARISIEN</v>
      </c>
      <c r="M1385" s="11">
        <f t="shared" si="89"/>
        <v>8040</v>
      </c>
      <c r="N1385" s="11">
        <f t="shared" si="90"/>
        <v>868</v>
      </c>
    </row>
    <row r="1386" spans="1:14" x14ac:dyDescent="0.25">
      <c r="A1386" s="5">
        <v>11</v>
      </c>
      <c r="B1386" s="9" t="s">
        <v>160</v>
      </c>
      <c r="C1386" s="10" t="s">
        <v>161</v>
      </c>
      <c r="D1386" s="11">
        <v>1990</v>
      </c>
      <c r="E1386" s="7" t="s">
        <v>196</v>
      </c>
      <c r="F1386" s="8">
        <v>3494</v>
      </c>
      <c r="G1386" s="8">
        <v>37512</v>
      </c>
      <c r="H1386" s="8">
        <v>5328</v>
      </c>
      <c r="I1386" s="8">
        <v>40481</v>
      </c>
      <c r="J1386" t="str">
        <f>LOOKUP(A1386,Feuil7!A$2:A$28,Feuil7!D$2:D$28)</f>
        <v>ILE-DE-FRANCE</v>
      </c>
      <c r="K1386" t="str">
        <f t="shared" si="87"/>
        <v>niveau supérieur</v>
      </c>
      <c r="L1386" t="str">
        <f t="shared" si="88"/>
        <v>REGION PARISIENNE</v>
      </c>
      <c r="M1386" s="11">
        <f t="shared" si="89"/>
        <v>86815</v>
      </c>
      <c r="N1386" s="11">
        <f t="shared" si="90"/>
        <v>8822</v>
      </c>
    </row>
    <row r="1387" spans="1:14" x14ac:dyDescent="0.25">
      <c r="A1387" s="5">
        <v>52</v>
      </c>
      <c r="B1387" s="9" t="s">
        <v>174</v>
      </c>
      <c r="C1387" s="10" t="s">
        <v>175</v>
      </c>
      <c r="D1387" s="11">
        <v>2011</v>
      </c>
      <c r="E1387" s="7" t="s">
        <v>196</v>
      </c>
      <c r="F1387" s="8">
        <v>5151.0458216821353</v>
      </c>
      <c r="G1387" s="8">
        <v>34617.8432264484</v>
      </c>
      <c r="H1387" s="8">
        <v>4917.2532624035321</v>
      </c>
      <c r="I1387" s="8">
        <v>37312.040784687422</v>
      </c>
      <c r="J1387" t="str">
        <f>LOOKUP(A1387,Feuil7!A$2:A$28,Feuil7!D$2:D$28)</f>
        <v>PAYS DE LA LOIRE</v>
      </c>
      <c r="K1387" t="str">
        <f t="shared" si="87"/>
        <v>niveau supérieur</v>
      </c>
      <c r="L1387" t="str">
        <f t="shared" si="88"/>
        <v>OUEST</v>
      </c>
      <c r="M1387" s="11">
        <f t="shared" si="89"/>
        <v>81998.183095221495</v>
      </c>
      <c r="N1387" s="11">
        <f t="shared" si="90"/>
        <v>10068.299084085667</v>
      </c>
    </row>
    <row r="1388" spans="1:14" x14ac:dyDescent="0.25">
      <c r="A1388" s="5">
        <v>43</v>
      </c>
      <c r="B1388" s="9" t="s">
        <v>90</v>
      </c>
      <c r="C1388" s="10" t="s">
        <v>91</v>
      </c>
      <c r="D1388" s="11">
        <v>1999</v>
      </c>
      <c r="E1388" s="7" t="s">
        <v>196</v>
      </c>
      <c r="F1388" s="8">
        <v>1370</v>
      </c>
      <c r="G1388" s="8">
        <v>8421</v>
      </c>
      <c r="H1388" s="8">
        <v>1469</v>
      </c>
      <c r="I1388" s="8">
        <v>9605</v>
      </c>
      <c r="J1388" t="str">
        <f>LOOKUP(A1388,Feuil7!A$2:A$28,Feuil7!D$2:D$28)</f>
        <v>FRANCHE-COMTE</v>
      </c>
      <c r="K1388" t="str">
        <f t="shared" si="87"/>
        <v>niveau supérieur</v>
      </c>
      <c r="L1388" t="str">
        <f t="shared" si="88"/>
        <v>EST</v>
      </c>
      <c r="M1388" s="11">
        <f t="shared" si="89"/>
        <v>20865</v>
      </c>
      <c r="N1388" s="11">
        <f t="shared" si="90"/>
        <v>2839</v>
      </c>
    </row>
    <row r="1389" spans="1:14" x14ac:dyDescent="0.25">
      <c r="A1389" s="5">
        <v>72</v>
      </c>
      <c r="B1389" s="9" t="s">
        <v>44</v>
      </c>
      <c r="C1389" s="10" t="s">
        <v>62</v>
      </c>
      <c r="D1389" s="11">
        <v>1990</v>
      </c>
      <c r="E1389" s="7" t="s">
        <v>194</v>
      </c>
      <c r="F1389" s="8">
        <v>1019</v>
      </c>
      <c r="G1389" s="8">
        <v>7713</v>
      </c>
      <c r="H1389" s="8">
        <v>1144</v>
      </c>
      <c r="I1389" s="8">
        <v>12876</v>
      </c>
      <c r="J1389" t="str">
        <f>LOOKUP(A1389,Feuil7!A$2:A$28,Feuil7!D$2:D$28)</f>
        <v>AQUITAINE</v>
      </c>
      <c r="K1389" t="str">
        <f t="shared" si="87"/>
        <v>niveau secondaire</v>
      </c>
      <c r="L1389" t="str">
        <f t="shared" si="88"/>
        <v>SUD-OUEST</v>
      </c>
      <c r="M1389" s="11">
        <f t="shared" si="89"/>
        <v>22752</v>
      </c>
      <c r="N1389" s="11">
        <f t="shared" si="90"/>
        <v>2163</v>
      </c>
    </row>
    <row r="1390" spans="1:14" x14ac:dyDescent="0.25">
      <c r="A1390" s="5">
        <v>94</v>
      </c>
      <c r="B1390" s="9" t="s">
        <v>51</v>
      </c>
      <c r="C1390" s="10" t="s">
        <v>52</v>
      </c>
      <c r="D1390" s="11">
        <v>1982</v>
      </c>
      <c r="E1390" s="7" t="s">
        <v>195</v>
      </c>
      <c r="F1390" s="8">
        <v>712</v>
      </c>
      <c r="G1390" s="8">
        <v>2184</v>
      </c>
      <c r="H1390" s="8">
        <v>568</v>
      </c>
      <c r="I1390" s="8">
        <v>1756</v>
      </c>
      <c r="J1390" t="str">
        <f>LOOKUP(A1390,Feuil7!A$2:A$28,Feuil7!D$2:D$28)</f>
        <v>CORSE</v>
      </c>
      <c r="K1390" t="str">
        <f t="shared" si="87"/>
        <v>niveau secondaire</v>
      </c>
      <c r="L1390" t="str">
        <f t="shared" si="88"/>
        <v>MEDITERRANEE</v>
      </c>
      <c r="M1390" s="11">
        <f t="shared" si="89"/>
        <v>5220</v>
      </c>
      <c r="N1390" s="11">
        <f t="shared" si="90"/>
        <v>1280</v>
      </c>
    </row>
    <row r="1391" spans="1:14" x14ac:dyDescent="0.25">
      <c r="A1391" s="5">
        <v>43</v>
      </c>
      <c r="B1391" s="9" t="s">
        <v>90</v>
      </c>
      <c r="C1391" s="10" t="s">
        <v>91</v>
      </c>
      <c r="D1391" s="11">
        <v>2006</v>
      </c>
      <c r="E1391" s="7" t="s">
        <v>195</v>
      </c>
      <c r="F1391" s="8">
        <v>2754.3475569298903</v>
      </c>
      <c r="G1391" s="8">
        <v>28458.922851026233</v>
      </c>
      <c r="H1391" s="8">
        <v>1562.1282437017035</v>
      </c>
      <c r="I1391" s="8">
        <v>20444.84376342141</v>
      </c>
      <c r="J1391" t="str">
        <f>LOOKUP(A1391,Feuil7!A$2:A$28,Feuil7!D$2:D$28)</f>
        <v>FRANCHE-COMTE</v>
      </c>
      <c r="K1391" t="str">
        <f t="shared" si="87"/>
        <v>niveau secondaire</v>
      </c>
      <c r="L1391" t="str">
        <f t="shared" si="88"/>
        <v>EST</v>
      </c>
      <c r="M1391" s="11">
        <f t="shared" si="89"/>
        <v>53220.242415079236</v>
      </c>
      <c r="N1391" s="11">
        <f t="shared" si="90"/>
        <v>4316.4758006315933</v>
      </c>
    </row>
    <row r="1392" spans="1:14" x14ac:dyDescent="0.25">
      <c r="A1392" s="5">
        <v>74</v>
      </c>
      <c r="B1392" s="9" t="s">
        <v>48</v>
      </c>
      <c r="C1392" s="10" t="s">
        <v>49</v>
      </c>
      <c r="D1392">
        <v>1968</v>
      </c>
      <c r="E1392" s="7" t="s">
        <v>193</v>
      </c>
      <c r="F1392" s="8">
        <v>3972</v>
      </c>
      <c r="G1392" s="8">
        <v>24156</v>
      </c>
      <c r="H1392" s="8">
        <v>3428</v>
      </c>
      <c r="I1392" s="8">
        <v>28700</v>
      </c>
      <c r="J1392" t="str">
        <f>LOOKUP(A1392,Feuil7!A$2:A$28,Feuil7!D$2:D$28)</f>
        <v>LIMOUSIN</v>
      </c>
      <c r="K1392" t="str">
        <f t="shared" si="87"/>
        <v>niveau primaire</v>
      </c>
      <c r="L1392" t="str">
        <f t="shared" si="88"/>
        <v>SUD-OUEST</v>
      </c>
      <c r="M1392" s="11">
        <f t="shared" si="89"/>
        <v>60256</v>
      </c>
      <c r="N1392" s="11">
        <f t="shared" si="90"/>
        <v>7400</v>
      </c>
    </row>
    <row r="1393" spans="1:14" x14ac:dyDescent="0.25">
      <c r="A1393" s="5">
        <v>24</v>
      </c>
      <c r="B1393" s="9" t="s">
        <v>68</v>
      </c>
      <c r="C1393" s="10" t="s">
        <v>69</v>
      </c>
      <c r="D1393" s="11">
        <v>1982</v>
      </c>
      <c r="E1393" s="7" t="s">
        <v>194</v>
      </c>
      <c r="F1393" s="8">
        <v>1640</v>
      </c>
      <c r="G1393" s="8">
        <v>4100</v>
      </c>
      <c r="H1393" s="8">
        <v>2008</v>
      </c>
      <c r="I1393" s="8">
        <v>7192</v>
      </c>
      <c r="J1393" t="str">
        <f>LOOKUP(A1393,Feuil7!A$2:A$28,Feuil7!D$2:D$28)</f>
        <v>CENTRE</v>
      </c>
      <c r="K1393" t="str">
        <f t="shared" si="87"/>
        <v>niveau secondaire</v>
      </c>
      <c r="L1393" t="str">
        <f t="shared" si="88"/>
        <v>BASSIN PARISIEN</v>
      </c>
      <c r="M1393" s="11">
        <f t="shared" si="89"/>
        <v>14940</v>
      </c>
      <c r="N1393" s="11">
        <f t="shared" si="90"/>
        <v>3648</v>
      </c>
    </row>
    <row r="1394" spans="1:14" x14ac:dyDescent="0.25">
      <c r="A1394" s="5">
        <v>54</v>
      </c>
      <c r="B1394" s="9" t="s">
        <v>176</v>
      </c>
      <c r="C1394" s="10" t="s">
        <v>177</v>
      </c>
      <c r="D1394" s="11">
        <v>2011</v>
      </c>
      <c r="E1394" s="7" t="s">
        <v>196</v>
      </c>
      <c r="F1394" s="8">
        <v>3869.2268739073875</v>
      </c>
      <c r="G1394" s="8">
        <v>20756.797869764236</v>
      </c>
      <c r="H1394" s="8">
        <v>3950.4474264209939</v>
      </c>
      <c r="I1394" s="8">
        <v>23903.960847639359</v>
      </c>
      <c r="J1394" t="str">
        <f>LOOKUP(A1394,Feuil7!A$2:A$28,Feuil7!D$2:D$28)</f>
        <v>POITOU-CHARENTES</v>
      </c>
      <c r="K1394" t="str">
        <f t="shared" si="87"/>
        <v>niveau supérieur</v>
      </c>
      <c r="L1394" t="str">
        <f t="shared" si="88"/>
        <v>OUEST</v>
      </c>
      <c r="M1394" s="11">
        <f t="shared" si="89"/>
        <v>52480.433017731979</v>
      </c>
      <c r="N1394" s="11">
        <f t="shared" si="90"/>
        <v>7819.6743003283809</v>
      </c>
    </row>
    <row r="1395" spans="1:14" x14ac:dyDescent="0.25">
      <c r="A1395" s="5">
        <v>83</v>
      </c>
      <c r="B1395" s="9" t="s">
        <v>306</v>
      </c>
      <c r="C1395" s="10" t="s">
        <v>15</v>
      </c>
      <c r="D1395" s="11">
        <v>1990</v>
      </c>
      <c r="E1395" s="7" t="s">
        <v>11</v>
      </c>
      <c r="F1395" s="8">
        <v>3775</v>
      </c>
      <c r="G1395" s="8">
        <v>32832</v>
      </c>
      <c r="H1395" s="8">
        <v>2756</v>
      </c>
      <c r="I1395" s="8">
        <v>40256</v>
      </c>
      <c r="J1395" t="str">
        <f>LOOKUP(A1395,Feuil7!A$2:A$28,Feuil7!D$2:D$28)</f>
        <v>AUVERGNE</v>
      </c>
      <c r="K1395" t="str">
        <f t="shared" si="87"/>
        <v>niveau primaire</v>
      </c>
      <c r="L1395" t="str">
        <f t="shared" si="88"/>
        <v>CENTRE-EST</v>
      </c>
      <c r="M1395" s="11">
        <f t="shared" si="89"/>
        <v>79619</v>
      </c>
      <c r="N1395" s="11">
        <f t="shared" si="90"/>
        <v>6531</v>
      </c>
    </row>
    <row r="1396" spans="1:14" x14ac:dyDescent="0.25">
      <c r="A1396" s="5">
        <v>43</v>
      </c>
      <c r="B1396" s="9" t="s">
        <v>184</v>
      </c>
      <c r="C1396" s="10" t="s">
        <v>185</v>
      </c>
      <c r="D1396">
        <v>1968</v>
      </c>
      <c r="E1396" s="7" t="s">
        <v>193</v>
      </c>
      <c r="F1396" s="8">
        <v>2112</v>
      </c>
      <c r="G1396" s="8">
        <v>9780</v>
      </c>
      <c r="H1396" s="8">
        <v>2060</v>
      </c>
      <c r="I1396" s="8">
        <v>12092</v>
      </c>
      <c r="J1396" t="str">
        <f>LOOKUP(A1396,Feuil7!A$2:A$28,Feuil7!D$2:D$28)</f>
        <v>FRANCHE-COMTE</v>
      </c>
      <c r="K1396" t="str">
        <f t="shared" si="87"/>
        <v>niveau primaire</v>
      </c>
      <c r="L1396" t="str">
        <f t="shared" si="88"/>
        <v>EST</v>
      </c>
      <c r="M1396" s="11">
        <f t="shared" si="89"/>
        <v>26044</v>
      </c>
      <c r="N1396" s="11">
        <f t="shared" si="90"/>
        <v>4172</v>
      </c>
    </row>
    <row r="1397" spans="1:14" x14ac:dyDescent="0.25">
      <c r="A1397" s="5">
        <v>22</v>
      </c>
      <c r="B1397" s="9" t="s">
        <v>314</v>
      </c>
      <c r="C1397" s="10" t="s">
        <v>13</v>
      </c>
      <c r="D1397">
        <v>1968</v>
      </c>
      <c r="E1397" s="7" t="s">
        <v>195</v>
      </c>
      <c r="F1397" s="8">
        <v>6588</v>
      </c>
      <c r="G1397" s="8">
        <v>12364</v>
      </c>
      <c r="H1397" s="8">
        <v>4312</v>
      </c>
      <c r="I1397" s="8">
        <v>7404</v>
      </c>
      <c r="J1397" t="str">
        <f>LOOKUP(A1397,Feuil7!A$2:A$28,Feuil7!D$2:D$28)</f>
        <v>PICARDIE</v>
      </c>
      <c r="K1397" t="str">
        <f t="shared" si="87"/>
        <v>niveau secondaire</v>
      </c>
      <c r="L1397" t="str">
        <f t="shared" si="88"/>
        <v>BASSIN PARISIEN</v>
      </c>
      <c r="M1397" s="11">
        <f t="shared" si="89"/>
        <v>30668</v>
      </c>
      <c r="N1397" s="11">
        <f t="shared" si="90"/>
        <v>10900</v>
      </c>
    </row>
    <row r="1398" spans="1:14" x14ac:dyDescent="0.25">
      <c r="A1398" s="5">
        <v>11</v>
      </c>
      <c r="B1398" s="9" t="s">
        <v>187</v>
      </c>
      <c r="C1398" s="10" t="s">
        <v>188</v>
      </c>
      <c r="D1398" s="11">
        <v>1982</v>
      </c>
      <c r="E1398" s="7" t="s">
        <v>196</v>
      </c>
      <c r="F1398" s="8">
        <v>8184</v>
      </c>
      <c r="G1398" s="8">
        <v>50280</v>
      </c>
      <c r="H1398" s="8">
        <v>11792</v>
      </c>
      <c r="I1398" s="8">
        <v>54412</v>
      </c>
      <c r="J1398" t="str">
        <f>LOOKUP(A1398,Feuil7!A$2:A$28,Feuil7!D$2:D$28)</f>
        <v>ILE-DE-FRANCE</v>
      </c>
      <c r="K1398" t="str">
        <f t="shared" si="87"/>
        <v>niveau supérieur</v>
      </c>
      <c r="L1398" t="str">
        <f t="shared" si="88"/>
        <v>REGION PARISIENNE</v>
      </c>
      <c r="M1398" s="11">
        <f t="shared" si="89"/>
        <v>124668</v>
      </c>
      <c r="N1398" s="11">
        <f t="shared" si="90"/>
        <v>19976</v>
      </c>
    </row>
    <row r="1399" spans="1:14" x14ac:dyDescent="0.25">
      <c r="A1399" s="5">
        <v>26</v>
      </c>
      <c r="B1399" s="9" t="s">
        <v>151</v>
      </c>
      <c r="C1399" s="10" t="s">
        <v>152</v>
      </c>
      <c r="D1399" s="11">
        <v>2011</v>
      </c>
      <c r="E1399" s="7" t="s">
        <v>193</v>
      </c>
      <c r="F1399" s="8">
        <v>109.75454607079189</v>
      </c>
      <c r="G1399" s="8">
        <v>20980.529254465509</v>
      </c>
      <c r="H1399" s="8">
        <v>52.241694573764704</v>
      </c>
      <c r="I1399" s="8">
        <v>38863.641414216283</v>
      </c>
      <c r="J1399" t="str">
        <f>LOOKUP(A1399,Feuil7!A$2:A$28,Feuil7!D$2:D$28)</f>
        <v>BOURGOGNE</v>
      </c>
      <c r="K1399" t="str">
        <f t="shared" si="87"/>
        <v>niveau primaire</v>
      </c>
      <c r="L1399" t="str">
        <f t="shared" si="88"/>
        <v>BASSIN PARISIEN</v>
      </c>
      <c r="M1399" s="11">
        <f t="shared" si="89"/>
        <v>60006.166909326348</v>
      </c>
      <c r="N1399" s="11">
        <f t="shared" si="90"/>
        <v>161.99624064455659</v>
      </c>
    </row>
    <row r="1400" spans="1:14" x14ac:dyDescent="0.25">
      <c r="A1400" s="5">
        <v>82</v>
      </c>
      <c r="B1400" s="9" t="s">
        <v>96</v>
      </c>
      <c r="C1400" s="10" t="s">
        <v>97</v>
      </c>
      <c r="D1400" s="11">
        <v>1975</v>
      </c>
      <c r="E1400" s="7" t="s">
        <v>197</v>
      </c>
      <c r="F1400" s="8">
        <v>1440</v>
      </c>
      <c r="G1400" s="8">
        <v>9830</v>
      </c>
      <c r="H1400" s="8">
        <v>2070</v>
      </c>
      <c r="I1400" s="8">
        <v>8405</v>
      </c>
      <c r="J1400" t="str">
        <f>LOOKUP(A1400,Feuil7!A$2:A$28,Feuil7!D$2:D$28)</f>
        <v>RHONE-ALPES</v>
      </c>
      <c r="K1400" t="str">
        <f t="shared" si="87"/>
        <v>niveau supérieur</v>
      </c>
      <c r="L1400" t="str">
        <f t="shared" si="88"/>
        <v>CENTRE-EST</v>
      </c>
      <c r="M1400" s="11">
        <f t="shared" si="89"/>
        <v>21745</v>
      </c>
      <c r="N1400" s="11">
        <f t="shared" si="90"/>
        <v>3510</v>
      </c>
    </row>
    <row r="1401" spans="1:14" x14ac:dyDescent="0.25">
      <c r="A1401" s="5">
        <v>52</v>
      </c>
      <c r="B1401" s="9" t="s">
        <v>57</v>
      </c>
      <c r="C1401" s="10" t="s">
        <v>117</v>
      </c>
      <c r="D1401" s="11">
        <v>1975</v>
      </c>
      <c r="E1401" s="7" t="s">
        <v>193</v>
      </c>
      <c r="F1401" s="8">
        <v>2825</v>
      </c>
      <c r="G1401" s="8">
        <v>17015</v>
      </c>
      <c r="H1401" s="8">
        <v>3855</v>
      </c>
      <c r="I1401" s="8">
        <v>23665</v>
      </c>
      <c r="J1401" t="str">
        <f>LOOKUP(A1401,Feuil7!A$2:A$28,Feuil7!D$2:D$28)</f>
        <v>PAYS DE LA LOIRE</v>
      </c>
      <c r="K1401" t="str">
        <f t="shared" si="87"/>
        <v>niveau primaire</v>
      </c>
      <c r="L1401" t="str">
        <f t="shared" si="88"/>
        <v>OUEST</v>
      </c>
      <c r="M1401" s="11">
        <f t="shared" si="89"/>
        <v>47360</v>
      </c>
      <c r="N1401" s="11">
        <f t="shared" si="90"/>
        <v>6680</v>
      </c>
    </row>
    <row r="1402" spans="1:14" x14ac:dyDescent="0.25">
      <c r="A1402" s="5">
        <v>82</v>
      </c>
      <c r="B1402" s="9" t="s">
        <v>96</v>
      </c>
      <c r="C1402" s="10" t="s">
        <v>97</v>
      </c>
      <c r="D1402" s="11">
        <v>2011</v>
      </c>
      <c r="E1402" s="7" t="s">
        <v>196</v>
      </c>
      <c r="F1402" s="8">
        <v>6225.7350697517795</v>
      </c>
      <c r="G1402" s="8">
        <v>36702.764300418588</v>
      </c>
      <c r="H1402" s="8">
        <v>6005.8617475539704</v>
      </c>
      <c r="I1402" s="8">
        <v>41308.532628474197</v>
      </c>
      <c r="J1402" t="str">
        <f>LOOKUP(A1402,Feuil7!A$2:A$28,Feuil7!D$2:D$28)</f>
        <v>RHONE-ALPES</v>
      </c>
      <c r="K1402" t="str">
        <f t="shared" si="87"/>
        <v>niveau supérieur</v>
      </c>
      <c r="L1402" t="str">
        <f t="shared" si="88"/>
        <v>CENTRE-EST</v>
      </c>
      <c r="M1402" s="11">
        <f t="shared" si="89"/>
        <v>90242.893746198533</v>
      </c>
      <c r="N1402" s="11">
        <f t="shared" si="90"/>
        <v>12231.59681730575</v>
      </c>
    </row>
    <row r="1403" spans="1:14" x14ac:dyDescent="0.25">
      <c r="A1403" s="5">
        <v>43</v>
      </c>
      <c r="B1403" s="9" t="s">
        <v>184</v>
      </c>
      <c r="C1403" s="10" t="s">
        <v>185</v>
      </c>
      <c r="D1403" s="11">
        <v>2006</v>
      </c>
      <c r="E1403" s="7" t="s">
        <v>197</v>
      </c>
      <c r="F1403" s="8">
        <v>746.11869221807808</v>
      </c>
      <c r="G1403" s="8">
        <v>10385.252623992776</v>
      </c>
      <c r="H1403" s="8">
        <v>963.40153436375692</v>
      </c>
      <c r="I1403" s="8">
        <v>9940.313971900574</v>
      </c>
      <c r="J1403" t="str">
        <f>LOOKUP(A1403,Feuil7!A$2:A$28,Feuil7!D$2:D$28)</f>
        <v>FRANCHE-COMTE</v>
      </c>
      <c r="K1403" t="str">
        <f t="shared" si="87"/>
        <v>niveau supérieur</v>
      </c>
      <c r="L1403" t="str">
        <f t="shared" si="88"/>
        <v>EST</v>
      </c>
      <c r="M1403" s="11">
        <f t="shared" si="89"/>
        <v>22035.086822475183</v>
      </c>
      <c r="N1403" s="11">
        <f t="shared" si="90"/>
        <v>1709.520226581835</v>
      </c>
    </row>
    <row r="1404" spans="1:14" x14ac:dyDescent="0.25">
      <c r="A1404" s="5">
        <v>72</v>
      </c>
      <c r="B1404" s="9" t="s">
        <v>92</v>
      </c>
      <c r="C1404" s="10" t="s">
        <v>93</v>
      </c>
      <c r="D1404" s="11">
        <v>2006</v>
      </c>
      <c r="E1404" s="7" t="s">
        <v>196</v>
      </c>
      <c r="F1404" s="8">
        <v>2368.0380610745738</v>
      </c>
      <c r="G1404" s="8">
        <v>19386.349609802412</v>
      </c>
      <c r="H1404" s="8">
        <v>2039.7997933523179</v>
      </c>
      <c r="I1404" s="8">
        <v>21204.831821343152</v>
      </c>
      <c r="J1404" t="str">
        <f>LOOKUP(A1404,Feuil7!A$2:A$28,Feuil7!D$2:D$28)</f>
        <v>AQUITAINE</v>
      </c>
      <c r="K1404" t="str">
        <f t="shared" si="87"/>
        <v>niveau supérieur</v>
      </c>
      <c r="L1404" t="str">
        <f t="shared" si="88"/>
        <v>SUD-OUEST</v>
      </c>
      <c r="M1404" s="11">
        <f t="shared" si="89"/>
        <v>44999.01928557246</v>
      </c>
      <c r="N1404" s="11">
        <f t="shared" si="90"/>
        <v>4407.8378544268917</v>
      </c>
    </row>
    <row r="1405" spans="1:14" x14ac:dyDescent="0.25">
      <c r="A1405" s="5">
        <v>41</v>
      </c>
      <c r="B1405" s="9" t="s">
        <v>39</v>
      </c>
      <c r="C1405" s="10" t="s">
        <v>118</v>
      </c>
      <c r="D1405" s="11">
        <v>1975</v>
      </c>
      <c r="E1405" s="7" t="s">
        <v>11</v>
      </c>
      <c r="F1405" s="8">
        <v>12795</v>
      </c>
      <c r="G1405" s="8">
        <v>75475</v>
      </c>
      <c r="H1405" s="8">
        <v>10995</v>
      </c>
      <c r="I1405" s="8">
        <v>89390</v>
      </c>
      <c r="J1405" t="str">
        <f>LOOKUP(A1405,Feuil7!A$2:A$28,Feuil7!D$2:D$28)</f>
        <v>LORRAINE</v>
      </c>
      <c r="K1405" t="str">
        <f t="shared" si="87"/>
        <v>niveau primaire</v>
      </c>
      <c r="L1405" t="str">
        <f t="shared" si="88"/>
        <v>EST</v>
      </c>
      <c r="M1405" s="11">
        <f t="shared" si="89"/>
        <v>188655</v>
      </c>
      <c r="N1405" s="11">
        <f t="shared" si="90"/>
        <v>23790</v>
      </c>
    </row>
    <row r="1406" spans="1:14" x14ac:dyDescent="0.25">
      <c r="A1406" s="5">
        <v>74</v>
      </c>
      <c r="B1406" s="9" t="s">
        <v>48</v>
      </c>
      <c r="C1406" s="10" t="s">
        <v>49</v>
      </c>
      <c r="D1406" s="11">
        <v>2006</v>
      </c>
      <c r="E1406" s="7" t="s">
        <v>197</v>
      </c>
      <c r="F1406" s="8">
        <v>956.59613327487443</v>
      </c>
      <c r="G1406" s="8">
        <v>13382.349543459677</v>
      </c>
      <c r="H1406" s="8">
        <v>1177.008415933411</v>
      </c>
      <c r="I1406" s="8">
        <v>16086.831319981997</v>
      </c>
      <c r="J1406" t="str">
        <f>LOOKUP(A1406,Feuil7!A$2:A$28,Feuil7!D$2:D$28)</f>
        <v>LIMOUSIN</v>
      </c>
      <c r="K1406" t="str">
        <f t="shared" si="87"/>
        <v>niveau supérieur</v>
      </c>
      <c r="L1406" t="str">
        <f t="shared" si="88"/>
        <v>SUD-OUEST</v>
      </c>
      <c r="M1406" s="11">
        <f t="shared" si="89"/>
        <v>31602.785412649959</v>
      </c>
      <c r="N1406" s="11">
        <f t="shared" si="90"/>
        <v>2133.6045492082853</v>
      </c>
    </row>
    <row r="1407" spans="1:14" x14ac:dyDescent="0.25">
      <c r="A1407" s="5">
        <v>93</v>
      </c>
      <c r="B1407" s="9" t="s">
        <v>310</v>
      </c>
      <c r="C1407" s="10" t="s">
        <v>19</v>
      </c>
      <c r="D1407" s="11">
        <v>1982</v>
      </c>
      <c r="E1407" s="7" t="s">
        <v>11</v>
      </c>
      <c r="F1407" s="8">
        <v>12628</v>
      </c>
      <c r="G1407" s="8">
        <v>111160</v>
      </c>
      <c r="H1407" s="8">
        <v>9728</v>
      </c>
      <c r="I1407" s="8">
        <v>146812</v>
      </c>
      <c r="J1407" t="str">
        <f>LOOKUP(A1407,Feuil7!A$2:A$28,Feuil7!D$2:D$28)</f>
        <v>PROVENCE-ALPES-COTE D'AZUR</v>
      </c>
      <c r="K1407" t="str">
        <f t="shared" si="87"/>
        <v>niveau primaire</v>
      </c>
      <c r="L1407" t="str">
        <f t="shared" si="88"/>
        <v>MEDITERRANEE</v>
      </c>
      <c r="M1407" s="11">
        <f t="shared" si="89"/>
        <v>280328</v>
      </c>
      <c r="N1407" s="11">
        <f t="shared" si="90"/>
        <v>22356</v>
      </c>
    </row>
    <row r="1408" spans="1:14" x14ac:dyDescent="0.25">
      <c r="A1408" s="5">
        <v>82</v>
      </c>
      <c r="B1408" s="9" t="s">
        <v>47</v>
      </c>
      <c r="C1408" s="10" t="s">
        <v>155</v>
      </c>
      <c r="D1408" s="11">
        <v>2006</v>
      </c>
      <c r="E1408" s="7" t="s">
        <v>196</v>
      </c>
      <c r="F1408" s="8">
        <v>5618.8856011981634</v>
      </c>
      <c r="G1408" s="8">
        <v>33720.239565155607</v>
      </c>
      <c r="H1408" s="8">
        <v>5009.2291295925224</v>
      </c>
      <c r="I1408" s="8">
        <v>40298.593512576197</v>
      </c>
      <c r="J1408" t="str">
        <f>LOOKUP(A1408,Feuil7!A$2:A$28,Feuil7!D$2:D$28)</f>
        <v>RHONE-ALPES</v>
      </c>
      <c r="K1408" t="str">
        <f t="shared" si="87"/>
        <v>niveau supérieur</v>
      </c>
      <c r="L1408" t="str">
        <f t="shared" si="88"/>
        <v>CENTRE-EST</v>
      </c>
      <c r="M1408" s="11">
        <f t="shared" si="89"/>
        <v>84646.947808522498</v>
      </c>
      <c r="N1408" s="11">
        <f t="shared" si="90"/>
        <v>10628.114730790687</v>
      </c>
    </row>
    <row r="1409" spans="1:14" x14ac:dyDescent="0.25">
      <c r="A1409" s="5">
        <v>93</v>
      </c>
      <c r="B1409" s="9" t="s">
        <v>14</v>
      </c>
      <c r="C1409" s="10" t="s">
        <v>171</v>
      </c>
      <c r="D1409" s="11">
        <v>2011</v>
      </c>
      <c r="E1409" s="7" t="s">
        <v>11</v>
      </c>
      <c r="F1409" s="8">
        <v>5733.0364467439576</v>
      </c>
      <c r="G1409" s="8">
        <v>53905.092045996214</v>
      </c>
      <c r="H1409" s="8">
        <v>3935.9641537940547</v>
      </c>
      <c r="I1409" s="8">
        <v>63881.858678469434</v>
      </c>
      <c r="J1409" t="str">
        <f>LOOKUP(A1409,Feuil7!A$2:A$28,Feuil7!D$2:D$28)</f>
        <v>PROVENCE-ALPES-COTE D'AZUR</v>
      </c>
      <c r="K1409" t="str">
        <f t="shared" si="87"/>
        <v>niveau primaire</v>
      </c>
      <c r="L1409" t="str">
        <f t="shared" si="88"/>
        <v>MEDITERRANEE</v>
      </c>
      <c r="M1409" s="11">
        <f t="shared" si="89"/>
        <v>127455.95132500367</v>
      </c>
      <c r="N1409" s="11">
        <f t="shared" si="90"/>
        <v>9669.0006005380128</v>
      </c>
    </row>
    <row r="1410" spans="1:14" x14ac:dyDescent="0.25">
      <c r="A1410" s="5">
        <v>24</v>
      </c>
      <c r="B1410" s="9" t="s">
        <v>86</v>
      </c>
      <c r="C1410" s="10" t="s">
        <v>87</v>
      </c>
      <c r="D1410">
        <v>1968</v>
      </c>
      <c r="E1410" s="7" t="s">
        <v>195</v>
      </c>
      <c r="F1410" s="8">
        <v>6424</v>
      </c>
      <c r="G1410" s="8">
        <v>11260</v>
      </c>
      <c r="H1410" s="8">
        <v>4284</v>
      </c>
      <c r="I1410" s="8">
        <v>7500</v>
      </c>
      <c r="J1410" t="str">
        <f>LOOKUP(A1410,Feuil7!A$2:A$28,Feuil7!D$2:D$28)</f>
        <v>CENTRE</v>
      </c>
      <c r="K1410" t="str">
        <f t="shared" si="87"/>
        <v>niveau secondaire</v>
      </c>
      <c r="L1410" t="str">
        <f t="shared" si="88"/>
        <v>BASSIN PARISIEN</v>
      </c>
      <c r="M1410" s="11">
        <f t="shared" si="89"/>
        <v>29468</v>
      </c>
      <c r="N1410" s="11">
        <f t="shared" si="90"/>
        <v>10708</v>
      </c>
    </row>
    <row r="1411" spans="1:14" x14ac:dyDescent="0.25">
      <c r="A1411" s="5">
        <v>43</v>
      </c>
      <c r="B1411" s="9" t="s">
        <v>184</v>
      </c>
      <c r="C1411" s="10" t="s">
        <v>185</v>
      </c>
      <c r="D1411" s="11">
        <v>2011</v>
      </c>
      <c r="E1411" s="7" t="s">
        <v>196</v>
      </c>
      <c r="F1411" s="8">
        <v>1237.682402503701</v>
      </c>
      <c r="G1411" s="8">
        <v>6721.3694373507069</v>
      </c>
      <c r="H1411" s="8">
        <v>1080.5783784391176</v>
      </c>
      <c r="I1411" s="8">
        <v>7383.1467591817036</v>
      </c>
      <c r="J1411" t="str">
        <f>LOOKUP(A1411,Feuil7!A$2:A$28,Feuil7!D$2:D$28)</f>
        <v>FRANCHE-COMTE</v>
      </c>
      <c r="K1411" t="str">
        <f t="shared" ref="K1411:K1474" si="91">IF(OR(E1411="Aucun",E1411="CEP"),"niveau primaire",IF(OR(E1411="CAP-BEP",E1411="BEPC"),"niveau secondaire",IF(OR(E1411="BAC",E1411="SUP"),"niveau supérieur","")))</f>
        <v>niveau supérieur</v>
      </c>
      <c r="L1411" t="str">
        <f t="shared" ref="L1411:L1474" si="92">IF(OR(J1411="ile-de-France"),"REGION PARISIENNE",IF(OR(J1411="bourgogne",J1411="centre",J1411="champagne-ardenne",J1411="basse-normandie",J1411="haute-normandie",J1411="picardie"),"BASSIN PARISIEN",IF(OR(J1411="nord pas-de-calais"),"NORD",IF(OR(J1411="alsace",J1411="franche-comte",J1411="lorraine"),"EST",IF(OR(J1411="bretagne",J1411="pays de la loire",J1411="poitou-charentes"),"OUEST",IF(OR(J1411="aquitaine",J1411="limousin",J1411="midi-pyrenees"),"SUD-OUEST",IF(OR(J1411="auvergne",J1411="rhone-alpes"),"CENTRE-EST",IF(OR(J1411="languedoc-roussillon",J1411="provence-alpes-cote d'azur",J1411="corse"),"MEDITERRANEE",""))))))))</f>
        <v>EST</v>
      </c>
      <c r="M1411" s="11">
        <f t="shared" ref="M1411:M1474" si="93">SUM(F1411,G1411,H1411,I1411)</f>
        <v>16422.776977475231</v>
      </c>
      <c r="N1411" s="11">
        <f t="shared" ref="N1411:N1474" si="94">SUM(F1411,H1411)</f>
        <v>2318.2607809428187</v>
      </c>
    </row>
    <row r="1412" spans="1:14" x14ac:dyDescent="0.25">
      <c r="A1412" s="5">
        <v>73</v>
      </c>
      <c r="B1412" s="9" t="s">
        <v>9</v>
      </c>
      <c r="C1412" s="10" t="s">
        <v>170</v>
      </c>
      <c r="D1412" s="11">
        <v>2011</v>
      </c>
      <c r="E1412" s="7" t="s">
        <v>195</v>
      </c>
      <c r="F1412" s="8">
        <v>2160.8479639851257</v>
      </c>
      <c r="G1412" s="8">
        <v>24657.563700954284</v>
      </c>
      <c r="H1412" s="8">
        <v>1404.2911716498299</v>
      </c>
      <c r="I1412" s="8">
        <v>18024.932869266486</v>
      </c>
      <c r="J1412" t="str">
        <f>LOOKUP(A1412,Feuil7!A$2:A$28,Feuil7!D$2:D$28)</f>
        <v>MIDI-PYRENEES</v>
      </c>
      <c r="K1412" t="str">
        <f t="shared" si="91"/>
        <v>niveau secondaire</v>
      </c>
      <c r="L1412" t="str">
        <f t="shared" si="92"/>
        <v>SUD-OUEST</v>
      </c>
      <c r="M1412" s="11">
        <f t="shared" si="93"/>
        <v>46247.635705855726</v>
      </c>
      <c r="N1412" s="11">
        <f t="shared" si="94"/>
        <v>3565.1391356349559</v>
      </c>
    </row>
    <row r="1413" spans="1:14" x14ac:dyDescent="0.25">
      <c r="A1413" s="5">
        <v>73</v>
      </c>
      <c r="B1413" s="9" t="s">
        <v>76</v>
      </c>
      <c r="C1413" s="10" t="s">
        <v>77</v>
      </c>
      <c r="D1413" s="11">
        <v>1990</v>
      </c>
      <c r="E1413" s="7" t="s">
        <v>195</v>
      </c>
      <c r="F1413" s="8">
        <v>2675</v>
      </c>
      <c r="G1413" s="8">
        <v>11317</v>
      </c>
      <c r="H1413" s="8">
        <v>1876</v>
      </c>
      <c r="I1413" s="8">
        <v>7256</v>
      </c>
      <c r="J1413" t="str">
        <f>LOOKUP(A1413,Feuil7!A$2:A$28,Feuil7!D$2:D$28)</f>
        <v>MIDI-PYRENEES</v>
      </c>
      <c r="K1413" t="str">
        <f t="shared" si="91"/>
        <v>niveau secondaire</v>
      </c>
      <c r="L1413" t="str">
        <f t="shared" si="92"/>
        <v>SUD-OUEST</v>
      </c>
      <c r="M1413" s="11">
        <f t="shared" si="93"/>
        <v>23124</v>
      </c>
      <c r="N1413" s="11">
        <f t="shared" si="94"/>
        <v>4551</v>
      </c>
    </row>
    <row r="1414" spans="1:14" x14ac:dyDescent="0.25">
      <c r="A1414" s="5">
        <v>83</v>
      </c>
      <c r="B1414" s="9" t="s">
        <v>37</v>
      </c>
      <c r="C1414" s="10" t="s">
        <v>38</v>
      </c>
      <c r="D1414" s="11">
        <v>1975</v>
      </c>
      <c r="E1414" s="7" t="s">
        <v>195</v>
      </c>
      <c r="F1414" s="8">
        <v>2665</v>
      </c>
      <c r="G1414" s="8">
        <v>4650</v>
      </c>
      <c r="H1414" s="8">
        <v>1270</v>
      </c>
      <c r="I1414" s="8">
        <v>2065</v>
      </c>
      <c r="J1414" t="str">
        <f>LOOKUP(A1414,Feuil7!A$2:A$28,Feuil7!D$2:D$28)</f>
        <v>AUVERGNE</v>
      </c>
      <c r="K1414" t="str">
        <f t="shared" si="91"/>
        <v>niveau secondaire</v>
      </c>
      <c r="L1414" t="str">
        <f t="shared" si="92"/>
        <v>CENTRE-EST</v>
      </c>
      <c r="M1414" s="11">
        <f t="shared" si="93"/>
        <v>10650</v>
      </c>
      <c r="N1414" s="11">
        <f t="shared" si="94"/>
        <v>3935</v>
      </c>
    </row>
    <row r="1415" spans="1:14" x14ac:dyDescent="0.25">
      <c r="A1415" s="5">
        <v>43</v>
      </c>
      <c r="B1415" s="9" t="s">
        <v>90</v>
      </c>
      <c r="C1415" s="10" t="s">
        <v>91</v>
      </c>
      <c r="D1415" s="11">
        <v>2011</v>
      </c>
      <c r="E1415" s="7" t="s">
        <v>195</v>
      </c>
      <c r="F1415" s="8">
        <v>2779.135802169566</v>
      </c>
      <c r="G1415" s="8">
        <v>30024.808566670185</v>
      </c>
      <c r="H1415" s="8">
        <v>1633.4387667392334</v>
      </c>
      <c r="I1415" s="8">
        <v>21546.386447452038</v>
      </c>
      <c r="J1415" t="str">
        <f>LOOKUP(A1415,Feuil7!A$2:A$28,Feuil7!D$2:D$28)</f>
        <v>FRANCHE-COMTE</v>
      </c>
      <c r="K1415" t="str">
        <f t="shared" si="91"/>
        <v>niveau secondaire</v>
      </c>
      <c r="L1415" t="str">
        <f t="shared" si="92"/>
        <v>EST</v>
      </c>
      <c r="M1415" s="11">
        <f t="shared" si="93"/>
        <v>55983.769583031026</v>
      </c>
      <c r="N1415" s="11">
        <f t="shared" si="94"/>
        <v>4412.5745689087998</v>
      </c>
    </row>
    <row r="1416" spans="1:14" x14ac:dyDescent="0.25">
      <c r="A1416" s="5">
        <v>53</v>
      </c>
      <c r="B1416" s="9" t="s">
        <v>121</v>
      </c>
      <c r="C1416" s="10" t="s">
        <v>122</v>
      </c>
      <c r="D1416" s="11">
        <v>1999</v>
      </c>
      <c r="E1416" s="7" t="s">
        <v>194</v>
      </c>
      <c r="F1416" s="8">
        <v>1909</v>
      </c>
      <c r="G1416" s="8">
        <v>14993</v>
      </c>
      <c r="H1416" s="8">
        <v>1291</v>
      </c>
      <c r="I1416" s="8">
        <v>22795</v>
      </c>
      <c r="J1416" t="str">
        <f>LOOKUP(A1416,Feuil7!A$2:A$28,Feuil7!D$2:D$28)</f>
        <v>BRETAGNE</v>
      </c>
      <c r="K1416" t="str">
        <f t="shared" si="91"/>
        <v>niveau secondaire</v>
      </c>
      <c r="L1416" t="str">
        <f t="shared" si="92"/>
        <v>OUEST</v>
      </c>
      <c r="M1416" s="11">
        <f t="shared" si="93"/>
        <v>40988</v>
      </c>
      <c r="N1416" s="11">
        <f t="shared" si="94"/>
        <v>3200</v>
      </c>
    </row>
    <row r="1417" spans="1:14" x14ac:dyDescent="0.25">
      <c r="A1417" s="5">
        <v>73</v>
      </c>
      <c r="B1417" s="9" t="s">
        <v>168</v>
      </c>
      <c r="C1417" s="10" t="s">
        <v>169</v>
      </c>
      <c r="D1417" s="11">
        <v>1982</v>
      </c>
      <c r="E1417" s="7" t="s">
        <v>197</v>
      </c>
      <c r="F1417" s="8">
        <v>668</v>
      </c>
      <c r="G1417" s="8">
        <v>6704</v>
      </c>
      <c r="H1417" s="8">
        <v>740</v>
      </c>
      <c r="I1417" s="8">
        <v>6304</v>
      </c>
      <c r="J1417" t="str">
        <f>LOOKUP(A1417,Feuil7!A$2:A$28,Feuil7!D$2:D$28)</f>
        <v>MIDI-PYRENEES</v>
      </c>
      <c r="K1417" t="str">
        <f t="shared" si="91"/>
        <v>niveau supérieur</v>
      </c>
      <c r="L1417" t="str">
        <f t="shared" si="92"/>
        <v>SUD-OUEST</v>
      </c>
      <c r="M1417" s="11">
        <f t="shared" si="93"/>
        <v>14416</v>
      </c>
      <c r="N1417" s="11">
        <f t="shared" si="94"/>
        <v>1408</v>
      </c>
    </row>
    <row r="1418" spans="1:14" x14ac:dyDescent="0.25">
      <c r="A1418" s="5">
        <v>24</v>
      </c>
      <c r="B1418" s="9" t="s">
        <v>102</v>
      </c>
      <c r="C1418" s="10" t="s">
        <v>103</v>
      </c>
      <c r="D1418" s="11">
        <v>1982</v>
      </c>
      <c r="E1418" s="7" t="s">
        <v>195</v>
      </c>
      <c r="F1418" s="8">
        <v>9640</v>
      </c>
      <c r="G1418" s="8">
        <v>31832</v>
      </c>
      <c r="H1418" s="8">
        <v>7028</v>
      </c>
      <c r="I1418" s="8">
        <v>18768</v>
      </c>
      <c r="J1418" t="str">
        <f>LOOKUP(A1418,Feuil7!A$2:A$28,Feuil7!D$2:D$28)</f>
        <v>CENTRE</v>
      </c>
      <c r="K1418" t="str">
        <f t="shared" si="91"/>
        <v>niveau secondaire</v>
      </c>
      <c r="L1418" t="str">
        <f t="shared" si="92"/>
        <v>BASSIN PARISIEN</v>
      </c>
      <c r="M1418" s="11">
        <f t="shared" si="93"/>
        <v>67268</v>
      </c>
      <c r="N1418" s="11">
        <f t="shared" si="94"/>
        <v>16668</v>
      </c>
    </row>
    <row r="1419" spans="1:14" x14ac:dyDescent="0.25">
      <c r="A1419" s="5">
        <v>82</v>
      </c>
      <c r="B1419" s="9" t="s">
        <v>23</v>
      </c>
      <c r="C1419" s="10" t="s">
        <v>154</v>
      </c>
      <c r="D1419" s="11">
        <v>1999</v>
      </c>
      <c r="E1419" s="7" t="s">
        <v>197</v>
      </c>
      <c r="F1419" s="8">
        <v>1606</v>
      </c>
      <c r="G1419" s="8">
        <v>19524</v>
      </c>
      <c r="H1419" s="8">
        <v>1911</v>
      </c>
      <c r="I1419" s="8">
        <v>22864</v>
      </c>
      <c r="J1419" t="str">
        <f>LOOKUP(A1419,Feuil7!A$2:A$28,Feuil7!D$2:D$28)</f>
        <v>RHONE-ALPES</v>
      </c>
      <c r="K1419" t="str">
        <f t="shared" si="91"/>
        <v>niveau supérieur</v>
      </c>
      <c r="L1419" t="str">
        <f t="shared" si="92"/>
        <v>CENTRE-EST</v>
      </c>
      <c r="M1419" s="11">
        <f t="shared" si="93"/>
        <v>45905</v>
      </c>
      <c r="N1419" s="11">
        <f t="shared" si="94"/>
        <v>3517</v>
      </c>
    </row>
    <row r="1420" spans="1:14" x14ac:dyDescent="0.25">
      <c r="A1420" s="5">
        <v>24</v>
      </c>
      <c r="B1420" s="9" t="s">
        <v>86</v>
      </c>
      <c r="C1420" s="10" t="s">
        <v>87</v>
      </c>
      <c r="D1420" s="11">
        <v>1975</v>
      </c>
      <c r="E1420" s="7" t="s">
        <v>195</v>
      </c>
      <c r="F1420" s="8">
        <v>9110</v>
      </c>
      <c r="G1420" s="8">
        <v>21760</v>
      </c>
      <c r="H1420" s="8">
        <v>5215</v>
      </c>
      <c r="I1420" s="8">
        <v>11635</v>
      </c>
      <c r="J1420" t="str">
        <f>LOOKUP(A1420,Feuil7!A$2:A$28,Feuil7!D$2:D$28)</f>
        <v>CENTRE</v>
      </c>
      <c r="K1420" t="str">
        <f t="shared" si="91"/>
        <v>niveau secondaire</v>
      </c>
      <c r="L1420" t="str">
        <f t="shared" si="92"/>
        <v>BASSIN PARISIEN</v>
      </c>
      <c r="M1420" s="11">
        <f t="shared" si="93"/>
        <v>47720</v>
      </c>
      <c r="N1420" s="11">
        <f t="shared" si="94"/>
        <v>14325</v>
      </c>
    </row>
    <row r="1421" spans="1:14" x14ac:dyDescent="0.25">
      <c r="A1421" s="5">
        <v>26</v>
      </c>
      <c r="B1421" s="9" t="s">
        <v>21</v>
      </c>
      <c r="C1421" s="10" t="s">
        <v>56</v>
      </c>
      <c r="D1421" s="11">
        <v>1975</v>
      </c>
      <c r="E1421" s="7" t="s">
        <v>193</v>
      </c>
      <c r="F1421" s="8">
        <v>4515</v>
      </c>
      <c r="G1421" s="8">
        <v>33895</v>
      </c>
      <c r="H1421" s="8">
        <v>5470</v>
      </c>
      <c r="I1421" s="8">
        <v>44400</v>
      </c>
      <c r="J1421" t="str">
        <f>LOOKUP(A1421,Feuil7!A$2:A$28,Feuil7!D$2:D$28)</f>
        <v>BOURGOGNE</v>
      </c>
      <c r="K1421" t="str">
        <f t="shared" si="91"/>
        <v>niveau primaire</v>
      </c>
      <c r="L1421" t="str">
        <f t="shared" si="92"/>
        <v>BASSIN PARISIEN</v>
      </c>
      <c r="M1421" s="11">
        <f t="shared" si="93"/>
        <v>88280</v>
      </c>
      <c r="N1421" s="11">
        <f t="shared" si="94"/>
        <v>9985</v>
      </c>
    </row>
    <row r="1422" spans="1:14" x14ac:dyDescent="0.25">
      <c r="A1422" s="5">
        <v>26</v>
      </c>
      <c r="B1422" s="9" t="s">
        <v>182</v>
      </c>
      <c r="C1422" s="10" t="s">
        <v>183</v>
      </c>
      <c r="D1422" s="11">
        <v>2011</v>
      </c>
      <c r="E1422" s="7" t="s">
        <v>197</v>
      </c>
      <c r="F1422" s="8">
        <v>1088.8226456546138</v>
      </c>
      <c r="G1422" s="8">
        <v>18540.706614177419</v>
      </c>
      <c r="H1422" s="8">
        <v>1477.8469474523404</v>
      </c>
      <c r="I1422" s="8">
        <v>23997.99970003017</v>
      </c>
      <c r="J1422" t="str">
        <f>LOOKUP(A1422,Feuil7!A$2:A$28,Feuil7!D$2:D$28)</f>
        <v>BOURGOGNE</v>
      </c>
      <c r="K1422" t="str">
        <f t="shared" si="91"/>
        <v>niveau supérieur</v>
      </c>
      <c r="L1422" t="str">
        <f t="shared" si="92"/>
        <v>BASSIN PARISIEN</v>
      </c>
      <c r="M1422" s="11">
        <f t="shared" si="93"/>
        <v>45105.375907314548</v>
      </c>
      <c r="N1422" s="11">
        <f t="shared" si="94"/>
        <v>2566.6695931069544</v>
      </c>
    </row>
    <row r="1423" spans="1:14" x14ac:dyDescent="0.25">
      <c r="A1423" s="5">
        <v>23</v>
      </c>
      <c r="B1423" s="9" t="s">
        <v>66</v>
      </c>
      <c r="C1423" s="10" t="s">
        <v>67</v>
      </c>
      <c r="D1423" s="11">
        <v>2006</v>
      </c>
      <c r="E1423" s="7" t="s">
        <v>193</v>
      </c>
      <c r="F1423" s="8">
        <v>196.45791833094472</v>
      </c>
      <c r="G1423" s="8">
        <v>20594.591601597644</v>
      </c>
      <c r="H1423" s="8">
        <v>111.73152098647148</v>
      </c>
      <c r="I1423" s="8">
        <v>34625.700499003244</v>
      </c>
      <c r="J1423" t="str">
        <f>LOOKUP(A1423,Feuil7!A$2:A$28,Feuil7!D$2:D$28)</f>
        <v>HAUTE-NORMANDIE</v>
      </c>
      <c r="K1423" t="str">
        <f t="shared" si="91"/>
        <v>niveau primaire</v>
      </c>
      <c r="L1423" t="str">
        <f t="shared" si="92"/>
        <v>BASSIN PARISIEN</v>
      </c>
      <c r="M1423" s="11">
        <f t="shared" si="93"/>
        <v>55528.481539918299</v>
      </c>
      <c r="N1423" s="11">
        <f t="shared" si="94"/>
        <v>308.1894393174162</v>
      </c>
    </row>
    <row r="1424" spans="1:14" x14ac:dyDescent="0.25">
      <c r="A1424" s="5">
        <v>73</v>
      </c>
      <c r="B1424" s="9" t="s">
        <v>104</v>
      </c>
      <c r="C1424" s="10" t="s">
        <v>105</v>
      </c>
      <c r="D1424">
        <v>1968</v>
      </c>
      <c r="E1424" s="7" t="s">
        <v>196</v>
      </c>
      <c r="F1424" s="8">
        <v>632</v>
      </c>
      <c r="G1424" s="8">
        <v>1996</v>
      </c>
      <c r="H1424" s="8">
        <v>608</v>
      </c>
      <c r="I1424" s="8">
        <v>1872</v>
      </c>
      <c r="J1424" t="str">
        <f>LOOKUP(A1424,Feuil7!A$2:A$28,Feuil7!D$2:D$28)</f>
        <v>MIDI-PYRENEES</v>
      </c>
      <c r="K1424" t="str">
        <f t="shared" si="91"/>
        <v>niveau supérieur</v>
      </c>
      <c r="L1424" t="str">
        <f t="shared" si="92"/>
        <v>SUD-OUEST</v>
      </c>
      <c r="M1424" s="11">
        <f t="shared" si="93"/>
        <v>5108</v>
      </c>
      <c r="N1424" s="11">
        <f t="shared" si="94"/>
        <v>1240</v>
      </c>
    </row>
    <row r="1425" spans="1:14" x14ac:dyDescent="0.25">
      <c r="A1425" s="5">
        <v>43</v>
      </c>
      <c r="B1425" s="9" t="s">
        <v>184</v>
      </c>
      <c r="C1425" s="10" t="s">
        <v>185</v>
      </c>
      <c r="D1425" s="11">
        <v>1982</v>
      </c>
      <c r="E1425" s="7" t="s">
        <v>193</v>
      </c>
      <c r="F1425" s="8">
        <v>800</v>
      </c>
      <c r="G1425" s="8">
        <v>7916</v>
      </c>
      <c r="H1425" s="8">
        <v>768</v>
      </c>
      <c r="I1425" s="8">
        <v>11456</v>
      </c>
      <c r="J1425" t="str">
        <f>LOOKUP(A1425,Feuil7!A$2:A$28,Feuil7!D$2:D$28)</f>
        <v>FRANCHE-COMTE</v>
      </c>
      <c r="K1425" t="str">
        <f t="shared" si="91"/>
        <v>niveau primaire</v>
      </c>
      <c r="L1425" t="str">
        <f t="shared" si="92"/>
        <v>EST</v>
      </c>
      <c r="M1425" s="11">
        <f t="shared" si="93"/>
        <v>20940</v>
      </c>
      <c r="N1425" s="11">
        <f t="shared" si="94"/>
        <v>1568</v>
      </c>
    </row>
    <row r="1426" spans="1:14" x14ac:dyDescent="0.25">
      <c r="A1426" s="5">
        <v>93</v>
      </c>
      <c r="B1426" s="9" t="s">
        <v>310</v>
      </c>
      <c r="C1426" s="10" t="s">
        <v>19</v>
      </c>
      <c r="D1426" s="11">
        <v>1982</v>
      </c>
      <c r="E1426" s="7" t="s">
        <v>195</v>
      </c>
      <c r="F1426" s="8">
        <v>8572</v>
      </c>
      <c r="G1426" s="8">
        <v>32412</v>
      </c>
      <c r="H1426" s="8">
        <v>7572</v>
      </c>
      <c r="I1426" s="8">
        <v>28024</v>
      </c>
      <c r="J1426" t="str">
        <f>LOOKUP(A1426,Feuil7!A$2:A$28,Feuil7!D$2:D$28)</f>
        <v>PROVENCE-ALPES-COTE D'AZUR</v>
      </c>
      <c r="K1426" t="str">
        <f t="shared" si="91"/>
        <v>niveau secondaire</v>
      </c>
      <c r="L1426" t="str">
        <f t="shared" si="92"/>
        <v>MEDITERRANEE</v>
      </c>
      <c r="M1426" s="11">
        <f t="shared" si="93"/>
        <v>76580</v>
      </c>
      <c r="N1426" s="11">
        <f t="shared" si="94"/>
        <v>16144</v>
      </c>
    </row>
    <row r="1427" spans="1:14" x14ac:dyDescent="0.25">
      <c r="A1427" s="5">
        <v>73</v>
      </c>
      <c r="B1427" s="9" t="s">
        <v>313</v>
      </c>
      <c r="C1427" s="10" t="s">
        <v>24</v>
      </c>
      <c r="D1427" s="11">
        <v>2006</v>
      </c>
      <c r="E1427" s="7" t="s">
        <v>195</v>
      </c>
      <c r="F1427" s="8">
        <v>1600.4530641621661</v>
      </c>
      <c r="G1427" s="8">
        <v>15341.720791848073</v>
      </c>
      <c r="H1427" s="8">
        <v>908.06374605963344</v>
      </c>
      <c r="I1427" s="8">
        <v>10401.323596909064</v>
      </c>
      <c r="J1427" t="str">
        <f>LOOKUP(A1427,Feuil7!A$2:A$28,Feuil7!D$2:D$28)</f>
        <v>MIDI-PYRENEES</v>
      </c>
      <c r="K1427" t="str">
        <f t="shared" si="91"/>
        <v>niveau secondaire</v>
      </c>
      <c r="L1427" t="str">
        <f t="shared" si="92"/>
        <v>SUD-OUEST</v>
      </c>
      <c r="M1427" s="11">
        <f t="shared" si="93"/>
        <v>28251.561198978936</v>
      </c>
      <c r="N1427" s="11">
        <f t="shared" si="94"/>
        <v>2508.5168102217995</v>
      </c>
    </row>
    <row r="1428" spans="1:14" x14ac:dyDescent="0.25">
      <c r="A1428" s="5">
        <v>91</v>
      </c>
      <c r="B1428" s="9" t="s">
        <v>72</v>
      </c>
      <c r="C1428" s="10" t="s">
        <v>73</v>
      </c>
      <c r="D1428" s="11">
        <v>2006</v>
      </c>
      <c r="E1428" s="7" t="s">
        <v>195</v>
      </c>
      <c r="F1428" s="8">
        <v>6516.5736497117341</v>
      </c>
      <c r="G1428" s="8">
        <v>60938.7103161985</v>
      </c>
      <c r="H1428" s="8">
        <v>3901.8471976853675</v>
      </c>
      <c r="I1428" s="8">
        <v>47187.210352037364</v>
      </c>
      <c r="J1428" t="str">
        <f>LOOKUP(A1428,Feuil7!A$2:A$28,Feuil7!D$2:D$28)</f>
        <v>LANGUEDOC-ROUSSILLON</v>
      </c>
      <c r="K1428" t="str">
        <f t="shared" si="91"/>
        <v>niveau secondaire</v>
      </c>
      <c r="L1428" t="str">
        <f t="shared" si="92"/>
        <v>MEDITERRANEE</v>
      </c>
      <c r="M1428" s="11">
        <f t="shared" si="93"/>
        <v>118544.34151563296</v>
      </c>
      <c r="N1428" s="11">
        <f t="shared" si="94"/>
        <v>10418.420847397101</v>
      </c>
    </row>
    <row r="1429" spans="1:14" x14ac:dyDescent="0.25">
      <c r="A1429" s="5">
        <v>11</v>
      </c>
      <c r="B1429" s="9" t="s">
        <v>156</v>
      </c>
      <c r="C1429" s="10" t="s">
        <v>157</v>
      </c>
      <c r="D1429" s="11">
        <v>2011</v>
      </c>
      <c r="E1429" s="7" t="s">
        <v>195</v>
      </c>
      <c r="F1429" s="8">
        <v>6923.3675061677859</v>
      </c>
      <c r="G1429" s="8">
        <v>65563.767943159241</v>
      </c>
      <c r="H1429" s="8">
        <v>4890.9087052551195</v>
      </c>
      <c r="I1429" s="8">
        <v>60214.153667377395</v>
      </c>
      <c r="J1429" t="str">
        <f>LOOKUP(A1429,Feuil7!A$2:A$28,Feuil7!D$2:D$28)</f>
        <v>ILE-DE-FRANCE</v>
      </c>
      <c r="K1429" t="str">
        <f t="shared" si="91"/>
        <v>niveau secondaire</v>
      </c>
      <c r="L1429" t="str">
        <f t="shared" si="92"/>
        <v>REGION PARISIENNE</v>
      </c>
      <c r="M1429" s="11">
        <f t="shared" si="93"/>
        <v>137592.19782195956</v>
      </c>
      <c r="N1429" s="11">
        <f t="shared" si="94"/>
        <v>11814.276211422904</v>
      </c>
    </row>
    <row r="1430" spans="1:14" x14ac:dyDescent="0.25">
      <c r="A1430" s="5">
        <v>91</v>
      </c>
      <c r="B1430" s="9" t="s">
        <v>108</v>
      </c>
      <c r="C1430" s="10" t="s">
        <v>109</v>
      </c>
      <c r="D1430" s="11">
        <v>2006</v>
      </c>
      <c r="E1430" s="7" t="s">
        <v>11</v>
      </c>
      <c r="F1430" s="8">
        <v>464.71682417169177</v>
      </c>
      <c r="G1430" s="8">
        <v>5441.2718070701267</v>
      </c>
      <c r="H1430" s="8">
        <v>230.04028229996257</v>
      </c>
      <c r="I1430" s="8">
        <v>5489.425273818516</v>
      </c>
      <c r="J1430" t="str">
        <f>LOOKUP(A1430,Feuil7!A$2:A$28,Feuil7!D$2:D$28)</f>
        <v>LANGUEDOC-ROUSSILLON</v>
      </c>
      <c r="K1430" t="str">
        <f t="shared" si="91"/>
        <v>niveau primaire</v>
      </c>
      <c r="L1430" t="str">
        <f t="shared" si="92"/>
        <v>MEDITERRANEE</v>
      </c>
      <c r="M1430" s="11">
        <f t="shared" si="93"/>
        <v>11625.454187360298</v>
      </c>
      <c r="N1430" s="11">
        <f t="shared" si="94"/>
        <v>694.75710647165431</v>
      </c>
    </row>
    <row r="1431" spans="1:14" x14ac:dyDescent="0.25">
      <c r="A1431" s="5">
        <v>93</v>
      </c>
      <c r="B1431" s="9" t="s">
        <v>308</v>
      </c>
      <c r="C1431" s="10" t="s">
        <v>17</v>
      </c>
      <c r="D1431" s="11">
        <v>1982</v>
      </c>
      <c r="E1431" s="7" t="s">
        <v>194</v>
      </c>
      <c r="F1431" s="8">
        <v>540</v>
      </c>
      <c r="G1431" s="8">
        <v>1936</v>
      </c>
      <c r="H1431" s="8">
        <v>664</v>
      </c>
      <c r="I1431" s="8">
        <v>3592</v>
      </c>
      <c r="J1431" t="str">
        <f>LOOKUP(A1431,Feuil7!A$2:A$28,Feuil7!D$2:D$28)</f>
        <v>PROVENCE-ALPES-COTE D'AZUR</v>
      </c>
      <c r="K1431" t="str">
        <f t="shared" si="91"/>
        <v>niveau secondaire</v>
      </c>
      <c r="L1431" t="str">
        <f t="shared" si="92"/>
        <v>MEDITERRANEE</v>
      </c>
      <c r="M1431" s="11">
        <f t="shared" si="93"/>
        <v>6732</v>
      </c>
      <c r="N1431" s="11">
        <f t="shared" si="94"/>
        <v>1204</v>
      </c>
    </row>
    <row r="1432" spans="1:14" x14ac:dyDescent="0.25">
      <c r="A1432" s="5">
        <v>26</v>
      </c>
      <c r="B1432" s="9" t="s">
        <v>182</v>
      </c>
      <c r="C1432" s="10" t="s">
        <v>183</v>
      </c>
      <c r="D1432" s="11">
        <v>1975</v>
      </c>
      <c r="E1432" s="7" t="s">
        <v>197</v>
      </c>
      <c r="F1432" s="8">
        <v>465</v>
      </c>
      <c r="G1432" s="8">
        <v>3860</v>
      </c>
      <c r="H1432" s="8">
        <v>635</v>
      </c>
      <c r="I1432" s="8">
        <v>3150</v>
      </c>
      <c r="J1432" t="str">
        <f>LOOKUP(A1432,Feuil7!A$2:A$28,Feuil7!D$2:D$28)</f>
        <v>BOURGOGNE</v>
      </c>
      <c r="K1432" t="str">
        <f t="shared" si="91"/>
        <v>niveau supérieur</v>
      </c>
      <c r="L1432" t="str">
        <f t="shared" si="92"/>
        <v>BASSIN PARISIEN</v>
      </c>
      <c r="M1432" s="11">
        <f t="shared" si="93"/>
        <v>8110</v>
      </c>
      <c r="N1432" s="11">
        <f t="shared" si="94"/>
        <v>1100</v>
      </c>
    </row>
    <row r="1433" spans="1:14" x14ac:dyDescent="0.25">
      <c r="A1433" s="5">
        <v>74</v>
      </c>
      <c r="B1433" s="9" t="s">
        <v>178</v>
      </c>
      <c r="C1433" s="10" t="s">
        <v>179</v>
      </c>
      <c r="D1433">
        <v>1968</v>
      </c>
      <c r="E1433" s="7" t="s">
        <v>193</v>
      </c>
      <c r="F1433" s="8">
        <v>5720</v>
      </c>
      <c r="G1433" s="8">
        <v>36648</v>
      </c>
      <c r="H1433" s="8">
        <v>5384</v>
      </c>
      <c r="I1433" s="8">
        <v>41496</v>
      </c>
      <c r="J1433" t="str">
        <f>LOOKUP(A1433,Feuil7!A$2:A$28,Feuil7!D$2:D$28)</f>
        <v>LIMOUSIN</v>
      </c>
      <c r="K1433" t="str">
        <f t="shared" si="91"/>
        <v>niveau primaire</v>
      </c>
      <c r="L1433" t="str">
        <f t="shared" si="92"/>
        <v>SUD-OUEST</v>
      </c>
      <c r="M1433" s="11">
        <f t="shared" si="93"/>
        <v>89248</v>
      </c>
      <c r="N1433" s="11">
        <f t="shared" si="94"/>
        <v>11104</v>
      </c>
    </row>
    <row r="1434" spans="1:14" x14ac:dyDescent="0.25">
      <c r="A1434" s="5">
        <v>73</v>
      </c>
      <c r="B1434" s="9" t="s">
        <v>9</v>
      </c>
      <c r="C1434" s="10" t="s">
        <v>170</v>
      </c>
      <c r="D1434">
        <v>1968</v>
      </c>
      <c r="E1434" s="7" t="s">
        <v>197</v>
      </c>
      <c r="F1434" s="8">
        <v>136</v>
      </c>
      <c r="G1434" s="8">
        <v>1672</v>
      </c>
      <c r="H1434" s="8">
        <v>68</v>
      </c>
      <c r="I1434" s="8">
        <v>736</v>
      </c>
      <c r="J1434" t="str">
        <f>LOOKUP(A1434,Feuil7!A$2:A$28,Feuil7!D$2:D$28)</f>
        <v>MIDI-PYRENEES</v>
      </c>
      <c r="K1434" t="str">
        <f t="shared" si="91"/>
        <v>niveau supérieur</v>
      </c>
      <c r="L1434" t="str">
        <f t="shared" si="92"/>
        <v>SUD-OUEST</v>
      </c>
      <c r="M1434" s="11">
        <f t="shared" si="93"/>
        <v>2612</v>
      </c>
      <c r="N1434" s="11">
        <f t="shared" si="94"/>
        <v>204</v>
      </c>
    </row>
    <row r="1435" spans="1:14" x14ac:dyDescent="0.25">
      <c r="A1435" s="5">
        <v>53</v>
      </c>
      <c r="B1435" s="9" t="s">
        <v>121</v>
      </c>
      <c r="C1435" s="10" t="s">
        <v>122</v>
      </c>
      <c r="D1435" s="11">
        <v>1990</v>
      </c>
      <c r="E1435" s="7" t="s">
        <v>197</v>
      </c>
      <c r="F1435" s="8">
        <v>1260</v>
      </c>
      <c r="G1435" s="8">
        <v>16921</v>
      </c>
      <c r="H1435" s="8">
        <v>1920</v>
      </c>
      <c r="I1435" s="8">
        <v>15252</v>
      </c>
      <c r="J1435" t="str">
        <f>LOOKUP(A1435,Feuil7!A$2:A$28,Feuil7!D$2:D$28)</f>
        <v>BRETAGNE</v>
      </c>
      <c r="K1435" t="str">
        <f t="shared" si="91"/>
        <v>niveau supérieur</v>
      </c>
      <c r="L1435" t="str">
        <f t="shared" si="92"/>
        <v>OUEST</v>
      </c>
      <c r="M1435" s="11">
        <f t="shared" si="93"/>
        <v>35353</v>
      </c>
      <c r="N1435" s="11">
        <f t="shared" si="94"/>
        <v>3180</v>
      </c>
    </row>
    <row r="1436" spans="1:14" x14ac:dyDescent="0.25">
      <c r="A1436" s="5">
        <v>26</v>
      </c>
      <c r="B1436" s="9" t="s">
        <v>151</v>
      </c>
      <c r="C1436" s="10" t="s">
        <v>152</v>
      </c>
      <c r="D1436" s="11">
        <v>1982</v>
      </c>
      <c r="E1436" s="7" t="s">
        <v>197</v>
      </c>
      <c r="F1436" s="8">
        <v>988</v>
      </c>
      <c r="G1436" s="8">
        <v>10164</v>
      </c>
      <c r="H1436" s="8">
        <v>1272</v>
      </c>
      <c r="I1436" s="8">
        <v>9376</v>
      </c>
      <c r="J1436" t="str">
        <f>LOOKUP(A1436,Feuil7!A$2:A$28,Feuil7!D$2:D$28)</f>
        <v>BOURGOGNE</v>
      </c>
      <c r="K1436" t="str">
        <f t="shared" si="91"/>
        <v>niveau supérieur</v>
      </c>
      <c r="L1436" t="str">
        <f t="shared" si="92"/>
        <v>BASSIN PARISIEN</v>
      </c>
      <c r="M1436" s="11">
        <f t="shared" si="93"/>
        <v>21800</v>
      </c>
      <c r="N1436" s="11">
        <f t="shared" si="94"/>
        <v>2260</v>
      </c>
    </row>
    <row r="1437" spans="1:14" x14ac:dyDescent="0.25">
      <c r="A1437" s="5">
        <v>24</v>
      </c>
      <c r="B1437" s="9" t="s">
        <v>68</v>
      </c>
      <c r="C1437" s="10" t="s">
        <v>69</v>
      </c>
      <c r="D1437">
        <v>1968</v>
      </c>
      <c r="E1437" s="7" t="s">
        <v>197</v>
      </c>
      <c r="F1437" s="8">
        <v>212</v>
      </c>
      <c r="G1437" s="8">
        <v>2472</v>
      </c>
      <c r="H1437" s="8">
        <v>128</v>
      </c>
      <c r="I1437" s="8">
        <v>952</v>
      </c>
      <c r="J1437" t="str">
        <f>LOOKUP(A1437,Feuil7!A$2:A$28,Feuil7!D$2:D$28)</f>
        <v>CENTRE</v>
      </c>
      <c r="K1437" t="str">
        <f t="shared" si="91"/>
        <v>niveau supérieur</v>
      </c>
      <c r="L1437" t="str">
        <f t="shared" si="92"/>
        <v>BASSIN PARISIEN</v>
      </c>
      <c r="M1437" s="11">
        <f t="shared" si="93"/>
        <v>3764</v>
      </c>
      <c r="N1437" s="11">
        <f t="shared" si="94"/>
        <v>340</v>
      </c>
    </row>
    <row r="1438" spans="1:14" x14ac:dyDescent="0.25">
      <c r="A1438" s="5">
        <v>26</v>
      </c>
      <c r="B1438" s="9" t="s">
        <v>125</v>
      </c>
      <c r="C1438" s="10" t="s">
        <v>126</v>
      </c>
      <c r="D1438" s="11">
        <v>2006</v>
      </c>
      <c r="E1438" s="7" t="s">
        <v>11</v>
      </c>
      <c r="F1438" s="8">
        <v>1210.414362621483</v>
      </c>
      <c r="G1438" s="8">
        <v>14885.592097975141</v>
      </c>
      <c r="H1438" s="8">
        <v>873.24016160041936</v>
      </c>
      <c r="I1438" s="8">
        <v>18010.3942436082</v>
      </c>
      <c r="J1438" t="str">
        <f>LOOKUP(A1438,Feuil7!A$2:A$28,Feuil7!D$2:D$28)</f>
        <v>BOURGOGNE</v>
      </c>
      <c r="K1438" t="str">
        <f t="shared" si="91"/>
        <v>niveau primaire</v>
      </c>
      <c r="L1438" t="str">
        <f t="shared" si="92"/>
        <v>BASSIN PARISIEN</v>
      </c>
      <c r="M1438" s="11">
        <f t="shared" si="93"/>
        <v>34979.640865805239</v>
      </c>
      <c r="N1438" s="11">
        <f t="shared" si="94"/>
        <v>2083.6545242219022</v>
      </c>
    </row>
    <row r="1439" spans="1:14" x14ac:dyDescent="0.25">
      <c r="A1439" s="5">
        <v>53</v>
      </c>
      <c r="B1439" s="9" t="s">
        <v>82</v>
      </c>
      <c r="C1439" s="10" t="s">
        <v>83</v>
      </c>
      <c r="D1439">
        <v>1968</v>
      </c>
      <c r="E1439" s="7" t="s">
        <v>193</v>
      </c>
      <c r="F1439" s="8">
        <v>10364</v>
      </c>
      <c r="G1439" s="8">
        <v>55020</v>
      </c>
      <c r="H1439" s="8">
        <v>10952</v>
      </c>
      <c r="I1439" s="8">
        <v>64784</v>
      </c>
      <c r="J1439" t="str">
        <f>LOOKUP(A1439,Feuil7!A$2:A$28,Feuil7!D$2:D$28)</f>
        <v>BRETAGNE</v>
      </c>
      <c r="K1439" t="str">
        <f t="shared" si="91"/>
        <v>niveau primaire</v>
      </c>
      <c r="L1439" t="str">
        <f t="shared" si="92"/>
        <v>OUEST</v>
      </c>
      <c r="M1439" s="11">
        <f t="shared" si="93"/>
        <v>141120</v>
      </c>
      <c r="N1439" s="11">
        <f t="shared" si="94"/>
        <v>21316</v>
      </c>
    </row>
    <row r="1440" spans="1:14" x14ac:dyDescent="0.25">
      <c r="A1440" s="5">
        <v>91</v>
      </c>
      <c r="B1440" s="9" t="s">
        <v>141</v>
      </c>
      <c r="C1440" s="10" t="s">
        <v>142</v>
      </c>
      <c r="D1440" s="11">
        <v>1975</v>
      </c>
      <c r="E1440" s="7" t="s">
        <v>195</v>
      </c>
      <c r="F1440" s="8">
        <v>3460</v>
      </c>
      <c r="G1440" s="8">
        <v>8250</v>
      </c>
      <c r="H1440" s="8">
        <v>2270</v>
      </c>
      <c r="I1440" s="8">
        <v>6055</v>
      </c>
      <c r="J1440" t="str">
        <f>LOOKUP(A1440,Feuil7!A$2:A$28,Feuil7!D$2:D$28)</f>
        <v>LANGUEDOC-ROUSSILLON</v>
      </c>
      <c r="K1440" t="str">
        <f t="shared" si="91"/>
        <v>niveau secondaire</v>
      </c>
      <c r="L1440" t="str">
        <f t="shared" si="92"/>
        <v>MEDITERRANEE</v>
      </c>
      <c r="M1440" s="11">
        <f t="shared" si="93"/>
        <v>20035</v>
      </c>
      <c r="N1440" s="11">
        <f t="shared" si="94"/>
        <v>5730</v>
      </c>
    </row>
    <row r="1441" spans="1:14" x14ac:dyDescent="0.25">
      <c r="A1441" s="5">
        <v>72</v>
      </c>
      <c r="B1441" s="9" t="s">
        <v>106</v>
      </c>
      <c r="C1441" s="10" t="s">
        <v>107</v>
      </c>
      <c r="D1441" s="11">
        <v>2011</v>
      </c>
      <c r="E1441" s="7" t="s">
        <v>11</v>
      </c>
      <c r="F1441" s="8">
        <v>1736.1127343675569</v>
      </c>
      <c r="G1441" s="8">
        <v>22918.606487124493</v>
      </c>
      <c r="H1441" s="8">
        <v>1147.1354874090018</v>
      </c>
      <c r="I1441" s="8">
        <v>27720.322054295484</v>
      </c>
      <c r="J1441" t="str">
        <f>LOOKUP(A1441,Feuil7!A$2:A$28,Feuil7!D$2:D$28)</f>
        <v>AQUITAINE</v>
      </c>
      <c r="K1441" t="str">
        <f t="shared" si="91"/>
        <v>niveau primaire</v>
      </c>
      <c r="L1441" t="str">
        <f t="shared" si="92"/>
        <v>SUD-OUEST</v>
      </c>
      <c r="M1441" s="11">
        <f t="shared" si="93"/>
        <v>53522.176763196534</v>
      </c>
      <c r="N1441" s="11">
        <f t="shared" si="94"/>
        <v>2883.2482217765587</v>
      </c>
    </row>
    <row r="1442" spans="1:14" x14ac:dyDescent="0.25">
      <c r="A1442" s="5">
        <v>25</v>
      </c>
      <c r="B1442" s="9" t="s">
        <v>112</v>
      </c>
      <c r="C1442" s="10" t="s">
        <v>113</v>
      </c>
      <c r="D1442" s="11">
        <v>1982</v>
      </c>
      <c r="E1442" s="7" t="s">
        <v>195</v>
      </c>
      <c r="F1442" s="8">
        <v>9620</v>
      </c>
      <c r="G1442" s="8">
        <v>22772</v>
      </c>
      <c r="H1442" s="8">
        <v>5516</v>
      </c>
      <c r="I1442" s="8">
        <v>12872</v>
      </c>
      <c r="J1442" t="str">
        <f>LOOKUP(A1442,Feuil7!A$2:A$28,Feuil7!D$2:D$28)</f>
        <v>BASSE-NORMANDIE</v>
      </c>
      <c r="K1442" t="str">
        <f t="shared" si="91"/>
        <v>niveau secondaire</v>
      </c>
      <c r="L1442" t="str">
        <f t="shared" si="92"/>
        <v>BASSIN PARISIEN</v>
      </c>
      <c r="M1442" s="11">
        <f t="shared" si="93"/>
        <v>50780</v>
      </c>
      <c r="N1442" s="11">
        <f t="shared" si="94"/>
        <v>15136</v>
      </c>
    </row>
    <row r="1443" spans="1:14" x14ac:dyDescent="0.25">
      <c r="A1443" s="5">
        <v>93</v>
      </c>
      <c r="B1443" s="9" t="s">
        <v>310</v>
      </c>
      <c r="C1443" s="10" t="s">
        <v>19</v>
      </c>
      <c r="D1443">
        <v>1968</v>
      </c>
      <c r="E1443" s="7" t="s">
        <v>195</v>
      </c>
      <c r="F1443" s="8">
        <v>5672</v>
      </c>
      <c r="G1443" s="8">
        <v>17428</v>
      </c>
      <c r="H1443" s="8">
        <v>7256</v>
      </c>
      <c r="I1443" s="8">
        <v>17364</v>
      </c>
      <c r="J1443" t="str">
        <f>LOOKUP(A1443,Feuil7!A$2:A$28,Feuil7!D$2:D$28)</f>
        <v>PROVENCE-ALPES-COTE D'AZUR</v>
      </c>
      <c r="K1443" t="str">
        <f t="shared" si="91"/>
        <v>niveau secondaire</v>
      </c>
      <c r="L1443" t="str">
        <f t="shared" si="92"/>
        <v>MEDITERRANEE</v>
      </c>
      <c r="M1443" s="11">
        <f t="shared" si="93"/>
        <v>47720</v>
      </c>
      <c r="N1443" s="11">
        <f t="shared" si="94"/>
        <v>12928</v>
      </c>
    </row>
    <row r="1444" spans="1:14" x14ac:dyDescent="0.25">
      <c r="A1444" s="5">
        <v>31</v>
      </c>
      <c r="B1444" s="9" t="s">
        <v>133</v>
      </c>
      <c r="C1444" s="10" t="s">
        <v>134</v>
      </c>
      <c r="D1444" s="11">
        <v>1990</v>
      </c>
      <c r="E1444" s="7" t="s">
        <v>196</v>
      </c>
      <c r="F1444" s="8">
        <v>4422</v>
      </c>
      <c r="G1444" s="8">
        <v>34961</v>
      </c>
      <c r="H1444" s="8">
        <v>6269</v>
      </c>
      <c r="I1444" s="8">
        <v>32390</v>
      </c>
      <c r="J1444" t="str">
        <f>LOOKUP(A1444,Feuil7!A$2:A$28,Feuil7!D$2:D$28)</f>
        <v>NORD-PAS-DE-CALAIS</v>
      </c>
      <c r="K1444" t="str">
        <f t="shared" si="91"/>
        <v>niveau supérieur</v>
      </c>
      <c r="L1444" t="str">
        <f t="shared" si="92"/>
        <v/>
      </c>
      <c r="M1444" s="11">
        <f t="shared" si="93"/>
        <v>78042</v>
      </c>
      <c r="N1444" s="11">
        <f t="shared" si="94"/>
        <v>10691</v>
      </c>
    </row>
    <row r="1445" spans="1:14" x14ac:dyDescent="0.25">
      <c r="A1445" s="5">
        <v>11</v>
      </c>
      <c r="B1445" s="9" t="s">
        <v>16</v>
      </c>
      <c r="C1445" s="10" t="s">
        <v>189</v>
      </c>
      <c r="D1445" s="11">
        <v>1975</v>
      </c>
      <c r="E1445" s="7" t="s">
        <v>196</v>
      </c>
      <c r="F1445" s="8">
        <v>6005</v>
      </c>
      <c r="G1445" s="8">
        <v>27435</v>
      </c>
      <c r="H1445" s="8">
        <v>8200</v>
      </c>
      <c r="I1445" s="8">
        <v>23830</v>
      </c>
      <c r="J1445" t="str">
        <f>LOOKUP(A1445,Feuil7!A$2:A$28,Feuil7!D$2:D$28)</f>
        <v>ILE-DE-FRANCE</v>
      </c>
      <c r="K1445" t="str">
        <f t="shared" si="91"/>
        <v>niveau supérieur</v>
      </c>
      <c r="L1445" t="str">
        <f t="shared" si="92"/>
        <v>REGION PARISIENNE</v>
      </c>
      <c r="M1445" s="11">
        <f t="shared" si="93"/>
        <v>65470</v>
      </c>
      <c r="N1445" s="11">
        <f t="shared" si="94"/>
        <v>14205</v>
      </c>
    </row>
    <row r="1446" spans="1:14" x14ac:dyDescent="0.25">
      <c r="A1446" s="5">
        <v>52</v>
      </c>
      <c r="B1446" s="9" t="s">
        <v>174</v>
      </c>
      <c r="C1446" s="10" t="s">
        <v>175</v>
      </c>
      <c r="D1446" s="11">
        <v>1999</v>
      </c>
      <c r="E1446" s="7" t="s">
        <v>197</v>
      </c>
      <c r="F1446" s="8">
        <v>2365</v>
      </c>
      <c r="G1446" s="8">
        <v>18885</v>
      </c>
      <c r="H1446" s="8">
        <v>2699</v>
      </c>
      <c r="I1446" s="8">
        <v>19955</v>
      </c>
      <c r="J1446" t="str">
        <f>LOOKUP(A1446,Feuil7!A$2:A$28,Feuil7!D$2:D$28)</f>
        <v>PAYS DE LA LOIRE</v>
      </c>
      <c r="K1446" t="str">
        <f t="shared" si="91"/>
        <v>niveau supérieur</v>
      </c>
      <c r="L1446" t="str">
        <f t="shared" si="92"/>
        <v>OUEST</v>
      </c>
      <c r="M1446" s="11">
        <f t="shared" si="93"/>
        <v>43904</v>
      </c>
      <c r="N1446" s="11">
        <f t="shared" si="94"/>
        <v>5064</v>
      </c>
    </row>
    <row r="1447" spans="1:14" x14ac:dyDescent="0.25">
      <c r="A1447" s="5">
        <v>94</v>
      </c>
      <c r="B1447" s="9" t="s">
        <v>51</v>
      </c>
      <c r="C1447" s="10" t="s">
        <v>52</v>
      </c>
      <c r="D1447" s="11">
        <v>1999</v>
      </c>
      <c r="E1447" s="7" t="s">
        <v>11</v>
      </c>
      <c r="F1447" s="8">
        <v>917</v>
      </c>
      <c r="G1447" s="8">
        <v>10449</v>
      </c>
      <c r="H1447" s="8">
        <v>654</v>
      </c>
      <c r="I1447" s="8">
        <v>10727</v>
      </c>
      <c r="J1447" t="str">
        <f>LOOKUP(A1447,Feuil7!A$2:A$28,Feuil7!D$2:D$28)</f>
        <v>CORSE</v>
      </c>
      <c r="K1447" t="str">
        <f t="shared" si="91"/>
        <v>niveau primaire</v>
      </c>
      <c r="L1447" t="str">
        <f t="shared" si="92"/>
        <v>MEDITERRANEE</v>
      </c>
      <c r="M1447" s="11">
        <f t="shared" si="93"/>
        <v>22747</v>
      </c>
      <c r="N1447" s="11">
        <f t="shared" si="94"/>
        <v>1571</v>
      </c>
    </row>
    <row r="1448" spans="1:14" x14ac:dyDescent="0.25">
      <c r="A1448" s="5">
        <v>91</v>
      </c>
      <c r="B1448" s="9" t="s">
        <v>72</v>
      </c>
      <c r="C1448" s="10" t="s">
        <v>73</v>
      </c>
      <c r="D1448" s="11">
        <v>1999</v>
      </c>
      <c r="E1448" s="7" t="s">
        <v>194</v>
      </c>
      <c r="F1448" s="8">
        <v>1843</v>
      </c>
      <c r="G1448" s="8">
        <v>16116</v>
      </c>
      <c r="H1448" s="8">
        <v>1297</v>
      </c>
      <c r="I1448" s="8">
        <v>24839</v>
      </c>
      <c r="J1448" t="str">
        <f>LOOKUP(A1448,Feuil7!A$2:A$28,Feuil7!D$2:D$28)</f>
        <v>LANGUEDOC-ROUSSILLON</v>
      </c>
      <c r="K1448" t="str">
        <f t="shared" si="91"/>
        <v>niveau secondaire</v>
      </c>
      <c r="L1448" t="str">
        <f t="shared" si="92"/>
        <v>MEDITERRANEE</v>
      </c>
      <c r="M1448" s="11">
        <f t="shared" si="93"/>
        <v>44095</v>
      </c>
      <c r="N1448" s="11">
        <f t="shared" si="94"/>
        <v>3140</v>
      </c>
    </row>
    <row r="1449" spans="1:14" x14ac:dyDescent="0.25">
      <c r="A1449" s="5">
        <v>41</v>
      </c>
      <c r="B1449" s="9" t="s">
        <v>119</v>
      </c>
      <c r="C1449" s="10" t="s">
        <v>120</v>
      </c>
      <c r="D1449">
        <v>1968</v>
      </c>
      <c r="E1449" s="7" t="s">
        <v>195</v>
      </c>
      <c r="F1449" s="8">
        <v>3412</v>
      </c>
      <c r="G1449" s="8">
        <v>6136</v>
      </c>
      <c r="H1449" s="8">
        <v>1864</v>
      </c>
      <c r="I1449" s="8">
        <v>3096</v>
      </c>
      <c r="J1449" t="str">
        <f>LOOKUP(A1449,Feuil7!A$2:A$28,Feuil7!D$2:D$28)</f>
        <v>LORRAINE</v>
      </c>
      <c r="K1449" t="str">
        <f t="shared" si="91"/>
        <v>niveau secondaire</v>
      </c>
      <c r="L1449" t="str">
        <f t="shared" si="92"/>
        <v>EST</v>
      </c>
      <c r="M1449" s="11">
        <f t="shared" si="93"/>
        <v>14508</v>
      </c>
      <c r="N1449" s="11">
        <f t="shared" si="94"/>
        <v>5276</v>
      </c>
    </row>
    <row r="1450" spans="1:14" x14ac:dyDescent="0.25">
      <c r="A1450" s="5">
        <v>72</v>
      </c>
      <c r="B1450" s="9" t="s">
        <v>44</v>
      </c>
      <c r="C1450" s="10" t="s">
        <v>62</v>
      </c>
      <c r="D1450" s="11">
        <v>1975</v>
      </c>
      <c r="E1450" s="7" t="s">
        <v>196</v>
      </c>
      <c r="F1450" s="8">
        <v>1290</v>
      </c>
      <c r="G1450" s="8">
        <v>5980</v>
      </c>
      <c r="H1450" s="8">
        <v>1475</v>
      </c>
      <c r="I1450" s="8">
        <v>5135</v>
      </c>
      <c r="J1450" t="str">
        <f>LOOKUP(A1450,Feuil7!A$2:A$28,Feuil7!D$2:D$28)</f>
        <v>AQUITAINE</v>
      </c>
      <c r="K1450" t="str">
        <f t="shared" si="91"/>
        <v>niveau supérieur</v>
      </c>
      <c r="L1450" t="str">
        <f t="shared" si="92"/>
        <v>SUD-OUEST</v>
      </c>
      <c r="M1450" s="11">
        <f t="shared" si="93"/>
        <v>13880</v>
      </c>
      <c r="N1450" s="11">
        <f t="shared" si="94"/>
        <v>2765</v>
      </c>
    </row>
    <row r="1451" spans="1:14" x14ac:dyDescent="0.25">
      <c r="A1451" s="5">
        <v>93</v>
      </c>
      <c r="B1451" s="9" t="s">
        <v>32</v>
      </c>
      <c r="C1451" s="10" t="s">
        <v>33</v>
      </c>
      <c r="D1451" s="11">
        <v>1999</v>
      </c>
      <c r="E1451" s="7" t="s">
        <v>193</v>
      </c>
      <c r="F1451" s="8">
        <v>922</v>
      </c>
      <c r="G1451" s="8">
        <v>80413</v>
      </c>
      <c r="H1451" s="8">
        <v>693</v>
      </c>
      <c r="I1451" s="8">
        <v>111583</v>
      </c>
      <c r="J1451" t="str">
        <f>LOOKUP(A1451,Feuil7!A$2:A$28,Feuil7!D$2:D$28)</f>
        <v>PROVENCE-ALPES-COTE D'AZUR</v>
      </c>
      <c r="K1451" t="str">
        <f t="shared" si="91"/>
        <v>niveau primaire</v>
      </c>
      <c r="L1451" t="str">
        <f t="shared" si="92"/>
        <v>MEDITERRANEE</v>
      </c>
      <c r="M1451" s="11">
        <f t="shared" si="93"/>
        <v>193611</v>
      </c>
      <c r="N1451" s="11">
        <f t="shared" si="94"/>
        <v>1615</v>
      </c>
    </row>
    <row r="1452" spans="1:14" x14ac:dyDescent="0.25">
      <c r="A1452" s="5">
        <v>22</v>
      </c>
      <c r="B1452" s="9" t="s">
        <v>129</v>
      </c>
      <c r="C1452" s="10" t="s">
        <v>130</v>
      </c>
      <c r="D1452" s="11">
        <v>1982</v>
      </c>
      <c r="E1452" s="7" t="s">
        <v>194</v>
      </c>
      <c r="F1452" s="8">
        <v>2756</v>
      </c>
      <c r="G1452" s="8">
        <v>7816</v>
      </c>
      <c r="H1452" s="8">
        <v>3664</v>
      </c>
      <c r="I1452" s="8">
        <v>12584</v>
      </c>
      <c r="J1452" t="str">
        <f>LOOKUP(A1452,Feuil7!A$2:A$28,Feuil7!D$2:D$28)</f>
        <v>PICARDIE</v>
      </c>
      <c r="K1452" t="str">
        <f t="shared" si="91"/>
        <v>niveau secondaire</v>
      </c>
      <c r="L1452" t="str">
        <f t="shared" si="92"/>
        <v>BASSIN PARISIEN</v>
      </c>
      <c r="M1452" s="11">
        <f t="shared" si="93"/>
        <v>26820</v>
      </c>
      <c r="N1452" s="11">
        <f t="shared" si="94"/>
        <v>6420</v>
      </c>
    </row>
    <row r="1453" spans="1:14" x14ac:dyDescent="0.25">
      <c r="A1453" s="5">
        <v>41</v>
      </c>
      <c r="B1453" s="9" t="s">
        <v>123</v>
      </c>
      <c r="C1453" s="10" t="s">
        <v>124</v>
      </c>
      <c r="D1453">
        <v>1968</v>
      </c>
      <c r="E1453" s="7" t="s">
        <v>194</v>
      </c>
      <c r="F1453" s="8">
        <v>2300</v>
      </c>
      <c r="G1453" s="8">
        <v>5120</v>
      </c>
      <c r="H1453" s="8">
        <v>2284</v>
      </c>
      <c r="I1453" s="8">
        <v>6336</v>
      </c>
      <c r="J1453" t="str">
        <f>LOOKUP(A1453,Feuil7!A$2:A$28,Feuil7!D$2:D$28)</f>
        <v>LORRAINE</v>
      </c>
      <c r="K1453" t="str">
        <f t="shared" si="91"/>
        <v>niveau secondaire</v>
      </c>
      <c r="L1453" t="str">
        <f t="shared" si="92"/>
        <v>EST</v>
      </c>
      <c r="M1453" s="11">
        <f t="shared" si="93"/>
        <v>16040</v>
      </c>
      <c r="N1453" s="11">
        <f t="shared" si="94"/>
        <v>4584</v>
      </c>
    </row>
    <row r="1454" spans="1:14" x14ac:dyDescent="0.25">
      <c r="A1454" s="5">
        <v>72</v>
      </c>
      <c r="B1454" s="9" t="s">
        <v>92</v>
      </c>
      <c r="C1454" s="10" t="s">
        <v>93</v>
      </c>
      <c r="D1454" s="11">
        <v>1990</v>
      </c>
      <c r="E1454" s="7" t="s">
        <v>197</v>
      </c>
      <c r="F1454" s="8">
        <v>573</v>
      </c>
      <c r="G1454" s="8">
        <v>8453</v>
      </c>
      <c r="H1454" s="8">
        <v>808</v>
      </c>
      <c r="I1454" s="8">
        <v>7480</v>
      </c>
      <c r="J1454" t="str">
        <f>LOOKUP(A1454,Feuil7!A$2:A$28,Feuil7!D$2:D$28)</f>
        <v>AQUITAINE</v>
      </c>
      <c r="K1454" t="str">
        <f t="shared" si="91"/>
        <v>niveau supérieur</v>
      </c>
      <c r="L1454" t="str">
        <f t="shared" si="92"/>
        <v>SUD-OUEST</v>
      </c>
      <c r="M1454" s="11">
        <f t="shared" si="93"/>
        <v>17314</v>
      </c>
      <c r="N1454" s="11">
        <f t="shared" si="94"/>
        <v>1381</v>
      </c>
    </row>
    <row r="1455" spans="1:14" x14ac:dyDescent="0.25">
      <c r="A1455" s="5">
        <v>24</v>
      </c>
      <c r="B1455" s="9" t="s">
        <v>84</v>
      </c>
      <c r="C1455" s="10" t="s">
        <v>85</v>
      </c>
      <c r="D1455" s="11">
        <v>2006</v>
      </c>
      <c r="E1455" s="7" t="s">
        <v>195</v>
      </c>
      <c r="F1455" s="8">
        <v>2673.8608726165257</v>
      </c>
      <c r="G1455" s="8">
        <v>28033.085893164789</v>
      </c>
      <c r="H1455" s="8">
        <v>1577.2114461811796</v>
      </c>
      <c r="I1455" s="8">
        <v>18685.50358269619</v>
      </c>
      <c r="J1455" t="str">
        <f>LOOKUP(A1455,Feuil7!A$2:A$28,Feuil7!D$2:D$28)</f>
        <v>CENTRE</v>
      </c>
      <c r="K1455" t="str">
        <f t="shared" si="91"/>
        <v>niveau secondaire</v>
      </c>
      <c r="L1455" t="str">
        <f t="shared" si="92"/>
        <v>BASSIN PARISIEN</v>
      </c>
      <c r="M1455" s="11">
        <f t="shared" si="93"/>
        <v>50969.661794658685</v>
      </c>
      <c r="N1455" s="11">
        <f t="shared" si="94"/>
        <v>4251.0723187977055</v>
      </c>
    </row>
    <row r="1456" spans="1:14" x14ac:dyDescent="0.25">
      <c r="A1456" s="5">
        <v>93</v>
      </c>
      <c r="B1456" s="9" t="s">
        <v>311</v>
      </c>
      <c r="C1456" s="10" t="s">
        <v>18</v>
      </c>
      <c r="D1456" s="11">
        <v>1990</v>
      </c>
      <c r="E1456" s="7" t="s">
        <v>195</v>
      </c>
      <c r="F1456" s="8">
        <v>2042</v>
      </c>
      <c r="G1456" s="8">
        <v>8621</v>
      </c>
      <c r="H1456" s="8">
        <v>1293</v>
      </c>
      <c r="I1456" s="8">
        <v>5809</v>
      </c>
      <c r="J1456" t="str">
        <f>LOOKUP(A1456,Feuil7!A$2:A$28,Feuil7!D$2:D$28)</f>
        <v>PROVENCE-ALPES-COTE D'AZUR</v>
      </c>
      <c r="K1456" t="str">
        <f t="shared" si="91"/>
        <v>niveau secondaire</v>
      </c>
      <c r="L1456" t="str">
        <f t="shared" si="92"/>
        <v>MEDITERRANEE</v>
      </c>
      <c r="M1456" s="11">
        <f t="shared" si="93"/>
        <v>17765</v>
      </c>
      <c r="N1456" s="11">
        <f t="shared" si="94"/>
        <v>3335</v>
      </c>
    </row>
    <row r="1457" spans="1:14" x14ac:dyDescent="0.25">
      <c r="A1457" s="5">
        <v>93</v>
      </c>
      <c r="B1457" s="9" t="s">
        <v>308</v>
      </c>
      <c r="C1457" s="10" t="s">
        <v>17</v>
      </c>
      <c r="D1457" s="11">
        <v>1982</v>
      </c>
      <c r="E1457" s="7" t="s">
        <v>193</v>
      </c>
      <c r="F1457" s="8">
        <v>420</v>
      </c>
      <c r="G1457" s="8">
        <v>7948</v>
      </c>
      <c r="H1457" s="8">
        <v>392</v>
      </c>
      <c r="I1457" s="8">
        <v>10012</v>
      </c>
      <c r="J1457" t="str">
        <f>LOOKUP(A1457,Feuil7!A$2:A$28,Feuil7!D$2:D$28)</f>
        <v>PROVENCE-ALPES-COTE D'AZUR</v>
      </c>
      <c r="K1457" t="str">
        <f t="shared" si="91"/>
        <v>niveau primaire</v>
      </c>
      <c r="L1457" t="str">
        <f t="shared" si="92"/>
        <v>MEDITERRANEE</v>
      </c>
      <c r="M1457" s="11">
        <f t="shared" si="93"/>
        <v>18772</v>
      </c>
      <c r="N1457" s="11">
        <f t="shared" si="94"/>
        <v>812</v>
      </c>
    </row>
    <row r="1458" spans="1:14" x14ac:dyDescent="0.25">
      <c r="A1458" s="5">
        <v>91</v>
      </c>
      <c r="B1458" s="9" t="s">
        <v>72</v>
      </c>
      <c r="C1458" s="10" t="s">
        <v>73</v>
      </c>
      <c r="D1458" s="11">
        <v>1982</v>
      </c>
      <c r="E1458" s="7" t="s">
        <v>193</v>
      </c>
      <c r="F1458" s="8">
        <v>2632</v>
      </c>
      <c r="G1458" s="8">
        <v>35896</v>
      </c>
      <c r="H1458" s="8">
        <v>2084</v>
      </c>
      <c r="I1458" s="8">
        <v>43864</v>
      </c>
      <c r="J1458" t="str">
        <f>LOOKUP(A1458,Feuil7!A$2:A$28,Feuil7!D$2:D$28)</f>
        <v>LANGUEDOC-ROUSSILLON</v>
      </c>
      <c r="K1458" t="str">
        <f t="shared" si="91"/>
        <v>niveau primaire</v>
      </c>
      <c r="L1458" t="str">
        <f t="shared" si="92"/>
        <v>MEDITERRANEE</v>
      </c>
      <c r="M1458" s="11">
        <f t="shared" si="93"/>
        <v>84476</v>
      </c>
      <c r="N1458" s="11">
        <f t="shared" si="94"/>
        <v>4716</v>
      </c>
    </row>
    <row r="1459" spans="1:14" x14ac:dyDescent="0.25">
      <c r="A1459" s="5">
        <v>52</v>
      </c>
      <c r="B1459" s="9" t="s">
        <v>174</v>
      </c>
      <c r="C1459" s="10" t="s">
        <v>175</v>
      </c>
      <c r="D1459" s="11">
        <v>1975</v>
      </c>
      <c r="E1459" s="7" t="s">
        <v>11</v>
      </c>
      <c r="F1459" s="8">
        <v>7935</v>
      </c>
      <c r="G1459" s="8">
        <v>59055</v>
      </c>
      <c r="H1459" s="8">
        <v>6975</v>
      </c>
      <c r="I1459" s="8">
        <v>71335</v>
      </c>
      <c r="J1459" t="str">
        <f>LOOKUP(A1459,Feuil7!A$2:A$28,Feuil7!D$2:D$28)</f>
        <v>PAYS DE LA LOIRE</v>
      </c>
      <c r="K1459" t="str">
        <f t="shared" si="91"/>
        <v>niveau primaire</v>
      </c>
      <c r="L1459" t="str">
        <f t="shared" si="92"/>
        <v>OUEST</v>
      </c>
      <c r="M1459" s="11">
        <f t="shared" si="93"/>
        <v>145300</v>
      </c>
      <c r="N1459" s="11">
        <f t="shared" si="94"/>
        <v>14910</v>
      </c>
    </row>
    <row r="1460" spans="1:14" x14ac:dyDescent="0.25">
      <c r="A1460" s="5">
        <v>41</v>
      </c>
      <c r="B1460" s="9" t="s">
        <v>39</v>
      </c>
      <c r="C1460" s="10" t="s">
        <v>118</v>
      </c>
      <c r="D1460" s="11">
        <v>1999</v>
      </c>
      <c r="E1460" s="7" t="s">
        <v>11</v>
      </c>
      <c r="F1460" s="8">
        <v>3975</v>
      </c>
      <c r="G1460" s="8">
        <v>41371</v>
      </c>
      <c r="H1460" s="8">
        <v>2492</v>
      </c>
      <c r="I1460" s="8">
        <v>53200</v>
      </c>
      <c r="J1460" t="str">
        <f>LOOKUP(A1460,Feuil7!A$2:A$28,Feuil7!D$2:D$28)</f>
        <v>LORRAINE</v>
      </c>
      <c r="K1460" t="str">
        <f t="shared" si="91"/>
        <v>niveau primaire</v>
      </c>
      <c r="L1460" t="str">
        <f t="shared" si="92"/>
        <v>EST</v>
      </c>
      <c r="M1460" s="11">
        <f t="shared" si="93"/>
        <v>101038</v>
      </c>
      <c r="N1460" s="11">
        <f t="shared" si="94"/>
        <v>6467</v>
      </c>
    </row>
    <row r="1461" spans="1:14" x14ac:dyDescent="0.25">
      <c r="A1461" s="5">
        <v>11</v>
      </c>
      <c r="B1461" s="9" t="s">
        <v>187</v>
      </c>
      <c r="C1461" s="10" t="s">
        <v>188</v>
      </c>
      <c r="D1461">
        <v>1968</v>
      </c>
      <c r="E1461" s="7" t="s">
        <v>194</v>
      </c>
      <c r="F1461" s="8">
        <v>4840</v>
      </c>
      <c r="G1461" s="8">
        <v>22360</v>
      </c>
      <c r="H1461" s="8">
        <v>6568</v>
      </c>
      <c r="I1461" s="8">
        <v>43452</v>
      </c>
      <c r="J1461" t="str">
        <f>LOOKUP(A1461,Feuil7!A$2:A$28,Feuil7!D$2:D$28)</f>
        <v>ILE-DE-FRANCE</v>
      </c>
      <c r="K1461" t="str">
        <f t="shared" si="91"/>
        <v>niveau secondaire</v>
      </c>
      <c r="L1461" t="str">
        <f t="shared" si="92"/>
        <v>REGION PARISIENNE</v>
      </c>
      <c r="M1461" s="11">
        <f t="shared" si="93"/>
        <v>77220</v>
      </c>
      <c r="N1461" s="11">
        <f t="shared" si="94"/>
        <v>11408</v>
      </c>
    </row>
    <row r="1462" spans="1:14" x14ac:dyDescent="0.25">
      <c r="A1462" s="5">
        <v>22</v>
      </c>
      <c r="B1462" s="9" t="s">
        <v>129</v>
      </c>
      <c r="C1462" s="10" t="s">
        <v>130</v>
      </c>
      <c r="D1462" s="11">
        <v>1999</v>
      </c>
      <c r="E1462" s="7" t="s">
        <v>197</v>
      </c>
      <c r="F1462" s="8">
        <v>2593</v>
      </c>
      <c r="G1462" s="8">
        <v>35625</v>
      </c>
      <c r="H1462" s="8">
        <v>3773</v>
      </c>
      <c r="I1462" s="8">
        <v>36353</v>
      </c>
      <c r="J1462" t="str">
        <f>LOOKUP(A1462,Feuil7!A$2:A$28,Feuil7!D$2:D$28)</f>
        <v>PICARDIE</v>
      </c>
      <c r="K1462" t="str">
        <f t="shared" si="91"/>
        <v>niveau supérieur</v>
      </c>
      <c r="L1462" t="str">
        <f t="shared" si="92"/>
        <v>BASSIN PARISIEN</v>
      </c>
      <c r="M1462" s="11">
        <f t="shared" si="93"/>
        <v>78344</v>
      </c>
      <c r="N1462" s="11">
        <f t="shared" si="94"/>
        <v>6366</v>
      </c>
    </row>
    <row r="1463" spans="1:14" x14ac:dyDescent="0.25">
      <c r="A1463" s="5">
        <v>52</v>
      </c>
      <c r="B1463" s="9" t="s">
        <v>100</v>
      </c>
      <c r="C1463" s="10" t="s">
        <v>101</v>
      </c>
      <c r="D1463" s="11">
        <v>1999</v>
      </c>
      <c r="E1463" s="7" t="s">
        <v>193</v>
      </c>
      <c r="F1463" s="8">
        <v>419</v>
      </c>
      <c r="G1463" s="8">
        <v>47518</v>
      </c>
      <c r="H1463" s="8">
        <v>298</v>
      </c>
      <c r="I1463" s="8">
        <v>85207</v>
      </c>
      <c r="J1463" t="str">
        <f>LOOKUP(A1463,Feuil7!A$2:A$28,Feuil7!D$2:D$28)</f>
        <v>PAYS DE LA LOIRE</v>
      </c>
      <c r="K1463" t="str">
        <f t="shared" si="91"/>
        <v>niveau primaire</v>
      </c>
      <c r="L1463" t="str">
        <f t="shared" si="92"/>
        <v>OUEST</v>
      </c>
      <c r="M1463" s="11">
        <f t="shared" si="93"/>
        <v>133442</v>
      </c>
      <c r="N1463" s="11">
        <f t="shared" si="94"/>
        <v>717</v>
      </c>
    </row>
    <row r="1464" spans="1:14" x14ac:dyDescent="0.25">
      <c r="A1464" s="5">
        <v>23</v>
      </c>
      <c r="B1464" s="9" t="s">
        <v>158</v>
      </c>
      <c r="C1464" s="10" t="s">
        <v>159</v>
      </c>
      <c r="D1464" s="11">
        <v>1975</v>
      </c>
      <c r="E1464" s="7" t="s">
        <v>197</v>
      </c>
      <c r="F1464" s="8">
        <v>2025</v>
      </c>
      <c r="G1464" s="8">
        <v>17645</v>
      </c>
      <c r="H1464" s="8">
        <v>3190</v>
      </c>
      <c r="I1464" s="8">
        <v>13250</v>
      </c>
      <c r="J1464" t="str">
        <f>LOOKUP(A1464,Feuil7!A$2:A$28,Feuil7!D$2:D$28)</f>
        <v>HAUTE-NORMANDIE</v>
      </c>
      <c r="K1464" t="str">
        <f t="shared" si="91"/>
        <v>niveau supérieur</v>
      </c>
      <c r="L1464" t="str">
        <f t="shared" si="92"/>
        <v>BASSIN PARISIEN</v>
      </c>
      <c r="M1464" s="11">
        <f t="shared" si="93"/>
        <v>36110</v>
      </c>
      <c r="N1464" s="11">
        <f t="shared" si="94"/>
        <v>5215</v>
      </c>
    </row>
    <row r="1465" spans="1:14" x14ac:dyDescent="0.25">
      <c r="A1465" s="5">
        <v>93</v>
      </c>
      <c r="B1465" s="9" t="s">
        <v>14</v>
      </c>
      <c r="C1465" s="10" t="s">
        <v>171</v>
      </c>
      <c r="D1465" s="11">
        <v>1990</v>
      </c>
      <c r="E1465" s="7" t="s">
        <v>197</v>
      </c>
      <c r="F1465" s="8">
        <v>1468</v>
      </c>
      <c r="G1465" s="8">
        <v>32733</v>
      </c>
      <c r="H1465" s="8">
        <v>2308</v>
      </c>
      <c r="I1465" s="8">
        <v>26240</v>
      </c>
      <c r="J1465" t="str">
        <f>LOOKUP(A1465,Feuil7!A$2:A$28,Feuil7!D$2:D$28)</f>
        <v>PROVENCE-ALPES-COTE D'AZUR</v>
      </c>
      <c r="K1465" t="str">
        <f t="shared" si="91"/>
        <v>niveau supérieur</v>
      </c>
      <c r="L1465" t="str">
        <f t="shared" si="92"/>
        <v>MEDITERRANEE</v>
      </c>
      <c r="M1465" s="11">
        <f t="shared" si="93"/>
        <v>62749</v>
      </c>
      <c r="N1465" s="11">
        <f t="shared" si="94"/>
        <v>3776</v>
      </c>
    </row>
    <row r="1466" spans="1:14" x14ac:dyDescent="0.25">
      <c r="A1466" s="5">
        <v>93</v>
      </c>
      <c r="B1466" s="9" t="s">
        <v>310</v>
      </c>
      <c r="C1466" s="10" t="s">
        <v>19</v>
      </c>
      <c r="D1466" s="11">
        <v>2006</v>
      </c>
      <c r="E1466" s="7" t="s">
        <v>194</v>
      </c>
      <c r="F1466" s="8">
        <v>3430.124061748817</v>
      </c>
      <c r="G1466" s="8">
        <v>23819.758601551224</v>
      </c>
      <c r="H1466" s="8">
        <v>2577.5831471338233</v>
      </c>
      <c r="I1466" s="8">
        <v>39718.376956874228</v>
      </c>
      <c r="J1466" t="str">
        <f>LOOKUP(A1466,Feuil7!A$2:A$28,Feuil7!D$2:D$28)</f>
        <v>PROVENCE-ALPES-COTE D'AZUR</v>
      </c>
      <c r="K1466" t="str">
        <f t="shared" si="91"/>
        <v>niveau secondaire</v>
      </c>
      <c r="L1466" t="str">
        <f t="shared" si="92"/>
        <v>MEDITERRANEE</v>
      </c>
      <c r="M1466" s="11">
        <f t="shared" si="93"/>
        <v>69545.842767308088</v>
      </c>
      <c r="N1466" s="11">
        <f t="shared" si="94"/>
        <v>6007.7072088826408</v>
      </c>
    </row>
    <row r="1467" spans="1:14" x14ac:dyDescent="0.25">
      <c r="A1467" s="5">
        <v>54</v>
      </c>
      <c r="B1467" s="9" t="s">
        <v>40</v>
      </c>
      <c r="C1467" s="10" t="s">
        <v>41</v>
      </c>
      <c r="D1467">
        <v>1968</v>
      </c>
      <c r="E1467" s="7" t="s">
        <v>11</v>
      </c>
      <c r="F1467" s="8">
        <v>6100</v>
      </c>
      <c r="G1467" s="8">
        <v>49228</v>
      </c>
      <c r="H1467" s="8">
        <v>5192</v>
      </c>
      <c r="I1467" s="8">
        <v>58404</v>
      </c>
      <c r="J1467" t="str">
        <f>LOOKUP(A1467,Feuil7!A$2:A$28,Feuil7!D$2:D$28)</f>
        <v>POITOU-CHARENTES</v>
      </c>
      <c r="K1467" t="str">
        <f t="shared" si="91"/>
        <v>niveau primaire</v>
      </c>
      <c r="L1467" t="str">
        <f t="shared" si="92"/>
        <v>OUEST</v>
      </c>
      <c r="M1467" s="11">
        <f t="shared" si="93"/>
        <v>118924</v>
      </c>
      <c r="N1467" s="11">
        <f t="shared" si="94"/>
        <v>11292</v>
      </c>
    </row>
    <row r="1468" spans="1:14" x14ac:dyDescent="0.25">
      <c r="A1468" s="5">
        <v>54</v>
      </c>
      <c r="B1468" s="9" t="s">
        <v>42</v>
      </c>
      <c r="C1468" s="10" t="s">
        <v>43</v>
      </c>
      <c r="D1468">
        <v>1968</v>
      </c>
      <c r="E1468" s="7" t="s">
        <v>11</v>
      </c>
      <c r="F1468" s="8">
        <v>10116</v>
      </c>
      <c r="G1468" s="8">
        <v>66812</v>
      </c>
      <c r="H1468" s="8">
        <v>7824</v>
      </c>
      <c r="I1468" s="8">
        <v>81880</v>
      </c>
      <c r="J1468" t="str">
        <f>LOOKUP(A1468,Feuil7!A$2:A$28,Feuil7!D$2:D$28)</f>
        <v>POITOU-CHARENTES</v>
      </c>
      <c r="K1468" t="str">
        <f t="shared" si="91"/>
        <v>niveau primaire</v>
      </c>
      <c r="L1468" t="str">
        <f t="shared" si="92"/>
        <v>OUEST</v>
      </c>
      <c r="M1468" s="11">
        <f t="shared" si="93"/>
        <v>166632</v>
      </c>
      <c r="N1468" s="11">
        <f t="shared" si="94"/>
        <v>17940</v>
      </c>
    </row>
    <row r="1469" spans="1:14" x14ac:dyDescent="0.25">
      <c r="A1469" s="5">
        <v>52</v>
      </c>
      <c r="B1469" s="9" t="s">
        <v>110</v>
      </c>
      <c r="C1469" s="10" t="s">
        <v>111</v>
      </c>
      <c r="D1469" s="11">
        <v>1975</v>
      </c>
      <c r="E1469" s="7" t="s">
        <v>196</v>
      </c>
      <c r="F1469" s="8">
        <v>2505</v>
      </c>
      <c r="G1469" s="8">
        <v>9670</v>
      </c>
      <c r="H1469" s="8">
        <v>2820</v>
      </c>
      <c r="I1469" s="8">
        <v>7225</v>
      </c>
      <c r="J1469" t="str">
        <f>LOOKUP(A1469,Feuil7!A$2:A$28,Feuil7!D$2:D$28)</f>
        <v>PAYS DE LA LOIRE</v>
      </c>
      <c r="K1469" t="str">
        <f t="shared" si="91"/>
        <v>niveau supérieur</v>
      </c>
      <c r="L1469" t="str">
        <f t="shared" si="92"/>
        <v>OUEST</v>
      </c>
      <c r="M1469" s="11">
        <f t="shared" si="93"/>
        <v>22220</v>
      </c>
      <c r="N1469" s="11">
        <f t="shared" si="94"/>
        <v>5325</v>
      </c>
    </row>
    <row r="1470" spans="1:14" x14ac:dyDescent="0.25">
      <c r="A1470" s="5">
        <v>21</v>
      </c>
      <c r="B1470" s="9" t="s">
        <v>99</v>
      </c>
      <c r="C1470" s="10" t="s">
        <v>116</v>
      </c>
      <c r="D1470" s="11">
        <v>1990</v>
      </c>
      <c r="E1470" s="7" t="s">
        <v>197</v>
      </c>
      <c r="F1470" s="8">
        <v>472</v>
      </c>
      <c r="G1470" s="8">
        <v>4036</v>
      </c>
      <c r="H1470" s="8">
        <v>648</v>
      </c>
      <c r="I1470" s="8">
        <v>3752</v>
      </c>
      <c r="J1470" t="str">
        <f>LOOKUP(A1470,Feuil7!A$2:A$28,Feuil7!D$2:D$28)</f>
        <v>CHAMPAGNE-ARDENNE</v>
      </c>
      <c r="K1470" t="str">
        <f t="shared" si="91"/>
        <v>niveau supérieur</v>
      </c>
      <c r="L1470" t="str">
        <f t="shared" si="92"/>
        <v>BASSIN PARISIEN</v>
      </c>
      <c r="M1470" s="11">
        <f t="shared" si="93"/>
        <v>8908</v>
      </c>
      <c r="N1470" s="11">
        <f t="shared" si="94"/>
        <v>1120</v>
      </c>
    </row>
    <row r="1471" spans="1:14" x14ac:dyDescent="0.25">
      <c r="A1471" s="5">
        <v>73</v>
      </c>
      <c r="B1471" s="9" t="s">
        <v>9</v>
      </c>
      <c r="C1471" s="10" t="s">
        <v>170</v>
      </c>
      <c r="D1471" s="11">
        <v>2006</v>
      </c>
      <c r="E1471" s="7" t="s">
        <v>193</v>
      </c>
      <c r="F1471" s="8">
        <v>31.193600963381606</v>
      </c>
      <c r="G1471" s="8">
        <v>10338.529838620219</v>
      </c>
      <c r="H1471" s="8">
        <v>39.48190837365842</v>
      </c>
      <c r="I1471" s="8">
        <v>14294.964716443479</v>
      </c>
      <c r="J1471" t="str">
        <f>LOOKUP(A1471,Feuil7!A$2:A$28,Feuil7!D$2:D$28)</f>
        <v>MIDI-PYRENEES</v>
      </c>
      <c r="K1471" t="str">
        <f t="shared" si="91"/>
        <v>niveau primaire</v>
      </c>
      <c r="L1471" t="str">
        <f t="shared" si="92"/>
        <v>SUD-OUEST</v>
      </c>
      <c r="M1471" s="11">
        <f t="shared" si="93"/>
        <v>24704.170064400736</v>
      </c>
      <c r="N1471" s="11">
        <f t="shared" si="94"/>
        <v>70.675509337040026</v>
      </c>
    </row>
    <row r="1472" spans="1:14" x14ac:dyDescent="0.25">
      <c r="A1472" s="5">
        <v>52</v>
      </c>
      <c r="B1472" s="9" t="s">
        <v>57</v>
      </c>
      <c r="C1472" s="10" t="s">
        <v>117</v>
      </c>
      <c r="D1472">
        <v>1968</v>
      </c>
      <c r="E1472" s="7" t="s">
        <v>193</v>
      </c>
      <c r="F1472" s="8">
        <v>4356</v>
      </c>
      <c r="G1472" s="8">
        <v>18884</v>
      </c>
      <c r="H1472" s="8">
        <v>5104</v>
      </c>
      <c r="I1472" s="8">
        <v>23576</v>
      </c>
      <c r="J1472" t="str">
        <f>LOOKUP(A1472,Feuil7!A$2:A$28,Feuil7!D$2:D$28)</f>
        <v>PAYS DE LA LOIRE</v>
      </c>
      <c r="K1472" t="str">
        <f t="shared" si="91"/>
        <v>niveau primaire</v>
      </c>
      <c r="L1472" t="str">
        <f t="shared" si="92"/>
        <v>OUEST</v>
      </c>
      <c r="M1472" s="11">
        <f t="shared" si="93"/>
        <v>51920</v>
      </c>
      <c r="N1472" s="11">
        <f t="shared" si="94"/>
        <v>9460</v>
      </c>
    </row>
    <row r="1473" spans="1:14" x14ac:dyDescent="0.25">
      <c r="A1473" s="5">
        <v>21</v>
      </c>
      <c r="B1473" s="9" t="s">
        <v>25</v>
      </c>
      <c r="C1473" s="10" t="s">
        <v>26</v>
      </c>
      <c r="D1473" s="11">
        <v>1999</v>
      </c>
      <c r="E1473" s="7" t="s">
        <v>194</v>
      </c>
      <c r="F1473" s="8">
        <v>904</v>
      </c>
      <c r="G1473" s="8">
        <v>5496</v>
      </c>
      <c r="H1473" s="8">
        <v>879</v>
      </c>
      <c r="I1473" s="8">
        <v>8570</v>
      </c>
      <c r="J1473" t="str">
        <f>LOOKUP(A1473,Feuil7!A$2:A$28,Feuil7!D$2:D$28)</f>
        <v>CHAMPAGNE-ARDENNE</v>
      </c>
      <c r="K1473" t="str">
        <f t="shared" si="91"/>
        <v>niveau secondaire</v>
      </c>
      <c r="L1473" t="str">
        <f t="shared" si="92"/>
        <v>BASSIN PARISIEN</v>
      </c>
      <c r="M1473" s="11">
        <f t="shared" si="93"/>
        <v>15849</v>
      </c>
      <c r="N1473" s="11">
        <f t="shared" si="94"/>
        <v>1783</v>
      </c>
    </row>
    <row r="1474" spans="1:14" x14ac:dyDescent="0.25">
      <c r="A1474" s="5">
        <v>22</v>
      </c>
      <c r="B1474" s="9" t="s">
        <v>166</v>
      </c>
      <c r="C1474" s="10" t="s">
        <v>167</v>
      </c>
      <c r="D1474" s="11">
        <v>2011</v>
      </c>
      <c r="E1474" s="7" t="s">
        <v>193</v>
      </c>
      <c r="F1474" s="8">
        <v>85.079802988218091</v>
      </c>
      <c r="G1474" s="8">
        <v>17972.521059040202</v>
      </c>
      <c r="H1474" s="8">
        <v>33.660691048777259</v>
      </c>
      <c r="I1474" s="8">
        <v>32240.266431540891</v>
      </c>
      <c r="J1474" t="str">
        <f>LOOKUP(A1474,Feuil7!A$2:A$28,Feuil7!D$2:D$28)</f>
        <v>PICARDIE</v>
      </c>
      <c r="K1474" t="str">
        <f t="shared" si="91"/>
        <v>niveau primaire</v>
      </c>
      <c r="L1474" t="str">
        <f t="shared" si="92"/>
        <v>BASSIN PARISIEN</v>
      </c>
      <c r="M1474" s="11">
        <f t="shared" si="93"/>
        <v>50331.527984618093</v>
      </c>
      <c r="N1474" s="11">
        <f t="shared" si="94"/>
        <v>118.74049403699536</v>
      </c>
    </row>
    <row r="1475" spans="1:14" x14ac:dyDescent="0.25">
      <c r="A1475" s="5">
        <v>83</v>
      </c>
      <c r="B1475" s="9" t="s">
        <v>135</v>
      </c>
      <c r="C1475" s="10" t="s">
        <v>136</v>
      </c>
      <c r="D1475" s="11">
        <v>1999</v>
      </c>
      <c r="E1475" s="7" t="s">
        <v>196</v>
      </c>
      <c r="F1475" s="8">
        <v>3404</v>
      </c>
      <c r="G1475" s="8">
        <v>21362</v>
      </c>
      <c r="H1475" s="8">
        <v>3359</v>
      </c>
      <c r="I1475" s="8">
        <v>26333</v>
      </c>
      <c r="J1475" t="str">
        <f>LOOKUP(A1475,Feuil7!A$2:A$28,Feuil7!D$2:D$28)</f>
        <v>AUVERGNE</v>
      </c>
      <c r="K1475" t="str">
        <f t="shared" ref="K1475:K1538" si="95">IF(OR(E1475="Aucun",E1475="CEP"),"niveau primaire",IF(OR(E1475="CAP-BEP",E1475="BEPC"),"niveau secondaire",IF(OR(E1475="BAC",E1475="SUP"),"niveau supérieur","")))</f>
        <v>niveau supérieur</v>
      </c>
      <c r="L1475" t="str">
        <f t="shared" ref="L1475:L1538" si="96">IF(OR(J1475="ile-de-France"),"REGION PARISIENNE",IF(OR(J1475="bourgogne",J1475="centre",J1475="champagne-ardenne",J1475="basse-normandie",J1475="haute-normandie",J1475="picardie"),"BASSIN PARISIEN",IF(OR(J1475="nord pas-de-calais"),"NORD",IF(OR(J1475="alsace",J1475="franche-comte",J1475="lorraine"),"EST",IF(OR(J1475="bretagne",J1475="pays de la loire",J1475="poitou-charentes"),"OUEST",IF(OR(J1475="aquitaine",J1475="limousin",J1475="midi-pyrenees"),"SUD-OUEST",IF(OR(J1475="auvergne",J1475="rhone-alpes"),"CENTRE-EST",IF(OR(J1475="languedoc-roussillon",J1475="provence-alpes-cote d'azur",J1475="corse"),"MEDITERRANEE",""))))))))</f>
        <v>CENTRE-EST</v>
      </c>
      <c r="M1475" s="11">
        <f t="shared" ref="M1475:M1538" si="97">SUM(F1475,G1475,H1475,I1475)</f>
        <v>54458</v>
      </c>
      <c r="N1475" s="11">
        <f t="shared" ref="N1475:N1538" si="98">SUM(F1475,H1475)</f>
        <v>6763</v>
      </c>
    </row>
    <row r="1476" spans="1:14" x14ac:dyDescent="0.25">
      <c r="A1476" s="5">
        <v>73</v>
      </c>
      <c r="B1476" s="9" t="s">
        <v>104</v>
      </c>
      <c r="C1476" s="10" t="s">
        <v>105</v>
      </c>
      <c r="D1476" s="11">
        <v>2011</v>
      </c>
      <c r="E1476" s="7" t="s">
        <v>11</v>
      </c>
      <c r="F1476" s="8">
        <v>739.77422652220173</v>
      </c>
      <c r="G1476" s="8">
        <v>8746.8281723806704</v>
      </c>
      <c r="H1476" s="8">
        <v>421.03914616512998</v>
      </c>
      <c r="I1476" s="8">
        <v>10225.495419719276</v>
      </c>
      <c r="J1476" t="str">
        <f>LOOKUP(A1476,Feuil7!A$2:A$28,Feuil7!D$2:D$28)</f>
        <v>MIDI-PYRENEES</v>
      </c>
      <c r="K1476" t="str">
        <f t="shared" si="95"/>
        <v>niveau primaire</v>
      </c>
      <c r="L1476" t="str">
        <f t="shared" si="96"/>
        <v>SUD-OUEST</v>
      </c>
      <c r="M1476" s="11">
        <f t="shared" si="97"/>
        <v>20133.136964787278</v>
      </c>
      <c r="N1476" s="11">
        <f t="shared" si="98"/>
        <v>1160.8133726873316</v>
      </c>
    </row>
    <row r="1477" spans="1:14" x14ac:dyDescent="0.25">
      <c r="A1477" s="5">
        <v>11</v>
      </c>
      <c r="B1477" s="9" t="s">
        <v>156</v>
      </c>
      <c r="C1477" s="10" t="s">
        <v>157</v>
      </c>
      <c r="D1477" s="11">
        <v>2006</v>
      </c>
      <c r="E1477" s="7" t="s">
        <v>193</v>
      </c>
      <c r="F1477" s="8">
        <v>418.63993283331058</v>
      </c>
      <c r="G1477" s="8">
        <v>31883.301412634832</v>
      </c>
      <c r="H1477" s="8">
        <v>349.08599185223073</v>
      </c>
      <c r="I1477" s="8">
        <v>55275.014785640094</v>
      </c>
      <c r="J1477" t="str">
        <f>LOOKUP(A1477,Feuil7!A$2:A$28,Feuil7!D$2:D$28)</f>
        <v>ILE-DE-FRANCE</v>
      </c>
      <c r="K1477" t="str">
        <f t="shared" si="95"/>
        <v>niveau primaire</v>
      </c>
      <c r="L1477" t="str">
        <f t="shared" si="96"/>
        <v>REGION PARISIENNE</v>
      </c>
      <c r="M1477" s="11">
        <f t="shared" si="97"/>
        <v>87926.042122960469</v>
      </c>
      <c r="N1477" s="11">
        <f t="shared" si="98"/>
        <v>767.72592468554126</v>
      </c>
    </row>
    <row r="1478" spans="1:14" x14ac:dyDescent="0.25">
      <c r="A1478" s="5">
        <v>22</v>
      </c>
      <c r="B1478" s="9" t="s">
        <v>314</v>
      </c>
      <c r="C1478" s="10" t="s">
        <v>13</v>
      </c>
      <c r="D1478" s="11">
        <v>2011</v>
      </c>
      <c r="E1478" s="7" t="s">
        <v>196</v>
      </c>
      <c r="F1478" s="8">
        <v>3538.5980727369647</v>
      </c>
      <c r="G1478" s="8">
        <v>24788.118882575603</v>
      </c>
      <c r="H1478" s="8">
        <v>3815.973283901586</v>
      </c>
      <c r="I1478" s="8">
        <v>27129.80227428368</v>
      </c>
      <c r="J1478" t="str">
        <f>LOOKUP(A1478,Feuil7!A$2:A$28,Feuil7!D$2:D$28)</f>
        <v>PICARDIE</v>
      </c>
      <c r="K1478" t="str">
        <f t="shared" si="95"/>
        <v>niveau supérieur</v>
      </c>
      <c r="L1478" t="str">
        <f t="shared" si="96"/>
        <v>BASSIN PARISIEN</v>
      </c>
      <c r="M1478" s="11">
        <f t="shared" si="97"/>
        <v>59272.492513497833</v>
      </c>
      <c r="N1478" s="11">
        <f t="shared" si="98"/>
        <v>7354.5713566385512</v>
      </c>
    </row>
    <row r="1479" spans="1:14" x14ac:dyDescent="0.25">
      <c r="A1479" s="5">
        <v>26</v>
      </c>
      <c r="B1479" s="9" t="s">
        <v>182</v>
      </c>
      <c r="C1479" s="10" t="s">
        <v>183</v>
      </c>
      <c r="D1479" s="11">
        <v>1999</v>
      </c>
      <c r="E1479" s="7" t="s">
        <v>197</v>
      </c>
      <c r="F1479" s="8">
        <v>964</v>
      </c>
      <c r="G1479" s="8">
        <v>12442</v>
      </c>
      <c r="H1479" s="8">
        <v>1144</v>
      </c>
      <c r="I1479" s="8">
        <v>13124</v>
      </c>
      <c r="J1479" t="str">
        <f>LOOKUP(A1479,Feuil7!A$2:A$28,Feuil7!D$2:D$28)</f>
        <v>BOURGOGNE</v>
      </c>
      <c r="K1479" t="str">
        <f t="shared" si="95"/>
        <v>niveau supérieur</v>
      </c>
      <c r="L1479" t="str">
        <f t="shared" si="96"/>
        <v>BASSIN PARISIEN</v>
      </c>
      <c r="M1479" s="11">
        <f t="shared" si="97"/>
        <v>27674</v>
      </c>
      <c r="N1479" s="11">
        <f t="shared" si="98"/>
        <v>2108</v>
      </c>
    </row>
    <row r="1480" spans="1:14" x14ac:dyDescent="0.25">
      <c r="A1480" s="5">
        <v>52</v>
      </c>
      <c r="B1480" s="9" t="s">
        <v>100</v>
      </c>
      <c r="C1480" s="10" t="s">
        <v>101</v>
      </c>
      <c r="D1480" s="11">
        <v>1982</v>
      </c>
      <c r="E1480" s="7" t="s">
        <v>193</v>
      </c>
      <c r="F1480" s="8">
        <v>3976</v>
      </c>
      <c r="G1480" s="8">
        <v>55768</v>
      </c>
      <c r="H1480" s="8">
        <v>3976</v>
      </c>
      <c r="I1480" s="8">
        <v>86436</v>
      </c>
      <c r="J1480" t="str">
        <f>LOOKUP(A1480,Feuil7!A$2:A$28,Feuil7!D$2:D$28)</f>
        <v>PAYS DE LA LOIRE</v>
      </c>
      <c r="K1480" t="str">
        <f t="shared" si="95"/>
        <v>niveau primaire</v>
      </c>
      <c r="L1480" t="str">
        <f t="shared" si="96"/>
        <v>OUEST</v>
      </c>
      <c r="M1480" s="11">
        <f t="shared" si="97"/>
        <v>150156</v>
      </c>
      <c r="N1480" s="11">
        <f t="shared" si="98"/>
        <v>7952</v>
      </c>
    </row>
    <row r="1481" spans="1:14" x14ac:dyDescent="0.25">
      <c r="A1481" s="5">
        <v>24</v>
      </c>
      <c r="B1481" s="9" t="s">
        <v>68</v>
      </c>
      <c r="C1481" s="10" t="s">
        <v>69</v>
      </c>
      <c r="D1481" s="11">
        <v>1990</v>
      </c>
      <c r="E1481" s="7" t="s">
        <v>193</v>
      </c>
      <c r="F1481" s="8">
        <v>762</v>
      </c>
      <c r="G1481" s="8">
        <v>26560</v>
      </c>
      <c r="H1481" s="8">
        <v>664</v>
      </c>
      <c r="I1481" s="8">
        <v>36484</v>
      </c>
      <c r="J1481" t="str">
        <f>LOOKUP(A1481,Feuil7!A$2:A$28,Feuil7!D$2:D$28)</f>
        <v>CENTRE</v>
      </c>
      <c r="K1481" t="str">
        <f t="shared" si="95"/>
        <v>niveau primaire</v>
      </c>
      <c r="L1481" t="str">
        <f t="shared" si="96"/>
        <v>BASSIN PARISIEN</v>
      </c>
      <c r="M1481" s="11">
        <f t="shared" si="97"/>
        <v>64470</v>
      </c>
      <c r="N1481" s="11">
        <f t="shared" si="98"/>
        <v>1426</v>
      </c>
    </row>
    <row r="1482" spans="1:14" x14ac:dyDescent="0.25">
      <c r="A1482" s="5">
        <v>26</v>
      </c>
      <c r="B1482" s="9" t="s">
        <v>182</v>
      </c>
      <c r="C1482" s="10" t="s">
        <v>183</v>
      </c>
      <c r="D1482" s="11">
        <v>2011</v>
      </c>
      <c r="E1482" s="7" t="s">
        <v>194</v>
      </c>
      <c r="F1482" s="8">
        <v>1112.6318723599468</v>
      </c>
      <c r="G1482" s="8">
        <v>6005.3892527002045</v>
      </c>
      <c r="H1482" s="8">
        <v>868.3966262188701</v>
      </c>
      <c r="I1482" s="8">
        <v>9540.788053352655</v>
      </c>
      <c r="J1482" t="str">
        <f>LOOKUP(A1482,Feuil7!A$2:A$28,Feuil7!D$2:D$28)</f>
        <v>BOURGOGNE</v>
      </c>
      <c r="K1482" t="str">
        <f t="shared" si="95"/>
        <v>niveau secondaire</v>
      </c>
      <c r="L1482" t="str">
        <f t="shared" si="96"/>
        <v>BASSIN PARISIEN</v>
      </c>
      <c r="M1482" s="11">
        <f t="shared" si="97"/>
        <v>17527.205804631674</v>
      </c>
      <c r="N1482" s="11">
        <f t="shared" si="98"/>
        <v>1981.0284985788169</v>
      </c>
    </row>
    <row r="1483" spans="1:14" x14ac:dyDescent="0.25">
      <c r="A1483" s="5">
        <v>82</v>
      </c>
      <c r="B1483" s="9" t="s">
        <v>96</v>
      </c>
      <c r="C1483" s="10" t="s">
        <v>97</v>
      </c>
      <c r="D1483" s="11">
        <v>1975</v>
      </c>
      <c r="E1483" s="7" t="s">
        <v>196</v>
      </c>
      <c r="F1483" s="8">
        <v>2920</v>
      </c>
      <c r="G1483" s="8">
        <v>15150</v>
      </c>
      <c r="H1483" s="8">
        <v>3445</v>
      </c>
      <c r="I1483" s="8">
        <v>12740</v>
      </c>
      <c r="J1483" t="str">
        <f>LOOKUP(A1483,Feuil7!A$2:A$28,Feuil7!D$2:D$28)</f>
        <v>RHONE-ALPES</v>
      </c>
      <c r="K1483" t="str">
        <f t="shared" si="95"/>
        <v>niveau supérieur</v>
      </c>
      <c r="L1483" t="str">
        <f t="shared" si="96"/>
        <v>CENTRE-EST</v>
      </c>
      <c r="M1483" s="11">
        <f t="shared" si="97"/>
        <v>34255</v>
      </c>
      <c r="N1483" s="11">
        <f t="shared" si="98"/>
        <v>6365</v>
      </c>
    </row>
    <row r="1484" spans="1:14" x14ac:dyDescent="0.25">
      <c r="A1484" s="5">
        <v>54</v>
      </c>
      <c r="B1484" s="9" t="s">
        <v>42</v>
      </c>
      <c r="C1484" s="10" t="s">
        <v>43</v>
      </c>
      <c r="D1484" s="11">
        <v>1982</v>
      </c>
      <c r="E1484" s="7" t="s">
        <v>196</v>
      </c>
      <c r="F1484" s="8">
        <v>2204</v>
      </c>
      <c r="G1484" s="8">
        <v>12380</v>
      </c>
      <c r="H1484" s="8">
        <v>2688</v>
      </c>
      <c r="I1484" s="8">
        <v>11100</v>
      </c>
      <c r="J1484" t="str">
        <f>LOOKUP(A1484,Feuil7!A$2:A$28,Feuil7!D$2:D$28)</f>
        <v>POITOU-CHARENTES</v>
      </c>
      <c r="K1484" t="str">
        <f t="shared" si="95"/>
        <v>niveau supérieur</v>
      </c>
      <c r="L1484" t="str">
        <f t="shared" si="96"/>
        <v>OUEST</v>
      </c>
      <c r="M1484" s="11">
        <f t="shared" si="97"/>
        <v>28372</v>
      </c>
      <c r="N1484" s="11">
        <f t="shared" si="98"/>
        <v>4892</v>
      </c>
    </row>
    <row r="1485" spans="1:14" x14ac:dyDescent="0.25">
      <c r="A1485" s="5">
        <v>73</v>
      </c>
      <c r="B1485" s="9" t="s">
        <v>313</v>
      </c>
      <c r="C1485" s="10" t="s">
        <v>24</v>
      </c>
      <c r="D1485" s="11">
        <v>1975</v>
      </c>
      <c r="E1485" s="7" t="s">
        <v>196</v>
      </c>
      <c r="F1485" s="8">
        <v>480</v>
      </c>
      <c r="G1485" s="8">
        <v>2480</v>
      </c>
      <c r="H1485" s="8">
        <v>630</v>
      </c>
      <c r="I1485" s="8">
        <v>2040</v>
      </c>
      <c r="J1485" t="str">
        <f>LOOKUP(A1485,Feuil7!A$2:A$28,Feuil7!D$2:D$28)</f>
        <v>MIDI-PYRENEES</v>
      </c>
      <c r="K1485" t="str">
        <f t="shared" si="95"/>
        <v>niveau supérieur</v>
      </c>
      <c r="L1485" t="str">
        <f t="shared" si="96"/>
        <v>SUD-OUEST</v>
      </c>
      <c r="M1485" s="11">
        <f t="shared" si="97"/>
        <v>5630</v>
      </c>
      <c r="N1485" s="11">
        <f t="shared" si="98"/>
        <v>1110</v>
      </c>
    </row>
    <row r="1486" spans="1:14" x14ac:dyDescent="0.25">
      <c r="A1486" s="5">
        <v>91</v>
      </c>
      <c r="B1486" s="9" t="s">
        <v>108</v>
      </c>
      <c r="C1486" s="10" t="s">
        <v>109</v>
      </c>
      <c r="D1486" s="11">
        <v>1999</v>
      </c>
      <c r="E1486" s="7" t="s">
        <v>11</v>
      </c>
      <c r="F1486" s="8">
        <v>452</v>
      </c>
      <c r="G1486" s="8">
        <v>5409</v>
      </c>
      <c r="H1486" s="8">
        <v>224</v>
      </c>
      <c r="I1486" s="8">
        <v>5593</v>
      </c>
      <c r="J1486" t="str">
        <f>LOOKUP(A1486,Feuil7!A$2:A$28,Feuil7!D$2:D$28)</f>
        <v>LANGUEDOC-ROUSSILLON</v>
      </c>
      <c r="K1486" t="str">
        <f t="shared" si="95"/>
        <v>niveau primaire</v>
      </c>
      <c r="L1486" t="str">
        <f t="shared" si="96"/>
        <v>MEDITERRANEE</v>
      </c>
      <c r="M1486" s="11">
        <f t="shared" si="97"/>
        <v>11678</v>
      </c>
      <c r="N1486" s="11">
        <f t="shared" si="98"/>
        <v>676</v>
      </c>
    </row>
    <row r="1487" spans="1:14" x14ac:dyDescent="0.25">
      <c r="A1487" s="5">
        <v>21</v>
      </c>
      <c r="B1487" s="9" t="s">
        <v>99</v>
      </c>
      <c r="C1487" s="10" t="s">
        <v>116</v>
      </c>
      <c r="D1487" s="11">
        <v>1982</v>
      </c>
      <c r="E1487" s="7" t="s">
        <v>195</v>
      </c>
      <c r="F1487" s="8">
        <v>4636</v>
      </c>
      <c r="G1487" s="8">
        <v>12680</v>
      </c>
      <c r="H1487" s="8">
        <v>2652</v>
      </c>
      <c r="I1487" s="8">
        <v>5664</v>
      </c>
      <c r="J1487" t="str">
        <f>LOOKUP(A1487,Feuil7!A$2:A$28,Feuil7!D$2:D$28)</f>
        <v>CHAMPAGNE-ARDENNE</v>
      </c>
      <c r="K1487" t="str">
        <f t="shared" si="95"/>
        <v>niveau secondaire</v>
      </c>
      <c r="L1487" t="str">
        <f t="shared" si="96"/>
        <v>BASSIN PARISIEN</v>
      </c>
      <c r="M1487" s="11">
        <f t="shared" si="97"/>
        <v>25632</v>
      </c>
      <c r="N1487" s="11">
        <f t="shared" si="98"/>
        <v>7288</v>
      </c>
    </row>
    <row r="1488" spans="1:14" x14ac:dyDescent="0.25">
      <c r="A1488" s="5">
        <v>52</v>
      </c>
      <c r="B1488" s="9" t="s">
        <v>57</v>
      </c>
      <c r="C1488" s="10" t="s">
        <v>117</v>
      </c>
      <c r="D1488" s="11">
        <v>1999</v>
      </c>
      <c r="E1488" s="7" t="s">
        <v>195</v>
      </c>
      <c r="F1488" s="8">
        <v>3618</v>
      </c>
      <c r="G1488" s="8">
        <v>28522</v>
      </c>
      <c r="H1488" s="8">
        <v>2130</v>
      </c>
      <c r="I1488" s="8">
        <v>19922</v>
      </c>
      <c r="J1488" t="str">
        <f>LOOKUP(A1488,Feuil7!A$2:A$28,Feuil7!D$2:D$28)</f>
        <v>PAYS DE LA LOIRE</v>
      </c>
      <c r="K1488" t="str">
        <f t="shared" si="95"/>
        <v>niveau secondaire</v>
      </c>
      <c r="L1488" t="str">
        <f t="shared" si="96"/>
        <v>OUEST</v>
      </c>
      <c r="M1488" s="11">
        <f t="shared" si="97"/>
        <v>54192</v>
      </c>
      <c r="N1488" s="11">
        <f t="shared" si="98"/>
        <v>5748</v>
      </c>
    </row>
    <row r="1489" spans="1:14" x14ac:dyDescent="0.25">
      <c r="A1489" s="5">
        <v>43</v>
      </c>
      <c r="B1489" s="9" t="s">
        <v>34</v>
      </c>
      <c r="C1489" s="10" t="s">
        <v>64</v>
      </c>
      <c r="D1489" s="11">
        <v>1999</v>
      </c>
      <c r="E1489" s="7" t="s">
        <v>11</v>
      </c>
      <c r="F1489" s="8">
        <v>3001</v>
      </c>
      <c r="G1489" s="8">
        <v>30579</v>
      </c>
      <c r="H1489" s="8">
        <v>2030</v>
      </c>
      <c r="I1489" s="8">
        <v>34353</v>
      </c>
      <c r="J1489" t="str">
        <f>LOOKUP(A1489,Feuil7!A$2:A$28,Feuil7!D$2:D$28)</f>
        <v>FRANCHE-COMTE</v>
      </c>
      <c r="K1489" t="str">
        <f t="shared" si="95"/>
        <v>niveau primaire</v>
      </c>
      <c r="L1489" t="str">
        <f t="shared" si="96"/>
        <v>EST</v>
      </c>
      <c r="M1489" s="11">
        <f t="shared" si="97"/>
        <v>69963</v>
      </c>
      <c r="N1489" s="11">
        <f t="shared" si="98"/>
        <v>5031</v>
      </c>
    </row>
    <row r="1490" spans="1:14" x14ac:dyDescent="0.25">
      <c r="A1490" s="5">
        <v>24</v>
      </c>
      <c r="B1490" s="9" t="s">
        <v>102</v>
      </c>
      <c r="C1490" s="10" t="s">
        <v>103</v>
      </c>
      <c r="D1490" s="11">
        <v>1999</v>
      </c>
      <c r="E1490" s="7" t="s">
        <v>193</v>
      </c>
      <c r="F1490" s="8">
        <v>348</v>
      </c>
      <c r="G1490" s="8">
        <v>32607</v>
      </c>
      <c r="H1490" s="8">
        <v>268</v>
      </c>
      <c r="I1490" s="8">
        <v>50785</v>
      </c>
      <c r="J1490" t="str">
        <f>LOOKUP(A1490,Feuil7!A$2:A$28,Feuil7!D$2:D$28)</f>
        <v>CENTRE</v>
      </c>
      <c r="K1490" t="str">
        <f t="shared" si="95"/>
        <v>niveau primaire</v>
      </c>
      <c r="L1490" t="str">
        <f t="shared" si="96"/>
        <v>BASSIN PARISIEN</v>
      </c>
      <c r="M1490" s="11">
        <f t="shared" si="97"/>
        <v>84008</v>
      </c>
      <c r="N1490" s="11">
        <f t="shared" si="98"/>
        <v>616</v>
      </c>
    </row>
    <row r="1491" spans="1:14" x14ac:dyDescent="0.25">
      <c r="A1491" s="5">
        <v>73</v>
      </c>
      <c r="B1491" s="9" t="s">
        <v>313</v>
      </c>
      <c r="C1491" s="10" t="s">
        <v>24</v>
      </c>
      <c r="D1491" s="11">
        <v>2011</v>
      </c>
      <c r="E1491" s="7" t="s">
        <v>196</v>
      </c>
      <c r="F1491" s="8">
        <v>881.72046988380441</v>
      </c>
      <c r="G1491" s="8">
        <v>8912.2069841484463</v>
      </c>
      <c r="H1491" s="8">
        <v>941.8097274486737</v>
      </c>
      <c r="I1491" s="8">
        <v>10567.091962271514</v>
      </c>
      <c r="J1491" t="str">
        <f>LOOKUP(A1491,Feuil7!A$2:A$28,Feuil7!D$2:D$28)</f>
        <v>MIDI-PYRENEES</v>
      </c>
      <c r="K1491" t="str">
        <f t="shared" si="95"/>
        <v>niveau supérieur</v>
      </c>
      <c r="L1491" t="str">
        <f t="shared" si="96"/>
        <v>SUD-OUEST</v>
      </c>
      <c r="M1491" s="11">
        <f t="shared" si="97"/>
        <v>21302.829143752439</v>
      </c>
      <c r="N1491" s="11">
        <f t="shared" si="98"/>
        <v>1823.5301973324781</v>
      </c>
    </row>
    <row r="1492" spans="1:14" x14ac:dyDescent="0.25">
      <c r="A1492" s="5">
        <v>54</v>
      </c>
      <c r="B1492" s="9" t="s">
        <v>176</v>
      </c>
      <c r="C1492" s="10" t="s">
        <v>177</v>
      </c>
      <c r="D1492" s="11">
        <v>1982</v>
      </c>
      <c r="E1492" s="7" t="s">
        <v>197</v>
      </c>
      <c r="F1492" s="8">
        <v>788</v>
      </c>
      <c r="G1492" s="8">
        <v>7728</v>
      </c>
      <c r="H1492" s="8">
        <v>1108</v>
      </c>
      <c r="I1492" s="8">
        <v>7420</v>
      </c>
      <c r="J1492" t="str">
        <f>LOOKUP(A1492,Feuil7!A$2:A$28,Feuil7!D$2:D$28)</f>
        <v>POITOU-CHARENTES</v>
      </c>
      <c r="K1492" t="str">
        <f t="shared" si="95"/>
        <v>niveau supérieur</v>
      </c>
      <c r="L1492" t="str">
        <f t="shared" si="96"/>
        <v>OUEST</v>
      </c>
      <c r="M1492" s="11">
        <f t="shared" si="97"/>
        <v>17044</v>
      </c>
      <c r="N1492" s="11">
        <f t="shared" si="98"/>
        <v>1896</v>
      </c>
    </row>
    <row r="1493" spans="1:14" x14ac:dyDescent="0.25">
      <c r="A1493" s="5">
        <v>11</v>
      </c>
      <c r="B1493" s="9" t="s">
        <v>16</v>
      </c>
      <c r="C1493" s="10" t="s">
        <v>189</v>
      </c>
      <c r="D1493">
        <v>1968</v>
      </c>
      <c r="E1493" s="7" t="s">
        <v>194</v>
      </c>
      <c r="F1493" s="8">
        <v>4232</v>
      </c>
      <c r="G1493" s="8">
        <v>14900</v>
      </c>
      <c r="H1493" s="8">
        <v>5712</v>
      </c>
      <c r="I1493" s="8">
        <v>22380</v>
      </c>
      <c r="J1493" t="str">
        <f>LOOKUP(A1493,Feuil7!A$2:A$28,Feuil7!D$2:D$28)</f>
        <v>ILE-DE-FRANCE</v>
      </c>
      <c r="K1493" t="str">
        <f t="shared" si="95"/>
        <v>niveau secondaire</v>
      </c>
      <c r="L1493" t="str">
        <f t="shared" si="96"/>
        <v>REGION PARISIENNE</v>
      </c>
      <c r="M1493" s="11">
        <f t="shared" si="97"/>
        <v>47224</v>
      </c>
      <c r="N1493" s="11">
        <f t="shared" si="98"/>
        <v>9944</v>
      </c>
    </row>
    <row r="1494" spans="1:14" x14ac:dyDescent="0.25">
      <c r="A1494" s="5">
        <v>93</v>
      </c>
      <c r="B1494" s="9" t="s">
        <v>172</v>
      </c>
      <c r="C1494" s="10" t="s">
        <v>173</v>
      </c>
      <c r="D1494" s="11">
        <v>1990</v>
      </c>
      <c r="E1494" s="7" t="s">
        <v>196</v>
      </c>
      <c r="F1494" s="8">
        <v>1459</v>
      </c>
      <c r="G1494" s="8">
        <v>15645</v>
      </c>
      <c r="H1494" s="8">
        <v>2140</v>
      </c>
      <c r="I1494" s="8">
        <v>16881</v>
      </c>
      <c r="J1494" t="str">
        <f>LOOKUP(A1494,Feuil7!A$2:A$28,Feuil7!D$2:D$28)</f>
        <v>PROVENCE-ALPES-COTE D'AZUR</v>
      </c>
      <c r="K1494" t="str">
        <f t="shared" si="95"/>
        <v>niveau supérieur</v>
      </c>
      <c r="L1494" t="str">
        <f t="shared" si="96"/>
        <v>MEDITERRANEE</v>
      </c>
      <c r="M1494" s="11">
        <f t="shared" si="97"/>
        <v>36125</v>
      </c>
      <c r="N1494" s="11">
        <f t="shared" si="98"/>
        <v>3599</v>
      </c>
    </row>
    <row r="1495" spans="1:14" x14ac:dyDescent="0.25">
      <c r="A1495" s="5">
        <v>74</v>
      </c>
      <c r="B1495" s="9" t="s">
        <v>59</v>
      </c>
      <c r="C1495" s="10" t="s">
        <v>60</v>
      </c>
      <c r="D1495">
        <v>1968</v>
      </c>
      <c r="E1495" s="7" t="s">
        <v>193</v>
      </c>
      <c r="F1495" s="8">
        <v>2160</v>
      </c>
      <c r="G1495" s="8">
        <v>20276</v>
      </c>
      <c r="H1495" s="8">
        <v>2348</v>
      </c>
      <c r="I1495" s="8">
        <v>24388</v>
      </c>
      <c r="J1495" t="str">
        <f>LOOKUP(A1495,Feuil7!A$2:A$28,Feuil7!D$2:D$28)</f>
        <v>LIMOUSIN</v>
      </c>
      <c r="K1495" t="str">
        <f t="shared" si="95"/>
        <v>niveau primaire</v>
      </c>
      <c r="L1495" t="str">
        <f t="shared" si="96"/>
        <v>SUD-OUEST</v>
      </c>
      <c r="M1495" s="11">
        <f t="shared" si="97"/>
        <v>49172</v>
      </c>
      <c r="N1495" s="11">
        <f t="shared" si="98"/>
        <v>4508</v>
      </c>
    </row>
    <row r="1496" spans="1:14" x14ac:dyDescent="0.25">
      <c r="A1496" s="5">
        <v>82</v>
      </c>
      <c r="B1496" s="9" t="s">
        <v>88</v>
      </c>
      <c r="C1496" s="10" t="s">
        <v>89</v>
      </c>
      <c r="D1496" s="11">
        <v>2006</v>
      </c>
      <c r="E1496" s="7" t="s">
        <v>194</v>
      </c>
      <c r="F1496" s="8">
        <v>3284.5252786506817</v>
      </c>
      <c r="G1496" s="8">
        <v>16667.307763461456</v>
      </c>
      <c r="H1496" s="8">
        <v>2463.8212647174555</v>
      </c>
      <c r="I1496" s="8">
        <v>27808.693664124483</v>
      </c>
      <c r="J1496" t="str">
        <f>LOOKUP(A1496,Feuil7!A$2:A$28,Feuil7!D$2:D$28)</f>
        <v>RHONE-ALPES</v>
      </c>
      <c r="K1496" t="str">
        <f t="shared" si="95"/>
        <v>niveau secondaire</v>
      </c>
      <c r="L1496" t="str">
        <f t="shared" si="96"/>
        <v>CENTRE-EST</v>
      </c>
      <c r="M1496" s="11">
        <f t="shared" si="97"/>
        <v>50224.347970954077</v>
      </c>
      <c r="N1496" s="11">
        <f t="shared" si="98"/>
        <v>5748.3465433681376</v>
      </c>
    </row>
    <row r="1497" spans="1:14" x14ac:dyDescent="0.25">
      <c r="A1497" s="5">
        <v>52</v>
      </c>
      <c r="B1497" s="9" t="s">
        <v>61</v>
      </c>
      <c r="C1497" s="10" t="s">
        <v>153</v>
      </c>
      <c r="D1497" s="11">
        <v>2011</v>
      </c>
      <c r="E1497" s="7" t="s">
        <v>197</v>
      </c>
      <c r="F1497" s="8">
        <v>2417.9036245558937</v>
      </c>
      <c r="G1497" s="8">
        <v>34434.944646238502</v>
      </c>
      <c r="H1497" s="8">
        <v>3222.529758995975</v>
      </c>
      <c r="I1497" s="8">
        <v>41565.705794289817</v>
      </c>
      <c r="J1497" t="str">
        <f>LOOKUP(A1497,Feuil7!A$2:A$28,Feuil7!D$2:D$28)</f>
        <v>PAYS DE LA LOIRE</v>
      </c>
      <c r="K1497" t="str">
        <f t="shared" si="95"/>
        <v>niveau supérieur</v>
      </c>
      <c r="L1497" t="str">
        <f t="shared" si="96"/>
        <v>OUEST</v>
      </c>
      <c r="M1497" s="11">
        <f t="shared" si="97"/>
        <v>81641.083824080182</v>
      </c>
      <c r="N1497" s="11">
        <f t="shared" si="98"/>
        <v>5640.4333835518682</v>
      </c>
    </row>
    <row r="1498" spans="1:14" x14ac:dyDescent="0.25">
      <c r="A1498" s="5">
        <v>43</v>
      </c>
      <c r="B1498" s="9" t="s">
        <v>149</v>
      </c>
      <c r="C1498" s="10" t="s">
        <v>150</v>
      </c>
      <c r="D1498" s="11">
        <v>1990</v>
      </c>
      <c r="E1498" s="7" t="s">
        <v>193</v>
      </c>
      <c r="F1498" s="8">
        <v>544</v>
      </c>
      <c r="G1498" s="8">
        <v>18685</v>
      </c>
      <c r="H1498" s="8">
        <v>440</v>
      </c>
      <c r="I1498" s="8">
        <v>25276</v>
      </c>
      <c r="J1498" t="str">
        <f>LOOKUP(A1498,Feuil7!A$2:A$28,Feuil7!D$2:D$28)</f>
        <v>FRANCHE-COMTE</v>
      </c>
      <c r="K1498" t="str">
        <f t="shared" si="95"/>
        <v>niveau primaire</v>
      </c>
      <c r="L1498" t="str">
        <f t="shared" si="96"/>
        <v>EST</v>
      </c>
      <c r="M1498" s="11">
        <f t="shared" si="97"/>
        <v>44945</v>
      </c>
      <c r="N1498" s="11">
        <f t="shared" si="98"/>
        <v>984</v>
      </c>
    </row>
    <row r="1499" spans="1:14" x14ac:dyDescent="0.25">
      <c r="A1499" s="5">
        <v>73</v>
      </c>
      <c r="B1499" s="9" t="s">
        <v>76</v>
      </c>
      <c r="C1499" s="10" t="s">
        <v>77</v>
      </c>
      <c r="D1499">
        <v>1968</v>
      </c>
      <c r="E1499" s="7" t="s">
        <v>196</v>
      </c>
      <c r="F1499" s="8">
        <v>812</v>
      </c>
      <c r="G1499" s="8">
        <v>2224</v>
      </c>
      <c r="H1499" s="8">
        <v>648</v>
      </c>
      <c r="I1499" s="8">
        <v>1904</v>
      </c>
      <c r="J1499" t="str">
        <f>LOOKUP(A1499,Feuil7!A$2:A$28,Feuil7!D$2:D$28)</f>
        <v>MIDI-PYRENEES</v>
      </c>
      <c r="K1499" t="str">
        <f t="shared" si="95"/>
        <v>niveau supérieur</v>
      </c>
      <c r="L1499" t="str">
        <f t="shared" si="96"/>
        <v>SUD-OUEST</v>
      </c>
      <c r="M1499" s="11">
        <f t="shared" si="97"/>
        <v>5588</v>
      </c>
      <c r="N1499" s="11">
        <f t="shared" si="98"/>
        <v>1460</v>
      </c>
    </row>
    <row r="1500" spans="1:14" x14ac:dyDescent="0.25">
      <c r="A1500" s="5">
        <v>74</v>
      </c>
      <c r="B1500" s="9" t="s">
        <v>48</v>
      </c>
      <c r="C1500" s="10" t="s">
        <v>49</v>
      </c>
      <c r="D1500" s="11">
        <v>1982</v>
      </c>
      <c r="E1500" s="7" t="s">
        <v>194</v>
      </c>
      <c r="F1500" s="8">
        <v>884</v>
      </c>
      <c r="G1500" s="8">
        <v>3264</v>
      </c>
      <c r="H1500" s="8">
        <v>1280</v>
      </c>
      <c r="I1500" s="8">
        <v>5956</v>
      </c>
      <c r="J1500" t="str">
        <f>LOOKUP(A1500,Feuil7!A$2:A$28,Feuil7!D$2:D$28)</f>
        <v>LIMOUSIN</v>
      </c>
      <c r="K1500" t="str">
        <f t="shared" si="95"/>
        <v>niveau secondaire</v>
      </c>
      <c r="L1500" t="str">
        <f t="shared" si="96"/>
        <v>SUD-OUEST</v>
      </c>
      <c r="M1500" s="11">
        <f t="shared" si="97"/>
        <v>11384</v>
      </c>
      <c r="N1500" s="11">
        <f t="shared" si="98"/>
        <v>2164</v>
      </c>
    </row>
    <row r="1501" spans="1:14" x14ac:dyDescent="0.25">
      <c r="A1501" s="5">
        <v>11</v>
      </c>
      <c r="B1501" s="9" t="s">
        <v>27</v>
      </c>
      <c r="C1501" s="10" t="s">
        <v>186</v>
      </c>
      <c r="D1501" s="11">
        <v>2006</v>
      </c>
      <c r="E1501" s="7" t="s">
        <v>195</v>
      </c>
      <c r="F1501" s="8">
        <v>10878.198185749459</v>
      </c>
      <c r="G1501" s="8">
        <v>92643.830519162788</v>
      </c>
      <c r="H1501" s="8">
        <v>6707.6797757478698</v>
      </c>
      <c r="I1501" s="8">
        <v>74910.095566467178</v>
      </c>
      <c r="J1501" t="str">
        <f>LOOKUP(A1501,Feuil7!A$2:A$28,Feuil7!D$2:D$28)</f>
        <v>ILE-DE-FRANCE</v>
      </c>
      <c r="K1501" t="str">
        <f t="shared" si="95"/>
        <v>niveau secondaire</v>
      </c>
      <c r="L1501" t="str">
        <f t="shared" si="96"/>
        <v>REGION PARISIENNE</v>
      </c>
      <c r="M1501" s="11">
        <f t="shared" si="97"/>
        <v>185139.80404712728</v>
      </c>
      <c r="N1501" s="11">
        <f t="shared" si="98"/>
        <v>17585.877961497328</v>
      </c>
    </row>
    <row r="1502" spans="1:14" x14ac:dyDescent="0.25">
      <c r="A1502" s="5">
        <v>24</v>
      </c>
      <c r="B1502" s="9" t="s">
        <v>84</v>
      </c>
      <c r="C1502" s="10" t="s">
        <v>85</v>
      </c>
      <c r="D1502" s="11">
        <v>1982</v>
      </c>
      <c r="E1502" s="7" t="s">
        <v>197</v>
      </c>
      <c r="F1502" s="8">
        <v>296</v>
      </c>
      <c r="G1502" s="8">
        <v>3612</v>
      </c>
      <c r="H1502" s="8">
        <v>492</v>
      </c>
      <c r="I1502" s="8">
        <v>3280</v>
      </c>
      <c r="J1502" t="str">
        <f>LOOKUP(A1502,Feuil7!A$2:A$28,Feuil7!D$2:D$28)</f>
        <v>CENTRE</v>
      </c>
      <c r="K1502" t="str">
        <f t="shared" si="95"/>
        <v>niveau supérieur</v>
      </c>
      <c r="L1502" t="str">
        <f t="shared" si="96"/>
        <v>BASSIN PARISIEN</v>
      </c>
      <c r="M1502" s="11">
        <f t="shared" si="97"/>
        <v>7680</v>
      </c>
      <c r="N1502" s="11">
        <f t="shared" si="98"/>
        <v>788</v>
      </c>
    </row>
    <row r="1503" spans="1:14" x14ac:dyDescent="0.25">
      <c r="A1503" s="5">
        <v>21</v>
      </c>
      <c r="B1503" s="9" t="s">
        <v>25</v>
      </c>
      <c r="C1503" s="10" t="s">
        <v>26</v>
      </c>
      <c r="D1503" s="11">
        <v>1990</v>
      </c>
      <c r="E1503" s="7" t="s">
        <v>197</v>
      </c>
      <c r="F1503" s="8">
        <v>641</v>
      </c>
      <c r="G1503" s="8">
        <v>6620</v>
      </c>
      <c r="H1503" s="8">
        <v>804</v>
      </c>
      <c r="I1503" s="8">
        <v>6128</v>
      </c>
      <c r="J1503" t="str">
        <f>LOOKUP(A1503,Feuil7!A$2:A$28,Feuil7!D$2:D$28)</f>
        <v>CHAMPAGNE-ARDENNE</v>
      </c>
      <c r="K1503" t="str">
        <f t="shared" si="95"/>
        <v>niveau supérieur</v>
      </c>
      <c r="L1503" t="str">
        <f t="shared" si="96"/>
        <v>BASSIN PARISIEN</v>
      </c>
      <c r="M1503" s="11">
        <f t="shared" si="97"/>
        <v>14193</v>
      </c>
      <c r="N1503" s="11">
        <f t="shared" si="98"/>
        <v>1445</v>
      </c>
    </row>
    <row r="1504" spans="1:14" x14ac:dyDescent="0.25">
      <c r="A1504" s="5">
        <v>93</v>
      </c>
      <c r="B1504" s="9" t="s">
        <v>14</v>
      </c>
      <c r="C1504" s="10" t="s">
        <v>171</v>
      </c>
      <c r="D1504" s="11">
        <v>1975</v>
      </c>
      <c r="E1504" s="7" t="s">
        <v>195</v>
      </c>
      <c r="F1504" s="8">
        <v>7855</v>
      </c>
      <c r="G1504" s="8">
        <v>24400</v>
      </c>
      <c r="H1504" s="8">
        <v>5760</v>
      </c>
      <c r="I1504" s="8">
        <v>15330</v>
      </c>
      <c r="J1504" t="str">
        <f>LOOKUP(A1504,Feuil7!A$2:A$28,Feuil7!D$2:D$28)</f>
        <v>PROVENCE-ALPES-COTE D'AZUR</v>
      </c>
      <c r="K1504" t="str">
        <f t="shared" si="95"/>
        <v>niveau secondaire</v>
      </c>
      <c r="L1504" t="str">
        <f t="shared" si="96"/>
        <v>MEDITERRANEE</v>
      </c>
      <c r="M1504" s="11">
        <f t="shared" si="97"/>
        <v>53345</v>
      </c>
      <c r="N1504" s="11">
        <f t="shared" si="98"/>
        <v>13615</v>
      </c>
    </row>
    <row r="1505" spans="1:14" x14ac:dyDescent="0.25">
      <c r="A1505" s="5">
        <v>82</v>
      </c>
      <c r="B1505" s="9" t="s">
        <v>147</v>
      </c>
      <c r="C1505" s="10" t="s">
        <v>148</v>
      </c>
      <c r="D1505" s="11">
        <v>1982</v>
      </c>
      <c r="E1505" s="7" t="s">
        <v>11</v>
      </c>
      <c r="F1505" s="8">
        <v>24984</v>
      </c>
      <c r="G1505" s="8">
        <v>151540</v>
      </c>
      <c r="H1505" s="8">
        <v>19724</v>
      </c>
      <c r="I1505" s="8">
        <v>179444</v>
      </c>
      <c r="J1505" t="str">
        <f>LOOKUP(A1505,Feuil7!A$2:A$28,Feuil7!D$2:D$28)</f>
        <v>RHONE-ALPES</v>
      </c>
      <c r="K1505" t="str">
        <f t="shared" si="95"/>
        <v>niveau primaire</v>
      </c>
      <c r="L1505" t="str">
        <f t="shared" si="96"/>
        <v>CENTRE-EST</v>
      </c>
      <c r="M1505" s="11">
        <f t="shared" si="97"/>
        <v>375692</v>
      </c>
      <c r="N1505" s="11">
        <f t="shared" si="98"/>
        <v>44708</v>
      </c>
    </row>
    <row r="1506" spans="1:14" x14ac:dyDescent="0.25">
      <c r="A1506" s="5">
        <v>73</v>
      </c>
      <c r="B1506" s="9" t="s">
        <v>139</v>
      </c>
      <c r="C1506" s="10" t="s">
        <v>140</v>
      </c>
      <c r="D1506" s="11">
        <v>1990</v>
      </c>
      <c r="E1506" s="7" t="s">
        <v>197</v>
      </c>
      <c r="F1506" s="8">
        <v>451</v>
      </c>
      <c r="G1506" s="8">
        <v>6776</v>
      </c>
      <c r="H1506" s="8">
        <v>640</v>
      </c>
      <c r="I1506" s="8">
        <v>7012</v>
      </c>
      <c r="J1506" t="str">
        <f>LOOKUP(A1506,Feuil7!A$2:A$28,Feuil7!D$2:D$28)</f>
        <v>MIDI-PYRENEES</v>
      </c>
      <c r="K1506" t="str">
        <f t="shared" si="95"/>
        <v>niveau supérieur</v>
      </c>
      <c r="L1506" t="str">
        <f t="shared" si="96"/>
        <v>SUD-OUEST</v>
      </c>
      <c r="M1506" s="11">
        <f t="shared" si="97"/>
        <v>14879</v>
      </c>
      <c r="N1506" s="11">
        <f t="shared" si="98"/>
        <v>1091</v>
      </c>
    </row>
    <row r="1507" spans="1:14" x14ac:dyDescent="0.25">
      <c r="A1507" s="5">
        <v>24</v>
      </c>
      <c r="B1507" s="9" t="s">
        <v>94</v>
      </c>
      <c r="C1507" s="10" t="s">
        <v>95</v>
      </c>
      <c r="D1507" s="11">
        <v>1975</v>
      </c>
      <c r="E1507" s="7" t="s">
        <v>11</v>
      </c>
      <c r="F1507" s="8">
        <v>4565</v>
      </c>
      <c r="G1507" s="8">
        <v>36870</v>
      </c>
      <c r="H1507" s="8">
        <v>3380</v>
      </c>
      <c r="I1507" s="8">
        <v>42460</v>
      </c>
      <c r="J1507" t="str">
        <f>LOOKUP(A1507,Feuil7!A$2:A$28,Feuil7!D$2:D$28)</f>
        <v>CENTRE</v>
      </c>
      <c r="K1507" t="str">
        <f t="shared" si="95"/>
        <v>niveau primaire</v>
      </c>
      <c r="L1507" t="str">
        <f t="shared" si="96"/>
        <v>BASSIN PARISIEN</v>
      </c>
      <c r="M1507" s="11">
        <f t="shared" si="97"/>
        <v>87275</v>
      </c>
      <c r="N1507" s="11">
        <f t="shared" si="98"/>
        <v>7945</v>
      </c>
    </row>
    <row r="1508" spans="1:14" x14ac:dyDescent="0.25">
      <c r="A1508" s="5">
        <v>26</v>
      </c>
      <c r="B1508" s="9" t="s">
        <v>125</v>
      </c>
      <c r="C1508" s="10" t="s">
        <v>126</v>
      </c>
      <c r="D1508" s="11">
        <v>1999</v>
      </c>
      <c r="E1508" s="7" t="s">
        <v>194</v>
      </c>
      <c r="F1508" s="8">
        <v>550</v>
      </c>
      <c r="G1508" s="8">
        <v>4383</v>
      </c>
      <c r="H1508" s="8">
        <v>474</v>
      </c>
      <c r="I1508" s="8">
        <v>8081</v>
      </c>
      <c r="J1508" t="str">
        <f>LOOKUP(A1508,Feuil7!A$2:A$28,Feuil7!D$2:D$28)</f>
        <v>BOURGOGNE</v>
      </c>
      <c r="K1508" t="str">
        <f t="shared" si="95"/>
        <v>niveau secondaire</v>
      </c>
      <c r="L1508" t="str">
        <f t="shared" si="96"/>
        <v>BASSIN PARISIEN</v>
      </c>
      <c r="M1508" s="11">
        <f t="shared" si="97"/>
        <v>13488</v>
      </c>
      <c r="N1508" s="11">
        <f t="shared" si="98"/>
        <v>1024</v>
      </c>
    </row>
    <row r="1509" spans="1:14" x14ac:dyDescent="0.25">
      <c r="A1509" s="5">
        <v>73</v>
      </c>
      <c r="B1509" s="9" t="s">
        <v>9</v>
      </c>
      <c r="C1509" s="10" t="s">
        <v>170</v>
      </c>
      <c r="D1509" s="11">
        <v>1982</v>
      </c>
      <c r="E1509" s="7" t="s">
        <v>195</v>
      </c>
      <c r="F1509" s="8">
        <v>3212</v>
      </c>
      <c r="G1509" s="8">
        <v>8860</v>
      </c>
      <c r="H1509" s="8">
        <v>1900</v>
      </c>
      <c r="I1509" s="8">
        <v>5364</v>
      </c>
      <c r="J1509" t="str">
        <f>LOOKUP(A1509,Feuil7!A$2:A$28,Feuil7!D$2:D$28)</f>
        <v>MIDI-PYRENEES</v>
      </c>
      <c r="K1509" t="str">
        <f t="shared" si="95"/>
        <v>niveau secondaire</v>
      </c>
      <c r="L1509" t="str">
        <f t="shared" si="96"/>
        <v>SUD-OUEST</v>
      </c>
      <c r="M1509" s="11">
        <f t="shared" si="97"/>
        <v>19336</v>
      </c>
      <c r="N1509" s="11">
        <f t="shared" si="98"/>
        <v>5112</v>
      </c>
    </row>
    <row r="1510" spans="1:14" x14ac:dyDescent="0.25">
      <c r="A1510" s="5">
        <v>22</v>
      </c>
      <c r="B1510" s="9" t="s">
        <v>129</v>
      </c>
      <c r="C1510" s="10" t="s">
        <v>130</v>
      </c>
      <c r="D1510" s="11">
        <v>1982</v>
      </c>
      <c r="E1510" s="7" t="s">
        <v>195</v>
      </c>
      <c r="F1510" s="8">
        <v>10744</v>
      </c>
      <c r="G1510" s="8">
        <v>33416</v>
      </c>
      <c r="H1510" s="8">
        <v>7348</v>
      </c>
      <c r="I1510" s="8">
        <v>20604</v>
      </c>
      <c r="J1510" t="str">
        <f>LOOKUP(A1510,Feuil7!A$2:A$28,Feuil7!D$2:D$28)</f>
        <v>PICARDIE</v>
      </c>
      <c r="K1510" t="str">
        <f t="shared" si="95"/>
        <v>niveau secondaire</v>
      </c>
      <c r="L1510" t="str">
        <f t="shared" si="96"/>
        <v>BASSIN PARISIEN</v>
      </c>
      <c r="M1510" s="11">
        <f t="shared" si="97"/>
        <v>72112</v>
      </c>
      <c r="N1510" s="11">
        <f t="shared" si="98"/>
        <v>18092</v>
      </c>
    </row>
    <row r="1511" spans="1:14" x14ac:dyDescent="0.25">
      <c r="A1511" s="5">
        <v>41</v>
      </c>
      <c r="B1511" s="9" t="s">
        <v>119</v>
      </c>
      <c r="C1511" s="10" t="s">
        <v>120</v>
      </c>
      <c r="D1511" s="11">
        <v>1999</v>
      </c>
      <c r="E1511" s="7" t="s">
        <v>11</v>
      </c>
      <c r="F1511" s="8">
        <v>1127</v>
      </c>
      <c r="G1511" s="8">
        <v>13640</v>
      </c>
      <c r="H1511" s="8">
        <v>669</v>
      </c>
      <c r="I1511" s="8">
        <v>16864</v>
      </c>
      <c r="J1511" t="str">
        <f>LOOKUP(A1511,Feuil7!A$2:A$28,Feuil7!D$2:D$28)</f>
        <v>LORRAINE</v>
      </c>
      <c r="K1511" t="str">
        <f t="shared" si="95"/>
        <v>niveau primaire</v>
      </c>
      <c r="L1511" t="str">
        <f t="shared" si="96"/>
        <v>EST</v>
      </c>
      <c r="M1511" s="11">
        <f t="shared" si="97"/>
        <v>32300</v>
      </c>
      <c r="N1511" s="11">
        <f t="shared" si="98"/>
        <v>1796</v>
      </c>
    </row>
    <row r="1512" spans="1:14" x14ac:dyDescent="0.25">
      <c r="A1512" s="5">
        <v>72</v>
      </c>
      <c r="B1512" s="9" t="s">
        <v>78</v>
      </c>
      <c r="C1512" s="10" t="s">
        <v>79</v>
      </c>
      <c r="D1512">
        <v>1968</v>
      </c>
      <c r="E1512" s="7" t="s">
        <v>196</v>
      </c>
      <c r="F1512" s="8">
        <v>3408</v>
      </c>
      <c r="G1512" s="8">
        <v>18496</v>
      </c>
      <c r="H1512" s="8">
        <v>4124</v>
      </c>
      <c r="I1512" s="8">
        <v>15532</v>
      </c>
      <c r="J1512" t="str">
        <f>LOOKUP(A1512,Feuil7!A$2:A$28,Feuil7!D$2:D$28)</f>
        <v>AQUITAINE</v>
      </c>
      <c r="K1512" t="str">
        <f t="shared" si="95"/>
        <v>niveau supérieur</v>
      </c>
      <c r="L1512" t="str">
        <f t="shared" si="96"/>
        <v>SUD-OUEST</v>
      </c>
      <c r="M1512" s="11">
        <f t="shared" si="97"/>
        <v>41560</v>
      </c>
      <c r="N1512" s="11">
        <f t="shared" si="98"/>
        <v>7532</v>
      </c>
    </row>
    <row r="1513" spans="1:14" x14ac:dyDescent="0.25">
      <c r="A1513" s="5">
        <v>82</v>
      </c>
      <c r="B1513" s="9" t="s">
        <v>23</v>
      </c>
      <c r="C1513" s="10" t="s">
        <v>154</v>
      </c>
      <c r="D1513">
        <v>1968</v>
      </c>
      <c r="E1513" s="7" t="s">
        <v>11</v>
      </c>
      <c r="F1513" s="8">
        <v>4004</v>
      </c>
      <c r="G1513" s="8">
        <v>31968</v>
      </c>
      <c r="H1513" s="8">
        <v>2804</v>
      </c>
      <c r="I1513" s="8">
        <v>33120</v>
      </c>
      <c r="J1513" t="str">
        <f>LOOKUP(A1513,Feuil7!A$2:A$28,Feuil7!D$2:D$28)</f>
        <v>RHONE-ALPES</v>
      </c>
      <c r="K1513" t="str">
        <f t="shared" si="95"/>
        <v>niveau primaire</v>
      </c>
      <c r="L1513" t="str">
        <f t="shared" si="96"/>
        <v>CENTRE-EST</v>
      </c>
      <c r="M1513" s="11">
        <f t="shared" si="97"/>
        <v>71896</v>
      </c>
      <c r="N1513" s="11">
        <f t="shared" si="98"/>
        <v>6808</v>
      </c>
    </row>
    <row r="1514" spans="1:14" x14ac:dyDescent="0.25">
      <c r="A1514" s="5">
        <v>52</v>
      </c>
      <c r="B1514" s="9" t="s">
        <v>61</v>
      </c>
      <c r="C1514" s="10" t="s">
        <v>153</v>
      </c>
      <c r="D1514">
        <v>1968</v>
      </c>
      <c r="E1514" s="7" t="s">
        <v>195</v>
      </c>
      <c r="F1514" s="8">
        <v>6500</v>
      </c>
      <c r="G1514" s="8">
        <v>12576</v>
      </c>
      <c r="H1514" s="8">
        <v>4508</v>
      </c>
      <c r="I1514" s="8">
        <v>8276</v>
      </c>
      <c r="J1514" t="str">
        <f>LOOKUP(A1514,Feuil7!A$2:A$28,Feuil7!D$2:D$28)</f>
        <v>PAYS DE LA LOIRE</v>
      </c>
      <c r="K1514" t="str">
        <f t="shared" si="95"/>
        <v>niveau secondaire</v>
      </c>
      <c r="L1514" t="str">
        <f t="shared" si="96"/>
        <v>OUEST</v>
      </c>
      <c r="M1514" s="11">
        <f t="shared" si="97"/>
        <v>31860</v>
      </c>
      <c r="N1514" s="11">
        <f t="shared" si="98"/>
        <v>11008</v>
      </c>
    </row>
    <row r="1515" spans="1:14" x14ac:dyDescent="0.25">
      <c r="A1515" s="5">
        <v>11</v>
      </c>
      <c r="B1515" s="9" t="s">
        <v>50</v>
      </c>
      <c r="C1515" s="10" t="s">
        <v>190</v>
      </c>
      <c r="D1515" s="11">
        <v>1982</v>
      </c>
      <c r="E1515" s="7" t="s">
        <v>196</v>
      </c>
      <c r="F1515" s="8">
        <v>6876</v>
      </c>
      <c r="G1515" s="8">
        <v>38116</v>
      </c>
      <c r="H1515" s="8">
        <v>9904</v>
      </c>
      <c r="I1515" s="8">
        <v>37096</v>
      </c>
      <c r="J1515" t="str">
        <f>LOOKUP(A1515,Feuil7!A$2:A$28,Feuil7!D$2:D$28)</f>
        <v>ILE-DE-FRANCE</v>
      </c>
      <c r="K1515" t="str">
        <f t="shared" si="95"/>
        <v>niveau supérieur</v>
      </c>
      <c r="L1515" t="str">
        <f t="shared" si="96"/>
        <v>REGION PARISIENNE</v>
      </c>
      <c r="M1515" s="11">
        <f t="shared" si="97"/>
        <v>91992</v>
      </c>
      <c r="N1515" s="11">
        <f t="shared" si="98"/>
        <v>16780</v>
      </c>
    </row>
    <row r="1516" spans="1:14" x14ac:dyDescent="0.25">
      <c r="A1516" s="5">
        <v>83</v>
      </c>
      <c r="B1516" s="9" t="s">
        <v>306</v>
      </c>
      <c r="C1516" s="10" t="s">
        <v>15</v>
      </c>
      <c r="D1516">
        <v>1968</v>
      </c>
      <c r="E1516" s="7" t="s">
        <v>197</v>
      </c>
      <c r="F1516" s="8">
        <v>356</v>
      </c>
      <c r="G1516" s="8">
        <v>3912</v>
      </c>
      <c r="H1516" s="8">
        <v>164</v>
      </c>
      <c r="I1516" s="8">
        <v>1444</v>
      </c>
      <c r="J1516" t="str">
        <f>LOOKUP(A1516,Feuil7!A$2:A$28,Feuil7!D$2:D$28)</f>
        <v>AUVERGNE</v>
      </c>
      <c r="K1516" t="str">
        <f t="shared" si="95"/>
        <v>niveau supérieur</v>
      </c>
      <c r="L1516" t="str">
        <f t="shared" si="96"/>
        <v>CENTRE-EST</v>
      </c>
      <c r="M1516" s="11">
        <f t="shared" si="97"/>
        <v>5876</v>
      </c>
      <c r="N1516" s="11">
        <f t="shared" si="98"/>
        <v>520</v>
      </c>
    </row>
    <row r="1517" spans="1:14" x14ac:dyDescent="0.25">
      <c r="A1517" s="5">
        <v>25</v>
      </c>
      <c r="B1517" s="9" t="s">
        <v>131</v>
      </c>
      <c r="C1517" s="10" t="s">
        <v>132</v>
      </c>
      <c r="D1517" s="11">
        <v>2006</v>
      </c>
      <c r="E1517" s="7" t="s">
        <v>197</v>
      </c>
      <c r="F1517" s="8">
        <v>1027.8867569006027</v>
      </c>
      <c r="G1517" s="8">
        <v>12653.791333751276</v>
      </c>
      <c r="H1517" s="8">
        <v>1439.9167525960418</v>
      </c>
      <c r="I1517" s="8">
        <v>15643.556214404956</v>
      </c>
      <c r="J1517" t="str">
        <f>LOOKUP(A1517,Feuil7!A$2:A$28,Feuil7!D$2:D$28)</f>
        <v>BASSE-NORMANDIE</v>
      </c>
      <c r="K1517" t="str">
        <f t="shared" si="95"/>
        <v>niveau supérieur</v>
      </c>
      <c r="L1517" t="str">
        <f t="shared" si="96"/>
        <v>BASSIN PARISIEN</v>
      </c>
      <c r="M1517" s="11">
        <f t="shared" si="97"/>
        <v>30765.151057652878</v>
      </c>
      <c r="N1517" s="11">
        <f t="shared" si="98"/>
        <v>2467.8035094966444</v>
      </c>
    </row>
    <row r="1518" spans="1:14" x14ac:dyDescent="0.25">
      <c r="A1518" s="5">
        <v>83</v>
      </c>
      <c r="B1518" s="9" t="s">
        <v>306</v>
      </c>
      <c r="C1518" s="10" t="s">
        <v>15</v>
      </c>
      <c r="D1518" s="11">
        <v>1975</v>
      </c>
      <c r="E1518" s="7" t="s">
        <v>195</v>
      </c>
      <c r="F1518" s="8">
        <v>6290</v>
      </c>
      <c r="G1518" s="8">
        <v>16275</v>
      </c>
      <c r="H1518" s="8">
        <v>3735</v>
      </c>
      <c r="I1518" s="8">
        <v>8080</v>
      </c>
      <c r="J1518" t="str">
        <f>LOOKUP(A1518,Feuil7!A$2:A$28,Feuil7!D$2:D$28)</f>
        <v>AUVERGNE</v>
      </c>
      <c r="K1518" t="str">
        <f t="shared" si="95"/>
        <v>niveau secondaire</v>
      </c>
      <c r="L1518" t="str">
        <f t="shared" si="96"/>
        <v>CENTRE-EST</v>
      </c>
      <c r="M1518" s="11">
        <f t="shared" si="97"/>
        <v>34380</v>
      </c>
      <c r="N1518" s="11">
        <f t="shared" si="98"/>
        <v>10025</v>
      </c>
    </row>
    <row r="1519" spans="1:14" x14ac:dyDescent="0.25">
      <c r="A1519" s="5">
        <v>93</v>
      </c>
      <c r="B1519" s="9" t="s">
        <v>32</v>
      </c>
      <c r="C1519" s="10" t="s">
        <v>33</v>
      </c>
      <c r="D1519" s="11">
        <v>2006</v>
      </c>
      <c r="E1519" s="7" t="s">
        <v>11</v>
      </c>
      <c r="F1519" s="8">
        <v>14150.19095443552</v>
      </c>
      <c r="G1519" s="8">
        <v>129384.01487271077</v>
      </c>
      <c r="H1519" s="8">
        <v>9697.3472846203895</v>
      </c>
      <c r="I1519" s="8">
        <v>161240.22652113726</v>
      </c>
      <c r="J1519" t="str">
        <f>LOOKUP(A1519,Feuil7!A$2:A$28,Feuil7!D$2:D$28)</f>
        <v>PROVENCE-ALPES-COTE D'AZUR</v>
      </c>
      <c r="K1519" t="str">
        <f t="shared" si="95"/>
        <v>niveau primaire</v>
      </c>
      <c r="L1519" t="str">
        <f t="shared" si="96"/>
        <v>MEDITERRANEE</v>
      </c>
      <c r="M1519" s="11">
        <f t="shared" si="97"/>
        <v>314471.77963290398</v>
      </c>
      <c r="N1519" s="11">
        <f t="shared" si="98"/>
        <v>23847.53823905591</v>
      </c>
    </row>
    <row r="1520" spans="1:14" x14ac:dyDescent="0.25">
      <c r="A1520" s="5">
        <v>91</v>
      </c>
      <c r="B1520" s="9" t="s">
        <v>28</v>
      </c>
      <c r="C1520" s="10" t="s">
        <v>29</v>
      </c>
      <c r="D1520" s="11">
        <v>2011</v>
      </c>
      <c r="E1520" s="7" t="s">
        <v>11</v>
      </c>
      <c r="F1520" s="8">
        <v>2285.9891233779181</v>
      </c>
      <c r="G1520" s="8">
        <v>22849.1359305468</v>
      </c>
      <c r="H1520" s="8">
        <v>1591.4192958169272</v>
      </c>
      <c r="I1520" s="8">
        <v>28878.015446214133</v>
      </c>
      <c r="J1520" t="str">
        <f>LOOKUP(A1520,Feuil7!A$2:A$28,Feuil7!D$2:D$28)</f>
        <v>LANGUEDOC-ROUSSILLON</v>
      </c>
      <c r="K1520" t="str">
        <f t="shared" si="95"/>
        <v>niveau primaire</v>
      </c>
      <c r="L1520" t="str">
        <f t="shared" si="96"/>
        <v>MEDITERRANEE</v>
      </c>
      <c r="M1520" s="11">
        <f t="shared" si="97"/>
        <v>55604.559795955778</v>
      </c>
      <c r="N1520" s="11">
        <f t="shared" si="98"/>
        <v>3877.408419194845</v>
      </c>
    </row>
    <row r="1521" spans="1:14" x14ac:dyDescent="0.25">
      <c r="A1521" s="5">
        <v>83</v>
      </c>
      <c r="B1521" s="9" t="s">
        <v>135</v>
      </c>
      <c r="C1521" s="10" t="s">
        <v>136</v>
      </c>
      <c r="D1521" s="11">
        <v>2011</v>
      </c>
      <c r="E1521" s="7" t="s">
        <v>193</v>
      </c>
      <c r="F1521" s="8">
        <v>120.40062234034791</v>
      </c>
      <c r="G1521" s="8">
        <v>21774.218858723714</v>
      </c>
      <c r="H1521" s="8">
        <v>74.195658079680172</v>
      </c>
      <c r="I1521" s="8">
        <v>36302.082899926427</v>
      </c>
      <c r="J1521" t="str">
        <f>LOOKUP(A1521,Feuil7!A$2:A$28,Feuil7!D$2:D$28)</f>
        <v>AUVERGNE</v>
      </c>
      <c r="K1521" t="str">
        <f t="shared" si="95"/>
        <v>niveau primaire</v>
      </c>
      <c r="L1521" t="str">
        <f t="shared" si="96"/>
        <v>CENTRE-EST</v>
      </c>
      <c r="M1521" s="11">
        <f t="shared" si="97"/>
        <v>58270.898039070169</v>
      </c>
      <c r="N1521" s="11">
        <f t="shared" si="98"/>
        <v>194.59628042002808</v>
      </c>
    </row>
    <row r="1522" spans="1:14" x14ac:dyDescent="0.25">
      <c r="A1522" s="5">
        <v>73</v>
      </c>
      <c r="B1522" s="9" t="s">
        <v>168</v>
      </c>
      <c r="C1522" s="10" t="s">
        <v>169</v>
      </c>
      <c r="D1522" s="11">
        <v>2011</v>
      </c>
      <c r="E1522" s="7" t="s">
        <v>11</v>
      </c>
      <c r="F1522" s="8">
        <v>1661.8059367916333</v>
      </c>
      <c r="G1522" s="8">
        <v>23033.950062111064</v>
      </c>
      <c r="H1522" s="8">
        <v>1189.7319569226818</v>
      </c>
      <c r="I1522" s="8">
        <v>28104.066553043369</v>
      </c>
      <c r="J1522" t="str">
        <f>LOOKUP(A1522,Feuil7!A$2:A$28,Feuil7!D$2:D$28)</f>
        <v>MIDI-PYRENEES</v>
      </c>
      <c r="K1522" t="str">
        <f t="shared" si="95"/>
        <v>niveau primaire</v>
      </c>
      <c r="L1522" t="str">
        <f t="shared" si="96"/>
        <v>SUD-OUEST</v>
      </c>
      <c r="M1522" s="11">
        <f t="shared" si="97"/>
        <v>53989.55450886875</v>
      </c>
      <c r="N1522" s="11">
        <f t="shared" si="98"/>
        <v>2851.537893714315</v>
      </c>
    </row>
    <row r="1523" spans="1:14" x14ac:dyDescent="0.25">
      <c r="A1523" s="5">
        <v>52</v>
      </c>
      <c r="B1523" s="9" t="s">
        <v>100</v>
      </c>
      <c r="C1523" s="10" t="s">
        <v>101</v>
      </c>
      <c r="D1523" s="11">
        <v>2011</v>
      </c>
      <c r="E1523" s="7" t="s">
        <v>193</v>
      </c>
      <c r="F1523" s="8">
        <v>202.76188478091726</v>
      </c>
      <c r="G1523" s="8">
        <v>29561.125556913423</v>
      </c>
      <c r="H1523" s="8">
        <v>59.805670471549817</v>
      </c>
      <c r="I1523" s="8">
        <v>59934.792320478242</v>
      </c>
      <c r="J1523" t="str">
        <f>LOOKUP(A1523,Feuil7!A$2:A$28,Feuil7!D$2:D$28)</f>
        <v>PAYS DE LA LOIRE</v>
      </c>
      <c r="K1523" t="str">
        <f t="shared" si="95"/>
        <v>niveau primaire</v>
      </c>
      <c r="L1523" t="str">
        <f t="shared" si="96"/>
        <v>OUEST</v>
      </c>
      <c r="M1523" s="11">
        <f t="shared" si="97"/>
        <v>89758.485432644127</v>
      </c>
      <c r="N1523" s="11">
        <f t="shared" si="98"/>
        <v>262.56755525246706</v>
      </c>
    </row>
    <row r="1524" spans="1:14" x14ac:dyDescent="0.25">
      <c r="A1524" s="5">
        <v>26</v>
      </c>
      <c r="B1524" s="9" t="s">
        <v>21</v>
      </c>
      <c r="C1524" s="10" t="s">
        <v>56</v>
      </c>
      <c r="D1524">
        <v>1968</v>
      </c>
      <c r="E1524" s="7" t="s">
        <v>11</v>
      </c>
      <c r="F1524" s="8">
        <v>8108</v>
      </c>
      <c r="G1524" s="8">
        <v>49276</v>
      </c>
      <c r="H1524" s="8">
        <v>6524</v>
      </c>
      <c r="I1524" s="8">
        <v>56052</v>
      </c>
      <c r="J1524" t="str">
        <f>LOOKUP(A1524,Feuil7!A$2:A$28,Feuil7!D$2:D$28)</f>
        <v>BOURGOGNE</v>
      </c>
      <c r="K1524" t="str">
        <f t="shared" si="95"/>
        <v>niveau primaire</v>
      </c>
      <c r="L1524" t="str">
        <f t="shared" si="96"/>
        <v>BASSIN PARISIEN</v>
      </c>
      <c r="M1524" s="11">
        <f t="shared" si="97"/>
        <v>119960</v>
      </c>
      <c r="N1524" s="11">
        <f t="shared" si="98"/>
        <v>14632</v>
      </c>
    </row>
    <row r="1525" spans="1:14" x14ac:dyDescent="0.25">
      <c r="A1525" s="5">
        <v>93</v>
      </c>
      <c r="B1525" s="9" t="s">
        <v>172</v>
      </c>
      <c r="C1525" s="10" t="s">
        <v>173</v>
      </c>
      <c r="D1525" s="11">
        <v>1999</v>
      </c>
      <c r="E1525" s="7" t="s">
        <v>11</v>
      </c>
      <c r="F1525" s="8">
        <v>3808</v>
      </c>
      <c r="G1525" s="8">
        <v>36404</v>
      </c>
      <c r="H1525" s="8">
        <v>2814</v>
      </c>
      <c r="I1525" s="8">
        <v>42593</v>
      </c>
      <c r="J1525" t="str">
        <f>LOOKUP(A1525,Feuil7!A$2:A$28,Feuil7!D$2:D$28)</f>
        <v>PROVENCE-ALPES-COTE D'AZUR</v>
      </c>
      <c r="K1525" t="str">
        <f t="shared" si="95"/>
        <v>niveau primaire</v>
      </c>
      <c r="L1525" t="str">
        <f t="shared" si="96"/>
        <v>MEDITERRANEE</v>
      </c>
      <c r="M1525" s="11">
        <f t="shared" si="97"/>
        <v>85619</v>
      </c>
      <c r="N1525" s="11">
        <f t="shared" si="98"/>
        <v>6622</v>
      </c>
    </row>
    <row r="1526" spans="1:14" x14ac:dyDescent="0.25">
      <c r="A1526" s="5">
        <v>21</v>
      </c>
      <c r="B1526" s="9" t="s">
        <v>25</v>
      </c>
      <c r="C1526" s="10" t="s">
        <v>26</v>
      </c>
      <c r="D1526" s="11">
        <v>2011</v>
      </c>
      <c r="E1526" s="7" t="s">
        <v>193</v>
      </c>
      <c r="F1526" s="8">
        <v>56.748387744364592</v>
      </c>
      <c r="G1526" s="8">
        <v>11083.343507425958</v>
      </c>
      <c r="H1526" s="8">
        <v>26.123289249648408</v>
      </c>
      <c r="I1526" s="8">
        <v>20448.504919990515</v>
      </c>
      <c r="J1526" t="str">
        <f>LOOKUP(A1526,Feuil7!A$2:A$28,Feuil7!D$2:D$28)</f>
        <v>CHAMPAGNE-ARDENNE</v>
      </c>
      <c r="K1526" t="str">
        <f t="shared" si="95"/>
        <v>niveau primaire</v>
      </c>
      <c r="L1526" t="str">
        <f t="shared" si="96"/>
        <v>BASSIN PARISIEN</v>
      </c>
      <c r="M1526" s="11">
        <f t="shared" si="97"/>
        <v>31614.720104410488</v>
      </c>
      <c r="N1526" s="11">
        <f t="shared" si="98"/>
        <v>82.871676994013001</v>
      </c>
    </row>
    <row r="1527" spans="1:14" x14ac:dyDescent="0.25">
      <c r="A1527" s="5">
        <v>82</v>
      </c>
      <c r="B1527" s="9" t="s">
        <v>147</v>
      </c>
      <c r="C1527" s="10" t="s">
        <v>148</v>
      </c>
      <c r="D1527">
        <v>1968</v>
      </c>
      <c r="E1527" s="7" t="s">
        <v>193</v>
      </c>
      <c r="F1527" s="8">
        <v>20920</v>
      </c>
      <c r="G1527" s="8">
        <v>106640</v>
      </c>
      <c r="H1527" s="8">
        <v>21440</v>
      </c>
      <c r="I1527" s="8">
        <v>133400</v>
      </c>
      <c r="J1527" t="str">
        <f>LOOKUP(A1527,Feuil7!A$2:A$28,Feuil7!D$2:D$28)</f>
        <v>RHONE-ALPES</v>
      </c>
      <c r="K1527" t="str">
        <f t="shared" si="95"/>
        <v>niveau primaire</v>
      </c>
      <c r="L1527" t="str">
        <f t="shared" si="96"/>
        <v>CENTRE-EST</v>
      </c>
      <c r="M1527" s="11">
        <f t="shared" si="97"/>
        <v>282400</v>
      </c>
      <c r="N1527" s="11">
        <f t="shared" si="98"/>
        <v>42360</v>
      </c>
    </row>
    <row r="1528" spans="1:14" x14ac:dyDescent="0.25">
      <c r="A1528" s="5">
        <v>41</v>
      </c>
      <c r="B1528" s="9" t="s">
        <v>180</v>
      </c>
      <c r="C1528" s="10" t="s">
        <v>181</v>
      </c>
      <c r="D1528" s="11">
        <v>1982</v>
      </c>
      <c r="E1528" s="7" t="s">
        <v>193</v>
      </c>
      <c r="F1528" s="8">
        <v>1672</v>
      </c>
      <c r="G1528" s="8">
        <v>31036</v>
      </c>
      <c r="H1528" s="8">
        <v>2024</v>
      </c>
      <c r="I1528" s="8">
        <v>42960</v>
      </c>
      <c r="J1528" t="str">
        <f>LOOKUP(A1528,Feuil7!A$2:A$28,Feuil7!D$2:D$28)</f>
        <v>LORRAINE</v>
      </c>
      <c r="K1528" t="str">
        <f t="shared" si="95"/>
        <v>niveau primaire</v>
      </c>
      <c r="L1528" t="str">
        <f t="shared" si="96"/>
        <v>EST</v>
      </c>
      <c r="M1528" s="11">
        <f t="shared" si="97"/>
        <v>77692</v>
      </c>
      <c r="N1528" s="11">
        <f t="shared" si="98"/>
        <v>3696</v>
      </c>
    </row>
    <row r="1529" spans="1:14" x14ac:dyDescent="0.25">
      <c r="A1529" s="5">
        <v>41</v>
      </c>
      <c r="B1529" s="9" t="s">
        <v>119</v>
      </c>
      <c r="C1529" s="10" t="s">
        <v>120</v>
      </c>
      <c r="D1529" s="11">
        <v>2006</v>
      </c>
      <c r="E1529" s="7" t="s">
        <v>195</v>
      </c>
      <c r="F1529" s="8">
        <v>2768.6734119451221</v>
      </c>
      <c r="G1529" s="8">
        <v>22968.597907626558</v>
      </c>
      <c r="H1529" s="8">
        <v>1362.2351811546005</v>
      </c>
      <c r="I1529" s="8">
        <v>15401.155139913744</v>
      </c>
      <c r="J1529" t="str">
        <f>LOOKUP(A1529,Feuil7!A$2:A$28,Feuil7!D$2:D$28)</f>
        <v>LORRAINE</v>
      </c>
      <c r="K1529" t="str">
        <f t="shared" si="95"/>
        <v>niveau secondaire</v>
      </c>
      <c r="L1529" t="str">
        <f t="shared" si="96"/>
        <v>EST</v>
      </c>
      <c r="M1529" s="11">
        <f t="shared" si="97"/>
        <v>42500.661640640021</v>
      </c>
      <c r="N1529" s="11">
        <f t="shared" si="98"/>
        <v>4130.9085930997226</v>
      </c>
    </row>
    <row r="1530" spans="1:14" x14ac:dyDescent="0.25">
      <c r="A1530" s="5">
        <v>21</v>
      </c>
      <c r="B1530" s="9" t="s">
        <v>25</v>
      </c>
      <c r="C1530" s="10" t="s">
        <v>26</v>
      </c>
      <c r="D1530" s="11">
        <v>2011</v>
      </c>
      <c r="E1530" s="7" t="s">
        <v>196</v>
      </c>
      <c r="F1530" s="8">
        <v>2342.3840293582575</v>
      </c>
      <c r="G1530" s="8">
        <v>13509.858796305451</v>
      </c>
      <c r="H1530" s="8">
        <v>2327.5723425274982</v>
      </c>
      <c r="I1530" s="8">
        <v>15253.558060877587</v>
      </c>
      <c r="J1530" t="str">
        <f>LOOKUP(A1530,Feuil7!A$2:A$28,Feuil7!D$2:D$28)</f>
        <v>CHAMPAGNE-ARDENNE</v>
      </c>
      <c r="K1530" t="str">
        <f t="shared" si="95"/>
        <v>niveau supérieur</v>
      </c>
      <c r="L1530" t="str">
        <f t="shared" si="96"/>
        <v>BASSIN PARISIEN</v>
      </c>
      <c r="M1530" s="11">
        <f t="shared" si="97"/>
        <v>33433.373229068791</v>
      </c>
      <c r="N1530" s="11">
        <f t="shared" si="98"/>
        <v>4669.9563718857553</v>
      </c>
    </row>
    <row r="1531" spans="1:14" x14ac:dyDescent="0.25">
      <c r="A1531" s="5">
        <v>11</v>
      </c>
      <c r="B1531" s="9" t="s">
        <v>16</v>
      </c>
      <c r="C1531" s="10" t="s">
        <v>189</v>
      </c>
      <c r="D1531" s="11">
        <v>1990</v>
      </c>
      <c r="E1531" s="7" t="s">
        <v>11</v>
      </c>
      <c r="F1531" s="8">
        <v>16200</v>
      </c>
      <c r="G1531" s="8">
        <v>132811</v>
      </c>
      <c r="H1531" s="8">
        <v>13616</v>
      </c>
      <c r="I1531" s="8">
        <v>141273</v>
      </c>
      <c r="J1531" t="str">
        <f>LOOKUP(A1531,Feuil7!A$2:A$28,Feuil7!D$2:D$28)</f>
        <v>ILE-DE-FRANCE</v>
      </c>
      <c r="K1531" t="str">
        <f t="shared" si="95"/>
        <v>niveau primaire</v>
      </c>
      <c r="L1531" t="str">
        <f t="shared" si="96"/>
        <v>REGION PARISIENNE</v>
      </c>
      <c r="M1531" s="11">
        <f t="shared" si="97"/>
        <v>303900</v>
      </c>
      <c r="N1531" s="11">
        <f t="shared" si="98"/>
        <v>29816</v>
      </c>
    </row>
    <row r="1532" spans="1:14" x14ac:dyDescent="0.25">
      <c r="A1532" s="5">
        <v>83</v>
      </c>
      <c r="B1532" s="9" t="s">
        <v>306</v>
      </c>
      <c r="C1532" s="10" t="s">
        <v>15</v>
      </c>
      <c r="D1532" s="11">
        <v>1982</v>
      </c>
      <c r="E1532" s="7" t="s">
        <v>196</v>
      </c>
      <c r="F1532" s="8">
        <v>1664</v>
      </c>
      <c r="G1532" s="8">
        <v>9256</v>
      </c>
      <c r="H1532" s="8">
        <v>1944</v>
      </c>
      <c r="I1532" s="8">
        <v>8100</v>
      </c>
      <c r="J1532" t="str">
        <f>LOOKUP(A1532,Feuil7!A$2:A$28,Feuil7!D$2:D$28)</f>
        <v>AUVERGNE</v>
      </c>
      <c r="K1532" t="str">
        <f t="shared" si="95"/>
        <v>niveau supérieur</v>
      </c>
      <c r="L1532" t="str">
        <f t="shared" si="96"/>
        <v>CENTRE-EST</v>
      </c>
      <c r="M1532" s="11">
        <f t="shared" si="97"/>
        <v>20964</v>
      </c>
      <c r="N1532" s="11">
        <f t="shared" si="98"/>
        <v>3608</v>
      </c>
    </row>
    <row r="1533" spans="1:14" x14ac:dyDescent="0.25">
      <c r="A1533" s="5">
        <v>82</v>
      </c>
      <c r="B1533" s="9" t="s">
        <v>55</v>
      </c>
      <c r="C1533" s="10" t="s">
        <v>65</v>
      </c>
      <c r="D1533" s="11">
        <v>2011</v>
      </c>
      <c r="E1533" s="7" t="s">
        <v>193</v>
      </c>
      <c r="F1533" s="8">
        <v>109.82750369428911</v>
      </c>
      <c r="G1533" s="8">
        <v>15829.264241500246</v>
      </c>
      <c r="H1533" s="8">
        <v>30.677729162208465</v>
      </c>
      <c r="I1533" s="8">
        <v>24419.5057607462</v>
      </c>
      <c r="J1533" t="str">
        <f>LOOKUP(A1533,Feuil7!A$2:A$28,Feuil7!D$2:D$28)</f>
        <v>RHONE-ALPES</v>
      </c>
      <c r="K1533" t="str">
        <f t="shared" si="95"/>
        <v>niveau primaire</v>
      </c>
      <c r="L1533" t="str">
        <f t="shared" si="96"/>
        <v>CENTRE-EST</v>
      </c>
      <c r="M1533" s="11">
        <f t="shared" si="97"/>
        <v>40389.275235102948</v>
      </c>
      <c r="N1533" s="11">
        <f t="shared" si="98"/>
        <v>140.50523285649757</v>
      </c>
    </row>
    <row r="1534" spans="1:14" x14ac:dyDescent="0.25">
      <c r="A1534" s="5">
        <v>31</v>
      </c>
      <c r="B1534" s="9" t="s">
        <v>127</v>
      </c>
      <c r="C1534" s="10" t="s">
        <v>128</v>
      </c>
      <c r="D1534" s="11">
        <v>1990</v>
      </c>
      <c r="E1534" s="7" t="s">
        <v>195</v>
      </c>
      <c r="F1534" s="8">
        <v>36662</v>
      </c>
      <c r="G1534" s="8">
        <v>175764</v>
      </c>
      <c r="H1534" s="8">
        <v>30903</v>
      </c>
      <c r="I1534" s="8">
        <v>109928</v>
      </c>
      <c r="J1534" t="str">
        <f>LOOKUP(A1534,Feuil7!A$2:A$28,Feuil7!D$2:D$28)</f>
        <v>NORD-PAS-DE-CALAIS</v>
      </c>
      <c r="K1534" t="str">
        <f t="shared" si="95"/>
        <v>niveau secondaire</v>
      </c>
      <c r="L1534" t="str">
        <f t="shared" si="96"/>
        <v/>
      </c>
      <c r="M1534" s="11">
        <f t="shared" si="97"/>
        <v>353257</v>
      </c>
      <c r="N1534" s="11">
        <f t="shared" si="98"/>
        <v>67565</v>
      </c>
    </row>
    <row r="1535" spans="1:14" x14ac:dyDescent="0.25">
      <c r="A1535" s="5">
        <v>72</v>
      </c>
      <c r="B1535" s="9" t="s">
        <v>92</v>
      </c>
      <c r="C1535" s="10" t="s">
        <v>93</v>
      </c>
      <c r="D1535" s="11">
        <v>1999</v>
      </c>
      <c r="E1535" s="7" t="s">
        <v>11</v>
      </c>
      <c r="F1535" s="8">
        <v>1310</v>
      </c>
      <c r="G1535" s="8">
        <v>22238</v>
      </c>
      <c r="H1535" s="8">
        <v>1011</v>
      </c>
      <c r="I1535" s="8">
        <v>29089</v>
      </c>
      <c r="J1535" t="str">
        <f>LOOKUP(A1535,Feuil7!A$2:A$28,Feuil7!D$2:D$28)</f>
        <v>AQUITAINE</v>
      </c>
      <c r="K1535" t="str">
        <f t="shared" si="95"/>
        <v>niveau primaire</v>
      </c>
      <c r="L1535" t="str">
        <f t="shared" si="96"/>
        <v>SUD-OUEST</v>
      </c>
      <c r="M1535" s="11">
        <f t="shared" si="97"/>
        <v>53648</v>
      </c>
      <c r="N1535" s="11">
        <f t="shared" si="98"/>
        <v>2321</v>
      </c>
    </row>
    <row r="1536" spans="1:14" x14ac:dyDescent="0.25">
      <c r="A1536" s="5">
        <v>91</v>
      </c>
      <c r="B1536" s="9" t="s">
        <v>141</v>
      </c>
      <c r="C1536" s="10" t="s">
        <v>142</v>
      </c>
      <c r="D1536" s="11">
        <v>1982</v>
      </c>
      <c r="E1536" s="7" t="s">
        <v>196</v>
      </c>
      <c r="F1536" s="8">
        <v>1384</v>
      </c>
      <c r="G1536" s="8">
        <v>8944</v>
      </c>
      <c r="H1536" s="8">
        <v>2084</v>
      </c>
      <c r="I1536" s="8">
        <v>8356</v>
      </c>
      <c r="J1536" t="str">
        <f>LOOKUP(A1536,Feuil7!A$2:A$28,Feuil7!D$2:D$28)</f>
        <v>LANGUEDOC-ROUSSILLON</v>
      </c>
      <c r="K1536" t="str">
        <f t="shared" si="95"/>
        <v>niveau supérieur</v>
      </c>
      <c r="L1536" t="str">
        <f t="shared" si="96"/>
        <v>MEDITERRANEE</v>
      </c>
      <c r="M1536" s="11">
        <f t="shared" si="97"/>
        <v>20768</v>
      </c>
      <c r="N1536" s="11">
        <f t="shared" si="98"/>
        <v>3468</v>
      </c>
    </row>
    <row r="1537" spans="1:14" x14ac:dyDescent="0.25">
      <c r="A1537" s="5">
        <v>54</v>
      </c>
      <c r="B1537" s="9" t="s">
        <v>42</v>
      </c>
      <c r="C1537" s="10" t="s">
        <v>43</v>
      </c>
      <c r="D1537" s="11">
        <v>2006</v>
      </c>
      <c r="E1537" s="7" t="s">
        <v>197</v>
      </c>
      <c r="F1537" s="8">
        <v>2249.3257178463527</v>
      </c>
      <c r="G1537" s="8">
        <v>33749.331103685421</v>
      </c>
      <c r="H1537" s="8">
        <v>2816.2427735822921</v>
      </c>
      <c r="I1537" s="8">
        <v>39603.11892184108</v>
      </c>
      <c r="J1537" t="str">
        <f>LOOKUP(A1537,Feuil7!A$2:A$28,Feuil7!D$2:D$28)</f>
        <v>POITOU-CHARENTES</v>
      </c>
      <c r="K1537" t="str">
        <f t="shared" si="95"/>
        <v>niveau supérieur</v>
      </c>
      <c r="L1537" t="str">
        <f t="shared" si="96"/>
        <v>OUEST</v>
      </c>
      <c r="M1537" s="11">
        <f t="shared" si="97"/>
        <v>78418.018516955141</v>
      </c>
      <c r="N1537" s="11">
        <f t="shared" si="98"/>
        <v>5065.5684914286448</v>
      </c>
    </row>
    <row r="1538" spans="1:14" x14ac:dyDescent="0.25">
      <c r="A1538" s="5">
        <v>31</v>
      </c>
      <c r="B1538" s="9" t="s">
        <v>127</v>
      </c>
      <c r="C1538" s="10" t="s">
        <v>128</v>
      </c>
      <c r="D1538" s="11">
        <v>1990</v>
      </c>
      <c r="E1538" s="7" t="s">
        <v>193</v>
      </c>
      <c r="F1538" s="8">
        <v>4464</v>
      </c>
      <c r="G1538" s="8">
        <v>146842</v>
      </c>
      <c r="H1538" s="8">
        <v>4207</v>
      </c>
      <c r="I1538" s="8">
        <v>219172</v>
      </c>
      <c r="J1538" t="str">
        <f>LOOKUP(A1538,Feuil7!A$2:A$28,Feuil7!D$2:D$28)</f>
        <v>NORD-PAS-DE-CALAIS</v>
      </c>
      <c r="K1538" t="str">
        <f t="shared" si="95"/>
        <v>niveau primaire</v>
      </c>
      <c r="L1538" t="str">
        <f t="shared" si="96"/>
        <v/>
      </c>
      <c r="M1538" s="11">
        <f t="shared" si="97"/>
        <v>374685</v>
      </c>
      <c r="N1538" s="11">
        <f t="shared" si="98"/>
        <v>8671</v>
      </c>
    </row>
    <row r="1539" spans="1:14" x14ac:dyDescent="0.25">
      <c r="A1539" s="5">
        <v>42</v>
      </c>
      <c r="B1539" s="9" t="s">
        <v>143</v>
      </c>
      <c r="C1539" s="10" t="s">
        <v>144</v>
      </c>
      <c r="D1539" s="11">
        <v>1975</v>
      </c>
      <c r="E1539" s="7" t="s">
        <v>11</v>
      </c>
      <c r="F1539" s="8">
        <v>14310</v>
      </c>
      <c r="G1539" s="8">
        <v>91535</v>
      </c>
      <c r="H1539" s="8">
        <v>13155</v>
      </c>
      <c r="I1539" s="8">
        <v>135900</v>
      </c>
      <c r="J1539" t="str">
        <f>LOOKUP(A1539,Feuil7!A$2:A$28,Feuil7!D$2:D$28)</f>
        <v>ALSACE</v>
      </c>
      <c r="K1539" t="str">
        <f t="shared" ref="K1539:K1602" si="99">IF(OR(E1539="Aucun",E1539="CEP"),"niveau primaire",IF(OR(E1539="CAP-BEP",E1539="BEPC"),"niveau secondaire",IF(OR(E1539="BAC",E1539="SUP"),"niveau supérieur","")))</f>
        <v>niveau primaire</v>
      </c>
      <c r="L1539" t="str">
        <f t="shared" ref="L1539:L1602" si="100">IF(OR(J1539="ile-de-France"),"REGION PARISIENNE",IF(OR(J1539="bourgogne",J1539="centre",J1539="champagne-ardenne",J1539="basse-normandie",J1539="haute-normandie",J1539="picardie"),"BASSIN PARISIEN",IF(OR(J1539="nord pas-de-calais"),"NORD",IF(OR(J1539="alsace",J1539="franche-comte",J1539="lorraine"),"EST",IF(OR(J1539="bretagne",J1539="pays de la loire",J1539="poitou-charentes"),"OUEST",IF(OR(J1539="aquitaine",J1539="limousin",J1539="midi-pyrenees"),"SUD-OUEST",IF(OR(J1539="auvergne",J1539="rhone-alpes"),"CENTRE-EST",IF(OR(J1539="languedoc-roussillon",J1539="provence-alpes-cote d'azur",J1539="corse"),"MEDITERRANEE",""))))))))</f>
        <v>EST</v>
      </c>
      <c r="M1539" s="11">
        <f t="shared" ref="M1539:M1602" si="101">SUM(F1539,G1539,H1539,I1539)</f>
        <v>254900</v>
      </c>
      <c r="N1539" s="11">
        <f t="shared" ref="N1539:N1602" si="102">SUM(F1539,H1539)</f>
        <v>27465</v>
      </c>
    </row>
    <row r="1540" spans="1:14" x14ac:dyDescent="0.25">
      <c r="A1540" s="5">
        <v>43</v>
      </c>
      <c r="B1540" s="9" t="s">
        <v>34</v>
      </c>
      <c r="C1540" s="10" t="s">
        <v>64</v>
      </c>
      <c r="D1540" s="11">
        <v>1999</v>
      </c>
      <c r="E1540" s="7" t="s">
        <v>197</v>
      </c>
      <c r="F1540" s="8">
        <v>2227</v>
      </c>
      <c r="G1540" s="8">
        <v>26005</v>
      </c>
      <c r="H1540" s="8">
        <v>2698</v>
      </c>
      <c r="I1540" s="8">
        <v>27372</v>
      </c>
      <c r="J1540" t="str">
        <f>LOOKUP(A1540,Feuil7!A$2:A$28,Feuil7!D$2:D$28)</f>
        <v>FRANCHE-COMTE</v>
      </c>
      <c r="K1540" t="str">
        <f t="shared" si="99"/>
        <v>niveau supérieur</v>
      </c>
      <c r="L1540" t="str">
        <f t="shared" si="100"/>
        <v>EST</v>
      </c>
      <c r="M1540" s="11">
        <f t="shared" si="101"/>
        <v>58302</v>
      </c>
      <c r="N1540" s="11">
        <f t="shared" si="102"/>
        <v>4925</v>
      </c>
    </row>
    <row r="1541" spans="1:14" x14ac:dyDescent="0.25">
      <c r="A1541" s="5">
        <v>73</v>
      </c>
      <c r="B1541" s="9" t="s">
        <v>313</v>
      </c>
      <c r="C1541" s="10" t="s">
        <v>24</v>
      </c>
      <c r="D1541" s="11">
        <v>1990</v>
      </c>
      <c r="E1541" s="7" t="s">
        <v>11</v>
      </c>
      <c r="F1541" s="8">
        <v>1121</v>
      </c>
      <c r="G1541" s="8">
        <v>14956</v>
      </c>
      <c r="H1541" s="8">
        <v>824</v>
      </c>
      <c r="I1541" s="8">
        <v>19208</v>
      </c>
      <c r="J1541" t="str">
        <f>LOOKUP(A1541,Feuil7!A$2:A$28,Feuil7!D$2:D$28)</f>
        <v>MIDI-PYRENEES</v>
      </c>
      <c r="K1541" t="str">
        <f t="shared" si="99"/>
        <v>niveau primaire</v>
      </c>
      <c r="L1541" t="str">
        <f t="shared" si="100"/>
        <v>SUD-OUEST</v>
      </c>
      <c r="M1541" s="11">
        <f t="shared" si="101"/>
        <v>36109</v>
      </c>
      <c r="N1541" s="11">
        <f t="shared" si="102"/>
        <v>1945</v>
      </c>
    </row>
    <row r="1542" spans="1:14" x14ac:dyDescent="0.25">
      <c r="A1542" s="5">
        <v>82</v>
      </c>
      <c r="B1542" s="9" t="s">
        <v>23</v>
      </c>
      <c r="C1542" s="10" t="s">
        <v>154</v>
      </c>
      <c r="D1542">
        <v>1968</v>
      </c>
      <c r="E1542" s="7" t="s">
        <v>197</v>
      </c>
      <c r="F1542" s="8">
        <v>372</v>
      </c>
      <c r="G1542" s="8">
        <v>3768</v>
      </c>
      <c r="H1542" s="8">
        <v>268</v>
      </c>
      <c r="I1542" s="8">
        <v>1568</v>
      </c>
      <c r="J1542" t="str">
        <f>LOOKUP(A1542,Feuil7!A$2:A$28,Feuil7!D$2:D$28)</f>
        <v>RHONE-ALPES</v>
      </c>
      <c r="K1542" t="str">
        <f t="shared" si="99"/>
        <v>niveau supérieur</v>
      </c>
      <c r="L1542" t="str">
        <f t="shared" si="100"/>
        <v>CENTRE-EST</v>
      </c>
      <c r="M1542" s="11">
        <f t="shared" si="101"/>
        <v>5976</v>
      </c>
      <c r="N1542" s="11">
        <f t="shared" si="102"/>
        <v>640</v>
      </c>
    </row>
    <row r="1543" spans="1:14" x14ac:dyDescent="0.25">
      <c r="A1543" s="5">
        <v>41</v>
      </c>
      <c r="B1543" s="9" t="s">
        <v>119</v>
      </c>
      <c r="C1543" s="10" t="s">
        <v>120</v>
      </c>
      <c r="D1543" s="11">
        <v>2006</v>
      </c>
      <c r="E1543" s="7" t="s">
        <v>193</v>
      </c>
      <c r="F1543" s="8">
        <v>59.952109708937726</v>
      </c>
      <c r="G1543" s="8">
        <v>8704.1049188129746</v>
      </c>
      <c r="H1543" s="8">
        <v>16.557308966753379</v>
      </c>
      <c r="I1543" s="8">
        <v>14388.519497371253</v>
      </c>
      <c r="J1543" t="str">
        <f>LOOKUP(A1543,Feuil7!A$2:A$28,Feuil7!D$2:D$28)</f>
        <v>LORRAINE</v>
      </c>
      <c r="K1543" t="str">
        <f t="shared" si="99"/>
        <v>niveau primaire</v>
      </c>
      <c r="L1543" t="str">
        <f t="shared" si="100"/>
        <v>EST</v>
      </c>
      <c r="M1543" s="11">
        <f t="shared" si="101"/>
        <v>23169.13383485992</v>
      </c>
      <c r="N1543" s="11">
        <f t="shared" si="102"/>
        <v>76.509418675691109</v>
      </c>
    </row>
    <row r="1544" spans="1:14" x14ac:dyDescent="0.25">
      <c r="A1544" s="5">
        <v>26</v>
      </c>
      <c r="B1544" s="9" t="s">
        <v>21</v>
      </c>
      <c r="C1544" s="10" t="s">
        <v>56</v>
      </c>
      <c r="D1544">
        <v>1968</v>
      </c>
      <c r="E1544" s="7" t="s">
        <v>194</v>
      </c>
      <c r="F1544" s="8">
        <v>1156</v>
      </c>
      <c r="G1544" s="8">
        <v>3556</v>
      </c>
      <c r="H1544" s="8">
        <v>1656</v>
      </c>
      <c r="I1544" s="8">
        <v>7092</v>
      </c>
      <c r="J1544" t="str">
        <f>LOOKUP(A1544,Feuil7!A$2:A$28,Feuil7!D$2:D$28)</f>
        <v>BOURGOGNE</v>
      </c>
      <c r="K1544" t="str">
        <f t="shared" si="99"/>
        <v>niveau secondaire</v>
      </c>
      <c r="L1544" t="str">
        <f t="shared" si="100"/>
        <v>BASSIN PARISIEN</v>
      </c>
      <c r="M1544" s="11">
        <f t="shared" si="101"/>
        <v>13460</v>
      </c>
      <c r="N1544" s="11">
        <f t="shared" si="102"/>
        <v>2812</v>
      </c>
    </row>
    <row r="1545" spans="1:14" x14ac:dyDescent="0.25">
      <c r="A1545" s="5">
        <v>93</v>
      </c>
      <c r="B1545" s="9" t="s">
        <v>32</v>
      </c>
      <c r="C1545" s="10" t="s">
        <v>33</v>
      </c>
      <c r="D1545" s="11">
        <v>2011</v>
      </c>
      <c r="E1545" s="7" t="s">
        <v>196</v>
      </c>
      <c r="F1545" s="8">
        <v>15060.4140065182</v>
      </c>
      <c r="G1545" s="8">
        <v>97401.082092119439</v>
      </c>
      <c r="H1545" s="8">
        <v>15384.026301116639</v>
      </c>
      <c r="I1545" s="8">
        <v>121166.29976565237</v>
      </c>
      <c r="J1545" t="str">
        <f>LOOKUP(A1545,Feuil7!A$2:A$28,Feuil7!D$2:D$28)</f>
        <v>PROVENCE-ALPES-COTE D'AZUR</v>
      </c>
      <c r="K1545" t="str">
        <f t="shared" si="99"/>
        <v>niveau supérieur</v>
      </c>
      <c r="L1545" t="str">
        <f t="shared" si="100"/>
        <v>MEDITERRANEE</v>
      </c>
      <c r="M1545" s="11">
        <f t="shared" si="101"/>
        <v>249011.82216540666</v>
      </c>
      <c r="N1545" s="11">
        <f t="shared" si="102"/>
        <v>30444.440307634839</v>
      </c>
    </row>
    <row r="1546" spans="1:14" x14ac:dyDescent="0.25">
      <c r="A1546" s="5">
        <v>54</v>
      </c>
      <c r="B1546" s="9" t="s">
        <v>164</v>
      </c>
      <c r="C1546" s="10" t="s">
        <v>165</v>
      </c>
      <c r="D1546" s="11">
        <v>1999</v>
      </c>
      <c r="E1546" s="7" t="s">
        <v>193</v>
      </c>
      <c r="F1546" s="8">
        <v>80</v>
      </c>
      <c r="G1546" s="8">
        <v>25113</v>
      </c>
      <c r="H1546" s="8">
        <v>64</v>
      </c>
      <c r="I1546" s="8">
        <v>34600</v>
      </c>
      <c r="J1546" t="str">
        <f>LOOKUP(A1546,Feuil7!A$2:A$28,Feuil7!D$2:D$28)</f>
        <v>POITOU-CHARENTES</v>
      </c>
      <c r="K1546" t="str">
        <f t="shared" si="99"/>
        <v>niveau primaire</v>
      </c>
      <c r="L1546" t="str">
        <f t="shared" si="100"/>
        <v>OUEST</v>
      </c>
      <c r="M1546" s="11">
        <f t="shared" si="101"/>
        <v>59857</v>
      </c>
      <c r="N1546" s="11">
        <f t="shared" si="102"/>
        <v>144</v>
      </c>
    </row>
    <row r="1547" spans="1:14" x14ac:dyDescent="0.25">
      <c r="A1547" s="5">
        <v>24</v>
      </c>
      <c r="B1547" s="9" t="s">
        <v>84</v>
      </c>
      <c r="C1547" s="10" t="s">
        <v>85</v>
      </c>
      <c r="D1547" s="11">
        <v>1999</v>
      </c>
      <c r="E1547" s="7" t="s">
        <v>194</v>
      </c>
      <c r="F1547" s="8">
        <v>644</v>
      </c>
      <c r="G1547" s="8">
        <v>4711</v>
      </c>
      <c r="H1547" s="8">
        <v>527</v>
      </c>
      <c r="I1547" s="8">
        <v>7303</v>
      </c>
      <c r="J1547" t="str">
        <f>LOOKUP(A1547,Feuil7!A$2:A$28,Feuil7!D$2:D$28)</f>
        <v>CENTRE</v>
      </c>
      <c r="K1547" t="str">
        <f t="shared" si="99"/>
        <v>niveau secondaire</v>
      </c>
      <c r="L1547" t="str">
        <f t="shared" si="100"/>
        <v>BASSIN PARISIEN</v>
      </c>
      <c r="M1547" s="11">
        <f t="shared" si="101"/>
        <v>13185</v>
      </c>
      <c r="N1547" s="11">
        <f t="shared" si="102"/>
        <v>1171</v>
      </c>
    </row>
    <row r="1548" spans="1:14" x14ac:dyDescent="0.25">
      <c r="A1548" s="5">
        <v>73</v>
      </c>
      <c r="B1548" s="9" t="s">
        <v>104</v>
      </c>
      <c r="C1548" s="10" t="s">
        <v>105</v>
      </c>
      <c r="D1548">
        <v>1968</v>
      </c>
      <c r="E1548" s="7" t="s">
        <v>195</v>
      </c>
      <c r="F1548" s="8">
        <v>1424</v>
      </c>
      <c r="G1548" s="8">
        <v>2268</v>
      </c>
      <c r="H1548" s="8">
        <v>928</v>
      </c>
      <c r="I1548" s="8">
        <v>1520</v>
      </c>
      <c r="J1548" t="str">
        <f>LOOKUP(A1548,Feuil7!A$2:A$28,Feuil7!D$2:D$28)</f>
        <v>MIDI-PYRENEES</v>
      </c>
      <c r="K1548" t="str">
        <f t="shared" si="99"/>
        <v>niveau secondaire</v>
      </c>
      <c r="L1548" t="str">
        <f t="shared" si="100"/>
        <v>SUD-OUEST</v>
      </c>
      <c r="M1548" s="11">
        <f t="shared" si="101"/>
        <v>6140</v>
      </c>
      <c r="N1548" s="11">
        <f t="shared" si="102"/>
        <v>2352</v>
      </c>
    </row>
    <row r="1549" spans="1:14" x14ac:dyDescent="0.25">
      <c r="A1549" s="5">
        <v>41</v>
      </c>
      <c r="B1549" s="9" t="s">
        <v>119</v>
      </c>
      <c r="C1549" s="10" t="s">
        <v>120</v>
      </c>
      <c r="D1549" s="11">
        <v>1990</v>
      </c>
      <c r="E1549" s="7" t="s">
        <v>197</v>
      </c>
      <c r="F1549" s="8">
        <v>416</v>
      </c>
      <c r="G1549" s="8">
        <v>4148</v>
      </c>
      <c r="H1549" s="8">
        <v>496</v>
      </c>
      <c r="I1549" s="8">
        <v>3848</v>
      </c>
      <c r="J1549" t="str">
        <f>LOOKUP(A1549,Feuil7!A$2:A$28,Feuil7!D$2:D$28)</f>
        <v>LORRAINE</v>
      </c>
      <c r="K1549" t="str">
        <f t="shared" si="99"/>
        <v>niveau supérieur</v>
      </c>
      <c r="L1549" t="str">
        <f t="shared" si="100"/>
        <v>EST</v>
      </c>
      <c r="M1549" s="11">
        <f t="shared" si="101"/>
        <v>8908</v>
      </c>
      <c r="N1549" s="11">
        <f t="shared" si="102"/>
        <v>912</v>
      </c>
    </row>
    <row r="1550" spans="1:14" x14ac:dyDescent="0.25">
      <c r="A1550" s="5">
        <v>24</v>
      </c>
      <c r="B1550" s="9" t="s">
        <v>45</v>
      </c>
      <c r="C1550" s="10" t="s">
        <v>46</v>
      </c>
      <c r="D1550" s="11">
        <v>1999</v>
      </c>
      <c r="E1550" s="7" t="s">
        <v>193</v>
      </c>
      <c r="F1550" s="8">
        <v>135</v>
      </c>
      <c r="G1550" s="8">
        <v>20279</v>
      </c>
      <c r="H1550" s="8">
        <v>88</v>
      </c>
      <c r="I1550" s="8">
        <v>32542</v>
      </c>
      <c r="J1550" t="str">
        <f>LOOKUP(A1550,Feuil7!A$2:A$28,Feuil7!D$2:D$28)</f>
        <v>CENTRE</v>
      </c>
      <c r="K1550" t="str">
        <f t="shared" si="99"/>
        <v>niveau primaire</v>
      </c>
      <c r="L1550" t="str">
        <f t="shared" si="100"/>
        <v>BASSIN PARISIEN</v>
      </c>
      <c r="M1550" s="11">
        <f t="shared" si="101"/>
        <v>53044</v>
      </c>
      <c r="N1550" s="11">
        <f t="shared" si="102"/>
        <v>223</v>
      </c>
    </row>
    <row r="1551" spans="1:14" x14ac:dyDescent="0.25">
      <c r="A1551" s="5">
        <v>52</v>
      </c>
      <c r="B1551" s="9" t="s">
        <v>61</v>
      </c>
      <c r="C1551" s="10" t="s">
        <v>153</v>
      </c>
      <c r="D1551" s="11">
        <v>1990</v>
      </c>
      <c r="E1551" s="7" t="s">
        <v>196</v>
      </c>
      <c r="F1551" s="8">
        <v>1643</v>
      </c>
      <c r="G1551" s="8">
        <v>12424</v>
      </c>
      <c r="H1551" s="8">
        <v>2080</v>
      </c>
      <c r="I1551" s="8">
        <v>12728</v>
      </c>
      <c r="J1551" t="str">
        <f>LOOKUP(A1551,Feuil7!A$2:A$28,Feuil7!D$2:D$28)</f>
        <v>PAYS DE LA LOIRE</v>
      </c>
      <c r="K1551" t="str">
        <f t="shared" si="99"/>
        <v>niveau supérieur</v>
      </c>
      <c r="L1551" t="str">
        <f t="shared" si="100"/>
        <v>OUEST</v>
      </c>
      <c r="M1551" s="11">
        <f t="shared" si="101"/>
        <v>28875</v>
      </c>
      <c r="N1551" s="11">
        <f t="shared" si="102"/>
        <v>3723</v>
      </c>
    </row>
    <row r="1552" spans="1:14" x14ac:dyDescent="0.25">
      <c r="A1552" s="5">
        <v>83</v>
      </c>
      <c r="B1552" s="9" t="s">
        <v>306</v>
      </c>
      <c r="C1552" s="10" t="s">
        <v>15</v>
      </c>
      <c r="D1552" s="11">
        <v>1975</v>
      </c>
      <c r="E1552" s="7" t="s">
        <v>197</v>
      </c>
      <c r="F1552" s="8">
        <v>565</v>
      </c>
      <c r="G1552" s="8">
        <v>5015</v>
      </c>
      <c r="H1552" s="8">
        <v>880</v>
      </c>
      <c r="I1552" s="8">
        <v>4475</v>
      </c>
      <c r="J1552" t="str">
        <f>LOOKUP(A1552,Feuil7!A$2:A$28,Feuil7!D$2:D$28)</f>
        <v>AUVERGNE</v>
      </c>
      <c r="K1552" t="str">
        <f t="shared" si="99"/>
        <v>niveau supérieur</v>
      </c>
      <c r="L1552" t="str">
        <f t="shared" si="100"/>
        <v>CENTRE-EST</v>
      </c>
      <c r="M1552" s="11">
        <f t="shared" si="101"/>
        <v>10935</v>
      </c>
      <c r="N1552" s="11">
        <f t="shared" si="102"/>
        <v>1445</v>
      </c>
    </row>
    <row r="1553" spans="1:14" x14ac:dyDescent="0.25">
      <c r="A1553" s="5">
        <v>42</v>
      </c>
      <c r="B1553" s="9" t="s">
        <v>145</v>
      </c>
      <c r="C1553" s="10" t="s">
        <v>146</v>
      </c>
      <c r="D1553">
        <v>1968</v>
      </c>
      <c r="E1553" s="7" t="s">
        <v>193</v>
      </c>
      <c r="F1553" s="8">
        <v>6652</v>
      </c>
      <c r="G1553" s="8">
        <v>28492</v>
      </c>
      <c r="H1553" s="8">
        <v>8616</v>
      </c>
      <c r="I1553" s="8">
        <v>37920</v>
      </c>
      <c r="J1553" t="str">
        <f>LOOKUP(A1553,Feuil7!A$2:A$28,Feuil7!D$2:D$28)</f>
        <v>ALSACE</v>
      </c>
      <c r="K1553" t="str">
        <f t="shared" si="99"/>
        <v>niveau primaire</v>
      </c>
      <c r="L1553" t="str">
        <f t="shared" si="100"/>
        <v>EST</v>
      </c>
      <c r="M1553" s="11">
        <f t="shared" si="101"/>
        <v>81680</v>
      </c>
      <c r="N1553" s="11">
        <f t="shared" si="102"/>
        <v>15268</v>
      </c>
    </row>
    <row r="1554" spans="1:14" x14ac:dyDescent="0.25">
      <c r="A1554" s="5">
        <v>73</v>
      </c>
      <c r="B1554" s="9" t="s">
        <v>9</v>
      </c>
      <c r="C1554" s="10" t="s">
        <v>170</v>
      </c>
      <c r="D1554">
        <v>1968</v>
      </c>
      <c r="E1554" s="7" t="s">
        <v>194</v>
      </c>
      <c r="F1554" s="8">
        <v>568</v>
      </c>
      <c r="G1554" s="8">
        <v>1624</v>
      </c>
      <c r="H1554" s="8">
        <v>728</v>
      </c>
      <c r="I1554" s="8">
        <v>2732</v>
      </c>
      <c r="J1554" t="str">
        <f>LOOKUP(A1554,Feuil7!A$2:A$28,Feuil7!D$2:D$28)</f>
        <v>MIDI-PYRENEES</v>
      </c>
      <c r="K1554" t="str">
        <f t="shared" si="99"/>
        <v>niveau secondaire</v>
      </c>
      <c r="L1554" t="str">
        <f t="shared" si="100"/>
        <v>SUD-OUEST</v>
      </c>
      <c r="M1554" s="11">
        <f t="shared" si="101"/>
        <v>5652</v>
      </c>
      <c r="N1554" s="11">
        <f t="shared" si="102"/>
        <v>1296</v>
      </c>
    </row>
    <row r="1555" spans="1:14" x14ac:dyDescent="0.25">
      <c r="A1555" s="5">
        <v>73</v>
      </c>
      <c r="B1555" s="9" t="s">
        <v>30</v>
      </c>
      <c r="C1555" s="10" t="s">
        <v>31</v>
      </c>
      <c r="D1555" s="11">
        <v>1999</v>
      </c>
      <c r="E1555" s="7" t="s">
        <v>197</v>
      </c>
      <c r="F1555" s="8">
        <v>1221</v>
      </c>
      <c r="G1555" s="8">
        <v>11247</v>
      </c>
      <c r="H1555" s="8">
        <v>1350</v>
      </c>
      <c r="I1555" s="8">
        <v>13138</v>
      </c>
      <c r="J1555" t="str">
        <f>LOOKUP(A1555,Feuil7!A$2:A$28,Feuil7!D$2:D$28)</f>
        <v>MIDI-PYRENEES</v>
      </c>
      <c r="K1555" t="str">
        <f t="shared" si="99"/>
        <v>niveau supérieur</v>
      </c>
      <c r="L1555" t="str">
        <f t="shared" si="100"/>
        <v>SUD-OUEST</v>
      </c>
      <c r="M1555" s="11">
        <f t="shared" si="101"/>
        <v>26956</v>
      </c>
      <c r="N1555" s="11">
        <f t="shared" si="102"/>
        <v>2571</v>
      </c>
    </row>
    <row r="1556" spans="1:14" x14ac:dyDescent="0.25">
      <c r="A1556" s="5">
        <v>73</v>
      </c>
      <c r="B1556" s="9" t="s">
        <v>30</v>
      </c>
      <c r="C1556" s="10" t="s">
        <v>31</v>
      </c>
      <c r="D1556" s="11">
        <v>1990</v>
      </c>
      <c r="E1556" s="7" t="s">
        <v>195</v>
      </c>
      <c r="F1556" s="8">
        <v>4537</v>
      </c>
      <c r="G1556" s="8">
        <v>20796</v>
      </c>
      <c r="H1556" s="8">
        <v>2708</v>
      </c>
      <c r="I1556" s="8">
        <v>11680</v>
      </c>
      <c r="J1556" t="str">
        <f>LOOKUP(A1556,Feuil7!A$2:A$28,Feuil7!D$2:D$28)</f>
        <v>MIDI-PYRENEES</v>
      </c>
      <c r="K1556" t="str">
        <f t="shared" si="99"/>
        <v>niveau secondaire</v>
      </c>
      <c r="L1556" t="str">
        <f t="shared" si="100"/>
        <v>SUD-OUEST</v>
      </c>
      <c r="M1556" s="11">
        <f t="shared" si="101"/>
        <v>39721</v>
      </c>
      <c r="N1556" s="11">
        <f t="shared" si="102"/>
        <v>7245</v>
      </c>
    </row>
    <row r="1557" spans="1:14" x14ac:dyDescent="0.25">
      <c r="A1557" s="5">
        <v>93</v>
      </c>
      <c r="B1557" s="9" t="s">
        <v>32</v>
      </c>
      <c r="C1557" s="10" t="s">
        <v>33</v>
      </c>
      <c r="D1557" s="11">
        <v>1999</v>
      </c>
      <c r="E1557" s="7" t="s">
        <v>195</v>
      </c>
      <c r="F1557" s="8">
        <v>14319</v>
      </c>
      <c r="G1557" s="8">
        <v>145265</v>
      </c>
      <c r="H1557" s="8">
        <v>10111</v>
      </c>
      <c r="I1557" s="8">
        <v>130537</v>
      </c>
      <c r="J1557" t="str">
        <f>LOOKUP(A1557,Feuil7!A$2:A$28,Feuil7!D$2:D$28)</f>
        <v>PROVENCE-ALPES-COTE D'AZUR</v>
      </c>
      <c r="K1557" t="str">
        <f t="shared" si="99"/>
        <v>niveau secondaire</v>
      </c>
      <c r="L1557" t="str">
        <f t="shared" si="100"/>
        <v>MEDITERRANEE</v>
      </c>
      <c r="M1557" s="11">
        <f t="shared" si="101"/>
        <v>300232</v>
      </c>
      <c r="N1557" s="11">
        <f t="shared" si="102"/>
        <v>24430</v>
      </c>
    </row>
    <row r="1558" spans="1:14" x14ac:dyDescent="0.25">
      <c r="A1558" s="5">
        <v>43</v>
      </c>
      <c r="B1558" s="9" t="s">
        <v>149</v>
      </c>
      <c r="C1558" s="10" t="s">
        <v>150</v>
      </c>
      <c r="D1558" s="11">
        <v>1999</v>
      </c>
      <c r="E1558" s="7" t="s">
        <v>196</v>
      </c>
      <c r="F1558" s="8">
        <v>1186</v>
      </c>
      <c r="G1558" s="8">
        <v>7071</v>
      </c>
      <c r="H1558" s="8">
        <v>1116</v>
      </c>
      <c r="I1558" s="8">
        <v>7294</v>
      </c>
      <c r="J1558" t="str">
        <f>LOOKUP(A1558,Feuil7!A$2:A$28,Feuil7!D$2:D$28)</f>
        <v>FRANCHE-COMTE</v>
      </c>
      <c r="K1558" t="str">
        <f t="shared" si="99"/>
        <v>niveau supérieur</v>
      </c>
      <c r="L1558" t="str">
        <f t="shared" si="100"/>
        <v>EST</v>
      </c>
      <c r="M1558" s="11">
        <f t="shared" si="101"/>
        <v>16667</v>
      </c>
      <c r="N1558" s="11">
        <f t="shared" si="102"/>
        <v>2302</v>
      </c>
    </row>
    <row r="1559" spans="1:14" x14ac:dyDescent="0.25">
      <c r="A1559" s="5">
        <v>23</v>
      </c>
      <c r="B1559" s="9" t="s">
        <v>158</v>
      </c>
      <c r="C1559" s="10" t="s">
        <v>159</v>
      </c>
      <c r="D1559" s="11">
        <v>1999</v>
      </c>
      <c r="E1559" s="7" t="s">
        <v>193</v>
      </c>
      <c r="F1559" s="8">
        <v>471</v>
      </c>
      <c r="G1559" s="8">
        <v>56508</v>
      </c>
      <c r="H1559" s="8">
        <v>393</v>
      </c>
      <c r="I1559" s="8">
        <v>95961</v>
      </c>
      <c r="J1559" t="str">
        <f>LOOKUP(A1559,Feuil7!A$2:A$28,Feuil7!D$2:D$28)</f>
        <v>HAUTE-NORMANDIE</v>
      </c>
      <c r="K1559" t="str">
        <f t="shared" si="99"/>
        <v>niveau primaire</v>
      </c>
      <c r="L1559" t="str">
        <f t="shared" si="100"/>
        <v>BASSIN PARISIEN</v>
      </c>
      <c r="M1559" s="11">
        <f t="shared" si="101"/>
        <v>153333</v>
      </c>
      <c r="N1559" s="11">
        <f t="shared" si="102"/>
        <v>864</v>
      </c>
    </row>
    <row r="1560" spans="1:14" x14ac:dyDescent="0.25">
      <c r="A1560" s="5">
        <v>21</v>
      </c>
      <c r="B1560" s="9" t="s">
        <v>114</v>
      </c>
      <c r="C1560" s="10" t="s">
        <v>115</v>
      </c>
      <c r="D1560" s="11">
        <v>1975</v>
      </c>
      <c r="E1560" s="7" t="s">
        <v>194</v>
      </c>
      <c r="F1560" s="8">
        <v>2300</v>
      </c>
      <c r="G1560" s="8">
        <v>4955</v>
      </c>
      <c r="H1560" s="8">
        <v>2860</v>
      </c>
      <c r="I1560" s="8">
        <v>8520</v>
      </c>
      <c r="J1560" t="str">
        <f>LOOKUP(A1560,Feuil7!A$2:A$28,Feuil7!D$2:D$28)</f>
        <v>CHAMPAGNE-ARDENNE</v>
      </c>
      <c r="K1560" t="str">
        <f t="shared" si="99"/>
        <v>niveau secondaire</v>
      </c>
      <c r="L1560" t="str">
        <f t="shared" si="100"/>
        <v>BASSIN PARISIEN</v>
      </c>
      <c r="M1560" s="11">
        <f t="shared" si="101"/>
        <v>18635</v>
      </c>
      <c r="N1560" s="11">
        <f t="shared" si="102"/>
        <v>5160</v>
      </c>
    </row>
    <row r="1561" spans="1:14" x14ac:dyDescent="0.25">
      <c r="A1561" s="5">
        <v>91</v>
      </c>
      <c r="B1561" s="9" t="s">
        <v>72</v>
      </c>
      <c r="C1561" s="10" t="s">
        <v>73</v>
      </c>
      <c r="D1561" s="11">
        <v>2011</v>
      </c>
      <c r="E1561" s="7" t="s">
        <v>195</v>
      </c>
      <c r="F1561" s="8">
        <v>6107.0969911337515</v>
      </c>
      <c r="G1561" s="8">
        <v>66128.26753151053</v>
      </c>
      <c r="H1561" s="8">
        <v>4312.816483393025</v>
      </c>
      <c r="I1561" s="8">
        <v>51247.855803189013</v>
      </c>
      <c r="J1561" t="str">
        <f>LOOKUP(A1561,Feuil7!A$2:A$28,Feuil7!D$2:D$28)</f>
        <v>LANGUEDOC-ROUSSILLON</v>
      </c>
      <c r="K1561" t="str">
        <f t="shared" si="99"/>
        <v>niveau secondaire</v>
      </c>
      <c r="L1561" t="str">
        <f t="shared" si="100"/>
        <v>MEDITERRANEE</v>
      </c>
      <c r="M1561" s="11">
        <f t="shared" si="101"/>
        <v>127796.03680922631</v>
      </c>
      <c r="N1561" s="11">
        <f t="shared" si="102"/>
        <v>10419.913474526777</v>
      </c>
    </row>
    <row r="1562" spans="1:14" x14ac:dyDescent="0.25">
      <c r="A1562" s="5">
        <v>54</v>
      </c>
      <c r="B1562" s="9" t="s">
        <v>42</v>
      </c>
      <c r="C1562" s="10" t="s">
        <v>43</v>
      </c>
      <c r="D1562">
        <v>1968</v>
      </c>
      <c r="E1562" s="7" t="s">
        <v>195</v>
      </c>
      <c r="F1562" s="8">
        <v>5616</v>
      </c>
      <c r="G1562" s="8">
        <v>10228</v>
      </c>
      <c r="H1562" s="8">
        <v>4456</v>
      </c>
      <c r="I1562" s="8">
        <v>7524</v>
      </c>
      <c r="J1562" t="str">
        <f>LOOKUP(A1562,Feuil7!A$2:A$28,Feuil7!D$2:D$28)</f>
        <v>POITOU-CHARENTES</v>
      </c>
      <c r="K1562" t="str">
        <f t="shared" si="99"/>
        <v>niveau secondaire</v>
      </c>
      <c r="L1562" t="str">
        <f t="shared" si="100"/>
        <v>OUEST</v>
      </c>
      <c r="M1562" s="11">
        <f t="shared" si="101"/>
        <v>27824</v>
      </c>
      <c r="N1562" s="11">
        <f t="shared" si="102"/>
        <v>10072</v>
      </c>
    </row>
    <row r="1563" spans="1:14" x14ac:dyDescent="0.25">
      <c r="A1563" s="5">
        <v>22</v>
      </c>
      <c r="B1563" s="9" t="s">
        <v>129</v>
      </c>
      <c r="C1563" s="10" t="s">
        <v>130</v>
      </c>
      <c r="D1563" s="11">
        <v>1982</v>
      </c>
      <c r="E1563" s="7" t="s">
        <v>197</v>
      </c>
      <c r="F1563" s="8">
        <v>1176</v>
      </c>
      <c r="G1563" s="8">
        <v>14228</v>
      </c>
      <c r="H1563" s="8">
        <v>1660</v>
      </c>
      <c r="I1563" s="8">
        <v>11908</v>
      </c>
      <c r="J1563" t="str">
        <f>LOOKUP(A1563,Feuil7!A$2:A$28,Feuil7!D$2:D$28)</f>
        <v>PICARDIE</v>
      </c>
      <c r="K1563" t="str">
        <f t="shared" si="99"/>
        <v>niveau supérieur</v>
      </c>
      <c r="L1563" t="str">
        <f t="shared" si="100"/>
        <v>BASSIN PARISIEN</v>
      </c>
      <c r="M1563" s="11">
        <f t="shared" si="101"/>
        <v>28972</v>
      </c>
      <c r="N1563" s="11">
        <f t="shared" si="102"/>
        <v>2836</v>
      </c>
    </row>
    <row r="1564" spans="1:14" x14ac:dyDescent="0.25">
      <c r="A1564" s="5">
        <v>52</v>
      </c>
      <c r="B1564" s="9" t="s">
        <v>100</v>
      </c>
      <c r="C1564" s="10" t="s">
        <v>101</v>
      </c>
      <c r="D1564">
        <v>1968</v>
      </c>
      <c r="E1564" s="7" t="s">
        <v>11</v>
      </c>
      <c r="F1564" s="8">
        <v>11836</v>
      </c>
      <c r="G1564" s="8">
        <v>90460</v>
      </c>
      <c r="H1564" s="8">
        <v>12036</v>
      </c>
      <c r="I1564" s="8">
        <v>128300</v>
      </c>
      <c r="J1564" t="str">
        <f>LOOKUP(A1564,Feuil7!A$2:A$28,Feuil7!D$2:D$28)</f>
        <v>PAYS DE LA LOIRE</v>
      </c>
      <c r="K1564" t="str">
        <f t="shared" si="99"/>
        <v>niveau primaire</v>
      </c>
      <c r="L1564" t="str">
        <f t="shared" si="100"/>
        <v>OUEST</v>
      </c>
      <c r="M1564" s="11">
        <f t="shared" si="101"/>
        <v>242632</v>
      </c>
      <c r="N1564" s="11">
        <f t="shared" si="102"/>
        <v>23872</v>
      </c>
    </row>
    <row r="1565" spans="1:14" x14ac:dyDescent="0.25">
      <c r="A1565" s="5">
        <v>82</v>
      </c>
      <c r="B1565" s="9" t="s">
        <v>47</v>
      </c>
      <c r="C1565" s="10" t="s">
        <v>155</v>
      </c>
      <c r="D1565" s="11">
        <v>1990</v>
      </c>
      <c r="E1565" s="7" t="s">
        <v>196</v>
      </c>
      <c r="F1565" s="8">
        <v>2194</v>
      </c>
      <c r="G1565" s="8">
        <v>19508</v>
      </c>
      <c r="H1565" s="8">
        <v>3524</v>
      </c>
      <c r="I1565" s="8">
        <v>23188</v>
      </c>
      <c r="J1565" t="str">
        <f>LOOKUP(A1565,Feuil7!A$2:A$28,Feuil7!D$2:D$28)</f>
        <v>RHONE-ALPES</v>
      </c>
      <c r="K1565" t="str">
        <f t="shared" si="99"/>
        <v>niveau supérieur</v>
      </c>
      <c r="L1565" t="str">
        <f t="shared" si="100"/>
        <v>CENTRE-EST</v>
      </c>
      <c r="M1565" s="11">
        <f t="shared" si="101"/>
        <v>48414</v>
      </c>
      <c r="N1565" s="11">
        <f t="shared" si="102"/>
        <v>5718</v>
      </c>
    </row>
    <row r="1566" spans="1:14" x14ac:dyDescent="0.25">
      <c r="A1566" s="5">
        <v>72</v>
      </c>
      <c r="B1566" s="9" t="s">
        <v>78</v>
      </c>
      <c r="C1566" s="10" t="s">
        <v>79</v>
      </c>
      <c r="D1566" s="11">
        <v>2006</v>
      </c>
      <c r="E1566" s="7" t="s">
        <v>196</v>
      </c>
      <c r="F1566" s="8">
        <v>9849.2674646391697</v>
      </c>
      <c r="G1566" s="8">
        <v>66884.95728658796</v>
      </c>
      <c r="H1566" s="8">
        <v>9961.2847620446446</v>
      </c>
      <c r="I1566" s="8">
        <v>80273.790697593067</v>
      </c>
      <c r="J1566" t="str">
        <f>LOOKUP(A1566,Feuil7!A$2:A$28,Feuil7!D$2:D$28)</f>
        <v>AQUITAINE</v>
      </c>
      <c r="K1566" t="str">
        <f t="shared" si="99"/>
        <v>niveau supérieur</v>
      </c>
      <c r="L1566" t="str">
        <f t="shared" si="100"/>
        <v>SUD-OUEST</v>
      </c>
      <c r="M1566" s="11">
        <f t="shared" si="101"/>
        <v>166969.30021086484</v>
      </c>
      <c r="N1566" s="11">
        <f t="shared" si="102"/>
        <v>19810.552226683816</v>
      </c>
    </row>
    <row r="1567" spans="1:14" x14ac:dyDescent="0.25">
      <c r="A1567" s="5">
        <v>72</v>
      </c>
      <c r="B1567" s="9" t="s">
        <v>106</v>
      </c>
      <c r="C1567" s="10" t="s">
        <v>107</v>
      </c>
      <c r="D1567" s="11">
        <v>1975</v>
      </c>
      <c r="E1567" s="7" t="s">
        <v>11</v>
      </c>
      <c r="F1567" s="8">
        <v>4365</v>
      </c>
      <c r="G1567" s="8">
        <v>40780</v>
      </c>
      <c r="H1567" s="8">
        <v>3375</v>
      </c>
      <c r="I1567" s="8">
        <v>49045</v>
      </c>
      <c r="J1567" t="str">
        <f>LOOKUP(A1567,Feuil7!A$2:A$28,Feuil7!D$2:D$28)</f>
        <v>AQUITAINE</v>
      </c>
      <c r="K1567" t="str">
        <f t="shared" si="99"/>
        <v>niveau primaire</v>
      </c>
      <c r="L1567" t="str">
        <f t="shared" si="100"/>
        <v>SUD-OUEST</v>
      </c>
      <c r="M1567" s="11">
        <f t="shared" si="101"/>
        <v>97565</v>
      </c>
      <c r="N1567" s="11">
        <f t="shared" si="102"/>
        <v>7740</v>
      </c>
    </row>
    <row r="1568" spans="1:14" x14ac:dyDescent="0.25">
      <c r="A1568" s="5">
        <v>54</v>
      </c>
      <c r="B1568" s="9" t="s">
        <v>42</v>
      </c>
      <c r="C1568" s="10" t="s">
        <v>43</v>
      </c>
      <c r="D1568" s="11">
        <v>2011</v>
      </c>
      <c r="E1568" s="7" t="s">
        <v>11</v>
      </c>
      <c r="F1568" s="8">
        <v>3250.8761171884216</v>
      </c>
      <c r="G1568" s="8">
        <v>35192.883854208332</v>
      </c>
      <c r="H1568" s="8">
        <v>2026.8114451237195</v>
      </c>
      <c r="I1568" s="8">
        <v>43404.919382141677</v>
      </c>
      <c r="J1568" t="str">
        <f>LOOKUP(A1568,Feuil7!A$2:A$28,Feuil7!D$2:D$28)</f>
        <v>POITOU-CHARENTES</v>
      </c>
      <c r="K1568" t="str">
        <f t="shared" si="99"/>
        <v>niveau primaire</v>
      </c>
      <c r="L1568" t="str">
        <f t="shared" si="100"/>
        <v>OUEST</v>
      </c>
      <c r="M1568" s="11">
        <f t="shared" si="101"/>
        <v>83875.490798662155</v>
      </c>
      <c r="N1568" s="11">
        <f t="shared" si="102"/>
        <v>5277.6875623121414</v>
      </c>
    </row>
    <row r="1569" spans="1:14" x14ac:dyDescent="0.25">
      <c r="A1569" s="5">
        <v>11</v>
      </c>
      <c r="B1569" s="9" t="s">
        <v>50</v>
      </c>
      <c r="C1569" s="10" t="s">
        <v>190</v>
      </c>
      <c r="D1569" s="11">
        <v>2011</v>
      </c>
      <c r="E1569" s="7" t="s">
        <v>194</v>
      </c>
      <c r="F1569" s="8">
        <v>3719.2319361590344</v>
      </c>
      <c r="G1569" s="8">
        <v>21874.778499973418</v>
      </c>
      <c r="H1569" s="8">
        <v>2980.0891448459602</v>
      </c>
      <c r="I1569" s="8">
        <v>33059.708452619758</v>
      </c>
      <c r="J1569" t="str">
        <f>LOOKUP(A1569,Feuil7!A$2:A$28,Feuil7!D$2:D$28)</f>
        <v>ILE-DE-FRANCE</v>
      </c>
      <c r="K1569" t="str">
        <f t="shared" si="99"/>
        <v>niveau secondaire</v>
      </c>
      <c r="L1569" t="str">
        <f t="shared" si="100"/>
        <v>REGION PARISIENNE</v>
      </c>
      <c r="M1569" s="11">
        <f t="shared" si="101"/>
        <v>61633.808033598165</v>
      </c>
      <c r="N1569" s="11">
        <f t="shared" si="102"/>
        <v>6699.321081004995</v>
      </c>
    </row>
    <row r="1570" spans="1:14" x14ac:dyDescent="0.25">
      <c r="A1570" s="5">
        <v>11</v>
      </c>
      <c r="B1570" s="9" t="s">
        <v>191</v>
      </c>
      <c r="C1570" s="10" t="s">
        <v>192</v>
      </c>
      <c r="D1570" s="11">
        <v>2011</v>
      </c>
      <c r="E1570" s="7" t="s">
        <v>197</v>
      </c>
      <c r="F1570" s="8">
        <v>7570.8156584656463</v>
      </c>
      <c r="G1570" s="8">
        <v>99084.182928133945</v>
      </c>
      <c r="H1570" s="8">
        <v>9765.0171850798815</v>
      </c>
      <c r="I1570" s="8">
        <v>112248.68303288767</v>
      </c>
      <c r="J1570" t="str">
        <f>LOOKUP(A1570,Feuil7!A$2:A$28,Feuil7!D$2:D$28)</f>
        <v>ILE-DE-FRANCE</v>
      </c>
      <c r="K1570" t="str">
        <f t="shared" si="99"/>
        <v>niveau supérieur</v>
      </c>
      <c r="L1570" t="str">
        <f t="shared" si="100"/>
        <v>REGION PARISIENNE</v>
      </c>
      <c r="M1570" s="11">
        <f t="shared" si="101"/>
        <v>228668.69880456716</v>
      </c>
      <c r="N1570" s="11">
        <f t="shared" si="102"/>
        <v>17335.832843545526</v>
      </c>
    </row>
    <row r="1571" spans="1:14" x14ac:dyDescent="0.25">
      <c r="A1571" s="5">
        <v>54</v>
      </c>
      <c r="B1571" s="9" t="s">
        <v>164</v>
      </c>
      <c r="C1571" s="10" t="s">
        <v>165</v>
      </c>
      <c r="D1571" s="11">
        <v>1999</v>
      </c>
      <c r="E1571" s="7" t="s">
        <v>11</v>
      </c>
      <c r="F1571" s="8">
        <v>1816</v>
      </c>
      <c r="G1571" s="8">
        <v>25441</v>
      </c>
      <c r="H1571" s="8">
        <v>1011</v>
      </c>
      <c r="I1571" s="8">
        <v>29299</v>
      </c>
      <c r="J1571" t="str">
        <f>LOOKUP(A1571,Feuil7!A$2:A$28,Feuil7!D$2:D$28)</f>
        <v>POITOU-CHARENTES</v>
      </c>
      <c r="K1571" t="str">
        <f t="shared" si="99"/>
        <v>niveau primaire</v>
      </c>
      <c r="L1571" t="str">
        <f t="shared" si="100"/>
        <v>OUEST</v>
      </c>
      <c r="M1571" s="11">
        <f t="shared" si="101"/>
        <v>57567</v>
      </c>
      <c r="N1571" s="11">
        <f t="shared" si="102"/>
        <v>2827</v>
      </c>
    </row>
    <row r="1572" spans="1:14" x14ac:dyDescent="0.25">
      <c r="A1572" s="5">
        <v>24</v>
      </c>
      <c r="B1572" s="9" t="s">
        <v>102</v>
      </c>
      <c r="C1572" s="10" t="s">
        <v>103</v>
      </c>
      <c r="D1572" s="11">
        <v>1999</v>
      </c>
      <c r="E1572" s="7" t="s">
        <v>195</v>
      </c>
      <c r="F1572" s="8">
        <v>5988</v>
      </c>
      <c r="G1572" s="8">
        <v>63475</v>
      </c>
      <c r="H1572" s="8">
        <v>3763</v>
      </c>
      <c r="I1572" s="8">
        <v>46655</v>
      </c>
      <c r="J1572" t="str">
        <f>LOOKUP(A1572,Feuil7!A$2:A$28,Feuil7!D$2:D$28)</f>
        <v>CENTRE</v>
      </c>
      <c r="K1572" t="str">
        <f t="shared" si="99"/>
        <v>niveau secondaire</v>
      </c>
      <c r="L1572" t="str">
        <f t="shared" si="100"/>
        <v>BASSIN PARISIEN</v>
      </c>
      <c r="M1572" s="11">
        <f t="shared" si="101"/>
        <v>119881</v>
      </c>
      <c r="N1572" s="11">
        <f t="shared" si="102"/>
        <v>9751</v>
      </c>
    </row>
    <row r="1573" spans="1:14" x14ac:dyDescent="0.25">
      <c r="A1573" s="5">
        <v>73</v>
      </c>
      <c r="B1573" s="9" t="s">
        <v>76</v>
      </c>
      <c r="C1573" s="10" t="s">
        <v>77</v>
      </c>
      <c r="D1573" s="11">
        <v>1990</v>
      </c>
      <c r="E1573" s="7" t="s">
        <v>11</v>
      </c>
      <c r="F1573" s="8">
        <v>1766</v>
      </c>
      <c r="G1573" s="8">
        <v>19685</v>
      </c>
      <c r="H1573" s="8">
        <v>1188</v>
      </c>
      <c r="I1573" s="8">
        <v>22916</v>
      </c>
      <c r="J1573" t="str">
        <f>LOOKUP(A1573,Feuil7!A$2:A$28,Feuil7!D$2:D$28)</f>
        <v>MIDI-PYRENEES</v>
      </c>
      <c r="K1573" t="str">
        <f t="shared" si="99"/>
        <v>niveau primaire</v>
      </c>
      <c r="L1573" t="str">
        <f t="shared" si="100"/>
        <v>SUD-OUEST</v>
      </c>
      <c r="M1573" s="11">
        <f t="shared" si="101"/>
        <v>45555</v>
      </c>
      <c r="N1573" s="11">
        <f t="shared" si="102"/>
        <v>2954</v>
      </c>
    </row>
    <row r="1574" spans="1:14" x14ac:dyDescent="0.25">
      <c r="A1574" s="5">
        <v>83</v>
      </c>
      <c r="B1574" s="9" t="s">
        <v>37</v>
      </c>
      <c r="C1574" s="10" t="s">
        <v>38</v>
      </c>
      <c r="D1574" s="11">
        <v>2011</v>
      </c>
      <c r="E1574" s="7" t="s">
        <v>11</v>
      </c>
      <c r="F1574" s="8">
        <v>513.85057923320687</v>
      </c>
      <c r="G1574" s="8">
        <v>9386.1987683084626</v>
      </c>
      <c r="H1574" s="8">
        <v>262.41945913975036</v>
      </c>
      <c r="I1574" s="8">
        <v>10111.660708918482</v>
      </c>
      <c r="J1574" t="str">
        <f>LOOKUP(A1574,Feuil7!A$2:A$28,Feuil7!D$2:D$28)</f>
        <v>AUVERGNE</v>
      </c>
      <c r="K1574" t="str">
        <f t="shared" si="99"/>
        <v>niveau primaire</v>
      </c>
      <c r="L1574" t="str">
        <f t="shared" si="100"/>
        <v>CENTRE-EST</v>
      </c>
      <c r="M1574" s="11">
        <f t="shared" si="101"/>
        <v>20274.129515599903</v>
      </c>
      <c r="N1574" s="11">
        <f t="shared" si="102"/>
        <v>776.27003837295729</v>
      </c>
    </row>
    <row r="1575" spans="1:14" x14ac:dyDescent="0.25">
      <c r="A1575" s="5">
        <v>91</v>
      </c>
      <c r="B1575" s="9" t="s">
        <v>108</v>
      </c>
      <c r="C1575" s="10" t="s">
        <v>109</v>
      </c>
      <c r="D1575" s="11">
        <v>2011</v>
      </c>
      <c r="E1575" s="7" t="s">
        <v>194</v>
      </c>
      <c r="F1575" s="8">
        <v>191.79320737252098</v>
      </c>
      <c r="G1575" s="8">
        <v>1674.8031030391912</v>
      </c>
      <c r="H1575" s="8">
        <v>136.68695040633585</v>
      </c>
      <c r="I1575" s="8">
        <v>2461.6952651530464</v>
      </c>
      <c r="J1575" t="str">
        <f>LOOKUP(A1575,Feuil7!A$2:A$28,Feuil7!D$2:D$28)</f>
        <v>LANGUEDOC-ROUSSILLON</v>
      </c>
      <c r="K1575" t="str">
        <f t="shared" si="99"/>
        <v>niveau secondaire</v>
      </c>
      <c r="L1575" t="str">
        <f t="shared" si="100"/>
        <v>MEDITERRANEE</v>
      </c>
      <c r="M1575" s="11">
        <f t="shared" si="101"/>
        <v>4464.9785259710943</v>
      </c>
      <c r="N1575" s="11">
        <f t="shared" si="102"/>
        <v>328.48015777885684</v>
      </c>
    </row>
    <row r="1576" spans="1:14" x14ac:dyDescent="0.25">
      <c r="A1576" s="5">
        <v>52</v>
      </c>
      <c r="B1576" s="9" t="s">
        <v>100</v>
      </c>
      <c r="C1576" s="10" t="s">
        <v>101</v>
      </c>
      <c r="D1576" s="11">
        <v>1990</v>
      </c>
      <c r="E1576" s="7" t="s">
        <v>195</v>
      </c>
      <c r="F1576" s="8">
        <v>19617</v>
      </c>
      <c r="G1576" s="8">
        <v>94336</v>
      </c>
      <c r="H1576" s="8">
        <v>16465</v>
      </c>
      <c r="I1576" s="8">
        <v>66792</v>
      </c>
      <c r="J1576" t="str">
        <f>LOOKUP(A1576,Feuil7!A$2:A$28,Feuil7!D$2:D$28)</f>
        <v>PAYS DE LA LOIRE</v>
      </c>
      <c r="K1576" t="str">
        <f t="shared" si="99"/>
        <v>niveau secondaire</v>
      </c>
      <c r="L1576" t="str">
        <f t="shared" si="100"/>
        <v>OUEST</v>
      </c>
      <c r="M1576" s="11">
        <f t="shared" si="101"/>
        <v>197210</v>
      </c>
      <c r="N1576" s="11">
        <f t="shared" si="102"/>
        <v>36082</v>
      </c>
    </row>
    <row r="1577" spans="1:14" x14ac:dyDescent="0.25">
      <c r="A1577" s="5">
        <v>43</v>
      </c>
      <c r="B1577" s="9" t="s">
        <v>149</v>
      </c>
      <c r="C1577" s="10" t="s">
        <v>150</v>
      </c>
      <c r="D1577" s="11">
        <v>2006</v>
      </c>
      <c r="E1577" s="7" t="s">
        <v>194</v>
      </c>
      <c r="F1577" s="8">
        <v>750.16433177137219</v>
      </c>
      <c r="G1577" s="8">
        <v>4272.5947281907829</v>
      </c>
      <c r="H1577" s="8">
        <v>576.12657211170767</v>
      </c>
      <c r="I1577" s="8">
        <v>6812.8199896774122</v>
      </c>
      <c r="J1577" t="str">
        <f>LOOKUP(A1577,Feuil7!A$2:A$28,Feuil7!D$2:D$28)</f>
        <v>FRANCHE-COMTE</v>
      </c>
      <c r="K1577" t="str">
        <f t="shared" si="99"/>
        <v>niveau secondaire</v>
      </c>
      <c r="L1577" t="str">
        <f t="shared" si="100"/>
        <v>EST</v>
      </c>
      <c r="M1577" s="11">
        <f t="shared" si="101"/>
        <v>12411.705621751276</v>
      </c>
      <c r="N1577" s="11">
        <f t="shared" si="102"/>
        <v>1326.2909038830799</v>
      </c>
    </row>
    <row r="1578" spans="1:14" x14ac:dyDescent="0.25">
      <c r="A1578" s="5">
        <v>73</v>
      </c>
      <c r="B1578" s="9" t="s">
        <v>168</v>
      </c>
      <c r="C1578" s="10" t="s">
        <v>169</v>
      </c>
      <c r="D1578" s="11">
        <v>1982</v>
      </c>
      <c r="E1578" s="7" t="s">
        <v>193</v>
      </c>
      <c r="F1578" s="8">
        <v>1512</v>
      </c>
      <c r="G1578" s="8">
        <v>22096</v>
      </c>
      <c r="H1578" s="8">
        <v>924</v>
      </c>
      <c r="I1578" s="8">
        <v>27692</v>
      </c>
      <c r="J1578" t="str">
        <f>LOOKUP(A1578,Feuil7!A$2:A$28,Feuil7!D$2:D$28)</f>
        <v>MIDI-PYRENEES</v>
      </c>
      <c r="K1578" t="str">
        <f t="shared" si="99"/>
        <v>niveau primaire</v>
      </c>
      <c r="L1578" t="str">
        <f t="shared" si="100"/>
        <v>SUD-OUEST</v>
      </c>
      <c r="M1578" s="11">
        <f t="shared" si="101"/>
        <v>52224</v>
      </c>
      <c r="N1578" s="11">
        <f t="shared" si="102"/>
        <v>2436</v>
      </c>
    </row>
    <row r="1579" spans="1:14" x14ac:dyDescent="0.25">
      <c r="A1579" s="5">
        <v>23</v>
      </c>
      <c r="B1579" s="9" t="s">
        <v>66</v>
      </c>
      <c r="C1579" s="10" t="s">
        <v>67</v>
      </c>
      <c r="D1579" s="11">
        <v>1999</v>
      </c>
      <c r="E1579" s="7" t="s">
        <v>196</v>
      </c>
      <c r="F1579" s="8">
        <v>2954</v>
      </c>
      <c r="G1579" s="8">
        <v>16349</v>
      </c>
      <c r="H1579" s="8">
        <v>3256</v>
      </c>
      <c r="I1579" s="8">
        <v>18439</v>
      </c>
      <c r="J1579" t="str">
        <f>LOOKUP(A1579,Feuil7!A$2:A$28,Feuil7!D$2:D$28)</f>
        <v>HAUTE-NORMANDIE</v>
      </c>
      <c r="K1579" t="str">
        <f t="shared" si="99"/>
        <v>niveau supérieur</v>
      </c>
      <c r="L1579" t="str">
        <f t="shared" si="100"/>
        <v>BASSIN PARISIEN</v>
      </c>
      <c r="M1579" s="11">
        <f t="shared" si="101"/>
        <v>40998</v>
      </c>
      <c r="N1579" s="11">
        <f t="shared" si="102"/>
        <v>6210</v>
      </c>
    </row>
    <row r="1580" spans="1:14" x14ac:dyDescent="0.25">
      <c r="A1580" s="5">
        <v>91</v>
      </c>
      <c r="B1580" s="9" t="s">
        <v>72</v>
      </c>
      <c r="C1580" s="10" t="s">
        <v>73</v>
      </c>
      <c r="D1580" s="11">
        <v>1975</v>
      </c>
      <c r="E1580" s="7" t="s">
        <v>197</v>
      </c>
      <c r="F1580" s="8">
        <v>700</v>
      </c>
      <c r="G1580" s="8">
        <v>8405</v>
      </c>
      <c r="H1580" s="8">
        <v>1290</v>
      </c>
      <c r="I1580" s="8">
        <v>7550</v>
      </c>
      <c r="J1580" t="str">
        <f>LOOKUP(A1580,Feuil7!A$2:A$28,Feuil7!D$2:D$28)</f>
        <v>LANGUEDOC-ROUSSILLON</v>
      </c>
      <c r="K1580" t="str">
        <f t="shared" si="99"/>
        <v>niveau supérieur</v>
      </c>
      <c r="L1580" t="str">
        <f t="shared" si="100"/>
        <v>MEDITERRANEE</v>
      </c>
      <c r="M1580" s="11">
        <f t="shared" si="101"/>
        <v>17945</v>
      </c>
      <c r="N1580" s="11">
        <f t="shared" si="102"/>
        <v>1990</v>
      </c>
    </row>
    <row r="1581" spans="1:14" x14ac:dyDescent="0.25">
      <c r="A1581" s="5">
        <v>24</v>
      </c>
      <c r="B1581" s="9" t="s">
        <v>84</v>
      </c>
      <c r="C1581" s="10" t="s">
        <v>85</v>
      </c>
      <c r="D1581" s="11">
        <v>1975</v>
      </c>
      <c r="E1581" s="7" t="s">
        <v>195</v>
      </c>
      <c r="F1581" s="8">
        <v>4990</v>
      </c>
      <c r="G1581" s="8">
        <v>9340</v>
      </c>
      <c r="H1581" s="8">
        <v>2845</v>
      </c>
      <c r="I1581" s="8">
        <v>4540</v>
      </c>
      <c r="J1581" t="str">
        <f>LOOKUP(A1581,Feuil7!A$2:A$28,Feuil7!D$2:D$28)</f>
        <v>CENTRE</v>
      </c>
      <c r="K1581" t="str">
        <f t="shared" si="99"/>
        <v>niveau secondaire</v>
      </c>
      <c r="L1581" t="str">
        <f t="shared" si="100"/>
        <v>BASSIN PARISIEN</v>
      </c>
      <c r="M1581" s="11">
        <f t="shared" si="101"/>
        <v>21715</v>
      </c>
      <c r="N1581" s="11">
        <f t="shared" si="102"/>
        <v>7835</v>
      </c>
    </row>
    <row r="1582" spans="1:14" x14ac:dyDescent="0.25">
      <c r="A1582" s="5">
        <v>53</v>
      </c>
      <c r="B1582" s="9" t="s">
        <v>12</v>
      </c>
      <c r="C1582" s="10" t="s">
        <v>58</v>
      </c>
      <c r="D1582" s="11">
        <v>1999</v>
      </c>
      <c r="E1582" s="7" t="s">
        <v>11</v>
      </c>
      <c r="F1582" s="8">
        <v>1847</v>
      </c>
      <c r="G1582" s="8">
        <v>28240</v>
      </c>
      <c r="H1582" s="8">
        <v>1158</v>
      </c>
      <c r="I1582" s="8">
        <v>39770</v>
      </c>
      <c r="J1582" t="str">
        <f>LOOKUP(A1582,Feuil7!A$2:A$28,Feuil7!D$2:D$28)</f>
        <v>BRETAGNE</v>
      </c>
      <c r="K1582" t="str">
        <f t="shared" si="99"/>
        <v>niveau primaire</v>
      </c>
      <c r="L1582" t="str">
        <f t="shared" si="100"/>
        <v>OUEST</v>
      </c>
      <c r="M1582" s="11">
        <f t="shared" si="101"/>
        <v>71015</v>
      </c>
      <c r="N1582" s="11">
        <f t="shared" si="102"/>
        <v>3005</v>
      </c>
    </row>
    <row r="1583" spans="1:14" x14ac:dyDescent="0.25">
      <c r="A1583" s="5">
        <v>25</v>
      </c>
      <c r="B1583" s="9" t="s">
        <v>131</v>
      </c>
      <c r="C1583" s="10" t="s">
        <v>132</v>
      </c>
      <c r="D1583">
        <v>1968</v>
      </c>
      <c r="E1583" s="7" t="s">
        <v>194</v>
      </c>
      <c r="F1583" s="8">
        <v>764</v>
      </c>
      <c r="G1583" s="8">
        <v>1724</v>
      </c>
      <c r="H1583" s="8">
        <v>1016</v>
      </c>
      <c r="I1583" s="8">
        <v>3444</v>
      </c>
      <c r="J1583" t="str">
        <f>LOOKUP(A1583,Feuil7!A$2:A$28,Feuil7!D$2:D$28)</f>
        <v>BASSE-NORMANDIE</v>
      </c>
      <c r="K1583" t="str">
        <f t="shared" si="99"/>
        <v>niveau secondaire</v>
      </c>
      <c r="L1583" t="str">
        <f t="shared" si="100"/>
        <v>BASSIN PARISIEN</v>
      </c>
      <c r="M1583" s="11">
        <f t="shared" si="101"/>
        <v>6948</v>
      </c>
      <c r="N1583" s="11">
        <f t="shared" si="102"/>
        <v>1780</v>
      </c>
    </row>
    <row r="1584" spans="1:14" x14ac:dyDescent="0.25">
      <c r="A1584" s="5">
        <v>73</v>
      </c>
      <c r="B1584" s="9" t="s">
        <v>313</v>
      </c>
      <c r="C1584" s="10" t="s">
        <v>24</v>
      </c>
      <c r="D1584" s="11">
        <v>1990</v>
      </c>
      <c r="E1584" s="7" t="s">
        <v>193</v>
      </c>
      <c r="F1584" s="8">
        <v>140</v>
      </c>
      <c r="G1584" s="8">
        <v>10780</v>
      </c>
      <c r="H1584" s="8">
        <v>164</v>
      </c>
      <c r="I1584" s="8">
        <v>12324</v>
      </c>
      <c r="J1584" t="str">
        <f>LOOKUP(A1584,Feuil7!A$2:A$28,Feuil7!D$2:D$28)</f>
        <v>MIDI-PYRENEES</v>
      </c>
      <c r="K1584" t="str">
        <f t="shared" si="99"/>
        <v>niveau primaire</v>
      </c>
      <c r="L1584" t="str">
        <f t="shared" si="100"/>
        <v>SUD-OUEST</v>
      </c>
      <c r="M1584" s="11">
        <f t="shared" si="101"/>
        <v>23408</v>
      </c>
      <c r="N1584" s="11">
        <f t="shared" si="102"/>
        <v>304</v>
      </c>
    </row>
    <row r="1585" spans="1:14" x14ac:dyDescent="0.25">
      <c r="A1585" s="5">
        <v>82</v>
      </c>
      <c r="B1585" s="9" t="s">
        <v>47</v>
      </c>
      <c r="C1585" s="10" t="s">
        <v>155</v>
      </c>
      <c r="D1585" s="11">
        <v>1999</v>
      </c>
      <c r="E1585" s="7" t="s">
        <v>193</v>
      </c>
      <c r="F1585" s="8">
        <v>199</v>
      </c>
      <c r="G1585" s="8">
        <v>27839</v>
      </c>
      <c r="H1585" s="8">
        <v>218</v>
      </c>
      <c r="I1585" s="8">
        <v>42290</v>
      </c>
      <c r="J1585" t="str">
        <f>LOOKUP(A1585,Feuil7!A$2:A$28,Feuil7!D$2:D$28)</f>
        <v>RHONE-ALPES</v>
      </c>
      <c r="K1585" t="str">
        <f t="shared" si="99"/>
        <v>niveau primaire</v>
      </c>
      <c r="L1585" t="str">
        <f t="shared" si="100"/>
        <v>CENTRE-EST</v>
      </c>
      <c r="M1585" s="11">
        <f t="shared" si="101"/>
        <v>70546</v>
      </c>
      <c r="N1585" s="11">
        <f t="shared" si="102"/>
        <v>417</v>
      </c>
    </row>
    <row r="1586" spans="1:14" x14ac:dyDescent="0.25">
      <c r="A1586" s="5">
        <v>91</v>
      </c>
      <c r="B1586" s="9" t="s">
        <v>28</v>
      </c>
      <c r="C1586" s="10" t="s">
        <v>29</v>
      </c>
      <c r="D1586">
        <v>1968</v>
      </c>
      <c r="E1586" s="7" t="s">
        <v>193</v>
      </c>
      <c r="F1586" s="8">
        <v>2884</v>
      </c>
      <c r="G1586" s="8">
        <v>23472</v>
      </c>
      <c r="H1586" s="8">
        <v>2232</v>
      </c>
      <c r="I1586" s="8">
        <v>23984</v>
      </c>
      <c r="J1586" t="str">
        <f>LOOKUP(A1586,Feuil7!A$2:A$28,Feuil7!D$2:D$28)</f>
        <v>LANGUEDOC-ROUSSILLON</v>
      </c>
      <c r="K1586" t="str">
        <f t="shared" si="99"/>
        <v>niveau primaire</v>
      </c>
      <c r="L1586" t="str">
        <f t="shared" si="100"/>
        <v>MEDITERRANEE</v>
      </c>
      <c r="M1586" s="11">
        <f t="shared" si="101"/>
        <v>52572</v>
      </c>
      <c r="N1586" s="11">
        <f t="shared" si="102"/>
        <v>5116</v>
      </c>
    </row>
    <row r="1587" spans="1:14" x14ac:dyDescent="0.25">
      <c r="A1587" s="5">
        <v>74</v>
      </c>
      <c r="B1587" s="9" t="s">
        <v>59</v>
      </c>
      <c r="C1587" s="10" t="s">
        <v>60</v>
      </c>
      <c r="D1587">
        <v>1968</v>
      </c>
      <c r="E1587" s="7" t="s">
        <v>195</v>
      </c>
      <c r="F1587" s="8">
        <v>1448</v>
      </c>
      <c r="G1587" s="8">
        <v>2256</v>
      </c>
      <c r="H1587" s="8">
        <v>752</v>
      </c>
      <c r="I1587" s="8">
        <v>1384</v>
      </c>
      <c r="J1587" t="str">
        <f>LOOKUP(A1587,Feuil7!A$2:A$28,Feuil7!D$2:D$28)</f>
        <v>LIMOUSIN</v>
      </c>
      <c r="K1587" t="str">
        <f t="shared" si="99"/>
        <v>niveau secondaire</v>
      </c>
      <c r="L1587" t="str">
        <f t="shared" si="100"/>
        <v>SUD-OUEST</v>
      </c>
      <c r="M1587" s="11">
        <f t="shared" si="101"/>
        <v>5840</v>
      </c>
      <c r="N1587" s="11">
        <f t="shared" si="102"/>
        <v>2200</v>
      </c>
    </row>
    <row r="1588" spans="1:14" x14ac:dyDescent="0.25">
      <c r="A1588" s="5">
        <v>24</v>
      </c>
      <c r="B1588" s="9" t="s">
        <v>86</v>
      </c>
      <c r="C1588" s="10" t="s">
        <v>87</v>
      </c>
      <c r="D1588" s="11">
        <v>2006</v>
      </c>
      <c r="E1588" s="7" t="s">
        <v>194</v>
      </c>
      <c r="F1588" s="8">
        <v>1663.9579039003679</v>
      </c>
      <c r="G1588" s="8">
        <v>9464.9684897846928</v>
      </c>
      <c r="H1588" s="8">
        <v>1209.4180004656355</v>
      </c>
      <c r="I1588" s="8">
        <v>15592.343409838946</v>
      </c>
      <c r="J1588" t="str">
        <f>LOOKUP(A1588,Feuil7!A$2:A$28,Feuil7!D$2:D$28)</f>
        <v>CENTRE</v>
      </c>
      <c r="K1588" t="str">
        <f t="shared" si="99"/>
        <v>niveau secondaire</v>
      </c>
      <c r="L1588" t="str">
        <f t="shared" si="100"/>
        <v>BASSIN PARISIEN</v>
      </c>
      <c r="M1588" s="11">
        <f t="shared" si="101"/>
        <v>27930.68780398964</v>
      </c>
      <c r="N1588" s="11">
        <f t="shared" si="102"/>
        <v>2873.3759043660034</v>
      </c>
    </row>
    <row r="1589" spans="1:14" x14ac:dyDescent="0.25">
      <c r="A1589" s="5">
        <v>93</v>
      </c>
      <c r="B1589" s="9" t="s">
        <v>172</v>
      </c>
      <c r="C1589" s="10" t="s">
        <v>173</v>
      </c>
      <c r="D1589" s="11">
        <v>1975</v>
      </c>
      <c r="E1589" s="7" t="s">
        <v>195</v>
      </c>
      <c r="F1589" s="8">
        <v>5770</v>
      </c>
      <c r="G1589" s="8">
        <v>13865</v>
      </c>
      <c r="H1589" s="8">
        <v>3750</v>
      </c>
      <c r="I1589" s="8">
        <v>8170</v>
      </c>
      <c r="J1589" t="str">
        <f>LOOKUP(A1589,Feuil7!A$2:A$28,Feuil7!D$2:D$28)</f>
        <v>PROVENCE-ALPES-COTE D'AZUR</v>
      </c>
      <c r="K1589" t="str">
        <f t="shared" si="99"/>
        <v>niveau secondaire</v>
      </c>
      <c r="L1589" t="str">
        <f t="shared" si="100"/>
        <v>MEDITERRANEE</v>
      </c>
      <c r="M1589" s="11">
        <f t="shared" si="101"/>
        <v>31555</v>
      </c>
      <c r="N1589" s="11">
        <f t="shared" si="102"/>
        <v>9520</v>
      </c>
    </row>
    <row r="1590" spans="1:14" x14ac:dyDescent="0.25">
      <c r="A1590" s="5">
        <v>22</v>
      </c>
      <c r="B1590" s="9" t="s">
        <v>166</v>
      </c>
      <c r="C1590" s="10" t="s">
        <v>167</v>
      </c>
      <c r="D1590" s="11">
        <v>1990</v>
      </c>
      <c r="E1590" s="7" t="s">
        <v>196</v>
      </c>
      <c r="F1590" s="8">
        <v>1533</v>
      </c>
      <c r="G1590" s="8">
        <v>13893</v>
      </c>
      <c r="H1590" s="8">
        <v>2384</v>
      </c>
      <c r="I1590" s="8">
        <v>13392</v>
      </c>
      <c r="J1590" t="str">
        <f>LOOKUP(A1590,Feuil7!A$2:A$28,Feuil7!D$2:D$28)</f>
        <v>PICARDIE</v>
      </c>
      <c r="K1590" t="str">
        <f t="shared" si="99"/>
        <v>niveau supérieur</v>
      </c>
      <c r="L1590" t="str">
        <f t="shared" si="100"/>
        <v>BASSIN PARISIEN</v>
      </c>
      <c r="M1590" s="11">
        <f t="shared" si="101"/>
        <v>31202</v>
      </c>
      <c r="N1590" s="11">
        <f t="shared" si="102"/>
        <v>3917</v>
      </c>
    </row>
    <row r="1591" spans="1:14" x14ac:dyDescent="0.25">
      <c r="A1591" s="5">
        <v>22</v>
      </c>
      <c r="B1591" s="9" t="s">
        <v>314</v>
      </c>
      <c r="C1591" s="10" t="s">
        <v>13</v>
      </c>
      <c r="D1591" s="11">
        <v>1982</v>
      </c>
      <c r="E1591" s="7" t="s">
        <v>193</v>
      </c>
      <c r="F1591" s="8">
        <v>2560</v>
      </c>
      <c r="G1591" s="8">
        <v>36572</v>
      </c>
      <c r="H1591" s="8">
        <v>2944</v>
      </c>
      <c r="I1591" s="8">
        <v>48364</v>
      </c>
      <c r="J1591" t="str">
        <f>LOOKUP(A1591,Feuil7!A$2:A$28,Feuil7!D$2:D$28)</f>
        <v>PICARDIE</v>
      </c>
      <c r="K1591" t="str">
        <f t="shared" si="99"/>
        <v>niveau primaire</v>
      </c>
      <c r="L1591" t="str">
        <f t="shared" si="100"/>
        <v>BASSIN PARISIEN</v>
      </c>
      <c r="M1591" s="11">
        <f t="shared" si="101"/>
        <v>90440</v>
      </c>
      <c r="N1591" s="11">
        <f t="shared" si="102"/>
        <v>5504</v>
      </c>
    </row>
    <row r="1592" spans="1:14" x14ac:dyDescent="0.25">
      <c r="A1592" s="5">
        <v>11</v>
      </c>
      <c r="B1592" s="9" t="s">
        <v>156</v>
      </c>
      <c r="C1592" s="10" t="s">
        <v>157</v>
      </c>
      <c r="D1592" s="11">
        <v>1999</v>
      </c>
      <c r="E1592" s="7" t="s">
        <v>196</v>
      </c>
      <c r="F1592" s="8">
        <v>10967</v>
      </c>
      <c r="G1592" s="8">
        <v>86836</v>
      </c>
      <c r="H1592" s="8">
        <v>12535</v>
      </c>
      <c r="I1592" s="8">
        <v>117225</v>
      </c>
      <c r="J1592" t="str">
        <f>LOOKUP(A1592,Feuil7!A$2:A$28,Feuil7!D$2:D$28)</f>
        <v>ILE-DE-FRANCE</v>
      </c>
      <c r="K1592" t="str">
        <f t="shared" si="99"/>
        <v>niveau supérieur</v>
      </c>
      <c r="L1592" t="str">
        <f t="shared" si="100"/>
        <v>REGION PARISIENNE</v>
      </c>
      <c r="M1592" s="11">
        <f t="shared" si="101"/>
        <v>227563</v>
      </c>
      <c r="N1592" s="11">
        <f t="shared" si="102"/>
        <v>23502</v>
      </c>
    </row>
    <row r="1593" spans="1:14" x14ac:dyDescent="0.25">
      <c r="A1593" s="5">
        <v>53</v>
      </c>
      <c r="B1593" s="9" t="s">
        <v>121</v>
      </c>
      <c r="C1593" s="10" t="s">
        <v>122</v>
      </c>
      <c r="D1593" s="11">
        <v>1990</v>
      </c>
      <c r="E1593" s="7" t="s">
        <v>195</v>
      </c>
      <c r="F1593" s="8">
        <v>11654</v>
      </c>
      <c r="G1593" s="8">
        <v>47350</v>
      </c>
      <c r="H1593" s="8">
        <v>8732</v>
      </c>
      <c r="I1593" s="8">
        <v>31064</v>
      </c>
      <c r="J1593" t="str">
        <f>LOOKUP(A1593,Feuil7!A$2:A$28,Feuil7!D$2:D$28)</f>
        <v>BRETAGNE</v>
      </c>
      <c r="K1593" t="str">
        <f t="shared" si="99"/>
        <v>niveau secondaire</v>
      </c>
      <c r="L1593" t="str">
        <f t="shared" si="100"/>
        <v>OUEST</v>
      </c>
      <c r="M1593" s="11">
        <f t="shared" si="101"/>
        <v>98800</v>
      </c>
      <c r="N1593" s="11">
        <f t="shared" si="102"/>
        <v>20386</v>
      </c>
    </row>
    <row r="1594" spans="1:14" x14ac:dyDescent="0.25">
      <c r="A1594" s="5">
        <v>21</v>
      </c>
      <c r="B1594" s="9" t="s">
        <v>114</v>
      </c>
      <c r="C1594" s="10" t="s">
        <v>115</v>
      </c>
      <c r="D1594" s="11">
        <v>1975</v>
      </c>
      <c r="E1594" s="7" t="s">
        <v>11</v>
      </c>
      <c r="F1594" s="8">
        <v>10540</v>
      </c>
      <c r="G1594" s="8">
        <v>55110</v>
      </c>
      <c r="H1594" s="8">
        <v>8730</v>
      </c>
      <c r="I1594" s="8">
        <v>64025</v>
      </c>
      <c r="J1594" t="str">
        <f>LOOKUP(A1594,Feuil7!A$2:A$28,Feuil7!D$2:D$28)</f>
        <v>CHAMPAGNE-ARDENNE</v>
      </c>
      <c r="K1594" t="str">
        <f t="shared" si="99"/>
        <v>niveau primaire</v>
      </c>
      <c r="L1594" t="str">
        <f t="shared" si="100"/>
        <v>BASSIN PARISIEN</v>
      </c>
      <c r="M1594" s="11">
        <f t="shared" si="101"/>
        <v>138405</v>
      </c>
      <c r="N1594" s="11">
        <f t="shared" si="102"/>
        <v>19270</v>
      </c>
    </row>
    <row r="1595" spans="1:14" x14ac:dyDescent="0.25">
      <c r="A1595" s="5">
        <v>24</v>
      </c>
      <c r="B1595" s="9" t="s">
        <v>102</v>
      </c>
      <c r="C1595" s="10" t="s">
        <v>103</v>
      </c>
      <c r="D1595" s="11">
        <v>2006</v>
      </c>
      <c r="E1595" s="7" t="s">
        <v>11</v>
      </c>
      <c r="F1595" s="8">
        <v>5134.4109182701859</v>
      </c>
      <c r="G1595" s="8">
        <v>39049.62816997285</v>
      </c>
      <c r="H1595" s="8">
        <v>3283.4686348937175</v>
      </c>
      <c r="I1595" s="8">
        <v>45451.602992053224</v>
      </c>
      <c r="J1595" t="str">
        <f>LOOKUP(A1595,Feuil7!A$2:A$28,Feuil7!D$2:D$28)</f>
        <v>CENTRE</v>
      </c>
      <c r="K1595" t="str">
        <f t="shared" si="99"/>
        <v>niveau primaire</v>
      </c>
      <c r="L1595" t="str">
        <f t="shared" si="100"/>
        <v>BASSIN PARISIEN</v>
      </c>
      <c r="M1595" s="11">
        <f t="shared" si="101"/>
        <v>92919.110715189978</v>
      </c>
      <c r="N1595" s="11">
        <f t="shared" si="102"/>
        <v>8417.8795531639043</v>
      </c>
    </row>
    <row r="1596" spans="1:14" x14ac:dyDescent="0.25">
      <c r="A1596" s="5">
        <v>41</v>
      </c>
      <c r="B1596" s="9" t="s">
        <v>180</v>
      </c>
      <c r="C1596" s="10" t="s">
        <v>181</v>
      </c>
      <c r="D1596" s="11">
        <v>2011</v>
      </c>
      <c r="E1596" s="7" t="s">
        <v>195</v>
      </c>
      <c r="F1596" s="8">
        <v>3905.7515476861586</v>
      </c>
      <c r="G1596" s="8">
        <v>43754.676234405611</v>
      </c>
      <c r="H1596" s="8">
        <v>2680.7130548860173</v>
      </c>
      <c r="I1596" s="8">
        <v>31053.992330155968</v>
      </c>
      <c r="J1596" t="str">
        <f>LOOKUP(A1596,Feuil7!A$2:A$28,Feuil7!D$2:D$28)</f>
        <v>LORRAINE</v>
      </c>
      <c r="K1596" t="str">
        <f t="shared" si="99"/>
        <v>niveau secondaire</v>
      </c>
      <c r="L1596" t="str">
        <f t="shared" si="100"/>
        <v>EST</v>
      </c>
      <c r="M1596" s="11">
        <f t="shared" si="101"/>
        <v>81395.133167133754</v>
      </c>
      <c r="N1596" s="11">
        <f t="shared" si="102"/>
        <v>6586.4646025721759</v>
      </c>
    </row>
    <row r="1597" spans="1:14" x14ac:dyDescent="0.25">
      <c r="A1597" s="5">
        <v>73</v>
      </c>
      <c r="B1597" s="9" t="s">
        <v>76</v>
      </c>
      <c r="C1597" s="10" t="s">
        <v>77</v>
      </c>
      <c r="D1597" s="11">
        <v>1975</v>
      </c>
      <c r="E1597" s="7" t="s">
        <v>195</v>
      </c>
      <c r="F1597" s="8">
        <v>2595</v>
      </c>
      <c r="G1597" s="8">
        <v>5385</v>
      </c>
      <c r="H1597" s="8">
        <v>1495</v>
      </c>
      <c r="I1597" s="8">
        <v>2865</v>
      </c>
      <c r="J1597" t="str">
        <f>LOOKUP(A1597,Feuil7!A$2:A$28,Feuil7!D$2:D$28)</f>
        <v>MIDI-PYRENEES</v>
      </c>
      <c r="K1597" t="str">
        <f t="shared" si="99"/>
        <v>niveau secondaire</v>
      </c>
      <c r="L1597" t="str">
        <f t="shared" si="100"/>
        <v>SUD-OUEST</v>
      </c>
      <c r="M1597" s="11">
        <f t="shared" si="101"/>
        <v>12340</v>
      </c>
      <c r="N1597" s="11">
        <f t="shared" si="102"/>
        <v>4090</v>
      </c>
    </row>
    <row r="1598" spans="1:14" x14ac:dyDescent="0.25">
      <c r="A1598" s="5">
        <v>52</v>
      </c>
      <c r="B1598" s="9" t="s">
        <v>61</v>
      </c>
      <c r="C1598" s="10" t="s">
        <v>153</v>
      </c>
      <c r="D1598" s="11">
        <v>1999</v>
      </c>
      <c r="E1598" s="7" t="s">
        <v>197</v>
      </c>
      <c r="F1598" s="8">
        <v>1920</v>
      </c>
      <c r="G1598" s="8">
        <v>20869</v>
      </c>
      <c r="H1598" s="8">
        <v>2616</v>
      </c>
      <c r="I1598" s="8">
        <v>22012</v>
      </c>
      <c r="J1598" t="str">
        <f>LOOKUP(A1598,Feuil7!A$2:A$28,Feuil7!D$2:D$28)</f>
        <v>PAYS DE LA LOIRE</v>
      </c>
      <c r="K1598" t="str">
        <f t="shared" si="99"/>
        <v>niveau supérieur</v>
      </c>
      <c r="L1598" t="str">
        <f t="shared" si="100"/>
        <v>OUEST</v>
      </c>
      <c r="M1598" s="11">
        <f t="shared" si="101"/>
        <v>47417</v>
      </c>
      <c r="N1598" s="11">
        <f t="shared" si="102"/>
        <v>4536</v>
      </c>
    </row>
    <row r="1599" spans="1:14" x14ac:dyDescent="0.25">
      <c r="A1599" s="5">
        <v>54</v>
      </c>
      <c r="B1599" s="9" t="s">
        <v>164</v>
      </c>
      <c r="C1599" s="10" t="s">
        <v>165</v>
      </c>
      <c r="D1599" s="11">
        <v>2011</v>
      </c>
      <c r="E1599" s="7" t="s">
        <v>197</v>
      </c>
      <c r="F1599" s="8">
        <v>1741.9912688485911</v>
      </c>
      <c r="G1599" s="8">
        <v>22836.736018378906</v>
      </c>
      <c r="H1599" s="8">
        <v>2105.2869180387765</v>
      </c>
      <c r="I1599" s="8">
        <v>29231.261345738727</v>
      </c>
      <c r="J1599" t="str">
        <f>LOOKUP(A1599,Feuil7!A$2:A$28,Feuil7!D$2:D$28)</f>
        <v>POITOU-CHARENTES</v>
      </c>
      <c r="K1599" t="str">
        <f t="shared" si="99"/>
        <v>niveau supérieur</v>
      </c>
      <c r="L1599" t="str">
        <f t="shared" si="100"/>
        <v>OUEST</v>
      </c>
      <c r="M1599" s="11">
        <f t="shared" si="101"/>
        <v>55915.275551005005</v>
      </c>
      <c r="N1599" s="11">
        <f t="shared" si="102"/>
        <v>3847.2781868873676</v>
      </c>
    </row>
    <row r="1600" spans="1:14" x14ac:dyDescent="0.25">
      <c r="A1600" s="5">
        <v>21</v>
      </c>
      <c r="B1600" s="9" t="s">
        <v>25</v>
      </c>
      <c r="C1600" s="10" t="s">
        <v>26</v>
      </c>
      <c r="D1600" s="11">
        <v>1990</v>
      </c>
      <c r="E1600" s="7" t="s">
        <v>11</v>
      </c>
      <c r="F1600" s="8">
        <v>3736</v>
      </c>
      <c r="G1600" s="8">
        <v>27193</v>
      </c>
      <c r="H1600" s="8">
        <v>3220</v>
      </c>
      <c r="I1600" s="8">
        <v>33604</v>
      </c>
      <c r="J1600" t="str">
        <f>LOOKUP(A1600,Feuil7!A$2:A$28,Feuil7!D$2:D$28)</f>
        <v>CHAMPAGNE-ARDENNE</v>
      </c>
      <c r="K1600" t="str">
        <f t="shared" si="99"/>
        <v>niveau primaire</v>
      </c>
      <c r="L1600" t="str">
        <f t="shared" si="100"/>
        <v>BASSIN PARISIEN</v>
      </c>
      <c r="M1600" s="11">
        <f t="shared" si="101"/>
        <v>67753</v>
      </c>
      <c r="N1600" s="11">
        <f t="shared" si="102"/>
        <v>6956</v>
      </c>
    </row>
    <row r="1601" spans="1:14" x14ac:dyDescent="0.25">
      <c r="A1601" s="5">
        <v>25</v>
      </c>
      <c r="B1601" s="9" t="s">
        <v>35</v>
      </c>
      <c r="C1601" s="10" t="s">
        <v>36</v>
      </c>
      <c r="D1601" s="11">
        <v>1982</v>
      </c>
      <c r="E1601" s="7" t="s">
        <v>197</v>
      </c>
      <c r="F1601" s="8">
        <v>1148</v>
      </c>
      <c r="G1601" s="8">
        <v>13260</v>
      </c>
      <c r="H1601" s="8">
        <v>1716</v>
      </c>
      <c r="I1601" s="8">
        <v>12752</v>
      </c>
      <c r="J1601" t="str">
        <f>LOOKUP(A1601,Feuil7!A$2:A$28,Feuil7!D$2:D$28)</f>
        <v>BASSE-NORMANDIE</v>
      </c>
      <c r="K1601" t="str">
        <f t="shared" si="99"/>
        <v>niveau supérieur</v>
      </c>
      <c r="L1601" t="str">
        <f t="shared" si="100"/>
        <v>BASSIN PARISIEN</v>
      </c>
      <c r="M1601" s="11">
        <f t="shared" si="101"/>
        <v>28876</v>
      </c>
      <c r="N1601" s="11">
        <f t="shared" si="102"/>
        <v>2864</v>
      </c>
    </row>
    <row r="1602" spans="1:14" x14ac:dyDescent="0.25">
      <c r="A1602" s="5">
        <v>83</v>
      </c>
      <c r="B1602" s="9" t="s">
        <v>306</v>
      </c>
      <c r="C1602" s="10" t="s">
        <v>15</v>
      </c>
      <c r="D1602" s="11">
        <v>1982</v>
      </c>
      <c r="E1602" s="7" t="s">
        <v>193</v>
      </c>
      <c r="F1602" s="8">
        <v>1972</v>
      </c>
      <c r="G1602" s="8">
        <v>31708</v>
      </c>
      <c r="H1602" s="8">
        <v>2212</v>
      </c>
      <c r="I1602" s="8">
        <v>44780</v>
      </c>
      <c r="J1602" t="str">
        <f>LOOKUP(A1602,Feuil7!A$2:A$28,Feuil7!D$2:D$28)</f>
        <v>AUVERGNE</v>
      </c>
      <c r="K1602" t="str">
        <f t="shared" si="99"/>
        <v>niveau primaire</v>
      </c>
      <c r="L1602" t="str">
        <f t="shared" si="100"/>
        <v>CENTRE-EST</v>
      </c>
      <c r="M1602" s="11">
        <f t="shared" si="101"/>
        <v>80672</v>
      </c>
      <c r="N1602" s="11">
        <f t="shared" si="102"/>
        <v>4184</v>
      </c>
    </row>
    <row r="1603" spans="1:14" x14ac:dyDescent="0.25">
      <c r="A1603" s="5">
        <v>11</v>
      </c>
      <c r="B1603" s="9" t="s">
        <v>160</v>
      </c>
      <c r="C1603" s="10" t="s">
        <v>161</v>
      </c>
      <c r="D1603" s="11">
        <v>1990</v>
      </c>
      <c r="E1603" s="7" t="s">
        <v>193</v>
      </c>
      <c r="F1603" s="8">
        <v>2739</v>
      </c>
      <c r="G1603" s="8">
        <v>59897</v>
      </c>
      <c r="H1603" s="8">
        <v>2313</v>
      </c>
      <c r="I1603" s="8">
        <v>78781</v>
      </c>
      <c r="J1603" t="str">
        <f>LOOKUP(A1603,Feuil7!A$2:A$28,Feuil7!D$2:D$28)</f>
        <v>ILE-DE-FRANCE</v>
      </c>
      <c r="K1603" t="str">
        <f t="shared" ref="K1603:K1666" si="103">IF(OR(E1603="Aucun",E1603="CEP"),"niveau primaire",IF(OR(E1603="CAP-BEP",E1603="BEPC"),"niveau secondaire",IF(OR(E1603="BAC",E1603="SUP"),"niveau supérieur","")))</f>
        <v>niveau primaire</v>
      </c>
      <c r="L1603" t="str">
        <f t="shared" ref="L1603:L1666" si="104">IF(OR(J1603="ile-de-France"),"REGION PARISIENNE",IF(OR(J1603="bourgogne",J1603="centre",J1603="champagne-ardenne",J1603="basse-normandie",J1603="haute-normandie",J1603="picardie"),"BASSIN PARISIEN",IF(OR(J1603="nord pas-de-calais"),"NORD",IF(OR(J1603="alsace",J1603="franche-comte",J1603="lorraine"),"EST",IF(OR(J1603="bretagne",J1603="pays de la loire",J1603="poitou-charentes"),"OUEST",IF(OR(J1603="aquitaine",J1603="limousin",J1603="midi-pyrenees"),"SUD-OUEST",IF(OR(J1603="auvergne",J1603="rhone-alpes"),"CENTRE-EST",IF(OR(J1603="languedoc-roussillon",J1603="provence-alpes-cote d'azur",J1603="corse"),"MEDITERRANEE",""))))))))</f>
        <v>REGION PARISIENNE</v>
      </c>
      <c r="M1603" s="11">
        <f t="shared" ref="M1603:M1666" si="105">SUM(F1603,G1603,H1603,I1603)</f>
        <v>143730</v>
      </c>
      <c r="N1603" s="11">
        <f t="shared" ref="N1603:N1666" si="106">SUM(F1603,H1603)</f>
        <v>5052</v>
      </c>
    </row>
    <row r="1604" spans="1:14" x14ac:dyDescent="0.25">
      <c r="A1604" s="5">
        <v>73</v>
      </c>
      <c r="B1604" s="9" t="s">
        <v>30</v>
      </c>
      <c r="C1604" s="10" t="s">
        <v>31</v>
      </c>
      <c r="D1604" s="11">
        <v>2006</v>
      </c>
      <c r="E1604" s="7" t="s">
        <v>195</v>
      </c>
      <c r="F1604" s="8">
        <v>2351.726997453512</v>
      </c>
      <c r="G1604" s="8">
        <v>30392.94008092448</v>
      </c>
      <c r="H1604" s="8">
        <v>1231.6094524290957</v>
      </c>
      <c r="I1604" s="8">
        <v>18436.292630120384</v>
      </c>
      <c r="J1604" t="str">
        <f>LOOKUP(A1604,Feuil7!A$2:A$28,Feuil7!D$2:D$28)</f>
        <v>MIDI-PYRENEES</v>
      </c>
      <c r="K1604" t="str">
        <f t="shared" si="103"/>
        <v>niveau secondaire</v>
      </c>
      <c r="L1604" t="str">
        <f t="shared" si="104"/>
        <v>SUD-OUEST</v>
      </c>
      <c r="M1604" s="11">
        <f t="shared" si="105"/>
        <v>52412.569160927473</v>
      </c>
      <c r="N1604" s="11">
        <f t="shared" si="106"/>
        <v>3583.3364498826077</v>
      </c>
    </row>
    <row r="1605" spans="1:14" x14ac:dyDescent="0.25">
      <c r="A1605" s="5">
        <v>42</v>
      </c>
      <c r="B1605" s="9" t="s">
        <v>145</v>
      </c>
      <c r="C1605" s="10" t="s">
        <v>146</v>
      </c>
      <c r="D1605" s="11">
        <v>1982</v>
      </c>
      <c r="E1605" s="7" t="s">
        <v>197</v>
      </c>
      <c r="F1605" s="8">
        <v>1592</v>
      </c>
      <c r="G1605" s="8">
        <v>15268</v>
      </c>
      <c r="H1605" s="8">
        <v>2036</v>
      </c>
      <c r="I1605" s="8">
        <v>12532</v>
      </c>
      <c r="J1605" t="str">
        <f>LOOKUP(A1605,Feuil7!A$2:A$28,Feuil7!D$2:D$28)</f>
        <v>ALSACE</v>
      </c>
      <c r="K1605" t="str">
        <f t="shared" si="103"/>
        <v>niveau supérieur</v>
      </c>
      <c r="L1605" t="str">
        <f t="shared" si="104"/>
        <v>EST</v>
      </c>
      <c r="M1605" s="11">
        <f t="shared" si="105"/>
        <v>31428</v>
      </c>
      <c r="N1605" s="11">
        <f t="shared" si="106"/>
        <v>3628</v>
      </c>
    </row>
    <row r="1606" spans="1:14" x14ac:dyDescent="0.25">
      <c r="A1606" s="5">
        <v>73</v>
      </c>
      <c r="B1606" s="9" t="s">
        <v>9</v>
      </c>
      <c r="C1606" s="10" t="s">
        <v>170</v>
      </c>
      <c r="D1606" s="11">
        <v>1999</v>
      </c>
      <c r="E1606" s="7" t="s">
        <v>193</v>
      </c>
      <c r="F1606" s="8">
        <v>81</v>
      </c>
      <c r="G1606" s="8">
        <v>13254</v>
      </c>
      <c r="H1606" s="8">
        <v>64</v>
      </c>
      <c r="I1606" s="8">
        <v>17776</v>
      </c>
      <c r="J1606" t="str">
        <f>LOOKUP(A1606,Feuil7!A$2:A$28,Feuil7!D$2:D$28)</f>
        <v>MIDI-PYRENEES</v>
      </c>
      <c r="K1606" t="str">
        <f t="shared" si="103"/>
        <v>niveau primaire</v>
      </c>
      <c r="L1606" t="str">
        <f t="shared" si="104"/>
        <v>SUD-OUEST</v>
      </c>
      <c r="M1606" s="11">
        <f t="shared" si="105"/>
        <v>31175</v>
      </c>
      <c r="N1606" s="11">
        <f t="shared" si="106"/>
        <v>145</v>
      </c>
    </row>
    <row r="1607" spans="1:14" x14ac:dyDescent="0.25">
      <c r="A1607" s="5">
        <v>21</v>
      </c>
      <c r="B1607" s="9" t="s">
        <v>312</v>
      </c>
      <c r="C1607" s="10" t="s">
        <v>22</v>
      </c>
      <c r="D1607" s="11">
        <v>1975</v>
      </c>
      <c r="E1607" s="7" t="s">
        <v>11</v>
      </c>
      <c r="F1607" s="8">
        <v>6935</v>
      </c>
      <c r="G1607" s="8">
        <v>34785</v>
      </c>
      <c r="H1607" s="8">
        <v>5810</v>
      </c>
      <c r="I1607" s="8">
        <v>39325</v>
      </c>
      <c r="J1607" t="str">
        <f>LOOKUP(A1607,Feuil7!A$2:A$28,Feuil7!D$2:D$28)</f>
        <v>CHAMPAGNE-ARDENNE</v>
      </c>
      <c r="K1607" t="str">
        <f t="shared" si="103"/>
        <v>niveau primaire</v>
      </c>
      <c r="L1607" t="str">
        <f t="shared" si="104"/>
        <v>BASSIN PARISIEN</v>
      </c>
      <c r="M1607" s="11">
        <f t="shared" si="105"/>
        <v>86855</v>
      </c>
      <c r="N1607" s="11">
        <f t="shared" si="106"/>
        <v>12745</v>
      </c>
    </row>
    <row r="1608" spans="1:14" x14ac:dyDescent="0.25">
      <c r="A1608" s="5">
        <v>26</v>
      </c>
      <c r="B1608" s="9" t="s">
        <v>21</v>
      </c>
      <c r="C1608" s="10" t="s">
        <v>56</v>
      </c>
      <c r="D1608" s="11">
        <v>1982</v>
      </c>
      <c r="E1608" s="7" t="s">
        <v>193</v>
      </c>
      <c r="F1608" s="8">
        <v>1944</v>
      </c>
      <c r="G1608" s="8">
        <v>30340</v>
      </c>
      <c r="H1608" s="8">
        <v>2052</v>
      </c>
      <c r="I1608" s="8">
        <v>41692</v>
      </c>
      <c r="J1608" t="str">
        <f>LOOKUP(A1608,Feuil7!A$2:A$28,Feuil7!D$2:D$28)</f>
        <v>BOURGOGNE</v>
      </c>
      <c r="K1608" t="str">
        <f t="shared" si="103"/>
        <v>niveau primaire</v>
      </c>
      <c r="L1608" t="str">
        <f t="shared" si="104"/>
        <v>BASSIN PARISIEN</v>
      </c>
      <c r="M1608" s="11">
        <f t="shared" si="105"/>
        <v>76028</v>
      </c>
      <c r="N1608" s="11">
        <f t="shared" si="106"/>
        <v>3996</v>
      </c>
    </row>
    <row r="1609" spans="1:14" x14ac:dyDescent="0.25">
      <c r="A1609" s="5">
        <v>72</v>
      </c>
      <c r="B1609" s="9" t="s">
        <v>44</v>
      </c>
      <c r="C1609" s="10" t="s">
        <v>62</v>
      </c>
      <c r="D1609" s="11">
        <v>2011</v>
      </c>
      <c r="E1609" s="7" t="s">
        <v>196</v>
      </c>
      <c r="F1609" s="8">
        <v>2534.1045240110402</v>
      </c>
      <c r="G1609" s="8">
        <v>22329.659613360662</v>
      </c>
      <c r="H1609" s="8">
        <v>2566.2993838333568</v>
      </c>
      <c r="I1609" s="8">
        <v>26373.959885625984</v>
      </c>
      <c r="J1609" t="str">
        <f>LOOKUP(A1609,Feuil7!A$2:A$28,Feuil7!D$2:D$28)</f>
        <v>AQUITAINE</v>
      </c>
      <c r="K1609" t="str">
        <f t="shared" si="103"/>
        <v>niveau supérieur</v>
      </c>
      <c r="L1609" t="str">
        <f t="shared" si="104"/>
        <v>SUD-OUEST</v>
      </c>
      <c r="M1609" s="11">
        <f t="shared" si="105"/>
        <v>53804.023406831038</v>
      </c>
      <c r="N1609" s="11">
        <f t="shared" si="106"/>
        <v>5100.4039078443966</v>
      </c>
    </row>
    <row r="1610" spans="1:14" x14ac:dyDescent="0.25">
      <c r="A1610" s="5">
        <v>72</v>
      </c>
      <c r="B1610" s="9" t="s">
        <v>44</v>
      </c>
      <c r="C1610" s="10" t="s">
        <v>62</v>
      </c>
      <c r="D1610" s="11">
        <v>2006</v>
      </c>
      <c r="E1610" s="7" t="s">
        <v>11</v>
      </c>
      <c r="F1610" s="8">
        <v>2150.9947540283188</v>
      </c>
      <c r="G1610" s="8">
        <v>26538.785337137608</v>
      </c>
      <c r="H1610" s="8">
        <v>1423.5990368432351</v>
      </c>
      <c r="I1610" s="8">
        <v>32988.68521051162</v>
      </c>
      <c r="J1610" t="str">
        <f>LOOKUP(A1610,Feuil7!A$2:A$28,Feuil7!D$2:D$28)</f>
        <v>AQUITAINE</v>
      </c>
      <c r="K1610" t="str">
        <f t="shared" si="103"/>
        <v>niveau primaire</v>
      </c>
      <c r="L1610" t="str">
        <f t="shared" si="104"/>
        <v>SUD-OUEST</v>
      </c>
      <c r="M1610" s="11">
        <f t="shared" si="105"/>
        <v>63102.06433852078</v>
      </c>
      <c r="N1610" s="11">
        <f t="shared" si="106"/>
        <v>3574.5937908715541</v>
      </c>
    </row>
    <row r="1611" spans="1:14" x14ac:dyDescent="0.25">
      <c r="A1611" s="5">
        <v>93</v>
      </c>
      <c r="B1611" s="9" t="s">
        <v>32</v>
      </c>
      <c r="C1611" s="10" t="s">
        <v>33</v>
      </c>
      <c r="D1611" s="11">
        <v>2011</v>
      </c>
      <c r="E1611" s="7" t="s">
        <v>197</v>
      </c>
      <c r="F1611" s="8">
        <v>9663.7333293373249</v>
      </c>
      <c r="G1611" s="8">
        <v>179303.86789592126</v>
      </c>
      <c r="H1611" s="8">
        <v>13514.782132682431</v>
      </c>
      <c r="I1611" s="8">
        <v>210467.89045726342</v>
      </c>
      <c r="J1611" t="str">
        <f>LOOKUP(A1611,Feuil7!A$2:A$28,Feuil7!D$2:D$28)</f>
        <v>PROVENCE-ALPES-COTE D'AZUR</v>
      </c>
      <c r="K1611" t="str">
        <f t="shared" si="103"/>
        <v>niveau supérieur</v>
      </c>
      <c r="L1611" t="str">
        <f t="shared" si="104"/>
        <v>MEDITERRANEE</v>
      </c>
      <c r="M1611" s="11">
        <f t="shared" si="105"/>
        <v>412950.27381520439</v>
      </c>
      <c r="N1611" s="11">
        <f t="shared" si="106"/>
        <v>23178.515462019757</v>
      </c>
    </row>
    <row r="1612" spans="1:14" x14ac:dyDescent="0.25">
      <c r="A1612" s="5">
        <v>73</v>
      </c>
      <c r="B1612" s="9" t="s">
        <v>9</v>
      </c>
      <c r="C1612" s="10" t="s">
        <v>170</v>
      </c>
      <c r="D1612">
        <v>1968</v>
      </c>
      <c r="E1612" s="7" t="s">
        <v>195</v>
      </c>
      <c r="F1612" s="8">
        <v>1564</v>
      </c>
      <c r="G1612" s="8">
        <v>2920</v>
      </c>
      <c r="H1612" s="8">
        <v>1232</v>
      </c>
      <c r="I1612" s="8">
        <v>2180</v>
      </c>
      <c r="J1612" t="str">
        <f>LOOKUP(A1612,Feuil7!A$2:A$28,Feuil7!D$2:D$28)</f>
        <v>MIDI-PYRENEES</v>
      </c>
      <c r="K1612" t="str">
        <f t="shared" si="103"/>
        <v>niveau secondaire</v>
      </c>
      <c r="L1612" t="str">
        <f t="shared" si="104"/>
        <v>SUD-OUEST</v>
      </c>
      <c r="M1612" s="11">
        <f t="shared" si="105"/>
        <v>7896</v>
      </c>
      <c r="N1612" s="11">
        <f t="shared" si="106"/>
        <v>2796</v>
      </c>
    </row>
    <row r="1613" spans="1:14" x14ac:dyDescent="0.25">
      <c r="A1613" s="5">
        <v>26</v>
      </c>
      <c r="B1613" s="9" t="s">
        <v>21</v>
      </c>
      <c r="C1613" s="10" t="s">
        <v>56</v>
      </c>
      <c r="D1613" s="11">
        <v>2006</v>
      </c>
      <c r="E1613" s="7" t="s">
        <v>196</v>
      </c>
      <c r="F1613" s="8">
        <v>4067.9002531554506</v>
      </c>
      <c r="G1613" s="8">
        <v>23811.322580094926</v>
      </c>
      <c r="H1613" s="8">
        <v>4126.8896842839968</v>
      </c>
      <c r="I1613" s="8">
        <v>26544.721328447889</v>
      </c>
      <c r="J1613" t="str">
        <f>LOOKUP(A1613,Feuil7!A$2:A$28,Feuil7!D$2:D$28)</f>
        <v>BOURGOGNE</v>
      </c>
      <c r="K1613" t="str">
        <f t="shared" si="103"/>
        <v>niveau supérieur</v>
      </c>
      <c r="L1613" t="str">
        <f t="shared" si="104"/>
        <v>BASSIN PARISIEN</v>
      </c>
      <c r="M1613" s="11">
        <f t="shared" si="105"/>
        <v>58550.833845982263</v>
      </c>
      <c r="N1613" s="11">
        <f t="shared" si="106"/>
        <v>8194.7899374394474</v>
      </c>
    </row>
    <row r="1614" spans="1:14" x14ac:dyDescent="0.25">
      <c r="A1614" s="5">
        <v>41</v>
      </c>
      <c r="B1614" s="9" t="s">
        <v>39</v>
      </c>
      <c r="C1614" s="10" t="s">
        <v>118</v>
      </c>
      <c r="D1614" s="11">
        <v>1999</v>
      </c>
      <c r="E1614" s="7" t="s">
        <v>194</v>
      </c>
      <c r="F1614" s="8">
        <v>2028</v>
      </c>
      <c r="G1614" s="8">
        <v>11510</v>
      </c>
      <c r="H1614" s="8">
        <v>1650</v>
      </c>
      <c r="I1614" s="8">
        <v>17593</v>
      </c>
      <c r="J1614" t="str">
        <f>LOOKUP(A1614,Feuil7!A$2:A$28,Feuil7!D$2:D$28)</f>
        <v>LORRAINE</v>
      </c>
      <c r="K1614" t="str">
        <f t="shared" si="103"/>
        <v>niveau secondaire</v>
      </c>
      <c r="L1614" t="str">
        <f t="shared" si="104"/>
        <v>EST</v>
      </c>
      <c r="M1614" s="11">
        <f t="shared" si="105"/>
        <v>32781</v>
      </c>
      <c r="N1614" s="11">
        <f t="shared" si="106"/>
        <v>3678</v>
      </c>
    </row>
    <row r="1615" spans="1:14" x14ac:dyDescent="0.25">
      <c r="A1615" s="5">
        <v>74</v>
      </c>
      <c r="B1615" s="9" t="s">
        <v>178</v>
      </c>
      <c r="C1615" s="10" t="s">
        <v>179</v>
      </c>
      <c r="D1615">
        <v>1968</v>
      </c>
      <c r="E1615" s="7" t="s">
        <v>194</v>
      </c>
      <c r="F1615" s="8">
        <v>908</v>
      </c>
      <c r="G1615" s="8">
        <v>2784</v>
      </c>
      <c r="H1615" s="8">
        <v>1312</v>
      </c>
      <c r="I1615" s="8">
        <v>5624</v>
      </c>
      <c r="J1615" t="str">
        <f>LOOKUP(A1615,Feuil7!A$2:A$28,Feuil7!D$2:D$28)</f>
        <v>LIMOUSIN</v>
      </c>
      <c r="K1615" t="str">
        <f t="shared" si="103"/>
        <v>niveau secondaire</v>
      </c>
      <c r="L1615" t="str">
        <f t="shared" si="104"/>
        <v>SUD-OUEST</v>
      </c>
      <c r="M1615" s="11">
        <f t="shared" si="105"/>
        <v>10628</v>
      </c>
      <c r="N1615" s="11">
        <f t="shared" si="106"/>
        <v>2220</v>
      </c>
    </row>
    <row r="1616" spans="1:14" x14ac:dyDescent="0.25">
      <c r="A1616" s="5">
        <v>72</v>
      </c>
      <c r="B1616" s="9" t="s">
        <v>78</v>
      </c>
      <c r="C1616" s="10" t="s">
        <v>79</v>
      </c>
      <c r="D1616">
        <v>1968</v>
      </c>
      <c r="E1616" s="7" t="s">
        <v>11</v>
      </c>
      <c r="F1616" s="8">
        <v>17872</v>
      </c>
      <c r="G1616" s="8">
        <v>123592</v>
      </c>
      <c r="H1616" s="8">
        <v>15340</v>
      </c>
      <c r="I1616" s="8">
        <v>170736</v>
      </c>
      <c r="J1616" t="str">
        <f>LOOKUP(A1616,Feuil7!A$2:A$28,Feuil7!D$2:D$28)</f>
        <v>AQUITAINE</v>
      </c>
      <c r="K1616" t="str">
        <f t="shared" si="103"/>
        <v>niveau primaire</v>
      </c>
      <c r="L1616" t="str">
        <f t="shared" si="104"/>
        <v>SUD-OUEST</v>
      </c>
      <c r="M1616" s="11">
        <f t="shared" si="105"/>
        <v>327540</v>
      </c>
      <c r="N1616" s="11">
        <f t="shared" si="106"/>
        <v>33212</v>
      </c>
    </row>
    <row r="1617" spans="1:14" x14ac:dyDescent="0.25">
      <c r="A1617" s="5">
        <v>41</v>
      </c>
      <c r="B1617" s="9" t="s">
        <v>180</v>
      </c>
      <c r="C1617" s="10" t="s">
        <v>181</v>
      </c>
      <c r="D1617" s="11">
        <v>1999</v>
      </c>
      <c r="E1617" s="7" t="s">
        <v>193</v>
      </c>
      <c r="F1617" s="8">
        <v>186</v>
      </c>
      <c r="G1617" s="8">
        <v>24452</v>
      </c>
      <c r="H1617" s="8">
        <v>136</v>
      </c>
      <c r="I1617" s="8">
        <v>38526</v>
      </c>
      <c r="J1617" t="str">
        <f>LOOKUP(A1617,Feuil7!A$2:A$28,Feuil7!D$2:D$28)</f>
        <v>LORRAINE</v>
      </c>
      <c r="K1617" t="str">
        <f t="shared" si="103"/>
        <v>niveau primaire</v>
      </c>
      <c r="L1617" t="str">
        <f t="shared" si="104"/>
        <v>EST</v>
      </c>
      <c r="M1617" s="11">
        <f t="shared" si="105"/>
        <v>63300</v>
      </c>
      <c r="N1617" s="11">
        <f t="shared" si="106"/>
        <v>322</v>
      </c>
    </row>
    <row r="1618" spans="1:14" x14ac:dyDescent="0.25">
      <c r="A1618" s="5">
        <v>24</v>
      </c>
      <c r="B1618" s="9" t="s">
        <v>94</v>
      </c>
      <c r="C1618" s="10" t="s">
        <v>95</v>
      </c>
      <c r="D1618">
        <v>1968</v>
      </c>
      <c r="E1618" s="7" t="s">
        <v>195</v>
      </c>
      <c r="F1618" s="8">
        <v>4024</v>
      </c>
      <c r="G1618" s="8">
        <v>5764</v>
      </c>
      <c r="H1618" s="8">
        <v>2104</v>
      </c>
      <c r="I1618" s="8">
        <v>3348</v>
      </c>
      <c r="J1618" t="str">
        <f>LOOKUP(A1618,Feuil7!A$2:A$28,Feuil7!D$2:D$28)</f>
        <v>CENTRE</v>
      </c>
      <c r="K1618" t="str">
        <f t="shared" si="103"/>
        <v>niveau secondaire</v>
      </c>
      <c r="L1618" t="str">
        <f t="shared" si="104"/>
        <v>BASSIN PARISIEN</v>
      </c>
      <c r="M1618" s="11">
        <f t="shared" si="105"/>
        <v>15240</v>
      </c>
      <c r="N1618" s="11">
        <f t="shared" si="106"/>
        <v>6128</v>
      </c>
    </row>
    <row r="1619" spans="1:14" x14ac:dyDescent="0.25">
      <c r="A1619" s="5">
        <v>54</v>
      </c>
      <c r="B1619" s="9" t="s">
        <v>164</v>
      </c>
      <c r="C1619" s="10" t="s">
        <v>165</v>
      </c>
      <c r="D1619" s="11">
        <v>1990</v>
      </c>
      <c r="E1619" s="7" t="s">
        <v>195</v>
      </c>
      <c r="F1619" s="8">
        <v>6634</v>
      </c>
      <c r="G1619" s="8">
        <v>25169</v>
      </c>
      <c r="H1619" s="8">
        <v>4740</v>
      </c>
      <c r="I1619" s="8">
        <v>16996</v>
      </c>
      <c r="J1619" t="str">
        <f>LOOKUP(A1619,Feuil7!A$2:A$28,Feuil7!D$2:D$28)</f>
        <v>POITOU-CHARENTES</v>
      </c>
      <c r="K1619" t="str">
        <f t="shared" si="103"/>
        <v>niveau secondaire</v>
      </c>
      <c r="L1619" t="str">
        <f t="shared" si="104"/>
        <v>OUEST</v>
      </c>
      <c r="M1619" s="11">
        <f t="shared" si="105"/>
        <v>53539</v>
      </c>
      <c r="N1619" s="11">
        <f t="shared" si="106"/>
        <v>11374</v>
      </c>
    </row>
    <row r="1620" spans="1:14" x14ac:dyDescent="0.25">
      <c r="A1620" s="5">
        <v>41</v>
      </c>
      <c r="B1620" s="9" t="s">
        <v>39</v>
      </c>
      <c r="C1620" s="10" t="s">
        <v>118</v>
      </c>
      <c r="D1620" s="11">
        <v>1990</v>
      </c>
      <c r="E1620" s="7" t="s">
        <v>197</v>
      </c>
      <c r="F1620" s="8">
        <v>2088</v>
      </c>
      <c r="G1620" s="8">
        <v>25681</v>
      </c>
      <c r="H1620" s="8">
        <v>2880</v>
      </c>
      <c r="I1620" s="8">
        <v>22172</v>
      </c>
      <c r="J1620" t="str">
        <f>LOOKUP(A1620,Feuil7!A$2:A$28,Feuil7!D$2:D$28)</f>
        <v>LORRAINE</v>
      </c>
      <c r="K1620" t="str">
        <f t="shared" si="103"/>
        <v>niveau supérieur</v>
      </c>
      <c r="L1620" t="str">
        <f t="shared" si="104"/>
        <v>EST</v>
      </c>
      <c r="M1620" s="11">
        <f t="shared" si="105"/>
        <v>52821</v>
      </c>
      <c r="N1620" s="11">
        <f t="shared" si="106"/>
        <v>4968</v>
      </c>
    </row>
    <row r="1621" spans="1:14" x14ac:dyDescent="0.25">
      <c r="A1621" s="5">
        <v>83</v>
      </c>
      <c r="B1621" s="9" t="s">
        <v>63</v>
      </c>
      <c r="C1621" s="10" t="s">
        <v>98</v>
      </c>
      <c r="D1621" s="11">
        <v>1999</v>
      </c>
      <c r="E1621" s="7" t="s">
        <v>193</v>
      </c>
      <c r="F1621" s="8">
        <v>89</v>
      </c>
      <c r="G1621" s="8">
        <v>14062</v>
      </c>
      <c r="H1621" s="8">
        <v>29</v>
      </c>
      <c r="I1621" s="8">
        <v>19217</v>
      </c>
      <c r="J1621" t="str">
        <f>LOOKUP(A1621,Feuil7!A$2:A$28,Feuil7!D$2:D$28)</f>
        <v>AUVERGNE</v>
      </c>
      <c r="K1621" t="str">
        <f t="shared" si="103"/>
        <v>niveau primaire</v>
      </c>
      <c r="L1621" t="str">
        <f t="shared" si="104"/>
        <v>CENTRE-EST</v>
      </c>
      <c r="M1621" s="11">
        <f t="shared" si="105"/>
        <v>33397</v>
      </c>
      <c r="N1621" s="11">
        <f t="shared" si="106"/>
        <v>118</v>
      </c>
    </row>
    <row r="1622" spans="1:14" x14ac:dyDescent="0.25">
      <c r="A1622" s="5">
        <v>11</v>
      </c>
      <c r="B1622" s="9" t="s">
        <v>187</v>
      </c>
      <c r="C1622" s="10" t="s">
        <v>188</v>
      </c>
      <c r="D1622" s="11">
        <v>1999</v>
      </c>
      <c r="E1622" s="7" t="s">
        <v>194</v>
      </c>
      <c r="F1622" s="8">
        <v>2928</v>
      </c>
      <c r="G1622" s="8">
        <v>29701</v>
      </c>
      <c r="H1622" s="8">
        <v>2461</v>
      </c>
      <c r="I1622" s="8">
        <v>51409</v>
      </c>
      <c r="J1622" t="str">
        <f>LOOKUP(A1622,Feuil7!A$2:A$28,Feuil7!D$2:D$28)</f>
        <v>ILE-DE-FRANCE</v>
      </c>
      <c r="K1622" t="str">
        <f t="shared" si="103"/>
        <v>niveau secondaire</v>
      </c>
      <c r="L1622" t="str">
        <f t="shared" si="104"/>
        <v>REGION PARISIENNE</v>
      </c>
      <c r="M1622" s="11">
        <f t="shared" si="105"/>
        <v>86499</v>
      </c>
      <c r="N1622" s="11">
        <f t="shared" si="106"/>
        <v>5389</v>
      </c>
    </row>
    <row r="1623" spans="1:14" x14ac:dyDescent="0.25">
      <c r="A1623" s="5">
        <v>22</v>
      </c>
      <c r="B1623" s="9" t="s">
        <v>166</v>
      </c>
      <c r="C1623" s="10" t="s">
        <v>167</v>
      </c>
      <c r="D1623" s="11">
        <v>1975</v>
      </c>
      <c r="E1623" s="7" t="s">
        <v>196</v>
      </c>
      <c r="F1623" s="8">
        <v>1950</v>
      </c>
      <c r="G1623" s="8">
        <v>8730</v>
      </c>
      <c r="H1623" s="8">
        <v>2405</v>
      </c>
      <c r="I1623" s="8">
        <v>6660</v>
      </c>
      <c r="J1623" t="str">
        <f>LOOKUP(A1623,Feuil7!A$2:A$28,Feuil7!D$2:D$28)</f>
        <v>PICARDIE</v>
      </c>
      <c r="K1623" t="str">
        <f t="shared" si="103"/>
        <v>niveau supérieur</v>
      </c>
      <c r="L1623" t="str">
        <f t="shared" si="104"/>
        <v>BASSIN PARISIEN</v>
      </c>
      <c r="M1623" s="11">
        <f t="shared" si="105"/>
        <v>19745</v>
      </c>
      <c r="N1623" s="11">
        <f t="shared" si="106"/>
        <v>4355</v>
      </c>
    </row>
    <row r="1624" spans="1:14" x14ac:dyDescent="0.25">
      <c r="A1624" s="5">
        <v>83</v>
      </c>
      <c r="B1624" s="9" t="s">
        <v>63</v>
      </c>
      <c r="C1624" s="10" t="s">
        <v>98</v>
      </c>
      <c r="D1624" s="11">
        <v>1982</v>
      </c>
      <c r="E1624" s="7" t="s">
        <v>196</v>
      </c>
      <c r="F1624" s="8">
        <v>1088</v>
      </c>
      <c r="G1624" s="8">
        <v>4788</v>
      </c>
      <c r="H1624" s="8">
        <v>1632</v>
      </c>
      <c r="I1624" s="8">
        <v>4676</v>
      </c>
      <c r="J1624" t="str">
        <f>LOOKUP(A1624,Feuil7!A$2:A$28,Feuil7!D$2:D$28)</f>
        <v>AUVERGNE</v>
      </c>
      <c r="K1624" t="str">
        <f t="shared" si="103"/>
        <v>niveau supérieur</v>
      </c>
      <c r="L1624" t="str">
        <f t="shared" si="104"/>
        <v>CENTRE-EST</v>
      </c>
      <c r="M1624" s="11">
        <f t="shared" si="105"/>
        <v>12184</v>
      </c>
      <c r="N1624" s="11">
        <f t="shared" si="106"/>
        <v>2720</v>
      </c>
    </row>
    <row r="1625" spans="1:14" x14ac:dyDescent="0.25">
      <c r="A1625" s="5">
        <v>54</v>
      </c>
      <c r="B1625" s="9" t="s">
        <v>164</v>
      </c>
      <c r="C1625" s="10" t="s">
        <v>165</v>
      </c>
      <c r="D1625" s="11">
        <v>2006</v>
      </c>
      <c r="E1625" s="7" t="s">
        <v>194</v>
      </c>
      <c r="F1625" s="8">
        <v>1313.1779202392074</v>
      </c>
      <c r="G1625" s="8">
        <v>5556.7624418943187</v>
      </c>
      <c r="H1625" s="8">
        <v>860.15578773929133</v>
      </c>
      <c r="I1625" s="8">
        <v>9106.4406810916735</v>
      </c>
      <c r="J1625" t="str">
        <f>LOOKUP(A1625,Feuil7!A$2:A$28,Feuil7!D$2:D$28)</f>
        <v>POITOU-CHARENTES</v>
      </c>
      <c r="K1625" t="str">
        <f t="shared" si="103"/>
        <v>niveau secondaire</v>
      </c>
      <c r="L1625" t="str">
        <f t="shared" si="104"/>
        <v>OUEST</v>
      </c>
      <c r="M1625" s="11">
        <f t="shared" si="105"/>
        <v>16836.536830964491</v>
      </c>
      <c r="N1625" s="11">
        <f t="shared" si="106"/>
        <v>2173.3337079784988</v>
      </c>
    </row>
    <row r="1626" spans="1:14" x14ac:dyDescent="0.25">
      <c r="A1626" s="5">
        <v>74</v>
      </c>
      <c r="B1626" s="9" t="s">
        <v>59</v>
      </c>
      <c r="C1626" s="10" t="s">
        <v>60</v>
      </c>
      <c r="D1626" s="11">
        <v>2006</v>
      </c>
      <c r="E1626" s="7" t="s">
        <v>194</v>
      </c>
      <c r="F1626" s="8">
        <v>268.22626187758516</v>
      </c>
      <c r="G1626" s="8">
        <v>2449.2562746003814</v>
      </c>
      <c r="H1626" s="8">
        <v>270.26662909582399</v>
      </c>
      <c r="I1626" s="8">
        <v>4482.8015615816421</v>
      </c>
      <c r="J1626" t="str">
        <f>LOOKUP(A1626,Feuil7!A$2:A$28,Feuil7!D$2:D$28)</f>
        <v>LIMOUSIN</v>
      </c>
      <c r="K1626" t="str">
        <f t="shared" si="103"/>
        <v>niveau secondaire</v>
      </c>
      <c r="L1626" t="str">
        <f t="shared" si="104"/>
        <v>SUD-OUEST</v>
      </c>
      <c r="M1626" s="11">
        <f t="shared" si="105"/>
        <v>7470.5507271554325</v>
      </c>
      <c r="N1626" s="11">
        <f t="shared" si="106"/>
        <v>538.4928909734092</v>
      </c>
    </row>
    <row r="1627" spans="1:14" x14ac:dyDescent="0.25">
      <c r="A1627" s="5">
        <v>52</v>
      </c>
      <c r="B1627" s="9" t="s">
        <v>110</v>
      </c>
      <c r="C1627" s="10" t="s">
        <v>111</v>
      </c>
      <c r="D1627" s="11">
        <v>1999</v>
      </c>
      <c r="E1627" s="7" t="s">
        <v>195</v>
      </c>
      <c r="F1627" s="8">
        <v>8843</v>
      </c>
      <c r="G1627" s="8">
        <v>70158</v>
      </c>
      <c r="H1627" s="8">
        <v>5566</v>
      </c>
      <c r="I1627" s="8">
        <v>50322</v>
      </c>
      <c r="J1627" t="str">
        <f>LOOKUP(A1627,Feuil7!A$2:A$28,Feuil7!D$2:D$28)</f>
        <v>PAYS DE LA LOIRE</v>
      </c>
      <c r="K1627" t="str">
        <f t="shared" si="103"/>
        <v>niveau secondaire</v>
      </c>
      <c r="L1627" t="str">
        <f t="shared" si="104"/>
        <v>OUEST</v>
      </c>
      <c r="M1627" s="11">
        <f t="shared" si="105"/>
        <v>134889</v>
      </c>
      <c r="N1627" s="11">
        <f t="shared" si="106"/>
        <v>14409</v>
      </c>
    </row>
    <row r="1628" spans="1:14" x14ac:dyDescent="0.25">
      <c r="A1628" s="5">
        <v>41</v>
      </c>
      <c r="B1628" s="9" t="s">
        <v>119</v>
      </c>
      <c r="C1628" s="10" t="s">
        <v>120</v>
      </c>
      <c r="D1628" s="11">
        <v>2006</v>
      </c>
      <c r="E1628" s="7" t="s">
        <v>11</v>
      </c>
      <c r="F1628" s="8">
        <v>1381.3854733850562</v>
      </c>
      <c r="G1628" s="8">
        <v>13073.127514314652</v>
      </c>
      <c r="H1628" s="8">
        <v>590.51846622026312</v>
      </c>
      <c r="I1628" s="8">
        <v>16214.30862963554</v>
      </c>
      <c r="J1628" t="str">
        <f>LOOKUP(A1628,Feuil7!A$2:A$28,Feuil7!D$2:D$28)</f>
        <v>LORRAINE</v>
      </c>
      <c r="K1628" t="str">
        <f t="shared" si="103"/>
        <v>niveau primaire</v>
      </c>
      <c r="L1628" t="str">
        <f t="shared" si="104"/>
        <v>EST</v>
      </c>
      <c r="M1628" s="11">
        <f t="shared" si="105"/>
        <v>31259.340083555511</v>
      </c>
      <c r="N1628" s="11">
        <f t="shared" si="106"/>
        <v>1971.9039396053195</v>
      </c>
    </row>
    <row r="1629" spans="1:14" x14ac:dyDescent="0.25">
      <c r="A1629" s="5">
        <v>74</v>
      </c>
      <c r="B1629" s="9" t="s">
        <v>178</v>
      </c>
      <c r="C1629" s="10" t="s">
        <v>179</v>
      </c>
      <c r="D1629" s="11">
        <v>1999</v>
      </c>
      <c r="E1629" s="7" t="s">
        <v>195</v>
      </c>
      <c r="F1629" s="8">
        <v>2802</v>
      </c>
      <c r="G1629" s="8">
        <v>37306</v>
      </c>
      <c r="H1629" s="8">
        <v>1955</v>
      </c>
      <c r="I1629" s="8">
        <v>26034</v>
      </c>
      <c r="J1629" t="str">
        <f>LOOKUP(A1629,Feuil7!A$2:A$28,Feuil7!D$2:D$28)</f>
        <v>LIMOUSIN</v>
      </c>
      <c r="K1629" t="str">
        <f t="shared" si="103"/>
        <v>niveau secondaire</v>
      </c>
      <c r="L1629" t="str">
        <f t="shared" si="104"/>
        <v>SUD-OUEST</v>
      </c>
      <c r="M1629" s="11">
        <f t="shared" si="105"/>
        <v>68097</v>
      </c>
      <c r="N1629" s="11">
        <f t="shared" si="106"/>
        <v>4757</v>
      </c>
    </row>
    <row r="1630" spans="1:14" x14ac:dyDescent="0.25">
      <c r="A1630" s="5">
        <v>82</v>
      </c>
      <c r="B1630" s="9" t="s">
        <v>309</v>
      </c>
      <c r="C1630" s="10" t="s">
        <v>20</v>
      </c>
      <c r="D1630" s="11">
        <v>1982</v>
      </c>
      <c r="E1630" s="7" t="s">
        <v>11</v>
      </c>
      <c r="F1630" s="8">
        <v>4416</v>
      </c>
      <c r="G1630" s="8">
        <v>36148</v>
      </c>
      <c r="H1630" s="8">
        <v>3360</v>
      </c>
      <c r="I1630" s="8">
        <v>40896</v>
      </c>
      <c r="J1630" t="str">
        <f>LOOKUP(A1630,Feuil7!A$2:A$28,Feuil7!D$2:D$28)</f>
        <v>RHONE-ALPES</v>
      </c>
      <c r="K1630" t="str">
        <f t="shared" si="103"/>
        <v>niveau primaire</v>
      </c>
      <c r="L1630" t="str">
        <f t="shared" si="104"/>
        <v>CENTRE-EST</v>
      </c>
      <c r="M1630" s="11">
        <f t="shared" si="105"/>
        <v>84820</v>
      </c>
      <c r="N1630" s="11">
        <f t="shared" si="106"/>
        <v>7776</v>
      </c>
    </row>
    <row r="1631" spans="1:14" x14ac:dyDescent="0.25">
      <c r="A1631" s="5">
        <v>73</v>
      </c>
      <c r="B1631" s="9" t="s">
        <v>74</v>
      </c>
      <c r="C1631" s="10" t="s">
        <v>75</v>
      </c>
      <c r="D1631" s="11">
        <v>1990</v>
      </c>
      <c r="E1631" s="7" t="s">
        <v>195</v>
      </c>
      <c r="F1631" s="8">
        <v>13501</v>
      </c>
      <c r="G1631" s="8">
        <v>60517</v>
      </c>
      <c r="H1631" s="8">
        <v>10268</v>
      </c>
      <c r="I1631" s="8">
        <v>45484</v>
      </c>
      <c r="J1631" t="str">
        <f>LOOKUP(A1631,Feuil7!A$2:A$28,Feuil7!D$2:D$28)</f>
        <v>MIDI-PYRENEES</v>
      </c>
      <c r="K1631" t="str">
        <f t="shared" si="103"/>
        <v>niveau secondaire</v>
      </c>
      <c r="L1631" t="str">
        <f t="shared" si="104"/>
        <v>SUD-OUEST</v>
      </c>
      <c r="M1631" s="11">
        <f t="shared" si="105"/>
        <v>129770</v>
      </c>
      <c r="N1631" s="11">
        <f t="shared" si="106"/>
        <v>23769</v>
      </c>
    </row>
    <row r="1632" spans="1:14" x14ac:dyDescent="0.25">
      <c r="A1632" s="5">
        <v>82</v>
      </c>
      <c r="B1632" s="9" t="s">
        <v>147</v>
      </c>
      <c r="C1632" s="10" t="s">
        <v>148</v>
      </c>
      <c r="D1632" s="11">
        <v>1990</v>
      </c>
      <c r="E1632" s="7" t="s">
        <v>197</v>
      </c>
      <c r="F1632" s="8">
        <v>6573</v>
      </c>
      <c r="G1632" s="8">
        <v>76225</v>
      </c>
      <c r="H1632" s="8">
        <v>8784</v>
      </c>
      <c r="I1632" s="8">
        <v>70166</v>
      </c>
      <c r="J1632" t="str">
        <f>LOOKUP(A1632,Feuil7!A$2:A$28,Feuil7!D$2:D$28)</f>
        <v>RHONE-ALPES</v>
      </c>
      <c r="K1632" t="str">
        <f t="shared" si="103"/>
        <v>niveau supérieur</v>
      </c>
      <c r="L1632" t="str">
        <f t="shared" si="104"/>
        <v>CENTRE-EST</v>
      </c>
      <c r="M1632" s="11">
        <f t="shared" si="105"/>
        <v>161748</v>
      </c>
      <c r="N1632" s="11">
        <f t="shared" si="106"/>
        <v>15357</v>
      </c>
    </row>
    <row r="1633" spans="1:14" x14ac:dyDescent="0.25">
      <c r="A1633" s="5">
        <v>74</v>
      </c>
      <c r="B1633" s="9" t="s">
        <v>59</v>
      </c>
      <c r="C1633" s="10" t="s">
        <v>60</v>
      </c>
      <c r="D1633" s="11">
        <v>2011</v>
      </c>
      <c r="E1633" s="7" t="s">
        <v>193</v>
      </c>
      <c r="F1633" s="8">
        <v>19.065730922482182</v>
      </c>
      <c r="G1633" s="8">
        <v>6776.8853013548178</v>
      </c>
      <c r="H1633" s="8">
        <v>8.1157824491157804</v>
      </c>
      <c r="I1633" s="8">
        <v>10852.663030706999</v>
      </c>
      <c r="J1633" t="str">
        <f>LOOKUP(A1633,Feuil7!A$2:A$28,Feuil7!D$2:D$28)</f>
        <v>LIMOUSIN</v>
      </c>
      <c r="K1633" t="str">
        <f t="shared" si="103"/>
        <v>niveau primaire</v>
      </c>
      <c r="L1633" t="str">
        <f t="shared" si="104"/>
        <v>SUD-OUEST</v>
      </c>
      <c r="M1633" s="11">
        <f t="shared" si="105"/>
        <v>17656.729845433416</v>
      </c>
      <c r="N1633" s="11">
        <f t="shared" si="106"/>
        <v>27.181513371597962</v>
      </c>
    </row>
    <row r="1634" spans="1:14" x14ac:dyDescent="0.25">
      <c r="A1634" s="5">
        <v>82</v>
      </c>
      <c r="B1634" s="6" t="s">
        <v>307</v>
      </c>
      <c r="C1634" s="7" t="s">
        <v>10</v>
      </c>
      <c r="D1634" s="11">
        <v>1982</v>
      </c>
      <c r="E1634" s="7" t="s">
        <v>196</v>
      </c>
      <c r="F1634" s="8">
        <v>1936</v>
      </c>
      <c r="G1634" s="8">
        <v>10788</v>
      </c>
      <c r="H1634" s="8">
        <v>2640</v>
      </c>
      <c r="I1634" s="8">
        <v>9676</v>
      </c>
      <c r="J1634" t="str">
        <f>LOOKUP(A1634,Feuil7!A$2:A$28,Feuil7!D$2:D$28)</f>
        <v>RHONE-ALPES</v>
      </c>
      <c r="K1634" t="str">
        <f t="shared" si="103"/>
        <v>niveau supérieur</v>
      </c>
      <c r="L1634" t="str">
        <f t="shared" si="104"/>
        <v>CENTRE-EST</v>
      </c>
      <c r="M1634" s="11">
        <f t="shared" si="105"/>
        <v>25040</v>
      </c>
      <c r="N1634" s="11">
        <f t="shared" si="106"/>
        <v>4576</v>
      </c>
    </row>
    <row r="1635" spans="1:14" x14ac:dyDescent="0.25">
      <c r="A1635" s="5">
        <v>91</v>
      </c>
      <c r="B1635" s="9" t="s">
        <v>141</v>
      </c>
      <c r="C1635" s="10" t="s">
        <v>142</v>
      </c>
      <c r="D1635" s="11">
        <v>1982</v>
      </c>
      <c r="E1635" s="7" t="s">
        <v>11</v>
      </c>
      <c r="F1635" s="8">
        <v>6316</v>
      </c>
      <c r="G1635" s="8">
        <v>46528</v>
      </c>
      <c r="H1635" s="8">
        <v>4652</v>
      </c>
      <c r="I1635" s="8">
        <v>60264</v>
      </c>
      <c r="J1635" t="str">
        <f>LOOKUP(A1635,Feuil7!A$2:A$28,Feuil7!D$2:D$28)</f>
        <v>LANGUEDOC-ROUSSILLON</v>
      </c>
      <c r="K1635" t="str">
        <f t="shared" si="103"/>
        <v>niveau primaire</v>
      </c>
      <c r="L1635" t="str">
        <f t="shared" si="104"/>
        <v>MEDITERRANEE</v>
      </c>
      <c r="M1635" s="11">
        <f t="shared" si="105"/>
        <v>117760</v>
      </c>
      <c r="N1635" s="11">
        <f t="shared" si="106"/>
        <v>10968</v>
      </c>
    </row>
    <row r="1636" spans="1:14" x14ac:dyDescent="0.25">
      <c r="A1636" s="5">
        <v>83</v>
      </c>
      <c r="B1636" s="9" t="s">
        <v>37</v>
      </c>
      <c r="C1636" s="10" t="s">
        <v>38</v>
      </c>
      <c r="D1636" s="11">
        <v>1975</v>
      </c>
      <c r="E1636" s="7" t="s">
        <v>194</v>
      </c>
      <c r="F1636" s="8">
        <v>825</v>
      </c>
      <c r="G1636" s="8">
        <v>1860</v>
      </c>
      <c r="H1636" s="8">
        <v>1330</v>
      </c>
      <c r="I1636" s="8">
        <v>3655</v>
      </c>
      <c r="J1636" t="str">
        <f>LOOKUP(A1636,Feuil7!A$2:A$28,Feuil7!D$2:D$28)</f>
        <v>AUVERGNE</v>
      </c>
      <c r="K1636" t="str">
        <f t="shared" si="103"/>
        <v>niveau secondaire</v>
      </c>
      <c r="L1636" t="str">
        <f t="shared" si="104"/>
        <v>CENTRE-EST</v>
      </c>
      <c r="M1636" s="11">
        <f t="shared" si="105"/>
        <v>7670</v>
      </c>
      <c r="N1636" s="11">
        <f t="shared" si="106"/>
        <v>2155</v>
      </c>
    </row>
    <row r="1637" spans="1:14" x14ac:dyDescent="0.25">
      <c r="A1637" s="5">
        <v>93</v>
      </c>
      <c r="B1637" s="9" t="s">
        <v>308</v>
      </c>
      <c r="C1637" s="10" t="s">
        <v>17</v>
      </c>
      <c r="D1637" s="11">
        <v>1982</v>
      </c>
      <c r="E1637" s="7" t="s">
        <v>196</v>
      </c>
      <c r="F1637" s="8">
        <v>604</v>
      </c>
      <c r="G1637" s="8">
        <v>3892</v>
      </c>
      <c r="H1637" s="8">
        <v>872</v>
      </c>
      <c r="I1637" s="8">
        <v>3376</v>
      </c>
      <c r="J1637" t="str">
        <f>LOOKUP(A1637,Feuil7!A$2:A$28,Feuil7!D$2:D$28)</f>
        <v>PROVENCE-ALPES-COTE D'AZUR</v>
      </c>
      <c r="K1637" t="str">
        <f t="shared" si="103"/>
        <v>niveau supérieur</v>
      </c>
      <c r="L1637" t="str">
        <f t="shared" si="104"/>
        <v>MEDITERRANEE</v>
      </c>
      <c r="M1637" s="11">
        <f t="shared" si="105"/>
        <v>8744</v>
      </c>
      <c r="N1637" s="11">
        <f t="shared" si="106"/>
        <v>1476</v>
      </c>
    </row>
    <row r="1638" spans="1:14" x14ac:dyDescent="0.25">
      <c r="A1638" s="5">
        <v>52</v>
      </c>
      <c r="B1638" s="9" t="s">
        <v>110</v>
      </c>
      <c r="C1638" s="10" t="s">
        <v>111</v>
      </c>
      <c r="D1638">
        <v>1968</v>
      </c>
      <c r="E1638" s="7" t="s">
        <v>194</v>
      </c>
      <c r="F1638" s="8">
        <v>1560</v>
      </c>
      <c r="G1638" s="8">
        <v>3208</v>
      </c>
      <c r="H1638" s="8">
        <v>2176</v>
      </c>
      <c r="I1638" s="8">
        <v>6484</v>
      </c>
      <c r="J1638" t="str">
        <f>LOOKUP(A1638,Feuil7!A$2:A$28,Feuil7!D$2:D$28)</f>
        <v>PAYS DE LA LOIRE</v>
      </c>
      <c r="K1638" t="str">
        <f t="shared" si="103"/>
        <v>niveau secondaire</v>
      </c>
      <c r="L1638" t="str">
        <f t="shared" si="104"/>
        <v>OUEST</v>
      </c>
      <c r="M1638" s="11">
        <f t="shared" si="105"/>
        <v>13428</v>
      </c>
      <c r="N1638" s="11">
        <f t="shared" si="106"/>
        <v>3736</v>
      </c>
    </row>
    <row r="1639" spans="1:14" x14ac:dyDescent="0.25">
      <c r="A1639" s="5">
        <v>93</v>
      </c>
      <c r="B1639" s="9" t="s">
        <v>308</v>
      </c>
      <c r="C1639" s="10" t="s">
        <v>17</v>
      </c>
      <c r="D1639" s="11">
        <v>1975</v>
      </c>
      <c r="E1639" s="7" t="s">
        <v>194</v>
      </c>
      <c r="F1639" s="8">
        <v>495</v>
      </c>
      <c r="G1639" s="8">
        <v>1685</v>
      </c>
      <c r="H1639" s="8">
        <v>530</v>
      </c>
      <c r="I1639" s="8">
        <v>3070</v>
      </c>
      <c r="J1639" t="str">
        <f>LOOKUP(A1639,Feuil7!A$2:A$28,Feuil7!D$2:D$28)</f>
        <v>PROVENCE-ALPES-COTE D'AZUR</v>
      </c>
      <c r="K1639" t="str">
        <f t="shared" si="103"/>
        <v>niveau secondaire</v>
      </c>
      <c r="L1639" t="str">
        <f t="shared" si="104"/>
        <v>MEDITERRANEE</v>
      </c>
      <c r="M1639" s="11">
        <f t="shared" si="105"/>
        <v>5780</v>
      </c>
      <c r="N1639" s="11">
        <f t="shared" si="106"/>
        <v>1025</v>
      </c>
    </row>
    <row r="1640" spans="1:14" x14ac:dyDescent="0.25">
      <c r="A1640" s="5">
        <v>41</v>
      </c>
      <c r="B1640" s="9" t="s">
        <v>180</v>
      </c>
      <c r="C1640" s="10" t="s">
        <v>181</v>
      </c>
      <c r="D1640" s="11">
        <v>1975</v>
      </c>
      <c r="E1640" s="7" t="s">
        <v>11</v>
      </c>
      <c r="F1640" s="8">
        <v>8500</v>
      </c>
      <c r="G1640" s="8">
        <v>43650</v>
      </c>
      <c r="H1640" s="8">
        <v>7360</v>
      </c>
      <c r="I1640" s="8">
        <v>53700</v>
      </c>
      <c r="J1640" t="str">
        <f>LOOKUP(A1640,Feuil7!A$2:A$28,Feuil7!D$2:D$28)</f>
        <v>LORRAINE</v>
      </c>
      <c r="K1640" t="str">
        <f t="shared" si="103"/>
        <v>niveau primaire</v>
      </c>
      <c r="L1640" t="str">
        <f t="shared" si="104"/>
        <v>EST</v>
      </c>
      <c r="M1640" s="11">
        <f t="shared" si="105"/>
        <v>113210</v>
      </c>
      <c r="N1640" s="11">
        <f t="shared" si="106"/>
        <v>15860</v>
      </c>
    </row>
    <row r="1641" spans="1:14" x14ac:dyDescent="0.25">
      <c r="A1641" s="5">
        <v>53</v>
      </c>
      <c r="B1641" s="9" t="s">
        <v>70</v>
      </c>
      <c r="C1641" s="10" t="s">
        <v>71</v>
      </c>
      <c r="D1641" s="11">
        <v>2011</v>
      </c>
      <c r="E1641" s="7" t="s">
        <v>195</v>
      </c>
      <c r="F1641" s="8">
        <v>7123.4853767169243</v>
      </c>
      <c r="G1641" s="8">
        <v>97196.948607228987</v>
      </c>
      <c r="H1641" s="8">
        <v>4597.767149832468</v>
      </c>
      <c r="I1641" s="8">
        <v>72396.652801368997</v>
      </c>
      <c r="J1641" t="str">
        <f>LOOKUP(A1641,Feuil7!A$2:A$28,Feuil7!D$2:D$28)</f>
        <v>BRETAGNE</v>
      </c>
      <c r="K1641" t="str">
        <f t="shared" si="103"/>
        <v>niveau secondaire</v>
      </c>
      <c r="L1641" t="str">
        <f t="shared" si="104"/>
        <v>OUEST</v>
      </c>
      <c r="M1641" s="11">
        <f t="shared" si="105"/>
        <v>181314.85393514737</v>
      </c>
      <c r="N1641" s="11">
        <f t="shared" si="106"/>
        <v>11721.252526549393</v>
      </c>
    </row>
    <row r="1642" spans="1:14" x14ac:dyDescent="0.25">
      <c r="A1642" s="5">
        <v>31</v>
      </c>
      <c r="B1642" s="9" t="s">
        <v>127</v>
      </c>
      <c r="C1642" s="10" t="s">
        <v>128</v>
      </c>
      <c r="D1642" s="11">
        <v>1982</v>
      </c>
      <c r="E1642" s="7" t="s">
        <v>196</v>
      </c>
      <c r="F1642" s="8">
        <v>10928</v>
      </c>
      <c r="G1642" s="8">
        <v>60644</v>
      </c>
      <c r="H1642" s="8">
        <v>14356</v>
      </c>
      <c r="I1642" s="8">
        <v>43196</v>
      </c>
      <c r="J1642" t="str">
        <f>LOOKUP(A1642,Feuil7!A$2:A$28,Feuil7!D$2:D$28)</f>
        <v>NORD-PAS-DE-CALAIS</v>
      </c>
      <c r="K1642" t="str">
        <f t="shared" si="103"/>
        <v>niveau supérieur</v>
      </c>
      <c r="L1642" t="str">
        <f t="shared" si="104"/>
        <v/>
      </c>
      <c r="M1642" s="11">
        <f t="shared" si="105"/>
        <v>129124</v>
      </c>
      <c r="N1642" s="11">
        <f t="shared" si="106"/>
        <v>25284</v>
      </c>
    </row>
    <row r="1643" spans="1:14" x14ac:dyDescent="0.25">
      <c r="A1643" s="5">
        <v>26</v>
      </c>
      <c r="B1643" s="9" t="s">
        <v>151</v>
      </c>
      <c r="C1643" s="10" t="s">
        <v>152</v>
      </c>
      <c r="D1643" s="11">
        <v>2011</v>
      </c>
      <c r="E1643" s="7" t="s">
        <v>197</v>
      </c>
      <c r="F1643" s="8">
        <v>2054.1747891073528</v>
      </c>
      <c r="G1643" s="8">
        <v>33379.82427518873</v>
      </c>
      <c r="H1643" s="8">
        <v>2719.6239575276009</v>
      </c>
      <c r="I1643" s="8">
        <v>40716.397627773491</v>
      </c>
      <c r="J1643" t="str">
        <f>LOOKUP(A1643,Feuil7!A$2:A$28,Feuil7!D$2:D$28)</f>
        <v>BOURGOGNE</v>
      </c>
      <c r="K1643" t="str">
        <f t="shared" si="103"/>
        <v>niveau supérieur</v>
      </c>
      <c r="L1643" t="str">
        <f t="shared" si="104"/>
        <v>BASSIN PARISIEN</v>
      </c>
      <c r="M1643" s="11">
        <f t="shared" si="105"/>
        <v>78870.020649597165</v>
      </c>
      <c r="N1643" s="11">
        <f t="shared" si="106"/>
        <v>4773.7987466349532</v>
      </c>
    </row>
    <row r="1644" spans="1:14" x14ac:dyDescent="0.25">
      <c r="A1644" s="5">
        <v>22</v>
      </c>
      <c r="B1644" s="9" t="s">
        <v>129</v>
      </c>
      <c r="C1644" s="10" t="s">
        <v>130</v>
      </c>
      <c r="D1644" s="11">
        <v>2011</v>
      </c>
      <c r="E1644" s="7" t="s">
        <v>196</v>
      </c>
      <c r="F1644" s="8">
        <v>6629.0758526057261</v>
      </c>
      <c r="G1644" s="8">
        <v>38830.636018767495</v>
      </c>
      <c r="H1644" s="8">
        <v>6683.0857894180772</v>
      </c>
      <c r="I1644" s="8">
        <v>43616.966263465227</v>
      </c>
      <c r="J1644" t="str">
        <f>LOOKUP(A1644,Feuil7!A$2:A$28,Feuil7!D$2:D$28)</f>
        <v>PICARDIE</v>
      </c>
      <c r="K1644" t="str">
        <f t="shared" si="103"/>
        <v>niveau supérieur</v>
      </c>
      <c r="L1644" t="str">
        <f t="shared" si="104"/>
        <v>BASSIN PARISIEN</v>
      </c>
      <c r="M1644" s="11">
        <f t="shared" si="105"/>
        <v>95759.76392425652</v>
      </c>
      <c r="N1644" s="11">
        <f t="shared" si="106"/>
        <v>13312.161642023802</v>
      </c>
    </row>
    <row r="1645" spans="1:14" x14ac:dyDescent="0.25">
      <c r="A1645" s="5">
        <v>73</v>
      </c>
      <c r="B1645" s="9" t="s">
        <v>139</v>
      </c>
      <c r="C1645" s="10" t="s">
        <v>140</v>
      </c>
      <c r="D1645">
        <v>1968</v>
      </c>
      <c r="E1645" s="7" t="s">
        <v>11</v>
      </c>
      <c r="F1645" s="8">
        <v>2580</v>
      </c>
      <c r="G1645" s="8">
        <v>27608</v>
      </c>
      <c r="H1645" s="8">
        <v>2092</v>
      </c>
      <c r="I1645" s="8">
        <v>35408</v>
      </c>
      <c r="J1645" t="str">
        <f>LOOKUP(A1645,Feuil7!A$2:A$28,Feuil7!D$2:D$28)</f>
        <v>MIDI-PYRENEES</v>
      </c>
      <c r="K1645" t="str">
        <f t="shared" si="103"/>
        <v>niveau primaire</v>
      </c>
      <c r="L1645" t="str">
        <f t="shared" si="104"/>
        <v>SUD-OUEST</v>
      </c>
      <c r="M1645" s="11">
        <f t="shared" si="105"/>
        <v>67688</v>
      </c>
      <c r="N1645" s="11">
        <f t="shared" si="106"/>
        <v>4672</v>
      </c>
    </row>
    <row r="1646" spans="1:14" x14ac:dyDescent="0.25">
      <c r="A1646" s="5">
        <v>21</v>
      </c>
      <c r="B1646" s="9" t="s">
        <v>114</v>
      </c>
      <c r="C1646" s="10" t="s">
        <v>115</v>
      </c>
      <c r="D1646" s="11">
        <v>1990</v>
      </c>
      <c r="E1646" s="7" t="s">
        <v>194</v>
      </c>
      <c r="F1646" s="8">
        <v>1918</v>
      </c>
      <c r="G1646" s="8">
        <v>8484</v>
      </c>
      <c r="H1646" s="8">
        <v>1826</v>
      </c>
      <c r="I1646" s="8">
        <v>14168</v>
      </c>
      <c r="J1646" t="str">
        <f>LOOKUP(A1646,Feuil7!A$2:A$28,Feuil7!D$2:D$28)</f>
        <v>CHAMPAGNE-ARDENNE</v>
      </c>
      <c r="K1646" t="str">
        <f t="shared" si="103"/>
        <v>niveau secondaire</v>
      </c>
      <c r="L1646" t="str">
        <f t="shared" si="104"/>
        <v>BASSIN PARISIEN</v>
      </c>
      <c r="M1646" s="11">
        <f t="shared" si="105"/>
        <v>26396</v>
      </c>
      <c r="N1646" s="11">
        <f t="shared" si="106"/>
        <v>3744</v>
      </c>
    </row>
    <row r="1647" spans="1:14" x14ac:dyDescent="0.25">
      <c r="A1647" s="5">
        <v>83</v>
      </c>
      <c r="B1647" s="9" t="s">
        <v>37</v>
      </c>
      <c r="C1647" s="10" t="s">
        <v>38</v>
      </c>
      <c r="D1647" s="11">
        <v>1982</v>
      </c>
      <c r="E1647" s="7" t="s">
        <v>195</v>
      </c>
      <c r="F1647" s="8">
        <v>3396</v>
      </c>
      <c r="G1647" s="8">
        <v>7376</v>
      </c>
      <c r="H1647" s="8">
        <v>1716</v>
      </c>
      <c r="I1647" s="8">
        <v>3552</v>
      </c>
      <c r="J1647" t="str">
        <f>LOOKUP(A1647,Feuil7!A$2:A$28,Feuil7!D$2:D$28)</f>
        <v>AUVERGNE</v>
      </c>
      <c r="K1647" t="str">
        <f t="shared" si="103"/>
        <v>niveau secondaire</v>
      </c>
      <c r="L1647" t="str">
        <f t="shared" si="104"/>
        <v>CENTRE-EST</v>
      </c>
      <c r="M1647" s="11">
        <f t="shared" si="105"/>
        <v>16040</v>
      </c>
      <c r="N1647" s="11">
        <f t="shared" si="106"/>
        <v>5112</v>
      </c>
    </row>
    <row r="1648" spans="1:14" x14ac:dyDescent="0.25">
      <c r="A1648" s="5">
        <v>73</v>
      </c>
      <c r="B1648" s="9" t="s">
        <v>74</v>
      </c>
      <c r="C1648" s="10" t="s">
        <v>75</v>
      </c>
      <c r="D1648">
        <v>1968</v>
      </c>
      <c r="E1648" s="7" t="s">
        <v>196</v>
      </c>
      <c r="F1648" s="8">
        <v>2496</v>
      </c>
      <c r="G1648" s="8">
        <v>13028</v>
      </c>
      <c r="H1648" s="8">
        <v>2972</v>
      </c>
      <c r="I1648" s="8">
        <v>11488</v>
      </c>
      <c r="J1648" t="str">
        <f>LOOKUP(A1648,Feuil7!A$2:A$28,Feuil7!D$2:D$28)</f>
        <v>MIDI-PYRENEES</v>
      </c>
      <c r="K1648" t="str">
        <f t="shared" si="103"/>
        <v>niveau supérieur</v>
      </c>
      <c r="L1648" t="str">
        <f t="shared" si="104"/>
        <v>SUD-OUEST</v>
      </c>
      <c r="M1648" s="11">
        <f t="shared" si="105"/>
        <v>29984</v>
      </c>
      <c r="N1648" s="11">
        <f t="shared" si="106"/>
        <v>5468</v>
      </c>
    </row>
    <row r="1649" spans="1:14" x14ac:dyDescent="0.25">
      <c r="A1649" s="5">
        <v>83</v>
      </c>
      <c r="B1649" s="9" t="s">
        <v>63</v>
      </c>
      <c r="C1649" s="10" t="s">
        <v>98</v>
      </c>
      <c r="D1649" s="11">
        <v>2006</v>
      </c>
      <c r="E1649" s="7" t="s">
        <v>196</v>
      </c>
      <c r="F1649" s="8">
        <v>1685.7215327424442</v>
      </c>
      <c r="G1649" s="8">
        <v>10755.460375555824</v>
      </c>
      <c r="H1649" s="8">
        <v>1277.8884423022666</v>
      </c>
      <c r="I1649" s="8">
        <v>12496.535553297073</v>
      </c>
      <c r="J1649" t="str">
        <f>LOOKUP(A1649,Feuil7!A$2:A$28,Feuil7!D$2:D$28)</f>
        <v>AUVERGNE</v>
      </c>
      <c r="K1649" t="str">
        <f t="shared" si="103"/>
        <v>niveau supérieur</v>
      </c>
      <c r="L1649" t="str">
        <f t="shared" si="104"/>
        <v>CENTRE-EST</v>
      </c>
      <c r="M1649" s="11">
        <f t="shared" si="105"/>
        <v>26215.605903897609</v>
      </c>
      <c r="N1649" s="11">
        <f t="shared" si="106"/>
        <v>2963.6099750447111</v>
      </c>
    </row>
    <row r="1650" spans="1:14" x14ac:dyDescent="0.25">
      <c r="A1650" s="5">
        <v>73</v>
      </c>
      <c r="B1650" s="9" t="s">
        <v>9</v>
      </c>
      <c r="C1650" s="10" t="s">
        <v>170</v>
      </c>
      <c r="D1650" s="11">
        <v>2006</v>
      </c>
      <c r="E1650" s="7" t="s">
        <v>11</v>
      </c>
      <c r="F1650" s="8">
        <v>1508.8945967058912</v>
      </c>
      <c r="G1650" s="8">
        <v>15929.179809022857</v>
      </c>
      <c r="H1650" s="8">
        <v>1088.3884689684267</v>
      </c>
      <c r="I1650" s="8">
        <v>18960.205649576834</v>
      </c>
      <c r="J1650" t="str">
        <f>LOOKUP(A1650,Feuil7!A$2:A$28,Feuil7!D$2:D$28)</f>
        <v>MIDI-PYRENEES</v>
      </c>
      <c r="K1650" t="str">
        <f t="shared" si="103"/>
        <v>niveau primaire</v>
      </c>
      <c r="L1650" t="str">
        <f t="shared" si="104"/>
        <v>SUD-OUEST</v>
      </c>
      <c r="M1650" s="11">
        <f t="shared" si="105"/>
        <v>37486.668524274006</v>
      </c>
      <c r="N1650" s="11">
        <f t="shared" si="106"/>
        <v>2597.2830656743181</v>
      </c>
    </row>
    <row r="1651" spans="1:14" x14ac:dyDescent="0.25">
      <c r="A1651" s="5">
        <v>11</v>
      </c>
      <c r="B1651" s="9" t="s">
        <v>50</v>
      </c>
      <c r="C1651" s="10" t="s">
        <v>190</v>
      </c>
      <c r="D1651" s="11">
        <v>1999</v>
      </c>
      <c r="E1651" s="7" t="s">
        <v>194</v>
      </c>
      <c r="F1651" s="8">
        <v>3149</v>
      </c>
      <c r="G1651" s="8">
        <v>31775</v>
      </c>
      <c r="H1651" s="8">
        <v>2566</v>
      </c>
      <c r="I1651" s="8">
        <v>47120</v>
      </c>
      <c r="J1651" t="str">
        <f>LOOKUP(A1651,Feuil7!A$2:A$28,Feuil7!D$2:D$28)</f>
        <v>ILE-DE-FRANCE</v>
      </c>
      <c r="K1651" t="str">
        <f t="shared" si="103"/>
        <v>niveau secondaire</v>
      </c>
      <c r="L1651" t="str">
        <f t="shared" si="104"/>
        <v>REGION PARISIENNE</v>
      </c>
      <c r="M1651" s="11">
        <f t="shared" si="105"/>
        <v>84610</v>
      </c>
      <c r="N1651" s="11">
        <f t="shared" si="106"/>
        <v>5715</v>
      </c>
    </row>
    <row r="1652" spans="1:14" x14ac:dyDescent="0.25">
      <c r="A1652" s="5">
        <v>82</v>
      </c>
      <c r="B1652" s="9" t="s">
        <v>309</v>
      </c>
      <c r="C1652" s="10" t="s">
        <v>20</v>
      </c>
      <c r="D1652" s="11">
        <v>1990</v>
      </c>
      <c r="E1652" s="7" t="s">
        <v>196</v>
      </c>
      <c r="F1652" s="8">
        <v>940</v>
      </c>
      <c r="G1652" s="8">
        <v>7793</v>
      </c>
      <c r="H1652" s="8">
        <v>1264</v>
      </c>
      <c r="I1652" s="8">
        <v>9080</v>
      </c>
      <c r="J1652" t="str">
        <f>LOOKUP(A1652,Feuil7!A$2:A$28,Feuil7!D$2:D$28)</f>
        <v>RHONE-ALPES</v>
      </c>
      <c r="K1652" t="str">
        <f t="shared" si="103"/>
        <v>niveau supérieur</v>
      </c>
      <c r="L1652" t="str">
        <f t="shared" si="104"/>
        <v>CENTRE-EST</v>
      </c>
      <c r="M1652" s="11">
        <f t="shared" si="105"/>
        <v>19077</v>
      </c>
      <c r="N1652" s="11">
        <f t="shared" si="106"/>
        <v>2204</v>
      </c>
    </row>
    <row r="1653" spans="1:14" x14ac:dyDescent="0.25">
      <c r="A1653" s="5">
        <v>52</v>
      </c>
      <c r="B1653" s="9" t="s">
        <v>174</v>
      </c>
      <c r="C1653" s="10" t="s">
        <v>175</v>
      </c>
      <c r="D1653" s="11">
        <v>2006</v>
      </c>
      <c r="E1653" s="7" t="s">
        <v>196</v>
      </c>
      <c r="F1653" s="8">
        <v>4970.7847015858397</v>
      </c>
      <c r="G1653" s="8">
        <v>27408.428798597062</v>
      </c>
      <c r="H1653" s="8">
        <v>4777.0439860538718</v>
      </c>
      <c r="I1653" s="8">
        <v>29806.942679122647</v>
      </c>
      <c r="J1653" t="str">
        <f>LOOKUP(A1653,Feuil7!A$2:A$28,Feuil7!D$2:D$28)</f>
        <v>PAYS DE LA LOIRE</v>
      </c>
      <c r="K1653" t="str">
        <f t="shared" si="103"/>
        <v>niveau supérieur</v>
      </c>
      <c r="L1653" t="str">
        <f t="shared" si="104"/>
        <v>OUEST</v>
      </c>
      <c r="M1653" s="11">
        <f t="shared" si="105"/>
        <v>66963.20016535942</v>
      </c>
      <c r="N1653" s="11">
        <f t="shared" si="106"/>
        <v>9747.8286876397106</v>
      </c>
    </row>
    <row r="1654" spans="1:14" x14ac:dyDescent="0.25">
      <c r="A1654" s="5">
        <v>24</v>
      </c>
      <c r="B1654" s="9" t="s">
        <v>94</v>
      </c>
      <c r="C1654" s="10" t="s">
        <v>95</v>
      </c>
      <c r="D1654" s="11">
        <v>2011</v>
      </c>
      <c r="E1654" s="7" t="s">
        <v>196</v>
      </c>
      <c r="F1654" s="8">
        <v>2022.5958733543691</v>
      </c>
      <c r="G1654" s="8">
        <v>15638.131683693216</v>
      </c>
      <c r="H1654" s="8">
        <v>2107.5504364955691</v>
      </c>
      <c r="I1654" s="8">
        <v>18011.81618815957</v>
      </c>
      <c r="J1654" t="str">
        <f>LOOKUP(A1654,Feuil7!A$2:A$28,Feuil7!D$2:D$28)</f>
        <v>CENTRE</v>
      </c>
      <c r="K1654" t="str">
        <f t="shared" si="103"/>
        <v>niveau supérieur</v>
      </c>
      <c r="L1654" t="str">
        <f t="shared" si="104"/>
        <v>BASSIN PARISIEN</v>
      </c>
      <c r="M1654" s="11">
        <f t="shared" si="105"/>
        <v>37780.094181702727</v>
      </c>
      <c r="N1654" s="11">
        <f t="shared" si="106"/>
        <v>4130.146309849938</v>
      </c>
    </row>
    <row r="1655" spans="1:14" x14ac:dyDescent="0.25">
      <c r="A1655" s="5">
        <v>24</v>
      </c>
      <c r="B1655" s="9" t="s">
        <v>102</v>
      </c>
      <c r="C1655" s="10" t="s">
        <v>103</v>
      </c>
      <c r="D1655" s="11">
        <v>1999</v>
      </c>
      <c r="E1655" s="7" t="s">
        <v>197</v>
      </c>
      <c r="F1655" s="8">
        <v>2516</v>
      </c>
      <c r="G1655" s="8">
        <v>32528</v>
      </c>
      <c r="H1655" s="8">
        <v>3302</v>
      </c>
      <c r="I1655" s="8">
        <v>33620</v>
      </c>
      <c r="J1655" t="str">
        <f>LOOKUP(A1655,Feuil7!A$2:A$28,Feuil7!D$2:D$28)</f>
        <v>CENTRE</v>
      </c>
      <c r="K1655" t="str">
        <f t="shared" si="103"/>
        <v>niveau supérieur</v>
      </c>
      <c r="L1655" t="str">
        <f t="shared" si="104"/>
        <v>BASSIN PARISIEN</v>
      </c>
      <c r="M1655" s="11">
        <f t="shared" si="105"/>
        <v>71966</v>
      </c>
      <c r="N1655" s="11">
        <f t="shared" si="106"/>
        <v>5818</v>
      </c>
    </row>
    <row r="1656" spans="1:14" x14ac:dyDescent="0.25">
      <c r="A1656" s="5">
        <v>53</v>
      </c>
      <c r="B1656" s="9" t="s">
        <v>121</v>
      </c>
      <c r="C1656" s="10" t="s">
        <v>122</v>
      </c>
      <c r="D1656" s="11">
        <v>1982</v>
      </c>
      <c r="E1656" s="7" t="s">
        <v>11</v>
      </c>
      <c r="F1656" s="8">
        <v>8724</v>
      </c>
      <c r="G1656" s="8">
        <v>65436</v>
      </c>
      <c r="H1656" s="8">
        <v>5808</v>
      </c>
      <c r="I1656" s="8">
        <v>87920</v>
      </c>
      <c r="J1656" t="str">
        <f>LOOKUP(A1656,Feuil7!A$2:A$28,Feuil7!D$2:D$28)</f>
        <v>BRETAGNE</v>
      </c>
      <c r="K1656" t="str">
        <f t="shared" si="103"/>
        <v>niveau primaire</v>
      </c>
      <c r="L1656" t="str">
        <f t="shared" si="104"/>
        <v>OUEST</v>
      </c>
      <c r="M1656" s="11">
        <f t="shared" si="105"/>
        <v>167888</v>
      </c>
      <c r="N1656" s="11">
        <f t="shared" si="106"/>
        <v>14532</v>
      </c>
    </row>
    <row r="1657" spans="1:14" x14ac:dyDescent="0.25">
      <c r="A1657" s="5">
        <v>24</v>
      </c>
      <c r="B1657" s="9" t="s">
        <v>94</v>
      </c>
      <c r="C1657" s="10" t="s">
        <v>95</v>
      </c>
      <c r="D1657" s="11">
        <v>1999</v>
      </c>
      <c r="E1657" s="7" t="s">
        <v>197</v>
      </c>
      <c r="F1657" s="8">
        <v>939</v>
      </c>
      <c r="G1657" s="8">
        <v>12804</v>
      </c>
      <c r="H1657" s="8">
        <v>1297</v>
      </c>
      <c r="I1657" s="8">
        <v>13583</v>
      </c>
      <c r="J1657" t="str">
        <f>LOOKUP(A1657,Feuil7!A$2:A$28,Feuil7!D$2:D$28)</f>
        <v>CENTRE</v>
      </c>
      <c r="K1657" t="str">
        <f t="shared" si="103"/>
        <v>niveau supérieur</v>
      </c>
      <c r="L1657" t="str">
        <f t="shared" si="104"/>
        <v>BASSIN PARISIEN</v>
      </c>
      <c r="M1657" s="11">
        <f t="shared" si="105"/>
        <v>28623</v>
      </c>
      <c r="N1657" s="11">
        <f t="shared" si="106"/>
        <v>2236</v>
      </c>
    </row>
    <row r="1658" spans="1:14" x14ac:dyDescent="0.25">
      <c r="A1658" s="5">
        <v>41</v>
      </c>
      <c r="B1658" s="9" t="s">
        <v>119</v>
      </c>
      <c r="C1658" s="10" t="s">
        <v>120</v>
      </c>
      <c r="D1658" s="11">
        <v>2011</v>
      </c>
      <c r="E1658" s="7" t="s">
        <v>197</v>
      </c>
      <c r="F1658" s="8">
        <v>794.13666401529849</v>
      </c>
      <c r="G1658" s="8">
        <v>9748.44481632319</v>
      </c>
      <c r="H1658" s="8">
        <v>1123.9581175713686</v>
      </c>
      <c r="I1658" s="8">
        <v>12307.202713090088</v>
      </c>
      <c r="J1658" t="str">
        <f>LOOKUP(A1658,Feuil7!A$2:A$28,Feuil7!D$2:D$28)</f>
        <v>LORRAINE</v>
      </c>
      <c r="K1658" t="str">
        <f t="shared" si="103"/>
        <v>niveau supérieur</v>
      </c>
      <c r="L1658" t="str">
        <f t="shared" si="104"/>
        <v>EST</v>
      </c>
      <c r="M1658" s="11">
        <f t="shared" si="105"/>
        <v>23973.742310999944</v>
      </c>
      <c r="N1658" s="11">
        <f t="shared" si="106"/>
        <v>1918.0947815866671</v>
      </c>
    </row>
    <row r="1659" spans="1:14" x14ac:dyDescent="0.25">
      <c r="A1659" s="5">
        <v>73</v>
      </c>
      <c r="B1659" s="9" t="s">
        <v>74</v>
      </c>
      <c r="C1659" s="10" t="s">
        <v>75</v>
      </c>
      <c r="D1659" s="11">
        <v>1982</v>
      </c>
      <c r="E1659" s="7" t="s">
        <v>196</v>
      </c>
      <c r="F1659" s="8">
        <v>4532</v>
      </c>
      <c r="G1659" s="8">
        <v>26288</v>
      </c>
      <c r="H1659" s="8">
        <v>6064</v>
      </c>
      <c r="I1659" s="8">
        <v>24440</v>
      </c>
      <c r="J1659" t="str">
        <f>LOOKUP(A1659,Feuil7!A$2:A$28,Feuil7!D$2:D$28)</f>
        <v>MIDI-PYRENEES</v>
      </c>
      <c r="K1659" t="str">
        <f t="shared" si="103"/>
        <v>niveau supérieur</v>
      </c>
      <c r="L1659" t="str">
        <f t="shared" si="104"/>
        <v>SUD-OUEST</v>
      </c>
      <c r="M1659" s="11">
        <f t="shared" si="105"/>
        <v>61324</v>
      </c>
      <c r="N1659" s="11">
        <f t="shared" si="106"/>
        <v>10596</v>
      </c>
    </row>
    <row r="1660" spans="1:14" x14ac:dyDescent="0.25">
      <c r="A1660" s="5">
        <v>82</v>
      </c>
      <c r="B1660" s="9" t="s">
        <v>47</v>
      </c>
      <c r="C1660" s="10" t="s">
        <v>155</v>
      </c>
      <c r="D1660" s="11">
        <v>1975</v>
      </c>
      <c r="E1660" s="7" t="s">
        <v>11</v>
      </c>
      <c r="F1660" s="8">
        <v>6490</v>
      </c>
      <c r="G1660" s="8">
        <v>46485</v>
      </c>
      <c r="H1660" s="8">
        <v>5345</v>
      </c>
      <c r="I1660" s="8">
        <v>45850</v>
      </c>
      <c r="J1660" t="str">
        <f>LOOKUP(A1660,Feuil7!A$2:A$28,Feuil7!D$2:D$28)</f>
        <v>RHONE-ALPES</v>
      </c>
      <c r="K1660" t="str">
        <f t="shared" si="103"/>
        <v>niveau primaire</v>
      </c>
      <c r="L1660" t="str">
        <f t="shared" si="104"/>
        <v>CENTRE-EST</v>
      </c>
      <c r="M1660" s="11">
        <f t="shared" si="105"/>
        <v>104170</v>
      </c>
      <c r="N1660" s="11">
        <f t="shared" si="106"/>
        <v>11835</v>
      </c>
    </row>
    <row r="1661" spans="1:14" x14ac:dyDescent="0.25">
      <c r="A1661" s="5">
        <v>91</v>
      </c>
      <c r="B1661" s="9" t="s">
        <v>108</v>
      </c>
      <c r="C1661" s="10" t="s">
        <v>109</v>
      </c>
      <c r="D1661" s="11">
        <v>1990</v>
      </c>
      <c r="E1661" s="7" t="s">
        <v>193</v>
      </c>
      <c r="F1661" s="8">
        <v>112</v>
      </c>
      <c r="G1661" s="8">
        <v>5384</v>
      </c>
      <c r="H1661" s="8">
        <v>124</v>
      </c>
      <c r="I1661" s="8">
        <v>6356</v>
      </c>
      <c r="J1661" t="str">
        <f>LOOKUP(A1661,Feuil7!A$2:A$28,Feuil7!D$2:D$28)</f>
        <v>LANGUEDOC-ROUSSILLON</v>
      </c>
      <c r="K1661" t="str">
        <f t="shared" si="103"/>
        <v>niveau primaire</v>
      </c>
      <c r="L1661" t="str">
        <f t="shared" si="104"/>
        <v>MEDITERRANEE</v>
      </c>
      <c r="M1661" s="11">
        <f t="shared" si="105"/>
        <v>11976</v>
      </c>
      <c r="N1661" s="11">
        <f t="shared" si="106"/>
        <v>236</v>
      </c>
    </row>
    <row r="1662" spans="1:14" x14ac:dyDescent="0.25">
      <c r="A1662" s="5">
        <v>24</v>
      </c>
      <c r="B1662" s="9" t="s">
        <v>94</v>
      </c>
      <c r="C1662" s="10" t="s">
        <v>95</v>
      </c>
      <c r="D1662" s="11">
        <v>2011</v>
      </c>
      <c r="E1662" s="7" t="s">
        <v>197</v>
      </c>
      <c r="F1662" s="8">
        <v>1189.3747894256901</v>
      </c>
      <c r="G1662" s="8">
        <v>19540.162330299565</v>
      </c>
      <c r="H1662" s="8">
        <v>1511.1084262032352</v>
      </c>
      <c r="I1662" s="8">
        <v>24013.593153794252</v>
      </c>
      <c r="J1662" t="str">
        <f>LOOKUP(A1662,Feuil7!A$2:A$28,Feuil7!D$2:D$28)</f>
        <v>CENTRE</v>
      </c>
      <c r="K1662" t="str">
        <f t="shared" si="103"/>
        <v>niveau supérieur</v>
      </c>
      <c r="L1662" t="str">
        <f t="shared" si="104"/>
        <v>BASSIN PARISIEN</v>
      </c>
      <c r="M1662" s="11">
        <f t="shared" si="105"/>
        <v>46254.238699722744</v>
      </c>
      <c r="N1662" s="11">
        <f t="shared" si="106"/>
        <v>2700.4832156289253</v>
      </c>
    </row>
    <row r="1663" spans="1:14" x14ac:dyDescent="0.25">
      <c r="A1663" s="5">
        <v>43</v>
      </c>
      <c r="B1663" s="9" t="s">
        <v>90</v>
      </c>
      <c r="C1663" s="10" t="s">
        <v>91</v>
      </c>
      <c r="D1663" s="11">
        <v>1982</v>
      </c>
      <c r="E1663" s="7" t="s">
        <v>193</v>
      </c>
      <c r="F1663" s="8">
        <v>1108</v>
      </c>
      <c r="G1663" s="8">
        <v>19536</v>
      </c>
      <c r="H1663" s="8">
        <v>888</v>
      </c>
      <c r="I1663" s="8">
        <v>25508</v>
      </c>
      <c r="J1663" t="str">
        <f>LOOKUP(A1663,Feuil7!A$2:A$28,Feuil7!D$2:D$28)</f>
        <v>FRANCHE-COMTE</v>
      </c>
      <c r="K1663" t="str">
        <f t="shared" si="103"/>
        <v>niveau primaire</v>
      </c>
      <c r="L1663" t="str">
        <f t="shared" si="104"/>
        <v>EST</v>
      </c>
      <c r="M1663" s="11">
        <f t="shared" si="105"/>
        <v>47040</v>
      </c>
      <c r="N1663" s="11">
        <f t="shared" si="106"/>
        <v>1996</v>
      </c>
    </row>
    <row r="1664" spans="1:14" x14ac:dyDescent="0.25">
      <c r="A1664" s="5">
        <v>21</v>
      </c>
      <c r="B1664" s="9" t="s">
        <v>99</v>
      </c>
      <c r="C1664" s="10" t="s">
        <v>116</v>
      </c>
      <c r="D1664" s="11">
        <v>1999</v>
      </c>
      <c r="E1664" s="7" t="s">
        <v>197</v>
      </c>
      <c r="F1664" s="8">
        <v>621</v>
      </c>
      <c r="G1664" s="8">
        <v>6175</v>
      </c>
      <c r="H1664" s="8">
        <v>720</v>
      </c>
      <c r="I1664" s="8">
        <v>6885</v>
      </c>
      <c r="J1664" t="str">
        <f>LOOKUP(A1664,Feuil7!A$2:A$28,Feuil7!D$2:D$28)</f>
        <v>CHAMPAGNE-ARDENNE</v>
      </c>
      <c r="K1664" t="str">
        <f t="shared" si="103"/>
        <v>niveau supérieur</v>
      </c>
      <c r="L1664" t="str">
        <f t="shared" si="104"/>
        <v>BASSIN PARISIEN</v>
      </c>
      <c r="M1664" s="11">
        <f t="shared" si="105"/>
        <v>14401</v>
      </c>
      <c r="N1664" s="11">
        <f t="shared" si="106"/>
        <v>1341</v>
      </c>
    </row>
    <row r="1665" spans="1:14" x14ac:dyDescent="0.25">
      <c r="A1665" s="5">
        <v>52</v>
      </c>
      <c r="B1665" s="9" t="s">
        <v>110</v>
      </c>
      <c r="C1665" s="10" t="s">
        <v>111</v>
      </c>
      <c r="D1665" s="11">
        <v>1975</v>
      </c>
      <c r="E1665" s="7" t="s">
        <v>194</v>
      </c>
      <c r="F1665" s="8">
        <v>2905</v>
      </c>
      <c r="G1665" s="8">
        <v>4805</v>
      </c>
      <c r="H1665" s="8">
        <v>3720</v>
      </c>
      <c r="I1665" s="8">
        <v>8370</v>
      </c>
      <c r="J1665" t="str">
        <f>LOOKUP(A1665,Feuil7!A$2:A$28,Feuil7!D$2:D$28)</f>
        <v>PAYS DE LA LOIRE</v>
      </c>
      <c r="K1665" t="str">
        <f t="shared" si="103"/>
        <v>niveau secondaire</v>
      </c>
      <c r="L1665" t="str">
        <f t="shared" si="104"/>
        <v>OUEST</v>
      </c>
      <c r="M1665" s="11">
        <f t="shared" si="105"/>
        <v>19800</v>
      </c>
      <c r="N1665" s="11">
        <f t="shared" si="106"/>
        <v>6625</v>
      </c>
    </row>
    <row r="1666" spans="1:14" x14ac:dyDescent="0.25">
      <c r="A1666" s="5">
        <v>82</v>
      </c>
      <c r="B1666" s="9" t="s">
        <v>47</v>
      </c>
      <c r="C1666" s="10" t="s">
        <v>155</v>
      </c>
      <c r="D1666" s="11">
        <v>1982</v>
      </c>
      <c r="E1666" s="7" t="s">
        <v>194</v>
      </c>
      <c r="F1666" s="8">
        <v>2032</v>
      </c>
      <c r="G1666" s="8">
        <v>6400</v>
      </c>
      <c r="H1666" s="8">
        <v>2752</v>
      </c>
      <c r="I1666" s="8">
        <v>11140</v>
      </c>
      <c r="J1666" t="str">
        <f>LOOKUP(A1666,Feuil7!A$2:A$28,Feuil7!D$2:D$28)</f>
        <v>RHONE-ALPES</v>
      </c>
      <c r="K1666" t="str">
        <f t="shared" si="103"/>
        <v>niveau secondaire</v>
      </c>
      <c r="L1666" t="str">
        <f t="shared" si="104"/>
        <v>CENTRE-EST</v>
      </c>
      <c r="M1666" s="11">
        <f t="shared" si="105"/>
        <v>22324</v>
      </c>
      <c r="N1666" s="11">
        <f t="shared" si="106"/>
        <v>4784</v>
      </c>
    </row>
    <row r="1667" spans="1:14" x14ac:dyDescent="0.25">
      <c r="A1667" s="5">
        <v>53</v>
      </c>
      <c r="B1667" s="9" t="s">
        <v>82</v>
      </c>
      <c r="C1667" s="10" t="s">
        <v>83</v>
      </c>
      <c r="D1667" s="11">
        <v>1975</v>
      </c>
      <c r="E1667" s="7" t="s">
        <v>11</v>
      </c>
      <c r="F1667" s="8">
        <v>11785</v>
      </c>
      <c r="G1667" s="8">
        <v>74225</v>
      </c>
      <c r="H1667" s="8">
        <v>10045</v>
      </c>
      <c r="I1667" s="8">
        <v>98000</v>
      </c>
      <c r="J1667" t="str">
        <f>LOOKUP(A1667,Feuil7!A$2:A$28,Feuil7!D$2:D$28)</f>
        <v>BRETAGNE</v>
      </c>
      <c r="K1667" t="str">
        <f t="shared" ref="K1667:K1730" si="107">IF(OR(E1667="Aucun",E1667="CEP"),"niveau primaire",IF(OR(E1667="CAP-BEP",E1667="BEPC"),"niveau secondaire",IF(OR(E1667="BAC",E1667="SUP"),"niveau supérieur","")))</f>
        <v>niveau primaire</v>
      </c>
      <c r="L1667" t="str">
        <f t="shared" ref="L1667:L1730" si="108">IF(OR(J1667="ile-de-France"),"REGION PARISIENNE",IF(OR(J1667="bourgogne",J1667="centre",J1667="champagne-ardenne",J1667="basse-normandie",J1667="haute-normandie",J1667="picardie"),"BASSIN PARISIEN",IF(OR(J1667="nord pas-de-calais"),"NORD",IF(OR(J1667="alsace",J1667="franche-comte",J1667="lorraine"),"EST",IF(OR(J1667="bretagne",J1667="pays de la loire",J1667="poitou-charentes"),"OUEST",IF(OR(J1667="aquitaine",J1667="limousin",J1667="midi-pyrenees"),"SUD-OUEST",IF(OR(J1667="auvergne",J1667="rhone-alpes"),"CENTRE-EST",IF(OR(J1667="languedoc-roussillon",J1667="provence-alpes-cote d'azur",J1667="corse"),"MEDITERRANEE",""))))))))</f>
        <v>OUEST</v>
      </c>
      <c r="M1667" s="11">
        <f t="shared" ref="M1667:M1730" si="109">SUM(F1667,G1667,H1667,I1667)</f>
        <v>194055</v>
      </c>
      <c r="N1667" s="11">
        <f t="shared" ref="N1667:N1730" si="110">SUM(F1667,H1667)</f>
        <v>21830</v>
      </c>
    </row>
    <row r="1668" spans="1:14" x14ac:dyDescent="0.25">
      <c r="A1668" s="5">
        <v>82</v>
      </c>
      <c r="B1668" s="9" t="s">
        <v>23</v>
      </c>
      <c r="C1668" s="10" t="s">
        <v>154</v>
      </c>
      <c r="D1668" s="11">
        <v>1975</v>
      </c>
      <c r="E1668" s="7" t="s">
        <v>195</v>
      </c>
      <c r="F1668" s="8">
        <v>6300</v>
      </c>
      <c r="G1668" s="8">
        <v>15085</v>
      </c>
      <c r="H1668" s="8">
        <v>4070</v>
      </c>
      <c r="I1668" s="8">
        <v>8655</v>
      </c>
      <c r="J1668" t="str">
        <f>LOOKUP(A1668,Feuil7!A$2:A$28,Feuil7!D$2:D$28)</f>
        <v>RHONE-ALPES</v>
      </c>
      <c r="K1668" t="str">
        <f t="shared" si="107"/>
        <v>niveau secondaire</v>
      </c>
      <c r="L1668" t="str">
        <f t="shared" si="108"/>
        <v>CENTRE-EST</v>
      </c>
      <c r="M1668" s="11">
        <f t="shared" si="109"/>
        <v>34110</v>
      </c>
      <c r="N1668" s="11">
        <f t="shared" si="110"/>
        <v>10370</v>
      </c>
    </row>
    <row r="1669" spans="1:14" x14ac:dyDescent="0.25">
      <c r="A1669" s="5">
        <v>73</v>
      </c>
      <c r="B1669" s="9" t="s">
        <v>30</v>
      </c>
      <c r="C1669" s="10" t="s">
        <v>31</v>
      </c>
      <c r="D1669" s="11">
        <v>1990</v>
      </c>
      <c r="E1669" s="7" t="s">
        <v>196</v>
      </c>
      <c r="F1669" s="8">
        <v>1073</v>
      </c>
      <c r="G1669" s="8">
        <v>8261</v>
      </c>
      <c r="H1669" s="8">
        <v>1680</v>
      </c>
      <c r="I1669" s="8">
        <v>9692</v>
      </c>
      <c r="J1669" t="str">
        <f>LOOKUP(A1669,Feuil7!A$2:A$28,Feuil7!D$2:D$28)</f>
        <v>MIDI-PYRENEES</v>
      </c>
      <c r="K1669" t="str">
        <f t="shared" si="107"/>
        <v>niveau supérieur</v>
      </c>
      <c r="L1669" t="str">
        <f t="shared" si="108"/>
        <v>SUD-OUEST</v>
      </c>
      <c r="M1669" s="11">
        <f t="shared" si="109"/>
        <v>20706</v>
      </c>
      <c r="N1669" s="11">
        <f t="shared" si="110"/>
        <v>2753</v>
      </c>
    </row>
    <row r="1670" spans="1:14" x14ac:dyDescent="0.25">
      <c r="A1670" s="5">
        <v>52</v>
      </c>
      <c r="B1670" s="9" t="s">
        <v>174</v>
      </c>
      <c r="C1670" s="10" t="s">
        <v>175</v>
      </c>
      <c r="D1670" s="11">
        <v>1982</v>
      </c>
      <c r="E1670" s="7" t="s">
        <v>194</v>
      </c>
      <c r="F1670" s="8">
        <v>2284</v>
      </c>
      <c r="G1670" s="8">
        <v>4392</v>
      </c>
      <c r="H1670" s="8">
        <v>3200</v>
      </c>
      <c r="I1670" s="8">
        <v>7508</v>
      </c>
      <c r="J1670" t="str">
        <f>LOOKUP(A1670,Feuil7!A$2:A$28,Feuil7!D$2:D$28)</f>
        <v>PAYS DE LA LOIRE</v>
      </c>
      <c r="K1670" t="str">
        <f t="shared" si="107"/>
        <v>niveau secondaire</v>
      </c>
      <c r="L1670" t="str">
        <f t="shared" si="108"/>
        <v>OUEST</v>
      </c>
      <c r="M1670" s="11">
        <f t="shared" si="109"/>
        <v>17384</v>
      </c>
      <c r="N1670" s="11">
        <f t="shared" si="110"/>
        <v>5484</v>
      </c>
    </row>
    <row r="1671" spans="1:14" x14ac:dyDescent="0.25">
      <c r="A1671" s="5">
        <v>53</v>
      </c>
      <c r="B1671" s="9" t="s">
        <v>82</v>
      </c>
      <c r="C1671" s="10" t="s">
        <v>83</v>
      </c>
      <c r="D1671">
        <v>1968</v>
      </c>
      <c r="E1671" s="7" t="s">
        <v>195</v>
      </c>
      <c r="F1671" s="8">
        <v>7924</v>
      </c>
      <c r="G1671" s="8">
        <v>14552</v>
      </c>
      <c r="H1671" s="8">
        <v>6248</v>
      </c>
      <c r="I1671" s="8">
        <v>10840</v>
      </c>
      <c r="J1671" t="str">
        <f>LOOKUP(A1671,Feuil7!A$2:A$28,Feuil7!D$2:D$28)</f>
        <v>BRETAGNE</v>
      </c>
      <c r="K1671" t="str">
        <f t="shared" si="107"/>
        <v>niveau secondaire</v>
      </c>
      <c r="L1671" t="str">
        <f t="shared" si="108"/>
        <v>OUEST</v>
      </c>
      <c r="M1671" s="11">
        <f t="shared" si="109"/>
        <v>39564</v>
      </c>
      <c r="N1671" s="11">
        <f t="shared" si="110"/>
        <v>14172</v>
      </c>
    </row>
    <row r="1672" spans="1:14" x14ac:dyDescent="0.25">
      <c r="A1672" s="5">
        <v>43</v>
      </c>
      <c r="B1672" s="9" t="s">
        <v>184</v>
      </c>
      <c r="C1672" s="10" t="s">
        <v>185</v>
      </c>
      <c r="D1672" s="11">
        <v>2006</v>
      </c>
      <c r="E1672" s="7" t="s">
        <v>196</v>
      </c>
      <c r="F1672" s="8">
        <v>1209.720855083425</v>
      </c>
      <c r="G1672" s="8">
        <v>6330.4177412969702</v>
      </c>
      <c r="H1672" s="8">
        <v>984.26361478299975</v>
      </c>
      <c r="I1672" s="8">
        <v>6468.3385850284931</v>
      </c>
      <c r="J1672" t="str">
        <f>LOOKUP(A1672,Feuil7!A$2:A$28,Feuil7!D$2:D$28)</f>
        <v>FRANCHE-COMTE</v>
      </c>
      <c r="K1672" t="str">
        <f t="shared" si="107"/>
        <v>niveau supérieur</v>
      </c>
      <c r="L1672" t="str">
        <f t="shared" si="108"/>
        <v>EST</v>
      </c>
      <c r="M1672" s="11">
        <f t="shared" si="109"/>
        <v>14992.740796191887</v>
      </c>
      <c r="N1672" s="11">
        <f t="shared" si="110"/>
        <v>2193.9844698664247</v>
      </c>
    </row>
    <row r="1673" spans="1:14" x14ac:dyDescent="0.25">
      <c r="A1673" s="5">
        <v>93</v>
      </c>
      <c r="B1673" s="9" t="s">
        <v>32</v>
      </c>
      <c r="C1673" s="10" t="s">
        <v>33</v>
      </c>
      <c r="D1673" s="11">
        <v>2011</v>
      </c>
      <c r="E1673" s="7" t="s">
        <v>194</v>
      </c>
      <c r="F1673" s="8">
        <v>5480.6001799607739</v>
      </c>
      <c r="G1673" s="8">
        <v>34647.358114141694</v>
      </c>
      <c r="H1673" s="8">
        <v>3585.9480954597007</v>
      </c>
      <c r="I1673" s="8">
        <v>50556.933912750021</v>
      </c>
      <c r="J1673" t="str">
        <f>LOOKUP(A1673,Feuil7!A$2:A$28,Feuil7!D$2:D$28)</f>
        <v>PROVENCE-ALPES-COTE D'AZUR</v>
      </c>
      <c r="K1673" t="str">
        <f t="shared" si="107"/>
        <v>niveau secondaire</v>
      </c>
      <c r="L1673" t="str">
        <f t="shared" si="108"/>
        <v>MEDITERRANEE</v>
      </c>
      <c r="M1673" s="11">
        <f t="shared" si="109"/>
        <v>94270.840302312194</v>
      </c>
      <c r="N1673" s="11">
        <f t="shared" si="110"/>
        <v>9066.548275420475</v>
      </c>
    </row>
    <row r="1674" spans="1:14" x14ac:dyDescent="0.25">
      <c r="A1674" s="5">
        <v>11</v>
      </c>
      <c r="B1674" s="9" t="s">
        <v>156</v>
      </c>
      <c r="C1674" s="10" t="s">
        <v>157</v>
      </c>
      <c r="D1674" s="11">
        <v>2011</v>
      </c>
      <c r="E1674" s="7" t="s">
        <v>196</v>
      </c>
      <c r="F1674" s="8">
        <v>15849.557990355603</v>
      </c>
      <c r="G1674" s="8">
        <v>99625.177028215723</v>
      </c>
      <c r="H1674" s="8">
        <v>17771.857605285553</v>
      </c>
      <c r="I1674" s="8">
        <v>126258.31508100087</v>
      </c>
      <c r="J1674" t="str">
        <f>LOOKUP(A1674,Feuil7!A$2:A$28,Feuil7!D$2:D$28)</f>
        <v>ILE-DE-FRANCE</v>
      </c>
      <c r="K1674" t="str">
        <f t="shared" si="107"/>
        <v>niveau supérieur</v>
      </c>
      <c r="L1674" t="str">
        <f t="shared" si="108"/>
        <v>REGION PARISIENNE</v>
      </c>
      <c r="M1674" s="11">
        <f t="shared" si="109"/>
        <v>259504.90770485776</v>
      </c>
      <c r="N1674" s="11">
        <f t="shared" si="110"/>
        <v>33621.415595641156</v>
      </c>
    </row>
    <row r="1675" spans="1:14" x14ac:dyDescent="0.25">
      <c r="A1675" s="5">
        <v>93</v>
      </c>
      <c r="B1675" s="9" t="s">
        <v>311</v>
      </c>
      <c r="C1675" s="10" t="s">
        <v>18</v>
      </c>
      <c r="D1675" s="11">
        <v>1975</v>
      </c>
      <c r="E1675" s="7" t="s">
        <v>11</v>
      </c>
      <c r="F1675" s="8">
        <v>1195</v>
      </c>
      <c r="G1675" s="8">
        <v>12025</v>
      </c>
      <c r="H1675" s="8">
        <v>960</v>
      </c>
      <c r="I1675" s="8">
        <v>11775</v>
      </c>
      <c r="J1675" t="str">
        <f>LOOKUP(A1675,Feuil7!A$2:A$28,Feuil7!D$2:D$28)</f>
        <v>PROVENCE-ALPES-COTE D'AZUR</v>
      </c>
      <c r="K1675" t="str">
        <f t="shared" si="107"/>
        <v>niveau primaire</v>
      </c>
      <c r="L1675" t="str">
        <f t="shared" si="108"/>
        <v>MEDITERRANEE</v>
      </c>
      <c r="M1675" s="11">
        <f t="shared" si="109"/>
        <v>25955</v>
      </c>
      <c r="N1675" s="11">
        <f t="shared" si="110"/>
        <v>2155</v>
      </c>
    </row>
    <row r="1676" spans="1:14" x14ac:dyDescent="0.25">
      <c r="A1676" s="5">
        <v>72</v>
      </c>
      <c r="B1676" s="9" t="s">
        <v>44</v>
      </c>
      <c r="C1676" s="10" t="s">
        <v>62</v>
      </c>
      <c r="D1676" s="11">
        <v>1982</v>
      </c>
      <c r="E1676" s="7" t="s">
        <v>11</v>
      </c>
      <c r="F1676" s="8">
        <v>4392</v>
      </c>
      <c r="G1676" s="8">
        <v>49840</v>
      </c>
      <c r="H1676" s="8">
        <v>3228</v>
      </c>
      <c r="I1676" s="8">
        <v>60296</v>
      </c>
      <c r="J1676" t="str">
        <f>LOOKUP(A1676,Feuil7!A$2:A$28,Feuil7!D$2:D$28)</f>
        <v>AQUITAINE</v>
      </c>
      <c r="K1676" t="str">
        <f t="shared" si="107"/>
        <v>niveau primaire</v>
      </c>
      <c r="L1676" t="str">
        <f t="shared" si="108"/>
        <v>SUD-OUEST</v>
      </c>
      <c r="M1676" s="11">
        <f t="shared" si="109"/>
        <v>117756</v>
      </c>
      <c r="N1676" s="11">
        <f t="shared" si="110"/>
        <v>7620</v>
      </c>
    </row>
    <row r="1677" spans="1:14" x14ac:dyDescent="0.25">
      <c r="A1677" s="5">
        <v>93</v>
      </c>
      <c r="B1677" s="9" t="s">
        <v>14</v>
      </c>
      <c r="C1677" s="10" t="s">
        <v>171</v>
      </c>
      <c r="D1677" s="11">
        <v>1999</v>
      </c>
      <c r="E1677" s="7" t="s">
        <v>196</v>
      </c>
      <c r="F1677" s="8">
        <v>4251</v>
      </c>
      <c r="G1677" s="8">
        <v>39637</v>
      </c>
      <c r="H1677" s="8">
        <v>4552</v>
      </c>
      <c r="I1677" s="8">
        <v>47145</v>
      </c>
      <c r="J1677" t="str">
        <f>LOOKUP(A1677,Feuil7!A$2:A$28,Feuil7!D$2:D$28)</f>
        <v>PROVENCE-ALPES-COTE D'AZUR</v>
      </c>
      <c r="K1677" t="str">
        <f t="shared" si="107"/>
        <v>niveau supérieur</v>
      </c>
      <c r="L1677" t="str">
        <f t="shared" si="108"/>
        <v>MEDITERRANEE</v>
      </c>
      <c r="M1677" s="11">
        <f t="shared" si="109"/>
        <v>95585</v>
      </c>
      <c r="N1677" s="11">
        <f t="shared" si="110"/>
        <v>8803</v>
      </c>
    </row>
    <row r="1678" spans="1:14" x14ac:dyDescent="0.25">
      <c r="A1678" s="5">
        <v>82</v>
      </c>
      <c r="B1678" s="9" t="s">
        <v>309</v>
      </c>
      <c r="C1678" s="10" t="s">
        <v>20</v>
      </c>
      <c r="D1678" s="11">
        <v>2006</v>
      </c>
      <c r="E1678" s="7" t="s">
        <v>197</v>
      </c>
      <c r="F1678" s="8">
        <v>1236.084144834181</v>
      </c>
      <c r="G1678" s="8">
        <v>17777.932958997757</v>
      </c>
      <c r="H1678" s="8">
        <v>1482.63070936248</v>
      </c>
      <c r="I1678" s="8">
        <v>22630.177101490211</v>
      </c>
      <c r="J1678" t="str">
        <f>LOOKUP(A1678,Feuil7!A$2:A$28,Feuil7!D$2:D$28)</f>
        <v>RHONE-ALPES</v>
      </c>
      <c r="K1678" t="str">
        <f t="shared" si="107"/>
        <v>niveau supérieur</v>
      </c>
      <c r="L1678" t="str">
        <f t="shared" si="108"/>
        <v>CENTRE-EST</v>
      </c>
      <c r="M1678" s="11">
        <f t="shared" si="109"/>
        <v>43126.824914684628</v>
      </c>
      <c r="N1678" s="11">
        <f t="shared" si="110"/>
        <v>2718.7148541966608</v>
      </c>
    </row>
    <row r="1679" spans="1:14" x14ac:dyDescent="0.25">
      <c r="A1679" s="5">
        <v>25</v>
      </c>
      <c r="B1679" s="9" t="s">
        <v>35</v>
      </c>
      <c r="C1679" s="10" t="s">
        <v>36</v>
      </c>
      <c r="D1679" s="11">
        <v>1990</v>
      </c>
      <c r="E1679" s="7" t="s">
        <v>11</v>
      </c>
      <c r="F1679" s="8">
        <v>8494</v>
      </c>
      <c r="G1679" s="8">
        <v>54453</v>
      </c>
      <c r="H1679" s="8">
        <v>5924</v>
      </c>
      <c r="I1679" s="8">
        <v>67016</v>
      </c>
      <c r="J1679" t="str">
        <f>LOOKUP(A1679,Feuil7!A$2:A$28,Feuil7!D$2:D$28)</f>
        <v>BASSE-NORMANDIE</v>
      </c>
      <c r="K1679" t="str">
        <f t="shared" si="107"/>
        <v>niveau primaire</v>
      </c>
      <c r="L1679" t="str">
        <f t="shared" si="108"/>
        <v>BASSIN PARISIEN</v>
      </c>
      <c r="M1679" s="11">
        <f t="shared" si="109"/>
        <v>135887</v>
      </c>
      <c r="N1679" s="11">
        <f t="shared" si="110"/>
        <v>14418</v>
      </c>
    </row>
    <row r="1680" spans="1:14" x14ac:dyDescent="0.25">
      <c r="A1680" s="5">
        <v>11</v>
      </c>
      <c r="B1680" s="9" t="s">
        <v>27</v>
      </c>
      <c r="C1680" s="10" t="s">
        <v>186</v>
      </c>
      <c r="D1680" s="11">
        <v>1975</v>
      </c>
      <c r="E1680" s="7" t="s">
        <v>197</v>
      </c>
      <c r="F1680" s="8">
        <v>2185</v>
      </c>
      <c r="G1680" s="8">
        <v>30815</v>
      </c>
      <c r="H1680" s="8">
        <v>3220</v>
      </c>
      <c r="I1680" s="8">
        <v>20825</v>
      </c>
      <c r="J1680" t="str">
        <f>LOOKUP(A1680,Feuil7!A$2:A$28,Feuil7!D$2:D$28)</f>
        <v>ILE-DE-FRANCE</v>
      </c>
      <c r="K1680" t="str">
        <f t="shared" si="107"/>
        <v>niveau supérieur</v>
      </c>
      <c r="L1680" t="str">
        <f t="shared" si="108"/>
        <v>REGION PARISIENNE</v>
      </c>
      <c r="M1680" s="11">
        <f t="shared" si="109"/>
        <v>57045</v>
      </c>
      <c r="N1680" s="11">
        <f t="shared" si="110"/>
        <v>5405</v>
      </c>
    </row>
    <row r="1681" spans="1:14" x14ac:dyDescent="0.25">
      <c r="A1681" s="5">
        <v>93</v>
      </c>
      <c r="B1681" s="9" t="s">
        <v>172</v>
      </c>
      <c r="C1681" s="10" t="s">
        <v>173</v>
      </c>
      <c r="D1681" s="11">
        <v>2006</v>
      </c>
      <c r="E1681" s="7" t="s">
        <v>194</v>
      </c>
      <c r="F1681" s="8">
        <v>1665.9046377331533</v>
      </c>
      <c r="G1681" s="8">
        <v>9922.5583663399339</v>
      </c>
      <c r="H1681" s="8">
        <v>1468.7978434093218</v>
      </c>
      <c r="I1681" s="8">
        <v>15276.130107527011</v>
      </c>
      <c r="J1681" t="str">
        <f>LOOKUP(A1681,Feuil7!A$2:A$28,Feuil7!D$2:D$28)</f>
        <v>PROVENCE-ALPES-COTE D'AZUR</v>
      </c>
      <c r="K1681" t="str">
        <f t="shared" si="107"/>
        <v>niveau secondaire</v>
      </c>
      <c r="L1681" t="str">
        <f t="shared" si="108"/>
        <v>MEDITERRANEE</v>
      </c>
      <c r="M1681" s="11">
        <f t="shared" si="109"/>
        <v>28333.390955009421</v>
      </c>
      <c r="N1681" s="11">
        <f t="shared" si="110"/>
        <v>3134.7024811424753</v>
      </c>
    </row>
    <row r="1682" spans="1:14" x14ac:dyDescent="0.25">
      <c r="A1682" s="5">
        <v>21</v>
      </c>
      <c r="B1682" s="9" t="s">
        <v>312</v>
      </c>
      <c r="C1682" s="10" t="s">
        <v>22</v>
      </c>
      <c r="D1682" s="11">
        <v>2006</v>
      </c>
      <c r="E1682" s="7" t="s">
        <v>195</v>
      </c>
      <c r="F1682" s="8">
        <v>3436.0595122677537</v>
      </c>
      <c r="G1682" s="8">
        <v>30773.623457149901</v>
      </c>
      <c r="H1682" s="8">
        <v>2275.3346940988827</v>
      </c>
      <c r="I1682" s="8">
        <v>19311.107503000592</v>
      </c>
      <c r="J1682" t="str">
        <f>LOOKUP(A1682,Feuil7!A$2:A$28,Feuil7!D$2:D$28)</f>
        <v>CHAMPAGNE-ARDENNE</v>
      </c>
      <c r="K1682" t="str">
        <f t="shared" si="107"/>
        <v>niveau secondaire</v>
      </c>
      <c r="L1682" t="str">
        <f t="shared" si="108"/>
        <v>BASSIN PARISIEN</v>
      </c>
      <c r="M1682" s="11">
        <f t="shared" si="109"/>
        <v>55796.125166517129</v>
      </c>
      <c r="N1682" s="11">
        <f t="shared" si="110"/>
        <v>5711.3942063666364</v>
      </c>
    </row>
    <row r="1683" spans="1:14" x14ac:dyDescent="0.25">
      <c r="A1683" s="5">
        <v>82</v>
      </c>
      <c r="B1683" s="9" t="s">
        <v>88</v>
      </c>
      <c r="C1683" s="10" t="s">
        <v>89</v>
      </c>
      <c r="D1683" s="11">
        <v>1999</v>
      </c>
      <c r="E1683" s="7" t="s">
        <v>197</v>
      </c>
      <c r="F1683" s="8">
        <v>5131</v>
      </c>
      <c r="G1683" s="8">
        <v>74506</v>
      </c>
      <c r="H1683" s="8">
        <v>6067</v>
      </c>
      <c r="I1683" s="8">
        <v>75225</v>
      </c>
      <c r="J1683" t="str">
        <f>LOOKUP(A1683,Feuil7!A$2:A$28,Feuil7!D$2:D$28)</f>
        <v>RHONE-ALPES</v>
      </c>
      <c r="K1683" t="str">
        <f t="shared" si="107"/>
        <v>niveau supérieur</v>
      </c>
      <c r="L1683" t="str">
        <f t="shared" si="108"/>
        <v>CENTRE-EST</v>
      </c>
      <c r="M1683" s="11">
        <f t="shared" si="109"/>
        <v>160929</v>
      </c>
      <c r="N1683" s="11">
        <f t="shared" si="110"/>
        <v>11198</v>
      </c>
    </row>
    <row r="1684" spans="1:14" x14ac:dyDescent="0.25">
      <c r="A1684" s="5">
        <v>21</v>
      </c>
      <c r="B1684" s="9" t="s">
        <v>99</v>
      </c>
      <c r="C1684" s="10" t="s">
        <v>116</v>
      </c>
      <c r="D1684" s="11">
        <v>1990</v>
      </c>
      <c r="E1684" s="7" t="s">
        <v>193</v>
      </c>
      <c r="F1684" s="8">
        <v>413</v>
      </c>
      <c r="G1684" s="8">
        <v>14076</v>
      </c>
      <c r="H1684" s="8">
        <v>364</v>
      </c>
      <c r="I1684" s="8">
        <v>20765</v>
      </c>
      <c r="J1684" t="str">
        <f>LOOKUP(A1684,Feuil7!A$2:A$28,Feuil7!D$2:D$28)</f>
        <v>CHAMPAGNE-ARDENNE</v>
      </c>
      <c r="K1684" t="str">
        <f t="shared" si="107"/>
        <v>niveau primaire</v>
      </c>
      <c r="L1684" t="str">
        <f t="shared" si="108"/>
        <v>BASSIN PARISIEN</v>
      </c>
      <c r="M1684" s="11">
        <f t="shared" si="109"/>
        <v>35618</v>
      </c>
      <c r="N1684" s="11">
        <f t="shared" si="110"/>
        <v>777</v>
      </c>
    </row>
    <row r="1685" spans="1:14" x14ac:dyDescent="0.25">
      <c r="A1685" s="5">
        <v>82</v>
      </c>
      <c r="B1685" s="9" t="s">
        <v>96</v>
      </c>
      <c r="C1685" s="10" t="s">
        <v>97</v>
      </c>
      <c r="D1685" s="11">
        <v>2006</v>
      </c>
      <c r="E1685" s="7" t="s">
        <v>194</v>
      </c>
      <c r="F1685" s="8">
        <v>2083.9694159508322</v>
      </c>
      <c r="G1685" s="8">
        <v>9765.9641497969933</v>
      </c>
      <c r="H1685" s="8">
        <v>1336.6820261939254</v>
      </c>
      <c r="I1685" s="8">
        <v>18583.006397864039</v>
      </c>
      <c r="J1685" t="str">
        <f>LOOKUP(A1685,Feuil7!A$2:A$28,Feuil7!D$2:D$28)</f>
        <v>RHONE-ALPES</v>
      </c>
      <c r="K1685" t="str">
        <f t="shared" si="107"/>
        <v>niveau secondaire</v>
      </c>
      <c r="L1685" t="str">
        <f t="shared" si="108"/>
        <v>CENTRE-EST</v>
      </c>
      <c r="M1685" s="11">
        <f t="shared" si="109"/>
        <v>31769.62198980579</v>
      </c>
      <c r="N1685" s="11">
        <f t="shared" si="110"/>
        <v>3420.6514421447573</v>
      </c>
    </row>
    <row r="1686" spans="1:14" x14ac:dyDescent="0.25">
      <c r="A1686" s="5">
        <v>91</v>
      </c>
      <c r="B1686" s="9" t="s">
        <v>108</v>
      </c>
      <c r="C1686" s="10" t="s">
        <v>109</v>
      </c>
      <c r="D1686" s="11">
        <v>2006</v>
      </c>
      <c r="E1686" s="7" t="s">
        <v>193</v>
      </c>
      <c r="F1686" s="8">
        <v>0</v>
      </c>
      <c r="G1686" s="8">
        <v>3772.8978924160124</v>
      </c>
      <c r="H1686" s="8">
        <v>12.016551444889618</v>
      </c>
      <c r="I1686" s="8">
        <v>4929.7615913421378</v>
      </c>
      <c r="J1686" t="str">
        <f>LOOKUP(A1686,Feuil7!A$2:A$28,Feuil7!D$2:D$28)</f>
        <v>LANGUEDOC-ROUSSILLON</v>
      </c>
      <c r="K1686" t="str">
        <f t="shared" si="107"/>
        <v>niveau primaire</v>
      </c>
      <c r="L1686" t="str">
        <f t="shared" si="108"/>
        <v>MEDITERRANEE</v>
      </c>
      <c r="M1686" s="11">
        <f t="shared" si="109"/>
        <v>8714.6760352030396</v>
      </c>
      <c r="N1686" s="11">
        <f t="shared" si="110"/>
        <v>12.016551444889618</v>
      </c>
    </row>
    <row r="1687" spans="1:14" x14ac:dyDescent="0.25">
      <c r="A1687" s="5">
        <v>73</v>
      </c>
      <c r="B1687" s="9" t="s">
        <v>9</v>
      </c>
      <c r="C1687" s="10" t="s">
        <v>170</v>
      </c>
      <c r="D1687" s="11">
        <v>1990</v>
      </c>
      <c r="E1687" s="7" t="s">
        <v>194</v>
      </c>
      <c r="F1687" s="8">
        <v>588</v>
      </c>
      <c r="G1687" s="8">
        <v>4112</v>
      </c>
      <c r="H1687" s="8">
        <v>596</v>
      </c>
      <c r="I1687" s="8">
        <v>6256</v>
      </c>
      <c r="J1687" t="str">
        <f>LOOKUP(A1687,Feuil7!A$2:A$28,Feuil7!D$2:D$28)</f>
        <v>MIDI-PYRENEES</v>
      </c>
      <c r="K1687" t="str">
        <f t="shared" si="107"/>
        <v>niveau secondaire</v>
      </c>
      <c r="L1687" t="str">
        <f t="shared" si="108"/>
        <v>SUD-OUEST</v>
      </c>
      <c r="M1687" s="11">
        <f t="shared" si="109"/>
        <v>11552</v>
      </c>
      <c r="N1687" s="11">
        <f t="shared" si="110"/>
        <v>1184</v>
      </c>
    </row>
    <row r="1688" spans="1:14" x14ac:dyDescent="0.25">
      <c r="A1688" s="5">
        <v>74</v>
      </c>
      <c r="B1688" s="9" t="s">
        <v>59</v>
      </c>
      <c r="C1688" s="10" t="s">
        <v>60</v>
      </c>
      <c r="D1688" s="11">
        <v>1999</v>
      </c>
      <c r="E1688" s="7" t="s">
        <v>195</v>
      </c>
      <c r="F1688" s="8">
        <v>1068</v>
      </c>
      <c r="G1688" s="8">
        <v>14011</v>
      </c>
      <c r="H1688" s="8">
        <v>660</v>
      </c>
      <c r="I1688" s="8">
        <v>8965</v>
      </c>
      <c r="J1688" t="str">
        <f>LOOKUP(A1688,Feuil7!A$2:A$28,Feuil7!D$2:D$28)</f>
        <v>LIMOUSIN</v>
      </c>
      <c r="K1688" t="str">
        <f t="shared" si="107"/>
        <v>niveau secondaire</v>
      </c>
      <c r="L1688" t="str">
        <f t="shared" si="108"/>
        <v>SUD-OUEST</v>
      </c>
      <c r="M1688" s="11">
        <f t="shared" si="109"/>
        <v>24704</v>
      </c>
      <c r="N1688" s="11">
        <f t="shared" si="110"/>
        <v>1728</v>
      </c>
    </row>
    <row r="1689" spans="1:14" x14ac:dyDescent="0.25">
      <c r="A1689" s="5">
        <v>23</v>
      </c>
      <c r="B1689" s="9" t="s">
        <v>66</v>
      </c>
      <c r="C1689" s="10" t="s">
        <v>67</v>
      </c>
      <c r="D1689" s="11">
        <v>1999</v>
      </c>
      <c r="E1689" s="7" t="s">
        <v>193</v>
      </c>
      <c r="F1689" s="8">
        <v>273</v>
      </c>
      <c r="G1689" s="8">
        <v>27898</v>
      </c>
      <c r="H1689" s="8">
        <v>226</v>
      </c>
      <c r="I1689" s="8">
        <v>42767</v>
      </c>
      <c r="J1689" t="str">
        <f>LOOKUP(A1689,Feuil7!A$2:A$28,Feuil7!D$2:D$28)</f>
        <v>HAUTE-NORMANDIE</v>
      </c>
      <c r="K1689" t="str">
        <f t="shared" si="107"/>
        <v>niveau primaire</v>
      </c>
      <c r="L1689" t="str">
        <f t="shared" si="108"/>
        <v>BASSIN PARISIEN</v>
      </c>
      <c r="M1689" s="11">
        <f t="shared" si="109"/>
        <v>71164</v>
      </c>
      <c r="N1689" s="11">
        <f t="shared" si="110"/>
        <v>499</v>
      </c>
    </row>
    <row r="1690" spans="1:14" x14ac:dyDescent="0.25">
      <c r="A1690" s="5">
        <v>25</v>
      </c>
      <c r="B1690" s="9" t="s">
        <v>35</v>
      </c>
      <c r="C1690" s="10" t="s">
        <v>36</v>
      </c>
      <c r="D1690" s="11">
        <v>2006</v>
      </c>
      <c r="E1690" s="7" t="s">
        <v>194</v>
      </c>
      <c r="F1690" s="8">
        <v>2234.4031050198669</v>
      </c>
      <c r="G1690" s="8">
        <v>11041.392416548457</v>
      </c>
      <c r="H1690" s="8">
        <v>1707.1787951719086</v>
      </c>
      <c r="I1690" s="8">
        <v>17970.380192414839</v>
      </c>
      <c r="J1690" t="str">
        <f>LOOKUP(A1690,Feuil7!A$2:A$28,Feuil7!D$2:D$28)</f>
        <v>BASSE-NORMANDIE</v>
      </c>
      <c r="K1690" t="str">
        <f t="shared" si="107"/>
        <v>niveau secondaire</v>
      </c>
      <c r="L1690" t="str">
        <f t="shared" si="108"/>
        <v>BASSIN PARISIEN</v>
      </c>
      <c r="M1690" s="11">
        <f t="shared" si="109"/>
        <v>32953.35450915507</v>
      </c>
      <c r="N1690" s="11">
        <f t="shared" si="110"/>
        <v>3941.5819001917753</v>
      </c>
    </row>
    <row r="1691" spans="1:14" x14ac:dyDescent="0.25">
      <c r="A1691" s="5">
        <v>73</v>
      </c>
      <c r="B1691" s="9" t="s">
        <v>30</v>
      </c>
      <c r="C1691" s="10" t="s">
        <v>31</v>
      </c>
      <c r="D1691" s="11">
        <v>1999</v>
      </c>
      <c r="E1691" s="7" t="s">
        <v>11</v>
      </c>
      <c r="F1691" s="8">
        <v>907</v>
      </c>
      <c r="G1691" s="8">
        <v>17796</v>
      </c>
      <c r="H1691" s="8">
        <v>480</v>
      </c>
      <c r="I1691" s="8">
        <v>19900</v>
      </c>
      <c r="J1691" t="str">
        <f>LOOKUP(A1691,Feuil7!A$2:A$28,Feuil7!D$2:D$28)</f>
        <v>MIDI-PYRENEES</v>
      </c>
      <c r="K1691" t="str">
        <f t="shared" si="107"/>
        <v>niveau primaire</v>
      </c>
      <c r="L1691" t="str">
        <f t="shared" si="108"/>
        <v>SUD-OUEST</v>
      </c>
      <c r="M1691" s="11">
        <f t="shared" si="109"/>
        <v>39083</v>
      </c>
      <c r="N1691" s="11">
        <f t="shared" si="110"/>
        <v>1387</v>
      </c>
    </row>
    <row r="1692" spans="1:14" x14ac:dyDescent="0.25">
      <c r="A1692" s="5">
        <v>82</v>
      </c>
      <c r="B1692" s="6" t="s">
        <v>307</v>
      </c>
      <c r="C1692" s="7" t="s">
        <v>10</v>
      </c>
      <c r="D1692" s="11">
        <v>2011</v>
      </c>
      <c r="E1692" s="7" t="s">
        <v>193</v>
      </c>
      <c r="F1692" s="8">
        <v>133.67607831664077</v>
      </c>
      <c r="G1692" s="8">
        <v>16994.578511039414</v>
      </c>
      <c r="H1692" s="8">
        <v>58.42432479616572</v>
      </c>
      <c r="I1692" s="8">
        <v>28797.493006757326</v>
      </c>
      <c r="J1692" t="str">
        <f>LOOKUP(A1692,Feuil7!A$2:A$28,Feuil7!D$2:D$28)</f>
        <v>RHONE-ALPES</v>
      </c>
      <c r="K1692" t="str">
        <f t="shared" si="107"/>
        <v>niveau primaire</v>
      </c>
      <c r="L1692" t="str">
        <f t="shared" si="108"/>
        <v>CENTRE-EST</v>
      </c>
      <c r="M1692" s="11">
        <f t="shared" si="109"/>
        <v>45984.171920909546</v>
      </c>
      <c r="N1692" s="11">
        <f t="shared" si="110"/>
        <v>192.10040311280648</v>
      </c>
    </row>
    <row r="1693" spans="1:14" x14ac:dyDescent="0.25">
      <c r="A1693" s="5">
        <v>73</v>
      </c>
      <c r="B1693" s="9" t="s">
        <v>30</v>
      </c>
      <c r="C1693" s="10" t="s">
        <v>31</v>
      </c>
      <c r="D1693" s="11">
        <v>1999</v>
      </c>
      <c r="E1693" s="7" t="s">
        <v>196</v>
      </c>
      <c r="F1693" s="8">
        <v>1621</v>
      </c>
      <c r="G1693" s="8">
        <v>9887</v>
      </c>
      <c r="H1693" s="8">
        <v>1329</v>
      </c>
      <c r="I1693" s="8">
        <v>12296</v>
      </c>
      <c r="J1693" t="str">
        <f>LOOKUP(A1693,Feuil7!A$2:A$28,Feuil7!D$2:D$28)</f>
        <v>MIDI-PYRENEES</v>
      </c>
      <c r="K1693" t="str">
        <f t="shared" si="107"/>
        <v>niveau supérieur</v>
      </c>
      <c r="L1693" t="str">
        <f t="shared" si="108"/>
        <v>SUD-OUEST</v>
      </c>
      <c r="M1693" s="11">
        <f t="shared" si="109"/>
        <v>25133</v>
      </c>
      <c r="N1693" s="11">
        <f t="shared" si="110"/>
        <v>2950</v>
      </c>
    </row>
    <row r="1694" spans="1:14" x14ac:dyDescent="0.25">
      <c r="A1694" s="5">
        <v>73</v>
      </c>
      <c r="B1694" s="9" t="s">
        <v>74</v>
      </c>
      <c r="C1694" s="10" t="s">
        <v>75</v>
      </c>
      <c r="D1694" s="11">
        <v>2006</v>
      </c>
      <c r="E1694" s="7" t="s">
        <v>197</v>
      </c>
      <c r="F1694" s="8">
        <v>9679.0996040346818</v>
      </c>
      <c r="G1694" s="8">
        <v>127859.08834083888</v>
      </c>
      <c r="H1694" s="8">
        <v>11733.891448692933</v>
      </c>
      <c r="I1694" s="8">
        <v>134305.55044208665</v>
      </c>
      <c r="J1694" t="str">
        <f>LOOKUP(A1694,Feuil7!A$2:A$28,Feuil7!D$2:D$28)</f>
        <v>MIDI-PYRENEES</v>
      </c>
      <c r="K1694" t="str">
        <f t="shared" si="107"/>
        <v>niveau supérieur</v>
      </c>
      <c r="L1694" t="str">
        <f t="shared" si="108"/>
        <v>SUD-OUEST</v>
      </c>
      <c r="M1694" s="11">
        <f t="shared" si="109"/>
        <v>283577.62983565312</v>
      </c>
      <c r="N1694" s="11">
        <f t="shared" si="110"/>
        <v>21412.991052727615</v>
      </c>
    </row>
    <row r="1695" spans="1:14" x14ac:dyDescent="0.25">
      <c r="A1695" s="5">
        <v>21</v>
      </c>
      <c r="B1695" s="9" t="s">
        <v>312</v>
      </c>
      <c r="C1695" s="10" t="s">
        <v>22</v>
      </c>
      <c r="D1695" s="11">
        <v>1982</v>
      </c>
      <c r="E1695" s="7" t="s">
        <v>193</v>
      </c>
      <c r="F1695" s="8">
        <v>1568</v>
      </c>
      <c r="G1695" s="8">
        <v>22568</v>
      </c>
      <c r="H1695" s="8">
        <v>1624</v>
      </c>
      <c r="I1695" s="8">
        <v>29728</v>
      </c>
      <c r="J1695" t="str">
        <f>LOOKUP(A1695,Feuil7!A$2:A$28,Feuil7!D$2:D$28)</f>
        <v>CHAMPAGNE-ARDENNE</v>
      </c>
      <c r="K1695" t="str">
        <f t="shared" si="107"/>
        <v>niveau primaire</v>
      </c>
      <c r="L1695" t="str">
        <f t="shared" si="108"/>
        <v>BASSIN PARISIEN</v>
      </c>
      <c r="M1695" s="11">
        <f t="shared" si="109"/>
        <v>55488</v>
      </c>
      <c r="N1695" s="11">
        <f t="shared" si="110"/>
        <v>3192</v>
      </c>
    </row>
    <row r="1696" spans="1:14" x14ac:dyDescent="0.25">
      <c r="A1696" s="5">
        <v>11</v>
      </c>
      <c r="B1696" s="9" t="s">
        <v>27</v>
      </c>
      <c r="C1696" s="10" t="s">
        <v>186</v>
      </c>
      <c r="D1696" s="11">
        <v>1982</v>
      </c>
      <c r="E1696" s="7" t="s">
        <v>194</v>
      </c>
      <c r="F1696" s="8">
        <v>5060</v>
      </c>
      <c r="G1696" s="8">
        <v>16108</v>
      </c>
      <c r="H1696" s="8">
        <v>5248</v>
      </c>
      <c r="I1696" s="8">
        <v>26864</v>
      </c>
      <c r="J1696" t="str">
        <f>LOOKUP(A1696,Feuil7!A$2:A$28,Feuil7!D$2:D$28)</f>
        <v>ILE-DE-FRANCE</v>
      </c>
      <c r="K1696" t="str">
        <f t="shared" si="107"/>
        <v>niveau secondaire</v>
      </c>
      <c r="L1696" t="str">
        <f t="shared" si="108"/>
        <v>REGION PARISIENNE</v>
      </c>
      <c r="M1696" s="11">
        <f t="shared" si="109"/>
        <v>53280</v>
      </c>
      <c r="N1696" s="11">
        <f t="shared" si="110"/>
        <v>10308</v>
      </c>
    </row>
    <row r="1697" spans="1:14" x14ac:dyDescent="0.25">
      <c r="A1697" s="5">
        <v>73</v>
      </c>
      <c r="B1697" s="9" t="s">
        <v>313</v>
      </c>
      <c r="C1697" s="10" t="s">
        <v>24</v>
      </c>
      <c r="D1697" s="11">
        <v>2006</v>
      </c>
      <c r="E1697" s="7" t="s">
        <v>193</v>
      </c>
      <c r="F1697" s="8">
        <v>24.82429528476224</v>
      </c>
      <c r="G1697" s="8">
        <v>6810.9202607912166</v>
      </c>
      <c r="H1697" s="8">
        <v>43.999897037800196</v>
      </c>
      <c r="I1697" s="8">
        <v>9422.283104716138</v>
      </c>
      <c r="J1697" t="str">
        <f>LOOKUP(A1697,Feuil7!A$2:A$28,Feuil7!D$2:D$28)</f>
        <v>MIDI-PYRENEES</v>
      </c>
      <c r="K1697" t="str">
        <f t="shared" si="107"/>
        <v>niveau primaire</v>
      </c>
      <c r="L1697" t="str">
        <f t="shared" si="108"/>
        <v>SUD-OUEST</v>
      </c>
      <c r="M1697" s="11">
        <f t="shared" si="109"/>
        <v>16302.027557829917</v>
      </c>
      <c r="N1697" s="11">
        <f t="shared" si="110"/>
        <v>68.824192322562439</v>
      </c>
    </row>
    <row r="1698" spans="1:14" x14ac:dyDescent="0.25">
      <c r="A1698" s="5">
        <v>72</v>
      </c>
      <c r="B1698" s="9" t="s">
        <v>44</v>
      </c>
      <c r="C1698" s="10" t="s">
        <v>62</v>
      </c>
      <c r="D1698" s="11">
        <v>1975</v>
      </c>
      <c r="E1698" s="7" t="s">
        <v>194</v>
      </c>
      <c r="F1698" s="8">
        <v>1710</v>
      </c>
      <c r="G1698" s="8">
        <v>4020</v>
      </c>
      <c r="H1698" s="8">
        <v>2345</v>
      </c>
      <c r="I1698" s="8">
        <v>7200</v>
      </c>
      <c r="J1698" t="str">
        <f>LOOKUP(A1698,Feuil7!A$2:A$28,Feuil7!D$2:D$28)</f>
        <v>AQUITAINE</v>
      </c>
      <c r="K1698" t="str">
        <f t="shared" si="107"/>
        <v>niveau secondaire</v>
      </c>
      <c r="L1698" t="str">
        <f t="shared" si="108"/>
        <v>SUD-OUEST</v>
      </c>
      <c r="M1698" s="11">
        <f t="shared" si="109"/>
        <v>15275</v>
      </c>
      <c r="N1698" s="11">
        <f t="shared" si="110"/>
        <v>4055</v>
      </c>
    </row>
    <row r="1699" spans="1:14" x14ac:dyDescent="0.25">
      <c r="A1699" s="5">
        <v>82</v>
      </c>
      <c r="B1699" s="9" t="s">
        <v>55</v>
      </c>
      <c r="C1699" s="10" t="s">
        <v>65</v>
      </c>
      <c r="D1699" s="11">
        <v>1990</v>
      </c>
      <c r="E1699" s="7" t="s">
        <v>194</v>
      </c>
      <c r="F1699" s="8">
        <v>1161</v>
      </c>
      <c r="G1699" s="8">
        <v>8129</v>
      </c>
      <c r="H1699" s="8">
        <v>1284</v>
      </c>
      <c r="I1699" s="8">
        <v>13160</v>
      </c>
      <c r="J1699" t="str">
        <f>LOOKUP(A1699,Feuil7!A$2:A$28,Feuil7!D$2:D$28)</f>
        <v>RHONE-ALPES</v>
      </c>
      <c r="K1699" t="str">
        <f t="shared" si="107"/>
        <v>niveau secondaire</v>
      </c>
      <c r="L1699" t="str">
        <f t="shared" si="108"/>
        <v>CENTRE-EST</v>
      </c>
      <c r="M1699" s="11">
        <f t="shared" si="109"/>
        <v>23734</v>
      </c>
      <c r="N1699" s="11">
        <f t="shared" si="110"/>
        <v>2445</v>
      </c>
    </row>
    <row r="1700" spans="1:14" x14ac:dyDescent="0.25">
      <c r="A1700" s="5">
        <v>26</v>
      </c>
      <c r="B1700" s="9" t="s">
        <v>151</v>
      </c>
      <c r="C1700" s="10" t="s">
        <v>152</v>
      </c>
      <c r="D1700" s="11">
        <v>1975</v>
      </c>
      <c r="E1700" s="7" t="s">
        <v>197</v>
      </c>
      <c r="F1700" s="8">
        <v>780</v>
      </c>
      <c r="G1700" s="8">
        <v>6865</v>
      </c>
      <c r="H1700" s="8">
        <v>1430</v>
      </c>
      <c r="I1700" s="8">
        <v>5280</v>
      </c>
      <c r="J1700" t="str">
        <f>LOOKUP(A1700,Feuil7!A$2:A$28,Feuil7!D$2:D$28)</f>
        <v>BOURGOGNE</v>
      </c>
      <c r="K1700" t="str">
        <f t="shared" si="107"/>
        <v>niveau supérieur</v>
      </c>
      <c r="L1700" t="str">
        <f t="shared" si="108"/>
        <v>BASSIN PARISIEN</v>
      </c>
      <c r="M1700" s="11">
        <f t="shared" si="109"/>
        <v>14355</v>
      </c>
      <c r="N1700" s="11">
        <f t="shared" si="110"/>
        <v>2210</v>
      </c>
    </row>
    <row r="1701" spans="1:14" x14ac:dyDescent="0.25">
      <c r="A1701" s="5">
        <v>11</v>
      </c>
      <c r="B1701" s="9" t="s">
        <v>16</v>
      </c>
      <c r="C1701" s="10" t="s">
        <v>189</v>
      </c>
      <c r="D1701" s="11">
        <v>2006</v>
      </c>
      <c r="E1701" s="7" t="s">
        <v>195</v>
      </c>
      <c r="F1701" s="8">
        <v>13183.569884458324</v>
      </c>
      <c r="G1701" s="8">
        <v>99483.853656470747</v>
      </c>
      <c r="H1701" s="8">
        <v>9652.9180999336149</v>
      </c>
      <c r="I1701" s="8">
        <v>83099.2144727798</v>
      </c>
      <c r="J1701" t="str">
        <f>LOOKUP(A1701,Feuil7!A$2:A$28,Feuil7!D$2:D$28)</f>
        <v>ILE-DE-FRANCE</v>
      </c>
      <c r="K1701" t="str">
        <f t="shared" si="107"/>
        <v>niveau secondaire</v>
      </c>
      <c r="L1701" t="str">
        <f t="shared" si="108"/>
        <v>REGION PARISIENNE</v>
      </c>
      <c r="M1701" s="11">
        <f t="shared" si="109"/>
        <v>205419.55611364247</v>
      </c>
      <c r="N1701" s="11">
        <f t="shared" si="110"/>
        <v>22836.487984391941</v>
      </c>
    </row>
    <row r="1702" spans="1:14" x14ac:dyDescent="0.25">
      <c r="A1702" s="5">
        <v>21</v>
      </c>
      <c r="B1702" s="9" t="s">
        <v>114</v>
      </c>
      <c r="C1702" s="10" t="s">
        <v>115</v>
      </c>
      <c r="D1702" s="11">
        <v>1999</v>
      </c>
      <c r="E1702" s="7" t="s">
        <v>197</v>
      </c>
      <c r="F1702" s="8">
        <v>2487</v>
      </c>
      <c r="G1702" s="8">
        <v>26305</v>
      </c>
      <c r="H1702" s="8">
        <v>3041</v>
      </c>
      <c r="I1702" s="8">
        <v>29266</v>
      </c>
      <c r="J1702" t="str">
        <f>LOOKUP(A1702,Feuil7!A$2:A$28,Feuil7!D$2:D$28)</f>
        <v>CHAMPAGNE-ARDENNE</v>
      </c>
      <c r="K1702" t="str">
        <f t="shared" si="107"/>
        <v>niveau supérieur</v>
      </c>
      <c r="L1702" t="str">
        <f t="shared" si="108"/>
        <v>BASSIN PARISIEN</v>
      </c>
      <c r="M1702" s="11">
        <f t="shared" si="109"/>
        <v>61099</v>
      </c>
      <c r="N1702" s="11">
        <f t="shared" si="110"/>
        <v>5528</v>
      </c>
    </row>
    <row r="1703" spans="1:14" x14ac:dyDescent="0.25">
      <c r="A1703" s="5">
        <v>21</v>
      </c>
      <c r="B1703" s="9" t="s">
        <v>312</v>
      </c>
      <c r="C1703" s="10" t="s">
        <v>22</v>
      </c>
      <c r="D1703" s="11">
        <v>2006</v>
      </c>
      <c r="E1703" s="7" t="s">
        <v>197</v>
      </c>
      <c r="F1703" s="8">
        <v>978.53627298311551</v>
      </c>
      <c r="G1703" s="8">
        <v>12348.816995946188</v>
      </c>
      <c r="H1703" s="8">
        <v>1390.6795340895799</v>
      </c>
      <c r="I1703" s="8">
        <v>14637.380087216517</v>
      </c>
      <c r="J1703" t="str">
        <f>LOOKUP(A1703,Feuil7!A$2:A$28,Feuil7!D$2:D$28)</f>
        <v>CHAMPAGNE-ARDENNE</v>
      </c>
      <c r="K1703" t="str">
        <f t="shared" si="107"/>
        <v>niveau supérieur</v>
      </c>
      <c r="L1703" t="str">
        <f t="shared" si="108"/>
        <v>BASSIN PARISIEN</v>
      </c>
      <c r="M1703" s="11">
        <f t="shared" si="109"/>
        <v>29355.412890235402</v>
      </c>
      <c r="N1703" s="11">
        <f t="shared" si="110"/>
        <v>2369.2158070726955</v>
      </c>
    </row>
    <row r="1704" spans="1:14" x14ac:dyDescent="0.25">
      <c r="A1704" s="5">
        <v>73</v>
      </c>
      <c r="B1704" s="9" t="s">
        <v>104</v>
      </c>
      <c r="C1704" s="10" t="s">
        <v>105</v>
      </c>
      <c r="D1704" s="11">
        <v>2006</v>
      </c>
      <c r="E1704" s="7" t="s">
        <v>197</v>
      </c>
      <c r="F1704" s="8">
        <v>549.16392693044418</v>
      </c>
      <c r="G1704" s="8">
        <v>10759.637343524502</v>
      </c>
      <c r="H1704" s="8">
        <v>696.56250095494954</v>
      </c>
      <c r="I1704" s="8">
        <v>12891.134240949428</v>
      </c>
      <c r="J1704" t="str">
        <f>LOOKUP(A1704,Feuil7!A$2:A$28,Feuil7!D$2:D$28)</f>
        <v>MIDI-PYRENEES</v>
      </c>
      <c r="K1704" t="str">
        <f t="shared" si="107"/>
        <v>niveau supérieur</v>
      </c>
      <c r="L1704" t="str">
        <f t="shared" si="108"/>
        <v>SUD-OUEST</v>
      </c>
      <c r="M1704" s="11">
        <f t="shared" si="109"/>
        <v>24896.498012359327</v>
      </c>
      <c r="N1704" s="11">
        <f t="shared" si="110"/>
        <v>1245.7264278853936</v>
      </c>
    </row>
    <row r="1705" spans="1:14" x14ac:dyDescent="0.25">
      <c r="A1705" s="5">
        <v>52</v>
      </c>
      <c r="B1705" s="9" t="s">
        <v>57</v>
      </c>
      <c r="C1705" s="10" t="s">
        <v>117</v>
      </c>
      <c r="D1705" s="11">
        <v>1990</v>
      </c>
      <c r="E1705" s="7" t="s">
        <v>11</v>
      </c>
      <c r="F1705" s="8">
        <v>3285</v>
      </c>
      <c r="G1705" s="8">
        <v>28890</v>
      </c>
      <c r="H1705" s="8">
        <v>2216</v>
      </c>
      <c r="I1705" s="8">
        <v>36128</v>
      </c>
      <c r="J1705" t="str">
        <f>LOOKUP(A1705,Feuil7!A$2:A$28,Feuil7!D$2:D$28)</f>
        <v>PAYS DE LA LOIRE</v>
      </c>
      <c r="K1705" t="str">
        <f t="shared" si="107"/>
        <v>niveau primaire</v>
      </c>
      <c r="L1705" t="str">
        <f t="shared" si="108"/>
        <v>OUEST</v>
      </c>
      <c r="M1705" s="11">
        <f t="shared" si="109"/>
        <v>70519</v>
      </c>
      <c r="N1705" s="11">
        <f t="shared" si="110"/>
        <v>5501</v>
      </c>
    </row>
    <row r="1706" spans="1:14" x14ac:dyDescent="0.25">
      <c r="A1706" s="5">
        <v>21</v>
      </c>
      <c r="B1706" s="9" t="s">
        <v>25</v>
      </c>
      <c r="C1706" s="10" t="s">
        <v>26</v>
      </c>
      <c r="D1706">
        <v>1968</v>
      </c>
      <c r="E1706" s="7" t="s">
        <v>194</v>
      </c>
      <c r="F1706" s="8">
        <v>740</v>
      </c>
      <c r="G1706" s="8">
        <v>1988</v>
      </c>
      <c r="H1706" s="8">
        <v>1008</v>
      </c>
      <c r="I1706" s="8">
        <v>2992</v>
      </c>
      <c r="J1706" t="str">
        <f>LOOKUP(A1706,Feuil7!A$2:A$28,Feuil7!D$2:D$28)</f>
        <v>CHAMPAGNE-ARDENNE</v>
      </c>
      <c r="K1706" t="str">
        <f t="shared" si="107"/>
        <v>niveau secondaire</v>
      </c>
      <c r="L1706" t="str">
        <f t="shared" si="108"/>
        <v>BASSIN PARISIEN</v>
      </c>
      <c r="M1706" s="11">
        <f t="shared" si="109"/>
        <v>6728</v>
      </c>
      <c r="N1706" s="11">
        <f t="shared" si="110"/>
        <v>1748</v>
      </c>
    </row>
    <row r="1707" spans="1:14" x14ac:dyDescent="0.25">
      <c r="A1707" s="5">
        <v>93</v>
      </c>
      <c r="B1707" s="9" t="s">
        <v>310</v>
      </c>
      <c r="C1707" s="10" t="s">
        <v>19</v>
      </c>
      <c r="D1707">
        <v>1968</v>
      </c>
      <c r="E1707" s="7" t="s">
        <v>11</v>
      </c>
      <c r="F1707" s="8">
        <v>10432</v>
      </c>
      <c r="G1707" s="8">
        <v>96200</v>
      </c>
      <c r="H1707" s="8">
        <v>7700</v>
      </c>
      <c r="I1707" s="8">
        <v>129080</v>
      </c>
      <c r="J1707" t="str">
        <f>LOOKUP(A1707,Feuil7!A$2:A$28,Feuil7!D$2:D$28)</f>
        <v>PROVENCE-ALPES-COTE D'AZUR</v>
      </c>
      <c r="K1707" t="str">
        <f t="shared" si="107"/>
        <v>niveau primaire</v>
      </c>
      <c r="L1707" t="str">
        <f t="shared" si="108"/>
        <v>MEDITERRANEE</v>
      </c>
      <c r="M1707" s="11">
        <f t="shared" si="109"/>
        <v>243412</v>
      </c>
      <c r="N1707" s="11">
        <f t="shared" si="110"/>
        <v>18132</v>
      </c>
    </row>
    <row r="1708" spans="1:14" x14ac:dyDescent="0.25">
      <c r="A1708" s="5">
        <v>41</v>
      </c>
      <c r="B1708" s="9" t="s">
        <v>119</v>
      </c>
      <c r="C1708" s="10" t="s">
        <v>120</v>
      </c>
      <c r="D1708" s="11">
        <v>2006</v>
      </c>
      <c r="E1708" s="7" t="s">
        <v>194</v>
      </c>
      <c r="F1708" s="8">
        <v>811.32859812496952</v>
      </c>
      <c r="G1708" s="8">
        <v>3054.9719110014739</v>
      </c>
      <c r="H1708" s="8">
        <v>504.25300406855712</v>
      </c>
      <c r="I1708" s="8">
        <v>4401.5776409044474</v>
      </c>
      <c r="J1708" t="str">
        <f>LOOKUP(A1708,Feuil7!A$2:A$28,Feuil7!D$2:D$28)</f>
        <v>LORRAINE</v>
      </c>
      <c r="K1708" t="str">
        <f t="shared" si="107"/>
        <v>niveau secondaire</v>
      </c>
      <c r="L1708" t="str">
        <f t="shared" si="108"/>
        <v>EST</v>
      </c>
      <c r="M1708" s="11">
        <f t="shared" si="109"/>
        <v>8772.1311540994484</v>
      </c>
      <c r="N1708" s="11">
        <f t="shared" si="110"/>
        <v>1315.5816021935266</v>
      </c>
    </row>
    <row r="1709" spans="1:14" x14ac:dyDescent="0.25">
      <c r="A1709" s="5">
        <v>22</v>
      </c>
      <c r="B1709" s="9" t="s">
        <v>314</v>
      </c>
      <c r="C1709" s="10" t="s">
        <v>13</v>
      </c>
      <c r="D1709" s="11">
        <v>2011</v>
      </c>
      <c r="E1709" s="7" t="s">
        <v>194</v>
      </c>
      <c r="F1709" s="8">
        <v>1877.1214887911244</v>
      </c>
      <c r="G1709" s="8">
        <v>9253.0502342431319</v>
      </c>
      <c r="H1709" s="8">
        <v>1540.2973310650732</v>
      </c>
      <c r="I1709" s="8">
        <v>14739.771166378541</v>
      </c>
      <c r="J1709" t="str">
        <f>LOOKUP(A1709,Feuil7!A$2:A$28,Feuil7!D$2:D$28)</f>
        <v>PICARDIE</v>
      </c>
      <c r="K1709" t="str">
        <f t="shared" si="107"/>
        <v>niveau secondaire</v>
      </c>
      <c r="L1709" t="str">
        <f t="shared" si="108"/>
        <v>BASSIN PARISIEN</v>
      </c>
      <c r="M1709" s="11">
        <f t="shared" si="109"/>
        <v>27410.24022047787</v>
      </c>
      <c r="N1709" s="11">
        <f t="shared" si="110"/>
        <v>3417.4188198561978</v>
      </c>
    </row>
    <row r="1710" spans="1:14" x14ac:dyDescent="0.25">
      <c r="A1710" s="5">
        <v>93</v>
      </c>
      <c r="B1710" s="9" t="s">
        <v>14</v>
      </c>
      <c r="C1710" s="10" t="s">
        <v>171</v>
      </c>
      <c r="D1710" s="11">
        <v>1999</v>
      </c>
      <c r="E1710" s="7" t="s">
        <v>195</v>
      </c>
      <c r="F1710" s="8">
        <v>8293</v>
      </c>
      <c r="G1710" s="8">
        <v>81172</v>
      </c>
      <c r="H1710" s="8">
        <v>5204</v>
      </c>
      <c r="I1710" s="8">
        <v>68869</v>
      </c>
      <c r="J1710" t="str">
        <f>LOOKUP(A1710,Feuil7!A$2:A$28,Feuil7!D$2:D$28)</f>
        <v>PROVENCE-ALPES-COTE D'AZUR</v>
      </c>
      <c r="K1710" t="str">
        <f t="shared" si="107"/>
        <v>niveau secondaire</v>
      </c>
      <c r="L1710" t="str">
        <f t="shared" si="108"/>
        <v>MEDITERRANEE</v>
      </c>
      <c r="M1710" s="11">
        <f t="shared" si="109"/>
        <v>163538</v>
      </c>
      <c r="N1710" s="11">
        <f t="shared" si="110"/>
        <v>13497</v>
      </c>
    </row>
    <row r="1711" spans="1:14" x14ac:dyDescent="0.25">
      <c r="A1711" s="5">
        <v>82</v>
      </c>
      <c r="B1711" s="9" t="s">
        <v>147</v>
      </c>
      <c r="C1711" s="10" t="s">
        <v>148</v>
      </c>
      <c r="D1711" s="11">
        <v>2006</v>
      </c>
      <c r="E1711" s="7" t="s">
        <v>197</v>
      </c>
      <c r="F1711" s="8">
        <v>12574.275690077489</v>
      </c>
      <c r="G1711" s="8">
        <v>156812.64650811712</v>
      </c>
      <c r="H1711" s="8">
        <v>17076.336841004006</v>
      </c>
      <c r="I1711" s="8">
        <v>171998.47179404006</v>
      </c>
      <c r="J1711" t="str">
        <f>LOOKUP(A1711,Feuil7!A$2:A$28,Feuil7!D$2:D$28)</f>
        <v>RHONE-ALPES</v>
      </c>
      <c r="K1711" t="str">
        <f t="shared" si="107"/>
        <v>niveau supérieur</v>
      </c>
      <c r="L1711" t="str">
        <f t="shared" si="108"/>
        <v>CENTRE-EST</v>
      </c>
      <c r="M1711" s="11">
        <f t="shared" si="109"/>
        <v>358461.73083323869</v>
      </c>
      <c r="N1711" s="11">
        <f t="shared" si="110"/>
        <v>29650.612531081497</v>
      </c>
    </row>
    <row r="1712" spans="1:14" x14ac:dyDescent="0.25">
      <c r="A1712" s="5">
        <v>11</v>
      </c>
      <c r="B1712" s="9" t="s">
        <v>187</v>
      </c>
      <c r="C1712" s="10" t="s">
        <v>188</v>
      </c>
      <c r="D1712" s="11">
        <v>1999</v>
      </c>
      <c r="E1712" s="7" t="s">
        <v>11</v>
      </c>
      <c r="F1712" s="8">
        <v>5378</v>
      </c>
      <c r="G1712" s="8">
        <v>60719</v>
      </c>
      <c r="H1712" s="8">
        <v>4201</v>
      </c>
      <c r="I1712" s="8">
        <v>70275</v>
      </c>
      <c r="J1712" t="str">
        <f>LOOKUP(A1712,Feuil7!A$2:A$28,Feuil7!D$2:D$28)</f>
        <v>ILE-DE-FRANCE</v>
      </c>
      <c r="K1712" t="str">
        <f t="shared" si="107"/>
        <v>niveau primaire</v>
      </c>
      <c r="L1712" t="str">
        <f t="shared" si="108"/>
        <v>REGION PARISIENNE</v>
      </c>
      <c r="M1712" s="11">
        <f t="shared" si="109"/>
        <v>140573</v>
      </c>
      <c r="N1712" s="11">
        <f t="shared" si="110"/>
        <v>9579</v>
      </c>
    </row>
    <row r="1713" spans="1:14" x14ac:dyDescent="0.25">
      <c r="A1713" s="5">
        <v>41</v>
      </c>
      <c r="B1713" s="9" t="s">
        <v>39</v>
      </c>
      <c r="C1713" s="10" t="s">
        <v>118</v>
      </c>
      <c r="D1713" s="11">
        <v>1982</v>
      </c>
      <c r="E1713" s="7" t="s">
        <v>193</v>
      </c>
      <c r="F1713" s="8">
        <v>1620</v>
      </c>
      <c r="G1713" s="8">
        <v>40436</v>
      </c>
      <c r="H1713" s="8">
        <v>1796</v>
      </c>
      <c r="I1713" s="8">
        <v>59764</v>
      </c>
      <c r="J1713" t="str">
        <f>LOOKUP(A1713,Feuil7!A$2:A$28,Feuil7!D$2:D$28)</f>
        <v>LORRAINE</v>
      </c>
      <c r="K1713" t="str">
        <f t="shared" si="107"/>
        <v>niveau primaire</v>
      </c>
      <c r="L1713" t="str">
        <f t="shared" si="108"/>
        <v>EST</v>
      </c>
      <c r="M1713" s="11">
        <f t="shared" si="109"/>
        <v>103616</v>
      </c>
      <c r="N1713" s="11">
        <f t="shared" si="110"/>
        <v>3416</v>
      </c>
    </row>
    <row r="1714" spans="1:14" x14ac:dyDescent="0.25">
      <c r="A1714" s="5">
        <v>93</v>
      </c>
      <c r="B1714" s="9" t="s">
        <v>311</v>
      </c>
      <c r="C1714" s="10" t="s">
        <v>18</v>
      </c>
      <c r="D1714" s="11">
        <v>1999</v>
      </c>
      <c r="E1714" s="7" t="s">
        <v>194</v>
      </c>
      <c r="F1714" s="8">
        <v>363</v>
      </c>
      <c r="G1714" s="8">
        <v>3385</v>
      </c>
      <c r="H1714" s="8">
        <v>256</v>
      </c>
      <c r="I1714" s="8">
        <v>4620</v>
      </c>
      <c r="J1714" t="str">
        <f>LOOKUP(A1714,Feuil7!A$2:A$28,Feuil7!D$2:D$28)</f>
        <v>PROVENCE-ALPES-COTE D'AZUR</v>
      </c>
      <c r="K1714" t="str">
        <f t="shared" si="107"/>
        <v>niveau secondaire</v>
      </c>
      <c r="L1714" t="str">
        <f t="shared" si="108"/>
        <v>MEDITERRANEE</v>
      </c>
      <c r="M1714" s="11">
        <f t="shared" si="109"/>
        <v>8624</v>
      </c>
      <c r="N1714" s="11">
        <f t="shared" si="110"/>
        <v>619</v>
      </c>
    </row>
    <row r="1715" spans="1:14" x14ac:dyDescent="0.25">
      <c r="A1715" s="5">
        <v>43</v>
      </c>
      <c r="B1715" s="9" t="s">
        <v>149</v>
      </c>
      <c r="C1715" s="10" t="s">
        <v>150</v>
      </c>
      <c r="D1715" s="11">
        <v>2011</v>
      </c>
      <c r="E1715" s="7" t="s">
        <v>193</v>
      </c>
      <c r="F1715" s="8">
        <v>26.227936517107871</v>
      </c>
      <c r="G1715" s="8">
        <v>10691.771366425295</v>
      </c>
      <c r="H1715" s="8">
        <v>28.270959301213118</v>
      </c>
      <c r="I1715" s="8">
        <v>16840.343163820933</v>
      </c>
      <c r="J1715" t="str">
        <f>LOOKUP(A1715,Feuil7!A$2:A$28,Feuil7!D$2:D$28)</f>
        <v>FRANCHE-COMTE</v>
      </c>
      <c r="K1715" t="str">
        <f t="shared" si="107"/>
        <v>niveau primaire</v>
      </c>
      <c r="L1715" t="str">
        <f t="shared" si="108"/>
        <v>EST</v>
      </c>
      <c r="M1715" s="11">
        <f t="shared" si="109"/>
        <v>27586.613426064549</v>
      </c>
      <c r="N1715" s="11">
        <f t="shared" si="110"/>
        <v>54.498895818320989</v>
      </c>
    </row>
    <row r="1716" spans="1:14" x14ac:dyDescent="0.25">
      <c r="A1716" s="5">
        <v>22</v>
      </c>
      <c r="B1716" s="9" t="s">
        <v>129</v>
      </c>
      <c r="C1716" s="10" t="s">
        <v>130</v>
      </c>
      <c r="D1716" s="11">
        <v>1975</v>
      </c>
      <c r="E1716" s="7" t="s">
        <v>195</v>
      </c>
      <c r="F1716" s="8">
        <v>10560</v>
      </c>
      <c r="G1716" s="8">
        <v>24425</v>
      </c>
      <c r="H1716" s="8">
        <v>7060</v>
      </c>
      <c r="I1716" s="8">
        <v>13585</v>
      </c>
      <c r="J1716" t="str">
        <f>LOOKUP(A1716,Feuil7!A$2:A$28,Feuil7!D$2:D$28)</f>
        <v>PICARDIE</v>
      </c>
      <c r="K1716" t="str">
        <f t="shared" si="107"/>
        <v>niveau secondaire</v>
      </c>
      <c r="L1716" t="str">
        <f t="shared" si="108"/>
        <v>BASSIN PARISIEN</v>
      </c>
      <c r="M1716" s="11">
        <f t="shared" si="109"/>
        <v>55630</v>
      </c>
      <c r="N1716" s="11">
        <f t="shared" si="110"/>
        <v>17620</v>
      </c>
    </row>
    <row r="1717" spans="1:14" x14ac:dyDescent="0.25">
      <c r="A1717" s="5">
        <v>25</v>
      </c>
      <c r="B1717" s="9" t="s">
        <v>131</v>
      </c>
      <c r="C1717" s="10" t="s">
        <v>132</v>
      </c>
      <c r="D1717" s="11">
        <v>1999</v>
      </c>
      <c r="E1717" s="7" t="s">
        <v>11</v>
      </c>
      <c r="F1717" s="8">
        <v>2074</v>
      </c>
      <c r="G1717" s="8">
        <v>25221</v>
      </c>
      <c r="H1717" s="8">
        <v>1379</v>
      </c>
      <c r="I1717" s="8">
        <v>28772</v>
      </c>
      <c r="J1717" t="str">
        <f>LOOKUP(A1717,Feuil7!A$2:A$28,Feuil7!D$2:D$28)</f>
        <v>BASSE-NORMANDIE</v>
      </c>
      <c r="K1717" t="str">
        <f t="shared" si="107"/>
        <v>niveau primaire</v>
      </c>
      <c r="L1717" t="str">
        <f t="shared" si="108"/>
        <v>BASSIN PARISIEN</v>
      </c>
      <c r="M1717" s="11">
        <f t="shared" si="109"/>
        <v>57446</v>
      </c>
      <c r="N1717" s="11">
        <f t="shared" si="110"/>
        <v>3453</v>
      </c>
    </row>
    <row r="1718" spans="1:14" x14ac:dyDescent="0.25">
      <c r="A1718" s="5">
        <v>72</v>
      </c>
      <c r="B1718" s="9" t="s">
        <v>106</v>
      </c>
      <c r="C1718" s="10" t="s">
        <v>107</v>
      </c>
      <c r="D1718">
        <v>1968</v>
      </c>
      <c r="E1718" s="7" t="s">
        <v>195</v>
      </c>
      <c r="F1718" s="8">
        <v>3004</v>
      </c>
      <c r="G1718" s="8">
        <v>5004</v>
      </c>
      <c r="H1718" s="8">
        <v>2388</v>
      </c>
      <c r="I1718" s="8">
        <v>3724</v>
      </c>
      <c r="J1718" t="str">
        <f>LOOKUP(A1718,Feuil7!A$2:A$28,Feuil7!D$2:D$28)</f>
        <v>AQUITAINE</v>
      </c>
      <c r="K1718" t="str">
        <f t="shared" si="107"/>
        <v>niveau secondaire</v>
      </c>
      <c r="L1718" t="str">
        <f t="shared" si="108"/>
        <v>SUD-OUEST</v>
      </c>
      <c r="M1718" s="11">
        <f t="shared" si="109"/>
        <v>14120</v>
      </c>
      <c r="N1718" s="11">
        <f t="shared" si="110"/>
        <v>5392</v>
      </c>
    </row>
    <row r="1719" spans="1:14" x14ac:dyDescent="0.25">
      <c r="A1719" s="5">
        <v>91</v>
      </c>
      <c r="B1719" s="9" t="s">
        <v>108</v>
      </c>
      <c r="C1719" s="10" t="s">
        <v>109</v>
      </c>
      <c r="D1719" s="11">
        <v>1975</v>
      </c>
      <c r="E1719" s="7" t="s">
        <v>195</v>
      </c>
      <c r="F1719" s="8">
        <v>1140</v>
      </c>
      <c r="G1719" s="8">
        <v>2445</v>
      </c>
      <c r="H1719" s="8">
        <v>630</v>
      </c>
      <c r="I1719" s="8">
        <v>1420</v>
      </c>
      <c r="J1719" t="str">
        <f>LOOKUP(A1719,Feuil7!A$2:A$28,Feuil7!D$2:D$28)</f>
        <v>LANGUEDOC-ROUSSILLON</v>
      </c>
      <c r="K1719" t="str">
        <f t="shared" si="107"/>
        <v>niveau secondaire</v>
      </c>
      <c r="L1719" t="str">
        <f t="shared" si="108"/>
        <v>MEDITERRANEE</v>
      </c>
      <c r="M1719" s="11">
        <f t="shared" si="109"/>
        <v>5635</v>
      </c>
      <c r="N1719" s="11">
        <f t="shared" si="110"/>
        <v>1770</v>
      </c>
    </row>
    <row r="1720" spans="1:14" x14ac:dyDescent="0.25">
      <c r="A1720" s="5">
        <v>53</v>
      </c>
      <c r="B1720" s="9" t="s">
        <v>70</v>
      </c>
      <c r="C1720" s="10" t="s">
        <v>71</v>
      </c>
      <c r="D1720">
        <v>1968</v>
      </c>
      <c r="E1720" s="7" t="s">
        <v>11</v>
      </c>
      <c r="F1720" s="8">
        <v>6792</v>
      </c>
      <c r="G1720" s="8">
        <v>84968</v>
      </c>
      <c r="H1720" s="8">
        <v>6196</v>
      </c>
      <c r="I1720" s="8">
        <v>126000</v>
      </c>
      <c r="J1720" t="str">
        <f>LOOKUP(A1720,Feuil7!A$2:A$28,Feuil7!D$2:D$28)</f>
        <v>BRETAGNE</v>
      </c>
      <c r="K1720" t="str">
        <f t="shared" si="107"/>
        <v>niveau primaire</v>
      </c>
      <c r="L1720" t="str">
        <f t="shared" si="108"/>
        <v>OUEST</v>
      </c>
      <c r="M1720" s="11">
        <f t="shared" si="109"/>
        <v>223956</v>
      </c>
      <c r="N1720" s="11">
        <f t="shared" si="110"/>
        <v>12988</v>
      </c>
    </row>
    <row r="1721" spans="1:14" x14ac:dyDescent="0.25">
      <c r="A1721" s="5">
        <v>43</v>
      </c>
      <c r="B1721" s="9" t="s">
        <v>149</v>
      </c>
      <c r="C1721" s="10" t="s">
        <v>150</v>
      </c>
      <c r="D1721" s="11">
        <v>1990</v>
      </c>
      <c r="E1721" s="7" t="s">
        <v>195</v>
      </c>
      <c r="F1721" s="8">
        <v>3866</v>
      </c>
      <c r="G1721" s="8">
        <v>17164</v>
      </c>
      <c r="H1721" s="8">
        <v>2500</v>
      </c>
      <c r="I1721" s="8">
        <v>10068</v>
      </c>
      <c r="J1721" t="str">
        <f>LOOKUP(A1721,Feuil7!A$2:A$28,Feuil7!D$2:D$28)</f>
        <v>FRANCHE-COMTE</v>
      </c>
      <c r="K1721" t="str">
        <f t="shared" si="107"/>
        <v>niveau secondaire</v>
      </c>
      <c r="L1721" t="str">
        <f t="shared" si="108"/>
        <v>EST</v>
      </c>
      <c r="M1721" s="11">
        <f t="shared" si="109"/>
        <v>33598</v>
      </c>
      <c r="N1721" s="11">
        <f t="shared" si="110"/>
        <v>6366</v>
      </c>
    </row>
    <row r="1722" spans="1:14" x14ac:dyDescent="0.25">
      <c r="A1722" s="5">
        <v>82</v>
      </c>
      <c r="B1722" s="9" t="s">
        <v>55</v>
      </c>
      <c r="C1722" s="10" t="s">
        <v>65</v>
      </c>
      <c r="D1722" s="11">
        <v>2011</v>
      </c>
      <c r="E1722" s="7" t="s">
        <v>11</v>
      </c>
      <c r="F1722" s="8">
        <v>2866.3996051475378</v>
      </c>
      <c r="G1722" s="8">
        <v>28457.590876452316</v>
      </c>
      <c r="H1722" s="8">
        <v>1884.072028557094</v>
      </c>
      <c r="I1722" s="8">
        <v>32233.849556909707</v>
      </c>
      <c r="J1722" t="str">
        <f>LOOKUP(A1722,Feuil7!A$2:A$28,Feuil7!D$2:D$28)</f>
        <v>RHONE-ALPES</v>
      </c>
      <c r="K1722" t="str">
        <f t="shared" si="107"/>
        <v>niveau primaire</v>
      </c>
      <c r="L1722" t="str">
        <f t="shared" si="108"/>
        <v>CENTRE-EST</v>
      </c>
      <c r="M1722" s="11">
        <f t="shared" si="109"/>
        <v>65441.912067066653</v>
      </c>
      <c r="N1722" s="11">
        <f t="shared" si="110"/>
        <v>4750.471633704632</v>
      </c>
    </row>
    <row r="1723" spans="1:14" x14ac:dyDescent="0.25">
      <c r="A1723" s="5">
        <v>73</v>
      </c>
      <c r="B1723" s="9" t="s">
        <v>139</v>
      </c>
      <c r="C1723" s="10" t="s">
        <v>140</v>
      </c>
      <c r="D1723" s="11">
        <v>2011</v>
      </c>
      <c r="E1723" s="7" t="s">
        <v>197</v>
      </c>
      <c r="F1723" s="8">
        <v>933.74547508574733</v>
      </c>
      <c r="G1723" s="8">
        <v>16278.738554829128</v>
      </c>
      <c r="H1723" s="8">
        <v>975.73820618020397</v>
      </c>
      <c r="I1723" s="8">
        <v>20838.808352533179</v>
      </c>
      <c r="J1723" t="str">
        <f>LOOKUP(A1723,Feuil7!A$2:A$28,Feuil7!D$2:D$28)</f>
        <v>MIDI-PYRENEES</v>
      </c>
      <c r="K1723" t="str">
        <f t="shared" si="107"/>
        <v>niveau supérieur</v>
      </c>
      <c r="L1723" t="str">
        <f t="shared" si="108"/>
        <v>SUD-OUEST</v>
      </c>
      <c r="M1723" s="11">
        <f t="shared" si="109"/>
        <v>39027.030588628259</v>
      </c>
      <c r="N1723" s="11">
        <f t="shared" si="110"/>
        <v>1909.4836812659514</v>
      </c>
    </row>
    <row r="1724" spans="1:14" x14ac:dyDescent="0.25">
      <c r="A1724" s="5">
        <v>41</v>
      </c>
      <c r="B1724" s="9" t="s">
        <v>119</v>
      </c>
      <c r="C1724" s="10" t="s">
        <v>120</v>
      </c>
      <c r="D1724" s="11">
        <v>2011</v>
      </c>
      <c r="E1724" s="7" t="s">
        <v>195</v>
      </c>
      <c r="F1724" s="8">
        <v>2621.6693768633049</v>
      </c>
      <c r="G1724" s="8">
        <v>24319.536665946798</v>
      </c>
      <c r="H1724" s="8">
        <v>1376.218683774875</v>
      </c>
      <c r="I1724" s="8">
        <v>15973.117162699829</v>
      </c>
      <c r="J1724" t="str">
        <f>LOOKUP(A1724,Feuil7!A$2:A$28,Feuil7!D$2:D$28)</f>
        <v>LORRAINE</v>
      </c>
      <c r="K1724" t="str">
        <f t="shared" si="107"/>
        <v>niveau secondaire</v>
      </c>
      <c r="L1724" t="str">
        <f t="shared" si="108"/>
        <v>EST</v>
      </c>
      <c r="M1724" s="11">
        <f t="shared" si="109"/>
        <v>44290.54188928481</v>
      </c>
      <c r="N1724" s="11">
        <f t="shared" si="110"/>
        <v>3997.8880606381799</v>
      </c>
    </row>
    <row r="1725" spans="1:14" x14ac:dyDescent="0.25">
      <c r="A1725" s="5">
        <v>24</v>
      </c>
      <c r="B1725" s="9" t="s">
        <v>94</v>
      </c>
      <c r="C1725" s="10" t="s">
        <v>95</v>
      </c>
      <c r="D1725" s="11">
        <v>1982</v>
      </c>
      <c r="E1725" s="7" t="s">
        <v>196</v>
      </c>
      <c r="F1725" s="8">
        <v>948</v>
      </c>
      <c r="G1725" s="8">
        <v>6076</v>
      </c>
      <c r="H1725" s="8">
        <v>1484</v>
      </c>
      <c r="I1725" s="8">
        <v>5144</v>
      </c>
      <c r="J1725" t="str">
        <f>LOOKUP(A1725,Feuil7!A$2:A$28,Feuil7!D$2:D$28)</f>
        <v>CENTRE</v>
      </c>
      <c r="K1725" t="str">
        <f t="shared" si="107"/>
        <v>niveau supérieur</v>
      </c>
      <c r="L1725" t="str">
        <f t="shared" si="108"/>
        <v>BASSIN PARISIEN</v>
      </c>
      <c r="M1725" s="11">
        <f t="shared" si="109"/>
        <v>13652</v>
      </c>
      <c r="N1725" s="11">
        <f t="shared" si="110"/>
        <v>2432</v>
      </c>
    </row>
    <row r="1726" spans="1:14" x14ac:dyDescent="0.25">
      <c r="A1726" s="5">
        <v>74</v>
      </c>
      <c r="B1726" s="9" t="s">
        <v>178</v>
      </c>
      <c r="C1726" s="10" t="s">
        <v>179</v>
      </c>
      <c r="D1726" s="11">
        <v>2006</v>
      </c>
      <c r="E1726" s="7" t="s">
        <v>197</v>
      </c>
      <c r="F1726" s="8">
        <v>1871.6050178601108</v>
      </c>
      <c r="G1726" s="8">
        <v>23346.803237788074</v>
      </c>
      <c r="H1726" s="8">
        <v>2414.250844625255</v>
      </c>
      <c r="I1726" s="8">
        <v>28566.933359199807</v>
      </c>
      <c r="J1726" t="str">
        <f>LOOKUP(A1726,Feuil7!A$2:A$28,Feuil7!D$2:D$28)</f>
        <v>LIMOUSIN</v>
      </c>
      <c r="K1726" t="str">
        <f t="shared" si="107"/>
        <v>niveau supérieur</v>
      </c>
      <c r="L1726" t="str">
        <f t="shared" si="108"/>
        <v>SUD-OUEST</v>
      </c>
      <c r="M1726" s="11">
        <f t="shared" si="109"/>
        <v>56199.59245947325</v>
      </c>
      <c r="N1726" s="11">
        <f t="shared" si="110"/>
        <v>4285.8558624853658</v>
      </c>
    </row>
    <row r="1727" spans="1:14" x14ac:dyDescent="0.25">
      <c r="A1727" s="5">
        <v>21</v>
      </c>
      <c r="B1727" s="9" t="s">
        <v>312</v>
      </c>
      <c r="C1727" s="10" t="s">
        <v>22</v>
      </c>
      <c r="D1727" s="11">
        <v>2011</v>
      </c>
      <c r="E1727" s="7" t="s">
        <v>197</v>
      </c>
      <c r="F1727" s="8">
        <v>1030.4132030841379</v>
      </c>
      <c r="G1727" s="8">
        <v>14248.848523351577</v>
      </c>
      <c r="H1727" s="8">
        <v>1499.1000812508294</v>
      </c>
      <c r="I1727" s="8">
        <v>16988.05531352897</v>
      </c>
      <c r="J1727" t="str">
        <f>LOOKUP(A1727,Feuil7!A$2:A$28,Feuil7!D$2:D$28)</f>
        <v>CHAMPAGNE-ARDENNE</v>
      </c>
      <c r="K1727" t="str">
        <f t="shared" si="107"/>
        <v>niveau supérieur</v>
      </c>
      <c r="L1727" t="str">
        <f t="shared" si="108"/>
        <v>BASSIN PARISIEN</v>
      </c>
      <c r="M1727" s="11">
        <f t="shared" si="109"/>
        <v>33766.417121215512</v>
      </c>
      <c r="N1727" s="11">
        <f t="shared" si="110"/>
        <v>2529.5132843349675</v>
      </c>
    </row>
    <row r="1728" spans="1:14" x14ac:dyDescent="0.25">
      <c r="A1728" s="5">
        <v>11</v>
      </c>
      <c r="B1728" s="9" t="s">
        <v>50</v>
      </c>
      <c r="C1728" s="10" t="s">
        <v>190</v>
      </c>
      <c r="D1728" s="11">
        <v>1982</v>
      </c>
      <c r="E1728" s="7" t="s">
        <v>193</v>
      </c>
      <c r="F1728" s="8">
        <v>5728</v>
      </c>
      <c r="G1728" s="8">
        <v>71392</v>
      </c>
      <c r="H1728" s="8">
        <v>4560</v>
      </c>
      <c r="I1728" s="8">
        <v>91844</v>
      </c>
      <c r="J1728" t="str">
        <f>LOOKUP(A1728,Feuil7!A$2:A$28,Feuil7!D$2:D$28)</f>
        <v>ILE-DE-FRANCE</v>
      </c>
      <c r="K1728" t="str">
        <f t="shared" si="107"/>
        <v>niveau primaire</v>
      </c>
      <c r="L1728" t="str">
        <f t="shared" si="108"/>
        <v>REGION PARISIENNE</v>
      </c>
      <c r="M1728" s="11">
        <f t="shared" si="109"/>
        <v>173524</v>
      </c>
      <c r="N1728" s="11">
        <f t="shared" si="110"/>
        <v>10288</v>
      </c>
    </row>
    <row r="1729" spans="1:14" x14ac:dyDescent="0.25">
      <c r="A1729" s="5">
        <v>72</v>
      </c>
      <c r="B1729" s="9" t="s">
        <v>78</v>
      </c>
      <c r="C1729" s="10" t="s">
        <v>79</v>
      </c>
      <c r="D1729" s="11">
        <v>2011</v>
      </c>
      <c r="E1729" s="7" t="s">
        <v>194</v>
      </c>
      <c r="F1729" s="8">
        <v>4306.6329214136049</v>
      </c>
      <c r="G1729" s="8">
        <v>25260.19276464947</v>
      </c>
      <c r="H1729" s="8">
        <v>3238.7638606616947</v>
      </c>
      <c r="I1729" s="8">
        <v>38823.461181307153</v>
      </c>
      <c r="J1729" t="str">
        <f>LOOKUP(A1729,Feuil7!A$2:A$28,Feuil7!D$2:D$28)</f>
        <v>AQUITAINE</v>
      </c>
      <c r="K1729" t="str">
        <f t="shared" si="107"/>
        <v>niveau secondaire</v>
      </c>
      <c r="L1729" t="str">
        <f t="shared" si="108"/>
        <v>SUD-OUEST</v>
      </c>
      <c r="M1729" s="11">
        <f t="shared" si="109"/>
        <v>71629.050728031929</v>
      </c>
      <c r="N1729" s="11">
        <f t="shared" si="110"/>
        <v>7545.3967820752996</v>
      </c>
    </row>
    <row r="1730" spans="1:14" x14ac:dyDescent="0.25">
      <c r="A1730" s="5">
        <v>93</v>
      </c>
      <c r="B1730" s="9" t="s">
        <v>311</v>
      </c>
      <c r="C1730" s="10" t="s">
        <v>18</v>
      </c>
      <c r="D1730" s="11">
        <v>2011</v>
      </c>
      <c r="E1730" s="7" t="s">
        <v>196</v>
      </c>
      <c r="F1730" s="8">
        <v>1074.1435241677023</v>
      </c>
      <c r="G1730" s="8">
        <v>8371.2645337615177</v>
      </c>
      <c r="H1730" s="8">
        <v>1088.9043636158058</v>
      </c>
      <c r="I1730" s="8">
        <v>9989.4995874679953</v>
      </c>
      <c r="J1730" t="str">
        <f>LOOKUP(A1730,Feuil7!A$2:A$28,Feuil7!D$2:D$28)</f>
        <v>PROVENCE-ALPES-COTE D'AZUR</v>
      </c>
      <c r="K1730" t="str">
        <f t="shared" si="107"/>
        <v>niveau supérieur</v>
      </c>
      <c r="L1730" t="str">
        <f t="shared" si="108"/>
        <v>MEDITERRANEE</v>
      </c>
      <c r="M1730" s="11">
        <f t="shared" si="109"/>
        <v>20523.812009013021</v>
      </c>
      <c r="N1730" s="11">
        <f t="shared" si="110"/>
        <v>2163.047887783508</v>
      </c>
    </row>
    <row r="1731" spans="1:14" x14ac:dyDescent="0.25">
      <c r="A1731" s="5">
        <v>82</v>
      </c>
      <c r="B1731" s="9" t="s">
        <v>96</v>
      </c>
      <c r="C1731" s="10" t="s">
        <v>97</v>
      </c>
      <c r="D1731">
        <v>1968</v>
      </c>
      <c r="E1731" s="7" t="s">
        <v>11</v>
      </c>
      <c r="F1731" s="8">
        <v>12848</v>
      </c>
      <c r="G1731" s="8">
        <v>100128</v>
      </c>
      <c r="H1731" s="8">
        <v>10724</v>
      </c>
      <c r="I1731" s="8">
        <v>119588</v>
      </c>
      <c r="J1731" t="str">
        <f>LOOKUP(A1731,Feuil7!A$2:A$28,Feuil7!D$2:D$28)</f>
        <v>RHONE-ALPES</v>
      </c>
      <c r="K1731" t="str">
        <f t="shared" ref="K1731:K1794" si="111">IF(OR(E1731="Aucun",E1731="CEP"),"niveau primaire",IF(OR(E1731="CAP-BEP",E1731="BEPC"),"niveau secondaire",IF(OR(E1731="BAC",E1731="SUP"),"niveau supérieur","")))</f>
        <v>niveau primaire</v>
      </c>
      <c r="L1731" t="str">
        <f t="shared" ref="L1731:L1794" si="112">IF(OR(J1731="ile-de-France"),"REGION PARISIENNE",IF(OR(J1731="bourgogne",J1731="centre",J1731="champagne-ardenne",J1731="basse-normandie",J1731="haute-normandie",J1731="picardie"),"BASSIN PARISIEN",IF(OR(J1731="nord pas-de-calais"),"NORD",IF(OR(J1731="alsace",J1731="franche-comte",J1731="lorraine"),"EST",IF(OR(J1731="bretagne",J1731="pays de la loire",J1731="poitou-charentes"),"OUEST",IF(OR(J1731="aquitaine",J1731="limousin",J1731="midi-pyrenees"),"SUD-OUEST",IF(OR(J1731="auvergne",J1731="rhone-alpes"),"CENTRE-EST",IF(OR(J1731="languedoc-roussillon",J1731="provence-alpes-cote d'azur",J1731="corse"),"MEDITERRANEE",""))))))))</f>
        <v>CENTRE-EST</v>
      </c>
      <c r="M1731" s="11">
        <f t="shared" ref="M1731:M1794" si="113">SUM(F1731,G1731,H1731,I1731)</f>
        <v>243288</v>
      </c>
      <c r="N1731" s="11">
        <f t="shared" ref="N1731:N1794" si="114">SUM(F1731,H1731)</f>
        <v>23572</v>
      </c>
    </row>
    <row r="1732" spans="1:14" x14ac:dyDescent="0.25">
      <c r="A1732" s="5">
        <v>43</v>
      </c>
      <c r="B1732" s="9" t="s">
        <v>34</v>
      </c>
      <c r="C1732" s="10" t="s">
        <v>64</v>
      </c>
      <c r="D1732" s="11">
        <v>2006</v>
      </c>
      <c r="E1732" s="7" t="s">
        <v>11</v>
      </c>
      <c r="F1732" s="8">
        <v>3475.6219864672257</v>
      </c>
      <c r="G1732" s="8">
        <v>29354.880341582459</v>
      </c>
      <c r="H1732" s="8">
        <v>2221.1763484568191</v>
      </c>
      <c r="I1732" s="8">
        <v>34842.543873650771</v>
      </c>
      <c r="J1732" t="str">
        <f>LOOKUP(A1732,Feuil7!A$2:A$28,Feuil7!D$2:D$28)</f>
        <v>FRANCHE-COMTE</v>
      </c>
      <c r="K1732" t="str">
        <f t="shared" si="111"/>
        <v>niveau primaire</v>
      </c>
      <c r="L1732" t="str">
        <f t="shared" si="112"/>
        <v>EST</v>
      </c>
      <c r="M1732" s="11">
        <f t="shared" si="113"/>
        <v>69894.222550157283</v>
      </c>
      <c r="N1732" s="11">
        <f t="shared" si="114"/>
        <v>5696.7983349240449</v>
      </c>
    </row>
    <row r="1733" spans="1:14" x14ac:dyDescent="0.25">
      <c r="A1733" s="5">
        <v>43</v>
      </c>
      <c r="B1733" s="9" t="s">
        <v>90</v>
      </c>
      <c r="C1733" s="10" t="s">
        <v>91</v>
      </c>
      <c r="D1733" s="11">
        <v>2011</v>
      </c>
      <c r="E1733" s="7" t="s">
        <v>194</v>
      </c>
      <c r="F1733" s="8">
        <v>836.40938271366144</v>
      </c>
      <c r="G1733" s="8">
        <v>4277.5641665829007</v>
      </c>
      <c r="H1733" s="8">
        <v>646.9150267601724</v>
      </c>
      <c r="I1733" s="8">
        <v>7013.5875462017302</v>
      </c>
      <c r="J1733" t="str">
        <f>LOOKUP(A1733,Feuil7!A$2:A$28,Feuil7!D$2:D$28)</f>
        <v>FRANCHE-COMTE</v>
      </c>
      <c r="K1733" t="str">
        <f t="shared" si="111"/>
        <v>niveau secondaire</v>
      </c>
      <c r="L1733" t="str">
        <f t="shared" si="112"/>
        <v>EST</v>
      </c>
      <c r="M1733" s="11">
        <f t="shared" si="113"/>
        <v>12774.476122258464</v>
      </c>
      <c r="N1733" s="11">
        <f t="shared" si="114"/>
        <v>1483.3244094738338</v>
      </c>
    </row>
    <row r="1734" spans="1:14" x14ac:dyDescent="0.25">
      <c r="A1734" s="5">
        <v>73</v>
      </c>
      <c r="B1734" s="9" t="s">
        <v>74</v>
      </c>
      <c r="C1734" s="10" t="s">
        <v>75</v>
      </c>
      <c r="D1734" s="11">
        <v>2006</v>
      </c>
      <c r="E1734" s="7" t="s">
        <v>195</v>
      </c>
      <c r="F1734" s="8">
        <v>9584.9886367956224</v>
      </c>
      <c r="G1734" s="8">
        <v>91695.034011396827</v>
      </c>
      <c r="H1734" s="8">
        <v>5909.629042713701</v>
      </c>
      <c r="I1734" s="8">
        <v>69371.076577823653</v>
      </c>
      <c r="J1734" t="str">
        <f>LOOKUP(A1734,Feuil7!A$2:A$28,Feuil7!D$2:D$28)</f>
        <v>MIDI-PYRENEES</v>
      </c>
      <c r="K1734" t="str">
        <f t="shared" si="111"/>
        <v>niveau secondaire</v>
      </c>
      <c r="L1734" t="str">
        <f t="shared" si="112"/>
        <v>SUD-OUEST</v>
      </c>
      <c r="M1734" s="11">
        <f t="shared" si="113"/>
        <v>176560.72826872981</v>
      </c>
      <c r="N1734" s="11">
        <f t="shared" si="114"/>
        <v>15494.617679509323</v>
      </c>
    </row>
    <row r="1735" spans="1:14" x14ac:dyDescent="0.25">
      <c r="A1735" s="5">
        <v>52</v>
      </c>
      <c r="B1735" s="9" t="s">
        <v>57</v>
      </c>
      <c r="C1735" s="10" t="s">
        <v>117</v>
      </c>
      <c r="D1735" s="11">
        <v>2011</v>
      </c>
      <c r="E1735" s="7" t="s">
        <v>193</v>
      </c>
      <c r="F1735" s="8">
        <v>55.180468971948883</v>
      </c>
      <c r="G1735" s="8">
        <v>11783.919973657874</v>
      </c>
      <c r="H1735" s="8">
        <v>32.245807235667726</v>
      </c>
      <c r="I1735" s="8">
        <v>18664.29432643437</v>
      </c>
      <c r="J1735" t="str">
        <f>LOOKUP(A1735,Feuil7!A$2:A$28,Feuil7!D$2:D$28)</f>
        <v>PAYS DE LA LOIRE</v>
      </c>
      <c r="K1735" t="str">
        <f t="shared" si="111"/>
        <v>niveau primaire</v>
      </c>
      <c r="L1735" t="str">
        <f t="shared" si="112"/>
        <v>OUEST</v>
      </c>
      <c r="M1735" s="11">
        <f t="shared" si="113"/>
        <v>30535.640576299862</v>
      </c>
      <c r="N1735" s="11">
        <f t="shared" si="114"/>
        <v>87.42627620761661</v>
      </c>
    </row>
    <row r="1736" spans="1:14" x14ac:dyDescent="0.25">
      <c r="A1736" s="5">
        <v>93</v>
      </c>
      <c r="B1736" s="9" t="s">
        <v>14</v>
      </c>
      <c r="C1736" s="10" t="s">
        <v>171</v>
      </c>
      <c r="D1736" s="11">
        <v>2011</v>
      </c>
      <c r="E1736" s="7" t="s">
        <v>193</v>
      </c>
      <c r="F1736" s="8">
        <v>219.89233130412796</v>
      </c>
      <c r="G1736" s="8">
        <v>30823.237034823775</v>
      </c>
      <c r="H1736" s="8">
        <v>113.73758314040843</v>
      </c>
      <c r="I1736" s="8">
        <v>48010.234693277642</v>
      </c>
      <c r="J1736" t="str">
        <f>LOOKUP(A1736,Feuil7!A$2:A$28,Feuil7!D$2:D$28)</f>
        <v>PROVENCE-ALPES-COTE D'AZUR</v>
      </c>
      <c r="K1736" t="str">
        <f t="shared" si="111"/>
        <v>niveau primaire</v>
      </c>
      <c r="L1736" t="str">
        <f t="shared" si="112"/>
        <v>MEDITERRANEE</v>
      </c>
      <c r="M1736" s="11">
        <f t="shared" si="113"/>
        <v>79167.101642545953</v>
      </c>
      <c r="N1736" s="11">
        <f t="shared" si="114"/>
        <v>333.62991444453638</v>
      </c>
    </row>
    <row r="1737" spans="1:14" x14ac:dyDescent="0.25">
      <c r="A1737" s="5">
        <v>91</v>
      </c>
      <c r="B1737" s="9" t="s">
        <v>28</v>
      </c>
      <c r="C1737" s="10" t="s">
        <v>29</v>
      </c>
      <c r="D1737">
        <v>1968</v>
      </c>
      <c r="E1737" s="7" t="s">
        <v>196</v>
      </c>
      <c r="F1737" s="8">
        <v>936</v>
      </c>
      <c r="G1737" s="8">
        <v>3884</v>
      </c>
      <c r="H1737" s="8">
        <v>996</v>
      </c>
      <c r="I1737" s="8">
        <v>3068</v>
      </c>
      <c r="J1737" t="str">
        <f>LOOKUP(A1737,Feuil7!A$2:A$28,Feuil7!D$2:D$28)</f>
        <v>LANGUEDOC-ROUSSILLON</v>
      </c>
      <c r="K1737" t="str">
        <f t="shared" si="111"/>
        <v>niveau supérieur</v>
      </c>
      <c r="L1737" t="str">
        <f t="shared" si="112"/>
        <v>MEDITERRANEE</v>
      </c>
      <c r="M1737" s="11">
        <f t="shared" si="113"/>
        <v>8884</v>
      </c>
      <c r="N1737" s="11">
        <f t="shared" si="114"/>
        <v>1932</v>
      </c>
    </row>
    <row r="1738" spans="1:14" x14ac:dyDescent="0.25">
      <c r="A1738" s="5">
        <v>41</v>
      </c>
      <c r="B1738" s="9" t="s">
        <v>39</v>
      </c>
      <c r="C1738" s="10" t="s">
        <v>118</v>
      </c>
      <c r="D1738" s="11">
        <v>1990</v>
      </c>
      <c r="E1738" s="7" t="s">
        <v>195</v>
      </c>
      <c r="F1738" s="8">
        <v>11043</v>
      </c>
      <c r="G1738" s="8">
        <v>60241</v>
      </c>
      <c r="H1738" s="8">
        <v>9132</v>
      </c>
      <c r="I1738" s="8">
        <v>41496</v>
      </c>
      <c r="J1738" t="str">
        <f>LOOKUP(A1738,Feuil7!A$2:A$28,Feuil7!D$2:D$28)</f>
        <v>LORRAINE</v>
      </c>
      <c r="K1738" t="str">
        <f t="shared" si="111"/>
        <v>niveau secondaire</v>
      </c>
      <c r="L1738" t="str">
        <f t="shared" si="112"/>
        <v>EST</v>
      </c>
      <c r="M1738" s="11">
        <f t="shared" si="113"/>
        <v>121912</v>
      </c>
      <c r="N1738" s="11">
        <f t="shared" si="114"/>
        <v>20175</v>
      </c>
    </row>
    <row r="1739" spans="1:14" x14ac:dyDescent="0.25">
      <c r="A1739" s="5">
        <v>73</v>
      </c>
      <c r="B1739" s="9" t="s">
        <v>9</v>
      </c>
      <c r="C1739" s="10" t="s">
        <v>170</v>
      </c>
      <c r="D1739" s="11">
        <v>1982</v>
      </c>
      <c r="E1739" s="7" t="s">
        <v>197</v>
      </c>
      <c r="F1739" s="8">
        <v>248</v>
      </c>
      <c r="G1739" s="8">
        <v>3420</v>
      </c>
      <c r="H1739" s="8">
        <v>348</v>
      </c>
      <c r="I1739" s="8">
        <v>3188</v>
      </c>
      <c r="J1739" t="str">
        <f>LOOKUP(A1739,Feuil7!A$2:A$28,Feuil7!D$2:D$28)</f>
        <v>MIDI-PYRENEES</v>
      </c>
      <c r="K1739" t="str">
        <f t="shared" si="111"/>
        <v>niveau supérieur</v>
      </c>
      <c r="L1739" t="str">
        <f t="shared" si="112"/>
        <v>SUD-OUEST</v>
      </c>
      <c r="M1739" s="11">
        <f t="shared" si="113"/>
        <v>7204</v>
      </c>
      <c r="N1739" s="11">
        <f t="shared" si="114"/>
        <v>596</v>
      </c>
    </row>
    <row r="1740" spans="1:14" x14ac:dyDescent="0.25">
      <c r="A1740" s="5">
        <v>53</v>
      </c>
      <c r="B1740" s="9" t="s">
        <v>70</v>
      </c>
      <c r="C1740" s="10" t="s">
        <v>71</v>
      </c>
      <c r="D1740">
        <v>1968</v>
      </c>
      <c r="E1740" s="7" t="s">
        <v>196</v>
      </c>
      <c r="F1740" s="8">
        <v>3128</v>
      </c>
      <c r="G1740" s="8">
        <v>10432</v>
      </c>
      <c r="H1740" s="8">
        <v>3404</v>
      </c>
      <c r="I1740" s="8">
        <v>7888</v>
      </c>
      <c r="J1740" t="str">
        <f>LOOKUP(A1740,Feuil7!A$2:A$28,Feuil7!D$2:D$28)</f>
        <v>BRETAGNE</v>
      </c>
      <c r="K1740" t="str">
        <f t="shared" si="111"/>
        <v>niveau supérieur</v>
      </c>
      <c r="L1740" t="str">
        <f t="shared" si="112"/>
        <v>OUEST</v>
      </c>
      <c r="M1740" s="11">
        <f t="shared" si="113"/>
        <v>24852</v>
      </c>
      <c r="N1740" s="11">
        <f t="shared" si="114"/>
        <v>6532</v>
      </c>
    </row>
    <row r="1741" spans="1:14" x14ac:dyDescent="0.25">
      <c r="A1741" s="5">
        <v>24</v>
      </c>
      <c r="B1741" s="9" t="s">
        <v>102</v>
      </c>
      <c r="C1741" s="10" t="s">
        <v>103</v>
      </c>
      <c r="D1741" s="11">
        <v>2006</v>
      </c>
      <c r="E1741" s="7" t="s">
        <v>193</v>
      </c>
      <c r="F1741" s="8">
        <v>207.21675745213304</v>
      </c>
      <c r="G1741" s="8">
        <v>24059.119255844445</v>
      </c>
      <c r="H1741" s="8">
        <v>110.26220478034327</v>
      </c>
      <c r="I1741" s="8">
        <v>40326.666077342292</v>
      </c>
      <c r="J1741" t="str">
        <f>LOOKUP(A1741,Feuil7!A$2:A$28,Feuil7!D$2:D$28)</f>
        <v>CENTRE</v>
      </c>
      <c r="K1741" t="str">
        <f t="shared" si="111"/>
        <v>niveau primaire</v>
      </c>
      <c r="L1741" t="str">
        <f t="shared" si="112"/>
        <v>BASSIN PARISIEN</v>
      </c>
      <c r="M1741" s="11">
        <f t="shared" si="113"/>
        <v>64703.264295419212</v>
      </c>
      <c r="N1741" s="11">
        <f t="shared" si="114"/>
        <v>317.47896223247631</v>
      </c>
    </row>
    <row r="1742" spans="1:14" x14ac:dyDescent="0.25">
      <c r="A1742" s="5">
        <v>22</v>
      </c>
      <c r="B1742" s="9" t="s">
        <v>129</v>
      </c>
      <c r="C1742" s="10" t="s">
        <v>130</v>
      </c>
      <c r="D1742" s="11">
        <v>1999</v>
      </c>
      <c r="E1742" s="7" t="s">
        <v>195</v>
      </c>
      <c r="F1742" s="8">
        <v>8270</v>
      </c>
      <c r="G1742" s="8">
        <v>73421</v>
      </c>
      <c r="H1742" s="8">
        <v>5333</v>
      </c>
      <c r="I1742" s="8">
        <v>53784</v>
      </c>
      <c r="J1742" t="str">
        <f>LOOKUP(A1742,Feuil7!A$2:A$28,Feuil7!D$2:D$28)</f>
        <v>PICARDIE</v>
      </c>
      <c r="K1742" t="str">
        <f t="shared" si="111"/>
        <v>niveau secondaire</v>
      </c>
      <c r="L1742" t="str">
        <f t="shared" si="112"/>
        <v>BASSIN PARISIEN</v>
      </c>
      <c r="M1742" s="11">
        <f t="shared" si="113"/>
        <v>140808</v>
      </c>
      <c r="N1742" s="11">
        <f t="shared" si="114"/>
        <v>13603</v>
      </c>
    </row>
    <row r="1743" spans="1:14" x14ac:dyDescent="0.25">
      <c r="A1743" s="5">
        <v>26</v>
      </c>
      <c r="B1743" s="9" t="s">
        <v>151</v>
      </c>
      <c r="C1743" s="10" t="s">
        <v>152</v>
      </c>
      <c r="D1743" s="11">
        <v>1990</v>
      </c>
      <c r="E1743" s="7" t="s">
        <v>196</v>
      </c>
      <c r="F1743" s="8">
        <v>1806</v>
      </c>
      <c r="G1743" s="8">
        <v>14348</v>
      </c>
      <c r="H1743" s="8">
        <v>2456</v>
      </c>
      <c r="I1743" s="8">
        <v>15800</v>
      </c>
      <c r="J1743" t="str">
        <f>LOOKUP(A1743,Feuil7!A$2:A$28,Feuil7!D$2:D$28)</f>
        <v>BOURGOGNE</v>
      </c>
      <c r="K1743" t="str">
        <f t="shared" si="111"/>
        <v>niveau supérieur</v>
      </c>
      <c r="L1743" t="str">
        <f t="shared" si="112"/>
        <v>BASSIN PARISIEN</v>
      </c>
      <c r="M1743" s="11">
        <f t="shared" si="113"/>
        <v>34410</v>
      </c>
      <c r="N1743" s="11">
        <f t="shared" si="114"/>
        <v>4262</v>
      </c>
    </row>
    <row r="1744" spans="1:14" x14ac:dyDescent="0.25">
      <c r="A1744" s="5">
        <v>72</v>
      </c>
      <c r="B1744" s="9" t="s">
        <v>106</v>
      </c>
      <c r="C1744" s="10" t="s">
        <v>107</v>
      </c>
      <c r="D1744" s="11">
        <v>1999</v>
      </c>
      <c r="E1744" s="7" t="s">
        <v>196</v>
      </c>
      <c r="F1744" s="8">
        <v>1526</v>
      </c>
      <c r="G1744" s="8">
        <v>10610</v>
      </c>
      <c r="H1744" s="8">
        <v>1598</v>
      </c>
      <c r="I1744" s="8">
        <v>12237</v>
      </c>
      <c r="J1744" t="str">
        <f>LOOKUP(A1744,Feuil7!A$2:A$28,Feuil7!D$2:D$28)</f>
        <v>AQUITAINE</v>
      </c>
      <c r="K1744" t="str">
        <f t="shared" si="111"/>
        <v>niveau supérieur</v>
      </c>
      <c r="L1744" t="str">
        <f t="shared" si="112"/>
        <v>SUD-OUEST</v>
      </c>
      <c r="M1744" s="11">
        <f t="shared" si="113"/>
        <v>25971</v>
      </c>
      <c r="N1744" s="11">
        <f t="shared" si="114"/>
        <v>3124</v>
      </c>
    </row>
    <row r="1745" spans="1:14" x14ac:dyDescent="0.25">
      <c r="A1745" s="5">
        <v>91</v>
      </c>
      <c r="B1745" s="9" t="s">
        <v>108</v>
      </c>
      <c r="C1745" s="10" t="s">
        <v>109</v>
      </c>
      <c r="D1745" s="11">
        <v>2011</v>
      </c>
      <c r="E1745" s="7" t="s">
        <v>197</v>
      </c>
      <c r="F1745" s="8">
        <v>289.37862366924765</v>
      </c>
      <c r="G1745" s="8">
        <v>5726.3457144222957</v>
      </c>
      <c r="H1745" s="8">
        <v>424.24241550036356</v>
      </c>
      <c r="I1745" s="8">
        <v>7238.2208531432389</v>
      </c>
      <c r="J1745" t="str">
        <f>LOOKUP(A1745,Feuil7!A$2:A$28,Feuil7!D$2:D$28)</f>
        <v>LANGUEDOC-ROUSSILLON</v>
      </c>
      <c r="K1745" t="str">
        <f t="shared" si="111"/>
        <v>niveau supérieur</v>
      </c>
      <c r="L1745" t="str">
        <f t="shared" si="112"/>
        <v>MEDITERRANEE</v>
      </c>
      <c r="M1745" s="11">
        <f t="shared" si="113"/>
        <v>13678.187606735146</v>
      </c>
      <c r="N1745" s="11">
        <f t="shared" si="114"/>
        <v>713.62103916961121</v>
      </c>
    </row>
    <row r="1746" spans="1:14" x14ac:dyDescent="0.25">
      <c r="A1746" s="5">
        <v>54</v>
      </c>
      <c r="B1746" s="9" t="s">
        <v>176</v>
      </c>
      <c r="C1746" s="10" t="s">
        <v>177</v>
      </c>
      <c r="D1746" s="11">
        <v>1982</v>
      </c>
      <c r="E1746" s="7" t="s">
        <v>196</v>
      </c>
      <c r="F1746" s="8">
        <v>1548</v>
      </c>
      <c r="G1746" s="8">
        <v>7584</v>
      </c>
      <c r="H1746" s="8">
        <v>2320</v>
      </c>
      <c r="I1746" s="8">
        <v>7284</v>
      </c>
      <c r="J1746" t="str">
        <f>LOOKUP(A1746,Feuil7!A$2:A$28,Feuil7!D$2:D$28)</f>
        <v>POITOU-CHARENTES</v>
      </c>
      <c r="K1746" t="str">
        <f t="shared" si="111"/>
        <v>niveau supérieur</v>
      </c>
      <c r="L1746" t="str">
        <f t="shared" si="112"/>
        <v>OUEST</v>
      </c>
      <c r="M1746" s="11">
        <f t="shared" si="113"/>
        <v>18736</v>
      </c>
      <c r="N1746" s="11">
        <f t="shared" si="114"/>
        <v>3868</v>
      </c>
    </row>
    <row r="1747" spans="1:14" x14ac:dyDescent="0.25">
      <c r="A1747" s="5">
        <v>83</v>
      </c>
      <c r="B1747" s="9" t="s">
        <v>135</v>
      </c>
      <c r="C1747" s="10" t="s">
        <v>136</v>
      </c>
      <c r="D1747" s="11">
        <v>2006</v>
      </c>
      <c r="E1747" s="7" t="s">
        <v>193</v>
      </c>
      <c r="F1747" s="8">
        <v>212.30887599194469</v>
      </c>
      <c r="G1747" s="8">
        <v>27171.108378794372</v>
      </c>
      <c r="H1747" s="8">
        <v>119.30003883023143</v>
      </c>
      <c r="I1747" s="8">
        <v>42239.62880014351</v>
      </c>
      <c r="J1747" t="str">
        <f>LOOKUP(A1747,Feuil7!A$2:A$28,Feuil7!D$2:D$28)</f>
        <v>AUVERGNE</v>
      </c>
      <c r="K1747" t="str">
        <f t="shared" si="111"/>
        <v>niveau primaire</v>
      </c>
      <c r="L1747" t="str">
        <f t="shared" si="112"/>
        <v>CENTRE-EST</v>
      </c>
      <c r="M1747" s="11">
        <f t="shared" si="113"/>
        <v>69742.346093760061</v>
      </c>
      <c r="N1747" s="11">
        <f t="shared" si="114"/>
        <v>331.60891482217613</v>
      </c>
    </row>
    <row r="1748" spans="1:14" x14ac:dyDescent="0.25">
      <c r="A1748" s="5">
        <v>21</v>
      </c>
      <c r="B1748" s="9" t="s">
        <v>99</v>
      </c>
      <c r="C1748" s="10" t="s">
        <v>116</v>
      </c>
      <c r="D1748" s="11">
        <v>2011</v>
      </c>
      <c r="E1748" s="7" t="s">
        <v>193</v>
      </c>
      <c r="F1748" s="8">
        <v>9.6192057332602303</v>
      </c>
      <c r="G1748" s="8">
        <v>7508.4387240929454</v>
      </c>
      <c r="H1748" s="8">
        <v>7.9365362812305005</v>
      </c>
      <c r="I1748" s="8">
        <v>13597.176134247638</v>
      </c>
      <c r="J1748" t="str">
        <f>LOOKUP(A1748,Feuil7!A$2:A$28,Feuil7!D$2:D$28)</f>
        <v>CHAMPAGNE-ARDENNE</v>
      </c>
      <c r="K1748" t="str">
        <f t="shared" si="111"/>
        <v>niveau primaire</v>
      </c>
      <c r="L1748" t="str">
        <f t="shared" si="112"/>
        <v>BASSIN PARISIEN</v>
      </c>
      <c r="M1748" s="11">
        <f t="shared" si="113"/>
        <v>21123.170600355075</v>
      </c>
      <c r="N1748" s="11">
        <f t="shared" si="114"/>
        <v>17.555742014490733</v>
      </c>
    </row>
    <row r="1749" spans="1:14" x14ac:dyDescent="0.25">
      <c r="A1749" s="5">
        <v>72</v>
      </c>
      <c r="B1749" s="9" t="s">
        <v>92</v>
      </c>
      <c r="C1749" s="10" t="s">
        <v>93</v>
      </c>
      <c r="D1749" s="11">
        <v>2011</v>
      </c>
      <c r="E1749" s="7" t="s">
        <v>193</v>
      </c>
      <c r="F1749" s="8">
        <v>52.034337679517229</v>
      </c>
      <c r="G1749" s="8">
        <v>12687.831771878569</v>
      </c>
      <c r="H1749" s="8">
        <v>36.898818548752864</v>
      </c>
      <c r="I1749" s="8">
        <v>20230.163751723241</v>
      </c>
      <c r="J1749" t="str">
        <f>LOOKUP(A1749,Feuil7!A$2:A$28,Feuil7!D$2:D$28)</f>
        <v>AQUITAINE</v>
      </c>
      <c r="K1749" t="str">
        <f t="shared" si="111"/>
        <v>niveau primaire</v>
      </c>
      <c r="L1749" t="str">
        <f t="shared" si="112"/>
        <v>SUD-OUEST</v>
      </c>
      <c r="M1749" s="11">
        <f t="shared" si="113"/>
        <v>33006.928679830082</v>
      </c>
      <c r="N1749" s="11">
        <f t="shared" si="114"/>
        <v>88.933156228270093</v>
      </c>
    </row>
    <row r="1750" spans="1:14" x14ac:dyDescent="0.25">
      <c r="A1750" s="5">
        <v>24</v>
      </c>
      <c r="B1750" s="9" t="s">
        <v>45</v>
      </c>
      <c r="C1750" s="10" t="s">
        <v>46</v>
      </c>
      <c r="D1750" s="11">
        <v>1990</v>
      </c>
      <c r="E1750" s="7" t="s">
        <v>194</v>
      </c>
      <c r="F1750" s="8">
        <v>748</v>
      </c>
      <c r="G1750" s="8">
        <v>5080</v>
      </c>
      <c r="H1750" s="8">
        <v>928</v>
      </c>
      <c r="I1750" s="8">
        <v>8596</v>
      </c>
      <c r="J1750" t="str">
        <f>LOOKUP(A1750,Feuil7!A$2:A$28,Feuil7!D$2:D$28)</f>
        <v>CENTRE</v>
      </c>
      <c r="K1750" t="str">
        <f t="shared" si="111"/>
        <v>niveau secondaire</v>
      </c>
      <c r="L1750" t="str">
        <f t="shared" si="112"/>
        <v>BASSIN PARISIEN</v>
      </c>
      <c r="M1750" s="11">
        <f t="shared" si="113"/>
        <v>15352</v>
      </c>
      <c r="N1750" s="11">
        <f t="shared" si="114"/>
        <v>1676</v>
      </c>
    </row>
    <row r="1751" spans="1:14" x14ac:dyDescent="0.25">
      <c r="A1751" s="5">
        <v>11</v>
      </c>
      <c r="B1751" s="9" t="s">
        <v>187</v>
      </c>
      <c r="C1751" s="10" t="s">
        <v>188</v>
      </c>
      <c r="D1751" s="11">
        <v>1982</v>
      </c>
      <c r="E1751" s="7" t="s">
        <v>194</v>
      </c>
      <c r="F1751" s="8">
        <v>6484</v>
      </c>
      <c r="G1751" s="8">
        <v>22612</v>
      </c>
      <c r="H1751" s="8">
        <v>6976</v>
      </c>
      <c r="I1751" s="8">
        <v>45680</v>
      </c>
      <c r="J1751" t="str">
        <f>LOOKUP(A1751,Feuil7!A$2:A$28,Feuil7!D$2:D$28)</f>
        <v>ILE-DE-FRANCE</v>
      </c>
      <c r="K1751" t="str">
        <f t="shared" si="111"/>
        <v>niveau secondaire</v>
      </c>
      <c r="L1751" t="str">
        <f t="shared" si="112"/>
        <v>REGION PARISIENNE</v>
      </c>
      <c r="M1751" s="11">
        <f t="shared" si="113"/>
        <v>81752</v>
      </c>
      <c r="N1751" s="11">
        <f t="shared" si="114"/>
        <v>13460</v>
      </c>
    </row>
    <row r="1752" spans="1:14" x14ac:dyDescent="0.25">
      <c r="A1752" s="5">
        <v>53</v>
      </c>
      <c r="B1752" s="9" t="s">
        <v>12</v>
      </c>
      <c r="C1752" s="10" t="s">
        <v>58</v>
      </c>
      <c r="D1752" s="11">
        <v>1975</v>
      </c>
      <c r="E1752" s="7" t="s">
        <v>11</v>
      </c>
      <c r="F1752" s="8">
        <v>6530</v>
      </c>
      <c r="G1752" s="8">
        <v>60265</v>
      </c>
      <c r="H1752" s="8">
        <v>5570</v>
      </c>
      <c r="I1752" s="8">
        <v>80695</v>
      </c>
      <c r="J1752" t="str">
        <f>LOOKUP(A1752,Feuil7!A$2:A$28,Feuil7!D$2:D$28)</f>
        <v>BRETAGNE</v>
      </c>
      <c r="K1752" t="str">
        <f t="shared" si="111"/>
        <v>niveau primaire</v>
      </c>
      <c r="L1752" t="str">
        <f t="shared" si="112"/>
        <v>OUEST</v>
      </c>
      <c r="M1752" s="11">
        <f t="shared" si="113"/>
        <v>153060</v>
      </c>
      <c r="N1752" s="11">
        <f t="shared" si="114"/>
        <v>12100</v>
      </c>
    </row>
    <row r="1753" spans="1:14" x14ac:dyDescent="0.25">
      <c r="A1753" s="5">
        <v>91</v>
      </c>
      <c r="B1753" s="9" t="s">
        <v>28</v>
      </c>
      <c r="C1753" s="10" t="s">
        <v>29</v>
      </c>
      <c r="D1753" s="11">
        <v>2011</v>
      </c>
      <c r="E1753" s="7" t="s">
        <v>195</v>
      </c>
      <c r="F1753" s="8">
        <v>3247.8888864896553</v>
      </c>
      <c r="G1753" s="8">
        <v>35739.592282782971</v>
      </c>
      <c r="H1753" s="8">
        <v>1995.0817251315862</v>
      </c>
      <c r="I1753" s="8">
        <v>27073.289227091605</v>
      </c>
      <c r="J1753" t="str">
        <f>LOOKUP(A1753,Feuil7!A$2:A$28,Feuil7!D$2:D$28)</f>
        <v>LANGUEDOC-ROUSSILLON</v>
      </c>
      <c r="K1753" t="str">
        <f t="shared" si="111"/>
        <v>niveau secondaire</v>
      </c>
      <c r="L1753" t="str">
        <f t="shared" si="112"/>
        <v>MEDITERRANEE</v>
      </c>
      <c r="M1753" s="11">
        <f t="shared" si="113"/>
        <v>68055.852121495816</v>
      </c>
      <c r="N1753" s="11">
        <f t="shared" si="114"/>
        <v>5242.9706116212419</v>
      </c>
    </row>
    <row r="1754" spans="1:14" x14ac:dyDescent="0.25">
      <c r="A1754" s="5">
        <v>73</v>
      </c>
      <c r="B1754" s="9" t="s">
        <v>168</v>
      </c>
      <c r="C1754" s="10" t="s">
        <v>169</v>
      </c>
      <c r="D1754" s="11">
        <v>1999</v>
      </c>
      <c r="E1754" s="7" t="s">
        <v>194</v>
      </c>
      <c r="F1754" s="8">
        <v>787</v>
      </c>
      <c r="G1754" s="8">
        <v>7617</v>
      </c>
      <c r="H1754" s="8">
        <v>569</v>
      </c>
      <c r="I1754" s="8">
        <v>10995</v>
      </c>
      <c r="J1754" t="str">
        <f>LOOKUP(A1754,Feuil7!A$2:A$28,Feuil7!D$2:D$28)</f>
        <v>MIDI-PYRENEES</v>
      </c>
      <c r="K1754" t="str">
        <f t="shared" si="111"/>
        <v>niveau secondaire</v>
      </c>
      <c r="L1754" t="str">
        <f t="shared" si="112"/>
        <v>SUD-OUEST</v>
      </c>
      <c r="M1754" s="11">
        <f t="shared" si="113"/>
        <v>19968</v>
      </c>
      <c r="N1754" s="11">
        <f t="shared" si="114"/>
        <v>1356</v>
      </c>
    </row>
    <row r="1755" spans="1:14" x14ac:dyDescent="0.25">
      <c r="A1755" s="5">
        <v>24</v>
      </c>
      <c r="B1755" s="9" t="s">
        <v>84</v>
      </c>
      <c r="C1755" s="10" t="s">
        <v>85</v>
      </c>
      <c r="D1755">
        <v>1968</v>
      </c>
      <c r="E1755" s="7" t="s">
        <v>196</v>
      </c>
      <c r="F1755" s="8">
        <v>708</v>
      </c>
      <c r="G1755" s="8">
        <v>3620</v>
      </c>
      <c r="H1755" s="8">
        <v>604</v>
      </c>
      <c r="I1755" s="8">
        <v>2392</v>
      </c>
      <c r="J1755" t="str">
        <f>LOOKUP(A1755,Feuil7!A$2:A$28,Feuil7!D$2:D$28)</f>
        <v>CENTRE</v>
      </c>
      <c r="K1755" t="str">
        <f t="shared" si="111"/>
        <v>niveau supérieur</v>
      </c>
      <c r="L1755" t="str">
        <f t="shared" si="112"/>
        <v>BASSIN PARISIEN</v>
      </c>
      <c r="M1755" s="11">
        <f t="shared" si="113"/>
        <v>7324</v>
      </c>
      <c r="N1755" s="11">
        <f t="shared" si="114"/>
        <v>1312</v>
      </c>
    </row>
    <row r="1756" spans="1:14" x14ac:dyDescent="0.25">
      <c r="A1756" s="5">
        <v>91</v>
      </c>
      <c r="B1756" s="9" t="s">
        <v>28</v>
      </c>
      <c r="C1756" s="10" t="s">
        <v>29</v>
      </c>
      <c r="D1756" s="11">
        <v>1975</v>
      </c>
      <c r="E1756" s="7" t="s">
        <v>11</v>
      </c>
      <c r="F1756" s="8">
        <v>3835</v>
      </c>
      <c r="G1756" s="8">
        <v>43410</v>
      </c>
      <c r="H1756" s="8">
        <v>3170</v>
      </c>
      <c r="I1756" s="8">
        <v>54780</v>
      </c>
      <c r="J1756" t="str">
        <f>LOOKUP(A1756,Feuil7!A$2:A$28,Feuil7!D$2:D$28)</f>
        <v>LANGUEDOC-ROUSSILLON</v>
      </c>
      <c r="K1756" t="str">
        <f t="shared" si="111"/>
        <v>niveau primaire</v>
      </c>
      <c r="L1756" t="str">
        <f t="shared" si="112"/>
        <v>MEDITERRANEE</v>
      </c>
      <c r="M1756" s="11">
        <f t="shared" si="113"/>
        <v>105195</v>
      </c>
      <c r="N1756" s="11">
        <f t="shared" si="114"/>
        <v>7005</v>
      </c>
    </row>
    <row r="1757" spans="1:14" x14ac:dyDescent="0.25">
      <c r="A1757" s="5">
        <v>54</v>
      </c>
      <c r="B1757" s="9" t="s">
        <v>40</v>
      </c>
      <c r="C1757" s="10" t="s">
        <v>41</v>
      </c>
      <c r="D1757" s="11">
        <v>2006</v>
      </c>
      <c r="E1757" s="7" t="s">
        <v>193</v>
      </c>
      <c r="F1757" s="8">
        <v>69.213875503094783</v>
      </c>
      <c r="G1757" s="8">
        <v>15218.878639926463</v>
      </c>
      <c r="H1757" s="8">
        <v>60.950003344803463</v>
      </c>
      <c r="I1757" s="8">
        <v>24531.531053827111</v>
      </c>
      <c r="J1757" t="str">
        <f>LOOKUP(A1757,Feuil7!A$2:A$28,Feuil7!D$2:D$28)</f>
        <v>POITOU-CHARENTES</v>
      </c>
      <c r="K1757" t="str">
        <f t="shared" si="111"/>
        <v>niveau primaire</v>
      </c>
      <c r="L1757" t="str">
        <f t="shared" si="112"/>
        <v>OUEST</v>
      </c>
      <c r="M1757" s="11">
        <f t="shared" si="113"/>
        <v>39880.573572601475</v>
      </c>
      <c r="N1757" s="11">
        <f t="shared" si="114"/>
        <v>130.16387884789825</v>
      </c>
    </row>
    <row r="1758" spans="1:14" x14ac:dyDescent="0.25">
      <c r="A1758" s="5">
        <v>23</v>
      </c>
      <c r="B1758" s="9" t="s">
        <v>66</v>
      </c>
      <c r="C1758" s="10" t="s">
        <v>67</v>
      </c>
      <c r="D1758" s="11">
        <v>1990</v>
      </c>
      <c r="E1758" s="7" t="s">
        <v>197</v>
      </c>
      <c r="F1758" s="8">
        <v>953</v>
      </c>
      <c r="G1758" s="8">
        <v>14364</v>
      </c>
      <c r="H1758" s="8">
        <v>1376</v>
      </c>
      <c r="I1758" s="8">
        <v>11576</v>
      </c>
      <c r="J1758" t="str">
        <f>LOOKUP(A1758,Feuil7!A$2:A$28,Feuil7!D$2:D$28)</f>
        <v>HAUTE-NORMANDIE</v>
      </c>
      <c r="K1758" t="str">
        <f t="shared" si="111"/>
        <v>niveau supérieur</v>
      </c>
      <c r="L1758" t="str">
        <f t="shared" si="112"/>
        <v>BASSIN PARISIEN</v>
      </c>
      <c r="M1758" s="11">
        <f t="shared" si="113"/>
        <v>28269</v>
      </c>
      <c r="N1758" s="11">
        <f t="shared" si="114"/>
        <v>2329</v>
      </c>
    </row>
    <row r="1759" spans="1:14" x14ac:dyDescent="0.25">
      <c r="A1759" s="5">
        <v>43</v>
      </c>
      <c r="B1759" s="9" t="s">
        <v>34</v>
      </c>
      <c r="C1759" s="10" t="s">
        <v>64</v>
      </c>
      <c r="D1759" s="11">
        <v>2006</v>
      </c>
      <c r="E1759" s="7" t="s">
        <v>197</v>
      </c>
      <c r="F1759" s="8">
        <v>3194.5553599843947</v>
      </c>
      <c r="G1759" s="8">
        <v>34745.785656991255</v>
      </c>
      <c r="H1759" s="8">
        <v>4044.5095965799078</v>
      </c>
      <c r="I1759" s="8">
        <v>38447.391391300589</v>
      </c>
      <c r="J1759" t="str">
        <f>LOOKUP(A1759,Feuil7!A$2:A$28,Feuil7!D$2:D$28)</f>
        <v>FRANCHE-COMTE</v>
      </c>
      <c r="K1759" t="str">
        <f t="shared" si="111"/>
        <v>niveau supérieur</v>
      </c>
      <c r="L1759" t="str">
        <f t="shared" si="112"/>
        <v>EST</v>
      </c>
      <c r="M1759" s="11">
        <f t="shared" si="113"/>
        <v>80432.242004856147</v>
      </c>
      <c r="N1759" s="11">
        <f t="shared" si="114"/>
        <v>7239.0649565643025</v>
      </c>
    </row>
    <row r="1760" spans="1:14" x14ac:dyDescent="0.25">
      <c r="A1760" s="5">
        <v>22</v>
      </c>
      <c r="B1760" s="9" t="s">
        <v>314</v>
      </c>
      <c r="C1760" s="10" t="s">
        <v>13</v>
      </c>
      <c r="D1760" s="11">
        <v>2006</v>
      </c>
      <c r="E1760" s="7" t="s">
        <v>11</v>
      </c>
      <c r="F1760" s="8">
        <v>4743.9181697894346</v>
      </c>
      <c r="G1760" s="8">
        <v>41176.66259158621</v>
      </c>
      <c r="H1760" s="8">
        <v>2923.5046262653391</v>
      </c>
      <c r="I1760" s="8">
        <v>51329.976209161541</v>
      </c>
      <c r="J1760" t="str">
        <f>LOOKUP(A1760,Feuil7!A$2:A$28,Feuil7!D$2:D$28)</f>
        <v>PICARDIE</v>
      </c>
      <c r="K1760" t="str">
        <f t="shared" si="111"/>
        <v>niveau primaire</v>
      </c>
      <c r="L1760" t="str">
        <f t="shared" si="112"/>
        <v>BASSIN PARISIEN</v>
      </c>
      <c r="M1760" s="11">
        <f t="shared" si="113"/>
        <v>100174.06159680252</v>
      </c>
      <c r="N1760" s="11">
        <f t="shared" si="114"/>
        <v>7667.4227960547742</v>
      </c>
    </row>
    <row r="1761" spans="1:14" x14ac:dyDescent="0.25">
      <c r="A1761" s="5">
        <v>23</v>
      </c>
      <c r="B1761" s="9" t="s">
        <v>66</v>
      </c>
      <c r="C1761" s="10" t="s">
        <v>67</v>
      </c>
      <c r="D1761">
        <v>1968</v>
      </c>
      <c r="E1761" s="7" t="s">
        <v>194</v>
      </c>
      <c r="F1761" s="8">
        <v>1148</v>
      </c>
      <c r="G1761" s="8">
        <v>2672</v>
      </c>
      <c r="H1761" s="8">
        <v>1756</v>
      </c>
      <c r="I1761" s="8">
        <v>5048</v>
      </c>
      <c r="J1761" t="str">
        <f>LOOKUP(A1761,Feuil7!A$2:A$28,Feuil7!D$2:D$28)</f>
        <v>HAUTE-NORMANDIE</v>
      </c>
      <c r="K1761" t="str">
        <f t="shared" si="111"/>
        <v>niveau secondaire</v>
      </c>
      <c r="L1761" t="str">
        <f t="shared" si="112"/>
        <v>BASSIN PARISIEN</v>
      </c>
      <c r="M1761" s="11">
        <f t="shared" si="113"/>
        <v>10624</v>
      </c>
      <c r="N1761" s="11">
        <f t="shared" si="114"/>
        <v>2904</v>
      </c>
    </row>
    <row r="1762" spans="1:14" x14ac:dyDescent="0.25">
      <c r="A1762" s="5">
        <v>11</v>
      </c>
      <c r="B1762" s="9" t="s">
        <v>162</v>
      </c>
      <c r="C1762" s="10" t="s">
        <v>163</v>
      </c>
      <c r="D1762">
        <v>1968</v>
      </c>
      <c r="E1762" s="7" t="s">
        <v>195</v>
      </c>
      <c r="F1762" s="8">
        <v>11400</v>
      </c>
      <c r="G1762" s="8">
        <v>30732</v>
      </c>
      <c r="H1762" s="8">
        <v>11420</v>
      </c>
      <c r="I1762" s="8">
        <v>25372</v>
      </c>
      <c r="J1762" t="str">
        <f>LOOKUP(A1762,Feuil7!A$2:A$28,Feuil7!D$2:D$28)</f>
        <v>ILE-DE-FRANCE</v>
      </c>
      <c r="K1762" t="str">
        <f t="shared" si="111"/>
        <v>niveau secondaire</v>
      </c>
      <c r="L1762" t="str">
        <f t="shared" si="112"/>
        <v>REGION PARISIENNE</v>
      </c>
      <c r="M1762" s="11">
        <f t="shared" si="113"/>
        <v>78924</v>
      </c>
      <c r="N1762" s="11">
        <f t="shared" si="114"/>
        <v>22820</v>
      </c>
    </row>
    <row r="1763" spans="1:14" x14ac:dyDescent="0.25">
      <c r="A1763" s="5">
        <v>25</v>
      </c>
      <c r="B1763" s="9" t="s">
        <v>131</v>
      </c>
      <c r="C1763" s="10" t="s">
        <v>132</v>
      </c>
      <c r="D1763" s="11">
        <v>1999</v>
      </c>
      <c r="E1763" s="7" t="s">
        <v>194</v>
      </c>
      <c r="F1763" s="8">
        <v>822</v>
      </c>
      <c r="G1763" s="8">
        <v>4958</v>
      </c>
      <c r="H1763" s="8">
        <v>687</v>
      </c>
      <c r="I1763" s="8">
        <v>8349</v>
      </c>
      <c r="J1763" t="str">
        <f>LOOKUP(A1763,Feuil7!A$2:A$28,Feuil7!D$2:D$28)</f>
        <v>BASSE-NORMANDIE</v>
      </c>
      <c r="K1763" t="str">
        <f t="shared" si="111"/>
        <v>niveau secondaire</v>
      </c>
      <c r="L1763" t="str">
        <f t="shared" si="112"/>
        <v>BASSIN PARISIEN</v>
      </c>
      <c r="M1763" s="11">
        <f t="shared" si="113"/>
        <v>14816</v>
      </c>
      <c r="N1763" s="11">
        <f t="shared" si="114"/>
        <v>1509</v>
      </c>
    </row>
    <row r="1764" spans="1:14" x14ac:dyDescent="0.25">
      <c r="A1764" s="5">
        <v>25</v>
      </c>
      <c r="B1764" s="9" t="s">
        <v>35</v>
      </c>
      <c r="C1764" s="10" t="s">
        <v>36</v>
      </c>
      <c r="D1764" s="11">
        <v>1999</v>
      </c>
      <c r="E1764" s="7" t="s">
        <v>193</v>
      </c>
      <c r="F1764" s="8">
        <v>433</v>
      </c>
      <c r="G1764" s="8">
        <v>32263</v>
      </c>
      <c r="H1764" s="8">
        <v>308</v>
      </c>
      <c r="I1764" s="8">
        <v>52239</v>
      </c>
      <c r="J1764" t="str">
        <f>LOOKUP(A1764,Feuil7!A$2:A$28,Feuil7!D$2:D$28)</f>
        <v>BASSE-NORMANDIE</v>
      </c>
      <c r="K1764" t="str">
        <f t="shared" si="111"/>
        <v>niveau primaire</v>
      </c>
      <c r="L1764" t="str">
        <f t="shared" si="112"/>
        <v>BASSIN PARISIEN</v>
      </c>
      <c r="M1764" s="11">
        <f t="shared" si="113"/>
        <v>85243</v>
      </c>
      <c r="N1764" s="11">
        <f t="shared" si="114"/>
        <v>741</v>
      </c>
    </row>
    <row r="1765" spans="1:14" x14ac:dyDescent="0.25">
      <c r="A1765" s="5">
        <v>23</v>
      </c>
      <c r="B1765" s="9" t="s">
        <v>66</v>
      </c>
      <c r="C1765" s="10" t="s">
        <v>67</v>
      </c>
      <c r="D1765" s="11">
        <v>2006</v>
      </c>
      <c r="E1765" s="7" t="s">
        <v>196</v>
      </c>
      <c r="F1765" s="8">
        <v>3805.6782025433636</v>
      </c>
      <c r="G1765" s="8">
        <v>23744.154481756068</v>
      </c>
      <c r="H1765" s="8">
        <v>4265.8970262762559</v>
      </c>
      <c r="I1765" s="8">
        <v>26873.502556451</v>
      </c>
      <c r="J1765" t="str">
        <f>LOOKUP(A1765,Feuil7!A$2:A$28,Feuil7!D$2:D$28)</f>
        <v>HAUTE-NORMANDIE</v>
      </c>
      <c r="K1765" t="str">
        <f t="shared" si="111"/>
        <v>niveau supérieur</v>
      </c>
      <c r="L1765" t="str">
        <f t="shared" si="112"/>
        <v>BASSIN PARISIEN</v>
      </c>
      <c r="M1765" s="11">
        <f t="shared" si="113"/>
        <v>58689.232267026688</v>
      </c>
      <c r="N1765" s="11">
        <f t="shared" si="114"/>
        <v>8071.57522881962</v>
      </c>
    </row>
    <row r="1766" spans="1:14" x14ac:dyDescent="0.25">
      <c r="A1766" s="5">
        <v>11</v>
      </c>
      <c r="B1766" s="9" t="s">
        <v>156</v>
      </c>
      <c r="C1766" s="10" t="s">
        <v>157</v>
      </c>
      <c r="D1766">
        <v>1968</v>
      </c>
      <c r="E1766" s="7" t="s">
        <v>11</v>
      </c>
      <c r="F1766" s="8">
        <v>37712</v>
      </c>
      <c r="G1766" s="8">
        <v>278624</v>
      </c>
      <c r="H1766" s="8">
        <v>36496</v>
      </c>
      <c r="I1766" s="8">
        <v>415100</v>
      </c>
      <c r="J1766" t="str">
        <f>LOOKUP(A1766,Feuil7!A$2:A$28,Feuil7!D$2:D$28)</f>
        <v>ILE-DE-FRANCE</v>
      </c>
      <c r="K1766" t="str">
        <f t="shared" si="111"/>
        <v>niveau primaire</v>
      </c>
      <c r="L1766" t="str">
        <f t="shared" si="112"/>
        <v>REGION PARISIENNE</v>
      </c>
      <c r="M1766" s="11">
        <f t="shared" si="113"/>
        <v>767932</v>
      </c>
      <c r="N1766" s="11">
        <f t="shared" si="114"/>
        <v>74208</v>
      </c>
    </row>
    <row r="1767" spans="1:14" x14ac:dyDescent="0.25">
      <c r="A1767" s="5">
        <v>73</v>
      </c>
      <c r="B1767" s="9" t="s">
        <v>104</v>
      </c>
      <c r="C1767" s="10" t="s">
        <v>105</v>
      </c>
      <c r="D1767">
        <v>1968</v>
      </c>
      <c r="E1767" s="7" t="s">
        <v>194</v>
      </c>
      <c r="F1767" s="8">
        <v>456</v>
      </c>
      <c r="G1767" s="8">
        <v>1412</v>
      </c>
      <c r="H1767" s="8">
        <v>640</v>
      </c>
      <c r="I1767" s="8">
        <v>2248</v>
      </c>
      <c r="J1767" t="str">
        <f>LOOKUP(A1767,Feuil7!A$2:A$28,Feuil7!D$2:D$28)</f>
        <v>MIDI-PYRENEES</v>
      </c>
      <c r="K1767" t="str">
        <f t="shared" si="111"/>
        <v>niveau secondaire</v>
      </c>
      <c r="L1767" t="str">
        <f t="shared" si="112"/>
        <v>SUD-OUEST</v>
      </c>
      <c r="M1767" s="11">
        <f t="shared" si="113"/>
        <v>4756</v>
      </c>
      <c r="N1767" s="11">
        <f t="shared" si="114"/>
        <v>1096</v>
      </c>
    </row>
    <row r="1768" spans="1:14" x14ac:dyDescent="0.25">
      <c r="A1768" s="5">
        <v>82</v>
      </c>
      <c r="B1768" s="9" t="s">
        <v>309</v>
      </c>
      <c r="C1768" s="10" t="s">
        <v>20</v>
      </c>
      <c r="D1768" s="11">
        <v>1982</v>
      </c>
      <c r="E1768" s="7" t="s">
        <v>196</v>
      </c>
      <c r="F1768" s="8">
        <v>1228</v>
      </c>
      <c r="G1768" s="8">
        <v>5788</v>
      </c>
      <c r="H1768" s="8">
        <v>1716</v>
      </c>
      <c r="I1768" s="8">
        <v>5568</v>
      </c>
      <c r="J1768" t="str">
        <f>LOOKUP(A1768,Feuil7!A$2:A$28,Feuil7!D$2:D$28)</f>
        <v>RHONE-ALPES</v>
      </c>
      <c r="K1768" t="str">
        <f t="shared" si="111"/>
        <v>niveau supérieur</v>
      </c>
      <c r="L1768" t="str">
        <f t="shared" si="112"/>
        <v>CENTRE-EST</v>
      </c>
      <c r="M1768" s="11">
        <f t="shared" si="113"/>
        <v>14300</v>
      </c>
      <c r="N1768" s="11">
        <f t="shared" si="114"/>
        <v>2944</v>
      </c>
    </row>
    <row r="1769" spans="1:14" x14ac:dyDescent="0.25">
      <c r="A1769" s="5">
        <v>11</v>
      </c>
      <c r="B1769" s="9" t="s">
        <v>162</v>
      </c>
      <c r="C1769" s="10" t="s">
        <v>163</v>
      </c>
      <c r="D1769" s="11">
        <v>1999</v>
      </c>
      <c r="E1769" s="7" t="s">
        <v>195</v>
      </c>
      <c r="F1769" s="8">
        <v>10929</v>
      </c>
      <c r="G1769" s="8">
        <v>100192</v>
      </c>
      <c r="H1769" s="8">
        <v>7225</v>
      </c>
      <c r="I1769" s="8">
        <v>89460</v>
      </c>
      <c r="J1769" t="str">
        <f>LOOKUP(A1769,Feuil7!A$2:A$28,Feuil7!D$2:D$28)</f>
        <v>ILE-DE-FRANCE</v>
      </c>
      <c r="K1769" t="str">
        <f t="shared" si="111"/>
        <v>niveau secondaire</v>
      </c>
      <c r="L1769" t="str">
        <f t="shared" si="112"/>
        <v>REGION PARISIENNE</v>
      </c>
      <c r="M1769" s="11">
        <f t="shared" si="113"/>
        <v>207806</v>
      </c>
      <c r="N1769" s="11">
        <f t="shared" si="114"/>
        <v>18154</v>
      </c>
    </row>
    <row r="1770" spans="1:14" x14ac:dyDescent="0.25">
      <c r="A1770" s="5">
        <v>82</v>
      </c>
      <c r="B1770" s="9" t="s">
        <v>309</v>
      </c>
      <c r="C1770" s="10" t="s">
        <v>20</v>
      </c>
      <c r="D1770" s="11">
        <v>2011</v>
      </c>
      <c r="E1770" s="7" t="s">
        <v>197</v>
      </c>
      <c r="F1770" s="8">
        <v>1178.6272515652811</v>
      </c>
      <c r="G1770" s="8">
        <v>21850.84619615175</v>
      </c>
      <c r="H1770" s="8">
        <v>1563.3339968815437</v>
      </c>
      <c r="I1770" s="8">
        <v>27973.34231049371</v>
      </c>
      <c r="J1770" t="str">
        <f>LOOKUP(A1770,Feuil7!A$2:A$28,Feuil7!D$2:D$28)</f>
        <v>RHONE-ALPES</v>
      </c>
      <c r="K1770" t="str">
        <f t="shared" si="111"/>
        <v>niveau supérieur</v>
      </c>
      <c r="L1770" t="str">
        <f t="shared" si="112"/>
        <v>CENTRE-EST</v>
      </c>
      <c r="M1770" s="11">
        <f t="shared" si="113"/>
        <v>52566.149755092287</v>
      </c>
      <c r="N1770" s="11">
        <f t="shared" si="114"/>
        <v>2741.9612484468248</v>
      </c>
    </row>
    <row r="1771" spans="1:14" x14ac:dyDescent="0.25">
      <c r="A1771" s="5">
        <v>42</v>
      </c>
      <c r="B1771" s="9" t="s">
        <v>145</v>
      </c>
      <c r="C1771" s="10" t="s">
        <v>146</v>
      </c>
      <c r="D1771">
        <v>1968</v>
      </c>
      <c r="E1771" s="7" t="s">
        <v>194</v>
      </c>
      <c r="F1771" s="8">
        <v>1056</v>
      </c>
      <c r="G1771" s="8">
        <v>3156</v>
      </c>
      <c r="H1771" s="8">
        <v>1072</v>
      </c>
      <c r="I1771" s="8">
        <v>4628</v>
      </c>
      <c r="J1771" t="str">
        <f>LOOKUP(A1771,Feuil7!A$2:A$28,Feuil7!D$2:D$28)</f>
        <v>ALSACE</v>
      </c>
      <c r="K1771" t="str">
        <f t="shared" si="111"/>
        <v>niveau secondaire</v>
      </c>
      <c r="L1771" t="str">
        <f t="shared" si="112"/>
        <v>EST</v>
      </c>
      <c r="M1771" s="11">
        <f t="shared" si="113"/>
        <v>9912</v>
      </c>
      <c r="N1771" s="11">
        <f t="shared" si="114"/>
        <v>2128</v>
      </c>
    </row>
    <row r="1772" spans="1:14" x14ac:dyDescent="0.25">
      <c r="A1772" s="5">
        <v>82</v>
      </c>
      <c r="B1772" s="9" t="s">
        <v>147</v>
      </c>
      <c r="C1772" s="10" t="s">
        <v>148</v>
      </c>
      <c r="D1772">
        <v>1968</v>
      </c>
      <c r="E1772" s="7" t="s">
        <v>196</v>
      </c>
      <c r="F1772" s="8">
        <v>4916</v>
      </c>
      <c r="G1772" s="8">
        <v>22368</v>
      </c>
      <c r="H1772" s="8">
        <v>6764</v>
      </c>
      <c r="I1772" s="8">
        <v>19736</v>
      </c>
      <c r="J1772" t="str">
        <f>LOOKUP(A1772,Feuil7!A$2:A$28,Feuil7!D$2:D$28)</f>
        <v>RHONE-ALPES</v>
      </c>
      <c r="K1772" t="str">
        <f t="shared" si="111"/>
        <v>niveau supérieur</v>
      </c>
      <c r="L1772" t="str">
        <f t="shared" si="112"/>
        <v>CENTRE-EST</v>
      </c>
      <c r="M1772" s="11">
        <f t="shared" si="113"/>
        <v>53784</v>
      </c>
      <c r="N1772" s="11">
        <f t="shared" si="114"/>
        <v>11680</v>
      </c>
    </row>
    <row r="1773" spans="1:14" x14ac:dyDescent="0.25">
      <c r="A1773" s="5">
        <v>94</v>
      </c>
      <c r="B1773" s="9" t="s">
        <v>53</v>
      </c>
      <c r="C1773" s="10" t="s">
        <v>54</v>
      </c>
      <c r="D1773" s="11">
        <v>1975</v>
      </c>
      <c r="E1773" s="7" t="s">
        <v>11</v>
      </c>
      <c r="F1773" s="8">
        <v>3080</v>
      </c>
      <c r="G1773" s="8">
        <v>26880</v>
      </c>
      <c r="H1773" s="8">
        <v>1120</v>
      </c>
      <c r="I1773" s="8">
        <v>22520</v>
      </c>
      <c r="J1773" t="str">
        <f>LOOKUP(A1773,Feuil7!A$2:A$28,Feuil7!D$2:D$28)</f>
        <v>CORSE</v>
      </c>
      <c r="K1773" t="str">
        <f t="shared" si="111"/>
        <v>niveau primaire</v>
      </c>
      <c r="L1773" t="str">
        <f t="shared" si="112"/>
        <v>MEDITERRANEE</v>
      </c>
      <c r="M1773" s="11">
        <f t="shared" si="113"/>
        <v>53600</v>
      </c>
      <c r="N1773" s="11">
        <f t="shared" si="114"/>
        <v>4200</v>
      </c>
    </row>
    <row r="1774" spans="1:14" x14ac:dyDescent="0.25">
      <c r="A1774" s="5">
        <v>21</v>
      </c>
      <c r="B1774" s="9" t="s">
        <v>99</v>
      </c>
      <c r="C1774" s="10" t="s">
        <v>116</v>
      </c>
      <c r="D1774" s="11">
        <v>1999</v>
      </c>
      <c r="E1774" s="7" t="s">
        <v>194</v>
      </c>
      <c r="F1774" s="8">
        <v>538</v>
      </c>
      <c r="G1774" s="8">
        <v>3732</v>
      </c>
      <c r="H1774" s="8">
        <v>487</v>
      </c>
      <c r="I1774" s="8">
        <v>5350</v>
      </c>
      <c r="J1774" t="str">
        <f>LOOKUP(A1774,Feuil7!A$2:A$28,Feuil7!D$2:D$28)</f>
        <v>CHAMPAGNE-ARDENNE</v>
      </c>
      <c r="K1774" t="str">
        <f t="shared" si="111"/>
        <v>niveau secondaire</v>
      </c>
      <c r="L1774" t="str">
        <f t="shared" si="112"/>
        <v>BASSIN PARISIEN</v>
      </c>
      <c r="M1774" s="11">
        <f t="shared" si="113"/>
        <v>10107</v>
      </c>
      <c r="N1774" s="11">
        <f t="shared" si="114"/>
        <v>1025</v>
      </c>
    </row>
    <row r="1775" spans="1:14" x14ac:dyDescent="0.25">
      <c r="A1775" s="5">
        <v>83</v>
      </c>
      <c r="B1775" s="9" t="s">
        <v>306</v>
      </c>
      <c r="C1775" s="10" t="s">
        <v>15</v>
      </c>
      <c r="D1775" s="11">
        <v>1999</v>
      </c>
      <c r="E1775" s="7" t="s">
        <v>194</v>
      </c>
      <c r="F1775" s="8">
        <v>1017</v>
      </c>
      <c r="G1775" s="8">
        <v>7388</v>
      </c>
      <c r="H1775" s="8">
        <v>749</v>
      </c>
      <c r="I1775" s="8">
        <v>12930</v>
      </c>
      <c r="J1775" t="str">
        <f>LOOKUP(A1775,Feuil7!A$2:A$28,Feuil7!D$2:D$28)</f>
        <v>AUVERGNE</v>
      </c>
      <c r="K1775" t="str">
        <f t="shared" si="111"/>
        <v>niveau secondaire</v>
      </c>
      <c r="L1775" t="str">
        <f t="shared" si="112"/>
        <v>CENTRE-EST</v>
      </c>
      <c r="M1775" s="11">
        <f t="shared" si="113"/>
        <v>22084</v>
      </c>
      <c r="N1775" s="11">
        <f t="shared" si="114"/>
        <v>1766</v>
      </c>
    </row>
    <row r="1776" spans="1:14" x14ac:dyDescent="0.25">
      <c r="A1776" s="5">
        <v>42</v>
      </c>
      <c r="B1776" s="9" t="s">
        <v>145</v>
      </c>
      <c r="C1776" s="10" t="s">
        <v>146</v>
      </c>
      <c r="D1776" s="11">
        <v>1975</v>
      </c>
      <c r="E1776" s="7" t="s">
        <v>193</v>
      </c>
      <c r="F1776" s="8">
        <v>6890</v>
      </c>
      <c r="G1776" s="8">
        <v>24615</v>
      </c>
      <c r="H1776" s="8">
        <v>9185</v>
      </c>
      <c r="I1776" s="8">
        <v>42975</v>
      </c>
      <c r="J1776" t="str">
        <f>LOOKUP(A1776,Feuil7!A$2:A$28,Feuil7!D$2:D$28)</f>
        <v>ALSACE</v>
      </c>
      <c r="K1776" t="str">
        <f t="shared" si="111"/>
        <v>niveau primaire</v>
      </c>
      <c r="L1776" t="str">
        <f t="shared" si="112"/>
        <v>EST</v>
      </c>
      <c r="M1776" s="11">
        <f t="shared" si="113"/>
        <v>83665</v>
      </c>
      <c r="N1776" s="11">
        <f t="shared" si="114"/>
        <v>16075</v>
      </c>
    </row>
    <row r="1777" spans="1:14" x14ac:dyDescent="0.25">
      <c r="A1777" s="5">
        <v>91</v>
      </c>
      <c r="B1777" s="9" t="s">
        <v>72</v>
      </c>
      <c r="C1777" s="10" t="s">
        <v>73</v>
      </c>
      <c r="D1777" s="11">
        <v>2006</v>
      </c>
      <c r="E1777" s="7" t="s">
        <v>193</v>
      </c>
      <c r="F1777" s="8">
        <v>177.05440028061139</v>
      </c>
      <c r="G1777" s="8">
        <v>26281.317843118071</v>
      </c>
      <c r="H1777" s="8">
        <v>93.098028272969131</v>
      </c>
      <c r="I1777" s="8">
        <v>36875.854664750485</v>
      </c>
      <c r="J1777" t="str">
        <f>LOOKUP(A1777,Feuil7!A$2:A$28,Feuil7!D$2:D$28)</f>
        <v>LANGUEDOC-ROUSSILLON</v>
      </c>
      <c r="K1777" t="str">
        <f t="shared" si="111"/>
        <v>niveau primaire</v>
      </c>
      <c r="L1777" t="str">
        <f t="shared" si="112"/>
        <v>MEDITERRANEE</v>
      </c>
      <c r="M1777" s="11">
        <f t="shared" si="113"/>
        <v>63427.324936422141</v>
      </c>
      <c r="N1777" s="11">
        <f t="shared" si="114"/>
        <v>270.15242855358053</v>
      </c>
    </row>
    <row r="1778" spans="1:14" x14ac:dyDescent="0.25">
      <c r="A1778" s="5">
        <v>22</v>
      </c>
      <c r="B1778" s="9" t="s">
        <v>314</v>
      </c>
      <c r="C1778" s="10" t="s">
        <v>13</v>
      </c>
      <c r="D1778" s="11">
        <v>2006</v>
      </c>
      <c r="E1778" s="7" t="s">
        <v>195</v>
      </c>
      <c r="F1778" s="8">
        <v>6485.6884455700019</v>
      </c>
      <c r="G1778" s="8">
        <v>54234.54149957835</v>
      </c>
      <c r="H1778" s="8">
        <v>4351.8106141703129</v>
      </c>
      <c r="I1778" s="8">
        <v>36437.423923772476</v>
      </c>
      <c r="J1778" t="str">
        <f>LOOKUP(A1778,Feuil7!A$2:A$28,Feuil7!D$2:D$28)</f>
        <v>PICARDIE</v>
      </c>
      <c r="K1778" t="str">
        <f t="shared" si="111"/>
        <v>niveau secondaire</v>
      </c>
      <c r="L1778" t="str">
        <f t="shared" si="112"/>
        <v>BASSIN PARISIEN</v>
      </c>
      <c r="M1778" s="11">
        <f t="shared" si="113"/>
        <v>101509.46448309114</v>
      </c>
      <c r="N1778" s="11">
        <f t="shared" si="114"/>
        <v>10837.499059740316</v>
      </c>
    </row>
    <row r="1779" spans="1:14" x14ac:dyDescent="0.25">
      <c r="A1779" s="5">
        <v>91</v>
      </c>
      <c r="B1779" s="9" t="s">
        <v>108</v>
      </c>
      <c r="C1779" s="10" t="s">
        <v>109</v>
      </c>
      <c r="D1779" s="11">
        <v>1990</v>
      </c>
      <c r="E1779" s="7" t="s">
        <v>11</v>
      </c>
      <c r="F1779" s="8">
        <v>520</v>
      </c>
      <c r="G1779" s="8">
        <v>8216</v>
      </c>
      <c r="H1779" s="8">
        <v>344</v>
      </c>
      <c r="I1779" s="8">
        <v>8408</v>
      </c>
      <c r="J1779" t="str">
        <f>LOOKUP(A1779,Feuil7!A$2:A$28,Feuil7!D$2:D$28)</f>
        <v>LANGUEDOC-ROUSSILLON</v>
      </c>
      <c r="K1779" t="str">
        <f t="shared" si="111"/>
        <v>niveau primaire</v>
      </c>
      <c r="L1779" t="str">
        <f t="shared" si="112"/>
        <v>MEDITERRANEE</v>
      </c>
      <c r="M1779" s="11">
        <f t="shared" si="113"/>
        <v>17488</v>
      </c>
      <c r="N1779" s="11">
        <f t="shared" si="114"/>
        <v>864</v>
      </c>
    </row>
    <row r="1780" spans="1:14" x14ac:dyDescent="0.25">
      <c r="A1780" s="5">
        <v>52</v>
      </c>
      <c r="B1780" s="9" t="s">
        <v>174</v>
      </c>
      <c r="C1780" s="10" t="s">
        <v>175</v>
      </c>
      <c r="D1780" s="11">
        <v>1975</v>
      </c>
      <c r="E1780" s="7" t="s">
        <v>196</v>
      </c>
      <c r="F1780" s="8">
        <v>1750</v>
      </c>
      <c r="G1780" s="8">
        <v>5815</v>
      </c>
      <c r="H1780" s="8">
        <v>1890</v>
      </c>
      <c r="I1780" s="8">
        <v>4275</v>
      </c>
      <c r="J1780" t="str">
        <f>LOOKUP(A1780,Feuil7!A$2:A$28,Feuil7!D$2:D$28)</f>
        <v>PAYS DE LA LOIRE</v>
      </c>
      <c r="K1780" t="str">
        <f t="shared" si="111"/>
        <v>niveau supérieur</v>
      </c>
      <c r="L1780" t="str">
        <f t="shared" si="112"/>
        <v>OUEST</v>
      </c>
      <c r="M1780" s="11">
        <f t="shared" si="113"/>
        <v>13730</v>
      </c>
      <c r="N1780" s="11">
        <f t="shared" si="114"/>
        <v>3640</v>
      </c>
    </row>
    <row r="1781" spans="1:14" x14ac:dyDescent="0.25">
      <c r="A1781" s="5">
        <v>24</v>
      </c>
      <c r="B1781" s="9" t="s">
        <v>102</v>
      </c>
      <c r="C1781" s="10" t="s">
        <v>103</v>
      </c>
      <c r="D1781" s="11">
        <v>1982</v>
      </c>
      <c r="E1781" s="7" t="s">
        <v>193</v>
      </c>
      <c r="F1781" s="8">
        <v>2768</v>
      </c>
      <c r="G1781" s="8">
        <v>36236</v>
      </c>
      <c r="H1781" s="8">
        <v>2856</v>
      </c>
      <c r="I1781" s="8">
        <v>50672</v>
      </c>
      <c r="J1781" t="str">
        <f>LOOKUP(A1781,Feuil7!A$2:A$28,Feuil7!D$2:D$28)</f>
        <v>CENTRE</v>
      </c>
      <c r="K1781" t="str">
        <f t="shared" si="111"/>
        <v>niveau primaire</v>
      </c>
      <c r="L1781" t="str">
        <f t="shared" si="112"/>
        <v>BASSIN PARISIEN</v>
      </c>
      <c r="M1781" s="11">
        <f t="shared" si="113"/>
        <v>92532</v>
      </c>
      <c r="N1781" s="11">
        <f t="shared" si="114"/>
        <v>5624</v>
      </c>
    </row>
    <row r="1782" spans="1:14" x14ac:dyDescent="0.25">
      <c r="A1782" s="5">
        <v>53</v>
      </c>
      <c r="B1782" s="9" t="s">
        <v>12</v>
      </c>
      <c r="C1782" s="10" t="s">
        <v>58</v>
      </c>
      <c r="D1782" s="11">
        <v>2006</v>
      </c>
      <c r="E1782" s="7" t="s">
        <v>196</v>
      </c>
      <c r="F1782" s="8">
        <v>3548.3487265550889</v>
      </c>
      <c r="G1782" s="8">
        <v>28799.265339178615</v>
      </c>
      <c r="H1782" s="8">
        <v>3263.8940897734055</v>
      </c>
      <c r="I1782" s="8">
        <v>29986.870875647965</v>
      </c>
      <c r="J1782" t="str">
        <f>LOOKUP(A1782,Feuil7!A$2:A$28,Feuil7!D$2:D$28)</f>
        <v>BRETAGNE</v>
      </c>
      <c r="K1782" t="str">
        <f t="shared" si="111"/>
        <v>niveau supérieur</v>
      </c>
      <c r="L1782" t="str">
        <f t="shared" si="112"/>
        <v>OUEST</v>
      </c>
      <c r="M1782" s="11">
        <f t="shared" si="113"/>
        <v>65598.379031155069</v>
      </c>
      <c r="N1782" s="11">
        <f t="shared" si="114"/>
        <v>6812.2428163284949</v>
      </c>
    </row>
    <row r="1783" spans="1:14" x14ac:dyDescent="0.25">
      <c r="A1783" s="5">
        <v>26</v>
      </c>
      <c r="B1783" s="9" t="s">
        <v>182</v>
      </c>
      <c r="C1783" s="10" t="s">
        <v>183</v>
      </c>
      <c r="D1783" s="11">
        <v>1975</v>
      </c>
      <c r="E1783" s="7" t="s">
        <v>193</v>
      </c>
      <c r="F1783" s="8">
        <v>3325</v>
      </c>
      <c r="G1783" s="8">
        <v>28700</v>
      </c>
      <c r="H1783" s="8">
        <v>4290</v>
      </c>
      <c r="I1783" s="8">
        <v>37565</v>
      </c>
      <c r="J1783" t="str">
        <f>LOOKUP(A1783,Feuil7!A$2:A$28,Feuil7!D$2:D$28)</f>
        <v>BOURGOGNE</v>
      </c>
      <c r="K1783" t="str">
        <f t="shared" si="111"/>
        <v>niveau primaire</v>
      </c>
      <c r="L1783" t="str">
        <f t="shared" si="112"/>
        <v>BASSIN PARISIEN</v>
      </c>
      <c r="M1783" s="11">
        <f t="shared" si="113"/>
        <v>73880</v>
      </c>
      <c r="N1783" s="11">
        <f t="shared" si="114"/>
        <v>7615</v>
      </c>
    </row>
    <row r="1784" spans="1:14" x14ac:dyDescent="0.25">
      <c r="A1784" s="5">
        <v>21</v>
      </c>
      <c r="B1784" s="9" t="s">
        <v>114</v>
      </c>
      <c r="C1784" s="10" t="s">
        <v>115</v>
      </c>
      <c r="D1784" s="11">
        <v>2011</v>
      </c>
      <c r="E1784" s="7" t="s">
        <v>193</v>
      </c>
      <c r="F1784" s="8">
        <v>77.407571190196578</v>
      </c>
      <c r="G1784" s="8">
        <v>18124.711607050256</v>
      </c>
      <c r="H1784" s="8">
        <v>62.47492657503706</v>
      </c>
      <c r="I1784" s="8">
        <v>31396.114742571932</v>
      </c>
      <c r="J1784" t="str">
        <f>LOOKUP(A1784,Feuil7!A$2:A$28,Feuil7!D$2:D$28)</f>
        <v>CHAMPAGNE-ARDENNE</v>
      </c>
      <c r="K1784" t="str">
        <f t="shared" si="111"/>
        <v>niveau primaire</v>
      </c>
      <c r="L1784" t="str">
        <f t="shared" si="112"/>
        <v>BASSIN PARISIEN</v>
      </c>
      <c r="M1784" s="11">
        <f t="shared" si="113"/>
        <v>49660.708847387417</v>
      </c>
      <c r="N1784" s="11">
        <f t="shared" si="114"/>
        <v>139.88249776523364</v>
      </c>
    </row>
    <row r="1785" spans="1:14" x14ac:dyDescent="0.25">
      <c r="A1785" s="5">
        <v>82</v>
      </c>
      <c r="B1785" s="9" t="s">
        <v>23</v>
      </c>
      <c r="C1785" s="10" t="s">
        <v>154</v>
      </c>
      <c r="D1785" s="11">
        <v>1982</v>
      </c>
      <c r="E1785" s="7" t="s">
        <v>196</v>
      </c>
      <c r="F1785" s="8">
        <v>1672</v>
      </c>
      <c r="G1785" s="8">
        <v>8872</v>
      </c>
      <c r="H1785" s="8">
        <v>2808</v>
      </c>
      <c r="I1785" s="8">
        <v>8568</v>
      </c>
      <c r="J1785" t="str">
        <f>LOOKUP(A1785,Feuil7!A$2:A$28,Feuil7!D$2:D$28)</f>
        <v>RHONE-ALPES</v>
      </c>
      <c r="K1785" t="str">
        <f t="shared" si="111"/>
        <v>niveau supérieur</v>
      </c>
      <c r="L1785" t="str">
        <f t="shared" si="112"/>
        <v>CENTRE-EST</v>
      </c>
      <c r="M1785" s="11">
        <f t="shared" si="113"/>
        <v>21920</v>
      </c>
      <c r="N1785" s="11">
        <f t="shared" si="114"/>
        <v>4480</v>
      </c>
    </row>
    <row r="1786" spans="1:14" x14ac:dyDescent="0.25">
      <c r="A1786" s="5">
        <v>42</v>
      </c>
      <c r="B1786" s="9" t="s">
        <v>143</v>
      </c>
      <c r="C1786" s="10" t="s">
        <v>144</v>
      </c>
      <c r="D1786">
        <v>1968</v>
      </c>
      <c r="E1786" s="7" t="s">
        <v>197</v>
      </c>
      <c r="F1786" s="8">
        <v>992</v>
      </c>
      <c r="G1786" s="8">
        <v>12516</v>
      </c>
      <c r="H1786" s="8">
        <v>1028</v>
      </c>
      <c r="I1786" s="8">
        <v>4460</v>
      </c>
      <c r="J1786" t="str">
        <f>LOOKUP(A1786,Feuil7!A$2:A$28,Feuil7!D$2:D$28)</f>
        <v>ALSACE</v>
      </c>
      <c r="K1786" t="str">
        <f t="shared" si="111"/>
        <v>niveau supérieur</v>
      </c>
      <c r="L1786" t="str">
        <f t="shared" si="112"/>
        <v>EST</v>
      </c>
      <c r="M1786" s="11">
        <f t="shared" si="113"/>
        <v>18996</v>
      </c>
      <c r="N1786" s="11">
        <f t="shared" si="114"/>
        <v>2020</v>
      </c>
    </row>
    <row r="1787" spans="1:14" x14ac:dyDescent="0.25">
      <c r="A1787" s="5">
        <v>26</v>
      </c>
      <c r="B1787" s="9" t="s">
        <v>151</v>
      </c>
      <c r="C1787" s="10" t="s">
        <v>152</v>
      </c>
      <c r="D1787" s="11">
        <v>1999</v>
      </c>
      <c r="E1787" s="7" t="s">
        <v>193</v>
      </c>
      <c r="F1787" s="8">
        <v>140</v>
      </c>
      <c r="G1787" s="8">
        <v>33376</v>
      </c>
      <c r="H1787" s="8">
        <v>140</v>
      </c>
      <c r="I1787" s="8">
        <v>55831</v>
      </c>
      <c r="J1787" t="str">
        <f>LOOKUP(A1787,Feuil7!A$2:A$28,Feuil7!D$2:D$28)</f>
        <v>BOURGOGNE</v>
      </c>
      <c r="K1787" t="str">
        <f t="shared" si="111"/>
        <v>niveau primaire</v>
      </c>
      <c r="L1787" t="str">
        <f t="shared" si="112"/>
        <v>BASSIN PARISIEN</v>
      </c>
      <c r="M1787" s="11">
        <f t="shared" si="113"/>
        <v>89487</v>
      </c>
      <c r="N1787" s="11">
        <f t="shared" si="114"/>
        <v>280</v>
      </c>
    </row>
    <row r="1788" spans="1:14" x14ac:dyDescent="0.25">
      <c r="A1788" s="5">
        <v>11</v>
      </c>
      <c r="B1788" s="9" t="s">
        <v>16</v>
      </c>
      <c r="C1788" s="10" t="s">
        <v>189</v>
      </c>
      <c r="D1788">
        <v>1968</v>
      </c>
      <c r="E1788" s="7" t="s">
        <v>193</v>
      </c>
      <c r="F1788" s="8">
        <v>22428</v>
      </c>
      <c r="G1788" s="8">
        <v>114456</v>
      </c>
      <c r="H1788" s="8">
        <v>22648</v>
      </c>
      <c r="I1788" s="8">
        <v>126132</v>
      </c>
      <c r="J1788" t="str">
        <f>LOOKUP(A1788,Feuil7!A$2:A$28,Feuil7!D$2:D$28)</f>
        <v>ILE-DE-FRANCE</v>
      </c>
      <c r="K1788" t="str">
        <f t="shared" si="111"/>
        <v>niveau primaire</v>
      </c>
      <c r="L1788" t="str">
        <f t="shared" si="112"/>
        <v>REGION PARISIENNE</v>
      </c>
      <c r="M1788" s="11">
        <f t="shared" si="113"/>
        <v>285664</v>
      </c>
      <c r="N1788" s="11">
        <f t="shared" si="114"/>
        <v>45076</v>
      </c>
    </row>
    <row r="1789" spans="1:14" x14ac:dyDescent="0.25">
      <c r="A1789" s="5">
        <v>22</v>
      </c>
      <c r="B1789" s="9" t="s">
        <v>129</v>
      </c>
      <c r="C1789" s="10" t="s">
        <v>130</v>
      </c>
      <c r="D1789" s="11">
        <v>1975</v>
      </c>
      <c r="E1789" s="7" t="s">
        <v>197</v>
      </c>
      <c r="F1789" s="8">
        <v>1005</v>
      </c>
      <c r="G1789" s="8">
        <v>9685</v>
      </c>
      <c r="H1789" s="8">
        <v>1545</v>
      </c>
      <c r="I1789" s="8">
        <v>6985</v>
      </c>
      <c r="J1789" t="str">
        <f>LOOKUP(A1789,Feuil7!A$2:A$28,Feuil7!D$2:D$28)</f>
        <v>PICARDIE</v>
      </c>
      <c r="K1789" t="str">
        <f t="shared" si="111"/>
        <v>niveau supérieur</v>
      </c>
      <c r="L1789" t="str">
        <f t="shared" si="112"/>
        <v>BASSIN PARISIEN</v>
      </c>
      <c r="M1789" s="11">
        <f t="shared" si="113"/>
        <v>19220</v>
      </c>
      <c r="N1789" s="11">
        <f t="shared" si="114"/>
        <v>2550</v>
      </c>
    </row>
    <row r="1790" spans="1:14" x14ac:dyDescent="0.25">
      <c r="A1790" s="5">
        <v>11</v>
      </c>
      <c r="B1790" s="9" t="s">
        <v>50</v>
      </c>
      <c r="C1790" s="10" t="s">
        <v>190</v>
      </c>
      <c r="D1790" s="11">
        <v>1999</v>
      </c>
      <c r="E1790" s="7" t="s">
        <v>197</v>
      </c>
      <c r="F1790" s="8">
        <v>5440</v>
      </c>
      <c r="G1790" s="8">
        <v>98537</v>
      </c>
      <c r="H1790" s="8">
        <v>8045</v>
      </c>
      <c r="I1790" s="8">
        <v>102158</v>
      </c>
      <c r="J1790" t="str">
        <f>LOOKUP(A1790,Feuil7!A$2:A$28,Feuil7!D$2:D$28)</f>
        <v>ILE-DE-FRANCE</v>
      </c>
      <c r="K1790" t="str">
        <f t="shared" si="111"/>
        <v>niveau supérieur</v>
      </c>
      <c r="L1790" t="str">
        <f t="shared" si="112"/>
        <v>REGION PARISIENNE</v>
      </c>
      <c r="M1790" s="11">
        <f t="shared" si="113"/>
        <v>214180</v>
      </c>
      <c r="N1790" s="11">
        <f t="shared" si="114"/>
        <v>13485</v>
      </c>
    </row>
    <row r="1791" spans="1:14" x14ac:dyDescent="0.25">
      <c r="A1791" s="5">
        <v>42</v>
      </c>
      <c r="B1791" s="9" t="s">
        <v>143</v>
      </c>
      <c r="C1791" s="10" t="s">
        <v>144</v>
      </c>
      <c r="D1791" s="11">
        <v>2011</v>
      </c>
      <c r="E1791" s="7" t="s">
        <v>193</v>
      </c>
      <c r="F1791" s="8">
        <v>264.20075112194098</v>
      </c>
      <c r="G1791" s="8">
        <v>19952.313917384225</v>
      </c>
      <c r="H1791" s="8">
        <v>156.23376092161703</v>
      </c>
      <c r="I1791" s="8">
        <v>42594.395998192216</v>
      </c>
      <c r="J1791" t="str">
        <f>LOOKUP(A1791,Feuil7!A$2:A$28,Feuil7!D$2:D$28)</f>
        <v>ALSACE</v>
      </c>
      <c r="K1791" t="str">
        <f t="shared" si="111"/>
        <v>niveau primaire</v>
      </c>
      <c r="L1791" t="str">
        <f t="shared" si="112"/>
        <v>EST</v>
      </c>
      <c r="M1791" s="11">
        <f t="shared" si="113"/>
        <v>62967.144427619998</v>
      </c>
      <c r="N1791" s="11">
        <f t="shared" si="114"/>
        <v>420.43451204355802</v>
      </c>
    </row>
    <row r="1792" spans="1:14" x14ac:dyDescent="0.25">
      <c r="A1792" s="5">
        <v>91</v>
      </c>
      <c r="B1792" s="9" t="s">
        <v>72</v>
      </c>
      <c r="C1792" s="10" t="s">
        <v>73</v>
      </c>
      <c r="D1792" s="11">
        <v>2011</v>
      </c>
      <c r="E1792" s="7" t="s">
        <v>194</v>
      </c>
      <c r="F1792" s="8">
        <v>2263.8546559802712</v>
      </c>
      <c r="G1792" s="8">
        <v>14357.601966233229</v>
      </c>
      <c r="H1792" s="8">
        <v>1499.1632141164139</v>
      </c>
      <c r="I1792" s="8">
        <v>21817.851564952678</v>
      </c>
      <c r="J1792" t="str">
        <f>LOOKUP(A1792,Feuil7!A$2:A$28,Feuil7!D$2:D$28)</f>
        <v>LANGUEDOC-ROUSSILLON</v>
      </c>
      <c r="K1792" t="str">
        <f t="shared" si="111"/>
        <v>niveau secondaire</v>
      </c>
      <c r="L1792" t="str">
        <f t="shared" si="112"/>
        <v>MEDITERRANEE</v>
      </c>
      <c r="M1792" s="11">
        <f t="shared" si="113"/>
        <v>39938.471401282593</v>
      </c>
      <c r="N1792" s="11">
        <f t="shared" si="114"/>
        <v>3763.0178700966853</v>
      </c>
    </row>
    <row r="1793" spans="1:14" x14ac:dyDescent="0.25">
      <c r="A1793" s="5">
        <v>73</v>
      </c>
      <c r="B1793" s="9" t="s">
        <v>139</v>
      </c>
      <c r="C1793" s="10" t="s">
        <v>140</v>
      </c>
      <c r="D1793" s="11">
        <v>1982</v>
      </c>
      <c r="E1793" s="7" t="s">
        <v>195</v>
      </c>
      <c r="F1793" s="8">
        <v>4084</v>
      </c>
      <c r="G1793" s="8">
        <v>13656</v>
      </c>
      <c r="H1793" s="8">
        <v>2856</v>
      </c>
      <c r="I1793" s="8">
        <v>8616</v>
      </c>
      <c r="J1793" t="str">
        <f>LOOKUP(A1793,Feuil7!A$2:A$28,Feuil7!D$2:D$28)</f>
        <v>MIDI-PYRENEES</v>
      </c>
      <c r="K1793" t="str">
        <f t="shared" si="111"/>
        <v>niveau secondaire</v>
      </c>
      <c r="L1793" t="str">
        <f t="shared" si="112"/>
        <v>SUD-OUEST</v>
      </c>
      <c r="M1793" s="11">
        <f t="shared" si="113"/>
        <v>29212</v>
      </c>
      <c r="N1793" s="11">
        <f t="shared" si="114"/>
        <v>6940</v>
      </c>
    </row>
    <row r="1794" spans="1:14" x14ac:dyDescent="0.25">
      <c r="A1794" s="5">
        <v>11</v>
      </c>
      <c r="B1794" s="9" t="s">
        <v>187</v>
      </c>
      <c r="C1794" s="10" t="s">
        <v>188</v>
      </c>
      <c r="D1794" s="11">
        <v>2006</v>
      </c>
      <c r="E1794" s="7" t="s">
        <v>196</v>
      </c>
      <c r="F1794" s="8">
        <v>8637.8297011513932</v>
      </c>
      <c r="G1794" s="8">
        <v>69183.621733181833</v>
      </c>
      <c r="H1794" s="8">
        <v>10787.804982747957</v>
      </c>
      <c r="I1794" s="8">
        <v>92736.980786636297</v>
      </c>
      <c r="J1794" t="str">
        <f>LOOKUP(A1794,Feuil7!A$2:A$28,Feuil7!D$2:D$28)</f>
        <v>ILE-DE-FRANCE</v>
      </c>
      <c r="K1794" t="str">
        <f t="shared" si="111"/>
        <v>niveau supérieur</v>
      </c>
      <c r="L1794" t="str">
        <f t="shared" si="112"/>
        <v>REGION PARISIENNE</v>
      </c>
      <c r="M1794" s="11">
        <f t="shared" si="113"/>
        <v>181346.23720371746</v>
      </c>
      <c r="N1794" s="11">
        <f t="shared" si="114"/>
        <v>19425.634683899349</v>
      </c>
    </row>
    <row r="1795" spans="1:14" x14ac:dyDescent="0.25">
      <c r="A1795" s="5">
        <v>53</v>
      </c>
      <c r="B1795" s="9" t="s">
        <v>12</v>
      </c>
      <c r="C1795" s="10" t="s">
        <v>58</v>
      </c>
      <c r="D1795" s="11">
        <v>2006</v>
      </c>
      <c r="E1795" s="7" t="s">
        <v>11</v>
      </c>
      <c r="F1795" s="8">
        <v>2366.3956187209196</v>
      </c>
      <c r="G1795" s="8">
        <v>27170.380176110262</v>
      </c>
      <c r="H1795" s="8">
        <v>1248.0605923679057</v>
      </c>
      <c r="I1795" s="8">
        <v>37777.634205588496</v>
      </c>
      <c r="J1795" t="str">
        <f>LOOKUP(A1795,Feuil7!A$2:A$28,Feuil7!D$2:D$28)</f>
        <v>BRETAGNE</v>
      </c>
      <c r="K1795" t="str">
        <f t="shared" ref="K1795:K1858" si="115">IF(OR(E1795="Aucun",E1795="CEP"),"niveau primaire",IF(OR(E1795="CAP-BEP",E1795="BEPC"),"niveau secondaire",IF(OR(E1795="BAC",E1795="SUP"),"niveau supérieur","")))</f>
        <v>niveau primaire</v>
      </c>
      <c r="L1795" t="str">
        <f t="shared" ref="L1795:L1858" si="116">IF(OR(J1795="ile-de-France"),"REGION PARISIENNE",IF(OR(J1795="bourgogne",J1795="centre",J1795="champagne-ardenne",J1795="basse-normandie",J1795="haute-normandie",J1795="picardie"),"BASSIN PARISIEN",IF(OR(J1795="nord pas-de-calais"),"NORD",IF(OR(J1795="alsace",J1795="franche-comte",J1795="lorraine"),"EST",IF(OR(J1795="bretagne",J1795="pays de la loire",J1795="poitou-charentes"),"OUEST",IF(OR(J1795="aquitaine",J1795="limousin",J1795="midi-pyrenees"),"SUD-OUEST",IF(OR(J1795="auvergne",J1795="rhone-alpes"),"CENTRE-EST",IF(OR(J1795="languedoc-roussillon",J1795="provence-alpes-cote d'azur",J1795="corse"),"MEDITERRANEE",""))))))))</f>
        <v>OUEST</v>
      </c>
      <c r="M1795" s="11">
        <f t="shared" ref="M1795:M1858" si="117">SUM(F1795,G1795,H1795,I1795)</f>
        <v>68562.470592787577</v>
      </c>
      <c r="N1795" s="11">
        <f t="shared" ref="N1795:N1858" si="118">SUM(F1795,H1795)</f>
        <v>3614.4562110888255</v>
      </c>
    </row>
    <row r="1796" spans="1:14" x14ac:dyDescent="0.25">
      <c r="A1796" s="5">
        <v>82</v>
      </c>
      <c r="B1796" s="9" t="s">
        <v>47</v>
      </c>
      <c r="C1796" s="10" t="s">
        <v>155</v>
      </c>
      <c r="D1796" s="11">
        <v>1999</v>
      </c>
      <c r="E1796" s="7" t="s">
        <v>196</v>
      </c>
      <c r="F1796" s="8">
        <v>3636</v>
      </c>
      <c r="G1796" s="8">
        <v>23848</v>
      </c>
      <c r="H1796" s="8">
        <v>3853</v>
      </c>
      <c r="I1796" s="8">
        <v>29402</v>
      </c>
      <c r="J1796" t="str">
        <f>LOOKUP(A1796,Feuil7!A$2:A$28,Feuil7!D$2:D$28)</f>
        <v>RHONE-ALPES</v>
      </c>
      <c r="K1796" t="str">
        <f t="shared" si="115"/>
        <v>niveau supérieur</v>
      </c>
      <c r="L1796" t="str">
        <f t="shared" si="116"/>
        <v>CENTRE-EST</v>
      </c>
      <c r="M1796" s="11">
        <f t="shared" si="117"/>
        <v>60739</v>
      </c>
      <c r="N1796" s="11">
        <f t="shared" si="118"/>
        <v>7489</v>
      </c>
    </row>
    <row r="1797" spans="1:14" x14ac:dyDescent="0.25">
      <c r="A1797" s="5">
        <v>24</v>
      </c>
      <c r="B1797" s="9" t="s">
        <v>45</v>
      </c>
      <c r="C1797" s="10" t="s">
        <v>46</v>
      </c>
      <c r="D1797" s="11">
        <v>1990</v>
      </c>
      <c r="E1797" s="7" t="s">
        <v>197</v>
      </c>
      <c r="F1797" s="8">
        <v>709</v>
      </c>
      <c r="G1797" s="8">
        <v>8368</v>
      </c>
      <c r="H1797" s="8">
        <v>764</v>
      </c>
      <c r="I1797" s="8">
        <v>7140</v>
      </c>
      <c r="J1797" t="str">
        <f>LOOKUP(A1797,Feuil7!A$2:A$28,Feuil7!D$2:D$28)</f>
        <v>CENTRE</v>
      </c>
      <c r="K1797" t="str">
        <f t="shared" si="115"/>
        <v>niveau supérieur</v>
      </c>
      <c r="L1797" t="str">
        <f t="shared" si="116"/>
        <v>BASSIN PARISIEN</v>
      </c>
      <c r="M1797" s="11">
        <f t="shared" si="117"/>
        <v>16981</v>
      </c>
      <c r="N1797" s="11">
        <f t="shared" si="118"/>
        <v>1473</v>
      </c>
    </row>
    <row r="1798" spans="1:14" x14ac:dyDescent="0.25">
      <c r="A1798" s="5">
        <v>72</v>
      </c>
      <c r="B1798" s="9" t="s">
        <v>44</v>
      </c>
      <c r="C1798" s="10" t="s">
        <v>62</v>
      </c>
      <c r="D1798" s="11">
        <v>1982</v>
      </c>
      <c r="E1798" s="7" t="s">
        <v>196</v>
      </c>
      <c r="F1798" s="8">
        <v>1428</v>
      </c>
      <c r="G1798" s="8">
        <v>8556</v>
      </c>
      <c r="H1798" s="8">
        <v>1848</v>
      </c>
      <c r="I1798" s="8">
        <v>7580</v>
      </c>
      <c r="J1798" t="str">
        <f>LOOKUP(A1798,Feuil7!A$2:A$28,Feuil7!D$2:D$28)</f>
        <v>AQUITAINE</v>
      </c>
      <c r="K1798" t="str">
        <f t="shared" si="115"/>
        <v>niveau supérieur</v>
      </c>
      <c r="L1798" t="str">
        <f t="shared" si="116"/>
        <v>SUD-OUEST</v>
      </c>
      <c r="M1798" s="11">
        <f t="shared" si="117"/>
        <v>19412</v>
      </c>
      <c r="N1798" s="11">
        <f t="shared" si="118"/>
        <v>3276</v>
      </c>
    </row>
    <row r="1799" spans="1:14" x14ac:dyDescent="0.25">
      <c r="A1799" s="5">
        <v>73</v>
      </c>
      <c r="B1799" s="9" t="s">
        <v>168</v>
      </c>
      <c r="C1799" s="10" t="s">
        <v>169</v>
      </c>
      <c r="D1799" s="11">
        <v>2011</v>
      </c>
      <c r="E1799" s="7" t="s">
        <v>193</v>
      </c>
      <c r="F1799" s="8">
        <v>72.646688162326924</v>
      </c>
      <c r="G1799" s="8">
        <v>13942.635280337872</v>
      </c>
      <c r="H1799" s="8">
        <v>29.088713113418049</v>
      </c>
      <c r="I1799" s="8">
        <v>20896.566593125906</v>
      </c>
      <c r="J1799" t="str">
        <f>LOOKUP(A1799,Feuil7!A$2:A$28,Feuil7!D$2:D$28)</f>
        <v>MIDI-PYRENEES</v>
      </c>
      <c r="K1799" t="str">
        <f t="shared" si="115"/>
        <v>niveau primaire</v>
      </c>
      <c r="L1799" t="str">
        <f t="shared" si="116"/>
        <v>SUD-OUEST</v>
      </c>
      <c r="M1799" s="11">
        <f t="shared" si="117"/>
        <v>34940.937274739525</v>
      </c>
      <c r="N1799" s="11">
        <f t="shared" si="118"/>
        <v>101.73540127574498</v>
      </c>
    </row>
    <row r="1800" spans="1:14" x14ac:dyDescent="0.25">
      <c r="A1800" s="5">
        <v>54</v>
      </c>
      <c r="B1800" s="9" t="s">
        <v>40</v>
      </c>
      <c r="C1800" s="10" t="s">
        <v>41</v>
      </c>
      <c r="D1800" s="11">
        <v>1999</v>
      </c>
      <c r="E1800" s="7" t="s">
        <v>194</v>
      </c>
      <c r="F1800" s="8">
        <v>1010</v>
      </c>
      <c r="G1800" s="8">
        <v>5967</v>
      </c>
      <c r="H1800" s="8">
        <v>672</v>
      </c>
      <c r="I1800" s="8">
        <v>9982</v>
      </c>
      <c r="J1800" t="str">
        <f>LOOKUP(A1800,Feuil7!A$2:A$28,Feuil7!D$2:D$28)</f>
        <v>POITOU-CHARENTES</v>
      </c>
      <c r="K1800" t="str">
        <f t="shared" si="115"/>
        <v>niveau secondaire</v>
      </c>
      <c r="L1800" t="str">
        <f t="shared" si="116"/>
        <v>OUEST</v>
      </c>
      <c r="M1800" s="11">
        <f t="shared" si="117"/>
        <v>17631</v>
      </c>
      <c r="N1800" s="11">
        <f t="shared" si="118"/>
        <v>1682</v>
      </c>
    </row>
    <row r="1801" spans="1:14" x14ac:dyDescent="0.25">
      <c r="A1801" s="5">
        <v>93</v>
      </c>
      <c r="B1801" s="9" t="s">
        <v>32</v>
      </c>
      <c r="C1801" s="10" t="s">
        <v>33</v>
      </c>
      <c r="D1801" s="11">
        <v>2006</v>
      </c>
      <c r="E1801" s="7" t="s">
        <v>197</v>
      </c>
      <c r="F1801" s="8">
        <v>9311.7960950206634</v>
      </c>
      <c r="G1801" s="8">
        <v>152131.98394818138</v>
      </c>
      <c r="H1801" s="8">
        <v>12747.858139867874</v>
      </c>
      <c r="I1801" s="8">
        <v>175278.60621917396</v>
      </c>
      <c r="J1801" t="str">
        <f>LOOKUP(A1801,Feuil7!A$2:A$28,Feuil7!D$2:D$28)</f>
        <v>PROVENCE-ALPES-COTE D'AZUR</v>
      </c>
      <c r="K1801" t="str">
        <f t="shared" si="115"/>
        <v>niveau supérieur</v>
      </c>
      <c r="L1801" t="str">
        <f t="shared" si="116"/>
        <v>MEDITERRANEE</v>
      </c>
      <c r="M1801" s="11">
        <f t="shared" si="117"/>
        <v>349470.24440224387</v>
      </c>
      <c r="N1801" s="11">
        <f t="shared" si="118"/>
        <v>22059.654234888538</v>
      </c>
    </row>
    <row r="1802" spans="1:14" x14ac:dyDescent="0.25">
      <c r="A1802" s="5">
        <v>72</v>
      </c>
      <c r="B1802" s="9" t="s">
        <v>44</v>
      </c>
      <c r="C1802" s="10" t="s">
        <v>62</v>
      </c>
      <c r="D1802" s="11">
        <v>1999</v>
      </c>
      <c r="E1802" s="7" t="s">
        <v>11</v>
      </c>
      <c r="F1802" s="8">
        <v>1979</v>
      </c>
      <c r="G1802" s="8">
        <v>26728</v>
      </c>
      <c r="H1802" s="8">
        <v>1482</v>
      </c>
      <c r="I1802" s="8">
        <v>32310</v>
      </c>
      <c r="J1802" t="str">
        <f>LOOKUP(A1802,Feuil7!A$2:A$28,Feuil7!D$2:D$28)</f>
        <v>AQUITAINE</v>
      </c>
      <c r="K1802" t="str">
        <f t="shared" si="115"/>
        <v>niveau primaire</v>
      </c>
      <c r="L1802" t="str">
        <f t="shared" si="116"/>
        <v>SUD-OUEST</v>
      </c>
      <c r="M1802" s="11">
        <f t="shared" si="117"/>
        <v>62499</v>
      </c>
      <c r="N1802" s="11">
        <f t="shared" si="118"/>
        <v>3461</v>
      </c>
    </row>
    <row r="1803" spans="1:14" x14ac:dyDescent="0.25">
      <c r="A1803" s="5">
        <v>82</v>
      </c>
      <c r="B1803" s="9" t="s">
        <v>309</v>
      </c>
      <c r="C1803" s="10" t="s">
        <v>20</v>
      </c>
      <c r="D1803" s="11">
        <v>1990</v>
      </c>
      <c r="E1803" s="7" t="s">
        <v>11</v>
      </c>
      <c r="F1803" s="8">
        <v>2520</v>
      </c>
      <c r="G1803" s="8">
        <v>27925</v>
      </c>
      <c r="H1803" s="8">
        <v>1860</v>
      </c>
      <c r="I1803" s="8">
        <v>33124</v>
      </c>
      <c r="J1803" t="str">
        <f>LOOKUP(A1803,Feuil7!A$2:A$28,Feuil7!D$2:D$28)</f>
        <v>RHONE-ALPES</v>
      </c>
      <c r="K1803" t="str">
        <f t="shared" si="115"/>
        <v>niveau primaire</v>
      </c>
      <c r="L1803" t="str">
        <f t="shared" si="116"/>
        <v>CENTRE-EST</v>
      </c>
      <c r="M1803" s="11">
        <f t="shared" si="117"/>
        <v>65429</v>
      </c>
      <c r="N1803" s="11">
        <f t="shared" si="118"/>
        <v>4380</v>
      </c>
    </row>
    <row r="1804" spans="1:14" x14ac:dyDescent="0.25">
      <c r="A1804" s="5">
        <v>54</v>
      </c>
      <c r="B1804" s="9" t="s">
        <v>164</v>
      </c>
      <c r="C1804" s="10" t="s">
        <v>165</v>
      </c>
      <c r="D1804" s="11">
        <v>1990</v>
      </c>
      <c r="E1804" s="7" t="s">
        <v>196</v>
      </c>
      <c r="F1804" s="8">
        <v>1329</v>
      </c>
      <c r="G1804" s="8">
        <v>9240</v>
      </c>
      <c r="H1804" s="8">
        <v>1716</v>
      </c>
      <c r="I1804" s="8">
        <v>9652</v>
      </c>
      <c r="J1804" t="str">
        <f>LOOKUP(A1804,Feuil7!A$2:A$28,Feuil7!D$2:D$28)</f>
        <v>POITOU-CHARENTES</v>
      </c>
      <c r="K1804" t="str">
        <f t="shared" si="115"/>
        <v>niveau supérieur</v>
      </c>
      <c r="L1804" t="str">
        <f t="shared" si="116"/>
        <v>OUEST</v>
      </c>
      <c r="M1804" s="11">
        <f t="shared" si="117"/>
        <v>21937</v>
      </c>
      <c r="N1804" s="11">
        <f t="shared" si="118"/>
        <v>3045</v>
      </c>
    </row>
    <row r="1805" spans="1:14" x14ac:dyDescent="0.25">
      <c r="A1805" s="5">
        <v>21</v>
      </c>
      <c r="B1805" s="9" t="s">
        <v>99</v>
      </c>
      <c r="C1805" s="10" t="s">
        <v>116</v>
      </c>
      <c r="D1805">
        <v>1968</v>
      </c>
      <c r="E1805" s="7" t="s">
        <v>11</v>
      </c>
      <c r="F1805" s="8">
        <v>4280</v>
      </c>
      <c r="G1805" s="8">
        <v>26924</v>
      </c>
      <c r="H1805" s="8">
        <v>3692</v>
      </c>
      <c r="I1805" s="8">
        <v>30788</v>
      </c>
      <c r="J1805" t="str">
        <f>LOOKUP(A1805,Feuil7!A$2:A$28,Feuil7!D$2:D$28)</f>
        <v>CHAMPAGNE-ARDENNE</v>
      </c>
      <c r="K1805" t="str">
        <f t="shared" si="115"/>
        <v>niveau primaire</v>
      </c>
      <c r="L1805" t="str">
        <f t="shared" si="116"/>
        <v>BASSIN PARISIEN</v>
      </c>
      <c r="M1805" s="11">
        <f t="shared" si="117"/>
        <v>65684</v>
      </c>
      <c r="N1805" s="11">
        <f t="shared" si="118"/>
        <v>7972</v>
      </c>
    </row>
    <row r="1806" spans="1:14" x14ac:dyDescent="0.25">
      <c r="A1806" s="5">
        <v>25</v>
      </c>
      <c r="B1806" s="9" t="s">
        <v>131</v>
      </c>
      <c r="C1806" s="10" t="s">
        <v>132</v>
      </c>
      <c r="D1806" s="11">
        <v>1975</v>
      </c>
      <c r="E1806" s="7" t="s">
        <v>193</v>
      </c>
      <c r="F1806" s="8">
        <v>3685</v>
      </c>
      <c r="G1806" s="8">
        <v>21525</v>
      </c>
      <c r="H1806" s="8">
        <v>4530</v>
      </c>
      <c r="I1806" s="8">
        <v>29755</v>
      </c>
      <c r="J1806" t="str">
        <f>LOOKUP(A1806,Feuil7!A$2:A$28,Feuil7!D$2:D$28)</f>
        <v>BASSE-NORMANDIE</v>
      </c>
      <c r="K1806" t="str">
        <f t="shared" si="115"/>
        <v>niveau primaire</v>
      </c>
      <c r="L1806" t="str">
        <f t="shared" si="116"/>
        <v>BASSIN PARISIEN</v>
      </c>
      <c r="M1806" s="11">
        <f t="shared" si="117"/>
        <v>59495</v>
      </c>
      <c r="N1806" s="11">
        <f t="shared" si="118"/>
        <v>8215</v>
      </c>
    </row>
    <row r="1807" spans="1:14" x14ac:dyDescent="0.25">
      <c r="A1807" s="5">
        <v>93</v>
      </c>
      <c r="B1807" s="9" t="s">
        <v>14</v>
      </c>
      <c r="C1807" s="10" t="s">
        <v>171</v>
      </c>
      <c r="D1807" s="11">
        <v>2006</v>
      </c>
      <c r="E1807" s="7" t="s">
        <v>194</v>
      </c>
      <c r="F1807" s="8">
        <v>3300.1628542884587</v>
      </c>
      <c r="G1807" s="8">
        <v>24322.115598577977</v>
      </c>
      <c r="H1807" s="8">
        <v>2212.39362795342</v>
      </c>
      <c r="I1807" s="8">
        <v>37174.23334476247</v>
      </c>
      <c r="J1807" t="str">
        <f>LOOKUP(A1807,Feuil7!A$2:A$28,Feuil7!D$2:D$28)</f>
        <v>PROVENCE-ALPES-COTE D'AZUR</v>
      </c>
      <c r="K1807" t="str">
        <f t="shared" si="115"/>
        <v>niveau secondaire</v>
      </c>
      <c r="L1807" t="str">
        <f t="shared" si="116"/>
        <v>MEDITERRANEE</v>
      </c>
      <c r="M1807" s="11">
        <f t="shared" si="117"/>
        <v>67008.905425582328</v>
      </c>
      <c r="N1807" s="11">
        <f t="shared" si="118"/>
        <v>5512.5564822418783</v>
      </c>
    </row>
    <row r="1808" spans="1:14" x14ac:dyDescent="0.25">
      <c r="A1808" s="5">
        <v>74</v>
      </c>
      <c r="B1808" s="9" t="s">
        <v>178</v>
      </c>
      <c r="C1808" s="10" t="s">
        <v>179</v>
      </c>
      <c r="D1808" s="11">
        <v>1999</v>
      </c>
      <c r="E1808" s="7" t="s">
        <v>193</v>
      </c>
      <c r="F1808" s="8">
        <v>120</v>
      </c>
      <c r="G1808" s="8">
        <v>23952</v>
      </c>
      <c r="H1808" s="8">
        <v>90</v>
      </c>
      <c r="I1808" s="8">
        <v>35283</v>
      </c>
      <c r="J1808" t="str">
        <f>LOOKUP(A1808,Feuil7!A$2:A$28,Feuil7!D$2:D$28)</f>
        <v>LIMOUSIN</v>
      </c>
      <c r="K1808" t="str">
        <f t="shared" si="115"/>
        <v>niveau primaire</v>
      </c>
      <c r="L1808" t="str">
        <f t="shared" si="116"/>
        <v>SUD-OUEST</v>
      </c>
      <c r="M1808" s="11">
        <f t="shared" si="117"/>
        <v>59445</v>
      </c>
      <c r="N1808" s="11">
        <f t="shared" si="118"/>
        <v>210</v>
      </c>
    </row>
    <row r="1809" spans="1:14" x14ac:dyDescent="0.25">
      <c r="A1809" s="5">
        <v>24</v>
      </c>
      <c r="B1809" s="9" t="s">
        <v>86</v>
      </c>
      <c r="C1809" s="10" t="s">
        <v>87</v>
      </c>
      <c r="D1809" s="11">
        <v>1975</v>
      </c>
      <c r="E1809" s="7" t="s">
        <v>193</v>
      </c>
      <c r="F1809" s="8">
        <v>4335</v>
      </c>
      <c r="G1809" s="8">
        <v>35015</v>
      </c>
      <c r="H1809" s="8">
        <v>6110</v>
      </c>
      <c r="I1809" s="8">
        <v>48030</v>
      </c>
      <c r="J1809" t="str">
        <f>LOOKUP(A1809,Feuil7!A$2:A$28,Feuil7!D$2:D$28)</f>
        <v>CENTRE</v>
      </c>
      <c r="K1809" t="str">
        <f t="shared" si="115"/>
        <v>niveau primaire</v>
      </c>
      <c r="L1809" t="str">
        <f t="shared" si="116"/>
        <v>BASSIN PARISIEN</v>
      </c>
      <c r="M1809" s="11">
        <f t="shared" si="117"/>
        <v>93490</v>
      </c>
      <c r="N1809" s="11">
        <f t="shared" si="118"/>
        <v>10445</v>
      </c>
    </row>
    <row r="1810" spans="1:14" x14ac:dyDescent="0.25">
      <c r="A1810" s="5">
        <v>83</v>
      </c>
      <c r="B1810" s="9" t="s">
        <v>135</v>
      </c>
      <c r="C1810" s="10" t="s">
        <v>136</v>
      </c>
      <c r="D1810" s="11">
        <v>1990</v>
      </c>
      <c r="E1810" s="7" t="s">
        <v>193</v>
      </c>
      <c r="F1810" s="8">
        <v>1987</v>
      </c>
      <c r="G1810" s="8">
        <v>44177</v>
      </c>
      <c r="H1810" s="8">
        <v>1428</v>
      </c>
      <c r="I1810" s="8">
        <v>58352</v>
      </c>
      <c r="J1810" t="str">
        <f>LOOKUP(A1810,Feuil7!A$2:A$28,Feuil7!D$2:D$28)</f>
        <v>AUVERGNE</v>
      </c>
      <c r="K1810" t="str">
        <f t="shared" si="115"/>
        <v>niveau primaire</v>
      </c>
      <c r="L1810" t="str">
        <f t="shared" si="116"/>
        <v>CENTRE-EST</v>
      </c>
      <c r="M1810" s="11">
        <f t="shared" si="117"/>
        <v>105944</v>
      </c>
      <c r="N1810" s="11">
        <f t="shared" si="118"/>
        <v>3415</v>
      </c>
    </row>
    <row r="1811" spans="1:14" x14ac:dyDescent="0.25">
      <c r="A1811" s="5">
        <v>54</v>
      </c>
      <c r="B1811" s="9" t="s">
        <v>176</v>
      </c>
      <c r="C1811" s="10" t="s">
        <v>177</v>
      </c>
      <c r="D1811">
        <v>1968</v>
      </c>
      <c r="E1811" s="7" t="s">
        <v>194</v>
      </c>
      <c r="F1811" s="8">
        <v>868</v>
      </c>
      <c r="G1811" s="8">
        <v>2020</v>
      </c>
      <c r="H1811" s="8">
        <v>1200</v>
      </c>
      <c r="I1811" s="8">
        <v>4444</v>
      </c>
      <c r="J1811" t="str">
        <f>LOOKUP(A1811,Feuil7!A$2:A$28,Feuil7!D$2:D$28)</f>
        <v>POITOU-CHARENTES</v>
      </c>
      <c r="K1811" t="str">
        <f t="shared" si="115"/>
        <v>niveau secondaire</v>
      </c>
      <c r="L1811" t="str">
        <f t="shared" si="116"/>
        <v>OUEST</v>
      </c>
      <c r="M1811" s="11">
        <f t="shared" si="117"/>
        <v>8532</v>
      </c>
      <c r="N1811" s="11">
        <f t="shared" si="118"/>
        <v>2068</v>
      </c>
    </row>
    <row r="1812" spans="1:14" x14ac:dyDescent="0.25">
      <c r="A1812" s="5">
        <v>73</v>
      </c>
      <c r="B1812" s="9" t="s">
        <v>313</v>
      </c>
      <c r="C1812" s="10" t="s">
        <v>24</v>
      </c>
      <c r="D1812" s="11">
        <v>2011</v>
      </c>
      <c r="E1812" s="7" t="s">
        <v>195</v>
      </c>
      <c r="F1812" s="8">
        <v>1365.5136522613443</v>
      </c>
      <c r="G1812" s="8">
        <v>16830.565017048295</v>
      </c>
      <c r="H1812" s="8">
        <v>847.71632587205988</v>
      </c>
      <c r="I1812" s="8">
        <v>11814.798936205785</v>
      </c>
      <c r="J1812" t="str">
        <f>LOOKUP(A1812,Feuil7!A$2:A$28,Feuil7!D$2:D$28)</f>
        <v>MIDI-PYRENEES</v>
      </c>
      <c r="K1812" t="str">
        <f t="shared" si="115"/>
        <v>niveau secondaire</v>
      </c>
      <c r="L1812" t="str">
        <f t="shared" si="116"/>
        <v>SUD-OUEST</v>
      </c>
      <c r="M1812" s="11">
        <f t="shared" si="117"/>
        <v>30858.593931387484</v>
      </c>
      <c r="N1812" s="11">
        <f t="shared" si="118"/>
        <v>2213.2299781334041</v>
      </c>
    </row>
    <row r="1813" spans="1:14" x14ac:dyDescent="0.25">
      <c r="A1813" s="5">
        <v>23</v>
      </c>
      <c r="B1813" s="9" t="s">
        <v>66</v>
      </c>
      <c r="C1813" s="10" t="s">
        <v>67</v>
      </c>
      <c r="D1813" s="11">
        <v>2011</v>
      </c>
      <c r="E1813" s="7" t="s">
        <v>193</v>
      </c>
      <c r="F1813" s="8">
        <v>121.87672953242125</v>
      </c>
      <c r="G1813" s="8">
        <v>17783.090202084724</v>
      </c>
      <c r="H1813" s="8">
        <v>44.760363405894218</v>
      </c>
      <c r="I1813" s="8">
        <v>31707.603991314718</v>
      </c>
      <c r="J1813" t="str">
        <f>LOOKUP(A1813,Feuil7!A$2:A$28,Feuil7!D$2:D$28)</f>
        <v>HAUTE-NORMANDIE</v>
      </c>
      <c r="K1813" t="str">
        <f t="shared" si="115"/>
        <v>niveau primaire</v>
      </c>
      <c r="L1813" t="str">
        <f t="shared" si="116"/>
        <v>BASSIN PARISIEN</v>
      </c>
      <c r="M1813" s="11">
        <f t="shared" si="117"/>
        <v>49657.331286337758</v>
      </c>
      <c r="N1813" s="11">
        <f t="shared" si="118"/>
        <v>166.63709293831548</v>
      </c>
    </row>
    <row r="1814" spans="1:14" x14ac:dyDescent="0.25">
      <c r="A1814" s="5">
        <v>24</v>
      </c>
      <c r="B1814" s="9" t="s">
        <v>94</v>
      </c>
      <c r="C1814" s="10" t="s">
        <v>95</v>
      </c>
      <c r="D1814" s="11">
        <v>1999</v>
      </c>
      <c r="E1814" s="7" t="s">
        <v>194</v>
      </c>
      <c r="F1814" s="8">
        <v>819</v>
      </c>
      <c r="G1814" s="8">
        <v>5504</v>
      </c>
      <c r="H1814" s="8">
        <v>614</v>
      </c>
      <c r="I1814" s="8">
        <v>9488</v>
      </c>
      <c r="J1814" t="str">
        <f>LOOKUP(A1814,Feuil7!A$2:A$28,Feuil7!D$2:D$28)</f>
        <v>CENTRE</v>
      </c>
      <c r="K1814" t="str">
        <f t="shared" si="115"/>
        <v>niveau secondaire</v>
      </c>
      <c r="L1814" t="str">
        <f t="shared" si="116"/>
        <v>BASSIN PARISIEN</v>
      </c>
      <c r="M1814" s="11">
        <f t="shared" si="117"/>
        <v>16425</v>
      </c>
      <c r="N1814" s="11">
        <f t="shared" si="118"/>
        <v>1433</v>
      </c>
    </row>
    <row r="1815" spans="1:14" x14ac:dyDescent="0.25">
      <c r="A1815" s="5">
        <v>25</v>
      </c>
      <c r="B1815" s="9" t="s">
        <v>35</v>
      </c>
      <c r="C1815" s="10" t="s">
        <v>36</v>
      </c>
      <c r="D1815" s="11">
        <v>1982</v>
      </c>
      <c r="E1815" s="7" t="s">
        <v>11</v>
      </c>
      <c r="F1815" s="8">
        <v>11824</v>
      </c>
      <c r="G1815" s="8">
        <v>61620</v>
      </c>
      <c r="H1815" s="8">
        <v>9228</v>
      </c>
      <c r="I1815" s="8">
        <v>76480</v>
      </c>
      <c r="J1815" t="str">
        <f>LOOKUP(A1815,Feuil7!A$2:A$28,Feuil7!D$2:D$28)</f>
        <v>BASSE-NORMANDIE</v>
      </c>
      <c r="K1815" t="str">
        <f t="shared" si="115"/>
        <v>niveau primaire</v>
      </c>
      <c r="L1815" t="str">
        <f t="shared" si="116"/>
        <v>BASSIN PARISIEN</v>
      </c>
      <c r="M1815" s="11">
        <f t="shared" si="117"/>
        <v>159152</v>
      </c>
      <c r="N1815" s="11">
        <f t="shared" si="118"/>
        <v>21052</v>
      </c>
    </row>
    <row r="1816" spans="1:14" x14ac:dyDescent="0.25">
      <c r="A1816" s="5">
        <v>54</v>
      </c>
      <c r="B1816" s="9" t="s">
        <v>42</v>
      </c>
      <c r="C1816" s="10" t="s">
        <v>43</v>
      </c>
      <c r="D1816" s="11">
        <v>1999</v>
      </c>
      <c r="E1816" s="7" t="s">
        <v>193</v>
      </c>
      <c r="F1816" s="8">
        <v>132</v>
      </c>
      <c r="G1816" s="8">
        <v>34388</v>
      </c>
      <c r="H1816" s="8">
        <v>104</v>
      </c>
      <c r="I1816" s="8">
        <v>50424</v>
      </c>
      <c r="J1816" t="str">
        <f>LOOKUP(A1816,Feuil7!A$2:A$28,Feuil7!D$2:D$28)</f>
        <v>POITOU-CHARENTES</v>
      </c>
      <c r="K1816" t="str">
        <f t="shared" si="115"/>
        <v>niveau primaire</v>
      </c>
      <c r="L1816" t="str">
        <f t="shared" si="116"/>
        <v>OUEST</v>
      </c>
      <c r="M1816" s="11">
        <f t="shared" si="117"/>
        <v>85048</v>
      </c>
      <c r="N1816" s="11">
        <f t="shared" si="118"/>
        <v>236</v>
      </c>
    </row>
    <row r="1817" spans="1:14" x14ac:dyDescent="0.25">
      <c r="A1817" s="5">
        <v>74</v>
      </c>
      <c r="B1817" s="9" t="s">
        <v>48</v>
      </c>
      <c r="C1817" s="10" t="s">
        <v>49</v>
      </c>
      <c r="D1817">
        <v>1968</v>
      </c>
      <c r="E1817" s="7" t="s">
        <v>195</v>
      </c>
      <c r="F1817" s="8">
        <v>2564</v>
      </c>
      <c r="G1817" s="8">
        <v>4728</v>
      </c>
      <c r="H1817" s="8">
        <v>1796</v>
      </c>
      <c r="I1817" s="8">
        <v>3116</v>
      </c>
      <c r="J1817" t="str">
        <f>LOOKUP(A1817,Feuil7!A$2:A$28,Feuil7!D$2:D$28)</f>
        <v>LIMOUSIN</v>
      </c>
      <c r="K1817" t="str">
        <f t="shared" si="115"/>
        <v>niveau secondaire</v>
      </c>
      <c r="L1817" t="str">
        <f t="shared" si="116"/>
        <v>SUD-OUEST</v>
      </c>
      <c r="M1817" s="11">
        <f t="shared" si="117"/>
        <v>12204</v>
      </c>
      <c r="N1817" s="11">
        <f t="shared" si="118"/>
        <v>4360</v>
      </c>
    </row>
    <row r="1818" spans="1:14" x14ac:dyDescent="0.25">
      <c r="A1818" s="5">
        <v>43</v>
      </c>
      <c r="B1818" s="9" t="s">
        <v>90</v>
      </c>
      <c r="C1818" s="10" t="s">
        <v>91</v>
      </c>
      <c r="D1818">
        <v>1968</v>
      </c>
      <c r="E1818" s="7" t="s">
        <v>196</v>
      </c>
      <c r="F1818" s="8">
        <v>808</v>
      </c>
      <c r="G1818" s="8">
        <v>2684</v>
      </c>
      <c r="H1818" s="8">
        <v>896</v>
      </c>
      <c r="I1818" s="8">
        <v>2436</v>
      </c>
      <c r="J1818" t="str">
        <f>LOOKUP(A1818,Feuil7!A$2:A$28,Feuil7!D$2:D$28)</f>
        <v>FRANCHE-COMTE</v>
      </c>
      <c r="K1818" t="str">
        <f t="shared" si="115"/>
        <v>niveau supérieur</v>
      </c>
      <c r="L1818" t="str">
        <f t="shared" si="116"/>
        <v>EST</v>
      </c>
      <c r="M1818" s="11">
        <f t="shared" si="117"/>
        <v>6824</v>
      </c>
      <c r="N1818" s="11">
        <f t="shared" si="118"/>
        <v>1704</v>
      </c>
    </row>
    <row r="1819" spans="1:14" x14ac:dyDescent="0.25">
      <c r="A1819" s="5">
        <v>31</v>
      </c>
      <c r="B1819" s="9" t="s">
        <v>127</v>
      </c>
      <c r="C1819" s="10" t="s">
        <v>128</v>
      </c>
      <c r="D1819">
        <v>1968</v>
      </c>
      <c r="E1819" s="7" t="s">
        <v>194</v>
      </c>
      <c r="F1819" s="8">
        <v>7824</v>
      </c>
      <c r="G1819" s="8">
        <v>21536</v>
      </c>
      <c r="H1819" s="8">
        <v>10612</v>
      </c>
      <c r="I1819" s="8">
        <v>32384</v>
      </c>
      <c r="J1819" t="str">
        <f>LOOKUP(A1819,Feuil7!A$2:A$28,Feuil7!D$2:D$28)</f>
        <v>NORD-PAS-DE-CALAIS</v>
      </c>
      <c r="K1819" t="str">
        <f t="shared" si="115"/>
        <v>niveau secondaire</v>
      </c>
      <c r="L1819" t="str">
        <f t="shared" si="116"/>
        <v/>
      </c>
      <c r="M1819" s="11">
        <f t="shared" si="117"/>
        <v>72356</v>
      </c>
      <c r="N1819" s="11">
        <f t="shared" si="118"/>
        <v>18436</v>
      </c>
    </row>
    <row r="1820" spans="1:14" x14ac:dyDescent="0.25">
      <c r="A1820" s="5">
        <v>74</v>
      </c>
      <c r="B1820" s="9" t="s">
        <v>178</v>
      </c>
      <c r="C1820" s="10" t="s">
        <v>179</v>
      </c>
      <c r="D1820" s="11">
        <v>2006</v>
      </c>
      <c r="E1820" s="7" t="s">
        <v>11</v>
      </c>
      <c r="F1820" s="8">
        <v>1635.1451819396161</v>
      </c>
      <c r="G1820" s="8">
        <v>20281.801044285687</v>
      </c>
      <c r="H1820" s="8">
        <v>1373.2936099526448</v>
      </c>
      <c r="I1820" s="8">
        <v>25956.281767099616</v>
      </c>
      <c r="J1820" t="str">
        <f>LOOKUP(A1820,Feuil7!A$2:A$28,Feuil7!D$2:D$28)</f>
        <v>LIMOUSIN</v>
      </c>
      <c r="K1820" t="str">
        <f t="shared" si="115"/>
        <v>niveau primaire</v>
      </c>
      <c r="L1820" t="str">
        <f t="shared" si="116"/>
        <v>SUD-OUEST</v>
      </c>
      <c r="M1820" s="11">
        <f t="shared" si="117"/>
        <v>49246.521603277564</v>
      </c>
      <c r="N1820" s="11">
        <f t="shared" si="118"/>
        <v>3008.4387918922612</v>
      </c>
    </row>
    <row r="1821" spans="1:14" x14ac:dyDescent="0.25">
      <c r="A1821" s="5">
        <v>11</v>
      </c>
      <c r="B1821" s="9" t="s">
        <v>162</v>
      </c>
      <c r="C1821" s="10" t="s">
        <v>163</v>
      </c>
      <c r="D1821" s="11">
        <v>2006</v>
      </c>
      <c r="E1821" s="7" t="s">
        <v>194</v>
      </c>
      <c r="F1821" s="8">
        <v>3438.5406397735578</v>
      </c>
      <c r="G1821" s="8">
        <v>19382.560643907476</v>
      </c>
      <c r="H1821" s="8">
        <v>2578.8064338987597</v>
      </c>
      <c r="I1821" s="8">
        <v>33531.398394371186</v>
      </c>
      <c r="J1821" t="str">
        <f>LOOKUP(A1821,Feuil7!A$2:A$28,Feuil7!D$2:D$28)</f>
        <v>ILE-DE-FRANCE</v>
      </c>
      <c r="K1821" t="str">
        <f t="shared" si="115"/>
        <v>niveau secondaire</v>
      </c>
      <c r="L1821" t="str">
        <f t="shared" si="116"/>
        <v>REGION PARISIENNE</v>
      </c>
      <c r="M1821" s="11">
        <f t="shared" si="117"/>
        <v>58931.30611195098</v>
      </c>
      <c r="N1821" s="11">
        <f t="shared" si="118"/>
        <v>6017.3470736723175</v>
      </c>
    </row>
    <row r="1822" spans="1:14" x14ac:dyDescent="0.25">
      <c r="A1822" s="5">
        <v>72</v>
      </c>
      <c r="B1822" s="9" t="s">
        <v>78</v>
      </c>
      <c r="C1822" s="10" t="s">
        <v>79</v>
      </c>
      <c r="D1822" s="11">
        <v>1999</v>
      </c>
      <c r="E1822" s="7" t="s">
        <v>195</v>
      </c>
      <c r="F1822" s="8">
        <v>11814</v>
      </c>
      <c r="G1822" s="8">
        <v>124470</v>
      </c>
      <c r="H1822" s="8">
        <v>8091</v>
      </c>
      <c r="I1822" s="8">
        <v>105340</v>
      </c>
      <c r="J1822" t="str">
        <f>LOOKUP(A1822,Feuil7!A$2:A$28,Feuil7!D$2:D$28)</f>
        <v>AQUITAINE</v>
      </c>
      <c r="K1822" t="str">
        <f t="shared" si="115"/>
        <v>niveau secondaire</v>
      </c>
      <c r="L1822" t="str">
        <f t="shared" si="116"/>
        <v>SUD-OUEST</v>
      </c>
      <c r="M1822" s="11">
        <f t="shared" si="117"/>
        <v>249715</v>
      </c>
      <c r="N1822" s="11">
        <f t="shared" si="118"/>
        <v>19905</v>
      </c>
    </row>
    <row r="1823" spans="1:14" x14ac:dyDescent="0.25">
      <c r="A1823" s="5">
        <v>41</v>
      </c>
      <c r="B1823" s="9" t="s">
        <v>180</v>
      </c>
      <c r="C1823" s="10" t="s">
        <v>181</v>
      </c>
      <c r="D1823" s="11">
        <v>2011</v>
      </c>
      <c r="E1823" s="7" t="s">
        <v>196</v>
      </c>
      <c r="F1823" s="8">
        <v>3014.0901701575826</v>
      </c>
      <c r="G1823" s="8">
        <v>17683.216157071824</v>
      </c>
      <c r="H1823" s="8">
        <v>3133.2883396336133</v>
      </c>
      <c r="I1823" s="8">
        <v>19416.006362531443</v>
      </c>
      <c r="J1823" t="str">
        <f>LOOKUP(A1823,Feuil7!A$2:A$28,Feuil7!D$2:D$28)</f>
        <v>LORRAINE</v>
      </c>
      <c r="K1823" t="str">
        <f t="shared" si="115"/>
        <v>niveau supérieur</v>
      </c>
      <c r="L1823" t="str">
        <f t="shared" si="116"/>
        <v>EST</v>
      </c>
      <c r="M1823" s="11">
        <f t="shared" si="117"/>
        <v>43246.601029394464</v>
      </c>
      <c r="N1823" s="11">
        <f t="shared" si="118"/>
        <v>6147.3785097911959</v>
      </c>
    </row>
    <row r="1824" spans="1:14" x14ac:dyDescent="0.25">
      <c r="A1824" s="5">
        <v>82</v>
      </c>
      <c r="B1824" s="9" t="s">
        <v>23</v>
      </c>
      <c r="C1824" s="10" t="s">
        <v>154</v>
      </c>
      <c r="D1824" s="11">
        <v>2006</v>
      </c>
      <c r="E1824" s="7" t="s">
        <v>11</v>
      </c>
      <c r="F1824" s="8">
        <v>2115.5740407284025</v>
      </c>
      <c r="G1824" s="8">
        <v>19436.554901998636</v>
      </c>
      <c r="H1824" s="8">
        <v>1158.967241931751</v>
      </c>
      <c r="I1824" s="8">
        <v>22006.134405699406</v>
      </c>
      <c r="J1824" t="str">
        <f>LOOKUP(A1824,Feuil7!A$2:A$28,Feuil7!D$2:D$28)</f>
        <v>RHONE-ALPES</v>
      </c>
      <c r="K1824" t="str">
        <f t="shared" si="115"/>
        <v>niveau primaire</v>
      </c>
      <c r="L1824" t="str">
        <f t="shared" si="116"/>
        <v>CENTRE-EST</v>
      </c>
      <c r="M1824" s="11">
        <f t="shared" si="117"/>
        <v>44717.230590358195</v>
      </c>
      <c r="N1824" s="11">
        <f t="shared" si="118"/>
        <v>3274.5412826601532</v>
      </c>
    </row>
    <row r="1825" spans="1:14" x14ac:dyDescent="0.25">
      <c r="A1825" s="5">
        <v>11</v>
      </c>
      <c r="B1825" s="9" t="s">
        <v>160</v>
      </c>
      <c r="C1825" s="10" t="s">
        <v>161</v>
      </c>
      <c r="D1825" s="11">
        <v>1990</v>
      </c>
      <c r="E1825" s="7" t="s">
        <v>194</v>
      </c>
      <c r="F1825" s="8">
        <v>3752</v>
      </c>
      <c r="G1825" s="8">
        <v>21542</v>
      </c>
      <c r="H1825" s="8">
        <v>3711</v>
      </c>
      <c r="I1825" s="8">
        <v>33472</v>
      </c>
      <c r="J1825" t="str">
        <f>LOOKUP(A1825,Feuil7!A$2:A$28,Feuil7!D$2:D$28)</f>
        <v>ILE-DE-FRANCE</v>
      </c>
      <c r="K1825" t="str">
        <f t="shared" si="115"/>
        <v>niveau secondaire</v>
      </c>
      <c r="L1825" t="str">
        <f t="shared" si="116"/>
        <v>REGION PARISIENNE</v>
      </c>
      <c r="M1825" s="11">
        <f t="shared" si="117"/>
        <v>62477</v>
      </c>
      <c r="N1825" s="11">
        <f t="shared" si="118"/>
        <v>7463</v>
      </c>
    </row>
    <row r="1826" spans="1:14" x14ac:dyDescent="0.25">
      <c r="A1826" s="5">
        <v>91</v>
      </c>
      <c r="B1826" s="9" t="s">
        <v>28</v>
      </c>
      <c r="C1826" s="10" t="s">
        <v>29</v>
      </c>
      <c r="D1826" s="11">
        <v>1999</v>
      </c>
      <c r="E1826" s="7" t="s">
        <v>194</v>
      </c>
      <c r="F1826" s="8">
        <v>994</v>
      </c>
      <c r="G1826" s="8">
        <v>8432</v>
      </c>
      <c r="H1826" s="8">
        <v>684</v>
      </c>
      <c r="I1826" s="8">
        <v>11764</v>
      </c>
      <c r="J1826" t="str">
        <f>LOOKUP(A1826,Feuil7!A$2:A$28,Feuil7!D$2:D$28)</f>
        <v>LANGUEDOC-ROUSSILLON</v>
      </c>
      <c r="K1826" t="str">
        <f t="shared" si="115"/>
        <v>niveau secondaire</v>
      </c>
      <c r="L1826" t="str">
        <f t="shared" si="116"/>
        <v>MEDITERRANEE</v>
      </c>
      <c r="M1826" s="11">
        <f t="shared" si="117"/>
        <v>21874</v>
      </c>
      <c r="N1826" s="11">
        <f t="shared" si="118"/>
        <v>1678</v>
      </c>
    </row>
    <row r="1827" spans="1:14" x14ac:dyDescent="0.25">
      <c r="A1827" s="5">
        <v>91</v>
      </c>
      <c r="B1827" s="9" t="s">
        <v>141</v>
      </c>
      <c r="C1827" s="10" t="s">
        <v>142</v>
      </c>
      <c r="D1827">
        <v>1968</v>
      </c>
      <c r="E1827" s="7" t="s">
        <v>11</v>
      </c>
      <c r="F1827" s="8">
        <v>4232</v>
      </c>
      <c r="G1827" s="8">
        <v>44708</v>
      </c>
      <c r="H1827" s="8">
        <v>3764</v>
      </c>
      <c r="I1827" s="8">
        <v>57420</v>
      </c>
      <c r="J1827" t="str">
        <f>LOOKUP(A1827,Feuil7!A$2:A$28,Feuil7!D$2:D$28)</f>
        <v>LANGUEDOC-ROUSSILLON</v>
      </c>
      <c r="K1827" t="str">
        <f t="shared" si="115"/>
        <v>niveau primaire</v>
      </c>
      <c r="L1827" t="str">
        <f t="shared" si="116"/>
        <v>MEDITERRANEE</v>
      </c>
      <c r="M1827" s="11">
        <f t="shared" si="117"/>
        <v>110124</v>
      </c>
      <c r="N1827" s="11">
        <f t="shared" si="118"/>
        <v>7996</v>
      </c>
    </row>
    <row r="1828" spans="1:14" x14ac:dyDescent="0.25">
      <c r="A1828" s="5">
        <v>23</v>
      </c>
      <c r="B1828" s="9" t="s">
        <v>158</v>
      </c>
      <c r="C1828" s="10" t="s">
        <v>159</v>
      </c>
      <c r="D1828" s="11">
        <v>1975</v>
      </c>
      <c r="E1828" s="7" t="s">
        <v>11</v>
      </c>
      <c r="F1828" s="8">
        <v>24470</v>
      </c>
      <c r="G1828" s="8">
        <v>136955</v>
      </c>
      <c r="H1828" s="8">
        <v>21690</v>
      </c>
      <c r="I1828" s="8">
        <v>168390</v>
      </c>
      <c r="J1828" t="str">
        <f>LOOKUP(A1828,Feuil7!A$2:A$28,Feuil7!D$2:D$28)</f>
        <v>HAUTE-NORMANDIE</v>
      </c>
      <c r="K1828" t="str">
        <f t="shared" si="115"/>
        <v>niveau primaire</v>
      </c>
      <c r="L1828" t="str">
        <f t="shared" si="116"/>
        <v>BASSIN PARISIEN</v>
      </c>
      <c r="M1828" s="11">
        <f t="shared" si="117"/>
        <v>351505</v>
      </c>
      <c r="N1828" s="11">
        <f t="shared" si="118"/>
        <v>46160</v>
      </c>
    </row>
    <row r="1829" spans="1:14" x14ac:dyDescent="0.25">
      <c r="A1829" s="5">
        <v>53</v>
      </c>
      <c r="B1829" s="9" t="s">
        <v>121</v>
      </c>
      <c r="C1829" s="10" t="s">
        <v>122</v>
      </c>
      <c r="D1829">
        <v>1968</v>
      </c>
      <c r="E1829" s="7" t="s">
        <v>196</v>
      </c>
      <c r="F1829" s="8">
        <v>1760</v>
      </c>
      <c r="G1829" s="8">
        <v>6012</v>
      </c>
      <c r="H1829" s="8">
        <v>2136</v>
      </c>
      <c r="I1829" s="8">
        <v>4316</v>
      </c>
      <c r="J1829" t="str">
        <f>LOOKUP(A1829,Feuil7!A$2:A$28,Feuil7!D$2:D$28)</f>
        <v>BRETAGNE</v>
      </c>
      <c r="K1829" t="str">
        <f t="shared" si="115"/>
        <v>niveau supérieur</v>
      </c>
      <c r="L1829" t="str">
        <f t="shared" si="116"/>
        <v>OUEST</v>
      </c>
      <c r="M1829" s="11">
        <f t="shared" si="117"/>
        <v>14224</v>
      </c>
      <c r="N1829" s="11">
        <f t="shared" si="118"/>
        <v>3896</v>
      </c>
    </row>
    <row r="1830" spans="1:14" x14ac:dyDescent="0.25">
      <c r="A1830" s="5">
        <v>41</v>
      </c>
      <c r="B1830" s="9" t="s">
        <v>119</v>
      </c>
      <c r="C1830" s="10" t="s">
        <v>120</v>
      </c>
      <c r="D1830" s="11">
        <v>1990</v>
      </c>
      <c r="E1830" s="7" t="s">
        <v>194</v>
      </c>
      <c r="F1830" s="8">
        <v>362</v>
      </c>
      <c r="G1830" s="8">
        <v>2689</v>
      </c>
      <c r="H1830" s="8">
        <v>396</v>
      </c>
      <c r="I1830" s="8">
        <v>4068</v>
      </c>
      <c r="J1830" t="str">
        <f>LOOKUP(A1830,Feuil7!A$2:A$28,Feuil7!D$2:D$28)</f>
        <v>LORRAINE</v>
      </c>
      <c r="K1830" t="str">
        <f t="shared" si="115"/>
        <v>niveau secondaire</v>
      </c>
      <c r="L1830" t="str">
        <f t="shared" si="116"/>
        <v>EST</v>
      </c>
      <c r="M1830" s="11">
        <f t="shared" si="117"/>
        <v>7515</v>
      </c>
      <c r="N1830" s="11">
        <f t="shared" si="118"/>
        <v>758</v>
      </c>
    </row>
    <row r="1831" spans="1:14" x14ac:dyDescent="0.25">
      <c r="A1831" s="5">
        <v>83</v>
      </c>
      <c r="B1831" s="9" t="s">
        <v>306</v>
      </c>
      <c r="C1831" s="10" t="s">
        <v>15</v>
      </c>
      <c r="D1831" s="11">
        <v>2011</v>
      </c>
      <c r="E1831" s="7" t="s">
        <v>194</v>
      </c>
      <c r="F1831" s="8">
        <v>1105.165407724485</v>
      </c>
      <c r="G1831" s="8">
        <v>6509.486572732656</v>
      </c>
      <c r="H1831" s="8">
        <v>896.14333284670488</v>
      </c>
      <c r="I1831" s="8">
        <v>11950.899017608095</v>
      </c>
      <c r="J1831" t="str">
        <f>LOOKUP(A1831,Feuil7!A$2:A$28,Feuil7!D$2:D$28)</f>
        <v>AUVERGNE</v>
      </c>
      <c r="K1831" t="str">
        <f t="shared" si="115"/>
        <v>niveau secondaire</v>
      </c>
      <c r="L1831" t="str">
        <f t="shared" si="116"/>
        <v>CENTRE-EST</v>
      </c>
      <c r="M1831" s="11">
        <f t="shared" si="117"/>
        <v>20461.694330911942</v>
      </c>
      <c r="N1831" s="11">
        <f t="shared" si="118"/>
        <v>2001.3087405711899</v>
      </c>
    </row>
    <row r="1832" spans="1:14" x14ac:dyDescent="0.25">
      <c r="A1832" s="5">
        <v>91</v>
      </c>
      <c r="B1832" s="9" t="s">
        <v>108</v>
      </c>
      <c r="C1832" s="10" t="s">
        <v>109</v>
      </c>
      <c r="D1832" s="11">
        <v>1982</v>
      </c>
      <c r="E1832" s="7" t="s">
        <v>195</v>
      </c>
      <c r="F1832" s="8">
        <v>1384</v>
      </c>
      <c r="G1832" s="8">
        <v>3424</v>
      </c>
      <c r="H1832" s="8">
        <v>696</v>
      </c>
      <c r="I1832" s="8">
        <v>2064</v>
      </c>
      <c r="J1832" t="str">
        <f>LOOKUP(A1832,Feuil7!A$2:A$28,Feuil7!D$2:D$28)</f>
        <v>LANGUEDOC-ROUSSILLON</v>
      </c>
      <c r="K1832" t="str">
        <f t="shared" si="115"/>
        <v>niveau secondaire</v>
      </c>
      <c r="L1832" t="str">
        <f t="shared" si="116"/>
        <v>MEDITERRANEE</v>
      </c>
      <c r="M1832" s="11">
        <f t="shared" si="117"/>
        <v>7568</v>
      </c>
      <c r="N1832" s="11">
        <f t="shared" si="118"/>
        <v>2080</v>
      </c>
    </row>
    <row r="1833" spans="1:14" x14ac:dyDescent="0.25">
      <c r="A1833" s="5">
        <v>42</v>
      </c>
      <c r="B1833" s="9" t="s">
        <v>145</v>
      </c>
      <c r="C1833" s="10" t="s">
        <v>146</v>
      </c>
      <c r="D1833" s="11">
        <v>2006</v>
      </c>
      <c r="E1833" s="7" t="s">
        <v>195</v>
      </c>
      <c r="F1833" s="8">
        <v>9267.3420858486843</v>
      </c>
      <c r="G1833" s="8">
        <v>89858.942204365056</v>
      </c>
      <c r="H1833" s="8">
        <v>6149.773687335939</v>
      </c>
      <c r="I1833" s="8">
        <v>67408.978284651894</v>
      </c>
      <c r="J1833" t="str">
        <f>LOOKUP(A1833,Feuil7!A$2:A$28,Feuil7!D$2:D$28)</f>
        <v>ALSACE</v>
      </c>
      <c r="K1833" t="str">
        <f t="shared" si="115"/>
        <v>niveau secondaire</v>
      </c>
      <c r="L1833" t="str">
        <f t="shared" si="116"/>
        <v>EST</v>
      </c>
      <c r="M1833" s="11">
        <f t="shared" si="117"/>
        <v>172685.03626220155</v>
      </c>
      <c r="N1833" s="11">
        <f t="shared" si="118"/>
        <v>15417.115773184623</v>
      </c>
    </row>
    <row r="1834" spans="1:14" x14ac:dyDescent="0.25">
      <c r="A1834" s="5">
        <v>53</v>
      </c>
      <c r="B1834" s="9" t="s">
        <v>12</v>
      </c>
      <c r="C1834" s="10" t="s">
        <v>58</v>
      </c>
      <c r="D1834" s="11">
        <v>2011</v>
      </c>
      <c r="E1834" s="7" t="s">
        <v>193</v>
      </c>
      <c r="F1834" s="8">
        <v>51.226408627349628</v>
      </c>
      <c r="G1834" s="8">
        <v>23297.054729196534</v>
      </c>
      <c r="H1834" s="8">
        <v>40.587041826402839</v>
      </c>
      <c r="I1834" s="8">
        <v>40153.032069377827</v>
      </c>
      <c r="J1834" t="str">
        <f>LOOKUP(A1834,Feuil7!A$2:A$28,Feuil7!D$2:D$28)</f>
        <v>BRETAGNE</v>
      </c>
      <c r="K1834" t="str">
        <f t="shared" si="115"/>
        <v>niveau primaire</v>
      </c>
      <c r="L1834" t="str">
        <f t="shared" si="116"/>
        <v>OUEST</v>
      </c>
      <c r="M1834" s="11">
        <f t="shared" si="117"/>
        <v>63541.900249028113</v>
      </c>
      <c r="N1834" s="11">
        <f t="shared" si="118"/>
        <v>91.813450453752466</v>
      </c>
    </row>
    <row r="1835" spans="1:14" x14ac:dyDescent="0.25">
      <c r="A1835" s="5">
        <v>21</v>
      </c>
      <c r="B1835" s="9" t="s">
        <v>312</v>
      </c>
      <c r="C1835" s="10" t="s">
        <v>22</v>
      </c>
      <c r="D1835" s="11">
        <v>2006</v>
      </c>
      <c r="E1835" s="7" t="s">
        <v>193</v>
      </c>
      <c r="F1835" s="8">
        <v>103.01501873387501</v>
      </c>
      <c r="G1835" s="8">
        <v>12570.915626429929</v>
      </c>
      <c r="H1835" s="8">
        <v>76.977935231957602</v>
      </c>
      <c r="I1835" s="8">
        <v>21047.20910477297</v>
      </c>
      <c r="J1835" t="str">
        <f>LOOKUP(A1835,Feuil7!A$2:A$28,Feuil7!D$2:D$28)</f>
        <v>CHAMPAGNE-ARDENNE</v>
      </c>
      <c r="K1835" t="str">
        <f t="shared" si="115"/>
        <v>niveau primaire</v>
      </c>
      <c r="L1835" t="str">
        <f t="shared" si="116"/>
        <v>BASSIN PARISIEN</v>
      </c>
      <c r="M1835" s="11">
        <f t="shared" si="117"/>
        <v>33798.117685168734</v>
      </c>
      <c r="N1835" s="11">
        <f t="shared" si="118"/>
        <v>179.99295396583261</v>
      </c>
    </row>
    <row r="1836" spans="1:14" x14ac:dyDescent="0.25">
      <c r="A1836" s="5">
        <v>53</v>
      </c>
      <c r="B1836" s="9" t="s">
        <v>82</v>
      </c>
      <c r="C1836" s="10" t="s">
        <v>83</v>
      </c>
      <c r="D1836" s="11">
        <v>1982</v>
      </c>
      <c r="E1836" s="7" t="s">
        <v>11</v>
      </c>
      <c r="F1836" s="8">
        <v>11676</v>
      </c>
      <c r="G1836" s="8">
        <v>75604</v>
      </c>
      <c r="H1836" s="8">
        <v>8912</v>
      </c>
      <c r="I1836" s="8">
        <v>97732</v>
      </c>
      <c r="J1836" t="str">
        <f>LOOKUP(A1836,Feuil7!A$2:A$28,Feuil7!D$2:D$28)</f>
        <v>BRETAGNE</v>
      </c>
      <c r="K1836" t="str">
        <f t="shared" si="115"/>
        <v>niveau primaire</v>
      </c>
      <c r="L1836" t="str">
        <f t="shared" si="116"/>
        <v>OUEST</v>
      </c>
      <c r="M1836" s="11">
        <f t="shared" si="117"/>
        <v>193924</v>
      </c>
      <c r="N1836" s="11">
        <f t="shared" si="118"/>
        <v>20588</v>
      </c>
    </row>
    <row r="1837" spans="1:14" x14ac:dyDescent="0.25">
      <c r="A1837" s="5">
        <v>74</v>
      </c>
      <c r="B1837" s="9" t="s">
        <v>178</v>
      </c>
      <c r="C1837" s="10" t="s">
        <v>179</v>
      </c>
      <c r="D1837">
        <v>1968</v>
      </c>
      <c r="E1837" s="7" t="s">
        <v>11</v>
      </c>
      <c r="F1837" s="8">
        <v>5208</v>
      </c>
      <c r="G1837" s="8">
        <v>47196</v>
      </c>
      <c r="H1837" s="8">
        <v>3840</v>
      </c>
      <c r="I1837" s="8">
        <v>59008</v>
      </c>
      <c r="J1837" t="str">
        <f>LOOKUP(A1837,Feuil7!A$2:A$28,Feuil7!D$2:D$28)</f>
        <v>LIMOUSIN</v>
      </c>
      <c r="K1837" t="str">
        <f t="shared" si="115"/>
        <v>niveau primaire</v>
      </c>
      <c r="L1837" t="str">
        <f t="shared" si="116"/>
        <v>SUD-OUEST</v>
      </c>
      <c r="M1837" s="11">
        <f t="shared" si="117"/>
        <v>115252</v>
      </c>
      <c r="N1837" s="11">
        <f t="shared" si="118"/>
        <v>9048</v>
      </c>
    </row>
    <row r="1838" spans="1:14" x14ac:dyDescent="0.25">
      <c r="A1838" s="5">
        <v>73</v>
      </c>
      <c r="B1838" s="9" t="s">
        <v>313</v>
      </c>
      <c r="C1838" s="10" t="s">
        <v>24</v>
      </c>
      <c r="D1838" s="11">
        <v>1999</v>
      </c>
      <c r="E1838" s="7" t="s">
        <v>194</v>
      </c>
      <c r="F1838" s="8">
        <v>308</v>
      </c>
      <c r="G1838" s="8">
        <v>4024</v>
      </c>
      <c r="H1838" s="8">
        <v>312</v>
      </c>
      <c r="I1838" s="8">
        <v>5428</v>
      </c>
      <c r="J1838" t="str">
        <f>LOOKUP(A1838,Feuil7!A$2:A$28,Feuil7!D$2:D$28)</f>
        <v>MIDI-PYRENEES</v>
      </c>
      <c r="K1838" t="str">
        <f t="shared" si="115"/>
        <v>niveau secondaire</v>
      </c>
      <c r="L1838" t="str">
        <f t="shared" si="116"/>
        <v>SUD-OUEST</v>
      </c>
      <c r="M1838" s="11">
        <f t="shared" si="117"/>
        <v>10072</v>
      </c>
      <c r="N1838" s="11">
        <f t="shared" si="118"/>
        <v>620</v>
      </c>
    </row>
    <row r="1839" spans="1:14" x14ac:dyDescent="0.25">
      <c r="A1839" s="5">
        <v>26</v>
      </c>
      <c r="B1839" s="9" t="s">
        <v>21</v>
      </c>
      <c r="C1839" s="10" t="s">
        <v>56</v>
      </c>
      <c r="D1839" s="11">
        <v>2011</v>
      </c>
      <c r="E1839" s="7" t="s">
        <v>193</v>
      </c>
      <c r="F1839" s="8">
        <v>66.681392120586153</v>
      </c>
      <c r="G1839" s="8">
        <v>14885.197736700135</v>
      </c>
      <c r="H1839" s="8">
        <v>46.790047114305729</v>
      </c>
      <c r="I1839" s="8">
        <v>26098.075733760103</v>
      </c>
      <c r="J1839" t="str">
        <f>LOOKUP(A1839,Feuil7!A$2:A$28,Feuil7!D$2:D$28)</f>
        <v>BOURGOGNE</v>
      </c>
      <c r="K1839" t="str">
        <f t="shared" si="115"/>
        <v>niveau primaire</v>
      </c>
      <c r="L1839" t="str">
        <f t="shared" si="116"/>
        <v>BASSIN PARISIEN</v>
      </c>
      <c r="M1839" s="11">
        <f t="shared" si="117"/>
        <v>41096.744909695131</v>
      </c>
      <c r="N1839" s="11">
        <f t="shared" si="118"/>
        <v>113.47143923489188</v>
      </c>
    </row>
    <row r="1840" spans="1:14" x14ac:dyDescent="0.25">
      <c r="A1840" s="5">
        <v>83</v>
      </c>
      <c r="B1840" s="9" t="s">
        <v>306</v>
      </c>
      <c r="C1840" s="10" t="s">
        <v>15</v>
      </c>
      <c r="D1840" s="11">
        <v>1990</v>
      </c>
      <c r="E1840" s="7" t="s">
        <v>196</v>
      </c>
      <c r="F1840" s="8">
        <v>1030</v>
      </c>
      <c r="G1840" s="8">
        <v>11060</v>
      </c>
      <c r="H1840" s="8">
        <v>1416</v>
      </c>
      <c r="I1840" s="8">
        <v>11072</v>
      </c>
      <c r="J1840" t="str">
        <f>LOOKUP(A1840,Feuil7!A$2:A$28,Feuil7!D$2:D$28)</f>
        <v>AUVERGNE</v>
      </c>
      <c r="K1840" t="str">
        <f t="shared" si="115"/>
        <v>niveau supérieur</v>
      </c>
      <c r="L1840" t="str">
        <f t="shared" si="116"/>
        <v>CENTRE-EST</v>
      </c>
      <c r="M1840" s="11">
        <f t="shared" si="117"/>
        <v>24578</v>
      </c>
      <c r="N1840" s="11">
        <f t="shared" si="118"/>
        <v>2446</v>
      </c>
    </row>
    <row r="1841" spans="1:14" x14ac:dyDescent="0.25">
      <c r="A1841" s="5">
        <v>26</v>
      </c>
      <c r="B1841" s="9" t="s">
        <v>125</v>
      </c>
      <c r="C1841" s="10" t="s">
        <v>126</v>
      </c>
      <c r="D1841" s="11">
        <v>1999</v>
      </c>
      <c r="E1841" s="7" t="s">
        <v>11</v>
      </c>
      <c r="F1841" s="8">
        <v>1230</v>
      </c>
      <c r="G1841" s="8">
        <v>16038</v>
      </c>
      <c r="H1841" s="8">
        <v>885</v>
      </c>
      <c r="I1841" s="8">
        <v>18860</v>
      </c>
      <c r="J1841" t="str">
        <f>LOOKUP(A1841,Feuil7!A$2:A$28,Feuil7!D$2:D$28)</f>
        <v>BOURGOGNE</v>
      </c>
      <c r="K1841" t="str">
        <f t="shared" si="115"/>
        <v>niveau primaire</v>
      </c>
      <c r="L1841" t="str">
        <f t="shared" si="116"/>
        <v>BASSIN PARISIEN</v>
      </c>
      <c r="M1841" s="11">
        <f t="shared" si="117"/>
        <v>37013</v>
      </c>
      <c r="N1841" s="11">
        <f t="shared" si="118"/>
        <v>2115</v>
      </c>
    </row>
    <row r="1842" spans="1:14" x14ac:dyDescent="0.25">
      <c r="A1842" s="5">
        <v>42</v>
      </c>
      <c r="B1842" s="9" t="s">
        <v>143</v>
      </c>
      <c r="C1842" s="10" t="s">
        <v>144</v>
      </c>
      <c r="D1842">
        <v>1968</v>
      </c>
      <c r="E1842" s="7" t="s">
        <v>193</v>
      </c>
      <c r="F1842" s="8">
        <v>12188</v>
      </c>
      <c r="G1842" s="8">
        <v>46584</v>
      </c>
      <c r="H1842" s="8">
        <v>13964</v>
      </c>
      <c r="I1842" s="8">
        <v>55712</v>
      </c>
      <c r="J1842" t="str">
        <f>LOOKUP(A1842,Feuil7!A$2:A$28,Feuil7!D$2:D$28)</f>
        <v>ALSACE</v>
      </c>
      <c r="K1842" t="str">
        <f t="shared" si="115"/>
        <v>niveau primaire</v>
      </c>
      <c r="L1842" t="str">
        <f t="shared" si="116"/>
        <v>EST</v>
      </c>
      <c r="M1842" s="11">
        <f t="shared" si="117"/>
        <v>128448</v>
      </c>
      <c r="N1842" s="11">
        <f t="shared" si="118"/>
        <v>26152</v>
      </c>
    </row>
    <row r="1843" spans="1:14" x14ac:dyDescent="0.25">
      <c r="A1843" s="5">
        <v>91</v>
      </c>
      <c r="B1843" s="9" t="s">
        <v>108</v>
      </c>
      <c r="C1843" s="10" t="s">
        <v>109</v>
      </c>
      <c r="D1843" s="11">
        <v>2011</v>
      </c>
      <c r="E1843" s="7" t="s">
        <v>193</v>
      </c>
      <c r="F1843" s="8">
        <v>0</v>
      </c>
      <c r="G1843" s="8">
        <v>3168.7264894684154</v>
      </c>
      <c r="H1843" s="8">
        <v>8.1133526495784185</v>
      </c>
      <c r="I1843" s="8">
        <v>4317.6313250154926</v>
      </c>
      <c r="J1843" t="str">
        <f>LOOKUP(A1843,Feuil7!A$2:A$28,Feuil7!D$2:D$28)</f>
        <v>LANGUEDOC-ROUSSILLON</v>
      </c>
      <c r="K1843" t="str">
        <f t="shared" si="115"/>
        <v>niveau primaire</v>
      </c>
      <c r="L1843" t="str">
        <f t="shared" si="116"/>
        <v>MEDITERRANEE</v>
      </c>
      <c r="M1843" s="11">
        <f t="shared" si="117"/>
        <v>7494.4711671334862</v>
      </c>
      <c r="N1843" s="11">
        <f t="shared" si="118"/>
        <v>8.1133526495784185</v>
      </c>
    </row>
    <row r="1844" spans="1:14" x14ac:dyDescent="0.25">
      <c r="A1844" s="5">
        <v>11</v>
      </c>
      <c r="B1844" s="9" t="s">
        <v>162</v>
      </c>
      <c r="C1844" s="10" t="s">
        <v>163</v>
      </c>
      <c r="D1844" s="11">
        <v>1975</v>
      </c>
      <c r="E1844" s="7" t="s">
        <v>196</v>
      </c>
      <c r="F1844" s="8">
        <v>5075</v>
      </c>
      <c r="G1844" s="8">
        <v>34220</v>
      </c>
      <c r="H1844" s="8">
        <v>6560</v>
      </c>
      <c r="I1844" s="8">
        <v>34295</v>
      </c>
      <c r="J1844" t="str">
        <f>LOOKUP(A1844,Feuil7!A$2:A$28,Feuil7!D$2:D$28)</f>
        <v>ILE-DE-FRANCE</v>
      </c>
      <c r="K1844" t="str">
        <f t="shared" si="115"/>
        <v>niveau supérieur</v>
      </c>
      <c r="L1844" t="str">
        <f t="shared" si="116"/>
        <v>REGION PARISIENNE</v>
      </c>
      <c r="M1844" s="11">
        <f t="shared" si="117"/>
        <v>80150</v>
      </c>
      <c r="N1844" s="11">
        <f t="shared" si="118"/>
        <v>11635</v>
      </c>
    </row>
    <row r="1845" spans="1:14" x14ac:dyDescent="0.25">
      <c r="A1845" s="5">
        <v>94</v>
      </c>
      <c r="B1845" s="9" t="s">
        <v>51</v>
      </c>
      <c r="C1845" s="10" t="s">
        <v>52</v>
      </c>
      <c r="D1845">
        <v>1968</v>
      </c>
      <c r="E1845" s="7" t="s">
        <v>197</v>
      </c>
      <c r="F1845" s="8">
        <v>20</v>
      </c>
      <c r="G1845" s="8">
        <v>780</v>
      </c>
      <c r="H1845" s="8">
        <v>20</v>
      </c>
      <c r="I1845" s="8">
        <v>320</v>
      </c>
      <c r="J1845" t="str">
        <f>LOOKUP(A1845,Feuil7!A$2:A$28,Feuil7!D$2:D$28)</f>
        <v>CORSE</v>
      </c>
      <c r="K1845" t="str">
        <f t="shared" si="115"/>
        <v>niveau supérieur</v>
      </c>
      <c r="L1845" t="str">
        <f t="shared" si="116"/>
        <v>MEDITERRANEE</v>
      </c>
      <c r="M1845" s="11">
        <f t="shared" si="117"/>
        <v>1140</v>
      </c>
      <c r="N1845" s="11">
        <f t="shared" si="118"/>
        <v>40</v>
      </c>
    </row>
    <row r="1846" spans="1:14" x14ac:dyDescent="0.25">
      <c r="A1846" s="5">
        <v>22</v>
      </c>
      <c r="B1846" s="9" t="s">
        <v>166</v>
      </c>
      <c r="C1846" s="10" t="s">
        <v>167</v>
      </c>
      <c r="D1846" s="11">
        <v>1990</v>
      </c>
      <c r="E1846" s="7" t="s">
        <v>194</v>
      </c>
      <c r="F1846" s="8">
        <v>1712</v>
      </c>
      <c r="G1846" s="8">
        <v>8792</v>
      </c>
      <c r="H1846" s="8">
        <v>2153</v>
      </c>
      <c r="I1846" s="8">
        <v>15184</v>
      </c>
      <c r="J1846" t="str">
        <f>LOOKUP(A1846,Feuil7!A$2:A$28,Feuil7!D$2:D$28)</f>
        <v>PICARDIE</v>
      </c>
      <c r="K1846" t="str">
        <f t="shared" si="115"/>
        <v>niveau secondaire</v>
      </c>
      <c r="L1846" t="str">
        <f t="shared" si="116"/>
        <v>BASSIN PARISIEN</v>
      </c>
      <c r="M1846" s="11">
        <f t="shared" si="117"/>
        <v>27841</v>
      </c>
      <c r="N1846" s="11">
        <f t="shared" si="118"/>
        <v>3865</v>
      </c>
    </row>
    <row r="1847" spans="1:14" x14ac:dyDescent="0.25">
      <c r="A1847" s="5">
        <v>24</v>
      </c>
      <c r="B1847" s="9" t="s">
        <v>84</v>
      </c>
      <c r="C1847" s="10" t="s">
        <v>85</v>
      </c>
      <c r="D1847" s="11">
        <v>2006</v>
      </c>
      <c r="E1847" s="7" t="s">
        <v>11</v>
      </c>
      <c r="F1847" s="8">
        <v>1487.5529017519279</v>
      </c>
      <c r="G1847" s="8">
        <v>17463.83851670548</v>
      </c>
      <c r="H1847" s="8">
        <v>810.79084165164738</v>
      </c>
      <c r="I1847" s="8">
        <v>21237.071456011807</v>
      </c>
      <c r="J1847" t="str">
        <f>LOOKUP(A1847,Feuil7!A$2:A$28,Feuil7!D$2:D$28)</f>
        <v>CENTRE</v>
      </c>
      <c r="K1847" t="str">
        <f t="shared" si="115"/>
        <v>niveau primaire</v>
      </c>
      <c r="L1847" t="str">
        <f t="shared" si="116"/>
        <v>BASSIN PARISIEN</v>
      </c>
      <c r="M1847" s="11">
        <f t="shared" si="117"/>
        <v>40999.25371612086</v>
      </c>
      <c r="N1847" s="11">
        <f t="shared" si="118"/>
        <v>2298.3437434035754</v>
      </c>
    </row>
    <row r="1848" spans="1:14" x14ac:dyDescent="0.25">
      <c r="A1848" s="5">
        <v>11</v>
      </c>
      <c r="B1848" s="9" t="s">
        <v>160</v>
      </c>
      <c r="C1848" s="10" t="s">
        <v>161</v>
      </c>
      <c r="D1848" s="11">
        <v>1999</v>
      </c>
      <c r="E1848" s="7" t="s">
        <v>195</v>
      </c>
      <c r="F1848" s="8">
        <v>12100</v>
      </c>
      <c r="G1848" s="8">
        <v>112827</v>
      </c>
      <c r="H1848" s="8">
        <v>7326</v>
      </c>
      <c r="I1848" s="8">
        <v>90380</v>
      </c>
      <c r="J1848" t="str">
        <f>LOOKUP(A1848,Feuil7!A$2:A$28,Feuil7!D$2:D$28)</f>
        <v>ILE-DE-FRANCE</v>
      </c>
      <c r="K1848" t="str">
        <f t="shared" si="115"/>
        <v>niveau secondaire</v>
      </c>
      <c r="L1848" t="str">
        <f t="shared" si="116"/>
        <v>REGION PARISIENNE</v>
      </c>
      <c r="M1848" s="11">
        <f t="shared" si="117"/>
        <v>222633</v>
      </c>
      <c r="N1848" s="11">
        <f t="shared" si="118"/>
        <v>19426</v>
      </c>
    </row>
    <row r="1849" spans="1:14" x14ac:dyDescent="0.25">
      <c r="A1849" s="5">
        <v>73</v>
      </c>
      <c r="B1849" s="9" t="s">
        <v>30</v>
      </c>
      <c r="C1849" s="10" t="s">
        <v>31</v>
      </c>
      <c r="D1849" s="11">
        <v>2011</v>
      </c>
      <c r="E1849" s="7" t="s">
        <v>194</v>
      </c>
      <c r="F1849" s="8">
        <v>781.17987759669279</v>
      </c>
      <c r="G1849" s="8">
        <v>5538.1491412978457</v>
      </c>
      <c r="H1849" s="8">
        <v>455.18068367303738</v>
      </c>
      <c r="I1849" s="8">
        <v>8799.2580226137798</v>
      </c>
      <c r="J1849" t="str">
        <f>LOOKUP(A1849,Feuil7!A$2:A$28,Feuil7!D$2:D$28)</f>
        <v>MIDI-PYRENEES</v>
      </c>
      <c r="K1849" t="str">
        <f t="shared" si="115"/>
        <v>niveau secondaire</v>
      </c>
      <c r="L1849" t="str">
        <f t="shared" si="116"/>
        <v>SUD-OUEST</v>
      </c>
      <c r="M1849" s="11">
        <f t="shared" si="117"/>
        <v>15573.767725181355</v>
      </c>
      <c r="N1849" s="11">
        <f t="shared" si="118"/>
        <v>1236.3605612697302</v>
      </c>
    </row>
    <row r="1850" spans="1:14" x14ac:dyDescent="0.25">
      <c r="A1850" s="5">
        <v>43</v>
      </c>
      <c r="B1850" s="9" t="s">
        <v>90</v>
      </c>
      <c r="C1850" s="10" t="s">
        <v>91</v>
      </c>
      <c r="D1850">
        <v>1968</v>
      </c>
      <c r="E1850" s="7" t="s">
        <v>11</v>
      </c>
      <c r="F1850" s="8">
        <v>3612</v>
      </c>
      <c r="G1850" s="8">
        <v>30324</v>
      </c>
      <c r="H1850" s="8">
        <v>2992</v>
      </c>
      <c r="I1850" s="8">
        <v>33136</v>
      </c>
      <c r="J1850" t="str">
        <f>LOOKUP(A1850,Feuil7!A$2:A$28,Feuil7!D$2:D$28)</f>
        <v>FRANCHE-COMTE</v>
      </c>
      <c r="K1850" t="str">
        <f t="shared" si="115"/>
        <v>niveau primaire</v>
      </c>
      <c r="L1850" t="str">
        <f t="shared" si="116"/>
        <v>EST</v>
      </c>
      <c r="M1850" s="11">
        <f t="shared" si="117"/>
        <v>70064</v>
      </c>
      <c r="N1850" s="11">
        <f t="shared" si="118"/>
        <v>6604</v>
      </c>
    </row>
    <row r="1851" spans="1:14" x14ac:dyDescent="0.25">
      <c r="A1851" s="5">
        <v>11</v>
      </c>
      <c r="B1851" s="9" t="s">
        <v>162</v>
      </c>
      <c r="C1851" s="10" t="s">
        <v>163</v>
      </c>
      <c r="D1851" s="11">
        <v>1999</v>
      </c>
      <c r="E1851" s="7" t="s">
        <v>194</v>
      </c>
      <c r="F1851" s="8">
        <v>3443</v>
      </c>
      <c r="G1851" s="8">
        <v>26833</v>
      </c>
      <c r="H1851" s="8">
        <v>2559</v>
      </c>
      <c r="I1851" s="8">
        <v>45137</v>
      </c>
      <c r="J1851" t="str">
        <f>LOOKUP(A1851,Feuil7!A$2:A$28,Feuil7!D$2:D$28)</f>
        <v>ILE-DE-FRANCE</v>
      </c>
      <c r="K1851" t="str">
        <f t="shared" si="115"/>
        <v>niveau secondaire</v>
      </c>
      <c r="L1851" t="str">
        <f t="shared" si="116"/>
        <v>REGION PARISIENNE</v>
      </c>
      <c r="M1851" s="11">
        <f t="shared" si="117"/>
        <v>77972</v>
      </c>
      <c r="N1851" s="11">
        <f t="shared" si="118"/>
        <v>6002</v>
      </c>
    </row>
    <row r="1852" spans="1:14" x14ac:dyDescent="0.25">
      <c r="A1852" s="5">
        <v>11</v>
      </c>
      <c r="B1852" s="9" t="s">
        <v>156</v>
      </c>
      <c r="C1852" s="10" t="s">
        <v>157</v>
      </c>
      <c r="D1852" s="11">
        <v>1975</v>
      </c>
      <c r="E1852" s="7" t="s">
        <v>11</v>
      </c>
      <c r="F1852" s="8">
        <v>21725</v>
      </c>
      <c r="G1852" s="8">
        <v>224385</v>
      </c>
      <c r="H1852" s="8">
        <v>23300</v>
      </c>
      <c r="I1852" s="8">
        <v>310300</v>
      </c>
      <c r="J1852" t="str">
        <f>LOOKUP(A1852,Feuil7!A$2:A$28,Feuil7!D$2:D$28)</f>
        <v>ILE-DE-FRANCE</v>
      </c>
      <c r="K1852" t="str">
        <f t="shared" si="115"/>
        <v>niveau primaire</v>
      </c>
      <c r="L1852" t="str">
        <f t="shared" si="116"/>
        <v>REGION PARISIENNE</v>
      </c>
      <c r="M1852" s="11">
        <f t="shared" si="117"/>
        <v>579710</v>
      </c>
      <c r="N1852" s="11">
        <f t="shared" si="118"/>
        <v>45025</v>
      </c>
    </row>
    <row r="1853" spans="1:14" x14ac:dyDescent="0.25">
      <c r="A1853" s="5">
        <v>41</v>
      </c>
      <c r="B1853" s="9" t="s">
        <v>180</v>
      </c>
      <c r="C1853" s="10" t="s">
        <v>181</v>
      </c>
      <c r="D1853" s="11">
        <v>1982</v>
      </c>
      <c r="E1853" s="7" t="s">
        <v>194</v>
      </c>
      <c r="F1853" s="8">
        <v>1756</v>
      </c>
      <c r="G1853" s="8">
        <v>4324</v>
      </c>
      <c r="H1853" s="8">
        <v>2304</v>
      </c>
      <c r="I1853" s="8">
        <v>6148</v>
      </c>
      <c r="J1853" t="str">
        <f>LOOKUP(A1853,Feuil7!A$2:A$28,Feuil7!D$2:D$28)</f>
        <v>LORRAINE</v>
      </c>
      <c r="K1853" t="str">
        <f t="shared" si="115"/>
        <v>niveau secondaire</v>
      </c>
      <c r="L1853" t="str">
        <f t="shared" si="116"/>
        <v>EST</v>
      </c>
      <c r="M1853" s="11">
        <f t="shared" si="117"/>
        <v>14532</v>
      </c>
      <c r="N1853" s="11">
        <f t="shared" si="118"/>
        <v>4060</v>
      </c>
    </row>
    <row r="1854" spans="1:14" x14ac:dyDescent="0.25">
      <c r="A1854" s="5">
        <v>82</v>
      </c>
      <c r="B1854" s="9" t="s">
        <v>309</v>
      </c>
      <c r="C1854" s="10" t="s">
        <v>20</v>
      </c>
      <c r="D1854" s="11">
        <v>1999</v>
      </c>
      <c r="E1854" s="7" t="s">
        <v>194</v>
      </c>
      <c r="F1854" s="8">
        <v>738</v>
      </c>
      <c r="G1854" s="8">
        <v>6975</v>
      </c>
      <c r="H1854" s="8">
        <v>536</v>
      </c>
      <c r="I1854" s="8">
        <v>10328</v>
      </c>
      <c r="J1854" t="str">
        <f>LOOKUP(A1854,Feuil7!A$2:A$28,Feuil7!D$2:D$28)</f>
        <v>RHONE-ALPES</v>
      </c>
      <c r="K1854" t="str">
        <f t="shared" si="115"/>
        <v>niveau secondaire</v>
      </c>
      <c r="L1854" t="str">
        <f t="shared" si="116"/>
        <v>CENTRE-EST</v>
      </c>
      <c r="M1854" s="11">
        <f t="shared" si="117"/>
        <v>18577</v>
      </c>
      <c r="N1854" s="11">
        <f t="shared" si="118"/>
        <v>1274</v>
      </c>
    </row>
    <row r="1855" spans="1:14" x14ac:dyDescent="0.25">
      <c r="A1855" s="5">
        <v>54</v>
      </c>
      <c r="B1855" s="9" t="s">
        <v>40</v>
      </c>
      <c r="C1855" s="10" t="s">
        <v>41</v>
      </c>
      <c r="D1855" s="11">
        <v>1982</v>
      </c>
      <c r="E1855" s="7" t="s">
        <v>195</v>
      </c>
      <c r="F1855" s="8">
        <v>7040</v>
      </c>
      <c r="G1855" s="8">
        <v>19780</v>
      </c>
      <c r="H1855" s="8">
        <v>4200</v>
      </c>
      <c r="I1855" s="8">
        <v>11092</v>
      </c>
      <c r="J1855" t="str">
        <f>LOOKUP(A1855,Feuil7!A$2:A$28,Feuil7!D$2:D$28)</f>
        <v>POITOU-CHARENTES</v>
      </c>
      <c r="K1855" t="str">
        <f t="shared" si="115"/>
        <v>niveau secondaire</v>
      </c>
      <c r="L1855" t="str">
        <f t="shared" si="116"/>
        <v>OUEST</v>
      </c>
      <c r="M1855" s="11">
        <f t="shared" si="117"/>
        <v>42112</v>
      </c>
      <c r="N1855" s="11">
        <f t="shared" si="118"/>
        <v>11240</v>
      </c>
    </row>
    <row r="1856" spans="1:14" x14ac:dyDescent="0.25">
      <c r="A1856" s="5">
        <v>83</v>
      </c>
      <c r="B1856" s="9" t="s">
        <v>37</v>
      </c>
      <c r="C1856" s="10" t="s">
        <v>38</v>
      </c>
      <c r="D1856" s="11">
        <v>2006</v>
      </c>
      <c r="E1856" s="7" t="s">
        <v>196</v>
      </c>
      <c r="F1856" s="8">
        <v>1175.7107641019124</v>
      </c>
      <c r="G1856" s="8">
        <v>7111.6008291890321</v>
      </c>
      <c r="H1856" s="8">
        <v>891.74772231593943</v>
      </c>
      <c r="I1856" s="8">
        <v>8970.2001121429166</v>
      </c>
      <c r="J1856" t="str">
        <f>LOOKUP(A1856,Feuil7!A$2:A$28,Feuil7!D$2:D$28)</f>
        <v>AUVERGNE</v>
      </c>
      <c r="K1856" t="str">
        <f t="shared" si="115"/>
        <v>niveau supérieur</v>
      </c>
      <c r="L1856" t="str">
        <f t="shared" si="116"/>
        <v>CENTRE-EST</v>
      </c>
      <c r="M1856" s="11">
        <f t="shared" si="117"/>
        <v>18149.259427749799</v>
      </c>
      <c r="N1856" s="11">
        <f t="shared" si="118"/>
        <v>2067.4584864178519</v>
      </c>
    </row>
    <row r="1857" spans="1:14" x14ac:dyDescent="0.25">
      <c r="A1857" s="5">
        <v>11</v>
      </c>
      <c r="B1857" s="9" t="s">
        <v>50</v>
      </c>
      <c r="C1857" s="10" t="s">
        <v>190</v>
      </c>
      <c r="D1857" s="11">
        <v>1982</v>
      </c>
      <c r="E1857" s="7" t="s">
        <v>195</v>
      </c>
      <c r="F1857" s="8">
        <v>15908</v>
      </c>
      <c r="G1857" s="8">
        <v>56260</v>
      </c>
      <c r="H1857" s="8">
        <v>12920</v>
      </c>
      <c r="I1857" s="8">
        <v>43240</v>
      </c>
      <c r="J1857" t="str">
        <f>LOOKUP(A1857,Feuil7!A$2:A$28,Feuil7!D$2:D$28)</f>
        <v>ILE-DE-FRANCE</v>
      </c>
      <c r="K1857" t="str">
        <f t="shared" si="115"/>
        <v>niveau secondaire</v>
      </c>
      <c r="L1857" t="str">
        <f t="shared" si="116"/>
        <v>REGION PARISIENNE</v>
      </c>
      <c r="M1857" s="11">
        <f t="shared" si="117"/>
        <v>128328</v>
      </c>
      <c r="N1857" s="11">
        <f t="shared" si="118"/>
        <v>28828</v>
      </c>
    </row>
    <row r="1858" spans="1:14" x14ac:dyDescent="0.25">
      <c r="A1858" s="5">
        <v>74</v>
      </c>
      <c r="B1858" s="9" t="s">
        <v>48</v>
      </c>
      <c r="C1858" s="10" t="s">
        <v>49</v>
      </c>
      <c r="D1858">
        <v>1968</v>
      </c>
      <c r="E1858" s="7" t="s">
        <v>11</v>
      </c>
      <c r="F1858" s="8">
        <v>2628</v>
      </c>
      <c r="G1858" s="8">
        <v>36788</v>
      </c>
      <c r="H1858" s="8">
        <v>2024</v>
      </c>
      <c r="I1858" s="8">
        <v>42596</v>
      </c>
      <c r="J1858" t="str">
        <f>LOOKUP(A1858,Feuil7!A$2:A$28,Feuil7!D$2:D$28)</f>
        <v>LIMOUSIN</v>
      </c>
      <c r="K1858" t="str">
        <f t="shared" si="115"/>
        <v>niveau primaire</v>
      </c>
      <c r="L1858" t="str">
        <f t="shared" si="116"/>
        <v>SUD-OUEST</v>
      </c>
      <c r="M1858" s="11">
        <f t="shared" si="117"/>
        <v>84036</v>
      </c>
      <c r="N1858" s="11">
        <f t="shared" si="118"/>
        <v>4652</v>
      </c>
    </row>
    <row r="1859" spans="1:14" x14ac:dyDescent="0.25">
      <c r="A1859" s="5">
        <v>54</v>
      </c>
      <c r="B1859" s="9" t="s">
        <v>40</v>
      </c>
      <c r="C1859" s="10" t="s">
        <v>41</v>
      </c>
      <c r="D1859" s="11">
        <v>1999</v>
      </c>
      <c r="E1859" s="7" t="s">
        <v>197</v>
      </c>
      <c r="F1859" s="8">
        <v>943</v>
      </c>
      <c r="G1859" s="8">
        <v>13145</v>
      </c>
      <c r="H1859" s="8">
        <v>1272</v>
      </c>
      <c r="I1859" s="8">
        <v>14288</v>
      </c>
      <c r="J1859" t="str">
        <f>LOOKUP(A1859,Feuil7!A$2:A$28,Feuil7!D$2:D$28)</f>
        <v>POITOU-CHARENTES</v>
      </c>
      <c r="K1859" t="str">
        <f t="shared" ref="K1859:K1922" si="119">IF(OR(E1859="Aucun",E1859="CEP"),"niveau primaire",IF(OR(E1859="CAP-BEP",E1859="BEPC"),"niveau secondaire",IF(OR(E1859="BAC",E1859="SUP"),"niveau supérieur","")))</f>
        <v>niveau supérieur</v>
      </c>
      <c r="L1859" t="str">
        <f t="shared" ref="L1859:L1922" si="120">IF(OR(J1859="ile-de-France"),"REGION PARISIENNE",IF(OR(J1859="bourgogne",J1859="centre",J1859="champagne-ardenne",J1859="basse-normandie",J1859="haute-normandie",J1859="picardie"),"BASSIN PARISIEN",IF(OR(J1859="nord pas-de-calais"),"NORD",IF(OR(J1859="alsace",J1859="franche-comte",J1859="lorraine"),"EST",IF(OR(J1859="bretagne",J1859="pays de la loire",J1859="poitou-charentes"),"OUEST",IF(OR(J1859="aquitaine",J1859="limousin",J1859="midi-pyrenees"),"SUD-OUEST",IF(OR(J1859="auvergne",J1859="rhone-alpes"),"CENTRE-EST",IF(OR(J1859="languedoc-roussillon",J1859="provence-alpes-cote d'azur",J1859="corse"),"MEDITERRANEE",""))))))))</f>
        <v>OUEST</v>
      </c>
      <c r="M1859" s="11">
        <f t="shared" ref="M1859:M1922" si="121">SUM(F1859,G1859,H1859,I1859)</f>
        <v>29648</v>
      </c>
      <c r="N1859" s="11">
        <f t="shared" ref="N1859:N1922" si="122">SUM(F1859,H1859)</f>
        <v>2215</v>
      </c>
    </row>
    <row r="1860" spans="1:14" x14ac:dyDescent="0.25">
      <c r="A1860" s="5">
        <v>41</v>
      </c>
      <c r="B1860" s="9" t="s">
        <v>39</v>
      </c>
      <c r="C1860" s="10" t="s">
        <v>118</v>
      </c>
      <c r="D1860" s="11">
        <v>1990</v>
      </c>
      <c r="E1860" s="7" t="s">
        <v>193</v>
      </c>
      <c r="F1860" s="8">
        <v>861</v>
      </c>
      <c r="G1860" s="8">
        <v>38097</v>
      </c>
      <c r="H1860" s="8">
        <v>709</v>
      </c>
      <c r="I1860" s="8">
        <v>59929</v>
      </c>
      <c r="J1860" t="str">
        <f>LOOKUP(A1860,Feuil7!A$2:A$28,Feuil7!D$2:D$28)</f>
        <v>LORRAINE</v>
      </c>
      <c r="K1860" t="str">
        <f t="shared" si="119"/>
        <v>niveau primaire</v>
      </c>
      <c r="L1860" t="str">
        <f t="shared" si="120"/>
        <v>EST</v>
      </c>
      <c r="M1860" s="11">
        <f t="shared" si="121"/>
        <v>99596</v>
      </c>
      <c r="N1860" s="11">
        <f t="shared" si="122"/>
        <v>1570</v>
      </c>
    </row>
    <row r="1861" spans="1:14" x14ac:dyDescent="0.25">
      <c r="A1861" s="5">
        <v>82</v>
      </c>
      <c r="B1861" s="9" t="s">
        <v>309</v>
      </c>
      <c r="C1861" s="10" t="s">
        <v>20</v>
      </c>
      <c r="D1861" s="11">
        <v>1975</v>
      </c>
      <c r="E1861" s="7" t="s">
        <v>11</v>
      </c>
      <c r="F1861" s="8">
        <v>3730</v>
      </c>
      <c r="G1861" s="8">
        <v>35875</v>
      </c>
      <c r="H1861" s="8">
        <v>3055</v>
      </c>
      <c r="I1861" s="8">
        <v>40730</v>
      </c>
      <c r="J1861" t="str">
        <f>LOOKUP(A1861,Feuil7!A$2:A$28,Feuil7!D$2:D$28)</f>
        <v>RHONE-ALPES</v>
      </c>
      <c r="K1861" t="str">
        <f t="shared" si="119"/>
        <v>niveau primaire</v>
      </c>
      <c r="L1861" t="str">
        <f t="shared" si="120"/>
        <v>CENTRE-EST</v>
      </c>
      <c r="M1861" s="11">
        <f t="shared" si="121"/>
        <v>83390</v>
      </c>
      <c r="N1861" s="11">
        <f t="shared" si="122"/>
        <v>6785</v>
      </c>
    </row>
    <row r="1862" spans="1:14" x14ac:dyDescent="0.25">
      <c r="A1862" s="5">
        <v>24</v>
      </c>
      <c r="B1862" s="9" t="s">
        <v>102</v>
      </c>
      <c r="C1862" s="10" t="s">
        <v>103</v>
      </c>
      <c r="D1862" s="11">
        <v>1982</v>
      </c>
      <c r="E1862" s="7" t="s">
        <v>11</v>
      </c>
      <c r="F1862" s="8">
        <v>8656</v>
      </c>
      <c r="G1862" s="8">
        <v>57360</v>
      </c>
      <c r="H1862" s="8">
        <v>7212</v>
      </c>
      <c r="I1862" s="8">
        <v>65648</v>
      </c>
      <c r="J1862" t="str">
        <f>LOOKUP(A1862,Feuil7!A$2:A$28,Feuil7!D$2:D$28)</f>
        <v>CENTRE</v>
      </c>
      <c r="K1862" t="str">
        <f t="shared" si="119"/>
        <v>niveau primaire</v>
      </c>
      <c r="L1862" t="str">
        <f t="shared" si="120"/>
        <v>BASSIN PARISIEN</v>
      </c>
      <c r="M1862" s="11">
        <f t="shared" si="121"/>
        <v>138876</v>
      </c>
      <c r="N1862" s="11">
        <f t="shared" si="122"/>
        <v>15868</v>
      </c>
    </row>
    <row r="1863" spans="1:14" x14ac:dyDescent="0.25">
      <c r="A1863" s="5">
        <v>26</v>
      </c>
      <c r="B1863" s="9" t="s">
        <v>151</v>
      </c>
      <c r="C1863" s="10" t="s">
        <v>152</v>
      </c>
      <c r="D1863">
        <v>1968</v>
      </c>
      <c r="E1863" s="7" t="s">
        <v>194</v>
      </c>
      <c r="F1863" s="8">
        <v>1228</v>
      </c>
      <c r="G1863" s="8">
        <v>3312</v>
      </c>
      <c r="H1863" s="8">
        <v>1856</v>
      </c>
      <c r="I1863" s="8">
        <v>7840</v>
      </c>
      <c r="J1863" t="str">
        <f>LOOKUP(A1863,Feuil7!A$2:A$28,Feuil7!D$2:D$28)</f>
        <v>BOURGOGNE</v>
      </c>
      <c r="K1863" t="str">
        <f t="shared" si="119"/>
        <v>niveau secondaire</v>
      </c>
      <c r="L1863" t="str">
        <f t="shared" si="120"/>
        <v>BASSIN PARISIEN</v>
      </c>
      <c r="M1863" s="11">
        <f t="shared" si="121"/>
        <v>14236</v>
      </c>
      <c r="N1863" s="11">
        <f t="shared" si="122"/>
        <v>3084</v>
      </c>
    </row>
    <row r="1864" spans="1:14" x14ac:dyDescent="0.25">
      <c r="A1864" s="5">
        <v>23</v>
      </c>
      <c r="B1864" s="9" t="s">
        <v>158</v>
      </c>
      <c r="C1864" s="10" t="s">
        <v>159</v>
      </c>
      <c r="D1864">
        <v>1968</v>
      </c>
      <c r="E1864" s="7" t="s">
        <v>195</v>
      </c>
      <c r="F1864" s="8">
        <v>17212</v>
      </c>
      <c r="G1864" s="8">
        <v>35076</v>
      </c>
      <c r="H1864" s="8">
        <v>11808</v>
      </c>
      <c r="I1864" s="8">
        <v>21536</v>
      </c>
      <c r="J1864" t="str">
        <f>LOOKUP(A1864,Feuil7!A$2:A$28,Feuil7!D$2:D$28)</f>
        <v>HAUTE-NORMANDIE</v>
      </c>
      <c r="K1864" t="str">
        <f t="shared" si="119"/>
        <v>niveau secondaire</v>
      </c>
      <c r="L1864" t="str">
        <f t="shared" si="120"/>
        <v>BASSIN PARISIEN</v>
      </c>
      <c r="M1864" s="11">
        <f t="shared" si="121"/>
        <v>85632</v>
      </c>
      <c r="N1864" s="11">
        <f t="shared" si="122"/>
        <v>29020</v>
      </c>
    </row>
    <row r="1865" spans="1:14" x14ac:dyDescent="0.25">
      <c r="A1865" s="5">
        <v>24</v>
      </c>
      <c r="B1865" s="9" t="s">
        <v>84</v>
      </c>
      <c r="C1865" s="10" t="s">
        <v>85</v>
      </c>
      <c r="D1865" s="11">
        <v>1975</v>
      </c>
      <c r="E1865" s="7" t="s">
        <v>193</v>
      </c>
      <c r="F1865" s="8">
        <v>2605</v>
      </c>
      <c r="G1865" s="8">
        <v>22270</v>
      </c>
      <c r="H1865" s="8">
        <v>3095</v>
      </c>
      <c r="I1865" s="8">
        <v>28365</v>
      </c>
      <c r="J1865" t="str">
        <f>LOOKUP(A1865,Feuil7!A$2:A$28,Feuil7!D$2:D$28)</f>
        <v>CENTRE</v>
      </c>
      <c r="K1865" t="str">
        <f t="shared" si="119"/>
        <v>niveau primaire</v>
      </c>
      <c r="L1865" t="str">
        <f t="shared" si="120"/>
        <v>BASSIN PARISIEN</v>
      </c>
      <c r="M1865" s="11">
        <f t="shared" si="121"/>
        <v>56335</v>
      </c>
      <c r="N1865" s="11">
        <f t="shared" si="122"/>
        <v>5700</v>
      </c>
    </row>
    <row r="1866" spans="1:14" x14ac:dyDescent="0.25">
      <c r="A1866" s="5">
        <v>11</v>
      </c>
      <c r="B1866" s="9" t="s">
        <v>50</v>
      </c>
      <c r="C1866" s="10" t="s">
        <v>190</v>
      </c>
      <c r="D1866" s="11">
        <v>1975</v>
      </c>
      <c r="E1866" s="7" t="s">
        <v>11</v>
      </c>
      <c r="F1866" s="8">
        <v>15670</v>
      </c>
      <c r="G1866" s="8">
        <v>116125</v>
      </c>
      <c r="H1866" s="8">
        <v>12930</v>
      </c>
      <c r="I1866" s="8">
        <v>135810</v>
      </c>
      <c r="J1866" t="str">
        <f>LOOKUP(A1866,Feuil7!A$2:A$28,Feuil7!D$2:D$28)</f>
        <v>ILE-DE-FRANCE</v>
      </c>
      <c r="K1866" t="str">
        <f t="shared" si="119"/>
        <v>niveau primaire</v>
      </c>
      <c r="L1866" t="str">
        <f t="shared" si="120"/>
        <v>REGION PARISIENNE</v>
      </c>
      <c r="M1866" s="11">
        <f t="shared" si="121"/>
        <v>280535</v>
      </c>
      <c r="N1866" s="11">
        <f t="shared" si="122"/>
        <v>28600</v>
      </c>
    </row>
    <row r="1867" spans="1:14" x14ac:dyDescent="0.25">
      <c r="A1867" s="5">
        <v>24</v>
      </c>
      <c r="B1867" s="9" t="s">
        <v>94</v>
      </c>
      <c r="C1867" s="10" t="s">
        <v>95</v>
      </c>
      <c r="D1867" s="11">
        <v>1975</v>
      </c>
      <c r="E1867" s="7" t="s">
        <v>193</v>
      </c>
      <c r="F1867" s="8">
        <v>3365</v>
      </c>
      <c r="G1867" s="8">
        <v>24120</v>
      </c>
      <c r="H1867" s="8">
        <v>4560</v>
      </c>
      <c r="I1867" s="8">
        <v>31215</v>
      </c>
      <c r="J1867" t="str">
        <f>LOOKUP(A1867,Feuil7!A$2:A$28,Feuil7!D$2:D$28)</f>
        <v>CENTRE</v>
      </c>
      <c r="K1867" t="str">
        <f t="shared" si="119"/>
        <v>niveau primaire</v>
      </c>
      <c r="L1867" t="str">
        <f t="shared" si="120"/>
        <v>BASSIN PARISIEN</v>
      </c>
      <c r="M1867" s="11">
        <f t="shared" si="121"/>
        <v>63260</v>
      </c>
      <c r="N1867" s="11">
        <f t="shared" si="122"/>
        <v>7925</v>
      </c>
    </row>
    <row r="1868" spans="1:14" x14ac:dyDescent="0.25">
      <c r="A1868" s="5">
        <v>11</v>
      </c>
      <c r="B1868" s="9" t="s">
        <v>191</v>
      </c>
      <c r="C1868" s="10" t="s">
        <v>192</v>
      </c>
      <c r="D1868" s="11">
        <v>1975</v>
      </c>
      <c r="E1868" s="7" t="s">
        <v>193</v>
      </c>
      <c r="F1868" s="8">
        <v>8075</v>
      </c>
      <c r="G1868" s="8">
        <v>58280</v>
      </c>
      <c r="H1868" s="8">
        <v>9465</v>
      </c>
      <c r="I1868" s="8">
        <v>75490</v>
      </c>
      <c r="J1868" t="str">
        <f>LOOKUP(A1868,Feuil7!A$2:A$28,Feuil7!D$2:D$28)</f>
        <v>ILE-DE-FRANCE</v>
      </c>
      <c r="K1868" t="str">
        <f t="shared" si="119"/>
        <v>niveau primaire</v>
      </c>
      <c r="L1868" t="str">
        <f t="shared" si="120"/>
        <v>REGION PARISIENNE</v>
      </c>
      <c r="M1868" s="11">
        <f t="shared" si="121"/>
        <v>151310</v>
      </c>
      <c r="N1868" s="11">
        <f t="shared" si="122"/>
        <v>17540</v>
      </c>
    </row>
    <row r="1869" spans="1:14" x14ac:dyDescent="0.25">
      <c r="A1869" s="5">
        <v>91</v>
      </c>
      <c r="B1869" s="9" t="s">
        <v>80</v>
      </c>
      <c r="C1869" s="10" t="s">
        <v>81</v>
      </c>
      <c r="D1869" s="11">
        <v>2006</v>
      </c>
      <c r="E1869" s="7" t="s">
        <v>193</v>
      </c>
      <c r="F1869" s="8">
        <v>328.54467004791383</v>
      </c>
      <c r="G1869" s="8">
        <v>33113.614608003321</v>
      </c>
      <c r="H1869" s="8">
        <v>173.15555283717566</v>
      </c>
      <c r="I1869" s="8">
        <v>45477.712832568053</v>
      </c>
      <c r="J1869" t="str">
        <f>LOOKUP(A1869,Feuil7!A$2:A$28,Feuil7!D$2:D$28)</f>
        <v>LANGUEDOC-ROUSSILLON</v>
      </c>
      <c r="K1869" t="str">
        <f t="shared" si="119"/>
        <v>niveau primaire</v>
      </c>
      <c r="L1869" t="str">
        <f t="shared" si="120"/>
        <v>MEDITERRANEE</v>
      </c>
      <c r="M1869" s="11">
        <f t="shared" si="121"/>
        <v>79093.027663456465</v>
      </c>
      <c r="N1869" s="11">
        <f t="shared" si="122"/>
        <v>501.70022288508949</v>
      </c>
    </row>
    <row r="1870" spans="1:14" x14ac:dyDescent="0.25">
      <c r="A1870" s="5">
        <v>26</v>
      </c>
      <c r="B1870" s="9" t="s">
        <v>21</v>
      </c>
      <c r="C1870" s="10" t="s">
        <v>56</v>
      </c>
      <c r="D1870" s="11">
        <v>1990</v>
      </c>
      <c r="E1870" s="7" t="s">
        <v>197</v>
      </c>
      <c r="F1870" s="8">
        <v>1434</v>
      </c>
      <c r="G1870" s="8">
        <v>18906</v>
      </c>
      <c r="H1870" s="8">
        <v>2045</v>
      </c>
      <c r="I1870" s="8">
        <v>17213</v>
      </c>
      <c r="J1870" t="str">
        <f>LOOKUP(A1870,Feuil7!A$2:A$28,Feuil7!D$2:D$28)</f>
        <v>BOURGOGNE</v>
      </c>
      <c r="K1870" t="str">
        <f t="shared" si="119"/>
        <v>niveau supérieur</v>
      </c>
      <c r="L1870" t="str">
        <f t="shared" si="120"/>
        <v>BASSIN PARISIEN</v>
      </c>
      <c r="M1870" s="11">
        <f t="shared" si="121"/>
        <v>39598</v>
      </c>
      <c r="N1870" s="11">
        <f t="shared" si="122"/>
        <v>3479</v>
      </c>
    </row>
    <row r="1871" spans="1:14" x14ac:dyDescent="0.25">
      <c r="A1871" s="5">
        <v>41</v>
      </c>
      <c r="B1871" s="9" t="s">
        <v>180</v>
      </c>
      <c r="C1871" s="10" t="s">
        <v>181</v>
      </c>
      <c r="D1871">
        <v>1968</v>
      </c>
      <c r="E1871" s="7" t="s">
        <v>11</v>
      </c>
      <c r="F1871" s="8">
        <v>7396</v>
      </c>
      <c r="G1871" s="8">
        <v>44912</v>
      </c>
      <c r="H1871" s="8">
        <v>6372</v>
      </c>
      <c r="I1871" s="8">
        <v>56072</v>
      </c>
      <c r="J1871" t="str">
        <f>LOOKUP(A1871,Feuil7!A$2:A$28,Feuil7!D$2:D$28)</f>
        <v>LORRAINE</v>
      </c>
      <c r="K1871" t="str">
        <f t="shared" si="119"/>
        <v>niveau primaire</v>
      </c>
      <c r="L1871" t="str">
        <f t="shared" si="120"/>
        <v>EST</v>
      </c>
      <c r="M1871" s="11">
        <f t="shared" si="121"/>
        <v>114752</v>
      </c>
      <c r="N1871" s="11">
        <f t="shared" si="122"/>
        <v>13768</v>
      </c>
    </row>
    <row r="1872" spans="1:14" x14ac:dyDescent="0.25">
      <c r="A1872" s="5">
        <v>21</v>
      </c>
      <c r="B1872" s="9" t="s">
        <v>312</v>
      </c>
      <c r="C1872" s="10" t="s">
        <v>22</v>
      </c>
      <c r="D1872">
        <v>1968</v>
      </c>
      <c r="E1872" s="7" t="s">
        <v>193</v>
      </c>
      <c r="F1872" s="8">
        <v>5924</v>
      </c>
      <c r="G1872" s="8">
        <v>28740</v>
      </c>
      <c r="H1872" s="8">
        <v>6724</v>
      </c>
      <c r="I1872" s="8">
        <v>33516</v>
      </c>
      <c r="J1872" t="str">
        <f>LOOKUP(A1872,Feuil7!A$2:A$28,Feuil7!D$2:D$28)</f>
        <v>CHAMPAGNE-ARDENNE</v>
      </c>
      <c r="K1872" t="str">
        <f t="shared" si="119"/>
        <v>niveau primaire</v>
      </c>
      <c r="L1872" t="str">
        <f t="shared" si="120"/>
        <v>BASSIN PARISIEN</v>
      </c>
      <c r="M1872" s="11">
        <f t="shared" si="121"/>
        <v>74904</v>
      </c>
      <c r="N1872" s="11">
        <f t="shared" si="122"/>
        <v>12648</v>
      </c>
    </row>
    <row r="1873" spans="1:14" x14ac:dyDescent="0.25">
      <c r="A1873" s="5">
        <v>42</v>
      </c>
      <c r="B1873" s="9" t="s">
        <v>143</v>
      </c>
      <c r="C1873" s="10" t="s">
        <v>144</v>
      </c>
      <c r="D1873" s="11">
        <v>1990</v>
      </c>
      <c r="E1873" s="7" t="s">
        <v>193</v>
      </c>
      <c r="F1873" s="8">
        <v>1835</v>
      </c>
      <c r="G1873" s="8">
        <v>36531</v>
      </c>
      <c r="H1873" s="8">
        <v>1852</v>
      </c>
      <c r="I1873" s="8">
        <v>67119</v>
      </c>
      <c r="J1873" t="str">
        <f>LOOKUP(A1873,Feuil7!A$2:A$28,Feuil7!D$2:D$28)</f>
        <v>ALSACE</v>
      </c>
      <c r="K1873" t="str">
        <f t="shared" si="119"/>
        <v>niveau primaire</v>
      </c>
      <c r="L1873" t="str">
        <f t="shared" si="120"/>
        <v>EST</v>
      </c>
      <c r="M1873" s="11">
        <f t="shared" si="121"/>
        <v>107337</v>
      </c>
      <c r="N1873" s="11">
        <f t="shared" si="122"/>
        <v>3687</v>
      </c>
    </row>
    <row r="1874" spans="1:14" x14ac:dyDescent="0.25">
      <c r="A1874" s="5">
        <v>11</v>
      </c>
      <c r="B1874" s="9" t="s">
        <v>156</v>
      </c>
      <c r="C1874" s="10" t="s">
        <v>157</v>
      </c>
      <c r="D1874" s="11">
        <v>1990</v>
      </c>
      <c r="E1874" s="7" t="s">
        <v>197</v>
      </c>
      <c r="F1874" s="8">
        <v>12423</v>
      </c>
      <c r="G1874" s="8">
        <v>232652</v>
      </c>
      <c r="H1874" s="8">
        <v>20693</v>
      </c>
      <c r="I1874" s="8">
        <v>219514</v>
      </c>
      <c r="J1874" t="str">
        <f>LOOKUP(A1874,Feuil7!A$2:A$28,Feuil7!D$2:D$28)</f>
        <v>ILE-DE-FRANCE</v>
      </c>
      <c r="K1874" t="str">
        <f t="shared" si="119"/>
        <v>niveau supérieur</v>
      </c>
      <c r="L1874" t="str">
        <f t="shared" si="120"/>
        <v>REGION PARISIENNE</v>
      </c>
      <c r="M1874" s="11">
        <f t="shared" si="121"/>
        <v>485282</v>
      </c>
      <c r="N1874" s="11">
        <f t="shared" si="122"/>
        <v>33116</v>
      </c>
    </row>
    <row r="1875" spans="1:14" x14ac:dyDescent="0.25">
      <c r="A1875" s="5">
        <v>11</v>
      </c>
      <c r="B1875" s="9" t="s">
        <v>162</v>
      </c>
      <c r="C1875" s="10" t="s">
        <v>163</v>
      </c>
      <c r="D1875" s="11">
        <v>1999</v>
      </c>
      <c r="E1875" s="7" t="s">
        <v>196</v>
      </c>
      <c r="F1875" s="8">
        <v>7505</v>
      </c>
      <c r="G1875" s="8">
        <v>53678</v>
      </c>
      <c r="H1875" s="8">
        <v>8249</v>
      </c>
      <c r="I1875" s="8">
        <v>67400</v>
      </c>
      <c r="J1875" t="str">
        <f>LOOKUP(A1875,Feuil7!A$2:A$28,Feuil7!D$2:D$28)</f>
        <v>ILE-DE-FRANCE</v>
      </c>
      <c r="K1875" t="str">
        <f t="shared" si="119"/>
        <v>niveau supérieur</v>
      </c>
      <c r="L1875" t="str">
        <f t="shared" si="120"/>
        <v>REGION PARISIENNE</v>
      </c>
      <c r="M1875" s="11">
        <f t="shared" si="121"/>
        <v>136832</v>
      </c>
      <c r="N1875" s="11">
        <f t="shared" si="122"/>
        <v>15754</v>
      </c>
    </row>
    <row r="1876" spans="1:14" x14ac:dyDescent="0.25">
      <c r="A1876" s="5">
        <v>74</v>
      </c>
      <c r="B1876" s="9" t="s">
        <v>59</v>
      </c>
      <c r="C1876" s="10" t="s">
        <v>60</v>
      </c>
      <c r="D1876">
        <v>1968</v>
      </c>
      <c r="E1876" s="7" t="s">
        <v>197</v>
      </c>
      <c r="F1876" s="8">
        <v>104</v>
      </c>
      <c r="G1876" s="8">
        <v>1044</v>
      </c>
      <c r="H1876" s="8">
        <v>60</v>
      </c>
      <c r="I1876" s="8">
        <v>420</v>
      </c>
      <c r="J1876" t="str">
        <f>LOOKUP(A1876,Feuil7!A$2:A$28,Feuil7!D$2:D$28)</f>
        <v>LIMOUSIN</v>
      </c>
      <c r="K1876" t="str">
        <f t="shared" si="119"/>
        <v>niveau supérieur</v>
      </c>
      <c r="L1876" t="str">
        <f t="shared" si="120"/>
        <v>SUD-OUEST</v>
      </c>
      <c r="M1876" s="11">
        <f t="shared" si="121"/>
        <v>1628</v>
      </c>
      <c r="N1876" s="11">
        <f t="shared" si="122"/>
        <v>164</v>
      </c>
    </row>
    <row r="1877" spans="1:14" x14ac:dyDescent="0.25">
      <c r="A1877" s="5">
        <v>82</v>
      </c>
      <c r="B1877" s="9" t="s">
        <v>55</v>
      </c>
      <c r="C1877" s="10" t="s">
        <v>65</v>
      </c>
      <c r="D1877" s="11">
        <v>1999</v>
      </c>
      <c r="E1877" s="7" t="s">
        <v>193</v>
      </c>
      <c r="F1877" s="8">
        <v>165</v>
      </c>
      <c r="G1877" s="8">
        <v>25090</v>
      </c>
      <c r="H1877" s="8">
        <v>120</v>
      </c>
      <c r="I1877" s="8">
        <v>35484</v>
      </c>
      <c r="J1877" t="str">
        <f>LOOKUP(A1877,Feuil7!A$2:A$28,Feuil7!D$2:D$28)</f>
        <v>RHONE-ALPES</v>
      </c>
      <c r="K1877" t="str">
        <f t="shared" si="119"/>
        <v>niveau primaire</v>
      </c>
      <c r="L1877" t="str">
        <f t="shared" si="120"/>
        <v>CENTRE-EST</v>
      </c>
      <c r="M1877" s="11">
        <f t="shared" si="121"/>
        <v>60859</v>
      </c>
      <c r="N1877" s="11">
        <f t="shared" si="122"/>
        <v>285</v>
      </c>
    </row>
    <row r="1878" spans="1:14" x14ac:dyDescent="0.25">
      <c r="A1878" s="5">
        <v>94</v>
      </c>
      <c r="B1878" s="9" t="s">
        <v>53</v>
      </c>
      <c r="C1878" s="10" t="s">
        <v>54</v>
      </c>
      <c r="D1878" s="11">
        <v>1975</v>
      </c>
      <c r="E1878" s="7" t="s">
        <v>194</v>
      </c>
      <c r="F1878" s="8">
        <v>860</v>
      </c>
      <c r="G1878" s="8">
        <v>2740</v>
      </c>
      <c r="H1878" s="8">
        <v>760</v>
      </c>
      <c r="I1878" s="8">
        <v>3700</v>
      </c>
      <c r="J1878" t="str">
        <f>LOOKUP(A1878,Feuil7!A$2:A$28,Feuil7!D$2:D$28)</f>
        <v>CORSE</v>
      </c>
      <c r="K1878" t="str">
        <f t="shared" si="119"/>
        <v>niveau secondaire</v>
      </c>
      <c r="L1878" t="str">
        <f t="shared" si="120"/>
        <v>MEDITERRANEE</v>
      </c>
      <c r="M1878" s="11">
        <f t="shared" si="121"/>
        <v>8060</v>
      </c>
      <c r="N1878" s="11">
        <f t="shared" si="122"/>
        <v>1620</v>
      </c>
    </row>
    <row r="1879" spans="1:14" x14ac:dyDescent="0.25">
      <c r="A1879" s="5">
        <v>11</v>
      </c>
      <c r="B1879" s="9" t="s">
        <v>191</v>
      </c>
      <c r="C1879" s="10" t="s">
        <v>192</v>
      </c>
      <c r="D1879" s="11">
        <v>1975</v>
      </c>
      <c r="E1879" s="7" t="s">
        <v>194</v>
      </c>
      <c r="F1879" s="8">
        <v>4090</v>
      </c>
      <c r="G1879" s="8">
        <v>12920</v>
      </c>
      <c r="H1879" s="8">
        <v>4705</v>
      </c>
      <c r="I1879" s="8">
        <v>20570</v>
      </c>
      <c r="J1879" t="str">
        <f>LOOKUP(A1879,Feuil7!A$2:A$28,Feuil7!D$2:D$28)</f>
        <v>ILE-DE-FRANCE</v>
      </c>
      <c r="K1879" t="str">
        <f t="shared" si="119"/>
        <v>niveau secondaire</v>
      </c>
      <c r="L1879" t="str">
        <f t="shared" si="120"/>
        <v>REGION PARISIENNE</v>
      </c>
      <c r="M1879" s="11">
        <f t="shared" si="121"/>
        <v>42285</v>
      </c>
      <c r="N1879" s="11">
        <f t="shared" si="122"/>
        <v>8795</v>
      </c>
    </row>
    <row r="1880" spans="1:14" x14ac:dyDescent="0.25">
      <c r="A1880" s="5">
        <v>23</v>
      </c>
      <c r="B1880" s="9" t="s">
        <v>66</v>
      </c>
      <c r="C1880" s="10" t="s">
        <v>67</v>
      </c>
      <c r="D1880" s="11">
        <v>2006</v>
      </c>
      <c r="E1880" s="7" t="s">
        <v>194</v>
      </c>
      <c r="F1880" s="8">
        <v>2202.8871348051548</v>
      </c>
      <c r="G1880" s="8">
        <v>8675.4836974785103</v>
      </c>
      <c r="H1880" s="8">
        <v>1697.1316717946904</v>
      </c>
      <c r="I1880" s="8">
        <v>14874.784260806633</v>
      </c>
      <c r="J1880" t="str">
        <f>LOOKUP(A1880,Feuil7!A$2:A$28,Feuil7!D$2:D$28)</f>
        <v>HAUTE-NORMANDIE</v>
      </c>
      <c r="K1880" t="str">
        <f t="shared" si="119"/>
        <v>niveau secondaire</v>
      </c>
      <c r="L1880" t="str">
        <f t="shared" si="120"/>
        <v>BASSIN PARISIEN</v>
      </c>
      <c r="M1880" s="11">
        <f t="shared" si="121"/>
        <v>27450.286764884986</v>
      </c>
      <c r="N1880" s="11">
        <f t="shared" si="122"/>
        <v>3900.0188065998454</v>
      </c>
    </row>
    <row r="1881" spans="1:14" x14ac:dyDescent="0.25">
      <c r="A1881" s="5">
        <v>31</v>
      </c>
      <c r="B1881" s="9" t="s">
        <v>133</v>
      </c>
      <c r="C1881" s="10" t="s">
        <v>134</v>
      </c>
      <c r="D1881" s="11">
        <v>1990</v>
      </c>
      <c r="E1881" s="7" t="s">
        <v>194</v>
      </c>
      <c r="F1881" s="8">
        <v>4089</v>
      </c>
      <c r="G1881" s="8">
        <v>24268</v>
      </c>
      <c r="H1881" s="8">
        <v>5293</v>
      </c>
      <c r="I1881" s="8">
        <v>38545</v>
      </c>
      <c r="J1881" t="str">
        <f>LOOKUP(A1881,Feuil7!A$2:A$28,Feuil7!D$2:D$28)</f>
        <v>NORD-PAS-DE-CALAIS</v>
      </c>
      <c r="K1881" t="str">
        <f t="shared" si="119"/>
        <v>niveau secondaire</v>
      </c>
      <c r="L1881" t="str">
        <f t="shared" si="120"/>
        <v/>
      </c>
      <c r="M1881" s="11">
        <f t="shared" si="121"/>
        <v>72195</v>
      </c>
      <c r="N1881" s="11">
        <f t="shared" si="122"/>
        <v>9382</v>
      </c>
    </row>
    <row r="1882" spans="1:14" x14ac:dyDescent="0.25">
      <c r="A1882" s="5">
        <v>74</v>
      </c>
      <c r="B1882" s="9" t="s">
        <v>48</v>
      </c>
      <c r="C1882" s="10" t="s">
        <v>49</v>
      </c>
      <c r="D1882" s="11">
        <v>1982</v>
      </c>
      <c r="E1882" s="7" t="s">
        <v>196</v>
      </c>
      <c r="F1882" s="8">
        <v>1040</v>
      </c>
      <c r="G1882" s="8">
        <v>6748</v>
      </c>
      <c r="H1882" s="8">
        <v>1384</v>
      </c>
      <c r="I1882" s="8">
        <v>5772</v>
      </c>
      <c r="J1882" t="str">
        <f>LOOKUP(A1882,Feuil7!A$2:A$28,Feuil7!D$2:D$28)</f>
        <v>LIMOUSIN</v>
      </c>
      <c r="K1882" t="str">
        <f t="shared" si="119"/>
        <v>niveau supérieur</v>
      </c>
      <c r="L1882" t="str">
        <f t="shared" si="120"/>
        <v>SUD-OUEST</v>
      </c>
      <c r="M1882" s="11">
        <f t="shared" si="121"/>
        <v>14944</v>
      </c>
      <c r="N1882" s="11">
        <f t="shared" si="122"/>
        <v>2424</v>
      </c>
    </row>
    <row r="1883" spans="1:14" x14ac:dyDescent="0.25">
      <c r="A1883" s="5">
        <v>93</v>
      </c>
      <c r="B1883" s="9" t="s">
        <v>311</v>
      </c>
      <c r="C1883" s="10" t="s">
        <v>18</v>
      </c>
      <c r="D1883" s="11">
        <v>1982</v>
      </c>
      <c r="E1883" s="7" t="s">
        <v>195</v>
      </c>
      <c r="F1883" s="8">
        <v>1832</v>
      </c>
      <c r="G1883" s="8">
        <v>5568</v>
      </c>
      <c r="H1883" s="8">
        <v>1092</v>
      </c>
      <c r="I1883" s="8">
        <v>3324</v>
      </c>
      <c r="J1883" t="str">
        <f>LOOKUP(A1883,Feuil7!A$2:A$28,Feuil7!D$2:D$28)</f>
        <v>PROVENCE-ALPES-COTE D'AZUR</v>
      </c>
      <c r="K1883" t="str">
        <f t="shared" si="119"/>
        <v>niveau secondaire</v>
      </c>
      <c r="L1883" t="str">
        <f t="shared" si="120"/>
        <v>MEDITERRANEE</v>
      </c>
      <c r="M1883" s="11">
        <f t="shared" si="121"/>
        <v>11816</v>
      </c>
      <c r="N1883" s="11">
        <f t="shared" si="122"/>
        <v>2924</v>
      </c>
    </row>
    <row r="1884" spans="1:14" x14ac:dyDescent="0.25">
      <c r="A1884" s="5">
        <v>24</v>
      </c>
      <c r="B1884" s="9" t="s">
        <v>68</v>
      </c>
      <c r="C1884" s="10" t="s">
        <v>69</v>
      </c>
      <c r="D1884" s="11">
        <v>1990</v>
      </c>
      <c r="E1884" s="7" t="s">
        <v>197</v>
      </c>
      <c r="F1884" s="8">
        <v>856</v>
      </c>
      <c r="G1884" s="8">
        <v>10532</v>
      </c>
      <c r="H1884" s="8">
        <v>1252</v>
      </c>
      <c r="I1884" s="8">
        <v>9360</v>
      </c>
      <c r="J1884" t="str">
        <f>LOOKUP(A1884,Feuil7!A$2:A$28,Feuil7!D$2:D$28)</f>
        <v>CENTRE</v>
      </c>
      <c r="K1884" t="str">
        <f t="shared" si="119"/>
        <v>niveau supérieur</v>
      </c>
      <c r="L1884" t="str">
        <f t="shared" si="120"/>
        <v>BASSIN PARISIEN</v>
      </c>
      <c r="M1884" s="11">
        <f t="shared" si="121"/>
        <v>22000</v>
      </c>
      <c r="N1884" s="11">
        <f t="shared" si="122"/>
        <v>2108</v>
      </c>
    </row>
    <row r="1885" spans="1:14" x14ac:dyDescent="0.25">
      <c r="A1885" s="5">
        <v>73</v>
      </c>
      <c r="B1885" s="9" t="s">
        <v>139</v>
      </c>
      <c r="C1885" s="10" t="s">
        <v>140</v>
      </c>
      <c r="D1885" s="11">
        <v>1990</v>
      </c>
      <c r="E1885" s="7" t="s">
        <v>193</v>
      </c>
      <c r="F1885" s="8">
        <v>288</v>
      </c>
      <c r="G1885" s="8">
        <v>17004</v>
      </c>
      <c r="H1885" s="8">
        <v>180</v>
      </c>
      <c r="I1885" s="8">
        <v>21428</v>
      </c>
      <c r="J1885" t="str">
        <f>LOOKUP(A1885,Feuil7!A$2:A$28,Feuil7!D$2:D$28)</f>
        <v>MIDI-PYRENEES</v>
      </c>
      <c r="K1885" t="str">
        <f t="shared" si="119"/>
        <v>niveau primaire</v>
      </c>
      <c r="L1885" t="str">
        <f t="shared" si="120"/>
        <v>SUD-OUEST</v>
      </c>
      <c r="M1885" s="11">
        <f t="shared" si="121"/>
        <v>38900</v>
      </c>
      <c r="N1885" s="11">
        <f t="shared" si="122"/>
        <v>468</v>
      </c>
    </row>
    <row r="1886" spans="1:14" x14ac:dyDescent="0.25">
      <c r="A1886" s="5">
        <v>43</v>
      </c>
      <c r="B1886" s="9" t="s">
        <v>34</v>
      </c>
      <c r="C1886" s="10" t="s">
        <v>64</v>
      </c>
      <c r="D1886" s="11">
        <v>1982</v>
      </c>
      <c r="E1886" s="7" t="s">
        <v>197</v>
      </c>
      <c r="F1886" s="8">
        <v>948</v>
      </c>
      <c r="G1886" s="8">
        <v>11016</v>
      </c>
      <c r="H1886" s="8">
        <v>1592</v>
      </c>
      <c r="I1886" s="8">
        <v>10656</v>
      </c>
      <c r="J1886" t="str">
        <f>LOOKUP(A1886,Feuil7!A$2:A$28,Feuil7!D$2:D$28)</f>
        <v>FRANCHE-COMTE</v>
      </c>
      <c r="K1886" t="str">
        <f t="shared" si="119"/>
        <v>niveau supérieur</v>
      </c>
      <c r="L1886" t="str">
        <f t="shared" si="120"/>
        <v>EST</v>
      </c>
      <c r="M1886" s="11">
        <f t="shared" si="121"/>
        <v>24212</v>
      </c>
      <c r="N1886" s="11">
        <f t="shared" si="122"/>
        <v>2540</v>
      </c>
    </row>
    <row r="1887" spans="1:14" x14ac:dyDescent="0.25">
      <c r="A1887" s="5">
        <v>41</v>
      </c>
      <c r="B1887" s="9" t="s">
        <v>39</v>
      </c>
      <c r="C1887" s="10" t="s">
        <v>118</v>
      </c>
      <c r="D1887" s="11">
        <v>2011</v>
      </c>
      <c r="E1887" s="7" t="s">
        <v>195</v>
      </c>
      <c r="F1887" s="8">
        <v>6956.5805662676739</v>
      </c>
      <c r="G1887" s="8">
        <v>75252.515747191603</v>
      </c>
      <c r="H1887" s="8">
        <v>4426.6770231040573</v>
      </c>
      <c r="I1887" s="8">
        <v>57462.434506501828</v>
      </c>
      <c r="J1887" t="str">
        <f>LOOKUP(A1887,Feuil7!A$2:A$28,Feuil7!D$2:D$28)</f>
        <v>LORRAINE</v>
      </c>
      <c r="K1887" t="str">
        <f t="shared" si="119"/>
        <v>niveau secondaire</v>
      </c>
      <c r="L1887" t="str">
        <f t="shared" si="120"/>
        <v>EST</v>
      </c>
      <c r="M1887" s="11">
        <f t="shared" si="121"/>
        <v>144098.20784306515</v>
      </c>
      <c r="N1887" s="11">
        <f t="shared" si="122"/>
        <v>11383.257589371731</v>
      </c>
    </row>
    <row r="1888" spans="1:14" x14ac:dyDescent="0.25">
      <c r="A1888" s="5">
        <v>53</v>
      </c>
      <c r="B1888" s="9" t="s">
        <v>121</v>
      </c>
      <c r="C1888" s="10" t="s">
        <v>122</v>
      </c>
      <c r="D1888" s="11">
        <v>2006</v>
      </c>
      <c r="E1888" s="7" t="s">
        <v>197</v>
      </c>
      <c r="F1888" s="8">
        <v>2968.2207405047429</v>
      </c>
      <c r="G1888" s="8">
        <v>42716.391878262795</v>
      </c>
      <c r="H1888" s="8">
        <v>4036.225550222955</v>
      </c>
      <c r="I1888" s="8">
        <v>50402.58179318675</v>
      </c>
      <c r="J1888" t="str">
        <f>LOOKUP(A1888,Feuil7!A$2:A$28,Feuil7!D$2:D$28)</f>
        <v>BRETAGNE</v>
      </c>
      <c r="K1888" t="str">
        <f t="shared" si="119"/>
        <v>niveau supérieur</v>
      </c>
      <c r="L1888" t="str">
        <f t="shared" si="120"/>
        <v>OUEST</v>
      </c>
      <c r="M1888" s="11">
        <f t="shared" si="121"/>
        <v>100123.41996217724</v>
      </c>
      <c r="N1888" s="11">
        <f t="shared" si="122"/>
        <v>7004.4462907276975</v>
      </c>
    </row>
    <row r="1889" spans="1:14" x14ac:dyDescent="0.25">
      <c r="A1889" s="5">
        <v>41</v>
      </c>
      <c r="B1889" s="9" t="s">
        <v>39</v>
      </c>
      <c r="C1889" s="10" t="s">
        <v>118</v>
      </c>
      <c r="D1889" s="11">
        <v>1982</v>
      </c>
      <c r="E1889" s="7" t="s">
        <v>11</v>
      </c>
      <c r="F1889" s="8">
        <v>14476</v>
      </c>
      <c r="G1889" s="8">
        <v>72028</v>
      </c>
      <c r="H1889" s="8">
        <v>12836</v>
      </c>
      <c r="I1889" s="8">
        <v>91608</v>
      </c>
      <c r="J1889" t="str">
        <f>LOOKUP(A1889,Feuil7!A$2:A$28,Feuil7!D$2:D$28)</f>
        <v>LORRAINE</v>
      </c>
      <c r="K1889" t="str">
        <f t="shared" si="119"/>
        <v>niveau primaire</v>
      </c>
      <c r="L1889" t="str">
        <f t="shared" si="120"/>
        <v>EST</v>
      </c>
      <c r="M1889" s="11">
        <f t="shared" si="121"/>
        <v>190948</v>
      </c>
      <c r="N1889" s="11">
        <f t="shared" si="122"/>
        <v>27312</v>
      </c>
    </row>
    <row r="1890" spans="1:14" x14ac:dyDescent="0.25">
      <c r="A1890" s="5">
        <v>11</v>
      </c>
      <c r="B1890" s="9" t="s">
        <v>162</v>
      </c>
      <c r="C1890" s="10" t="s">
        <v>163</v>
      </c>
      <c r="D1890" s="11">
        <v>2006</v>
      </c>
      <c r="E1890" s="7" t="s">
        <v>197</v>
      </c>
      <c r="F1890" s="8">
        <v>8409.6026979131802</v>
      </c>
      <c r="G1890" s="8">
        <v>170899.81230898353</v>
      </c>
      <c r="H1890" s="8">
        <v>12031.489577988039</v>
      </c>
      <c r="I1890" s="8">
        <v>166053.00484547307</v>
      </c>
      <c r="J1890" t="str">
        <f>LOOKUP(A1890,Feuil7!A$2:A$28,Feuil7!D$2:D$28)</f>
        <v>ILE-DE-FRANCE</v>
      </c>
      <c r="K1890" t="str">
        <f t="shared" si="119"/>
        <v>niveau supérieur</v>
      </c>
      <c r="L1890" t="str">
        <f t="shared" si="120"/>
        <v>REGION PARISIENNE</v>
      </c>
      <c r="M1890" s="11">
        <f t="shared" si="121"/>
        <v>357393.90943035786</v>
      </c>
      <c r="N1890" s="11">
        <f t="shared" si="122"/>
        <v>20441.092275901217</v>
      </c>
    </row>
    <row r="1891" spans="1:14" x14ac:dyDescent="0.25">
      <c r="A1891" s="5">
        <v>73</v>
      </c>
      <c r="B1891" s="9" t="s">
        <v>74</v>
      </c>
      <c r="C1891" s="10" t="s">
        <v>75</v>
      </c>
      <c r="D1891" s="11">
        <v>1982</v>
      </c>
      <c r="E1891" s="7" t="s">
        <v>194</v>
      </c>
      <c r="F1891" s="8">
        <v>3756</v>
      </c>
      <c r="G1891" s="8">
        <v>13712</v>
      </c>
      <c r="H1891" s="8">
        <v>3800</v>
      </c>
      <c r="I1891" s="8">
        <v>22068</v>
      </c>
      <c r="J1891" t="str">
        <f>LOOKUP(A1891,Feuil7!A$2:A$28,Feuil7!D$2:D$28)</f>
        <v>MIDI-PYRENEES</v>
      </c>
      <c r="K1891" t="str">
        <f t="shared" si="119"/>
        <v>niveau secondaire</v>
      </c>
      <c r="L1891" t="str">
        <f t="shared" si="120"/>
        <v>SUD-OUEST</v>
      </c>
      <c r="M1891" s="11">
        <f t="shared" si="121"/>
        <v>43336</v>
      </c>
      <c r="N1891" s="11">
        <f t="shared" si="122"/>
        <v>7556</v>
      </c>
    </row>
    <row r="1892" spans="1:14" x14ac:dyDescent="0.25">
      <c r="A1892" s="5">
        <v>43</v>
      </c>
      <c r="B1892" s="9" t="s">
        <v>149</v>
      </c>
      <c r="C1892" s="10" t="s">
        <v>150</v>
      </c>
      <c r="D1892">
        <v>1968</v>
      </c>
      <c r="E1892" s="7" t="s">
        <v>196</v>
      </c>
      <c r="F1892" s="8">
        <v>644</v>
      </c>
      <c r="G1892" s="8">
        <v>2692</v>
      </c>
      <c r="H1892" s="8">
        <v>620</v>
      </c>
      <c r="I1892" s="8">
        <v>2168</v>
      </c>
      <c r="J1892" t="str">
        <f>LOOKUP(A1892,Feuil7!A$2:A$28,Feuil7!D$2:D$28)</f>
        <v>FRANCHE-COMTE</v>
      </c>
      <c r="K1892" t="str">
        <f t="shared" si="119"/>
        <v>niveau supérieur</v>
      </c>
      <c r="L1892" t="str">
        <f t="shared" si="120"/>
        <v>EST</v>
      </c>
      <c r="M1892" s="11">
        <f t="shared" si="121"/>
        <v>6124</v>
      </c>
      <c r="N1892" s="11">
        <f t="shared" si="122"/>
        <v>1264</v>
      </c>
    </row>
    <row r="1893" spans="1:14" x14ac:dyDescent="0.25">
      <c r="A1893" s="5">
        <v>23</v>
      </c>
      <c r="B1893" s="9" t="s">
        <v>158</v>
      </c>
      <c r="C1893" s="10" t="s">
        <v>159</v>
      </c>
      <c r="D1893" s="11">
        <v>1975</v>
      </c>
      <c r="E1893" s="7" t="s">
        <v>194</v>
      </c>
      <c r="F1893" s="8">
        <v>4340</v>
      </c>
      <c r="G1893" s="8">
        <v>10410</v>
      </c>
      <c r="H1893" s="8">
        <v>6170</v>
      </c>
      <c r="I1893" s="8">
        <v>18485</v>
      </c>
      <c r="J1893" t="str">
        <f>LOOKUP(A1893,Feuil7!A$2:A$28,Feuil7!D$2:D$28)</f>
        <v>HAUTE-NORMANDIE</v>
      </c>
      <c r="K1893" t="str">
        <f t="shared" si="119"/>
        <v>niveau secondaire</v>
      </c>
      <c r="L1893" t="str">
        <f t="shared" si="120"/>
        <v>BASSIN PARISIEN</v>
      </c>
      <c r="M1893" s="11">
        <f t="shared" si="121"/>
        <v>39405</v>
      </c>
      <c r="N1893" s="11">
        <f t="shared" si="122"/>
        <v>10510</v>
      </c>
    </row>
    <row r="1894" spans="1:14" x14ac:dyDescent="0.25">
      <c r="A1894" s="5">
        <v>24</v>
      </c>
      <c r="B1894" s="9" t="s">
        <v>68</v>
      </c>
      <c r="C1894" s="10" t="s">
        <v>69</v>
      </c>
      <c r="D1894" s="11">
        <v>1982</v>
      </c>
      <c r="E1894" s="7" t="s">
        <v>193</v>
      </c>
      <c r="F1894" s="8">
        <v>1536</v>
      </c>
      <c r="G1894" s="8">
        <v>26188</v>
      </c>
      <c r="H1894" s="8">
        <v>1752</v>
      </c>
      <c r="I1894" s="8">
        <v>35244</v>
      </c>
      <c r="J1894" t="str">
        <f>LOOKUP(A1894,Feuil7!A$2:A$28,Feuil7!D$2:D$28)</f>
        <v>CENTRE</v>
      </c>
      <c r="K1894" t="str">
        <f t="shared" si="119"/>
        <v>niveau primaire</v>
      </c>
      <c r="L1894" t="str">
        <f t="shared" si="120"/>
        <v>BASSIN PARISIEN</v>
      </c>
      <c r="M1894" s="11">
        <f t="shared" si="121"/>
        <v>64720</v>
      </c>
      <c r="N1894" s="11">
        <f t="shared" si="122"/>
        <v>3288</v>
      </c>
    </row>
    <row r="1895" spans="1:14" x14ac:dyDescent="0.25">
      <c r="A1895" s="5">
        <v>91</v>
      </c>
      <c r="B1895" s="9" t="s">
        <v>141</v>
      </c>
      <c r="C1895" s="10" t="s">
        <v>142</v>
      </c>
      <c r="D1895" s="11">
        <v>1990</v>
      </c>
      <c r="E1895" s="7" t="s">
        <v>197</v>
      </c>
      <c r="F1895" s="8">
        <v>578</v>
      </c>
      <c r="G1895" s="8">
        <v>11269</v>
      </c>
      <c r="H1895" s="8">
        <v>964</v>
      </c>
      <c r="I1895" s="8">
        <v>10252</v>
      </c>
      <c r="J1895" t="str">
        <f>LOOKUP(A1895,Feuil7!A$2:A$28,Feuil7!D$2:D$28)</f>
        <v>LANGUEDOC-ROUSSILLON</v>
      </c>
      <c r="K1895" t="str">
        <f t="shared" si="119"/>
        <v>niveau supérieur</v>
      </c>
      <c r="L1895" t="str">
        <f t="shared" si="120"/>
        <v>MEDITERRANEE</v>
      </c>
      <c r="M1895" s="11">
        <f t="shared" si="121"/>
        <v>23063</v>
      </c>
      <c r="N1895" s="11">
        <f t="shared" si="122"/>
        <v>1542</v>
      </c>
    </row>
    <row r="1896" spans="1:14" x14ac:dyDescent="0.25">
      <c r="A1896" s="5">
        <v>73</v>
      </c>
      <c r="B1896" s="9" t="s">
        <v>139</v>
      </c>
      <c r="C1896" s="10" t="s">
        <v>140</v>
      </c>
      <c r="D1896" s="11">
        <v>1990</v>
      </c>
      <c r="E1896" s="7" t="s">
        <v>196</v>
      </c>
      <c r="F1896" s="8">
        <v>704</v>
      </c>
      <c r="G1896" s="8">
        <v>7684</v>
      </c>
      <c r="H1896" s="8">
        <v>1064</v>
      </c>
      <c r="I1896" s="8">
        <v>8952</v>
      </c>
      <c r="J1896" t="str">
        <f>LOOKUP(A1896,Feuil7!A$2:A$28,Feuil7!D$2:D$28)</f>
        <v>MIDI-PYRENEES</v>
      </c>
      <c r="K1896" t="str">
        <f t="shared" si="119"/>
        <v>niveau supérieur</v>
      </c>
      <c r="L1896" t="str">
        <f t="shared" si="120"/>
        <v>SUD-OUEST</v>
      </c>
      <c r="M1896" s="11">
        <f t="shared" si="121"/>
        <v>18404</v>
      </c>
      <c r="N1896" s="11">
        <f t="shared" si="122"/>
        <v>1768</v>
      </c>
    </row>
    <row r="1897" spans="1:14" x14ac:dyDescent="0.25">
      <c r="A1897" s="5">
        <v>11</v>
      </c>
      <c r="B1897" s="9" t="s">
        <v>162</v>
      </c>
      <c r="C1897" s="10" t="s">
        <v>163</v>
      </c>
      <c r="D1897" s="11">
        <v>1999</v>
      </c>
      <c r="E1897" s="7" t="s">
        <v>11</v>
      </c>
      <c r="F1897" s="8">
        <v>6548</v>
      </c>
      <c r="G1897" s="8">
        <v>56290</v>
      </c>
      <c r="H1897" s="8">
        <v>4013</v>
      </c>
      <c r="I1897" s="8">
        <v>62673</v>
      </c>
      <c r="J1897" t="str">
        <f>LOOKUP(A1897,Feuil7!A$2:A$28,Feuil7!D$2:D$28)</f>
        <v>ILE-DE-FRANCE</v>
      </c>
      <c r="K1897" t="str">
        <f t="shared" si="119"/>
        <v>niveau primaire</v>
      </c>
      <c r="L1897" t="str">
        <f t="shared" si="120"/>
        <v>REGION PARISIENNE</v>
      </c>
      <c r="M1897" s="11">
        <f t="shared" si="121"/>
        <v>129524</v>
      </c>
      <c r="N1897" s="11">
        <f t="shared" si="122"/>
        <v>10561</v>
      </c>
    </row>
    <row r="1898" spans="1:14" x14ac:dyDescent="0.25">
      <c r="A1898" s="5">
        <v>26</v>
      </c>
      <c r="B1898" s="9" t="s">
        <v>151</v>
      </c>
      <c r="C1898" s="10" t="s">
        <v>152</v>
      </c>
      <c r="D1898" s="11">
        <v>2011</v>
      </c>
      <c r="E1898" s="7" t="s">
        <v>11</v>
      </c>
      <c r="F1898" s="8">
        <v>3067.6485616494865</v>
      </c>
      <c r="G1898" s="8">
        <v>33951.052328475293</v>
      </c>
      <c r="H1898" s="8">
        <v>2089.6497677552557</v>
      </c>
      <c r="I1898" s="8">
        <v>41036.401675687739</v>
      </c>
      <c r="J1898" t="str">
        <f>LOOKUP(A1898,Feuil7!A$2:A$28,Feuil7!D$2:D$28)</f>
        <v>BOURGOGNE</v>
      </c>
      <c r="K1898" t="str">
        <f t="shared" si="119"/>
        <v>niveau primaire</v>
      </c>
      <c r="L1898" t="str">
        <f t="shared" si="120"/>
        <v>BASSIN PARISIEN</v>
      </c>
      <c r="M1898" s="11">
        <f t="shared" si="121"/>
        <v>80144.752333567769</v>
      </c>
      <c r="N1898" s="11">
        <f t="shared" si="122"/>
        <v>5157.2983294047426</v>
      </c>
    </row>
    <row r="1899" spans="1:14" x14ac:dyDescent="0.25">
      <c r="A1899" s="5">
        <v>73</v>
      </c>
      <c r="B1899" s="9" t="s">
        <v>104</v>
      </c>
      <c r="C1899" s="10" t="s">
        <v>105</v>
      </c>
      <c r="D1899" s="11">
        <v>2011</v>
      </c>
      <c r="E1899" s="7" t="s">
        <v>194</v>
      </c>
      <c r="F1899" s="8">
        <v>441.83842891217114</v>
      </c>
      <c r="G1899" s="8">
        <v>3659.235589296336</v>
      </c>
      <c r="H1899" s="8">
        <v>314.57333805983995</v>
      </c>
      <c r="I1899" s="8">
        <v>5863.1405558417628</v>
      </c>
      <c r="J1899" t="str">
        <f>LOOKUP(A1899,Feuil7!A$2:A$28,Feuil7!D$2:D$28)</f>
        <v>MIDI-PYRENEES</v>
      </c>
      <c r="K1899" t="str">
        <f t="shared" si="119"/>
        <v>niveau secondaire</v>
      </c>
      <c r="L1899" t="str">
        <f t="shared" si="120"/>
        <v>SUD-OUEST</v>
      </c>
      <c r="M1899" s="11">
        <f t="shared" si="121"/>
        <v>10278.78791211011</v>
      </c>
      <c r="N1899" s="11">
        <f t="shared" si="122"/>
        <v>756.41176697201104</v>
      </c>
    </row>
    <row r="1900" spans="1:14" x14ac:dyDescent="0.25">
      <c r="A1900" s="5">
        <v>54</v>
      </c>
      <c r="B1900" s="9" t="s">
        <v>164</v>
      </c>
      <c r="C1900" s="10" t="s">
        <v>165</v>
      </c>
      <c r="D1900" s="11">
        <v>1975</v>
      </c>
      <c r="E1900" s="7" t="s">
        <v>194</v>
      </c>
      <c r="F1900" s="8">
        <v>1460</v>
      </c>
      <c r="G1900" s="8">
        <v>2550</v>
      </c>
      <c r="H1900" s="8">
        <v>1980</v>
      </c>
      <c r="I1900" s="8">
        <v>4570</v>
      </c>
      <c r="J1900" t="str">
        <f>LOOKUP(A1900,Feuil7!A$2:A$28,Feuil7!D$2:D$28)</f>
        <v>POITOU-CHARENTES</v>
      </c>
      <c r="K1900" t="str">
        <f t="shared" si="119"/>
        <v>niveau secondaire</v>
      </c>
      <c r="L1900" t="str">
        <f t="shared" si="120"/>
        <v>OUEST</v>
      </c>
      <c r="M1900" s="11">
        <f t="shared" si="121"/>
        <v>10560</v>
      </c>
      <c r="N1900" s="11">
        <f t="shared" si="122"/>
        <v>3440</v>
      </c>
    </row>
    <row r="1901" spans="1:14" x14ac:dyDescent="0.25">
      <c r="A1901" s="5">
        <v>43</v>
      </c>
      <c r="B1901" s="9" t="s">
        <v>90</v>
      </c>
      <c r="C1901" s="10" t="s">
        <v>91</v>
      </c>
      <c r="D1901" s="11">
        <v>1975</v>
      </c>
      <c r="E1901" s="7" t="s">
        <v>195</v>
      </c>
      <c r="F1901" s="8">
        <v>4410</v>
      </c>
      <c r="G1901" s="8">
        <v>9900</v>
      </c>
      <c r="H1901" s="8">
        <v>3150</v>
      </c>
      <c r="I1901" s="8">
        <v>5865</v>
      </c>
      <c r="J1901" t="str">
        <f>LOOKUP(A1901,Feuil7!A$2:A$28,Feuil7!D$2:D$28)</f>
        <v>FRANCHE-COMTE</v>
      </c>
      <c r="K1901" t="str">
        <f t="shared" si="119"/>
        <v>niveau secondaire</v>
      </c>
      <c r="L1901" t="str">
        <f t="shared" si="120"/>
        <v>EST</v>
      </c>
      <c r="M1901" s="11">
        <f t="shared" si="121"/>
        <v>23325</v>
      </c>
      <c r="N1901" s="11">
        <f t="shared" si="122"/>
        <v>7560</v>
      </c>
    </row>
    <row r="1902" spans="1:14" x14ac:dyDescent="0.25">
      <c r="A1902" s="5">
        <v>52</v>
      </c>
      <c r="B1902" s="9" t="s">
        <v>61</v>
      </c>
      <c r="C1902" s="10" t="s">
        <v>153</v>
      </c>
      <c r="D1902" s="11">
        <v>1975</v>
      </c>
      <c r="E1902" s="7" t="s">
        <v>195</v>
      </c>
      <c r="F1902" s="8">
        <v>9940</v>
      </c>
      <c r="G1902" s="8">
        <v>23820</v>
      </c>
      <c r="H1902" s="8">
        <v>5840</v>
      </c>
      <c r="I1902" s="8">
        <v>12050</v>
      </c>
      <c r="J1902" t="str">
        <f>LOOKUP(A1902,Feuil7!A$2:A$28,Feuil7!D$2:D$28)</f>
        <v>PAYS DE LA LOIRE</v>
      </c>
      <c r="K1902" t="str">
        <f t="shared" si="119"/>
        <v>niveau secondaire</v>
      </c>
      <c r="L1902" t="str">
        <f t="shared" si="120"/>
        <v>OUEST</v>
      </c>
      <c r="M1902" s="11">
        <f t="shared" si="121"/>
        <v>51650</v>
      </c>
      <c r="N1902" s="11">
        <f t="shared" si="122"/>
        <v>15780</v>
      </c>
    </row>
    <row r="1903" spans="1:14" x14ac:dyDescent="0.25">
      <c r="A1903" s="5">
        <v>91</v>
      </c>
      <c r="B1903" s="9" t="s">
        <v>108</v>
      </c>
      <c r="C1903" s="10" t="s">
        <v>109</v>
      </c>
      <c r="D1903" s="11">
        <v>2006</v>
      </c>
      <c r="E1903" s="7" t="s">
        <v>196</v>
      </c>
      <c r="F1903" s="8">
        <v>613.51490444788601</v>
      </c>
      <c r="G1903" s="8">
        <v>4173.4138155061573</v>
      </c>
      <c r="H1903" s="8">
        <v>416.12831876709498</v>
      </c>
      <c r="I1903" s="8">
        <v>4631.5977886406736</v>
      </c>
      <c r="J1903" t="str">
        <f>LOOKUP(A1903,Feuil7!A$2:A$28,Feuil7!D$2:D$28)</f>
        <v>LANGUEDOC-ROUSSILLON</v>
      </c>
      <c r="K1903" t="str">
        <f t="shared" si="119"/>
        <v>niveau supérieur</v>
      </c>
      <c r="L1903" t="str">
        <f t="shared" si="120"/>
        <v>MEDITERRANEE</v>
      </c>
      <c r="M1903" s="11">
        <f t="shared" si="121"/>
        <v>9834.6548273618118</v>
      </c>
      <c r="N1903" s="11">
        <f t="shared" si="122"/>
        <v>1029.6432232149809</v>
      </c>
    </row>
    <row r="1904" spans="1:14" x14ac:dyDescent="0.25">
      <c r="A1904" s="5">
        <v>24</v>
      </c>
      <c r="B1904" s="9" t="s">
        <v>68</v>
      </c>
      <c r="C1904" s="10" t="s">
        <v>69</v>
      </c>
      <c r="D1904" s="11">
        <v>1999</v>
      </c>
      <c r="E1904" s="7" t="s">
        <v>195</v>
      </c>
      <c r="F1904" s="8">
        <v>4881</v>
      </c>
      <c r="G1904" s="8">
        <v>42567</v>
      </c>
      <c r="H1904" s="8">
        <v>3014</v>
      </c>
      <c r="I1904" s="8">
        <v>28953</v>
      </c>
      <c r="J1904" t="str">
        <f>LOOKUP(A1904,Feuil7!A$2:A$28,Feuil7!D$2:D$28)</f>
        <v>CENTRE</v>
      </c>
      <c r="K1904" t="str">
        <f t="shared" si="119"/>
        <v>niveau secondaire</v>
      </c>
      <c r="L1904" t="str">
        <f t="shared" si="120"/>
        <v>BASSIN PARISIEN</v>
      </c>
      <c r="M1904" s="11">
        <f t="shared" si="121"/>
        <v>79415</v>
      </c>
      <c r="N1904" s="11">
        <f t="shared" si="122"/>
        <v>7895</v>
      </c>
    </row>
    <row r="1905" spans="1:14" x14ac:dyDescent="0.25">
      <c r="A1905" s="5">
        <v>82</v>
      </c>
      <c r="B1905" s="9" t="s">
        <v>88</v>
      </c>
      <c r="C1905" s="10" t="s">
        <v>89</v>
      </c>
      <c r="D1905" s="11">
        <v>1990</v>
      </c>
      <c r="E1905" s="7" t="s">
        <v>196</v>
      </c>
      <c r="F1905" s="8">
        <v>3942</v>
      </c>
      <c r="G1905" s="8">
        <v>33792</v>
      </c>
      <c r="H1905" s="8">
        <v>5204</v>
      </c>
      <c r="I1905" s="8">
        <v>37056</v>
      </c>
      <c r="J1905" t="str">
        <f>LOOKUP(A1905,Feuil7!A$2:A$28,Feuil7!D$2:D$28)</f>
        <v>RHONE-ALPES</v>
      </c>
      <c r="K1905" t="str">
        <f t="shared" si="119"/>
        <v>niveau supérieur</v>
      </c>
      <c r="L1905" t="str">
        <f t="shared" si="120"/>
        <v>CENTRE-EST</v>
      </c>
      <c r="M1905" s="11">
        <f t="shared" si="121"/>
        <v>79994</v>
      </c>
      <c r="N1905" s="11">
        <f t="shared" si="122"/>
        <v>9146</v>
      </c>
    </row>
    <row r="1906" spans="1:14" x14ac:dyDescent="0.25">
      <c r="A1906" s="5">
        <v>93</v>
      </c>
      <c r="B1906" s="9" t="s">
        <v>311</v>
      </c>
      <c r="C1906" s="10" t="s">
        <v>18</v>
      </c>
      <c r="D1906" s="11">
        <v>1975</v>
      </c>
      <c r="E1906" s="7" t="s">
        <v>194</v>
      </c>
      <c r="F1906" s="8">
        <v>570</v>
      </c>
      <c r="G1906" s="8">
        <v>1270</v>
      </c>
      <c r="H1906" s="8">
        <v>560</v>
      </c>
      <c r="I1906" s="8">
        <v>2455</v>
      </c>
      <c r="J1906" t="str">
        <f>LOOKUP(A1906,Feuil7!A$2:A$28,Feuil7!D$2:D$28)</f>
        <v>PROVENCE-ALPES-COTE D'AZUR</v>
      </c>
      <c r="K1906" t="str">
        <f t="shared" si="119"/>
        <v>niveau secondaire</v>
      </c>
      <c r="L1906" t="str">
        <f t="shared" si="120"/>
        <v>MEDITERRANEE</v>
      </c>
      <c r="M1906" s="11">
        <f t="shared" si="121"/>
        <v>4855</v>
      </c>
      <c r="N1906" s="11">
        <f t="shared" si="122"/>
        <v>1130</v>
      </c>
    </row>
    <row r="1907" spans="1:14" x14ac:dyDescent="0.25">
      <c r="A1907" s="5">
        <v>72</v>
      </c>
      <c r="B1907" s="9" t="s">
        <v>106</v>
      </c>
      <c r="C1907" s="10" t="s">
        <v>107</v>
      </c>
      <c r="D1907">
        <v>1968</v>
      </c>
      <c r="E1907" s="7" t="s">
        <v>196</v>
      </c>
      <c r="F1907" s="8">
        <v>1036</v>
      </c>
      <c r="G1907" s="8">
        <v>4048</v>
      </c>
      <c r="H1907" s="8">
        <v>1032</v>
      </c>
      <c r="I1907" s="8">
        <v>3220</v>
      </c>
      <c r="J1907" t="str">
        <f>LOOKUP(A1907,Feuil7!A$2:A$28,Feuil7!D$2:D$28)</f>
        <v>AQUITAINE</v>
      </c>
      <c r="K1907" t="str">
        <f t="shared" si="119"/>
        <v>niveau supérieur</v>
      </c>
      <c r="L1907" t="str">
        <f t="shared" si="120"/>
        <v>SUD-OUEST</v>
      </c>
      <c r="M1907" s="11">
        <f t="shared" si="121"/>
        <v>9336</v>
      </c>
      <c r="N1907" s="11">
        <f t="shared" si="122"/>
        <v>2068</v>
      </c>
    </row>
    <row r="1908" spans="1:14" x14ac:dyDescent="0.25">
      <c r="A1908" s="5">
        <v>41</v>
      </c>
      <c r="B1908" s="9" t="s">
        <v>39</v>
      </c>
      <c r="C1908" s="10" t="s">
        <v>118</v>
      </c>
      <c r="D1908" s="11">
        <v>1982</v>
      </c>
      <c r="E1908" s="7" t="s">
        <v>196</v>
      </c>
      <c r="F1908" s="8">
        <v>3420</v>
      </c>
      <c r="G1908" s="8">
        <v>17708</v>
      </c>
      <c r="H1908" s="8">
        <v>5216</v>
      </c>
      <c r="I1908" s="8">
        <v>13792</v>
      </c>
      <c r="J1908" t="str">
        <f>LOOKUP(A1908,Feuil7!A$2:A$28,Feuil7!D$2:D$28)</f>
        <v>LORRAINE</v>
      </c>
      <c r="K1908" t="str">
        <f t="shared" si="119"/>
        <v>niveau supérieur</v>
      </c>
      <c r="L1908" t="str">
        <f t="shared" si="120"/>
        <v>EST</v>
      </c>
      <c r="M1908" s="11">
        <f t="shared" si="121"/>
        <v>40136</v>
      </c>
      <c r="N1908" s="11">
        <f t="shared" si="122"/>
        <v>8636</v>
      </c>
    </row>
    <row r="1909" spans="1:14" x14ac:dyDescent="0.25">
      <c r="A1909" s="5">
        <v>91</v>
      </c>
      <c r="B1909" s="9" t="s">
        <v>108</v>
      </c>
      <c r="C1909" s="10" t="s">
        <v>109</v>
      </c>
      <c r="D1909">
        <v>1968</v>
      </c>
      <c r="E1909" s="7" t="s">
        <v>11</v>
      </c>
      <c r="F1909" s="8">
        <v>1048</v>
      </c>
      <c r="G1909" s="8">
        <v>13340</v>
      </c>
      <c r="H1909" s="8">
        <v>652</v>
      </c>
      <c r="I1909" s="8">
        <v>13876</v>
      </c>
      <c r="J1909" t="str">
        <f>LOOKUP(A1909,Feuil7!A$2:A$28,Feuil7!D$2:D$28)</f>
        <v>LANGUEDOC-ROUSSILLON</v>
      </c>
      <c r="K1909" t="str">
        <f t="shared" si="119"/>
        <v>niveau primaire</v>
      </c>
      <c r="L1909" t="str">
        <f t="shared" si="120"/>
        <v>MEDITERRANEE</v>
      </c>
      <c r="M1909" s="11">
        <f t="shared" si="121"/>
        <v>28916</v>
      </c>
      <c r="N1909" s="11">
        <f t="shared" si="122"/>
        <v>1700</v>
      </c>
    </row>
    <row r="1910" spans="1:14" x14ac:dyDescent="0.25">
      <c r="A1910" s="5">
        <v>25</v>
      </c>
      <c r="B1910" s="9" t="s">
        <v>131</v>
      </c>
      <c r="C1910" s="10" t="s">
        <v>132</v>
      </c>
      <c r="D1910" s="11">
        <v>1999</v>
      </c>
      <c r="E1910" s="7" t="s">
        <v>196</v>
      </c>
      <c r="F1910" s="8">
        <v>1717</v>
      </c>
      <c r="G1910" s="8">
        <v>7775</v>
      </c>
      <c r="H1910" s="8">
        <v>1561</v>
      </c>
      <c r="I1910" s="8">
        <v>8715</v>
      </c>
      <c r="J1910" t="str">
        <f>LOOKUP(A1910,Feuil7!A$2:A$28,Feuil7!D$2:D$28)</f>
        <v>BASSE-NORMANDIE</v>
      </c>
      <c r="K1910" t="str">
        <f t="shared" si="119"/>
        <v>niveau supérieur</v>
      </c>
      <c r="L1910" t="str">
        <f t="shared" si="120"/>
        <v>BASSIN PARISIEN</v>
      </c>
      <c r="M1910" s="11">
        <f t="shared" si="121"/>
        <v>19768</v>
      </c>
      <c r="N1910" s="11">
        <f t="shared" si="122"/>
        <v>3278</v>
      </c>
    </row>
    <row r="1911" spans="1:14" x14ac:dyDescent="0.25">
      <c r="A1911" s="5">
        <v>31</v>
      </c>
      <c r="B1911" s="9" t="s">
        <v>127</v>
      </c>
      <c r="C1911" s="10" t="s">
        <v>128</v>
      </c>
      <c r="D1911" s="11">
        <v>1990</v>
      </c>
      <c r="E1911" s="7" t="s">
        <v>11</v>
      </c>
      <c r="F1911" s="8">
        <v>31462</v>
      </c>
      <c r="G1911" s="8">
        <v>194509</v>
      </c>
      <c r="H1911" s="8">
        <v>28885</v>
      </c>
      <c r="I1911" s="8">
        <v>274814</v>
      </c>
      <c r="J1911" t="str">
        <f>LOOKUP(A1911,Feuil7!A$2:A$28,Feuil7!D$2:D$28)</f>
        <v>NORD-PAS-DE-CALAIS</v>
      </c>
      <c r="K1911" t="str">
        <f t="shared" si="119"/>
        <v>niveau primaire</v>
      </c>
      <c r="L1911" t="str">
        <f t="shared" si="120"/>
        <v/>
      </c>
      <c r="M1911" s="11">
        <f t="shared" si="121"/>
        <v>529670</v>
      </c>
      <c r="N1911" s="11">
        <f t="shared" si="122"/>
        <v>60347</v>
      </c>
    </row>
    <row r="1912" spans="1:14" x14ac:dyDescent="0.25">
      <c r="A1912" s="5">
        <v>24</v>
      </c>
      <c r="B1912" s="9" t="s">
        <v>68</v>
      </c>
      <c r="C1912" s="10" t="s">
        <v>69</v>
      </c>
      <c r="D1912" s="11">
        <v>1990</v>
      </c>
      <c r="E1912" s="7" t="s">
        <v>11</v>
      </c>
      <c r="F1912" s="8">
        <v>5433</v>
      </c>
      <c r="G1912" s="8">
        <v>35420</v>
      </c>
      <c r="H1912" s="8">
        <v>4180</v>
      </c>
      <c r="I1912" s="8">
        <v>40748</v>
      </c>
      <c r="J1912" t="str">
        <f>LOOKUP(A1912,Feuil7!A$2:A$28,Feuil7!D$2:D$28)</f>
        <v>CENTRE</v>
      </c>
      <c r="K1912" t="str">
        <f t="shared" si="119"/>
        <v>niveau primaire</v>
      </c>
      <c r="L1912" t="str">
        <f t="shared" si="120"/>
        <v>BASSIN PARISIEN</v>
      </c>
      <c r="M1912" s="11">
        <f t="shared" si="121"/>
        <v>85781</v>
      </c>
      <c r="N1912" s="11">
        <f t="shared" si="122"/>
        <v>9613</v>
      </c>
    </row>
    <row r="1913" spans="1:14" x14ac:dyDescent="0.25">
      <c r="A1913" s="5">
        <v>22</v>
      </c>
      <c r="B1913" s="9" t="s">
        <v>166</v>
      </c>
      <c r="C1913" s="10" t="s">
        <v>167</v>
      </c>
      <c r="D1913" s="11">
        <v>1975</v>
      </c>
      <c r="E1913" s="7" t="s">
        <v>193</v>
      </c>
      <c r="F1913" s="8">
        <v>5530</v>
      </c>
      <c r="G1913" s="8">
        <v>39955</v>
      </c>
      <c r="H1913" s="8">
        <v>7450</v>
      </c>
      <c r="I1913" s="8">
        <v>51650</v>
      </c>
      <c r="J1913" t="str">
        <f>LOOKUP(A1913,Feuil7!A$2:A$28,Feuil7!D$2:D$28)</f>
        <v>PICARDIE</v>
      </c>
      <c r="K1913" t="str">
        <f t="shared" si="119"/>
        <v>niveau primaire</v>
      </c>
      <c r="L1913" t="str">
        <f t="shared" si="120"/>
        <v>BASSIN PARISIEN</v>
      </c>
      <c r="M1913" s="11">
        <f t="shared" si="121"/>
        <v>104585</v>
      </c>
      <c r="N1913" s="11">
        <f t="shared" si="122"/>
        <v>12980</v>
      </c>
    </row>
    <row r="1914" spans="1:14" x14ac:dyDescent="0.25">
      <c r="A1914" s="5">
        <v>74</v>
      </c>
      <c r="B1914" s="9" t="s">
        <v>178</v>
      </c>
      <c r="C1914" s="10" t="s">
        <v>179</v>
      </c>
      <c r="D1914">
        <v>1968</v>
      </c>
      <c r="E1914" s="7" t="s">
        <v>197</v>
      </c>
      <c r="F1914" s="8">
        <v>384</v>
      </c>
      <c r="G1914" s="8">
        <v>4172</v>
      </c>
      <c r="H1914" s="8">
        <v>196</v>
      </c>
      <c r="I1914" s="8">
        <v>1300</v>
      </c>
      <c r="J1914" t="str">
        <f>LOOKUP(A1914,Feuil7!A$2:A$28,Feuil7!D$2:D$28)</f>
        <v>LIMOUSIN</v>
      </c>
      <c r="K1914" t="str">
        <f t="shared" si="119"/>
        <v>niveau supérieur</v>
      </c>
      <c r="L1914" t="str">
        <f t="shared" si="120"/>
        <v>SUD-OUEST</v>
      </c>
      <c r="M1914" s="11">
        <f t="shared" si="121"/>
        <v>6052</v>
      </c>
      <c r="N1914" s="11">
        <f t="shared" si="122"/>
        <v>580</v>
      </c>
    </row>
    <row r="1915" spans="1:14" x14ac:dyDescent="0.25">
      <c r="A1915" s="5">
        <v>31</v>
      </c>
      <c r="B1915" s="9" t="s">
        <v>127</v>
      </c>
      <c r="C1915" s="10" t="s">
        <v>128</v>
      </c>
      <c r="D1915" s="11">
        <v>1975</v>
      </c>
      <c r="E1915" s="7" t="s">
        <v>11</v>
      </c>
      <c r="F1915" s="8">
        <v>39685</v>
      </c>
      <c r="G1915" s="8">
        <v>244540</v>
      </c>
      <c r="H1915" s="8">
        <v>37960</v>
      </c>
      <c r="I1915" s="8">
        <v>323385</v>
      </c>
      <c r="J1915" t="str">
        <f>LOOKUP(A1915,Feuil7!A$2:A$28,Feuil7!D$2:D$28)</f>
        <v>NORD-PAS-DE-CALAIS</v>
      </c>
      <c r="K1915" t="str">
        <f t="shared" si="119"/>
        <v>niveau primaire</v>
      </c>
      <c r="L1915" t="str">
        <f t="shared" si="120"/>
        <v/>
      </c>
      <c r="M1915" s="11">
        <f t="shared" si="121"/>
        <v>645570</v>
      </c>
      <c r="N1915" s="11">
        <f t="shared" si="122"/>
        <v>77645</v>
      </c>
    </row>
    <row r="1916" spans="1:14" x14ac:dyDescent="0.25">
      <c r="A1916" s="5">
        <v>94</v>
      </c>
      <c r="B1916" s="9" t="s">
        <v>53</v>
      </c>
      <c r="C1916" s="10" t="s">
        <v>54</v>
      </c>
      <c r="D1916" s="11">
        <v>1990</v>
      </c>
      <c r="E1916" s="7" t="s">
        <v>194</v>
      </c>
      <c r="F1916" s="8">
        <v>544</v>
      </c>
      <c r="G1916" s="8">
        <v>4020</v>
      </c>
      <c r="H1916" s="8">
        <v>424</v>
      </c>
      <c r="I1916" s="8">
        <v>5080</v>
      </c>
      <c r="J1916" t="str">
        <f>LOOKUP(A1916,Feuil7!A$2:A$28,Feuil7!D$2:D$28)</f>
        <v>CORSE</v>
      </c>
      <c r="K1916" t="str">
        <f t="shared" si="119"/>
        <v>niveau secondaire</v>
      </c>
      <c r="L1916" t="str">
        <f t="shared" si="120"/>
        <v>MEDITERRANEE</v>
      </c>
      <c r="M1916" s="11">
        <f t="shared" si="121"/>
        <v>10068</v>
      </c>
      <c r="N1916" s="11">
        <f t="shared" si="122"/>
        <v>968</v>
      </c>
    </row>
    <row r="1917" spans="1:14" x14ac:dyDescent="0.25">
      <c r="A1917" s="5">
        <v>11</v>
      </c>
      <c r="B1917" s="9" t="s">
        <v>160</v>
      </c>
      <c r="C1917" s="10" t="s">
        <v>161</v>
      </c>
      <c r="D1917" s="11">
        <v>1999</v>
      </c>
      <c r="E1917" s="7" t="s">
        <v>193</v>
      </c>
      <c r="F1917" s="8">
        <v>690</v>
      </c>
      <c r="G1917" s="8">
        <v>50778</v>
      </c>
      <c r="H1917" s="8">
        <v>452</v>
      </c>
      <c r="I1917" s="8">
        <v>73048</v>
      </c>
      <c r="J1917" t="str">
        <f>LOOKUP(A1917,Feuil7!A$2:A$28,Feuil7!D$2:D$28)</f>
        <v>ILE-DE-FRANCE</v>
      </c>
      <c r="K1917" t="str">
        <f t="shared" si="119"/>
        <v>niveau primaire</v>
      </c>
      <c r="L1917" t="str">
        <f t="shared" si="120"/>
        <v>REGION PARISIENNE</v>
      </c>
      <c r="M1917" s="11">
        <f t="shared" si="121"/>
        <v>124968</v>
      </c>
      <c r="N1917" s="11">
        <f t="shared" si="122"/>
        <v>1142</v>
      </c>
    </row>
    <row r="1918" spans="1:14" x14ac:dyDescent="0.25">
      <c r="A1918" s="5">
        <v>93</v>
      </c>
      <c r="B1918" s="9" t="s">
        <v>308</v>
      </c>
      <c r="C1918" s="10" t="s">
        <v>17</v>
      </c>
      <c r="D1918" s="11">
        <v>2011</v>
      </c>
      <c r="E1918" s="7" t="s">
        <v>195</v>
      </c>
      <c r="F1918" s="8">
        <v>1705.6674067499268</v>
      </c>
      <c r="G1918" s="8">
        <v>16886.720770126885</v>
      </c>
      <c r="H1918" s="8">
        <v>1087.6843162708265</v>
      </c>
      <c r="I1918" s="8">
        <v>12541.954567765346</v>
      </c>
      <c r="J1918" t="str">
        <f>LOOKUP(A1918,Feuil7!A$2:A$28,Feuil7!D$2:D$28)</f>
        <v>PROVENCE-ALPES-COTE D'AZUR</v>
      </c>
      <c r="K1918" t="str">
        <f t="shared" si="119"/>
        <v>niveau secondaire</v>
      </c>
      <c r="L1918" t="str">
        <f t="shared" si="120"/>
        <v>MEDITERRANEE</v>
      </c>
      <c r="M1918" s="11">
        <f t="shared" si="121"/>
        <v>32222.02706091298</v>
      </c>
      <c r="N1918" s="11">
        <f t="shared" si="122"/>
        <v>2793.3517230207535</v>
      </c>
    </row>
    <row r="1919" spans="1:14" x14ac:dyDescent="0.25">
      <c r="A1919" s="5">
        <v>53</v>
      </c>
      <c r="B1919" s="9" t="s">
        <v>121</v>
      </c>
      <c r="C1919" s="10" t="s">
        <v>122</v>
      </c>
      <c r="D1919" s="11">
        <v>2011</v>
      </c>
      <c r="E1919" s="7" t="s">
        <v>11</v>
      </c>
      <c r="F1919" s="8">
        <v>2483.415831889994</v>
      </c>
      <c r="G1919" s="8">
        <v>30340.188986575871</v>
      </c>
      <c r="H1919" s="8">
        <v>1491.9918583768315</v>
      </c>
      <c r="I1919" s="8">
        <v>41074.585701869008</v>
      </c>
      <c r="J1919" t="str">
        <f>LOOKUP(A1919,Feuil7!A$2:A$28,Feuil7!D$2:D$28)</f>
        <v>BRETAGNE</v>
      </c>
      <c r="K1919" t="str">
        <f t="shared" si="119"/>
        <v>niveau primaire</v>
      </c>
      <c r="L1919" t="str">
        <f t="shared" si="120"/>
        <v>OUEST</v>
      </c>
      <c r="M1919" s="11">
        <f t="shared" si="121"/>
        <v>75390.182378711703</v>
      </c>
      <c r="N1919" s="11">
        <f t="shared" si="122"/>
        <v>3975.4076902668257</v>
      </c>
    </row>
    <row r="1920" spans="1:14" x14ac:dyDescent="0.25">
      <c r="A1920" s="5">
        <v>54</v>
      </c>
      <c r="B1920" s="9" t="s">
        <v>42</v>
      </c>
      <c r="C1920" s="10" t="s">
        <v>43</v>
      </c>
      <c r="D1920" s="11">
        <v>1975</v>
      </c>
      <c r="E1920" s="7" t="s">
        <v>195</v>
      </c>
      <c r="F1920" s="8">
        <v>9310</v>
      </c>
      <c r="G1920" s="8">
        <v>19200</v>
      </c>
      <c r="H1920" s="8">
        <v>5630</v>
      </c>
      <c r="I1920" s="8">
        <v>11650</v>
      </c>
      <c r="J1920" t="str">
        <f>LOOKUP(A1920,Feuil7!A$2:A$28,Feuil7!D$2:D$28)</f>
        <v>POITOU-CHARENTES</v>
      </c>
      <c r="K1920" t="str">
        <f t="shared" si="119"/>
        <v>niveau secondaire</v>
      </c>
      <c r="L1920" t="str">
        <f t="shared" si="120"/>
        <v>OUEST</v>
      </c>
      <c r="M1920" s="11">
        <f t="shared" si="121"/>
        <v>45790</v>
      </c>
      <c r="N1920" s="11">
        <f t="shared" si="122"/>
        <v>14940</v>
      </c>
    </row>
    <row r="1921" spans="1:14" x14ac:dyDescent="0.25">
      <c r="A1921" s="5">
        <v>41</v>
      </c>
      <c r="B1921" s="9" t="s">
        <v>119</v>
      </c>
      <c r="C1921" s="10" t="s">
        <v>120</v>
      </c>
      <c r="D1921" s="11">
        <v>1975</v>
      </c>
      <c r="E1921" s="7" t="s">
        <v>195</v>
      </c>
      <c r="F1921" s="8">
        <v>4110</v>
      </c>
      <c r="G1921" s="8">
        <v>9185</v>
      </c>
      <c r="H1921" s="8">
        <v>2350</v>
      </c>
      <c r="I1921" s="8">
        <v>4455</v>
      </c>
      <c r="J1921" t="str">
        <f>LOOKUP(A1921,Feuil7!A$2:A$28,Feuil7!D$2:D$28)</f>
        <v>LORRAINE</v>
      </c>
      <c r="K1921" t="str">
        <f t="shared" si="119"/>
        <v>niveau secondaire</v>
      </c>
      <c r="L1921" t="str">
        <f t="shared" si="120"/>
        <v>EST</v>
      </c>
      <c r="M1921" s="11">
        <f t="shared" si="121"/>
        <v>20100</v>
      </c>
      <c r="N1921" s="11">
        <f t="shared" si="122"/>
        <v>6460</v>
      </c>
    </row>
    <row r="1922" spans="1:14" x14ac:dyDescent="0.25">
      <c r="A1922" s="5">
        <v>52</v>
      </c>
      <c r="B1922" s="9" t="s">
        <v>174</v>
      </c>
      <c r="C1922" s="10" t="s">
        <v>175</v>
      </c>
      <c r="D1922" s="11">
        <v>1982</v>
      </c>
      <c r="E1922" s="7" t="s">
        <v>193</v>
      </c>
      <c r="F1922" s="8">
        <v>1972</v>
      </c>
      <c r="G1922" s="8">
        <v>32008</v>
      </c>
      <c r="H1922" s="8">
        <v>2560</v>
      </c>
      <c r="I1922" s="8">
        <v>44396</v>
      </c>
      <c r="J1922" t="str">
        <f>LOOKUP(A1922,Feuil7!A$2:A$28,Feuil7!D$2:D$28)</f>
        <v>PAYS DE LA LOIRE</v>
      </c>
      <c r="K1922" t="str">
        <f t="shared" si="119"/>
        <v>niveau primaire</v>
      </c>
      <c r="L1922" t="str">
        <f t="shared" si="120"/>
        <v>OUEST</v>
      </c>
      <c r="M1922" s="11">
        <f t="shared" si="121"/>
        <v>80936</v>
      </c>
      <c r="N1922" s="11">
        <f t="shared" si="122"/>
        <v>4532</v>
      </c>
    </row>
    <row r="1923" spans="1:14" x14ac:dyDescent="0.25">
      <c r="A1923" s="5">
        <v>21</v>
      </c>
      <c r="B1923" s="9" t="s">
        <v>114</v>
      </c>
      <c r="C1923" s="10" t="s">
        <v>115</v>
      </c>
      <c r="D1923" s="11">
        <v>1982</v>
      </c>
      <c r="E1923" s="7" t="s">
        <v>193</v>
      </c>
      <c r="F1923" s="8">
        <v>2088</v>
      </c>
      <c r="G1923" s="8">
        <v>37440</v>
      </c>
      <c r="H1923" s="8">
        <v>2160</v>
      </c>
      <c r="I1923" s="8">
        <v>49668</v>
      </c>
      <c r="J1923" t="str">
        <f>LOOKUP(A1923,Feuil7!A$2:A$28,Feuil7!D$2:D$28)</f>
        <v>CHAMPAGNE-ARDENNE</v>
      </c>
      <c r="K1923" t="str">
        <f t="shared" ref="K1923:K1986" si="123">IF(OR(E1923="Aucun",E1923="CEP"),"niveau primaire",IF(OR(E1923="CAP-BEP",E1923="BEPC"),"niveau secondaire",IF(OR(E1923="BAC",E1923="SUP"),"niveau supérieur","")))</f>
        <v>niveau primaire</v>
      </c>
      <c r="L1923" t="str">
        <f t="shared" ref="L1923:L1986" si="124">IF(OR(J1923="ile-de-France"),"REGION PARISIENNE",IF(OR(J1923="bourgogne",J1923="centre",J1923="champagne-ardenne",J1923="basse-normandie",J1923="haute-normandie",J1923="picardie"),"BASSIN PARISIEN",IF(OR(J1923="nord pas-de-calais"),"NORD",IF(OR(J1923="alsace",J1923="franche-comte",J1923="lorraine"),"EST",IF(OR(J1923="bretagne",J1923="pays de la loire",J1923="poitou-charentes"),"OUEST",IF(OR(J1923="aquitaine",J1923="limousin",J1923="midi-pyrenees"),"SUD-OUEST",IF(OR(J1923="auvergne",J1923="rhone-alpes"),"CENTRE-EST",IF(OR(J1923="languedoc-roussillon",J1923="provence-alpes-cote d'azur",J1923="corse"),"MEDITERRANEE",""))))))))</f>
        <v>BASSIN PARISIEN</v>
      </c>
      <c r="M1923" s="11">
        <f t="shared" ref="M1923:M1986" si="125">SUM(F1923,G1923,H1923,I1923)</f>
        <v>91356</v>
      </c>
      <c r="N1923" s="11">
        <f t="shared" ref="N1923:N1986" si="126">SUM(F1923,H1923)</f>
        <v>4248</v>
      </c>
    </row>
    <row r="1924" spans="1:14" x14ac:dyDescent="0.25">
      <c r="A1924" s="5">
        <v>74</v>
      </c>
      <c r="B1924" s="9" t="s">
        <v>178</v>
      </c>
      <c r="C1924" s="10" t="s">
        <v>179</v>
      </c>
      <c r="D1924" s="11">
        <v>1975</v>
      </c>
      <c r="E1924" s="7" t="s">
        <v>195</v>
      </c>
      <c r="F1924" s="8">
        <v>6320</v>
      </c>
      <c r="G1924" s="8">
        <v>15025</v>
      </c>
      <c r="H1924" s="8">
        <v>3735</v>
      </c>
      <c r="I1924" s="8">
        <v>8410</v>
      </c>
      <c r="J1924" t="str">
        <f>LOOKUP(A1924,Feuil7!A$2:A$28,Feuil7!D$2:D$28)</f>
        <v>LIMOUSIN</v>
      </c>
      <c r="K1924" t="str">
        <f t="shared" si="123"/>
        <v>niveau secondaire</v>
      </c>
      <c r="L1924" t="str">
        <f t="shared" si="124"/>
        <v>SUD-OUEST</v>
      </c>
      <c r="M1924" s="11">
        <f t="shared" si="125"/>
        <v>33490</v>
      </c>
      <c r="N1924" s="11">
        <f t="shared" si="126"/>
        <v>10055</v>
      </c>
    </row>
    <row r="1925" spans="1:14" x14ac:dyDescent="0.25">
      <c r="A1925" s="5">
        <v>24</v>
      </c>
      <c r="B1925" s="9" t="s">
        <v>45</v>
      </c>
      <c r="C1925" s="10" t="s">
        <v>46</v>
      </c>
      <c r="D1925" s="11">
        <v>1975</v>
      </c>
      <c r="E1925" s="7" t="s">
        <v>196</v>
      </c>
      <c r="F1925" s="8">
        <v>985</v>
      </c>
      <c r="G1925" s="8">
        <v>5755</v>
      </c>
      <c r="H1925" s="8">
        <v>1400</v>
      </c>
      <c r="I1925" s="8">
        <v>4345</v>
      </c>
      <c r="J1925" t="str">
        <f>LOOKUP(A1925,Feuil7!A$2:A$28,Feuil7!D$2:D$28)</f>
        <v>CENTRE</v>
      </c>
      <c r="K1925" t="str">
        <f t="shared" si="123"/>
        <v>niveau supérieur</v>
      </c>
      <c r="L1925" t="str">
        <f t="shared" si="124"/>
        <v>BASSIN PARISIEN</v>
      </c>
      <c r="M1925" s="11">
        <f t="shared" si="125"/>
        <v>12485</v>
      </c>
      <c r="N1925" s="11">
        <f t="shared" si="126"/>
        <v>2385</v>
      </c>
    </row>
    <row r="1926" spans="1:14" x14ac:dyDescent="0.25">
      <c r="A1926" s="5">
        <v>93</v>
      </c>
      <c r="B1926" s="9" t="s">
        <v>311</v>
      </c>
      <c r="C1926" s="10" t="s">
        <v>18</v>
      </c>
      <c r="D1926">
        <v>1968</v>
      </c>
      <c r="E1926" s="7" t="s">
        <v>11</v>
      </c>
      <c r="F1926" s="8">
        <v>1284</v>
      </c>
      <c r="G1926" s="8">
        <v>13004</v>
      </c>
      <c r="H1926" s="8">
        <v>764</v>
      </c>
      <c r="I1926" s="8">
        <v>12636</v>
      </c>
      <c r="J1926" t="str">
        <f>LOOKUP(A1926,Feuil7!A$2:A$28,Feuil7!D$2:D$28)</f>
        <v>PROVENCE-ALPES-COTE D'AZUR</v>
      </c>
      <c r="K1926" t="str">
        <f t="shared" si="123"/>
        <v>niveau primaire</v>
      </c>
      <c r="L1926" t="str">
        <f t="shared" si="124"/>
        <v>MEDITERRANEE</v>
      </c>
      <c r="M1926" s="11">
        <f t="shared" si="125"/>
        <v>27688</v>
      </c>
      <c r="N1926" s="11">
        <f t="shared" si="126"/>
        <v>2048</v>
      </c>
    </row>
    <row r="1927" spans="1:14" x14ac:dyDescent="0.25">
      <c r="A1927" s="5">
        <v>11</v>
      </c>
      <c r="B1927" s="9" t="s">
        <v>191</v>
      </c>
      <c r="C1927" s="10" t="s">
        <v>192</v>
      </c>
      <c r="D1927" s="11">
        <v>2006</v>
      </c>
      <c r="E1927" s="7" t="s">
        <v>197</v>
      </c>
      <c r="F1927" s="8">
        <v>6883.125913014117</v>
      </c>
      <c r="G1927" s="8">
        <v>87215.299318177727</v>
      </c>
      <c r="H1927" s="8">
        <v>9824.9504585004415</v>
      </c>
      <c r="I1927" s="8">
        <v>92943.730240141886</v>
      </c>
      <c r="J1927" t="str">
        <f>LOOKUP(A1927,Feuil7!A$2:A$28,Feuil7!D$2:D$28)</f>
        <v>ILE-DE-FRANCE</v>
      </c>
      <c r="K1927" t="str">
        <f t="shared" si="123"/>
        <v>niveau supérieur</v>
      </c>
      <c r="L1927" t="str">
        <f t="shared" si="124"/>
        <v>REGION PARISIENNE</v>
      </c>
      <c r="M1927" s="11">
        <f t="shared" si="125"/>
        <v>196867.10592983419</v>
      </c>
      <c r="N1927" s="11">
        <f t="shared" si="126"/>
        <v>16708.076371514559</v>
      </c>
    </row>
    <row r="1928" spans="1:14" x14ac:dyDescent="0.25">
      <c r="A1928" s="5">
        <v>74</v>
      </c>
      <c r="B1928" s="9" t="s">
        <v>178</v>
      </c>
      <c r="C1928" s="10" t="s">
        <v>179</v>
      </c>
      <c r="D1928" s="11">
        <v>1999</v>
      </c>
      <c r="E1928" s="7" t="s">
        <v>196</v>
      </c>
      <c r="F1928" s="8">
        <v>2205</v>
      </c>
      <c r="G1928" s="8">
        <v>12289</v>
      </c>
      <c r="H1928" s="8">
        <v>1949</v>
      </c>
      <c r="I1928" s="8">
        <v>14251</v>
      </c>
      <c r="J1928" t="str">
        <f>LOOKUP(A1928,Feuil7!A$2:A$28,Feuil7!D$2:D$28)</f>
        <v>LIMOUSIN</v>
      </c>
      <c r="K1928" t="str">
        <f t="shared" si="123"/>
        <v>niveau supérieur</v>
      </c>
      <c r="L1928" t="str">
        <f t="shared" si="124"/>
        <v>SUD-OUEST</v>
      </c>
      <c r="M1928" s="11">
        <f t="shared" si="125"/>
        <v>30694</v>
      </c>
      <c r="N1928" s="11">
        <f t="shared" si="126"/>
        <v>4154</v>
      </c>
    </row>
    <row r="1929" spans="1:14" x14ac:dyDescent="0.25">
      <c r="A1929" s="5">
        <v>21</v>
      </c>
      <c r="B1929" s="9" t="s">
        <v>25</v>
      </c>
      <c r="C1929" s="10" t="s">
        <v>26</v>
      </c>
      <c r="D1929" s="11">
        <v>1990</v>
      </c>
      <c r="E1929" s="7" t="s">
        <v>195</v>
      </c>
      <c r="F1929" s="8">
        <v>5050</v>
      </c>
      <c r="G1929" s="8">
        <v>22749</v>
      </c>
      <c r="H1929" s="8">
        <v>3852</v>
      </c>
      <c r="I1929" s="8">
        <v>12840</v>
      </c>
      <c r="J1929" t="str">
        <f>LOOKUP(A1929,Feuil7!A$2:A$28,Feuil7!D$2:D$28)</f>
        <v>CHAMPAGNE-ARDENNE</v>
      </c>
      <c r="K1929" t="str">
        <f t="shared" si="123"/>
        <v>niveau secondaire</v>
      </c>
      <c r="L1929" t="str">
        <f t="shared" si="124"/>
        <v>BASSIN PARISIEN</v>
      </c>
      <c r="M1929" s="11">
        <f t="shared" si="125"/>
        <v>44491</v>
      </c>
      <c r="N1929" s="11">
        <f t="shared" si="126"/>
        <v>8902</v>
      </c>
    </row>
    <row r="1930" spans="1:14" x14ac:dyDescent="0.25">
      <c r="A1930" s="5">
        <v>73</v>
      </c>
      <c r="B1930" s="9" t="s">
        <v>104</v>
      </c>
      <c r="C1930" s="10" t="s">
        <v>105</v>
      </c>
      <c r="D1930" s="11">
        <v>1999</v>
      </c>
      <c r="E1930" s="7" t="s">
        <v>11</v>
      </c>
      <c r="F1930" s="8">
        <v>772</v>
      </c>
      <c r="G1930" s="8">
        <v>10038</v>
      </c>
      <c r="H1930" s="8">
        <v>515</v>
      </c>
      <c r="I1930" s="8">
        <v>11628</v>
      </c>
      <c r="J1930" t="str">
        <f>LOOKUP(A1930,Feuil7!A$2:A$28,Feuil7!D$2:D$28)</f>
        <v>MIDI-PYRENEES</v>
      </c>
      <c r="K1930" t="str">
        <f t="shared" si="123"/>
        <v>niveau primaire</v>
      </c>
      <c r="L1930" t="str">
        <f t="shared" si="124"/>
        <v>SUD-OUEST</v>
      </c>
      <c r="M1930" s="11">
        <f t="shared" si="125"/>
        <v>22953</v>
      </c>
      <c r="N1930" s="11">
        <f t="shared" si="126"/>
        <v>1287</v>
      </c>
    </row>
    <row r="1931" spans="1:14" x14ac:dyDescent="0.25">
      <c r="A1931" s="5">
        <v>82</v>
      </c>
      <c r="B1931" s="9" t="s">
        <v>88</v>
      </c>
      <c r="C1931" s="10" t="s">
        <v>89</v>
      </c>
      <c r="D1931" s="11">
        <v>2006</v>
      </c>
      <c r="E1931" s="7" t="s">
        <v>195</v>
      </c>
      <c r="F1931" s="8">
        <v>11383.503946660494</v>
      </c>
      <c r="G1931" s="8">
        <v>101914.25585766054</v>
      </c>
      <c r="H1931" s="8">
        <v>6736.646571246506</v>
      </c>
      <c r="I1931" s="8">
        <v>75616.894553611724</v>
      </c>
      <c r="J1931" t="str">
        <f>LOOKUP(A1931,Feuil7!A$2:A$28,Feuil7!D$2:D$28)</f>
        <v>RHONE-ALPES</v>
      </c>
      <c r="K1931" t="str">
        <f t="shared" si="123"/>
        <v>niveau secondaire</v>
      </c>
      <c r="L1931" t="str">
        <f t="shared" si="124"/>
        <v>CENTRE-EST</v>
      </c>
      <c r="M1931" s="11">
        <f t="shared" si="125"/>
        <v>195651.30092917924</v>
      </c>
      <c r="N1931" s="11">
        <f t="shared" si="126"/>
        <v>18120.150517907001</v>
      </c>
    </row>
    <row r="1932" spans="1:14" x14ac:dyDescent="0.25">
      <c r="A1932" s="5">
        <v>73</v>
      </c>
      <c r="B1932" s="9" t="s">
        <v>168</v>
      </c>
      <c r="C1932" s="10" t="s">
        <v>169</v>
      </c>
      <c r="D1932">
        <v>1968</v>
      </c>
      <c r="E1932" s="7" t="s">
        <v>197</v>
      </c>
      <c r="F1932" s="8">
        <v>296</v>
      </c>
      <c r="G1932" s="8">
        <v>3240</v>
      </c>
      <c r="H1932" s="8">
        <v>176</v>
      </c>
      <c r="I1932" s="8">
        <v>1336</v>
      </c>
      <c r="J1932" t="str">
        <f>LOOKUP(A1932,Feuil7!A$2:A$28,Feuil7!D$2:D$28)</f>
        <v>MIDI-PYRENEES</v>
      </c>
      <c r="K1932" t="str">
        <f t="shared" si="123"/>
        <v>niveau supérieur</v>
      </c>
      <c r="L1932" t="str">
        <f t="shared" si="124"/>
        <v>SUD-OUEST</v>
      </c>
      <c r="M1932" s="11">
        <f t="shared" si="125"/>
        <v>5048</v>
      </c>
      <c r="N1932" s="11">
        <f t="shared" si="126"/>
        <v>472</v>
      </c>
    </row>
    <row r="1933" spans="1:14" x14ac:dyDescent="0.25">
      <c r="A1933" s="5">
        <v>52</v>
      </c>
      <c r="B1933" s="9" t="s">
        <v>61</v>
      </c>
      <c r="C1933" s="10" t="s">
        <v>153</v>
      </c>
      <c r="D1933" s="11">
        <v>1982</v>
      </c>
      <c r="E1933" s="7" t="s">
        <v>197</v>
      </c>
      <c r="F1933" s="8">
        <v>932</v>
      </c>
      <c r="G1933" s="8">
        <v>7828</v>
      </c>
      <c r="H1933" s="8">
        <v>1264</v>
      </c>
      <c r="I1933" s="8">
        <v>7852</v>
      </c>
      <c r="J1933" t="str">
        <f>LOOKUP(A1933,Feuil7!A$2:A$28,Feuil7!D$2:D$28)</f>
        <v>PAYS DE LA LOIRE</v>
      </c>
      <c r="K1933" t="str">
        <f t="shared" si="123"/>
        <v>niveau supérieur</v>
      </c>
      <c r="L1933" t="str">
        <f t="shared" si="124"/>
        <v>OUEST</v>
      </c>
      <c r="M1933" s="11">
        <f t="shared" si="125"/>
        <v>17876</v>
      </c>
      <c r="N1933" s="11">
        <f t="shared" si="126"/>
        <v>2196</v>
      </c>
    </row>
    <row r="1934" spans="1:14" x14ac:dyDescent="0.25">
      <c r="A1934" s="5">
        <v>93</v>
      </c>
      <c r="B1934" s="9" t="s">
        <v>172</v>
      </c>
      <c r="C1934" s="10" t="s">
        <v>173</v>
      </c>
      <c r="D1934" s="11">
        <v>1982</v>
      </c>
      <c r="E1934" s="7" t="s">
        <v>197</v>
      </c>
      <c r="F1934" s="8">
        <v>628</v>
      </c>
      <c r="G1934" s="8">
        <v>9320</v>
      </c>
      <c r="H1934" s="8">
        <v>972</v>
      </c>
      <c r="I1934" s="8">
        <v>9140</v>
      </c>
      <c r="J1934" t="str">
        <f>LOOKUP(A1934,Feuil7!A$2:A$28,Feuil7!D$2:D$28)</f>
        <v>PROVENCE-ALPES-COTE D'AZUR</v>
      </c>
      <c r="K1934" t="str">
        <f t="shared" si="123"/>
        <v>niveau supérieur</v>
      </c>
      <c r="L1934" t="str">
        <f t="shared" si="124"/>
        <v>MEDITERRANEE</v>
      </c>
      <c r="M1934" s="11">
        <f t="shared" si="125"/>
        <v>20060</v>
      </c>
      <c r="N1934" s="11">
        <f t="shared" si="126"/>
        <v>1600</v>
      </c>
    </row>
    <row r="1935" spans="1:14" x14ac:dyDescent="0.25">
      <c r="A1935" s="5">
        <v>11</v>
      </c>
      <c r="B1935" s="9" t="s">
        <v>50</v>
      </c>
      <c r="C1935" s="10" t="s">
        <v>190</v>
      </c>
      <c r="D1935" s="11">
        <v>1999</v>
      </c>
      <c r="E1935" s="7" t="s">
        <v>193</v>
      </c>
      <c r="F1935" s="8">
        <v>664</v>
      </c>
      <c r="G1935" s="8">
        <v>51614</v>
      </c>
      <c r="H1935" s="8">
        <v>573</v>
      </c>
      <c r="I1935" s="8">
        <v>75096</v>
      </c>
      <c r="J1935" t="str">
        <f>LOOKUP(A1935,Feuil7!A$2:A$28,Feuil7!D$2:D$28)</f>
        <v>ILE-DE-FRANCE</v>
      </c>
      <c r="K1935" t="str">
        <f t="shared" si="123"/>
        <v>niveau primaire</v>
      </c>
      <c r="L1935" t="str">
        <f t="shared" si="124"/>
        <v>REGION PARISIENNE</v>
      </c>
      <c r="M1935" s="11">
        <f t="shared" si="125"/>
        <v>127947</v>
      </c>
      <c r="N1935" s="11">
        <f t="shared" si="126"/>
        <v>1237</v>
      </c>
    </row>
    <row r="1936" spans="1:14" x14ac:dyDescent="0.25">
      <c r="A1936" s="5">
        <v>73</v>
      </c>
      <c r="B1936" s="9" t="s">
        <v>104</v>
      </c>
      <c r="C1936" s="10" t="s">
        <v>105</v>
      </c>
      <c r="D1936" s="11">
        <v>1990</v>
      </c>
      <c r="E1936" s="7" t="s">
        <v>195</v>
      </c>
      <c r="F1936" s="8">
        <v>2204</v>
      </c>
      <c r="G1936" s="8">
        <v>10884</v>
      </c>
      <c r="H1936" s="8">
        <v>1668</v>
      </c>
      <c r="I1936" s="8">
        <v>7288</v>
      </c>
      <c r="J1936" t="str">
        <f>LOOKUP(A1936,Feuil7!A$2:A$28,Feuil7!D$2:D$28)</f>
        <v>MIDI-PYRENEES</v>
      </c>
      <c r="K1936" t="str">
        <f t="shared" si="123"/>
        <v>niveau secondaire</v>
      </c>
      <c r="L1936" t="str">
        <f t="shared" si="124"/>
        <v>SUD-OUEST</v>
      </c>
      <c r="M1936" s="11">
        <f t="shared" si="125"/>
        <v>22044</v>
      </c>
      <c r="N1936" s="11">
        <f t="shared" si="126"/>
        <v>3872</v>
      </c>
    </row>
    <row r="1937" spans="1:14" x14ac:dyDescent="0.25">
      <c r="A1937" s="5">
        <v>43</v>
      </c>
      <c r="B1937" s="9" t="s">
        <v>34</v>
      </c>
      <c r="C1937" s="10" t="s">
        <v>64</v>
      </c>
      <c r="D1937" s="11">
        <v>1999</v>
      </c>
      <c r="E1937" s="7" t="s">
        <v>194</v>
      </c>
      <c r="F1937" s="8">
        <v>1301</v>
      </c>
      <c r="G1937" s="8">
        <v>8507</v>
      </c>
      <c r="H1937" s="8">
        <v>1118</v>
      </c>
      <c r="I1937" s="8">
        <v>14147</v>
      </c>
      <c r="J1937" t="str">
        <f>LOOKUP(A1937,Feuil7!A$2:A$28,Feuil7!D$2:D$28)</f>
        <v>FRANCHE-COMTE</v>
      </c>
      <c r="K1937" t="str">
        <f t="shared" si="123"/>
        <v>niveau secondaire</v>
      </c>
      <c r="L1937" t="str">
        <f t="shared" si="124"/>
        <v>EST</v>
      </c>
      <c r="M1937" s="11">
        <f t="shared" si="125"/>
        <v>25073</v>
      </c>
      <c r="N1937" s="11">
        <f t="shared" si="126"/>
        <v>2419</v>
      </c>
    </row>
    <row r="1938" spans="1:14" x14ac:dyDescent="0.25">
      <c r="A1938" s="5">
        <v>83</v>
      </c>
      <c r="B1938" s="9" t="s">
        <v>135</v>
      </c>
      <c r="C1938" s="10" t="s">
        <v>136</v>
      </c>
      <c r="D1938" s="11">
        <v>2006</v>
      </c>
      <c r="E1938" s="7" t="s">
        <v>197</v>
      </c>
      <c r="F1938" s="8">
        <v>3409.9535521184571</v>
      </c>
      <c r="G1938" s="8">
        <v>42992.888843239525</v>
      </c>
      <c r="H1938" s="8">
        <v>4392.4491955124649</v>
      </c>
      <c r="I1938" s="8">
        <v>50666.435694985354</v>
      </c>
      <c r="J1938" t="str">
        <f>LOOKUP(A1938,Feuil7!A$2:A$28,Feuil7!D$2:D$28)</f>
        <v>AUVERGNE</v>
      </c>
      <c r="K1938" t="str">
        <f t="shared" si="123"/>
        <v>niveau supérieur</v>
      </c>
      <c r="L1938" t="str">
        <f t="shared" si="124"/>
        <v>CENTRE-EST</v>
      </c>
      <c r="M1938" s="11">
        <f t="shared" si="125"/>
        <v>101461.7272858558</v>
      </c>
      <c r="N1938" s="11">
        <f t="shared" si="126"/>
        <v>7802.402747630922</v>
      </c>
    </row>
    <row r="1939" spans="1:14" x14ac:dyDescent="0.25">
      <c r="A1939" s="5">
        <v>73</v>
      </c>
      <c r="B1939" s="9" t="s">
        <v>9</v>
      </c>
      <c r="C1939" s="10" t="s">
        <v>170</v>
      </c>
      <c r="D1939" s="11">
        <v>2006</v>
      </c>
      <c r="E1939" s="7" t="s">
        <v>197</v>
      </c>
      <c r="F1939" s="8">
        <v>638.41842394262096</v>
      </c>
      <c r="G1939" s="8">
        <v>12443.915625940775</v>
      </c>
      <c r="H1939" s="8">
        <v>1002.7039608174822</v>
      </c>
      <c r="I1939" s="8">
        <v>15583.237807914502</v>
      </c>
      <c r="J1939" t="str">
        <f>LOOKUP(A1939,Feuil7!A$2:A$28,Feuil7!D$2:D$28)</f>
        <v>MIDI-PYRENEES</v>
      </c>
      <c r="K1939" t="str">
        <f t="shared" si="123"/>
        <v>niveau supérieur</v>
      </c>
      <c r="L1939" t="str">
        <f t="shared" si="124"/>
        <v>SUD-OUEST</v>
      </c>
      <c r="M1939" s="11">
        <f t="shared" si="125"/>
        <v>29668.275818615381</v>
      </c>
      <c r="N1939" s="11">
        <f t="shared" si="126"/>
        <v>1641.1223847601032</v>
      </c>
    </row>
    <row r="1940" spans="1:14" x14ac:dyDescent="0.25">
      <c r="A1940" s="5">
        <v>25</v>
      </c>
      <c r="B1940" s="9" t="s">
        <v>112</v>
      </c>
      <c r="C1940" s="10" t="s">
        <v>113</v>
      </c>
      <c r="D1940" s="11">
        <v>1999</v>
      </c>
      <c r="E1940" s="7" t="s">
        <v>195</v>
      </c>
      <c r="F1940" s="8">
        <v>5572</v>
      </c>
      <c r="G1940" s="8">
        <v>49990</v>
      </c>
      <c r="H1940" s="8">
        <v>3598</v>
      </c>
      <c r="I1940" s="8">
        <v>33173</v>
      </c>
      <c r="J1940" t="str">
        <f>LOOKUP(A1940,Feuil7!A$2:A$28,Feuil7!D$2:D$28)</f>
        <v>BASSE-NORMANDIE</v>
      </c>
      <c r="K1940" t="str">
        <f t="shared" si="123"/>
        <v>niveau secondaire</v>
      </c>
      <c r="L1940" t="str">
        <f t="shared" si="124"/>
        <v>BASSIN PARISIEN</v>
      </c>
      <c r="M1940" s="11">
        <f t="shared" si="125"/>
        <v>92333</v>
      </c>
      <c r="N1940" s="11">
        <f t="shared" si="126"/>
        <v>9170</v>
      </c>
    </row>
    <row r="1941" spans="1:14" x14ac:dyDescent="0.25">
      <c r="A1941" s="5">
        <v>24</v>
      </c>
      <c r="B1941" s="9" t="s">
        <v>102</v>
      </c>
      <c r="C1941" s="10" t="s">
        <v>103</v>
      </c>
      <c r="D1941" s="11">
        <v>2011</v>
      </c>
      <c r="E1941" s="7" t="s">
        <v>11</v>
      </c>
      <c r="F1941" s="8">
        <v>4449.2092898512647</v>
      </c>
      <c r="G1941" s="8">
        <v>37171.274510375952</v>
      </c>
      <c r="H1941" s="8">
        <v>2813.4143883062561</v>
      </c>
      <c r="I1941" s="8">
        <v>42396.900962592867</v>
      </c>
      <c r="J1941" t="str">
        <f>LOOKUP(A1941,Feuil7!A$2:A$28,Feuil7!D$2:D$28)</f>
        <v>CENTRE</v>
      </c>
      <c r="K1941" t="str">
        <f t="shared" si="123"/>
        <v>niveau primaire</v>
      </c>
      <c r="L1941" t="str">
        <f t="shared" si="124"/>
        <v>BASSIN PARISIEN</v>
      </c>
      <c r="M1941" s="11">
        <f t="shared" si="125"/>
        <v>86830.799151126339</v>
      </c>
      <c r="N1941" s="11">
        <f t="shared" si="126"/>
        <v>7262.6236781575208</v>
      </c>
    </row>
    <row r="1942" spans="1:14" x14ac:dyDescent="0.25">
      <c r="A1942" s="5">
        <v>83</v>
      </c>
      <c r="B1942" s="9" t="s">
        <v>37</v>
      </c>
      <c r="C1942" s="10" t="s">
        <v>38</v>
      </c>
      <c r="D1942" s="11">
        <v>1982</v>
      </c>
      <c r="E1942" s="7" t="s">
        <v>196</v>
      </c>
      <c r="F1942" s="8">
        <v>764</v>
      </c>
      <c r="G1942" s="8">
        <v>3336</v>
      </c>
      <c r="H1942" s="8">
        <v>1228</v>
      </c>
      <c r="I1942" s="8">
        <v>3576</v>
      </c>
      <c r="J1942" t="str">
        <f>LOOKUP(A1942,Feuil7!A$2:A$28,Feuil7!D$2:D$28)</f>
        <v>AUVERGNE</v>
      </c>
      <c r="K1942" t="str">
        <f t="shared" si="123"/>
        <v>niveau supérieur</v>
      </c>
      <c r="L1942" t="str">
        <f t="shared" si="124"/>
        <v>CENTRE-EST</v>
      </c>
      <c r="M1942" s="11">
        <f t="shared" si="125"/>
        <v>8904</v>
      </c>
      <c r="N1942" s="11">
        <f t="shared" si="126"/>
        <v>1992</v>
      </c>
    </row>
    <row r="1943" spans="1:14" x14ac:dyDescent="0.25">
      <c r="A1943" s="5">
        <v>94</v>
      </c>
      <c r="B1943" s="9" t="s">
        <v>51</v>
      </c>
      <c r="C1943" s="10" t="s">
        <v>52</v>
      </c>
      <c r="D1943">
        <v>1968</v>
      </c>
      <c r="E1943" s="7" t="s">
        <v>11</v>
      </c>
      <c r="F1943" s="8">
        <v>1620</v>
      </c>
      <c r="G1943" s="8">
        <v>15240</v>
      </c>
      <c r="H1943" s="8">
        <v>1120</v>
      </c>
      <c r="I1943" s="8">
        <v>18220</v>
      </c>
      <c r="J1943" t="str">
        <f>LOOKUP(A1943,Feuil7!A$2:A$28,Feuil7!D$2:D$28)</f>
        <v>CORSE</v>
      </c>
      <c r="K1943" t="str">
        <f t="shared" si="123"/>
        <v>niveau primaire</v>
      </c>
      <c r="L1943" t="str">
        <f t="shared" si="124"/>
        <v>MEDITERRANEE</v>
      </c>
      <c r="M1943" s="11">
        <f t="shared" si="125"/>
        <v>36200</v>
      </c>
      <c r="N1943" s="11">
        <f t="shared" si="126"/>
        <v>2740</v>
      </c>
    </row>
    <row r="1944" spans="1:14" x14ac:dyDescent="0.25">
      <c r="A1944" s="5">
        <v>83</v>
      </c>
      <c r="B1944" s="9" t="s">
        <v>306</v>
      </c>
      <c r="C1944" s="10" t="s">
        <v>15</v>
      </c>
      <c r="D1944" s="11">
        <v>1990</v>
      </c>
      <c r="E1944" s="7" t="s">
        <v>194</v>
      </c>
      <c r="F1944" s="8">
        <v>1063</v>
      </c>
      <c r="G1944" s="8">
        <v>6412</v>
      </c>
      <c r="H1944" s="8">
        <v>856</v>
      </c>
      <c r="I1944" s="8">
        <v>12308</v>
      </c>
      <c r="J1944" t="str">
        <f>LOOKUP(A1944,Feuil7!A$2:A$28,Feuil7!D$2:D$28)</f>
        <v>AUVERGNE</v>
      </c>
      <c r="K1944" t="str">
        <f t="shared" si="123"/>
        <v>niveau secondaire</v>
      </c>
      <c r="L1944" t="str">
        <f t="shared" si="124"/>
        <v>CENTRE-EST</v>
      </c>
      <c r="M1944" s="11">
        <f t="shared" si="125"/>
        <v>20639</v>
      </c>
      <c r="N1944" s="11">
        <f t="shared" si="126"/>
        <v>1919</v>
      </c>
    </row>
    <row r="1945" spans="1:14" x14ac:dyDescent="0.25">
      <c r="A1945" s="5">
        <v>94</v>
      </c>
      <c r="B1945" s="9" t="s">
        <v>53</v>
      </c>
      <c r="C1945" s="10" t="s">
        <v>54</v>
      </c>
      <c r="D1945" s="11">
        <v>2006</v>
      </c>
      <c r="E1945" s="7" t="s">
        <v>194</v>
      </c>
      <c r="F1945" s="8">
        <v>643.18376638040729</v>
      </c>
      <c r="G1945" s="8">
        <v>4990.6795680110818</v>
      </c>
      <c r="H1945" s="8">
        <v>342.61497306033766</v>
      </c>
      <c r="I1945" s="8">
        <v>6247.4995310164404</v>
      </c>
      <c r="J1945" t="str">
        <f>LOOKUP(A1945,Feuil7!A$2:A$28,Feuil7!D$2:D$28)</f>
        <v>CORSE</v>
      </c>
      <c r="K1945" t="str">
        <f t="shared" si="123"/>
        <v>niveau secondaire</v>
      </c>
      <c r="L1945" t="str">
        <f t="shared" si="124"/>
        <v>MEDITERRANEE</v>
      </c>
      <c r="M1945" s="11">
        <f t="shared" si="125"/>
        <v>12223.977838468267</v>
      </c>
      <c r="N1945" s="11">
        <f t="shared" si="126"/>
        <v>985.79873944074495</v>
      </c>
    </row>
    <row r="1946" spans="1:14" x14ac:dyDescent="0.25">
      <c r="A1946" s="5">
        <v>53</v>
      </c>
      <c r="B1946" s="9" t="s">
        <v>82</v>
      </c>
      <c r="C1946" s="10" t="s">
        <v>83</v>
      </c>
      <c r="D1946" s="11">
        <v>2006</v>
      </c>
      <c r="E1946" s="7" t="s">
        <v>193</v>
      </c>
      <c r="F1946" s="8">
        <v>214.23326139879191</v>
      </c>
      <c r="G1946" s="8">
        <v>32316.263721801421</v>
      </c>
      <c r="H1946" s="8">
        <v>75.471603537076305</v>
      </c>
      <c r="I1946" s="8">
        <v>53121.937615252806</v>
      </c>
      <c r="J1946" t="str">
        <f>LOOKUP(A1946,Feuil7!A$2:A$28,Feuil7!D$2:D$28)</f>
        <v>BRETAGNE</v>
      </c>
      <c r="K1946" t="str">
        <f t="shared" si="123"/>
        <v>niveau primaire</v>
      </c>
      <c r="L1946" t="str">
        <f t="shared" si="124"/>
        <v>OUEST</v>
      </c>
      <c r="M1946" s="11">
        <f t="shared" si="125"/>
        <v>85727.906201990088</v>
      </c>
      <c r="N1946" s="11">
        <f t="shared" si="126"/>
        <v>289.70486493586822</v>
      </c>
    </row>
    <row r="1947" spans="1:14" x14ac:dyDescent="0.25">
      <c r="A1947" s="5">
        <v>54</v>
      </c>
      <c r="B1947" s="9" t="s">
        <v>176</v>
      </c>
      <c r="C1947" s="10" t="s">
        <v>177</v>
      </c>
      <c r="D1947">
        <v>1968</v>
      </c>
      <c r="E1947" s="7" t="s">
        <v>11</v>
      </c>
      <c r="F1947" s="8">
        <v>6748</v>
      </c>
      <c r="G1947" s="8">
        <v>48816</v>
      </c>
      <c r="H1947" s="8">
        <v>5012</v>
      </c>
      <c r="I1947" s="8">
        <v>56840</v>
      </c>
      <c r="J1947" t="str">
        <f>LOOKUP(A1947,Feuil7!A$2:A$28,Feuil7!D$2:D$28)</f>
        <v>POITOU-CHARENTES</v>
      </c>
      <c r="K1947" t="str">
        <f t="shared" si="123"/>
        <v>niveau primaire</v>
      </c>
      <c r="L1947" t="str">
        <f t="shared" si="124"/>
        <v>OUEST</v>
      </c>
      <c r="M1947" s="11">
        <f t="shared" si="125"/>
        <v>117416</v>
      </c>
      <c r="N1947" s="11">
        <f t="shared" si="126"/>
        <v>11760</v>
      </c>
    </row>
    <row r="1948" spans="1:14" x14ac:dyDescent="0.25">
      <c r="A1948" s="5">
        <v>24</v>
      </c>
      <c r="B1948" s="9" t="s">
        <v>68</v>
      </c>
      <c r="C1948" s="10" t="s">
        <v>69</v>
      </c>
      <c r="D1948" s="11">
        <v>2006</v>
      </c>
      <c r="E1948" s="7" t="s">
        <v>11</v>
      </c>
      <c r="F1948" s="8">
        <v>3093.7362319889457</v>
      </c>
      <c r="G1948" s="8">
        <v>28038.322162393215</v>
      </c>
      <c r="H1948" s="8">
        <v>1816.8809825746614</v>
      </c>
      <c r="I1948" s="8">
        <v>31744.198079998401</v>
      </c>
      <c r="J1948" t="str">
        <f>LOOKUP(A1948,Feuil7!A$2:A$28,Feuil7!D$2:D$28)</f>
        <v>CENTRE</v>
      </c>
      <c r="K1948" t="str">
        <f t="shared" si="123"/>
        <v>niveau primaire</v>
      </c>
      <c r="L1948" t="str">
        <f t="shared" si="124"/>
        <v>BASSIN PARISIEN</v>
      </c>
      <c r="M1948" s="11">
        <f t="shared" si="125"/>
        <v>64693.137456955228</v>
      </c>
      <c r="N1948" s="11">
        <f t="shared" si="126"/>
        <v>4910.6172145636074</v>
      </c>
    </row>
    <row r="1949" spans="1:14" x14ac:dyDescent="0.25">
      <c r="A1949" s="5">
        <v>82</v>
      </c>
      <c r="B1949" s="9" t="s">
        <v>55</v>
      </c>
      <c r="C1949" s="10" t="s">
        <v>65</v>
      </c>
      <c r="D1949">
        <v>1968</v>
      </c>
      <c r="E1949" s="7" t="s">
        <v>11</v>
      </c>
      <c r="F1949" s="8">
        <v>6228</v>
      </c>
      <c r="G1949" s="8">
        <v>43376</v>
      </c>
      <c r="H1949" s="8">
        <v>4556</v>
      </c>
      <c r="I1949" s="8">
        <v>49520</v>
      </c>
      <c r="J1949" t="str">
        <f>LOOKUP(A1949,Feuil7!A$2:A$28,Feuil7!D$2:D$28)</f>
        <v>RHONE-ALPES</v>
      </c>
      <c r="K1949" t="str">
        <f t="shared" si="123"/>
        <v>niveau primaire</v>
      </c>
      <c r="L1949" t="str">
        <f t="shared" si="124"/>
        <v>CENTRE-EST</v>
      </c>
      <c r="M1949" s="11">
        <f t="shared" si="125"/>
        <v>103680</v>
      </c>
      <c r="N1949" s="11">
        <f t="shared" si="126"/>
        <v>10784</v>
      </c>
    </row>
    <row r="1950" spans="1:14" x14ac:dyDescent="0.25">
      <c r="A1950" s="5">
        <v>43</v>
      </c>
      <c r="B1950" s="9" t="s">
        <v>34</v>
      </c>
      <c r="C1950" s="10" t="s">
        <v>64</v>
      </c>
      <c r="D1950" s="11">
        <v>1990</v>
      </c>
      <c r="E1950" s="7" t="s">
        <v>197</v>
      </c>
      <c r="F1950" s="8">
        <v>1768</v>
      </c>
      <c r="G1950" s="8">
        <v>15845</v>
      </c>
      <c r="H1950" s="8">
        <v>1964</v>
      </c>
      <c r="I1950" s="8">
        <v>14476</v>
      </c>
      <c r="J1950" t="str">
        <f>LOOKUP(A1950,Feuil7!A$2:A$28,Feuil7!D$2:D$28)</f>
        <v>FRANCHE-COMTE</v>
      </c>
      <c r="K1950" t="str">
        <f t="shared" si="123"/>
        <v>niveau supérieur</v>
      </c>
      <c r="L1950" t="str">
        <f t="shared" si="124"/>
        <v>EST</v>
      </c>
      <c r="M1950" s="11">
        <f t="shared" si="125"/>
        <v>34053</v>
      </c>
      <c r="N1950" s="11">
        <f t="shared" si="126"/>
        <v>3732</v>
      </c>
    </row>
    <row r="1951" spans="1:14" x14ac:dyDescent="0.25">
      <c r="A1951" s="5">
        <v>83</v>
      </c>
      <c r="B1951" s="9" t="s">
        <v>37</v>
      </c>
      <c r="C1951" s="10" t="s">
        <v>38</v>
      </c>
      <c r="D1951" s="11">
        <v>2006</v>
      </c>
      <c r="E1951" s="7" t="s">
        <v>197</v>
      </c>
      <c r="F1951" s="8">
        <v>571.3357871065582</v>
      </c>
      <c r="G1951" s="8">
        <v>6738.8430764565537</v>
      </c>
      <c r="H1951" s="8">
        <v>839.65366032332929</v>
      </c>
      <c r="I1951" s="8">
        <v>8850.511557895572</v>
      </c>
      <c r="J1951" t="str">
        <f>LOOKUP(A1951,Feuil7!A$2:A$28,Feuil7!D$2:D$28)</f>
        <v>AUVERGNE</v>
      </c>
      <c r="K1951" t="str">
        <f t="shared" si="123"/>
        <v>niveau supérieur</v>
      </c>
      <c r="L1951" t="str">
        <f t="shared" si="124"/>
        <v>CENTRE-EST</v>
      </c>
      <c r="M1951" s="11">
        <f t="shared" si="125"/>
        <v>17000.344081782012</v>
      </c>
      <c r="N1951" s="11">
        <f t="shared" si="126"/>
        <v>1410.9894474298876</v>
      </c>
    </row>
    <row r="1952" spans="1:14" x14ac:dyDescent="0.25">
      <c r="A1952" s="5">
        <v>72</v>
      </c>
      <c r="B1952" s="9" t="s">
        <v>106</v>
      </c>
      <c r="C1952" s="10" t="s">
        <v>107</v>
      </c>
      <c r="D1952" s="11">
        <v>1975</v>
      </c>
      <c r="E1952" s="7" t="s">
        <v>194</v>
      </c>
      <c r="F1952" s="8">
        <v>1105</v>
      </c>
      <c r="G1952" s="8">
        <v>3235</v>
      </c>
      <c r="H1952" s="8">
        <v>1530</v>
      </c>
      <c r="I1952" s="8">
        <v>5505</v>
      </c>
      <c r="J1952" t="str">
        <f>LOOKUP(A1952,Feuil7!A$2:A$28,Feuil7!D$2:D$28)</f>
        <v>AQUITAINE</v>
      </c>
      <c r="K1952" t="str">
        <f t="shared" si="123"/>
        <v>niveau secondaire</v>
      </c>
      <c r="L1952" t="str">
        <f t="shared" si="124"/>
        <v>SUD-OUEST</v>
      </c>
      <c r="M1952" s="11">
        <f t="shared" si="125"/>
        <v>11375</v>
      </c>
      <c r="N1952" s="11">
        <f t="shared" si="126"/>
        <v>2635</v>
      </c>
    </row>
    <row r="1953" spans="1:14" x14ac:dyDescent="0.25">
      <c r="A1953" s="5">
        <v>74</v>
      </c>
      <c r="B1953" s="9" t="s">
        <v>48</v>
      </c>
      <c r="C1953" s="10" t="s">
        <v>49</v>
      </c>
      <c r="D1953" s="11">
        <v>1975</v>
      </c>
      <c r="E1953" s="7" t="s">
        <v>197</v>
      </c>
      <c r="F1953" s="8">
        <v>335</v>
      </c>
      <c r="G1953" s="8">
        <v>2725</v>
      </c>
      <c r="H1953" s="8">
        <v>630</v>
      </c>
      <c r="I1953" s="8">
        <v>2290</v>
      </c>
      <c r="J1953" t="str">
        <f>LOOKUP(A1953,Feuil7!A$2:A$28,Feuil7!D$2:D$28)</f>
        <v>LIMOUSIN</v>
      </c>
      <c r="K1953" t="str">
        <f t="shared" si="123"/>
        <v>niveau supérieur</v>
      </c>
      <c r="L1953" t="str">
        <f t="shared" si="124"/>
        <v>SUD-OUEST</v>
      </c>
      <c r="M1953" s="11">
        <f t="shared" si="125"/>
        <v>5980</v>
      </c>
      <c r="N1953" s="11">
        <f t="shared" si="126"/>
        <v>965</v>
      </c>
    </row>
    <row r="1954" spans="1:14" x14ac:dyDescent="0.25">
      <c r="A1954" s="5">
        <v>91</v>
      </c>
      <c r="B1954" s="9" t="s">
        <v>108</v>
      </c>
      <c r="C1954" s="10" t="s">
        <v>109</v>
      </c>
      <c r="D1954" s="11">
        <v>1982</v>
      </c>
      <c r="E1954" s="7" t="s">
        <v>11</v>
      </c>
      <c r="F1954" s="8">
        <v>808</v>
      </c>
      <c r="G1954" s="8">
        <v>10656</v>
      </c>
      <c r="H1954" s="8">
        <v>596</v>
      </c>
      <c r="I1954" s="8">
        <v>10492</v>
      </c>
      <c r="J1954" t="str">
        <f>LOOKUP(A1954,Feuil7!A$2:A$28,Feuil7!D$2:D$28)</f>
        <v>LANGUEDOC-ROUSSILLON</v>
      </c>
      <c r="K1954" t="str">
        <f t="shared" si="123"/>
        <v>niveau primaire</v>
      </c>
      <c r="L1954" t="str">
        <f t="shared" si="124"/>
        <v>MEDITERRANEE</v>
      </c>
      <c r="M1954" s="11">
        <f t="shared" si="125"/>
        <v>22552</v>
      </c>
      <c r="N1954" s="11">
        <f t="shared" si="126"/>
        <v>1404</v>
      </c>
    </row>
    <row r="1955" spans="1:14" x14ac:dyDescent="0.25">
      <c r="A1955" s="5">
        <v>22</v>
      </c>
      <c r="B1955" s="9" t="s">
        <v>166</v>
      </c>
      <c r="C1955" s="10" t="s">
        <v>167</v>
      </c>
      <c r="D1955" s="11">
        <v>1982</v>
      </c>
      <c r="E1955" s="7" t="s">
        <v>193</v>
      </c>
      <c r="F1955" s="8">
        <v>1724</v>
      </c>
      <c r="G1955" s="8">
        <v>35788</v>
      </c>
      <c r="H1955" s="8">
        <v>1964</v>
      </c>
      <c r="I1955" s="8">
        <v>49000</v>
      </c>
      <c r="J1955" t="str">
        <f>LOOKUP(A1955,Feuil7!A$2:A$28,Feuil7!D$2:D$28)</f>
        <v>PICARDIE</v>
      </c>
      <c r="K1955" t="str">
        <f t="shared" si="123"/>
        <v>niveau primaire</v>
      </c>
      <c r="L1955" t="str">
        <f t="shared" si="124"/>
        <v>BASSIN PARISIEN</v>
      </c>
      <c r="M1955" s="11">
        <f t="shared" si="125"/>
        <v>88476</v>
      </c>
      <c r="N1955" s="11">
        <f t="shared" si="126"/>
        <v>3688</v>
      </c>
    </row>
    <row r="1956" spans="1:14" x14ac:dyDescent="0.25">
      <c r="A1956" s="5">
        <v>52</v>
      </c>
      <c r="B1956" s="9" t="s">
        <v>100</v>
      </c>
      <c r="C1956" s="10" t="s">
        <v>101</v>
      </c>
      <c r="D1956" s="11">
        <v>2006</v>
      </c>
      <c r="E1956" s="7" t="s">
        <v>193</v>
      </c>
      <c r="F1956" s="8">
        <v>315.39298646751865</v>
      </c>
      <c r="G1956" s="8">
        <v>35937.902623269249</v>
      </c>
      <c r="H1956" s="8">
        <v>180.25260854827405</v>
      </c>
      <c r="I1956" s="8">
        <v>69237.334109837189</v>
      </c>
      <c r="J1956" t="str">
        <f>LOOKUP(A1956,Feuil7!A$2:A$28,Feuil7!D$2:D$28)</f>
        <v>PAYS DE LA LOIRE</v>
      </c>
      <c r="K1956" t="str">
        <f t="shared" si="123"/>
        <v>niveau primaire</v>
      </c>
      <c r="L1956" t="str">
        <f t="shared" si="124"/>
        <v>OUEST</v>
      </c>
      <c r="M1956" s="11">
        <f t="shared" si="125"/>
        <v>105670.88232812223</v>
      </c>
      <c r="N1956" s="11">
        <f t="shared" si="126"/>
        <v>495.64559501579271</v>
      </c>
    </row>
    <row r="1957" spans="1:14" x14ac:dyDescent="0.25">
      <c r="A1957" s="5">
        <v>25</v>
      </c>
      <c r="B1957" s="9" t="s">
        <v>112</v>
      </c>
      <c r="C1957" s="10" t="s">
        <v>113</v>
      </c>
      <c r="D1957">
        <v>1968</v>
      </c>
      <c r="E1957" s="7" t="s">
        <v>195</v>
      </c>
      <c r="F1957" s="8">
        <v>5580</v>
      </c>
      <c r="G1957" s="8">
        <v>7536</v>
      </c>
      <c r="H1957" s="8">
        <v>3340</v>
      </c>
      <c r="I1957" s="8">
        <v>5052</v>
      </c>
      <c r="J1957" t="str">
        <f>LOOKUP(A1957,Feuil7!A$2:A$28,Feuil7!D$2:D$28)</f>
        <v>BASSE-NORMANDIE</v>
      </c>
      <c r="K1957" t="str">
        <f t="shared" si="123"/>
        <v>niveau secondaire</v>
      </c>
      <c r="L1957" t="str">
        <f t="shared" si="124"/>
        <v>BASSIN PARISIEN</v>
      </c>
      <c r="M1957" s="11">
        <f t="shared" si="125"/>
        <v>21508</v>
      </c>
      <c r="N1957" s="11">
        <f t="shared" si="126"/>
        <v>8920</v>
      </c>
    </row>
    <row r="1958" spans="1:14" x14ac:dyDescent="0.25">
      <c r="A1958" s="5">
        <v>24</v>
      </c>
      <c r="B1958" s="9" t="s">
        <v>94</v>
      </c>
      <c r="C1958" s="10" t="s">
        <v>95</v>
      </c>
      <c r="D1958" s="11">
        <v>1999</v>
      </c>
      <c r="E1958" s="7" t="s">
        <v>196</v>
      </c>
      <c r="F1958" s="8">
        <v>1880</v>
      </c>
      <c r="G1958" s="8">
        <v>9657</v>
      </c>
      <c r="H1958" s="8">
        <v>1814</v>
      </c>
      <c r="I1958" s="8">
        <v>11516</v>
      </c>
      <c r="J1958" t="str">
        <f>LOOKUP(A1958,Feuil7!A$2:A$28,Feuil7!D$2:D$28)</f>
        <v>CENTRE</v>
      </c>
      <c r="K1958" t="str">
        <f t="shared" si="123"/>
        <v>niveau supérieur</v>
      </c>
      <c r="L1958" t="str">
        <f t="shared" si="124"/>
        <v>BASSIN PARISIEN</v>
      </c>
      <c r="M1958" s="11">
        <f t="shared" si="125"/>
        <v>24867</v>
      </c>
      <c r="N1958" s="11">
        <f t="shared" si="126"/>
        <v>3694</v>
      </c>
    </row>
    <row r="1959" spans="1:14" x14ac:dyDescent="0.25">
      <c r="A1959" s="5">
        <v>72</v>
      </c>
      <c r="B1959" s="9" t="s">
        <v>78</v>
      </c>
      <c r="C1959" s="10" t="s">
        <v>79</v>
      </c>
      <c r="D1959" s="11">
        <v>1999</v>
      </c>
      <c r="E1959" s="7" t="s">
        <v>11</v>
      </c>
      <c r="F1959" s="8">
        <v>8046</v>
      </c>
      <c r="G1959" s="8">
        <v>69993</v>
      </c>
      <c r="H1959" s="8">
        <v>5771</v>
      </c>
      <c r="I1959" s="8">
        <v>86996</v>
      </c>
      <c r="J1959" t="str">
        <f>LOOKUP(A1959,Feuil7!A$2:A$28,Feuil7!D$2:D$28)</f>
        <v>AQUITAINE</v>
      </c>
      <c r="K1959" t="str">
        <f t="shared" si="123"/>
        <v>niveau primaire</v>
      </c>
      <c r="L1959" t="str">
        <f t="shared" si="124"/>
        <v>SUD-OUEST</v>
      </c>
      <c r="M1959" s="11">
        <f t="shared" si="125"/>
        <v>170806</v>
      </c>
      <c r="N1959" s="11">
        <f t="shared" si="126"/>
        <v>13817</v>
      </c>
    </row>
    <row r="1960" spans="1:14" x14ac:dyDescent="0.25">
      <c r="A1960" s="5">
        <v>26</v>
      </c>
      <c r="B1960" s="9" t="s">
        <v>151</v>
      </c>
      <c r="C1960" s="10" t="s">
        <v>152</v>
      </c>
      <c r="D1960" s="11">
        <v>1982</v>
      </c>
      <c r="E1960" s="7" t="s">
        <v>196</v>
      </c>
      <c r="F1960" s="8">
        <v>2600</v>
      </c>
      <c r="G1960" s="8">
        <v>11596</v>
      </c>
      <c r="H1960" s="8">
        <v>3536</v>
      </c>
      <c r="I1960" s="8">
        <v>10100</v>
      </c>
      <c r="J1960" t="str">
        <f>LOOKUP(A1960,Feuil7!A$2:A$28,Feuil7!D$2:D$28)</f>
        <v>BOURGOGNE</v>
      </c>
      <c r="K1960" t="str">
        <f t="shared" si="123"/>
        <v>niveau supérieur</v>
      </c>
      <c r="L1960" t="str">
        <f t="shared" si="124"/>
        <v>BASSIN PARISIEN</v>
      </c>
      <c r="M1960" s="11">
        <f t="shared" si="125"/>
        <v>27832</v>
      </c>
      <c r="N1960" s="11">
        <f t="shared" si="126"/>
        <v>6136</v>
      </c>
    </row>
    <row r="1961" spans="1:14" x14ac:dyDescent="0.25">
      <c r="A1961" s="5">
        <v>73</v>
      </c>
      <c r="B1961" s="9" t="s">
        <v>9</v>
      </c>
      <c r="C1961" s="10" t="s">
        <v>170</v>
      </c>
      <c r="D1961" s="11">
        <v>1975</v>
      </c>
      <c r="E1961" s="7" t="s">
        <v>193</v>
      </c>
      <c r="F1961" s="8">
        <v>1890</v>
      </c>
      <c r="G1961" s="8">
        <v>17000</v>
      </c>
      <c r="H1961" s="8">
        <v>2145</v>
      </c>
      <c r="I1961" s="8">
        <v>18995</v>
      </c>
      <c r="J1961" t="str">
        <f>LOOKUP(A1961,Feuil7!A$2:A$28,Feuil7!D$2:D$28)</f>
        <v>MIDI-PYRENEES</v>
      </c>
      <c r="K1961" t="str">
        <f t="shared" si="123"/>
        <v>niveau primaire</v>
      </c>
      <c r="L1961" t="str">
        <f t="shared" si="124"/>
        <v>SUD-OUEST</v>
      </c>
      <c r="M1961" s="11">
        <f t="shared" si="125"/>
        <v>40030</v>
      </c>
      <c r="N1961" s="11">
        <f t="shared" si="126"/>
        <v>4035</v>
      </c>
    </row>
    <row r="1962" spans="1:14" x14ac:dyDescent="0.25">
      <c r="A1962" s="5">
        <v>43</v>
      </c>
      <c r="B1962" s="9" t="s">
        <v>184</v>
      </c>
      <c r="C1962" s="10" t="s">
        <v>185</v>
      </c>
      <c r="D1962" s="11">
        <v>1975</v>
      </c>
      <c r="E1962" s="7" t="s">
        <v>195</v>
      </c>
      <c r="F1962" s="8">
        <v>2510</v>
      </c>
      <c r="G1962" s="8">
        <v>7220</v>
      </c>
      <c r="H1962" s="8">
        <v>1625</v>
      </c>
      <c r="I1962" s="8">
        <v>4535</v>
      </c>
      <c r="J1962" t="str">
        <f>LOOKUP(A1962,Feuil7!A$2:A$28,Feuil7!D$2:D$28)</f>
        <v>FRANCHE-COMTE</v>
      </c>
      <c r="K1962" t="str">
        <f t="shared" si="123"/>
        <v>niveau secondaire</v>
      </c>
      <c r="L1962" t="str">
        <f t="shared" si="124"/>
        <v>EST</v>
      </c>
      <c r="M1962" s="11">
        <f t="shared" si="125"/>
        <v>15890</v>
      </c>
      <c r="N1962" s="11">
        <f t="shared" si="126"/>
        <v>4135</v>
      </c>
    </row>
    <row r="1963" spans="1:14" x14ac:dyDescent="0.25">
      <c r="A1963" s="5">
        <v>25</v>
      </c>
      <c r="B1963" s="9" t="s">
        <v>35</v>
      </c>
      <c r="C1963" s="10" t="s">
        <v>36</v>
      </c>
      <c r="D1963">
        <v>1968</v>
      </c>
      <c r="E1963" s="7" t="s">
        <v>11</v>
      </c>
      <c r="F1963" s="8">
        <v>11392</v>
      </c>
      <c r="G1963" s="8">
        <v>65064</v>
      </c>
      <c r="H1963" s="8">
        <v>9248</v>
      </c>
      <c r="I1963" s="8">
        <v>78908</v>
      </c>
      <c r="J1963" t="str">
        <f>LOOKUP(A1963,Feuil7!A$2:A$28,Feuil7!D$2:D$28)</f>
        <v>BASSE-NORMANDIE</v>
      </c>
      <c r="K1963" t="str">
        <f t="shared" si="123"/>
        <v>niveau primaire</v>
      </c>
      <c r="L1963" t="str">
        <f t="shared" si="124"/>
        <v>BASSIN PARISIEN</v>
      </c>
      <c r="M1963" s="11">
        <f t="shared" si="125"/>
        <v>164612</v>
      </c>
      <c r="N1963" s="11">
        <f t="shared" si="126"/>
        <v>20640</v>
      </c>
    </row>
    <row r="1964" spans="1:14" x14ac:dyDescent="0.25">
      <c r="A1964" s="5">
        <v>23</v>
      </c>
      <c r="B1964" s="9" t="s">
        <v>66</v>
      </c>
      <c r="C1964" s="10" t="s">
        <v>67</v>
      </c>
      <c r="D1964" s="11">
        <v>1990</v>
      </c>
      <c r="E1964" s="7" t="s">
        <v>194</v>
      </c>
      <c r="F1964" s="8">
        <v>1501</v>
      </c>
      <c r="G1964" s="8">
        <v>7966</v>
      </c>
      <c r="H1964" s="8">
        <v>1720</v>
      </c>
      <c r="I1964" s="8">
        <v>13881</v>
      </c>
      <c r="J1964" t="str">
        <f>LOOKUP(A1964,Feuil7!A$2:A$28,Feuil7!D$2:D$28)</f>
        <v>HAUTE-NORMANDIE</v>
      </c>
      <c r="K1964" t="str">
        <f t="shared" si="123"/>
        <v>niveau secondaire</v>
      </c>
      <c r="L1964" t="str">
        <f t="shared" si="124"/>
        <v>BASSIN PARISIEN</v>
      </c>
      <c r="M1964" s="11">
        <f t="shared" si="125"/>
        <v>25068</v>
      </c>
      <c r="N1964" s="11">
        <f t="shared" si="126"/>
        <v>3221</v>
      </c>
    </row>
    <row r="1965" spans="1:14" x14ac:dyDescent="0.25">
      <c r="A1965" s="5">
        <v>21</v>
      </c>
      <c r="B1965" s="9" t="s">
        <v>99</v>
      </c>
      <c r="C1965" s="10" t="s">
        <v>116</v>
      </c>
      <c r="D1965" s="11">
        <v>1975</v>
      </c>
      <c r="E1965" s="7" t="s">
        <v>196</v>
      </c>
      <c r="F1965" s="8">
        <v>825</v>
      </c>
      <c r="G1965" s="8">
        <v>3410</v>
      </c>
      <c r="H1965" s="8">
        <v>935</v>
      </c>
      <c r="I1965" s="8">
        <v>2595</v>
      </c>
      <c r="J1965" t="str">
        <f>LOOKUP(A1965,Feuil7!A$2:A$28,Feuil7!D$2:D$28)</f>
        <v>CHAMPAGNE-ARDENNE</v>
      </c>
      <c r="K1965" t="str">
        <f t="shared" si="123"/>
        <v>niveau supérieur</v>
      </c>
      <c r="L1965" t="str">
        <f t="shared" si="124"/>
        <v>BASSIN PARISIEN</v>
      </c>
      <c r="M1965" s="11">
        <f t="shared" si="125"/>
        <v>7765</v>
      </c>
      <c r="N1965" s="11">
        <f t="shared" si="126"/>
        <v>1760</v>
      </c>
    </row>
    <row r="1966" spans="1:14" x14ac:dyDescent="0.25">
      <c r="A1966" s="5">
        <v>11</v>
      </c>
      <c r="B1966" s="9" t="s">
        <v>160</v>
      </c>
      <c r="C1966" s="10" t="s">
        <v>161</v>
      </c>
      <c r="D1966" s="11">
        <v>1982</v>
      </c>
      <c r="E1966" s="7" t="s">
        <v>193</v>
      </c>
      <c r="F1966" s="8">
        <v>4176</v>
      </c>
      <c r="G1966" s="8">
        <v>53144</v>
      </c>
      <c r="H1966" s="8">
        <v>3836</v>
      </c>
      <c r="I1966" s="8">
        <v>69936</v>
      </c>
      <c r="J1966" t="str">
        <f>LOOKUP(A1966,Feuil7!A$2:A$28,Feuil7!D$2:D$28)</f>
        <v>ILE-DE-FRANCE</v>
      </c>
      <c r="K1966" t="str">
        <f t="shared" si="123"/>
        <v>niveau primaire</v>
      </c>
      <c r="L1966" t="str">
        <f t="shared" si="124"/>
        <v>REGION PARISIENNE</v>
      </c>
      <c r="M1966" s="11">
        <f t="shared" si="125"/>
        <v>131092</v>
      </c>
      <c r="N1966" s="11">
        <f t="shared" si="126"/>
        <v>8012</v>
      </c>
    </row>
    <row r="1967" spans="1:14" x14ac:dyDescent="0.25">
      <c r="A1967" s="5">
        <v>42</v>
      </c>
      <c r="B1967" s="9" t="s">
        <v>145</v>
      </c>
      <c r="C1967" s="10" t="s">
        <v>146</v>
      </c>
      <c r="D1967" s="11">
        <v>2011</v>
      </c>
      <c r="E1967" s="7" t="s">
        <v>193</v>
      </c>
      <c r="F1967" s="8">
        <v>126.79410688186782</v>
      </c>
      <c r="G1967" s="8">
        <v>14118.277012084023</v>
      </c>
      <c r="H1967" s="8">
        <v>85.345769550434213</v>
      </c>
      <c r="I1967" s="8">
        <v>29514.721932401371</v>
      </c>
      <c r="J1967" t="str">
        <f>LOOKUP(A1967,Feuil7!A$2:A$28,Feuil7!D$2:D$28)</f>
        <v>ALSACE</v>
      </c>
      <c r="K1967" t="str">
        <f t="shared" si="123"/>
        <v>niveau primaire</v>
      </c>
      <c r="L1967" t="str">
        <f t="shared" si="124"/>
        <v>EST</v>
      </c>
      <c r="M1967" s="11">
        <f t="shared" si="125"/>
        <v>43845.138820917695</v>
      </c>
      <c r="N1967" s="11">
        <f t="shared" si="126"/>
        <v>212.13987643230203</v>
      </c>
    </row>
    <row r="1968" spans="1:14" x14ac:dyDescent="0.25">
      <c r="A1968" s="5">
        <v>23</v>
      </c>
      <c r="B1968" s="9" t="s">
        <v>66</v>
      </c>
      <c r="C1968" s="10" t="s">
        <v>67</v>
      </c>
      <c r="D1968" s="11">
        <v>1990</v>
      </c>
      <c r="E1968" s="7" t="s">
        <v>11</v>
      </c>
      <c r="F1968" s="8">
        <v>7618</v>
      </c>
      <c r="G1968" s="8">
        <v>49767</v>
      </c>
      <c r="H1968" s="8">
        <v>5848</v>
      </c>
      <c r="I1968" s="8">
        <v>57625</v>
      </c>
      <c r="J1968" t="str">
        <f>LOOKUP(A1968,Feuil7!A$2:A$28,Feuil7!D$2:D$28)</f>
        <v>HAUTE-NORMANDIE</v>
      </c>
      <c r="K1968" t="str">
        <f t="shared" si="123"/>
        <v>niveau primaire</v>
      </c>
      <c r="L1968" t="str">
        <f t="shared" si="124"/>
        <v>BASSIN PARISIEN</v>
      </c>
      <c r="M1968" s="11">
        <f t="shared" si="125"/>
        <v>120858</v>
      </c>
      <c r="N1968" s="11">
        <f t="shared" si="126"/>
        <v>13466</v>
      </c>
    </row>
    <row r="1969" spans="1:14" x14ac:dyDescent="0.25">
      <c r="A1969" s="5">
        <v>21</v>
      </c>
      <c r="B1969" s="9" t="s">
        <v>312</v>
      </c>
      <c r="C1969" s="10" t="s">
        <v>22</v>
      </c>
      <c r="D1969" s="11">
        <v>2011</v>
      </c>
      <c r="E1969" s="7" t="s">
        <v>196</v>
      </c>
      <c r="F1969" s="8">
        <v>2323.0999424977344</v>
      </c>
      <c r="G1969" s="8">
        <v>12983.439038507129</v>
      </c>
      <c r="H1969" s="8">
        <v>1874.3910096136765</v>
      </c>
      <c r="I1969" s="8">
        <v>14356.223758605351</v>
      </c>
      <c r="J1969" t="str">
        <f>LOOKUP(A1969,Feuil7!A$2:A$28,Feuil7!D$2:D$28)</f>
        <v>CHAMPAGNE-ARDENNE</v>
      </c>
      <c r="K1969" t="str">
        <f t="shared" si="123"/>
        <v>niveau supérieur</v>
      </c>
      <c r="L1969" t="str">
        <f t="shared" si="124"/>
        <v>BASSIN PARISIEN</v>
      </c>
      <c r="M1969" s="11">
        <f t="shared" si="125"/>
        <v>31537.153749223893</v>
      </c>
      <c r="N1969" s="11">
        <f t="shared" si="126"/>
        <v>4197.4909521114114</v>
      </c>
    </row>
    <row r="1970" spans="1:14" x14ac:dyDescent="0.25">
      <c r="A1970" s="5">
        <v>73</v>
      </c>
      <c r="B1970" s="9" t="s">
        <v>74</v>
      </c>
      <c r="C1970" s="10" t="s">
        <v>75</v>
      </c>
      <c r="D1970" s="11">
        <v>1982</v>
      </c>
      <c r="E1970" s="7" t="s">
        <v>197</v>
      </c>
      <c r="F1970" s="8">
        <v>2244</v>
      </c>
      <c r="G1970" s="8">
        <v>29568</v>
      </c>
      <c r="H1970" s="8">
        <v>3316</v>
      </c>
      <c r="I1970" s="8">
        <v>26984</v>
      </c>
      <c r="J1970" t="str">
        <f>LOOKUP(A1970,Feuil7!A$2:A$28,Feuil7!D$2:D$28)</f>
        <v>MIDI-PYRENEES</v>
      </c>
      <c r="K1970" t="str">
        <f t="shared" si="123"/>
        <v>niveau supérieur</v>
      </c>
      <c r="L1970" t="str">
        <f t="shared" si="124"/>
        <v>SUD-OUEST</v>
      </c>
      <c r="M1970" s="11">
        <f t="shared" si="125"/>
        <v>62112</v>
      </c>
      <c r="N1970" s="11">
        <f t="shared" si="126"/>
        <v>5560</v>
      </c>
    </row>
    <row r="1971" spans="1:14" x14ac:dyDescent="0.25">
      <c r="A1971" s="5">
        <v>54</v>
      </c>
      <c r="B1971" s="9" t="s">
        <v>164</v>
      </c>
      <c r="C1971" s="10" t="s">
        <v>165</v>
      </c>
      <c r="D1971" s="11">
        <v>2011</v>
      </c>
      <c r="E1971" s="7" t="s">
        <v>11</v>
      </c>
      <c r="F1971" s="8">
        <v>1576.6881801333532</v>
      </c>
      <c r="G1971" s="8">
        <v>22419.870601670755</v>
      </c>
      <c r="H1971" s="8">
        <v>958.35765648076097</v>
      </c>
      <c r="I1971" s="8">
        <v>25344.851451043105</v>
      </c>
      <c r="J1971" t="str">
        <f>LOOKUP(A1971,Feuil7!A$2:A$28,Feuil7!D$2:D$28)</f>
        <v>POITOU-CHARENTES</v>
      </c>
      <c r="K1971" t="str">
        <f t="shared" si="123"/>
        <v>niveau primaire</v>
      </c>
      <c r="L1971" t="str">
        <f t="shared" si="124"/>
        <v>OUEST</v>
      </c>
      <c r="M1971" s="11">
        <f t="shared" si="125"/>
        <v>50299.767889327981</v>
      </c>
      <c r="N1971" s="11">
        <f t="shared" si="126"/>
        <v>2535.0458366141143</v>
      </c>
    </row>
    <row r="1972" spans="1:14" x14ac:dyDescent="0.25">
      <c r="A1972" s="5">
        <v>24</v>
      </c>
      <c r="B1972" s="9" t="s">
        <v>94</v>
      </c>
      <c r="C1972" s="10" t="s">
        <v>95</v>
      </c>
      <c r="D1972" s="11">
        <v>2011</v>
      </c>
      <c r="E1972" s="7" t="s">
        <v>195</v>
      </c>
      <c r="F1972" s="8">
        <v>3307.4443491308339</v>
      </c>
      <c r="G1972" s="8">
        <v>39458.492277944686</v>
      </c>
      <c r="H1972" s="8">
        <v>2272.6910277713505</v>
      </c>
      <c r="I1972" s="8">
        <v>27306.255374775414</v>
      </c>
      <c r="J1972" t="str">
        <f>LOOKUP(A1972,Feuil7!A$2:A$28,Feuil7!D$2:D$28)</f>
        <v>CENTRE</v>
      </c>
      <c r="K1972" t="str">
        <f t="shared" si="123"/>
        <v>niveau secondaire</v>
      </c>
      <c r="L1972" t="str">
        <f t="shared" si="124"/>
        <v>BASSIN PARISIEN</v>
      </c>
      <c r="M1972" s="11">
        <f t="shared" si="125"/>
        <v>72344.883029622288</v>
      </c>
      <c r="N1972" s="11">
        <f t="shared" si="126"/>
        <v>5580.1353769021844</v>
      </c>
    </row>
    <row r="1973" spans="1:14" x14ac:dyDescent="0.25">
      <c r="A1973" s="5">
        <v>43</v>
      </c>
      <c r="B1973" s="9" t="s">
        <v>34</v>
      </c>
      <c r="C1973" s="10" t="s">
        <v>64</v>
      </c>
      <c r="D1973" s="11">
        <v>1990</v>
      </c>
      <c r="E1973" s="7" t="s">
        <v>193</v>
      </c>
      <c r="F1973" s="8">
        <v>797</v>
      </c>
      <c r="G1973" s="8">
        <v>30148</v>
      </c>
      <c r="H1973" s="8">
        <v>668</v>
      </c>
      <c r="I1973" s="8">
        <v>45460</v>
      </c>
      <c r="J1973" t="str">
        <f>LOOKUP(A1973,Feuil7!A$2:A$28,Feuil7!D$2:D$28)</f>
        <v>FRANCHE-COMTE</v>
      </c>
      <c r="K1973" t="str">
        <f t="shared" si="123"/>
        <v>niveau primaire</v>
      </c>
      <c r="L1973" t="str">
        <f t="shared" si="124"/>
        <v>EST</v>
      </c>
      <c r="M1973" s="11">
        <f t="shared" si="125"/>
        <v>77073</v>
      </c>
      <c r="N1973" s="11">
        <f t="shared" si="126"/>
        <v>1465</v>
      </c>
    </row>
    <row r="1974" spans="1:14" x14ac:dyDescent="0.25">
      <c r="A1974" s="5">
        <v>54</v>
      </c>
      <c r="B1974" s="9" t="s">
        <v>40</v>
      </c>
      <c r="C1974" s="10" t="s">
        <v>41</v>
      </c>
      <c r="D1974" s="11">
        <v>2011</v>
      </c>
      <c r="E1974" s="7" t="s">
        <v>194</v>
      </c>
      <c r="F1974" s="8">
        <v>1226.363578493065</v>
      </c>
      <c r="G1974" s="8">
        <v>5551.952563026176</v>
      </c>
      <c r="H1974" s="8">
        <v>800.24584742633658</v>
      </c>
      <c r="I1974" s="8">
        <v>9552.5775208919185</v>
      </c>
      <c r="J1974" t="str">
        <f>LOOKUP(A1974,Feuil7!A$2:A$28,Feuil7!D$2:D$28)</f>
        <v>POITOU-CHARENTES</v>
      </c>
      <c r="K1974" t="str">
        <f t="shared" si="123"/>
        <v>niveau secondaire</v>
      </c>
      <c r="L1974" t="str">
        <f t="shared" si="124"/>
        <v>OUEST</v>
      </c>
      <c r="M1974" s="11">
        <f t="shared" si="125"/>
        <v>17131.139509837496</v>
      </c>
      <c r="N1974" s="11">
        <f t="shared" si="126"/>
        <v>2026.6094259194015</v>
      </c>
    </row>
    <row r="1975" spans="1:14" x14ac:dyDescent="0.25">
      <c r="A1975" s="5">
        <v>94</v>
      </c>
      <c r="B1975" s="9" t="s">
        <v>51</v>
      </c>
      <c r="C1975" s="10" t="s">
        <v>52</v>
      </c>
      <c r="D1975" s="11">
        <v>2006</v>
      </c>
      <c r="E1975" s="7" t="s">
        <v>193</v>
      </c>
      <c r="F1975" s="8">
        <v>22.030241587689414</v>
      </c>
      <c r="G1975" s="8">
        <v>3973.1887198177101</v>
      </c>
      <c r="H1975" s="8">
        <v>28.443957594907644</v>
      </c>
      <c r="I1975" s="8">
        <v>5549.8407319166154</v>
      </c>
      <c r="J1975" t="str">
        <f>LOOKUP(A1975,Feuil7!A$2:A$28,Feuil7!D$2:D$28)</f>
        <v>CORSE</v>
      </c>
      <c r="K1975" t="str">
        <f t="shared" si="123"/>
        <v>niveau primaire</v>
      </c>
      <c r="L1975" t="str">
        <f t="shared" si="124"/>
        <v>MEDITERRANEE</v>
      </c>
      <c r="M1975" s="11">
        <f t="shared" si="125"/>
        <v>9573.5036509169222</v>
      </c>
      <c r="N1975" s="11">
        <f t="shared" si="126"/>
        <v>50.474199182597062</v>
      </c>
    </row>
    <row r="1976" spans="1:14" x14ac:dyDescent="0.25">
      <c r="A1976" s="5">
        <v>52</v>
      </c>
      <c r="B1976" s="9" t="s">
        <v>57</v>
      </c>
      <c r="C1976" s="10" t="s">
        <v>117</v>
      </c>
      <c r="D1976" s="11">
        <v>1975</v>
      </c>
      <c r="E1976" s="7" t="s">
        <v>197</v>
      </c>
      <c r="F1976" s="8">
        <v>260</v>
      </c>
      <c r="G1976" s="8">
        <v>2480</v>
      </c>
      <c r="H1976" s="8">
        <v>510</v>
      </c>
      <c r="I1976" s="8">
        <v>2135</v>
      </c>
      <c r="J1976" t="str">
        <f>LOOKUP(A1976,Feuil7!A$2:A$28,Feuil7!D$2:D$28)</f>
        <v>PAYS DE LA LOIRE</v>
      </c>
      <c r="K1976" t="str">
        <f t="shared" si="123"/>
        <v>niveau supérieur</v>
      </c>
      <c r="L1976" t="str">
        <f t="shared" si="124"/>
        <v>OUEST</v>
      </c>
      <c r="M1976" s="11">
        <f t="shared" si="125"/>
        <v>5385</v>
      </c>
      <c r="N1976" s="11">
        <f t="shared" si="126"/>
        <v>770</v>
      </c>
    </row>
    <row r="1977" spans="1:14" x14ac:dyDescent="0.25">
      <c r="A1977" s="5">
        <v>42</v>
      </c>
      <c r="B1977" s="9" t="s">
        <v>143</v>
      </c>
      <c r="C1977" s="10" t="s">
        <v>144</v>
      </c>
      <c r="D1977" s="11">
        <v>1982</v>
      </c>
      <c r="E1977" s="7" t="s">
        <v>194</v>
      </c>
      <c r="F1977" s="8">
        <v>3796</v>
      </c>
      <c r="G1977" s="8">
        <v>7932</v>
      </c>
      <c r="H1977" s="8">
        <v>4792</v>
      </c>
      <c r="I1977" s="8">
        <v>11048</v>
      </c>
      <c r="J1977" t="str">
        <f>LOOKUP(A1977,Feuil7!A$2:A$28,Feuil7!D$2:D$28)</f>
        <v>ALSACE</v>
      </c>
      <c r="K1977" t="str">
        <f t="shared" si="123"/>
        <v>niveau secondaire</v>
      </c>
      <c r="L1977" t="str">
        <f t="shared" si="124"/>
        <v>EST</v>
      </c>
      <c r="M1977" s="11">
        <f t="shared" si="125"/>
        <v>27568</v>
      </c>
      <c r="N1977" s="11">
        <f t="shared" si="126"/>
        <v>8588</v>
      </c>
    </row>
    <row r="1978" spans="1:14" x14ac:dyDescent="0.25">
      <c r="A1978" s="5">
        <v>23</v>
      </c>
      <c r="B1978" s="9" t="s">
        <v>158</v>
      </c>
      <c r="C1978" s="10" t="s">
        <v>159</v>
      </c>
      <c r="D1978">
        <v>1968</v>
      </c>
      <c r="E1978" s="7" t="s">
        <v>194</v>
      </c>
      <c r="F1978" s="8">
        <v>3124</v>
      </c>
      <c r="G1978" s="8">
        <v>7516</v>
      </c>
      <c r="H1978" s="8">
        <v>4004</v>
      </c>
      <c r="I1978" s="8">
        <v>13972</v>
      </c>
      <c r="J1978" t="str">
        <f>LOOKUP(A1978,Feuil7!A$2:A$28,Feuil7!D$2:D$28)</f>
        <v>HAUTE-NORMANDIE</v>
      </c>
      <c r="K1978" t="str">
        <f t="shared" si="123"/>
        <v>niveau secondaire</v>
      </c>
      <c r="L1978" t="str">
        <f t="shared" si="124"/>
        <v>BASSIN PARISIEN</v>
      </c>
      <c r="M1978" s="11">
        <f t="shared" si="125"/>
        <v>28616</v>
      </c>
      <c r="N1978" s="11">
        <f t="shared" si="126"/>
        <v>7128</v>
      </c>
    </row>
    <row r="1979" spans="1:14" x14ac:dyDescent="0.25">
      <c r="A1979" s="5">
        <v>43</v>
      </c>
      <c r="B1979" s="9" t="s">
        <v>90</v>
      </c>
      <c r="C1979" s="10" t="s">
        <v>91</v>
      </c>
      <c r="D1979" s="11">
        <v>1982</v>
      </c>
      <c r="E1979" s="7" t="s">
        <v>195</v>
      </c>
      <c r="F1979" s="8">
        <v>4404</v>
      </c>
      <c r="G1979" s="8">
        <v>13168</v>
      </c>
      <c r="H1979" s="8">
        <v>2996</v>
      </c>
      <c r="I1979" s="8">
        <v>8180</v>
      </c>
      <c r="J1979" t="str">
        <f>LOOKUP(A1979,Feuil7!A$2:A$28,Feuil7!D$2:D$28)</f>
        <v>FRANCHE-COMTE</v>
      </c>
      <c r="K1979" t="str">
        <f t="shared" si="123"/>
        <v>niveau secondaire</v>
      </c>
      <c r="L1979" t="str">
        <f t="shared" si="124"/>
        <v>EST</v>
      </c>
      <c r="M1979" s="11">
        <f t="shared" si="125"/>
        <v>28748</v>
      </c>
      <c r="N1979" s="11">
        <f t="shared" si="126"/>
        <v>7400</v>
      </c>
    </row>
    <row r="1980" spans="1:14" x14ac:dyDescent="0.25">
      <c r="A1980" s="5">
        <v>43</v>
      </c>
      <c r="B1980" s="9" t="s">
        <v>90</v>
      </c>
      <c r="C1980" s="10" t="s">
        <v>91</v>
      </c>
      <c r="D1980" s="11">
        <v>1999</v>
      </c>
      <c r="E1980" s="7" t="s">
        <v>195</v>
      </c>
      <c r="F1980" s="8">
        <v>2222</v>
      </c>
      <c r="G1980" s="8">
        <v>26899</v>
      </c>
      <c r="H1980" s="8">
        <v>1671</v>
      </c>
      <c r="I1980" s="8">
        <v>19639</v>
      </c>
      <c r="J1980" t="str">
        <f>LOOKUP(A1980,Feuil7!A$2:A$28,Feuil7!D$2:D$28)</f>
        <v>FRANCHE-COMTE</v>
      </c>
      <c r="K1980" t="str">
        <f t="shared" si="123"/>
        <v>niveau secondaire</v>
      </c>
      <c r="L1980" t="str">
        <f t="shared" si="124"/>
        <v>EST</v>
      </c>
      <c r="M1980" s="11">
        <f t="shared" si="125"/>
        <v>50431</v>
      </c>
      <c r="N1980" s="11">
        <f t="shared" si="126"/>
        <v>3893</v>
      </c>
    </row>
    <row r="1981" spans="1:14" x14ac:dyDescent="0.25">
      <c r="A1981" s="5">
        <v>74</v>
      </c>
      <c r="B1981" s="9" t="s">
        <v>59</v>
      </c>
      <c r="C1981" s="10" t="s">
        <v>60</v>
      </c>
      <c r="D1981" s="11">
        <v>2011</v>
      </c>
      <c r="E1981" s="7" t="s">
        <v>194</v>
      </c>
      <c r="F1981" s="8">
        <v>422.27882754580605</v>
      </c>
      <c r="G1981" s="8">
        <v>2257.4450136302503</v>
      </c>
      <c r="H1981" s="8">
        <v>246.78606488739211</v>
      </c>
      <c r="I1981" s="8">
        <v>3856.1996393552508</v>
      </c>
      <c r="J1981" t="str">
        <f>LOOKUP(A1981,Feuil7!A$2:A$28,Feuil7!D$2:D$28)</f>
        <v>LIMOUSIN</v>
      </c>
      <c r="K1981" t="str">
        <f t="shared" si="123"/>
        <v>niveau secondaire</v>
      </c>
      <c r="L1981" t="str">
        <f t="shared" si="124"/>
        <v>SUD-OUEST</v>
      </c>
      <c r="M1981" s="11">
        <f t="shared" si="125"/>
        <v>6782.7095454186992</v>
      </c>
      <c r="N1981" s="11">
        <f t="shared" si="126"/>
        <v>669.06489243319811</v>
      </c>
    </row>
    <row r="1982" spans="1:14" x14ac:dyDescent="0.25">
      <c r="A1982" s="5">
        <v>73</v>
      </c>
      <c r="B1982" s="9" t="s">
        <v>76</v>
      </c>
      <c r="C1982" s="10" t="s">
        <v>77</v>
      </c>
      <c r="D1982" s="11">
        <v>2011</v>
      </c>
      <c r="E1982" s="7" t="s">
        <v>195</v>
      </c>
      <c r="F1982" s="8">
        <v>1486.5307029150867</v>
      </c>
      <c r="G1982" s="8">
        <v>19843.704542083211</v>
      </c>
      <c r="H1982" s="8">
        <v>940.35731144996669</v>
      </c>
      <c r="I1982" s="8">
        <v>14231.239537447333</v>
      </c>
      <c r="J1982" t="str">
        <f>LOOKUP(A1982,Feuil7!A$2:A$28,Feuil7!D$2:D$28)</f>
        <v>MIDI-PYRENEES</v>
      </c>
      <c r="K1982" t="str">
        <f t="shared" si="123"/>
        <v>niveau secondaire</v>
      </c>
      <c r="L1982" t="str">
        <f t="shared" si="124"/>
        <v>SUD-OUEST</v>
      </c>
      <c r="M1982" s="11">
        <f t="shared" si="125"/>
        <v>36501.832093895595</v>
      </c>
      <c r="N1982" s="11">
        <f t="shared" si="126"/>
        <v>2426.8880143650536</v>
      </c>
    </row>
    <row r="1983" spans="1:14" x14ac:dyDescent="0.25">
      <c r="A1983" s="5">
        <v>52</v>
      </c>
      <c r="B1983" s="9" t="s">
        <v>110</v>
      </c>
      <c r="C1983" s="10" t="s">
        <v>111</v>
      </c>
      <c r="D1983" s="11">
        <v>1990</v>
      </c>
      <c r="E1983" s="7" t="s">
        <v>11</v>
      </c>
      <c r="F1983" s="8">
        <v>8708</v>
      </c>
      <c r="G1983" s="8">
        <v>63186</v>
      </c>
      <c r="H1983" s="8">
        <v>6324</v>
      </c>
      <c r="I1983" s="8">
        <v>78889</v>
      </c>
      <c r="J1983" t="str">
        <f>LOOKUP(A1983,Feuil7!A$2:A$28,Feuil7!D$2:D$28)</f>
        <v>PAYS DE LA LOIRE</v>
      </c>
      <c r="K1983" t="str">
        <f t="shared" si="123"/>
        <v>niveau primaire</v>
      </c>
      <c r="L1983" t="str">
        <f t="shared" si="124"/>
        <v>OUEST</v>
      </c>
      <c r="M1983" s="11">
        <f t="shared" si="125"/>
        <v>157107</v>
      </c>
      <c r="N1983" s="11">
        <f t="shared" si="126"/>
        <v>15032</v>
      </c>
    </row>
    <row r="1984" spans="1:14" x14ac:dyDescent="0.25">
      <c r="A1984" s="5">
        <v>93</v>
      </c>
      <c r="B1984" s="9" t="s">
        <v>308</v>
      </c>
      <c r="C1984" s="10" t="s">
        <v>17</v>
      </c>
      <c r="D1984" s="11">
        <v>1999</v>
      </c>
      <c r="E1984" s="7" t="s">
        <v>196</v>
      </c>
      <c r="F1984" s="8">
        <v>654</v>
      </c>
      <c r="G1984" s="8">
        <v>5852</v>
      </c>
      <c r="H1984" s="8">
        <v>565</v>
      </c>
      <c r="I1984" s="8">
        <v>7015</v>
      </c>
      <c r="J1984" t="str">
        <f>LOOKUP(A1984,Feuil7!A$2:A$28,Feuil7!D$2:D$28)</f>
        <v>PROVENCE-ALPES-COTE D'AZUR</v>
      </c>
      <c r="K1984" t="str">
        <f t="shared" si="123"/>
        <v>niveau supérieur</v>
      </c>
      <c r="L1984" t="str">
        <f t="shared" si="124"/>
        <v>MEDITERRANEE</v>
      </c>
      <c r="M1984" s="11">
        <f t="shared" si="125"/>
        <v>14086</v>
      </c>
      <c r="N1984" s="11">
        <f t="shared" si="126"/>
        <v>1219</v>
      </c>
    </row>
    <row r="1985" spans="1:14" x14ac:dyDescent="0.25">
      <c r="A1985" s="5">
        <v>31</v>
      </c>
      <c r="B1985" s="9" t="s">
        <v>133</v>
      </c>
      <c r="C1985" s="10" t="s">
        <v>134</v>
      </c>
      <c r="D1985" s="11">
        <v>2006</v>
      </c>
      <c r="E1985" s="7" t="s">
        <v>11</v>
      </c>
      <c r="F1985" s="8">
        <v>9752.5595498000584</v>
      </c>
      <c r="G1985" s="8">
        <v>88379.359567833599</v>
      </c>
      <c r="H1985" s="8">
        <v>6610.5684656843132</v>
      </c>
      <c r="I1985" s="8">
        <v>129374.16436741025</v>
      </c>
      <c r="J1985" t="str">
        <f>LOOKUP(A1985,Feuil7!A$2:A$28,Feuil7!D$2:D$28)</f>
        <v>NORD-PAS-DE-CALAIS</v>
      </c>
      <c r="K1985" t="str">
        <f t="shared" si="123"/>
        <v>niveau primaire</v>
      </c>
      <c r="L1985" t="str">
        <f t="shared" si="124"/>
        <v/>
      </c>
      <c r="M1985" s="11">
        <f t="shared" si="125"/>
        <v>234116.65195072821</v>
      </c>
      <c r="N1985" s="11">
        <f t="shared" si="126"/>
        <v>16363.128015484372</v>
      </c>
    </row>
    <row r="1986" spans="1:14" x14ac:dyDescent="0.25">
      <c r="A1986" s="5">
        <v>24</v>
      </c>
      <c r="B1986" s="9" t="s">
        <v>102</v>
      </c>
      <c r="C1986" s="10" t="s">
        <v>103</v>
      </c>
      <c r="D1986" s="11">
        <v>1975</v>
      </c>
      <c r="E1986" s="7" t="s">
        <v>196</v>
      </c>
      <c r="F1986" s="8">
        <v>2075</v>
      </c>
      <c r="G1986" s="8">
        <v>9820</v>
      </c>
      <c r="H1986" s="8">
        <v>2545</v>
      </c>
      <c r="I1986" s="8">
        <v>8470</v>
      </c>
      <c r="J1986" t="str">
        <f>LOOKUP(A1986,Feuil7!A$2:A$28,Feuil7!D$2:D$28)</f>
        <v>CENTRE</v>
      </c>
      <c r="K1986" t="str">
        <f t="shared" si="123"/>
        <v>niveau supérieur</v>
      </c>
      <c r="L1986" t="str">
        <f t="shared" si="124"/>
        <v>BASSIN PARISIEN</v>
      </c>
      <c r="M1986" s="11">
        <f t="shared" si="125"/>
        <v>22910</v>
      </c>
      <c r="N1986" s="11">
        <f t="shared" si="126"/>
        <v>4620</v>
      </c>
    </row>
    <row r="1987" spans="1:14" x14ac:dyDescent="0.25">
      <c r="A1987" s="5">
        <v>41</v>
      </c>
      <c r="B1987" s="9" t="s">
        <v>39</v>
      </c>
      <c r="C1987" s="10" t="s">
        <v>118</v>
      </c>
      <c r="D1987" s="11">
        <v>2006</v>
      </c>
      <c r="E1987" s="7" t="s">
        <v>196</v>
      </c>
      <c r="F1987" s="8">
        <v>6304.7336237868822</v>
      </c>
      <c r="G1987" s="8">
        <v>30276.63335732928</v>
      </c>
      <c r="H1987" s="8">
        <v>6521.1537037047055</v>
      </c>
      <c r="I1987" s="8">
        <v>34322.846335520153</v>
      </c>
      <c r="J1987" t="str">
        <f>LOOKUP(A1987,Feuil7!A$2:A$28,Feuil7!D$2:D$28)</f>
        <v>LORRAINE</v>
      </c>
      <c r="K1987" t="str">
        <f t="shared" ref="K1987:K2050" si="127">IF(OR(E1987="Aucun",E1987="CEP"),"niveau primaire",IF(OR(E1987="CAP-BEP",E1987="BEPC"),"niveau secondaire",IF(OR(E1987="BAC",E1987="SUP"),"niveau supérieur","")))</f>
        <v>niveau supérieur</v>
      </c>
      <c r="L1987" t="str">
        <f t="shared" ref="L1987:L2050" si="128">IF(OR(J1987="ile-de-France"),"REGION PARISIENNE",IF(OR(J1987="bourgogne",J1987="centre",J1987="champagne-ardenne",J1987="basse-normandie",J1987="haute-normandie",J1987="picardie"),"BASSIN PARISIEN",IF(OR(J1987="nord pas-de-calais"),"NORD",IF(OR(J1987="alsace",J1987="franche-comte",J1987="lorraine"),"EST",IF(OR(J1987="bretagne",J1987="pays de la loire",J1987="poitou-charentes"),"OUEST",IF(OR(J1987="aquitaine",J1987="limousin",J1987="midi-pyrenees"),"SUD-OUEST",IF(OR(J1987="auvergne",J1987="rhone-alpes"),"CENTRE-EST",IF(OR(J1987="languedoc-roussillon",J1987="provence-alpes-cote d'azur",J1987="corse"),"MEDITERRANEE",""))))))))</f>
        <v>EST</v>
      </c>
      <c r="M1987" s="11">
        <f t="shared" ref="M1987:M2050" si="129">SUM(F1987,G1987,H1987,I1987)</f>
        <v>77425.367020341015</v>
      </c>
      <c r="N1987" s="11">
        <f t="shared" ref="N1987:N2050" si="130">SUM(F1987,H1987)</f>
        <v>12825.887327491588</v>
      </c>
    </row>
    <row r="1988" spans="1:14" x14ac:dyDescent="0.25">
      <c r="A1988" s="5">
        <v>82</v>
      </c>
      <c r="B1988" s="9" t="s">
        <v>147</v>
      </c>
      <c r="C1988" s="10" t="s">
        <v>148</v>
      </c>
      <c r="D1988">
        <v>1968</v>
      </c>
      <c r="E1988" s="7" t="s">
        <v>197</v>
      </c>
      <c r="F1988" s="8">
        <v>2504</v>
      </c>
      <c r="G1988" s="8">
        <v>27572</v>
      </c>
      <c r="H1988" s="8">
        <v>2308</v>
      </c>
      <c r="I1988" s="8">
        <v>11168</v>
      </c>
      <c r="J1988" t="str">
        <f>LOOKUP(A1988,Feuil7!A$2:A$28,Feuil7!D$2:D$28)</f>
        <v>RHONE-ALPES</v>
      </c>
      <c r="K1988" t="str">
        <f t="shared" si="127"/>
        <v>niveau supérieur</v>
      </c>
      <c r="L1988" t="str">
        <f t="shared" si="128"/>
        <v>CENTRE-EST</v>
      </c>
      <c r="M1988" s="11">
        <f t="shared" si="129"/>
        <v>43552</v>
      </c>
      <c r="N1988" s="11">
        <f t="shared" si="130"/>
        <v>4812</v>
      </c>
    </row>
    <row r="1989" spans="1:14" x14ac:dyDescent="0.25">
      <c r="A1989" s="5">
        <v>73</v>
      </c>
      <c r="B1989" s="9" t="s">
        <v>30</v>
      </c>
      <c r="C1989" s="10" t="s">
        <v>31</v>
      </c>
      <c r="D1989" s="11">
        <v>1990</v>
      </c>
      <c r="E1989" s="7" t="s">
        <v>194</v>
      </c>
      <c r="F1989" s="8">
        <v>605</v>
      </c>
      <c r="G1989" s="8">
        <v>5228</v>
      </c>
      <c r="H1989" s="8">
        <v>596</v>
      </c>
      <c r="I1989" s="8">
        <v>9016</v>
      </c>
      <c r="J1989" t="str">
        <f>LOOKUP(A1989,Feuil7!A$2:A$28,Feuil7!D$2:D$28)</f>
        <v>MIDI-PYRENEES</v>
      </c>
      <c r="K1989" t="str">
        <f t="shared" si="127"/>
        <v>niveau secondaire</v>
      </c>
      <c r="L1989" t="str">
        <f t="shared" si="128"/>
        <v>SUD-OUEST</v>
      </c>
      <c r="M1989" s="11">
        <f t="shared" si="129"/>
        <v>15445</v>
      </c>
      <c r="N1989" s="11">
        <f t="shared" si="130"/>
        <v>1201</v>
      </c>
    </row>
    <row r="1990" spans="1:14" x14ac:dyDescent="0.25">
      <c r="A1990" s="5">
        <v>11</v>
      </c>
      <c r="B1990" s="9" t="s">
        <v>27</v>
      </c>
      <c r="C1990" s="10" t="s">
        <v>186</v>
      </c>
      <c r="D1990" s="11">
        <v>2006</v>
      </c>
      <c r="E1990" s="7" t="s">
        <v>196</v>
      </c>
      <c r="F1990" s="8">
        <v>8609.6542417063392</v>
      </c>
      <c r="G1990" s="8">
        <v>58632.338495234348</v>
      </c>
      <c r="H1990" s="8">
        <v>10020.933042653234</v>
      </c>
      <c r="I1990" s="8">
        <v>69182.461803444661</v>
      </c>
      <c r="J1990" t="str">
        <f>LOOKUP(A1990,Feuil7!A$2:A$28,Feuil7!D$2:D$28)</f>
        <v>ILE-DE-FRANCE</v>
      </c>
      <c r="K1990" t="str">
        <f t="shared" si="127"/>
        <v>niveau supérieur</v>
      </c>
      <c r="L1990" t="str">
        <f t="shared" si="128"/>
        <v>REGION PARISIENNE</v>
      </c>
      <c r="M1990" s="11">
        <f t="shared" si="129"/>
        <v>146445.3875830386</v>
      </c>
      <c r="N1990" s="11">
        <f t="shared" si="130"/>
        <v>18630.587284359572</v>
      </c>
    </row>
    <row r="1991" spans="1:14" x14ac:dyDescent="0.25">
      <c r="A1991" s="5">
        <v>41</v>
      </c>
      <c r="B1991" s="9" t="s">
        <v>180</v>
      </c>
      <c r="C1991" s="10" t="s">
        <v>181</v>
      </c>
      <c r="D1991" s="11">
        <v>1975</v>
      </c>
      <c r="E1991" s="7" t="s">
        <v>197</v>
      </c>
      <c r="F1991" s="8">
        <v>630</v>
      </c>
      <c r="G1991" s="8">
        <v>4795</v>
      </c>
      <c r="H1991" s="8">
        <v>945</v>
      </c>
      <c r="I1991" s="8">
        <v>3655</v>
      </c>
      <c r="J1991" t="str">
        <f>LOOKUP(A1991,Feuil7!A$2:A$28,Feuil7!D$2:D$28)</f>
        <v>LORRAINE</v>
      </c>
      <c r="K1991" t="str">
        <f t="shared" si="127"/>
        <v>niveau supérieur</v>
      </c>
      <c r="L1991" t="str">
        <f t="shared" si="128"/>
        <v>EST</v>
      </c>
      <c r="M1991" s="11">
        <f t="shared" si="129"/>
        <v>10025</v>
      </c>
      <c r="N1991" s="11">
        <f t="shared" si="130"/>
        <v>1575</v>
      </c>
    </row>
    <row r="1992" spans="1:14" x14ac:dyDescent="0.25">
      <c r="A1992" s="5">
        <v>94</v>
      </c>
      <c r="B1992" s="9" t="s">
        <v>53</v>
      </c>
      <c r="C1992" s="10" t="s">
        <v>54</v>
      </c>
      <c r="D1992" s="11">
        <v>2011</v>
      </c>
      <c r="E1992" s="7" t="s">
        <v>11</v>
      </c>
      <c r="F1992" s="8">
        <v>1404.2326808690907</v>
      </c>
      <c r="G1992" s="8">
        <v>14858.908464022537</v>
      </c>
      <c r="H1992" s="8">
        <v>753.56240384785099</v>
      </c>
      <c r="I1992" s="8">
        <v>14241.129972288651</v>
      </c>
      <c r="J1992" t="str">
        <f>LOOKUP(A1992,Feuil7!A$2:A$28,Feuil7!D$2:D$28)</f>
        <v>CORSE</v>
      </c>
      <c r="K1992" t="str">
        <f t="shared" si="127"/>
        <v>niveau primaire</v>
      </c>
      <c r="L1992" t="str">
        <f t="shared" si="128"/>
        <v>MEDITERRANEE</v>
      </c>
      <c r="M1992" s="11">
        <f t="shared" si="129"/>
        <v>31257.833521028129</v>
      </c>
      <c r="N1992" s="11">
        <f t="shared" si="130"/>
        <v>2157.7950847169418</v>
      </c>
    </row>
    <row r="1993" spans="1:14" x14ac:dyDescent="0.25">
      <c r="A1993" s="5">
        <v>24</v>
      </c>
      <c r="B1993" s="9" t="s">
        <v>84</v>
      </c>
      <c r="C1993" s="10" t="s">
        <v>85</v>
      </c>
      <c r="D1993" s="11">
        <v>2006</v>
      </c>
      <c r="E1993" s="7" t="s">
        <v>193</v>
      </c>
      <c r="F1993" s="8">
        <v>50.416030124838954</v>
      </c>
      <c r="G1993" s="8">
        <v>12950.096669563887</v>
      </c>
      <c r="H1993" s="8">
        <v>28.419797993875839</v>
      </c>
      <c r="I1993" s="8">
        <v>21074.788497931255</v>
      </c>
      <c r="J1993" t="str">
        <f>LOOKUP(A1993,Feuil7!A$2:A$28,Feuil7!D$2:D$28)</f>
        <v>CENTRE</v>
      </c>
      <c r="K1993" t="str">
        <f t="shared" si="127"/>
        <v>niveau primaire</v>
      </c>
      <c r="L1993" t="str">
        <f t="shared" si="128"/>
        <v>BASSIN PARISIEN</v>
      </c>
      <c r="M1993" s="11">
        <f t="shared" si="129"/>
        <v>34103.720995613854</v>
      </c>
      <c r="N1993" s="11">
        <f t="shared" si="130"/>
        <v>78.835828118714801</v>
      </c>
    </row>
    <row r="1994" spans="1:14" x14ac:dyDescent="0.25">
      <c r="A1994" s="5">
        <v>93</v>
      </c>
      <c r="B1994" s="9" t="s">
        <v>311</v>
      </c>
      <c r="C1994" s="10" t="s">
        <v>18</v>
      </c>
      <c r="D1994" s="11">
        <v>2006</v>
      </c>
      <c r="E1994" s="7" t="s">
        <v>194</v>
      </c>
      <c r="F1994" s="8">
        <v>414.9053876102945</v>
      </c>
      <c r="G1994" s="8">
        <v>2792.4447325908454</v>
      </c>
      <c r="H1994" s="8">
        <v>179.41793952685924</v>
      </c>
      <c r="I1994" s="8">
        <v>4042.6664905119628</v>
      </c>
      <c r="J1994" t="str">
        <f>LOOKUP(A1994,Feuil7!A$2:A$28,Feuil7!D$2:D$28)</f>
        <v>PROVENCE-ALPES-COTE D'AZUR</v>
      </c>
      <c r="K1994" t="str">
        <f t="shared" si="127"/>
        <v>niveau secondaire</v>
      </c>
      <c r="L1994" t="str">
        <f t="shared" si="128"/>
        <v>MEDITERRANEE</v>
      </c>
      <c r="M1994" s="11">
        <f t="shared" si="129"/>
        <v>7429.4345502399619</v>
      </c>
      <c r="N1994" s="11">
        <f t="shared" si="130"/>
        <v>594.32332713715368</v>
      </c>
    </row>
    <row r="1995" spans="1:14" x14ac:dyDescent="0.25">
      <c r="A1995" s="5">
        <v>74</v>
      </c>
      <c r="B1995" s="9" t="s">
        <v>59</v>
      </c>
      <c r="C1995" s="10" t="s">
        <v>60</v>
      </c>
      <c r="D1995" s="11">
        <v>1975</v>
      </c>
      <c r="E1995" s="7" t="s">
        <v>195</v>
      </c>
      <c r="F1995" s="8">
        <v>2275</v>
      </c>
      <c r="G1995" s="8">
        <v>5335</v>
      </c>
      <c r="H1995" s="8">
        <v>1110</v>
      </c>
      <c r="I1995" s="8">
        <v>2285</v>
      </c>
      <c r="J1995" t="str">
        <f>LOOKUP(A1995,Feuil7!A$2:A$28,Feuil7!D$2:D$28)</f>
        <v>LIMOUSIN</v>
      </c>
      <c r="K1995" t="str">
        <f t="shared" si="127"/>
        <v>niveau secondaire</v>
      </c>
      <c r="L1995" t="str">
        <f t="shared" si="128"/>
        <v>SUD-OUEST</v>
      </c>
      <c r="M1995" s="11">
        <f t="shared" si="129"/>
        <v>11005</v>
      </c>
      <c r="N1995" s="11">
        <f t="shared" si="130"/>
        <v>3385</v>
      </c>
    </row>
    <row r="1996" spans="1:14" x14ac:dyDescent="0.25">
      <c r="A1996" s="5">
        <v>83</v>
      </c>
      <c r="B1996" s="9" t="s">
        <v>63</v>
      </c>
      <c r="C1996" s="10" t="s">
        <v>98</v>
      </c>
      <c r="D1996">
        <v>1968</v>
      </c>
      <c r="E1996" s="7" t="s">
        <v>197</v>
      </c>
      <c r="F1996" s="8">
        <v>184</v>
      </c>
      <c r="G1996" s="8">
        <v>1404</v>
      </c>
      <c r="H1996" s="8">
        <v>116</v>
      </c>
      <c r="I1996" s="8">
        <v>644</v>
      </c>
      <c r="J1996" t="str">
        <f>LOOKUP(A1996,Feuil7!A$2:A$28,Feuil7!D$2:D$28)</f>
        <v>AUVERGNE</v>
      </c>
      <c r="K1996" t="str">
        <f t="shared" si="127"/>
        <v>niveau supérieur</v>
      </c>
      <c r="L1996" t="str">
        <f t="shared" si="128"/>
        <v>CENTRE-EST</v>
      </c>
      <c r="M1996" s="11">
        <f t="shared" si="129"/>
        <v>2348</v>
      </c>
      <c r="N1996" s="11">
        <f t="shared" si="130"/>
        <v>300</v>
      </c>
    </row>
    <row r="1997" spans="1:14" x14ac:dyDescent="0.25">
      <c r="A1997" s="5">
        <v>53</v>
      </c>
      <c r="B1997" s="9" t="s">
        <v>12</v>
      </c>
      <c r="C1997" s="10" t="s">
        <v>58</v>
      </c>
      <c r="D1997" s="11">
        <v>1990</v>
      </c>
      <c r="E1997" s="7" t="s">
        <v>196</v>
      </c>
      <c r="F1997" s="8">
        <v>1848</v>
      </c>
      <c r="G1997" s="8">
        <v>17824</v>
      </c>
      <c r="H1997" s="8">
        <v>2216</v>
      </c>
      <c r="I1997" s="8">
        <v>16476</v>
      </c>
      <c r="J1997" t="str">
        <f>LOOKUP(A1997,Feuil7!A$2:A$28,Feuil7!D$2:D$28)</f>
        <v>BRETAGNE</v>
      </c>
      <c r="K1997" t="str">
        <f t="shared" si="127"/>
        <v>niveau supérieur</v>
      </c>
      <c r="L1997" t="str">
        <f t="shared" si="128"/>
        <v>OUEST</v>
      </c>
      <c r="M1997" s="11">
        <f t="shared" si="129"/>
        <v>38364</v>
      </c>
      <c r="N1997" s="11">
        <f t="shared" si="130"/>
        <v>4064</v>
      </c>
    </row>
    <row r="1998" spans="1:14" x14ac:dyDescent="0.25">
      <c r="A1998" s="5">
        <v>54</v>
      </c>
      <c r="B1998" s="9" t="s">
        <v>164</v>
      </c>
      <c r="C1998" s="10" t="s">
        <v>165</v>
      </c>
      <c r="D1998" s="11">
        <v>2011</v>
      </c>
      <c r="E1998" s="7" t="s">
        <v>196</v>
      </c>
      <c r="F1998" s="8">
        <v>3079.7440346594876</v>
      </c>
      <c r="G1998" s="8">
        <v>18374.513120127252</v>
      </c>
      <c r="H1998" s="8">
        <v>2448.5416958990618</v>
      </c>
      <c r="I1998" s="8">
        <v>19938.478669140848</v>
      </c>
      <c r="J1998" t="str">
        <f>LOOKUP(A1998,Feuil7!A$2:A$28,Feuil7!D$2:D$28)</f>
        <v>POITOU-CHARENTES</v>
      </c>
      <c r="K1998" t="str">
        <f t="shared" si="127"/>
        <v>niveau supérieur</v>
      </c>
      <c r="L1998" t="str">
        <f t="shared" si="128"/>
        <v>OUEST</v>
      </c>
      <c r="M1998" s="11">
        <f t="shared" si="129"/>
        <v>43841.277519826646</v>
      </c>
      <c r="N1998" s="11">
        <f t="shared" si="130"/>
        <v>5528.2857305585494</v>
      </c>
    </row>
    <row r="1999" spans="1:14" x14ac:dyDescent="0.25">
      <c r="A1999" s="5">
        <v>83</v>
      </c>
      <c r="B1999" s="9" t="s">
        <v>306</v>
      </c>
      <c r="C1999" s="10" t="s">
        <v>15</v>
      </c>
      <c r="D1999">
        <v>1968</v>
      </c>
      <c r="E1999" s="7" t="s">
        <v>11</v>
      </c>
      <c r="F1999" s="8">
        <v>5704</v>
      </c>
      <c r="G1999" s="8">
        <v>51660</v>
      </c>
      <c r="H1999" s="8">
        <v>4252</v>
      </c>
      <c r="I1999" s="8">
        <v>58832</v>
      </c>
      <c r="J1999" t="str">
        <f>LOOKUP(A1999,Feuil7!A$2:A$28,Feuil7!D$2:D$28)</f>
        <v>AUVERGNE</v>
      </c>
      <c r="K1999" t="str">
        <f t="shared" si="127"/>
        <v>niveau primaire</v>
      </c>
      <c r="L1999" t="str">
        <f t="shared" si="128"/>
        <v>CENTRE-EST</v>
      </c>
      <c r="M1999" s="11">
        <f t="shared" si="129"/>
        <v>120448</v>
      </c>
      <c r="N1999" s="11">
        <f t="shared" si="130"/>
        <v>9956</v>
      </c>
    </row>
    <row r="2000" spans="1:14" x14ac:dyDescent="0.25">
      <c r="A2000" s="5">
        <v>26</v>
      </c>
      <c r="B2000" s="9" t="s">
        <v>21</v>
      </c>
      <c r="C2000" s="10" t="s">
        <v>56</v>
      </c>
      <c r="D2000" s="11">
        <v>1982</v>
      </c>
      <c r="E2000" s="7" t="s">
        <v>11</v>
      </c>
      <c r="F2000" s="8">
        <v>7400</v>
      </c>
      <c r="G2000" s="8">
        <v>47540</v>
      </c>
      <c r="H2000" s="8">
        <v>6572</v>
      </c>
      <c r="I2000" s="8">
        <v>56280</v>
      </c>
      <c r="J2000" t="str">
        <f>LOOKUP(A2000,Feuil7!A$2:A$28,Feuil7!D$2:D$28)</f>
        <v>BOURGOGNE</v>
      </c>
      <c r="K2000" t="str">
        <f t="shared" si="127"/>
        <v>niveau primaire</v>
      </c>
      <c r="L2000" t="str">
        <f t="shared" si="128"/>
        <v>BASSIN PARISIEN</v>
      </c>
      <c r="M2000" s="11">
        <f t="shared" si="129"/>
        <v>117792</v>
      </c>
      <c r="N2000" s="11">
        <f t="shared" si="130"/>
        <v>13972</v>
      </c>
    </row>
    <row r="2001" spans="1:14" x14ac:dyDescent="0.25">
      <c r="A2001" s="5">
        <v>72</v>
      </c>
      <c r="B2001" s="9" t="s">
        <v>44</v>
      </c>
      <c r="C2001" s="10" t="s">
        <v>62</v>
      </c>
      <c r="D2001">
        <v>1968</v>
      </c>
      <c r="E2001" s="7" t="s">
        <v>197</v>
      </c>
      <c r="F2001" s="8">
        <v>284</v>
      </c>
      <c r="G2001" s="8">
        <v>3136</v>
      </c>
      <c r="H2001" s="8">
        <v>184</v>
      </c>
      <c r="I2001" s="8">
        <v>1160</v>
      </c>
      <c r="J2001" t="str">
        <f>LOOKUP(A2001,Feuil7!A$2:A$28,Feuil7!D$2:D$28)</f>
        <v>AQUITAINE</v>
      </c>
      <c r="K2001" t="str">
        <f t="shared" si="127"/>
        <v>niveau supérieur</v>
      </c>
      <c r="L2001" t="str">
        <f t="shared" si="128"/>
        <v>SUD-OUEST</v>
      </c>
      <c r="M2001" s="11">
        <f t="shared" si="129"/>
        <v>4764</v>
      </c>
      <c r="N2001" s="11">
        <f t="shared" si="130"/>
        <v>468</v>
      </c>
    </row>
    <row r="2002" spans="1:14" x14ac:dyDescent="0.25">
      <c r="A2002" s="5">
        <v>11</v>
      </c>
      <c r="B2002" s="9" t="s">
        <v>50</v>
      </c>
      <c r="C2002" s="10" t="s">
        <v>190</v>
      </c>
      <c r="D2002" s="11">
        <v>2011</v>
      </c>
      <c r="E2002" s="7" t="s">
        <v>196</v>
      </c>
      <c r="F2002" s="8">
        <v>11512.562986345843</v>
      </c>
      <c r="G2002" s="8">
        <v>69581.250676248092</v>
      </c>
      <c r="H2002" s="8">
        <v>12193.827718168788</v>
      </c>
      <c r="I2002" s="8">
        <v>84121.507920049771</v>
      </c>
      <c r="J2002" t="str">
        <f>LOOKUP(A2002,Feuil7!A$2:A$28,Feuil7!D$2:D$28)</f>
        <v>ILE-DE-FRANCE</v>
      </c>
      <c r="K2002" t="str">
        <f t="shared" si="127"/>
        <v>niveau supérieur</v>
      </c>
      <c r="L2002" t="str">
        <f t="shared" si="128"/>
        <v>REGION PARISIENNE</v>
      </c>
      <c r="M2002" s="11">
        <f t="shared" si="129"/>
        <v>177409.14930081251</v>
      </c>
      <c r="N2002" s="11">
        <f t="shared" si="130"/>
        <v>23706.390704514633</v>
      </c>
    </row>
    <row r="2003" spans="1:14" x14ac:dyDescent="0.25">
      <c r="A2003" s="5">
        <v>83</v>
      </c>
      <c r="B2003" s="9" t="s">
        <v>63</v>
      </c>
      <c r="C2003" s="10" t="s">
        <v>98</v>
      </c>
      <c r="D2003" s="11">
        <v>1982</v>
      </c>
      <c r="E2003" s="7" t="s">
        <v>195</v>
      </c>
      <c r="F2003" s="8">
        <v>4068</v>
      </c>
      <c r="G2003" s="8">
        <v>10616</v>
      </c>
      <c r="H2003" s="8">
        <v>2104</v>
      </c>
      <c r="I2003" s="8">
        <v>5180</v>
      </c>
      <c r="J2003" t="str">
        <f>LOOKUP(A2003,Feuil7!A$2:A$28,Feuil7!D$2:D$28)</f>
        <v>AUVERGNE</v>
      </c>
      <c r="K2003" t="str">
        <f t="shared" si="127"/>
        <v>niveau secondaire</v>
      </c>
      <c r="L2003" t="str">
        <f t="shared" si="128"/>
        <v>CENTRE-EST</v>
      </c>
      <c r="M2003" s="11">
        <f t="shared" si="129"/>
        <v>21968</v>
      </c>
      <c r="N2003" s="11">
        <f t="shared" si="130"/>
        <v>6172</v>
      </c>
    </row>
    <row r="2004" spans="1:14" x14ac:dyDescent="0.25">
      <c r="A2004" s="5">
        <v>53</v>
      </c>
      <c r="B2004" s="9" t="s">
        <v>121</v>
      </c>
      <c r="C2004" s="10" t="s">
        <v>122</v>
      </c>
      <c r="D2004" s="11">
        <v>2006</v>
      </c>
      <c r="E2004" s="7" t="s">
        <v>196</v>
      </c>
      <c r="F2004" s="8">
        <v>5953.0921422427446</v>
      </c>
      <c r="G2004" s="8">
        <v>36366.214469496961</v>
      </c>
      <c r="H2004" s="8">
        <v>4632.9161573025649</v>
      </c>
      <c r="I2004" s="8">
        <v>38061.064043178645</v>
      </c>
      <c r="J2004" t="str">
        <f>LOOKUP(A2004,Feuil7!A$2:A$28,Feuil7!D$2:D$28)</f>
        <v>BRETAGNE</v>
      </c>
      <c r="K2004" t="str">
        <f t="shared" si="127"/>
        <v>niveau supérieur</v>
      </c>
      <c r="L2004" t="str">
        <f t="shared" si="128"/>
        <v>OUEST</v>
      </c>
      <c r="M2004" s="11">
        <f t="shared" si="129"/>
        <v>85013.286812220904</v>
      </c>
      <c r="N2004" s="11">
        <f t="shared" si="130"/>
        <v>10586.008299545309</v>
      </c>
    </row>
    <row r="2005" spans="1:14" x14ac:dyDescent="0.25">
      <c r="A2005" s="5">
        <v>41</v>
      </c>
      <c r="B2005" s="9" t="s">
        <v>39</v>
      </c>
      <c r="C2005" s="10" t="s">
        <v>118</v>
      </c>
      <c r="D2005" s="11">
        <v>1975</v>
      </c>
      <c r="E2005" s="7" t="s">
        <v>196</v>
      </c>
      <c r="F2005" s="8">
        <v>3090</v>
      </c>
      <c r="G2005" s="8">
        <v>13375</v>
      </c>
      <c r="H2005" s="8">
        <v>3550</v>
      </c>
      <c r="I2005" s="8">
        <v>10690</v>
      </c>
      <c r="J2005" t="str">
        <f>LOOKUP(A2005,Feuil7!A$2:A$28,Feuil7!D$2:D$28)</f>
        <v>LORRAINE</v>
      </c>
      <c r="K2005" t="str">
        <f t="shared" si="127"/>
        <v>niveau supérieur</v>
      </c>
      <c r="L2005" t="str">
        <f t="shared" si="128"/>
        <v>EST</v>
      </c>
      <c r="M2005" s="11">
        <f t="shared" si="129"/>
        <v>30705</v>
      </c>
      <c r="N2005" s="11">
        <f t="shared" si="130"/>
        <v>6640</v>
      </c>
    </row>
    <row r="2006" spans="1:14" x14ac:dyDescent="0.25">
      <c r="A2006" s="5">
        <v>73</v>
      </c>
      <c r="B2006" s="9" t="s">
        <v>76</v>
      </c>
      <c r="C2006" s="10" t="s">
        <v>77</v>
      </c>
      <c r="D2006" s="11">
        <v>2006</v>
      </c>
      <c r="E2006" s="7" t="s">
        <v>196</v>
      </c>
      <c r="F2006" s="8">
        <v>1045.1414972068721</v>
      </c>
      <c r="G2006" s="8">
        <v>9421.3986994631887</v>
      </c>
      <c r="H2006" s="8">
        <v>893.12697314378886</v>
      </c>
      <c r="I2006" s="8">
        <v>11610.31946119878</v>
      </c>
      <c r="J2006" t="str">
        <f>LOOKUP(A2006,Feuil7!A$2:A$28,Feuil7!D$2:D$28)</f>
        <v>MIDI-PYRENEES</v>
      </c>
      <c r="K2006" t="str">
        <f t="shared" si="127"/>
        <v>niveau supérieur</v>
      </c>
      <c r="L2006" t="str">
        <f t="shared" si="128"/>
        <v>SUD-OUEST</v>
      </c>
      <c r="M2006" s="11">
        <f t="shared" si="129"/>
        <v>22969.986631012631</v>
      </c>
      <c r="N2006" s="11">
        <f t="shared" si="130"/>
        <v>1938.2684703506611</v>
      </c>
    </row>
    <row r="2007" spans="1:14" x14ac:dyDescent="0.25">
      <c r="A2007" s="5">
        <v>91</v>
      </c>
      <c r="B2007" s="9" t="s">
        <v>108</v>
      </c>
      <c r="C2007" s="10" t="s">
        <v>109</v>
      </c>
      <c r="D2007" s="11">
        <v>1990</v>
      </c>
      <c r="E2007" s="7" t="s">
        <v>195</v>
      </c>
      <c r="F2007" s="8">
        <v>1084</v>
      </c>
      <c r="G2007" s="8">
        <v>4852</v>
      </c>
      <c r="H2007" s="8">
        <v>720</v>
      </c>
      <c r="I2007" s="8">
        <v>3088</v>
      </c>
      <c r="J2007" t="str">
        <f>LOOKUP(A2007,Feuil7!A$2:A$28,Feuil7!D$2:D$28)</f>
        <v>LANGUEDOC-ROUSSILLON</v>
      </c>
      <c r="K2007" t="str">
        <f t="shared" si="127"/>
        <v>niveau secondaire</v>
      </c>
      <c r="L2007" t="str">
        <f t="shared" si="128"/>
        <v>MEDITERRANEE</v>
      </c>
      <c r="M2007" s="11">
        <f t="shared" si="129"/>
        <v>9744</v>
      </c>
      <c r="N2007" s="11">
        <f t="shared" si="130"/>
        <v>1804</v>
      </c>
    </row>
    <row r="2008" spans="1:14" x14ac:dyDescent="0.25">
      <c r="A2008" s="5">
        <v>22</v>
      </c>
      <c r="B2008" s="9" t="s">
        <v>314</v>
      </c>
      <c r="C2008" s="10" t="s">
        <v>13</v>
      </c>
      <c r="D2008" s="11">
        <v>1975</v>
      </c>
      <c r="E2008" s="7" t="s">
        <v>197</v>
      </c>
      <c r="F2008" s="8">
        <v>835</v>
      </c>
      <c r="G2008" s="8">
        <v>6100</v>
      </c>
      <c r="H2008" s="8">
        <v>1270</v>
      </c>
      <c r="I2008" s="8">
        <v>5015</v>
      </c>
      <c r="J2008" t="str">
        <f>LOOKUP(A2008,Feuil7!A$2:A$28,Feuil7!D$2:D$28)</f>
        <v>PICARDIE</v>
      </c>
      <c r="K2008" t="str">
        <f t="shared" si="127"/>
        <v>niveau supérieur</v>
      </c>
      <c r="L2008" t="str">
        <f t="shared" si="128"/>
        <v>BASSIN PARISIEN</v>
      </c>
      <c r="M2008" s="11">
        <f t="shared" si="129"/>
        <v>13220</v>
      </c>
      <c r="N2008" s="11">
        <f t="shared" si="130"/>
        <v>2105</v>
      </c>
    </row>
    <row r="2009" spans="1:14" x14ac:dyDescent="0.25">
      <c r="A2009" s="5">
        <v>53</v>
      </c>
      <c r="B2009" s="9" t="s">
        <v>70</v>
      </c>
      <c r="C2009" s="10" t="s">
        <v>71</v>
      </c>
      <c r="D2009" s="11">
        <v>2006</v>
      </c>
      <c r="E2009" s="7" t="s">
        <v>197</v>
      </c>
      <c r="F2009" s="8">
        <v>4266.487523495065</v>
      </c>
      <c r="G2009" s="8">
        <v>61611.728823923819</v>
      </c>
      <c r="H2009" s="8">
        <v>5499.4633046642221</v>
      </c>
      <c r="I2009" s="8">
        <v>70976.694607341036</v>
      </c>
      <c r="J2009" t="str">
        <f>LOOKUP(A2009,Feuil7!A$2:A$28,Feuil7!D$2:D$28)</f>
        <v>BRETAGNE</v>
      </c>
      <c r="K2009" t="str">
        <f t="shared" si="127"/>
        <v>niveau supérieur</v>
      </c>
      <c r="L2009" t="str">
        <f t="shared" si="128"/>
        <v>OUEST</v>
      </c>
      <c r="M2009" s="11">
        <f t="shared" si="129"/>
        <v>142354.37425942416</v>
      </c>
      <c r="N2009" s="11">
        <f t="shared" si="130"/>
        <v>9765.9508281592862</v>
      </c>
    </row>
    <row r="2010" spans="1:14" x14ac:dyDescent="0.25">
      <c r="A2010" s="5">
        <v>42</v>
      </c>
      <c r="B2010" s="9" t="s">
        <v>143</v>
      </c>
      <c r="C2010" s="10" t="s">
        <v>144</v>
      </c>
      <c r="D2010" s="11">
        <v>2006</v>
      </c>
      <c r="E2010" s="7" t="s">
        <v>197</v>
      </c>
      <c r="F2010" s="8">
        <v>6242.5887015003436</v>
      </c>
      <c r="G2010" s="8">
        <v>82167.764840065691</v>
      </c>
      <c r="H2010" s="8">
        <v>9233.1648270523383</v>
      </c>
      <c r="I2010" s="8">
        <v>87389.406956644569</v>
      </c>
      <c r="J2010" t="str">
        <f>LOOKUP(A2010,Feuil7!A$2:A$28,Feuil7!D$2:D$28)</f>
        <v>ALSACE</v>
      </c>
      <c r="K2010" t="str">
        <f t="shared" si="127"/>
        <v>niveau supérieur</v>
      </c>
      <c r="L2010" t="str">
        <f t="shared" si="128"/>
        <v>EST</v>
      </c>
      <c r="M2010" s="11">
        <f t="shared" si="129"/>
        <v>185032.92532526294</v>
      </c>
      <c r="N2010" s="11">
        <f t="shared" si="130"/>
        <v>15475.753528552683</v>
      </c>
    </row>
    <row r="2011" spans="1:14" x14ac:dyDescent="0.25">
      <c r="A2011" s="5">
        <v>82</v>
      </c>
      <c r="B2011" s="6" t="s">
        <v>307</v>
      </c>
      <c r="C2011" s="7" t="s">
        <v>10</v>
      </c>
      <c r="D2011" s="11">
        <v>1982</v>
      </c>
      <c r="E2011" s="7" t="s">
        <v>194</v>
      </c>
      <c r="F2011" s="8">
        <v>1680</v>
      </c>
      <c r="G2011" s="8">
        <v>5088</v>
      </c>
      <c r="H2011" s="8">
        <v>2184</v>
      </c>
      <c r="I2011" s="8">
        <v>8420</v>
      </c>
      <c r="J2011" t="str">
        <f>LOOKUP(A2011,Feuil7!A$2:A$28,Feuil7!D$2:D$28)</f>
        <v>RHONE-ALPES</v>
      </c>
      <c r="K2011" t="str">
        <f t="shared" si="127"/>
        <v>niveau secondaire</v>
      </c>
      <c r="L2011" t="str">
        <f t="shared" si="128"/>
        <v>CENTRE-EST</v>
      </c>
      <c r="M2011" s="11">
        <f t="shared" si="129"/>
        <v>17372</v>
      </c>
      <c r="N2011" s="11">
        <f t="shared" si="130"/>
        <v>3864</v>
      </c>
    </row>
    <row r="2012" spans="1:14" x14ac:dyDescent="0.25">
      <c r="A2012" s="5">
        <v>73</v>
      </c>
      <c r="B2012" s="9" t="s">
        <v>74</v>
      </c>
      <c r="C2012" s="10" t="s">
        <v>75</v>
      </c>
      <c r="D2012" s="11">
        <v>2011</v>
      </c>
      <c r="E2012" s="7" t="s">
        <v>197</v>
      </c>
      <c r="F2012" s="8">
        <v>10691.335367798718</v>
      </c>
      <c r="G2012" s="8">
        <v>154483.22134051088</v>
      </c>
      <c r="H2012" s="8">
        <v>12106.154396053553</v>
      </c>
      <c r="I2012" s="8">
        <v>166212.61363597657</v>
      </c>
      <c r="J2012" t="str">
        <f>LOOKUP(A2012,Feuil7!A$2:A$28,Feuil7!D$2:D$28)</f>
        <v>MIDI-PYRENEES</v>
      </c>
      <c r="K2012" t="str">
        <f t="shared" si="127"/>
        <v>niveau supérieur</v>
      </c>
      <c r="L2012" t="str">
        <f t="shared" si="128"/>
        <v>SUD-OUEST</v>
      </c>
      <c r="M2012" s="11">
        <f t="shared" si="129"/>
        <v>343493.32474033971</v>
      </c>
      <c r="N2012" s="11">
        <f t="shared" si="130"/>
        <v>22797.489763852271</v>
      </c>
    </row>
    <row r="2013" spans="1:14" x14ac:dyDescent="0.25">
      <c r="A2013" s="5">
        <v>73</v>
      </c>
      <c r="B2013" s="9" t="s">
        <v>313</v>
      </c>
      <c r="C2013" s="10" t="s">
        <v>24</v>
      </c>
      <c r="D2013" s="11">
        <v>1975</v>
      </c>
      <c r="E2013" s="7" t="s">
        <v>197</v>
      </c>
      <c r="F2013" s="8">
        <v>205</v>
      </c>
      <c r="G2013" s="8">
        <v>1935</v>
      </c>
      <c r="H2013" s="8">
        <v>330</v>
      </c>
      <c r="I2013" s="8">
        <v>1485</v>
      </c>
      <c r="J2013" t="str">
        <f>LOOKUP(A2013,Feuil7!A$2:A$28,Feuil7!D$2:D$28)</f>
        <v>MIDI-PYRENEES</v>
      </c>
      <c r="K2013" t="str">
        <f t="shared" si="127"/>
        <v>niveau supérieur</v>
      </c>
      <c r="L2013" t="str">
        <f t="shared" si="128"/>
        <v>SUD-OUEST</v>
      </c>
      <c r="M2013" s="11">
        <f t="shared" si="129"/>
        <v>3955</v>
      </c>
      <c r="N2013" s="11">
        <f t="shared" si="130"/>
        <v>535</v>
      </c>
    </row>
    <row r="2014" spans="1:14" x14ac:dyDescent="0.25">
      <c r="A2014" s="5">
        <v>52</v>
      </c>
      <c r="B2014" s="9" t="s">
        <v>61</v>
      </c>
      <c r="C2014" s="10" t="s">
        <v>153</v>
      </c>
      <c r="D2014" s="11">
        <v>2011</v>
      </c>
      <c r="E2014" s="7" t="s">
        <v>195</v>
      </c>
      <c r="F2014" s="8">
        <v>6254.6017471446021</v>
      </c>
      <c r="G2014" s="8">
        <v>65646.289241983468</v>
      </c>
      <c r="H2014" s="8">
        <v>4141.6306947347121</v>
      </c>
      <c r="I2014" s="8">
        <v>47056.539654088054</v>
      </c>
      <c r="J2014" t="str">
        <f>LOOKUP(A2014,Feuil7!A$2:A$28,Feuil7!D$2:D$28)</f>
        <v>PAYS DE LA LOIRE</v>
      </c>
      <c r="K2014" t="str">
        <f t="shared" si="127"/>
        <v>niveau secondaire</v>
      </c>
      <c r="L2014" t="str">
        <f t="shared" si="128"/>
        <v>OUEST</v>
      </c>
      <c r="M2014" s="11">
        <f t="shared" si="129"/>
        <v>123099.06133795084</v>
      </c>
      <c r="N2014" s="11">
        <f t="shared" si="130"/>
        <v>10396.232441879314</v>
      </c>
    </row>
    <row r="2015" spans="1:14" x14ac:dyDescent="0.25">
      <c r="A2015" s="5">
        <v>91</v>
      </c>
      <c r="B2015" s="9" t="s">
        <v>141</v>
      </c>
      <c r="C2015" s="10" t="s">
        <v>142</v>
      </c>
      <c r="D2015" s="11">
        <v>2006</v>
      </c>
      <c r="E2015" s="7" t="s">
        <v>196</v>
      </c>
      <c r="F2015" s="8">
        <v>2391.7371590226498</v>
      </c>
      <c r="G2015" s="8">
        <v>21999.813964565801</v>
      </c>
      <c r="H2015" s="8">
        <v>2737.2503371478783</v>
      </c>
      <c r="I2015" s="8">
        <v>27120.418739350436</v>
      </c>
      <c r="J2015" t="str">
        <f>LOOKUP(A2015,Feuil7!A$2:A$28,Feuil7!D$2:D$28)</f>
        <v>LANGUEDOC-ROUSSILLON</v>
      </c>
      <c r="K2015" t="str">
        <f t="shared" si="127"/>
        <v>niveau supérieur</v>
      </c>
      <c r="L2015" t="str">
        <f t="shared" si="128"/>
        <v>MEDITERRANEE</v>
      </c>
      <c r="M2015" s="11">
        <f t="shared" si="129"/>
        <v>54249.220200086769</v>
      </c>
      <c r="N2015" s="11">
        <f t="shared" si="130"/>
        <v>5128.9874961705282</v>
      </c>
    </row>
    <row r="2016" spans="1:14" x14ac:dyDescent="0.25">
      <c r="A2016" s="5">
        <v>21</v>
      </c>
      <c r="B2016" s="9" t="s">
        <v>312</v>
      </c>
      <c r="C2016" s="10" t="s">
        <v>22</v>
      </c>
      <c r="D2016" s="11">
        <v>1975</v>
      </c>
      <c r="E2016" s="7" t="s">
        <v>193</v>
      </c>
      <c r="F2016" s="8">
        <v>4290</v>
      </c>
      <c r="G2016" s="8">
        <v>25875</v>
      </c>
      <c r="H2016" s="8">
        <v>5290</v>
      </c>
      <c r="I2016" s="8">
        <v>32115</v>
      </c>
      <c r="J2016" t="str">
        <f>LOOKUP(A2016,Feuil7!A$2:A$28,Feuil7!D$2:D$28)</f>
        <v>CHAMPAGNE-ARDENNE</v>
      </c>
      <c r="K2016" t="str">
        <f t="shared" si="127"/>
        <v>niveau primaire</v>
      </c>
      <c r="L2016" t="str">
        <f t="shared" si="128"/>
        <v>BASSIN PARISIEN</v>
      </c>
      <c r="M2016" s="11">
        <f t="shared" si="129"/>
        <v>67570</v>
      </c>
      <c r="N2016" s="11">
        <f t="shared" si="130"/>
        <v>9580</v>
      </c>
    </row>
    <row r="2017" spans="1:14" x14ac:dyDescent="0.25">
      <c r="A2017" s="5">
        <v>83</v>
      </c>
      <c r="B2017" s="9" t="s">
        <v>37</v>
      </c>
      <c r="C2017" s="10" t="s">
        <v>38</v>
      </c>
      <c r="D2017" s="11">
        <v>1982</v>
      </c>
      <c r="E2017" s="7" t="s">
        <v>193</v>
      </c>
      <c r="F2017" s="8">
        <v>728</v>
      </c>
      <c r="G2017" s="8">
        <v>12616</v>
      </c>
      <c r="H2017" s="8">
        <v>612</v>
      </c>
      <c r="I2017" s="8">
        <v>17132</v>
      </c>
      <c r="J2017" t="str">
        <f>LOOKUP(A2017,Feuil7!A$2:A$28,Feuil7!D$2:D$28)</f>
        <v>AUVERGNE</v>
      </c>
      <c r="K2017" t="str">
        <f t="shared" si="127"/>
        <v>niveau primaire</v>
      </c>
      <c r="L2017" t="str">
        <f t="shared" si="128"/>
        <v>CENTRE-EST</v>
      </c>
      <c r="M2017" s="11">
        <f t="shared" si="129"/>
        <v>31088</v>
      </c>
      <c r="N2017" s="11">
        <f t="shared" si="130"/>
        <v>1340</v>
      </c>
    </row>
    <row r="2018" spans="1:14" x14ac:dyDescent="0.25">
      <c r="A2018" s="5">
        <v>53</v>
      </c>
      <c r="B2018" s="9" t="s">
        <v>121</v>
      </c>
      <c r="C2018" s="10" t="s">
        <v>122</v>
      </c>
      <c r="D2018" s="11">
        <v>1975</v>
      </c>
      <c r="E2018" s="7" t="s">
        <v>197</v>
      </c>
      <c r="F2018" s="8">
        <v>1015</v>
      </c>
      <c r="G2018" s="8">
        <v>6740</v>
      </c>
      <c r="H2018" s="8">
        <v>1460</v>
      </c>
      <c r="I2018" s="8">
        <v>5600</v>
      </c>
      <c r="J2018" t="str">
        <f>LOOKUP(A2018,Feuil7!A$2:A$28,Feuil7!D$2:D$28)</f>
        <v>BRETAGNE</v>
      </c>
      <c r="K2018" t="str">
        <f t="shared" si="127"/>
        <v>niveau supérieur</v>
      </c>
      <c r="L2018" t="str">
        <f t="shared" si="128"/>
        <v>OUEST</v>
      </c>
      <c r="M2018" s="11">
        <f t="shared" si="129"/>
        <v>14815</v>
      </c>
      <c r="N2018" s="11">
        <f t="shared" si="130"/>
        <v>2475</v>
      </c>
    </row>
    <row r="2019" spans="1:14" x14ac:dyDescent="0.25">
      <c r="A2019" s="5">
        <v>52</v>
      </c>
      <c r="B2019" s="9" t="s">
        <v>110</v>
      </c>
      <c r="C2019" s="10" t="s">
        <v>111</v>
      </c>
      <c r="D2019" s="11">
        <v>1982</v>
      </c>
      <c r="E2019" s="7" t="s">
        <v>193</v>
      </c>
      <c r="F2019" s="8">
        <v>1808</v>
      </c>
      <c r="G2019" s="8">
        <v>38024</v>
      </c>
      <c r="H2019" s="8">
        <v>2368</v>
      </c>
      <c r="I2019" s="8">
        <v>54932</v>
      </c>
      <c r="J2019" t="str">
        <f>LOOKUP(A2019,Feuil7!A$2:A$28,Feuil7!D$2:D$28)</f>
        <v>PAYS DE LA LOIRE</v>
      </c>
      <c r="K2019" t="str">
        <f t="shared" si="127"/>
        <v>niveau primaire</v>
      </c>
      <c r="L2019" t="str">
        <f t="shared" si="128"/>
        <v>OUEST</v>
      </c>
      <c r="M2019" s="11">
        <f t="shared" si="129"/>
        <v>97132</v>
      </c>
      <c r="N2019" s="11">
        <f t="shared" si="130"/>
        <v>4176</v>
      </c>
    </row>
    <row r="2020" spans="1:14" x14ac:dyDescent="0.25">
      <c r="A2020" s="5">
        <v>21</v>
      </c>
      <c r="B2020" s="9" t="s">
        <v>99</v>
      </c>
      <c r="C2020" s="10" t="s">
        <v>116</v>
      </c>
      <c r="D2020" s="11">
        <v>2006</v>
      </c>
      <c r="E2020" s="7" t="s">
        <v>194</v>
      </c>
      <c r="F2020" s="8">
        <v>707.58004877960661</v>
      </c>
      <c r="G2020" s="8">
        <v>2980.2988594049903</v>
      </c>
      <c r="H2020" s="8">
        <v>424.13780099325504</v>
      </c>
      <c r="I2020" s="8">
        <v>4925.9717459957246</v>
      </c>
      <c r="J2020" t="str">
        <f>LOOKUP(A2020,Feuil7!A$2:A$28,Feuil7!D$2:D$28)</f>
        <v>CHAMPAGNE-ARDENNE</v>
      </c>
      <c r="K2020" t="str">
        <f t="shared" si="127"/>
        <v>niveau secondaire</v>
      </c>
      <c r="L2020" t="str">
        <f t="shared" si="128"/>
        <v>BASSIN PARISIEN</v>
      </c>
      <c r="M2020" s="11">
        <f t="shared" si="129"/>
        <v>9037.9884551735777</v>
      </c>
      <c r="N2020" s="11">
        <f t="shared" si="130"/>
        <v>1131.7178497728617</v>
      </c>
    </row>
    <row r="2021" spans="1:14" x14ac:dyDescent="0.25">
      <c r="A2021" s="5">
        <v>54</v>
      </c>
      <c r="B2021" s="9" t="s">
        <v>42</v>
      </c>
      <c r="C2021" s="10" t="s">
        <v>43</v>
      </c>
      <c r="D2021" s="11">
        <v>1982</v>
      </c>
      <c r="E2021" s="7" t="s">
        <v>194</v>
      </c>
      <c r="F2021" s="8">
        <v>2280</v>
      </c>
      <c r="G2021" s="8">
        <v>6320</v>
      </c>
      <c r="H2021" s="8">
        <v>2660</v>
      </c>
      <c r="I2021" s="8">
        <v>10540</v>
      </c>
      <c r="J2021" t="str">
        <f>LOOKUP(A2021,Feuil7!A$2:A$28,Feuil7!D$2:D$28)</f>
        <v>POITOU-CHARENTES</v>
      </c>
      <c r="K2021" t="str">
        <f t="shared" si="127"/>
        <v>niveau secondaire</v>
      </c>
      <c r="L2021" t="str">
        <f t="shared" si="128"/>
        <v>OUEST</v>
      </c>
      <c r="M2021" s="11">
        <f t="shared" si="129"/>
        <v>21800</v>
      </c>
      <c r="N2021" s="11">
        <f t="shared" si="130"/>
        <v>4940</v>
      </c>
    </row>
    <row r="2022" spans="1:14" x14ac:dyDescent="0.25">
      <c r="A2022" s="5">
        <v>43</v>
      </c>
      <c r="B2022" s="9" t="s">
        <v>184</v>
      </c>
      <c r="C2022" s="10" t="s">
        <v>185</v>
      </c>
      <c r="D2022" s="11">
        <v>1975</v>
      </c>
      <c r="E2022" s="7" t="s">
        <v>197</v>
      </c>
      <c r="F2022" s="8">
        <v>345</v>
      </c>
      <c r="G2022" s="8">
        <v>2395</v>
      </c>
      <c r="H2022" s="8">
        <v>485</v>
      </c>
      <c r="I2022" s="8">
        <v>1700</v>
      </c>
      <c r="J2022" t="str">
        <f>LOOKUP(A2022,Feuil7!A$2:A$28,Feuil7!D$2:D$28)</f>
        <v>FRANCHE-COMTE</v>
      </c>
      <c r="K2022" t="str">
        <f t="shared" si="127"/>
        <v>niveau supérieur</v>
      </c>
      <c r="L2022" t="str">
        <f t="shared" si="128"/>
        <v>EST</v>
      </c>
      <c r="M2022" s="11">
        <f t="shared" si="129"/>
        <v>4925</v>
      </c>
      <c r="N2022" s="11">
        <f t="shared" si="130"/>
        <v>830</v>
      </c>
    </row>
    <row r="2023" spans="1:14" x14ac:dyDescent="0.25">
      <c r="A2023" s="5">
        <v>11</v>
      </c>
      <c r="B2023" s="9" t="s">
        <v>16</v>
      </c>
      <c r="C2023" s="10" t="s">
        <v>189</v>
      </c>
      <c r="D2023" s="11">
        <v>1982</v>
      </c>
      <c r="E2023" s="7" t="s">
        <v>11</v>
      </c>
      <c r="F2023" s="8">
        <v>23992</v>
      </c>
      <c r="G2023" s="8">
        <v>164292</v>
      </c>
      <c r="H2023" s="8">
        <v>22404</v>
      </c>
      <c r="I2023" s="8">
        <v>179352</v>
      </c>
      <c r="J2023" t="str">
        <f>LOOKUP(A2023,Feuil7!A$2:A$28,Feuil7!D$2:D$28)</f>
        <v>ILE-DE-FRANCE</v>
      </c>
      <c r="K2023" t="str">
        <f t="shared" si="127"/>
        <v>niveau primaire</v>
      </c>
      <c r="L2023" t="str">
        <f t="shared" si="128"/>
        <v>REGION PARISIENNE</v>
      </c>
      <c r="M2023" s="11">
        <f t="shared" si="129"/>
        <v>390040</v>
      </c>
      <c r="N2023" s="11">
        <f t="shared" si="130"/>
        <v>46396</v>
      </c>
    </row>
    <row r="2024" spans="1:14" x14ac:dyDescent="0.25">
      <c r="A2024" s="5">
        <v>54</v>
      </c>
      <c r="B2024" s="9" t="s">
        <v>40</v>
      </c>
      <c r="C2024" s="10" t="s">
        <v>41</v>
      </c>
      <c r="D2024" s="11">
        <v>2006</v>
      </c>
      <c r="E2024" s="7" t="s">
        <v>195</v>
      </c>
      <c r="F2024" s="8">
        <v>3736.4050116732524</v>
      </c>
      <c r="G2024" s="8">
        <v>41356.318457636291</v>
      </c>
      <c r="H2024" s="8">
        <v>2303.3742500198409</v>
      </c>
      <c r="I2024" s="8">
        <v>28671.274568785037</v>
      </c>
      <c r="J2024" t="str">
        <f>LOOKUP(A2024,Feuil7!A$2:A$28,Feuil7!D$2:D$28)</f>
        <v>POITOU-CHARENTES</v>
      </c>
      <c r="K2024" t="str">
        <f t="shared" si="127"/>
        <v>niveau secondaire</v>
      </c>
      <c r="L2024" t="str">
        <f t="shared" si="128"/>
        <v>OUEST</v>
      </c>
      <c r="M2024" s="11">
        <f t="shared" si="129"/>
        <v>76067.37228811442</v>
      </c>
      <c r="N2024" s="11">
        <f t="shared" si="130"/>
        <v>6039.7792616930928</v>
      </c>
    </row>
    <row r="2025" spans="1:14" x14ac:dyDescent="0.25">
      <c r="A2025" s="5">
        <v>25</v>
      </c>
      <c r="B2025" s="9" t="s">
        <v>112</v>
      </c>
      <c r="C2025" s="10" t="s">
        <v>113</v>
      </c>
      <c r="D2025">
        <v>1968</v>
      </c>
      <c r="E2025" s="7" t="s">
        <v>193</v>
      </c>
      <c r="F2025" s="8">
        <v>7200</v>
      </c>
      <c r="G2025" s="8">
        <v>31668</v>
      </c>
      <c r="H2025" s="8">
        <v>8204</v>
      </c>
      <c r="I2025" s="8">
        <v>39788</v>
      </c>
      <c r="J2025" t="str">
        <f>LOOKUP(A2025,Feuil7!A$2:A$28,Feuil7!D$2:D$28)</f>
        <v>BASSE-NORMANDIE</v>
      </c>
      <c r="K2025" t="str">
        <f t="shared" si="127"/>
        <v>niveau primaire</v>
      </c>
      <c r="L2025" t="str">
        <f t="shared" si="128"/>
        <v>BASSIN PARISIEN</v>
      </c>
      <c r="M2025" s="11">
        <f t="shared" si="129"/>
        <v>86860</v>
      </c>
      <c r="N2025" s="11">
        <f t="shared" si="130"/>
        <v>15404</v>
      </c>
    </row>
    <row r="2026" spans="1:14" x14ac:dyDescent="0.25">
      <c r="A2026" s="5">
        <v>91</v>
      </c>
      <c r="B2026" s="9" t="s">
        <v>72</v>
      </c>
      <c r="C2026" s="10" t="s">
        <v>73</v>
      </c>
      <c r="D2026" s="11">
        <v>1990</v>
      </c>
      <c r="E2026" s="7" t="s">
        <v>197</v>
      </c>
      <c r="F2026" s="8">
        <v>1291</v>
      </c>
      <c r="G2026" s="8">
        <v>20463</v>
      </c>
      <c r="H2026" s="8">
        <v>1532</v>
      </c>
      <c r="I2026" s="8">
        <v>19030</v>
      </c>
      <c r="J2026" t="str">
        <f>LOOKUP(A2026,Feuil7!A$2:A$28,Feuil7!D$2:D$28)</f>
        <v>LANGUEDOC-ROUSSILLON</v>
      </c>
      <c r="K2026" t="str">
        <f t="shared" si="127"/>
        <v>niveau supérieur</v>
      </c>
      <c r="L2026" t="str">
        <f t="shared" si="128"/>
        <v>MEDITERRANEE</v>
      </c>
      <c r="M2026" s="11">
        <f t="shared" si="129"/>
        <v>42316</v>
      </c>
      <c r="N2026" s="11">
        <f t="shared" si="130"/>
        <v>2823</v>
      </c>
    </row>
    <row r="2027" spans="1:14" x14ac:dyDescent="0.25">
      <c r="A2027" s="5">
        <v>21</v>
      </c>
      <c r="B2027" s="9" t="s">
        <v>312</v>
      </c>
      <c r="C2027" s="10" t="s">
        <v>22</v>
      </c>
      <c r="D2027" s="11">
        <v>2011</v>
      </c>
      <c r="E2027" s="7" t="s">
        <v>193</v>
      </c>
      <c r="F2027" s="8">
        <v>57.448411950912501</v>
      </c>
      <c r="G2027" s="8">
        <v>10459.486570581437</v>
      </c>
      <c r="H2027" s="8">
        <v>29.649090632803286</v>
      </c>
      <c r="I2027" s="8">
        <v>18623.635971335829</v>
      </c>
      <c r="J2027" t="str">
        <f>LOOKUP(A2027,Feuil7!A$2:A$28,Feuil7!D$2:D$28)</f>
        <v>CHAMPAGNE-ARDENNE</v>
      </c>
      <c r="K2027" t="str">
        <f t="shared" si="127"/>
        <v>niveau primaire</v>
      </c>
      <c r="L2027" t="str">
        <f t="shared" si="128"/>
        <v>BASSIN PARISIEN</v>
      </c>
      <c r="M2027" s="11">
        <f t="shared" si="129"/>
        <v>29170.22004450098</v>
      </c>
      <c r="N2027" s="11">
        <f t="shared" si="130"/>
        <v>87.097502583715794</v>
      </c>
    </row>
    <row r="2028" spans="1:14" x14ac:dyDescent="0.25">
      <c r="A2028" s="5">
        <v>25</v>
      </c>
      <c r="B2028" s="9" t="s">
        <v>35</v>
      </c>
      <c r="C2028" s="10" t="s">
        <v>36</v>
      </c>
      <c r="D2028" s="11">
        <v>1975</v>
      </c>
      <c r="E2028" s="7" t="s">
        <v>195</v>
      </c>
      <c r="F2028" s="8">
        <v>9930</v>
      </c>
      <c r="G2028" s="8">
        <v>22535</v>
      </c>
      <c r="H2028" s="8">
        <v>6570</v>
      </c>
      <c r="I2028" s="8">
        <v>13015</v>
      </c>
      <c r="J2028" t="str">
        <f>LOOKUP(A2028,Feuil7!A$2:A$28,Feuil7!D$2:D$28)</f>
        <v>BASSE-NORMANDIE</v>
      </c>
      <c r="K2028" t="str">
        <f t="shared" si="127"/>
        <v>niveau secondaire</v>
      </c>
      <c r="L2028" t="str">
        <f t="shared" si="128"/>
        <v>BASSIN PARISIEN</v>
      </c>
      <c r="M2028" s="11">
        <f t="shared" si="129"/>
        <v>52050</v>
      </c>
      <c r="N2028" s="11">
        <f t="shared" si="130"/>
        <v>16500</v>
      </c>
    </row>
    <row r="2029" spans="1:14" x14ac:dyDescent="0.25">
      <c r="A2029" s="5">
        <v>11</v>
      </c>
      <c r="B2029" s="9" t="s">
        <v>27</v>
      </c>
      <c r="C2029" s="10" t="s">
        <v>186</v>
      </c>
      <c r="D2029" s="11">
        <v>1999</v>
      </c>
      <c r="E2029" s="7" t="s">
        <v>195</v>
      </c>
      <c r="F2029" s="8">
        <v>9994</v>
      </c>
      <c r="G2029" s="8">
        <v>96899</v>
      </c>
      <c r="H2029" s="8">
        <v>5973</v>
      </c>
      <c r="I2029" s="8">
        <v>81786</v>
      </c>
      <c r="J2029" t="str">
        <f>LOOKUP(A2029,Feuil7!A$2:A$28,Feuil7!D$2:D$28)</f>
        <v>ILE-DE-FRANCE</v>
      </c>
      <c r="K2029" t="str">
        <f t="shared" si="127"/>
        <v>niveau secondaire</v>
      </c>
      <c r="L2029" t="str">
        <f t="shared" si="128"/>
        <v>REGION PARISIENNE</v>
      </c>
      <c r="M2029" s="11">
        <f t="shared" si="129"/>
        <v>194652</v>
      </c>
      <c r="N2029" s="11">
        <f t="shared" si="130"/>
        <v>15967</v>
      </c>
    </row>
    <row r="2030" spans="1:14" x14ac:dyDescent="0.25">
      <c r="A2030" s="5">
        <v>26</v>
      </c>
      <c r="B2030" s="9" t="s">
        <v>21</v>
      </c>
      <c r="C2030" s="10" t="s">
        <v>56</v>
      </c>
      <c r="D2030" s="11">
        <v>1999</v>
      </c>
      <c r="E2030" s="7" t="s">
        <v>196</v>
      </c>
      <c r="F2030" s="8">
        <v>3256</v>
      </c>
      <c r="G2030" s="8">
        <v>18345</v>
      </c>
      <c r="H2030" s="8">
        <v>3001</v>
      </c>
      <c r="I2030" s="8">
        <v>20421</v>
      </c>
      <c r="J2030" t="str">
        <f>LOOKUP(A2030,Feuil7!A$2:A$28,Feuil7!D$2:D$28)</f>
        <v>BOURGOGNE</v>
      </c>
      <c r="K2030" t="str">
        <f t="shared" si="127"/>
        <v>niveau supérieur</v>
      </c>
      <c r="L2030" t="str">
        <f t="shared" si="128"/>
        <v>BASSIN PARISIEN</v>
      </c>
      <c r="M2030" s="11">
        <f t="shared" si="129"/>
        <v>45023</v>
      </c>
      <c r="N2030" s="11">
        <f t="shared" si="130"/>
        <v>6257</v>
      </c>
    </row>
    <row r="2031" spans="1:14" x14ac:dyDescent="0.25">
      <c r="A2031" s="5">
        <v>41</v>
      </c>
      <c r="B2031" s="9" t="s">
        <v>123</v>
      </c>
      <c r="C2031" s="10" t="s">
        <v>124</v>
      </c>
      <c r="D2031" s="11">
        <v>1999</v>
      </c>
      <c r="E2031" s="7" t="s">
        <v>195</v>
      </c>
      <c r="F2031" s="8">
        <v>11915</v>
      </c>
      <c r="G2031" s="8">
        <v>119264</v>
      </c>
      <c r="H2031" s="8">
        <v>7793</v>
      </c>
      <c r="I2031" s="8">
        <v>86802</v>
      </c>
      <c r="J2031" t="str">
        <f>LOOKUP(A2031,Feuil7!A$2:A$28,Feuil7!D$2:D$28)</f>
        <v>LORRAINE</v>
      </c>
      <c r="K2031" t="str">
        <f t="shared" si="127"/>
        <v>niveau secondaire</v>
      </c>
      <c r="L2031" t="str">
        <f t="shared" si="128"/>
        <v>EST</v>
      </c>
      <c r="M2031" s="11">
        <f t="shared" si="129"/>
        <v>225774</v>
      </c>
      <c r="N2031" s="11">
        <f t="shared" si="130"/>
        <v>19708</v>
      </c>
    </row>
    <row r="2032" spans="1:14" x14ac:dyDescent="0.25">
      <c r="A2032" s="5">
        <v>22</v>
      </c>
      <c r="B2032" s="9" t="s">
        <v>314</v>
      </c>
      <c r="C2032" s="10" t="s">
        <v>13</v>
      </c>
      <c r="D2032" s="11">
        <v>2011</v>
      </c>
      <c r="E2032" s="7" t="s">
        <v>11</v>
      </c>
      <c r="F2032" s="8">
        <v>4464.1315504450631</v>
      </c>
      <c r="G2032" s="8">
        <v>39216.302270694672</v>
      </c>
      <c r="H2032" s="8">
        <v>2832.9597485844643</v>
      </c>
      <c r="I2032" s="8">
        <v>46733.144393676499</v>
      </c>
      <c r="J2032" t="str">
        <f>LOOKUP(A2032,Feuil7!A$2:A$28,Feuil7!D$2:D$28)</f>
        <v>PICARDIE</v>
      </c>
      <c r="K2032" t="str">
        <f t="shared" si="127"/>
        <v>niveau primaire</v>
      </c>
      <c r="L2032" t="str">
        <f t="shared" si="128"/>
        <v>BASSIN PARISIEN</v>
      </c>
      <c r="M2032" s="11">
        <f t="shared" si="129"/>
        <v>93246.537963400697</v>
      </c>
      <c r="N2032" s="11">
        <f t="shared" si="130"/>
        <v>7297.0912990295274</v>
      </c>
    </row>
    <row r="2033" spans="1:14" x14ac:dyDescent="0.25">
      <c r="A2033" s="5">
        <v>72</v>
      </c>
      <c r="B2033" s="9" t="s">
        <v>137</v>
      </c>
      <c r="C2033" s="10" t="s">
        <v>138</v>
      </c>
      <c r="D2033" s="11">
        <v>2011</v>
      </c>
      <c r="E2033" s="7" t="s">
        <v>11</v>
      </c>
      <c r="F2033" s="8">
        <v>2200.2158786571017</v>
      </c>
      <c r="G2033" s="8">
        <v>26761.055104894556</v>
      </c>
      <c r="H2033" s="8">
        <v>1420.1001404056808</v>
      </c>
      <c r="I2033" s="8">
        <v>35549.050689860494</v>
      </c>
      <c r="J2033" t="str">
        <f>LOOKUP(A2033,Feuil7!A$2:A$28,Feuil7!D$2:D$28)</f>
        <v>AQUITAINE</v>
      </c>
      <c r="K2033" t="str">
        <f t="shared" si="127"/>
        <v>niveau primaire</v>
      </c>
      <c r="L2033" t="str">
        <f t="shared" si="128"/>
        <v>SUD-OUEST</v>
      </c>
      <c r="M2033" s="11">
        <f t="shared" si="129"/>
        <v>65930.42181381784</v>
      </c>
      <c r="N2033" s="11">
        <f t="shared" si="130"/>
        <v>3620.3160190627823</v>
      </c>
    </row>
    <row r="2034" spans="1:14" x14ac:dyDescent="0.25">
      <c r="A2034" s="5">
        <v>24</v>
      </c>
      <c r="B2034" s="9" t="s">
        <v>68</v>
      </c>
      <c r="C2034" s="10" t="s">
        <v>69</v>
      </c>
      <c r="D2034" s="11">
        <v>1982</v>
      </c>
      <c r="E2034" s="7" t="s">
        <v>196</v>
      </c>
      <c r="F2034" s="8">
        <v>1364</v>
      </c>
      <c r="G2034" s="8">
        <v>8128</v>
      </c>
      <c r="H2034" s="8">
        <v>2108</v>
      </c>
      <c r="I2034" s="8">
        <v>6848</v>
      </c>
      <c r="J2034" t="str">
        <f>LOOKUP(A2034,Feuil7!A$2:A$28,Feuil7!D$2:D$28)</f>
        <v>CENTRE</v>
      </c>
      <c r="K2034" t="str">
        <f t="shared" si="127"/>
        <v>niveau supérieur</v>
      </c>
      <c r="L2034" t="str">
        <f t="shared" si="128"/>
        <v>BASSIN PARISIEN</v>
      </c>
      <c r="M2034" s="11">
        <f t="shared" si="129"/>
        <v>18448</v>
      </c>
      <c r="N2034" s="11">
        <f t="shared" si="130"/>
        <v>3472</v>
      </c>
    </row>
    <row r="2035" spans="1:14" x14ac:dyDescent="0.25">
      <c r="A2035" s="5">
        <v>93</v>
      </c>
      <c r="B2035" s="9" t="s">
        <v>308</v>
      </c>
      <c r="C2035" s="10" t="s">
        <v>17</v>
      </c>
      <c r="D2035" s="11">
        <v>1975</v>
      </c>
      <c r="E2035" s="7" t="s">
        <v>197</v>
      </c>
      <c r="F2035" s="8">
        <v>180</v>
      </c>
      <c r="G2035" s="8">
        <v>2345</v>
      </c>
      <c r="H2035" s="8">
        <v>345</v>
      </c>
      <c r="I2035" s="8">
        <v>1835</v>
      </c>
      <c r="J2035" t="str">
        <f>LOOKUP(A2035,Feuil7!A$2:A$28,Feuil7!D$2:D$28)</f>
        <v>PROVENCE-ALPES-COTE D'AZUR</v>
      </c>
      <c r="K2035" t="str">
        <f t="shared" si="127"/>
        <v>niveau supérieur</v>
      </c>
      <c r="L2035" t="str">
        <f t="shared" si="128"/>
        <v>MEDITERRANEE</v>
      </c>
      <c r="M2035" s="11">
        <f t="shared" si="129"/>
        <v>4705</v>
      </c>
      <c r="N2035" s="11">
        <f t="shared" si="130"/>
        <v>525</v>
      </c>
    </row>
    <row r="2036" spans="1:14" x14ac:dyDescent="0.25">
      <c r="A2036" s="5">
        <v>41</v>
      </c>
      <c r="B2036" s="9" t="s">
        <v>123</v>
      </c>
      <c r="C2036" s="10" t="s">
        <v>124</v>
      </c>
      <c r="D2036" s="11">
        <v>2011</v>
      </c>
      <c r="E2036" s="7" t="s">
        <v>193</v>
      </c>
      <c r="F2036" s="8">
        <v>172.78328206492841</v>
      </c>
      <c r="G2036" s="8">
        <v>22509.644277586507</v>
      </c>
      <c r="H2036" s="8">
        <v>121.98925911874483</v>
      </c>
      <c r="I2036" s="8">
        <v>44536.014200803089</v>
      </c>
      <c r="J2036" t="str">
        <f>LOOKUP(A2036,Feuil7!A$2:A$28,Feuil7!D$2:D$28)</f>
        <v>LORRAINE</v>
      </c>
      <c r="K2036" t="str">
        <f t="shared" si="127"/>
        <v>niveau primaire</v>
      </c>
      <c r="L2036" t="str">
        <f t="shared" si="128"/>
        <v>EST</v>
      </c>
      <c r="M2036" s="11">
        <f t="shared" si="129"/>
        <v>67340.431019573269</v>
      </c>
      <c r="N2036" s="11">
        <f t="shared" si="130"/>
        <v>294.77254118367324</v>
      </c>
    </row>
    <row r="2037" spans="1:14" x14ac:dyDescent="0.25">
      <c r="A2037" s="5">
        <v>21</v>
      </c>
      <c r="B2037" s="9" t="s">
        <v>25</v>
      </c>
      <c r="C2037" s="10" t="s">
        <v>26</v>
      </c>
      <c r="D2037" s="11">
        <v>2006</v>
      </c>
      <c r="E2037" s="7" t="s">
        <v>193</v>
      </c>
      <c r="F2037" s="8">
        <v>87.716376483680065</v>
      </c>
      <c r="G2037" s="8">
        <v>13246.178098044506</v>
      </c>
      <c r="H2037" s="8">
        <v>55.552563847645189</v>
      </c>
      <c r="I2037" s="8">
        <v>23501.408484350322</v>
      </c>
      <c r="J2037" t="str">
        <f>LOOKUP(A2037,Feuil7!A$2:A$28,Feuil7!D$2:D$28)</f>
        <v>CHAMPAGNE-ARDENNE</v>
      </c>
      <c r="K2037" t="str">
        <f t="shared" si="127"/>
        <v>niveau primaire</v>
      </c>
      <c r="L2037" t="str">
        <f t="shared" si="128"/>
        <v>BASSIN PARISIEN</v>
      </c>
      <c r="M2037" s="11">
        <f t="shared" si="129"/>
        <v>36890.855522726153</v>
      </c>
      <c r="N2037" s="11">
        <f t="shared" si="130"/>
        <v>143.26894033132527</v>
      </c>
    </row>
    <row r="2038" spans="1:14" x14ac:dyDescent="0.25">
      <c r="A2038" s="5">
        <v>93</v>
      </c>
      <c r="B2038" s="9" t="s">
        <v>172</v>
      </c>
      <c r="C2038" s="10" t="s">
        <v>173</v>
      </c>
      <c r="D2038">
        <v>1968</v>
      </c>
      <c r="E2038" s="7" t="s">
        <v>195</v>
      </c>
      <c r="F2038" s="8">
        <v>3600</v>
      </c>
      <c r="G2038" s="8">
        <v>7316</v>
      </c>
      <c r="H2038" s="8">
        <v>3004</v>
      </c>
      <c r="I2038" s="8">
        <v>5912</v>
      </c>
      <c r="J2038" t="str">
        <f>LOOKUP(A2038,Feuil7!A$2:A$28,Feuil7!D$2:D$28)</f>
        <v>PROVENCE-ALPES-COTE D'AZUR</v>
      </c>
      <c r="K2038" t="str">
        <f t="shared" si="127"/>
        <v>niveau secondaire</v>
      </c>
      <c r="L2038" t="str">
        <f t="shared" si="128"/>
        <v>MEDITERRANEE</v>
      </c>
      <c r="M2038" s="11">
        <f t="shared" si="129"/>
        <v>19832</v>
      </c>
      <c r="N2038" s="11">
        <f t="shared" si="130"/>
        <v>6604</v>
      </c>
    </row>
    <row r="2039" spans="1:14" x14ac:dyDescent="0.25">
      <c r="A2039" s="5">
        <v>41</v>
      </c>
      <c r="B2039" s="9" t="s">
        <v>180</v>
      </c>
      <c r="C2039" s="10" t="s">
        <v>181</v>
      </c>
      <c r="D2039" s="11">
        <v>1982</v>
      </c>
      <c r="E2039" s="7" t="s">
        <v>195</v>
      </c>
      <c r="F2039" s="8">
        <v>7276</v>
      </c>
      <c r="G2039" s="8">
        <v>20464</v>
      </c>
      <c r="H2039" s="8">
        <v>4500</v>
      </c>
      <c r="I2039" s="8">
        <v>11304</v>
      </c>
      <c r="J2039" t="str">
        <f>LOOKUP(A2039,Feuil7!A$2:A$28,Feuil7!D$2:D$28)</f>
        <v>LORRAINE</v>
      </c>
      <c r="K2039" t="str">
        <f t="shared" si="127"/>
        <v>niveau secondaire</v>
      </c>
      <c r="L2039" t="str">
        <f t="shared" si="128"/>
        <v>EST</v>
      </c>
      <c r="M2039" s="11">
        <f t="shared" si="129"/>
        <v>43544</v>
      </c>
      <c r="N2039" s="11">
        <f t="shared" si="130"/>
        <v>11776</v>
      </c>
    </row>
    <row r="2040" spans="1:14" x14ac:dyDescent="0.25">
      <c r="A2040" s="5">
        <v>73</v>
      </c>
      <c r="B2040" s="9" t="s">
        <v>313</v>
      </c>
      <c r="C2040" s="10" t="s">
        <v>24</v>
      </c>
      <c r="D2040">
        <v>1968</v>
      </c>
      <c r="E2040" s="7" t="s">
        <v>196</v>
      </c>
      <c r="F2040" s="8">
        <v>380</v>
      </c>
      <c r="G2040" s="8">
        <v>1948</v>
      </c>
      <c r="H2040" s="8">
        <v>384</v>
      </c>
      <c r="I2040" s="8">
        <v>1572</v>
      </c>
      <c r="J2040" t="str">
        <f>LOOKUP(A2040,Feuil7!A$2:A$28,Feuil7!D$2:D$28)</f>
        <v>MIDI-PYRENEES</v>
      </c>
      <c r="K2040" t="str">
        <f t="shared" si="127"/>
        <v>niveau supérieur</v>
      </c>
      <c r="L2040" t="str">
        <f t="shared" si="128"/>
        <v>SUD-OUEST</v>
      </c>
      <c r="M2040" s="11">
        <f t="shared" si="129"/>
        <v>4284</v>
      </c>
      <c r="N2040" s="11">
        <f t="shared" si="130"/>
        <v>764</v>
      </c>
    </row>
    <row r="2041" spans="1:14" x14ac:dyDescent="0.25">
      <c r="A2041" s="5">
        <v>25</v>
      </c>
      <c r="B2041" s="9" t="s">
        <v>112</v>
      </c>
      <c r="C2041" s="10" t="s">
        <v>113</v>
      </c>
      <c r="D2041" s="11">
        <v>1975</v>
      </c>
      <c r="E2041" s="7" t="s">
        <v>197</v>
      </c>
      <c r="F2041" s="8">
        <v>590</v>
      </c>
      <c r="G2041" s="8">
        <v>5010</v>
      </c>
      <c r="H2041" s="8">
        <v>850</v>
      </c>
      <c r="I2041" s="8">
        <v>4075</v>
      </c>
      <c r="J2041" t="str">
        <f>LOOKUP(A2041,Feuil7!A$2:A$28,Feuil7!D$2:D$28)</f>
        <v>BASSE-NORMANDIE</v>
      </c>
      <c r="K2041" t="str">
        <f t="shared" si="127"/>
        <v>niveau supérieur</v>
      </c>
      <c r="L2041" t="str">
        <f t="shared" si="128"/>
        <v>BASSIN PARISIEN</v>
      </c>
      <c r="M2041" s="11">
        <f t="shared" si="129"/>
        <v>10525</v>
      </c>
      <c r="N2041" s="11">
        <f t="shared" si="130"/>
        <v>1440</v>
      </c>
    </row>
    <row r="2042" spans="1:14" x14ac:dyDescent="0.25">
      <c r="A2042" s="5">
        <v>72</v>
      </c>
      <c r="B2042" s="9" t="s">
        <v>92</v>
      </c>
      <c r="C2042" s="10" t="s">
        <v>93</v>
      </c>
      <c r="D2042" s="11">
        <v>1999</v>
      </c>
      <c r="E2042" s="7" t="s">
        <v>196</v>
      </c>
      <c r="F2042" s="8">
        <v>1895</v>
      </c>
      <c r="G2042" s="8">
        <v>13844</v>
      </c>
      <c r="H2042" s="8">
        <v>1878</v>
      </c>
      <c r="I2042" s="8">
        <v>14682</v>
      </c>
      <c r="J2042" t="str">
        <f>LOOKUP(A2042,Feuil7!A$2:A$28,Feuil7!D$2:D$28)</f>
        <v>AQUITAINE</v>
      </c>
      <c r="K2042" t="str">
        <f t="shared" si="127"/>
        <v>niveau supérieur</v>
      </c>
      <c r="L2042" t="str">
        <f t="shared" si="128"/>
        <v>SUD-OUEST</v>
      </c>
      <c r="M2042" s="11">
        <f t="shared" si="129"/>
        <v>32299</v>
      </c>
      <c r="N2042" s="11">
        <f t="shared" si="130"/>
        <v>3773</v>
      </c>
    </row>
    <row r="2043" spans="1:14" x14ac:dyDescent="0.25">
      <c r="A2043" s="5">
        <v>73</v>
      </c>
      <c r="B2043" s="9" t="s">
        <v>76</v>
      </c>
      <c r="C2043" s="10" t="s">
        <v>77</v>
      </c>
      <c r="D2043" s="11">
        <v>2006</v>
      </c>
      <c r="E2043" s="7" t="s">
        <v>193</v>
      </c>
      <c r="F2043" s="8">
        <v>34.067272350861913</v>
      </c>
      <c r="G2043" s="8">
        <v>10427.740657554135</v>
      </c>
      <c r="H2043" s="8">
        <v>34.395870741913761</v>
      </c>
      <c r="I2043" s="8">
        <v>13740.561777820227</v>
      </c>
      <c r="J2043" t="str">
        <f>LOOKUP(A2043,Feuil7!A$2:A$28,Feuil7!D$2:D$28)</f>
        <v>MIDI-PYRENEES</v>
      </c>
      <c r="K2043" t="str">
        <f t="shared" si="127"/>
        <v>niveau primaire</v>
      </c>
      <c r="L2043" t="str">
        <f t="shared" si="128"/>
        <v>SUD-OUEST</v>
      </c>
      <c r="M2043" s="11">
        <f t="shared" si="129"/>
        <v>24236.765578467137</v>
      </c>
      <c r="N2043" s="11">
        <f t="shared" si="130"/>
        <v>68.463143092775681</v>
      </c>
    </row>
    <row r="2044" spans="1:14" x14ac:dyDescent="0.25">
      <c r="A2044" s="5">
        <v>42</v>
      </c>
      <c r="B2044" s="9" t="s">
        <v>145</v>
      </c>
      <c r="C2044" s="10" t="s">
        <v>146</v>
      </c>
      <c r="D2044" s="11">
        <v>2006</v>
      </c>
      <c r="E2044" s="7" t="s">
        <v>197</v>
      </c>
      <c r="F2044" s="8">
        <v>3256.1157964825129</v>
      </c>
      <c r="G2044" s="8">
        <v>48451.474957608712</v>
      </c>
      <c r="H2044" s="8">
        <v>4771.8030734362974</v>
      </c>
      <c r="I2044" s="8">
        <v>50694.987288319455</v>
      </c>
      <c r="J2044" t="str">
        <f>LOOKUP(A2044,Feuil7!A$2:A$28,Feuil7!D$2:D$28)</f>
        <v>ALSACE</v>
      </c>
      <c r="K2044" t="str">
        <f t="shared" si="127"/>
        <v>niveau supérieur</v>
      </c>
      <c r="L2044" t="str">
        <f t="shared" si="128"/>
        <v>EST</v>
      </c>
      <c r="M2044" s="11">
        <f t="shared" si="129"/>
        <v>107174.38111584698</v>
      </c>
      <c r="N2044" s="11">
        <f t="shared" si="130"/>
        <v>8027.9188699188107</v>
      </c>
    </row>
    <row r="2045" spans="1:14" x14ac:dyDescent="0.25">
      <c r="A2045" s="5">
        <v>25</v>
      </c>
      <c r="B2045" s="9" t="s">
        <v>35</v>
      </c>
      <c r="C2045" s="10" t="s">
        <v>36</v>
      </c>
      <c r="D2045" s="11">
        <v>1990</v>
      </c>
      <c r="E2045" s="7" t="s">
        <v>196</v>
      </c>
      <c r="F2045" s="8">
        <v>1885</v>
      </c>
      <c r="G2045" s="8">
        <v>16052</v>
      </c>
      <c r="H2045" s="8">
        <v>2848</v>
      </c>
      <c r="I2045" s="8">
        <v>17340</v>
      </c>
      <c r="J2045" t="str">
        <f>LOOKUP(A2045,Feuil7!A$2:A$28,Feuil7!D$2:D$28)</f>
        <v>BASSE-NORMANDIE</v>
      </c>
      <c r="K2045" t="str">
        <f t="shared" si="127"/>
        <v>niveau supérieur</v>
      </c>
      <c r="L2045" t="str">
        <f t="shared" si="128"/>
        <v>BASSIN PARISIEN</v>
      </c>
      <c r="M2045" s="11">
        <f t="shared" si="129"/>
        <v>38125</v>
      </c>
      <c r="N2045" s="11">
        <f t="shared" si="130"/>
        <v>4733</v>
      </c>
    </row>
    <row r="2046" spans="1:14" x14ac:dyDescent="0.25">
      <c r="A2046" s="5">
        <v>21</v>
      </c>
      <c r="B2046" s="9" t="s">
        <v>114</v>
      </c>
      <c r="C2046" s="10" t="s">
        <v>115</v>
      </c>
      <c r="D2046" s="11">
        <v>2006</v>
      </c>
      <c r="E2046" s="7" t="s">
        <v>193</v>
      </c>
      <c r="F2046" s="8">
        <v>127.90013391645174</v>
      </c>
      <c r="G2046" s="8">
        <v>21573.423969163017</v>
      </c>
      <c r="H2046" s="8">
        <v>120.76798561810948</v>
      </c>
      <c r="I2046" s="8">
        <v>35989.036246122218</v>
      </c>
      <c r="J2046" t="str">
        <f>LOOKUP(A2046,Feuil7!A$2:A$28,Feuil7!D$2:D$28)</f>
        <v>CHAMPAGNE-ARDENNE</v>
      </c>
      <c r="K2046" t="str">
        <f t="shared" si="127"/>
        <v>niveau primaire</v>
      </c>
      <c r="L2046" t="str">
        <f t="shared" si="128"/>
        <v>BASSIN PARISIEN</v>
      </c>
      <c r="M2046" s="11">
        <f t="shared" si="129"/>
        <v>57811.128334819798</v>
      </c>
      <c r="N2046" s="11">
        <f t="shared" si="130"/>
        <v>248.66811953456121</v>
      </c>
    </row>
    <row r="2047" spans="1:14" x14ac:dyDescent="0.25">
      <c r="A2047" s="5">
        <v>52</v>
      </c>
      <c r="B2047" s="9" t="s">
        <v>100</v>
      </c>
      <c r="C2047" s="10" t="s">
        <v>101</v>
      </c>
      <c r="D2047" s="11">
        <v>1982</v>
      </c>
      <c r="E2047" s="7" t="s">
        <v>197</v>
      </c>
      <c r="F2047" s="8">
        <v>2100</v>
      </c>
      <c r="G2047" s="8">
        <v>23472</v>
      </c>
      <c r="H2047" s="8">
        <v>2976</v>
      </c>
      <c r="I2047" s="8">
        <v>20148</v>
      </c>
      <c r="J2047" t="str">
        <f>LOOKUP(A2047,Feuil7!A$2:A$28,Feuil7!D$2:D$28)</f>
        <v>PAYS DE LA LOIRE</v>
      </c>
      <c r="K2047" t="str">
        <f t="shared" si="127"/>
        <v>niveau supérieur</v>
      </c>
      <c r="L2047" t="str">
        <f t="shared" si="128"/>
        <v>OUEST</v>
      </c>
      <c r="M2047" s="11">
        <f t="shared" si="129"/>
        <v>48696</v>
      </c>
      <c r="N2047" s="11">
        <f t="shared" si="130"/>
        <v>5076</v>
      </c>
    </row>
    <row r="2048" spans="1:14" x14ac:dyDescent="0.25">
      <c r="A2048" s="5">
        <v>22</v>
      </c>
      <c r="B2048" s="9" t="s">
        <v>166</v>
      </c>
      <c r="C2048" s="10" t="s">
        <v>167</v>
      </c>
      <c r="D2048" s="11">
        <v>1990</v>
      </c>
      <c r="E2048" s="7" t="s">
        <v>11</v>
      </c>
      <c r="F2048" s="8">
        <v>8275</v>
      </c>
      <c r="G2048" s="8">
        <v>53573</v>
      </c>
      <c r="H2048" s="8">
        <v>7184</v>
      </c>
      <c r="I2048" s="8">
        <v>67723</v>
      </c>
      <c r="J2048" t="str">
        <f>LOOKUP(A2048,Feuil7!A$2:A$28,Feuil7!D$2:D$28)</f>
        <v>PICARDIE</v>
      </c>
      <c r="K2048" t="str">
        <f t="shared" si="127"/>
        <v>niveau primaire</v>
      </c>
      <c r="L2048" t="str">
        <f t="shared" si="128"/>
        <v>BASSIN PARISIEN</v>
      </c>
      <c r="M2048" s="11">
        <f t="shared" si="129"/>
        <v>136755</v>
      </c>
      <c r="N2048" s="11">
        <f t="shared" si="130"/>
        <v>15459</v>
      </c>
    </row>
    <row r="2049" spans="1:14" x14ac:dyDescent="0.25">
      <c r="A2049" s="5">
        <v>82</v>
      </c>
      <c r="B2049" s="6" t="s">
        <v>307</v>
      </c>
      <c r="C2049" s="7" t="s">
        <v>10</v>
      </c>
      <c r="D2049" s="11">
        <v>1999</v>
      </c>
      <c r="E2049" s="7" t="s">
        <v>196</v>
      </c>
      <c r="F2049" s="8">
        <v>2890</v>
      </c>
      <c r="G2049" s="8">
        <v>18952</v>
      </c>
      <c r="H2049" s="8">
        <v>3041</v>
      </c>
      <c r="I2049" s="8">
        <v>21384</v>
      </c>
      <c r="J2049" t="str">
        <f>LOOKUP(A2049,Feuil7!A$2:A$28,Feuil7!D$2:D$28)</f>
        <v>RHONE-ALPES</v>
      </c>
      <c r="K2049" t="str">
        <f t="shared" si="127"/>
        <v>niveau supérieur</v>
      </c>
      <c r="L2049" t="str">
        <f t="shared" si="128"/>
        <v>CENTRE-EST</v>
      </c>
      <c r="M2049" s="11">
        <f t="shared" si="129"/>
        <v>46267</v>
      </c>
      <c r="N2049" s="11">
        <f t="shared" si="130"/>
        <v>5931</v>
      </c>
    </row>
    <row r="2050" spans="1:14" x14ac:dyDescent="0.25">
      <c r="A2050" s="5">
        <v>24</v>
      </c>
      <c r="B2050" s="9" t="s">
        <v>86</v>
      </c>
      <c r="C2050" s="10" t="s">
        <v>87</v>
      </c>
      <c r="D2050" s="11">
        <v>1990</v>
      </c>
      <c r="E2050" s="7" t="s">
        <v>197</v>
      </c>
      <c r="F2050" s="8">
        <v>1340</v>
      </c>
      <c r="G2050" s="8">
        <v>17053</v>
      </c>
      <c r="H2050" s="8">
        <v>1992</v>
      </c>
      <c r="I2050" s="8">
        <v>16732</v>
      </c>
      <c r="J2050" t="str">
        <f>LOOKUP(A2050,Feuil7!A$2:A$28,Feuil7!D$2:D$28)</f>
        <v>CENTRE</v>
      </c>
      <c r="K2050" t="str">
        <f t="shared" si="127"/>
        <v>niveau supérieur</v>
      </c>
      <c r="L2050" t="str">
        <f t="shared" si="128"/>
        <v>BASSIN PARISIEN</v>
      </c>
      <c r="M2050" s="11">
        <f t="shared" si="129"/>
        <v>37117</v>
      </c>
      <c r="N2050" s="11">
        <f t="shared" si="130"/>
        <v>3332</v>
      </c>
    </row>
    <row r="2051" spans="1:14" x14ac:dyDescent="0.25">
      <c r="A2051" s="5">
        <v>26</v>
      </c>
      <c r="B2051" s="9" t="s">
        <v>182</v>
      </c>
      <c r="C2051" s="10" t="s">
        <v>183</v>
      </c>
      <c r="D2051" s="11">
        <v>1999</v>
      </c>
      <c r="E2051" s="7" t="s">
        <v>194</v>
      </c>
      <c r="F2051" s="8">
        <v>1060</v>
      </c>
      <c r="G2051" s="8">
        <v>6881</v>
      </c>
      <c r="H2051" s="8">
        <v>981</v>
      </c>
      <c r="I2051" s="8">
        <v>11154</v>
      </c>
      <c r="J2051" t="str">
        <f>LOOKUP(A2051,Feuil7!A$2:A$28,Feuil7!D$2:D$28)</f>
        <v>BOURGOGNE</v>
      </c>
      <c r="K2051" t="str">
        <f t="shared" ref="K2051:K2114" si="131">IF(OR(E2051="Aucun",E2051="CEP"),"niveau primaire",IF(OR(E2051="CAP-BEP",E2051="BEPC"),"niveau secondaire",IF(OR(E2051="BAC",E2051="SUP"),"niveau supérieur","")))</f>
        <v>niveau secondaire</v>
      </c>
      <c r="L2051" t="str">
        <f t="shared" ref="L2051:L2114" si="132">IF(OR(J2051="ile-de-France"),"REGION PARISIENNE",IF(OR(J2051="bourgogne",J2051="centre",J2051="champagne-ardenne",J2051="basse-normandie",J2051="haute-normandie",J2051="picardie"),"BASSIN PARISIEN",IF(OR(J2051="nord pas-de-calais"),"NORD",IF(OR(J2051="alsace",J2051="franche-comte",J2051="lorraine"),"EST",IF(OR(J2051="bretagne",J2051="pays de la loire",J2051="poitou-charentes"),"OUEST",IF(OR(J2051="aquitaine",J2051="limousin",J2051="midi-pyrenees"),"SUD-OUEST",IF(OR(J2051="auvergne",J2051="rhone-alpes"),"CENTRE-EST",IF(OR(J2051="languedoc-roussillon",J2051="provence-alpes-cote d'azur",J2051="corse"),"MEDITERRANEE",""))))))))</f>
        <v>BASSIN PARISIEN</v>
      </c>
      <c r="M2051" s="11">
        <f t="shared" ref="M2051:M2114" si="133">SUM(F2051,G2051,H2051,I2051)</f>
        <v>20076</v>
      </c>
      <c r="N2051" s="11">
        <f t="shared" ref="N2051:N2114" si="134">SUM(F2051,H2051)</f>
        <v>2041</v>
      </c>
    </row>
    <row r="2052" spans="1:14" x14ac:dyDescent="0.25">
      <c r="A2052" s="5">
        <v>23</v>
      </c>
      <c r="B2052" s="9" t="s">
        <v>66</v>
      </c>
      <c r="C2052" s="10" t="s">
        <v>67</v>
      </c>
      <c r="D2052">
        <v>1968</v>
      </c>
      <c r="E2052" s="7" t="s">
        <v>196</v>
      </c>
      <c r="F2052" s="8">
        <v>1084</v>
      </c>
      <c r="G2052" s="8">
        <v>4636</v>
      </c>
      <c r="H2052" s="8">
        <v>1064</v>
      </c>
      <c r="I2052" s="8">
        <v>3928</v>
      </c>
      <c r="J2052" t="str">
        <f>LOOKUP(A2052,Feuil7!A$2:A$28,Feuil7!D$2:D$28)</f>
        <v>HAUTE-NORMANDIE</v>
      </c>
      <c r="K2052" t="str">
        <f t="shared" si="131"/>
        <v>niveau supérieur</v>
      </c>
      <c r="L2052" t="str">
        <f t="shared" si="132"/>
        <v>BASSIN PARISIEN</v>
      </c>
      <c r="M2052" s="11">
        <f t="shared" si="133"/>
        <v>10712</v>
      </c>
      <c r="N2052" s="11">
        <f t="shared" si="134"/>
        <v>2148</v>
      </c>
    </row>
    <row r="2053" spans="1:14" x14ac:dyDescent="0.25">
      <c r="A2053" s="5">
        <v>54</v>
      </c>
      <c r="B2053" s="9" t="s">
        <v>164</v>
      </c>
      <c r="C2053" s="10" t="s">
        <v>165</v>
      </c>
      <c r="D2053">
        <v>1968</v>
      </c>
      <c r="E2053" s="7" t="s">
        <v>195</v>
      </c>
      <c r="F2053" s="8">
        <v>4052</v>
      </c>
      <c r="G2053" s="8">
        <v>5144</v>
      </c>
      <c r="H2053" s="8">
        <v>3228</v>
      </c>
      <c r="I2053" s="8">
        <v>3724</v>
      </c>
      <c r="J2053" t="str">
        <f>LOOKUP(A2053,Feuil7!A$2:A$28,Feuil7!D$2:D$28)</f>
        <v>POITOU-CHARENTES</v>
      </c>
      <c r="K2053" t="str">
        <f t="shared" si="131"/>
        <v>niveau secondaire</v>
      </c>
      <c r="L2053" t="str">
        <f t="shared" si="132"/>
        <v>OUEST</v>
      </c>
      <c r="M2053" s="11">
        <f t="shared" si="133"/>
        <v>16148</v>
      </c>
      <c r="N2053" s="11">
        <f t="shared" si="134"/>
        <v>7280</v>
      </c>
    </row>
    <row r="2054" spans="1:14" x14ac:dyDescent="0.25">
      <c r="A2054" s="5">
        <v>82</v>
      </c>
      <c r="B2054" s="9" t="s">
        <v>147</v>
      </c>
      <c r="C2054" s="10" t="s">
        <v>148</v>
      </c>
      <c r="D2054" s="11">
        <v>1975</v>
      </c>
      <c r="E2054" s="7" t="s">
        <v>194</v>
      </c>
      <c r="F2054" s="8">
        <v>6470</v>
      </c>
      <c r="G2054" s="8">
        <v>16450</v>
      </c>
      <c r="H2054" s="8">
        <v>8065</v>
      </c>
      <c r="I2054" s="8">
        <v>34055</v>
      </c>
      <c r="J2054" t="str">
        <f>LOOKUP(A2054,Feuil7!A$2:A$28,Feuil7!D$2:D$28)</f>
        <v>RHONE-ALPES</v>
      </c>
      <c r="K2054" t="str">
        <f t="shared" si="131"/>
        <v>niveau secondaire</v>
      </c>
      <c r="L2054" t="str">
        <f t="shared" si="132"/>
        <v>CENTRE-EST</v>
      </c>
      <c r="M2054" s="11">
        <f t="shared" si="133"/>
        <v>65040</v>
      </c>
      <c r="N2054" s="11">
        <f t="shared" si="134"/>
        <v>14535</v>
      </c>
    </row>
    <row r="2055" spans="1:14" x14ac:dyDescent="0.25">
      <c r="A2055" s="5">
        <v>82</v>
      </c>
      <c r="B2055" s="9" t="s">
        <v>47</v>
      </c>
      <c r="C2055" s="10" t="s">
        <v>155</v>
      </c>
      <c r="D2055">
        <v>1968</v>
      </c>
      <c r="E2055" s="7" t="s">
        <v>196</v>
      </c>
      <c r="F2055" s="8">
        <v>1340</v>
      </c>
      <c r="G2055" s="8">
        <v>6596</v>
      </c>
      <c r="H2055" s="8">
        <v>2028</v>
      </c>
      <c r="I2055" s="8">
        <v>6572</v>
      </c>
      <c r="J2055" t="str">
        <f>LOOKUP(A2055,Feuil7!A$2:A$28,Feuil7!D$2:D$28)</f>
        <v>RHONE-ALPES</v>
      </c>
      <c r="K2055" t="str">
        <f t="shared" si="131"/>
        <v>niveau supérieur</v>
      </c>
      <c r="L2055" t="str">
        <f t="shared" si="132"/>
        <v>CENTRE-EST</v>
      </c>
      <c r="M2055" s="11">
        <f t="shared" si="133"/>
        <v>16536</v>
      </c>
      <c r="N2055" s="11">
        <f t="shared" si="134"/>
        <v>3368</v>
      </c>
    </row>
    <row r="2056" spans="1:14" x14ac:dyDescent="0.25">
      <c r="A2056" s="5">
        <v>24</v>
      </c>
      <c r="B2056" s="9" t="s">
        <v>68</v>
      </c>
      <c r="C2056" s="10" t="s">
        <v>69</v>
      </c>
      <c r="D2056" s="11">
        <v>2011</v>
      </c>
      <c r="E2056" s="7" t="s">
        <v>193</v>
      </c>
      <c r="F2056" s="8">
        <v>73.353789098056524</v>
      </c>
      <c r="G2056" s="8">
        <v>14320.805322167385</v>
      </c>
      <c r="H2056" s="8">
        <v>31.759500749767678</v>
      </c>
      <c r="I2056" s="8">
        <v>24037.435758025222</v>
      </c>
      <c r="J2056" t="str">
        <f>LOOKUP(A2056,Feuil7!A$2:A$28,Feuil7!D$2:D$28)</f>
        <v>CENTRE</v>
      </c>
      <c r="K2056" t="str">
        <f t="shared" si="131"/>
        <v>niveau primaire</v>
      </c>
      <c r="L2056" t="str">
        <f t="shared" si="132"/>
        <v>BASSIN PARISIEN</v>
      </c>
      <c r="M2056" s="11">
        <f t="shared" si="133"/>
        <v>38463.354370040433</v>
      </c>
      <c r="N2056" s="11">
        <f t="shared" si="134"/>
        <v>105.11328984782421</v>
      </c>
    </row>
    <row r="2057" spans="1:14" x14ac:dyDescent="0.25">
      <c r="A2057" s="5">
        <v>41</v>
      </c>
      <c r="B2057" s="9" t="s">
        <v>119</v>
      </c>
      <c r="C2057" s="10" t="s">
        <v>120</v>
      </c>
      <c r="D2057" s="11">
        <v>2011</v>
      </c>
      <c r="E2057" s="7" t="s">
        <v>11</v>
      </c>
      <c r="F2057" s="8">
        <v>1060.3103519462736</v>
      </c>
      <c r="G2057" s="8">
        <v>11851.00911314712</v>
      </c>
      <c r="H2057" s="8">
        <v>720.26929821734188</v>
      </c>
      <c r="I2057" s="8">
        <v>14587.489825963366</v>
      </c>
      <c r="J2057" t="str">
        <f>LOOKUP(A2057,Feuil7!A$2:A$28,Feuil7!D$2:D$28)</f>
        <v>LORRAINE</v>
      </c>
      <c r="K2057" t="str">
        <f t="shared" si="131"/>
        <v>niveau primaire</v>
      </c>
      <c r="L2057" t="str">
        <f t="shared" si="132"/>
        <v>EST</v>
      </c>
      <c r="M2057" s="11">
        <f t="shared" si="133"/>
        <v>28219.078589274101</v>
      </c>
      <c r="N2057" s="11">
        <f t="shared" si="134"/>
        <v>1780.5796501636155</v>
      </c>
    </row>
    <row r="2058" spans="1:14" x14ac:dyDescent="0.25">
      <c r="A2058" s="5">
        <v>83</v>
      </c>
      <c r="B2058" s="9" t="s">
        <v>306</v>
      </c>
      <c r="C2058" s="10" t="s">
        <v>15</v>
      </c>
      <c r="D2058" s="11">
        <v>1982</v>
      </c>
      <c r="E2058" s="7" t="s">
        <v>195</v>
      </c>
      <c r="F2058" s="8">
        <v>6484</v>
      </c>
      <c r="G2058" s="8">
        <v>20756</v>
      </c>
      <c r="H2058" s="8">
        <v>4220</v>
      </c>
      <c r="I2058" s="8">
        <v>11796</v>
      </c>
      <c r="J2058" t="str">
        <f>LOOKUP(A2058,Feuil7!A$2:A$28,Feuil7!D$2:D$28)</f>
        <v>AUVERGNE</v>
      </c>
      <c r="K2058" t="str">
        <f t="shared" si="131"/>
        <v>niveau secondaire</v>
      </c>
      <c r="L2058" t="str">
        <f t="shared" si="132"/>
        <v>CENTRE-EST</v>
      </c>
      <c r="M2058" s="11">
        <f t="shared" si="133"/>
        <v>43256</v>
      </c>
      <c r="N2058" s="11">
        <f t="shared" si="134"/>
        <v>10704</v>
      </c>
    </row>
    <row r="2059" spans="1:14" x14ac:dyDescent="0.25">
      <c r="A2059" s="5">
        <v>74</v>
      </c>
      <c r="B2059" s="9" t="s">
        <v>48</v>
      </c>
      <c r="C2059" s="10" t="s">
        <v>49</v>
      </c>
      <c r="D2059" s="11">
        <v>1975</v>
      </c>
      <c r="E2059" s="7" t="s">
        <v>196</v>
      </c>
      <c r="F2059" s="8">
        <v>995</v>
      </c>
      <c r="G2059" s="8">
        <v>4425</v>
      </c>
      <c r="H2059" s="8">
        <v>910</v>
      </c>
      <c r="I2059" s="8">
        <v>3630</v>
      </c>
      <c r="J2059" t="str">
        <f>LOOKUP(A2059,Feuil7!A$2:A$28,Feuil7!D$2:D$28)</f>
        <v>LIMOUSIN</v>
      </c>
      <c r="K2059" t="str">
        <f t="shared" si="131"/>
        <v>niveau supérieur</v>
      </c>
      <c r="L2059" t="str">
        <f t="shared" si="132"/>
        <v>SUD-OUEST</v>
      </c>
      <c r="M2059" s="11">
        <f t="shared" si="133"/>
        <v>9960</v>
      </c>
      <c r="N2059" s="11">
        <f t="shared" si="134"/>
        <v>1905</v>
      </c>
    </row>
    <row r="2060" spans="1:14" x14ac:dyDescent="0.25">
      <c r="A2060" s="5">
        <v>24</v>
      </c>
      <c r="B2060" s="9" t="s">
        <v>102</v>
      </c>
      <c r="C2060" s="10" t="s">
        <v>103</v>
      </c>
      <c r="D2060" s="11">
        <v>2011</v>
      </c>
      <c r="E2060" s="7" t="s">
        <v>196</v>
      </c>
      <c r="F2060" s="8">
        <v>5062.0735046414211</v>
      </c>
      <c r="G2060" s="8">
        <v>31908.245874417062</v>
      </c>
      <c r="H2060" s="8">
        <v>5335.9573847312167</v>
      </c>
      <c r="I2060" s="8">
        <v>36401.852312112525</v>
      </c>
      <c r="J2060" t="str">
        <f>LOOKUP(A2060,Feuil7!A$2:A$28,Feuil7!D$2:D$28)</f>
        <v>CENTRE</v>
      </c>
      <c r="K2060" t="str">
        <f t="shared" si="131"/>
        <v>niveau supérieur</v>
      </c>
      <c r="L2060" t="str">
        <f t="shared" si="132"/>
        <v>BASSIN PARISIEN</v>
      </c>
      <c r="M2060" s="11">
        <f t="shared" si="133"/>
        <v>78708.129075902223</v>
      </c>
      <c r="N2060" s="11">
        <f t="shared" si="134"/>
        <v>10398.030889372638</v>
      </c>
    </row>
    <row r="2061" spans="1:14" x14ac:dyDescent="0.25">
      <c r="A2061" s="5">
        <v>54</v>
      </c>
      <c r="B2061" s="9" t="s">
        <v>164</v>
      </c>
      <c r="C2061" s="10" t="s">
        <v>165</v>
      </c>
      <c r="D2061" s="11">
        <v>1975</v>
      </c>
      <c r="E2061" s="7" t="s">
        <v>11</v>
      </c>
      <c r="F2061" s="8">
        <v>5570</v>
      </c>
      <c r="G2061" s="8">
        <v>42995</v>
      </c>
      <c r="H2061" s="8">
        <v>4215</v>
      </c>
      <c r="I2061" s="8">
        <v>48320</v>
      </c>
      <c r="J2061" t="str">
        <f>LOOKUP(A2061,Feuil7!A$2:A$28,Feuil7!D$2:D$28)</f>
        <v>POITOU-CHARENTES</v>
      </c>
      <c r="K2061" t="str">
        <f t="shared" si="131"/>
        <v>niveau primaire</v>
      </c>
      <c r="L2061" t="str">
        <f t="shared" si="132"/>
        <v>OUEST</v>
      </c>
      <c r="M2061" s="11">
        <f t="shared" si="133"/>
        <v>101100</v>
      </c>
      <c r="N2061" s="11">
        <f t="shared" si="134"/>
        <v>9785</v>
      </c>
    </row>
    <row r="2062" spans="1:14" x14ac:dyDescent="0.25">
      <c r="A2062" s="5">
        <v>43</v>
      </c>
      <c r="B2062" s="9" t="s">
        <v>34</v>
      </c>
      <c r="C2062" s="10" t="s">
        <v>64</v>
      </c>
      <c r="D2062" s="11">
        <v>2011</v>
      </c>
      <c r="E2062" s="7" t="s">
        <v>193</v>
      </c>
      <c r="F2062" s="8">
        <v>85.392136123823448</v>
      </c>
      <c r="G2062" s="8">
        <v>16400.492178448028</v>
      </c>
      <c r="H2062" s="8">
        <v>72.980505122776592</v>
      </c>
      <c r="I2062" s="8">
        <v>28348.333891306967</v>
      </c>
      <c r="J2062" t="str">
        <f>LOOKUP(A2062,Feuil7!A$2:A$28,Feuil7!D$2:D$28)</f>
        <v>FRANCHE-COMTE</v>
      </c>
      <c r="K2062" t="str">
        <f t="shared" si="131"/>
        <v>niveau primaire</v>
      </c>
      <c r="L2062" t="str">
        <f t="shared" si="132"/>
        <v>EST</v>
      </c>
      <c r="M2062" s="11">
        <f t="shared" si="133"/>
        <v>44907.198711001598</v>
      </c>
      <c r="N2062" s="11">
        <f t="shared" si="134"/>
        <v>158.37264124660004</v>
      </c>
    </row>
    <row r="2063" spans="1:14" x14ac:dyDescent="0.25">
      <c r="A2063" s="5">
        <v>21</v>
      </c>
      <c r="B2063" s="9" t="s">
        <v>114</v>
      </c>
      <c r="C2063" s="10" t="s">
        <v>115</v>
      </c>
      <c r="D2063" s="11">
        <v>1975</v>
      </c>
      <c r="E2063" s="7" t="s">
        <v>197</v>
      </c>
      <c r="F2063" s="8">
        <v>1150</v>
      </c>
      <c r="G2063" s="8">
        <v>8515</v>
      </c>
      <c r="H2063" s="8">
        <v>2100</v>
      </c>
      <c r="I2063" s="8">
        <v>6350</v>
      </c>
      <c r="J2063" t="str">
        <f>LOOKUP(A2063,Feuil7!A$2:A$28,Feuil7!D$2:D$28)</f>
        <v>CHAMPAGNE-ARDENNE</v>
      </c>
      <c r="K2063" t="str">
        <f t="shared" si="131"/>
        <v>niveau supérieur</v>
      </c>
      <c r="L2063" t="str">
        <f t="shared" si="132"/>
        <v>BASSIN PARISIEN</v>
      </c>
      <c r="M2063" s="11">
        <f t="shared" si="133"/>
        <v>18115</v>
      </c>
      <c r="N2063" s="11">
        <f t="shared" si="134"/>
        <v>3250</v>
      </c>
    </row>
    <row r="2064" spans="1:14" x14ac:dyDescent="0.25">
      <c r="A2064" s="5">
        <v>24</v>
      </c>
      <c r="B2064" s="9" t="s">
        <v>94</v>
      </c>
      <c r="C2064" s="10" t="s">
        <v>95</v>
      </c>
      <c r="D2064">
        <v>1968</v>
      </c>
      <c r="E2064" s="7" t="s">
        <v>196</v>
      </c>
      <c r="F2064" s="8">
        <v>784</v>
      </c>
      <c r="G2064" s="8">
        <v>2720</v>
      </c>
      <c r="H2064" s="8">
        <v>1000</v>
      </c>
      <c r="I2064" s="8">
        <v>2440</v>
      </c>
      <c r="J2064" t="str">
        <f>LOOKUP(A2064,Feuil7!A$2:A$28,Feuil7!D$2:D$28)</f>
        <v>CENTRE</v>
      </c>
      <c r="K2064" t="str">
        <f t="shared" si="131"/>
        <v>niveau supérieur</v>
      </c>
      <c r="L2064" t="str">
        <f t="shared" si="132"/>
        <v>BASSIN PARISIEN</v>
      </c>
      <c r="M2064" s="11">
        <f t="shared" si="133"/>
        <v>6944</v>
      </c>
      <c r="N2064" s="11">
        <f t="shared" si="134"/>
        <v>1784</v>
      </c>
    </row>
    <row r="2065" spans="1:14" x14ac:dyDescent="0.25">
      <c r="A2065" s="5">
        <v>22</v>
      </c>
      <c r="B2065" s="9" t="s">
        <v>166</v>
      </c>
      <c r="C2065" s="10" t="s">
        <v>167</v>
      </c>
      <c r="D2065" s="11">
        <v>1982</v>
      </c>
      <c r="E2065" s="7" t="s">
        <v>197</v>
      </c>
      <c r="F2065" s="8">
        <v>1056</v>
      </c>
      <c r="G2065" s="8">
        <v>9384</v>
      </c>
      <c r="H2065" s="8">
        <v>1524</v>
      </c>
      <c r="I2065" s="8">
        <v>8692</v>
      </c>
      <c r="J2065" t="str">
        <f>LOOKUP(A2065,Feuil7!A$2:A$28,Feuil7!D$2:D$28)</f>
        <v>PICARDIE</v>
      </c>
      <c r="K2065" t="str">
        <f t="shared" si="131"/>
        <v>niveau supérieur</v>
      </c>
      <c r="L2065" t="str">
        <f t="shared" si="132"/>
        <v>BASSIN PARISIEN</v>
      </c>
      <c r="M2065" s="11">
        <f t="shared" si="133"/>
        <v>20656</v>
      </c>
      <c r="N2065" s="11">
        <f t="shared" si="134"/>
        <v>2580</v>
      </c>
    </row>
    <row r="2066" spans="1:14" x14ac:dyDescent="0.25">
      <c r="A2066" s="5">
        <v>25</v>
      </c>
      <c r="B2066" s="9" t="s">
        <v>112</v>
      </c>
      <c r="C2066" s="10" t="s">
        <v>113</v>
      </c>
      <c r="D2066" s="11">
        <v>1975</v>
      </c>
      <c r="E2066" s="7" t="s">
        <v>194</v>
      </c>
      <c r="F2066" s="8">
        <v>1820</v>
      </c>
      <c r="G2066" s="8">
        <v>3305</v>
      </c>
      <c r="H2066" s="8">
        <v>2760</v>
      </c>
      <c r="I2066" s="8">
        <v>6615</v>
      </c>
      <c r="J2066" t="str">
        <f>LOOKUP(A2066,Feuil7!A$2:A$28,Feuil7!D$2:D$28)</f>
        <v>BASSE-NORMANDIE</v>
      </c>
      <c r="K2066" t="str">
        <f t="shared" si="131"/>
        <v>niveau secondaire</v>
      </c>
      <c r="L2066" t="str">
        <f t="shared" si="132"/>
        <v>BASSIN PARISIEN</v>
      </c>
      <c r="M2066" s="11">
        <f t="shared" si="133"/>
        <v>14500</v>
      </c>
      <c r="N2066" s="11">
        <f t="shared" si="134"/>
        <v>4580</v>
      </c>
    </row>
    <row r="2067" spans="1:14" x14ac:dyDescent="0.25">
      <c r="A2067" s="5">
        <v>11</v>
      </c>
      <c r="B2067" s="9" t="s">
        <v>160</v>
      </c>
      <c r="C2067" s="10" t="s">
        <v>161</v>
      </c>
      <c r="D2067" s="11">
        <v>1982</v>
      </c>
      <c r="E2067" s="7" t="s">
        <v>197</v>
      </c>
      <c r="F2067" s="8">
        <v>1672</v>
      </c>
      <c r="G2067" s="8">
        <v>25176</v>
      </c>
      <c r="H2067" s="8">
        <v>2708</v>
      </c>
      <c r="I2067" s="8">
        <v>19980</v>
      </c>
      <c r="J2067" t="str">
        <f>LOOKUP(A2067,Feuil7!A$2:A$28,Feuil7!D$2:D$28)</f>
        <v>ILE-DE-FRANCE</v>
      </c>
      <c r="K2067" t="str">
        <f t="shared" si="131"/>
        <v>niveau supérieur</v>
      </c>
      <c r="L2067" t="str">
        <f t="shared" si="132"/>
        <v>REGION PARISIENNE</v>
      </c>
      <c r="M2067" s="11">
        <f t="shared" si="133"/>
        <v>49536</v>
      </c>
      <c r="N2067" s="11">
        <f t="shared" si="134"/>
        <v>4380</v>
      </c>
    </row>
    <row r="2068" spans="1:14" x14ac:dyDescent="0.25">
      <c r="A2068" s="5">
        <v>22</v>
      </c>
      <c r="B2068" s="9" t="s">
        <v>166</v>
      </c>
      <c r="C2068" s="10" t="s">
        <v>167</v>
      </c>
      <c r="D2068" s="11">
        <v>1999</v>
      </c>
      <c r="E2068" s="7" t="s">
        <v>194</v>
      </c>
      <c r="F2068" s="8">
        <v>1758</v>
      </c>
      <c r="G2068" s="8">
        <v>10849</v>
      </c>
      <c r="H2068" s="8">
        <v>1419</v>
      </c>
      <c r="I2068" s="8">
        <v>17821</v>
      </c>
      <c r="J2068" t="str">
        <f>LOOKUP(A2068,Feuil7!A$2:A$28,Feuil7!D$2:D$28)</f>
        <v>PICARDIE</v>
      </c>
      <c r="K2068" t="str">
        <f t="shared" si="131"/>
        <v>niveau secondaire</v>
      </c>
      <c r="L2068" t="str">
        <f t="shared" si="132"/>
        <v>BASSIN PARISIEN</v>
      </c>
      <c r="M2068" s="11">
        <f t="shared" si="133"/>
        <v>31847</v>
      </c>
      <c r="N2068" s="11">
        <f t="shared" si="134"/>
        <v>3177</v>
      </c>
    </row>
    <row r="2069" spans="1:14" x14ac:dyDescent="0.25">
      <c r="A2069" s="5">
        <v>91</v>
      </c>
      <c r="B2069" s="9" t="s">
        <v>28</v>
      </c>
      <c r="C2069" s="10" t="s">
        <v>29</v>
      </c>
      <c r="D2069" s="11">
        <v>1999</v>
      </c>
      <c r="E2069" s="7" t="s">
        <v>197</v>
      </c>
      <c r="F2069" s="8">
        <v>769</v>
      </c>
      <c r="G2069" s="8">
        <v>13975</v>
      </c>
      <c r="H2069" s="8">
        <v>1055</v>
      </c>
      <c r="I2069" s="8">
        <v>14974</v>
      </c>
      <c r="J2069" t="str">
        <f>LOOKUP(A2069,Feuil7!A$2:A$28,Feuil7!D$2:D$28)</f>
        <v>LANGUEDOC-ROUSSILLON</v>
      </c>
      <c r="K2069" t="str">
        <f t="shared" si="131"/>
        <v>niveau supérieur</v>
      </c>
      <c r="L2069" t="str">
        <f t="shared" si="132"/>
        <v>MEDITERRANEE</v>
      </c>
      <c r="M2069" s="11">
        <f t="shared" si="133"/>
        <v>30773</v>
      </c>
      <c r="N2069" s="11">
        <f t="shared" si="134"/>
        <v>1824</v>
      </c>
    </row>
    <row r="2070" spans="1:14" x14ac:dyDescent="0.25">
      <c r="A2070" s="5">
        <v>53</v>
      </c>
      <c r="B2070" s="9" t="s">
        <v>70</v>
      </c>
      <c r="C2070" s="10" t="s">
        <v>71</v>
      </c>
      <c r="D2070" s="11">
        <v>2006</v>
      </c>
      <c r="E2070" s="7" t="s">
        <v>11</v>
      </c>
      <c r="F2070" s="8">
        <v>2764.6981382089521</v>
      </c>
      <c r="G2070" s="8">
        <v>28090.37806440366</v>
      </c>
      <c r="H2070" s="8">
        <v>1529.4512169236486</v>
      </c>
      <c r="I2070" s="8">
        <v>44417.636947046187</v>
      </c>
      <c r="J2070" t="str">
        <f>LOOKUP(A2070,Feuil7!A$2:A$28,Feuil7!D$2:D$28)</f>
        <v>BRETAGNE</v>
      </c>
      <c r="K2070" t="str">
        <f t="shared" si="131"/>
        <v>niveau primaire</v>
      </c>
      <c r="L2070" t="str">
        <f t="shared" si="132"/>
        <v>OUEST</v>
      </c>
      <c r="M2070" s="11">
        <f t="shared" si="133"/>
        <v>76802.164366582438</v>
      </c>
      <c r="N2070" s="11">
        <f t="shared" si="134"/>
        <v>4294.1493551326002</v>
      </c>
    </row>
    <row r="2071" spans="1:14" x14ac:dyDescent="0.25">
      <c r="A2071" s="5">
        <v>72</v>
      </c>
      <c r="B2071" s="9" t="s">
        <v>78</v>
      </c>
      <c r="C2071" s="10" t="s">
        <v>79</v>
      </c>
      <c r="D2071" s="11">
        <v>1975</v>
      </c>
      <c r="E2071" s="7" t="s">
        <v>195</v>
      </c>
      <c r="F2071" s="8">
        <v>17935</v>
      </c>
      <c r="G2071" s="8">
        <v>49520</v>
      </c>
      <c r="H2071" s="8">
        <v>13030</v>
      </c>
      <c r="I2071" s="8">
        <v>33885</v>
      </c>
      <c r="J2071" t="str">
        <f>LOOKUP(A2071,Feuil7!A$2:A$28,Feuil7!D$2:D$28)</f>
        <v>AQUITAINE</v>
      </c>
      <c r="K2071" t="str">
        <f t="shared" si="131"/>
        <v>niveau secondaire</v>
      </c>
      <c r="L2071" t="str">
        <f t="shared" si="132"/>
        <v>SUD-OUEST</v>
      </c>
      <c r="M2071" s="11">
        <f t="shared" si="133"/>
        <v>114370</v>
      </c>
      <c r="N2071" s="11">
        <f t="shared" si="134"/>
        <v>30965</v>
      </c>
    </row>
    <row r="2072" spans="1:14" x14ac:dyDescent="0.25">
      <c r="A2072" s="5">
        <v>82</v>
      </c>
      <c r="B2072" s="9" t="s">
        <v>55</v>
      </c>
      <c r="C2072" s="10" t="s">
        <v>65</v>
      </c>
      <c r="D2072" s="11">
        <v>1990</v>
      </c>
      <c r="E2072" s="7" t="s">
        <v>196</v>
      </c>
      <c r="F2072" s="8">
        <v>1311</v>
      </c>
      <c r="G2072" s="8">
        <v>13225</v>
      </c>
      <c r="H2072" s="8">
        <v>2036</v>
      </c>
      <c r="I2072" s="8">
        <v>14300</v>
      </c>
      <c r="J2072" t="str">
        <f>LOOKUP(A2072,Feuil7!A$2:A$28,Feuil7!D$2:D$28)</f>
        <v>RHONE-ALPES</v>
      </c>
      <c r="K2072" t="str">
        <f t="shared" si="131"/>
        <v>niveau supérieur</v>
      </c>
      <c r="L2072" t="str">
        <f t="shared" si="132"/>
        <v>CENTRE-EST</v>
      </c>
      <c r="M2072" s="11">
        <f t="shared" si="133"/>
        <v>30872</v>
      </c>
      <c r="N2072" s="11">
        <f t="shared" si="134"/>
        <v>3347</v>
      </c>
    </row>
    <row r="2073" spans="1:14" x14ac:dyDescent="0.25">
      <c r="A2073" s="5">
        <v>73</v>
      </c>
      <c r="B2073" s="9" t="s">
        <v>9</v>
      </c>
      <c r="C2073" s="10" t="s">
        <v>170</v>
      </c>
      <c r="D2073" s="11">
        <v>1990</v>
      </c>
      <c r="E2073" s="7" t="s">
        <v>11</v>
      </c>
      <c r="F2073" s="8">
        <v>2542</v>
      </c>
      <c r="G2073" s="8">
        <v>22176</v>
      </c>
      <c r="H2073" s="8">
        <v>1844</v>
      </c>
      <c r="I2073" s="8">
        <v>27144</v>
      </c>
      <c r="J2073" t="str">
        <f>LOOKUP(A2073,Feuil7!A$2:A$28,Feuil7!D$2:D$28)</f>
        <v>MIDI-PYRENEES</v>
      </c>
      <c r="K2073" t="str">
        <f t="shared" si="131"/>
        <v>niveau primaire</v>
      </c>
      <c r="L2073" t="str">
        <f t="shared" si="132"/>
        <v>SUD-OUEST</v>
      </c>
      <c r="M2073" s="11">
        <f t="shared" si="133"/>
        <v>53706</v>
      </c>
      <c r="N2073" s="11">
        <f t="shared" si="134"/>
        <v>4386</v>
      </c>
    </row>
    <row r="2074" spans="1:14" x14ac:dyDescent="0.25">
      <c r="A2074" s="5">
        <v>43</v>
      </c>
      <c r="B2074" s="9" t="s">
        <v>90</v>
      </c>
      <c r="C2074" s="10" t="s">
        <v>91</v>
      </c>
      <c r="D2074" s="11">
        <v>1975</v>
      </c>
      <c r="E2074" s="7" t="s">
        <v>194</v>
      </c>
      <c r="F2074" s="8">
        <v>965</v>
      </c>
      <c r="G2074" s="8">
        <v>2320</v>
      </c>
      <c r="H2074" s="8">
        <v>955</v>
      </c>
      <c r="I2074" s="8">
        <v>4260</v>
      </c>
      <c r="J2074" t="str">
        <f>LOOKUP(A2074,Feuil7!A$2:A$28,Feuil7!D$2:D$28)</f>
        <v>FRANCHE-COMTE</v>
      </c>
      <c r="K2074" t="str">
        <f t="shared" si="131"/>
        <v>niveau secondaire</v>
      </c>
      <c r="L2074" t="str">
        <f t="shared" si="132"/>
        <v>EST</v>
      </c>
      <c r="M2074" s="11">
        <f t="shared" si="133"/>
        <v>8500</v>
      </c>
      <c r="N2074" s="11">
        <f t="shared" si="134"/>
        <v>1920</v>
      </c>
    </row>
    <row r="2075" spans="1:14" x14ac:dyDescent="0.25">
      <c r="A2075" s="5">
        <v>23</v>
      </c>
      <c r="B2075" s="9" t="s">
        <v>158</v>
      </c>
      <c r="C2075" s="10" t="s">
        <v>159</v>
      </c>
      <c r="D2075" s="11">
        <v>1982</v>
      </c>
      <c r="E2075" s="7" t="s">
        <v>195</v>
      </c>
      <c r="F2075" s="8">
        <v>22864</v>
      </c>
      <c r="G2075" s="8">
        <v>69200</v>
      </c>
      <c r="H2075" s="8">
        <v>15884</v>
      </c>
      <c r="I2075" s="8">
        <v>38824</v>
      </c>
      <c r="J2075" t="str">
        <f>LOOKUP(A2075,Feuil7!A$2:A$28,Feuil7!D$2:D$28)</f>
        <v>HAUTE-NORMANDIE</v>
      </c>
      <c r="K2075" t="str">
        <f t="shared" si="131"/>
        <v>niveau secondaire</v>
      </c>
      <c r="L2075" t="str">
        <f t="shared" si="132"/>
        <v>BASSIN PARISIEN</v>
      </c>
      <c r="M2075" s="11">
        <f t="shared" si="133"/>
        <v>146772</v>
      </c>
      <c r="N2075" s="11">
        <f t="shared" si="134"/>
        <v>38748</v>
      </c>
    </row>
    <row r="2076" spans="1:14" x14ac:dyDescent="0.25">
      <c r="A2076" s="5">
        <v>83</v>
      </c>
      <c r="B2076" s="9" t="s">
        <v>37</v>
      </c>
      <c r="C2076" s="10" t="s">
        <v>38</v>
      </c>
      <c r="D2076" s="11">
        <v>2011</v>
      </c>
      <c r="E2076" s="7" t="s">
        <v>196</v>
      </c>
      <c r="F2076" s="8">
        <v>1017.3483610308632</v>
      </c>
      <c r="G2076" s="8">
        <v>8677.7400136408523</v>
      </c>
      <c r="H2076" s="8">
        <v>837.33978040419754</v>
      </c>
      <c r="I2076" s="8">
        <v>9997.2061889656052</v>
      </c>
      <c r="J2076" t="str">
        <f>LOOKUP(A2076,Feuil7!A$2:A$28,Feuil7!D$2:D$28)</f>
        <v>AUVERGNE</v>
      </c>
      <c r="K2076" t="str">
        <f t="shared" si="131"/>
        <v>niveau supérieur</v>
      </c>
      <c r="L2076" t="str">
        <f t="shared" si="132"/>
        <v>CENTRE-EST</v>
      </c>
      <c r="M2076" s="11">
        <f t="shared" si="133"/>
        <v>20529.634344041518</v>
      </c>
      <c r="N2076" s="11">
        <f t="shared" si="134"/>
        <v>1854.6881414350607</v>
      </c>
    </row>
    <row r="2077" spans="1:14" x14ac:dyDescent="0.25">
      <c r="A2077" s="5">
        <v>22</v>
      </c>
      <c r="B2077" s="9" t="s">
        <v>314</v>
      </c>
      <c r="C2077" s="10" t="s">
        <v>13</v>
      </c>
      <c r="D2077" s="11">
        <v>1990</v>
      </c>
      <c r="E2077" s="7" t="s">
        <v>197</v>
      </c>
      <c r="F2077" s="8">
        <v>1168</v>
      </c>
      <c r="G2077" s="8">
        <v>12057</v>
      </c>
      <c r="H2077" s="8">
        <v>1364</v>
      </c>
      <c r="I2077" s="8">
        <v>10440</v>
      </c>
      <c r="J2077" t="str">
        <f>LOOKUP(A2077,Feuil7!A$2:A$28,Feuil7!D$2:D$28)</f>
        <v>PICARDIE</v>
      </c>
      <c r="K2077" t="str">
        <f t="shared" si="131"/>
        <v>niveau supérieur</v>
      </c>
      <c r="L2077" t="str">
        <f t="shared" si="132"/>
        <v>BASSIN PARISIEN</v>
      </c>
      <c r="M2077" s="11">
        <f t="shared" si="133"/>
        <v>25029</v>
      </c>
      <c r="N2077" s="11">
        <f t="shared" si="134"/>
        <v>2532</v>
      </c>
    </row>
    <row r="2078" spans="1:14" x14ac:dyDescent="0.25">
      <c r="A2078" s="5">
        <v>21</v>
      </c>
      <c r="B2078" s="9" t="s">
        <v>99</v>
      </c>
      <c r="C2078" s="10" t="s">
        <v>116</v>
      </c>
      <c r="D2078" s="11">
        <v>2006</v>
      </c>
      <c r="E2078" s="7" t="s">
        <v>11</v>
      </c>
      <c r="F2078" s="8">
        <v>1371.4227302087659</v>
      </c>
      <c r="G2078" s="8">
        <v>14170.396056200811</v>
      </c>
      <c r="H2078" s="8">
        <v>772.4179511421446</v>
      </c>
      <c r="I2078" s="8">
        <v>17912.576368054986</v>
      </c>
      <c r="J2078" t="str">
        <f>LOOKUP(A2078,Feuil7!A$2:A$28,Feuil7!D$2:D$28)</f>
        <v>CHAMPAGNE-ARDENNE</v>
      </c>
      <c r="K2078" t="str">
        <f t="shared" si="131"/>
        <v>niveau primaire</v>
      </c>
      <c r="L2078" t="str">
        <f t="shared" si="132"/>
        <v>BASSIN PARISIEN</v>
      </c>
      <c r="M2078" s="11">
        <f t="shared" si="133"/>
        <v>34226.813105606707</v>
      </c>
      <c r="N2078" s="11">
        <f t="shared" si="134"/>
        <v>2143.8406813509105</v>
      </c>
    </row>
    <row r="2079" spans="1:14" x14ac:dyDescent="0.25">
      <c r="A2079" s="5">
        <v>83</v>
      </c>
      <c r="B2079" s="9" t="s">
        <v>135</v>
      </c>
      <c r="C2079" s="10" t="s">
        <v>136</v>
      </c>
      <c r="D2079">
        <v>1968</v>
      </c>
      <c r="E2079" s="7" t="s">
        <v>194</v>
      </c>
      <c r="F2079" s="8">
        <v>2196</v>
      </c>
      <c r="G2079" s="8">
        <v>4820</v>
      </c>
      <c r="H2079" s="8">
        <v>3116</v>
      </c>
      <c r="I2079" s="8">
        <v>11024</v>
      </c>
      <c r="J2079" t="str">
        <f>LOOKUP(A2079,Feuil7!A$2:A$28,Feuil7!D$2:D$28)</f>
        <v>AUVERGNE</v>
      </c>
      <c r="K2079" t="str">
        <f t="shared" si="131"/>
        <v>niveau secondaire</v>
      </c>
      <c r="L2079" t="str">
        <f t="shared" si="132"/>
        <v>CENTRE-EST</v>
      </c>
      <c r="M2079" s="11">
        <f t="shared" si="133"/>
        <v>21156</v>
      </c>
      <c r="N2079" s="11">
        <f t="shared" si="134"/>
        <v>5312</v>
      </c>
    </row>
    <row r="2080" spans="1:14" x14ac:dyDescent="0.25">
      <c r="A2080" s="5">
        <v>26</v>
      </c>
      <c r="B2080" s="9" t="s">
        <v>125</v>
      </c>
      <c r="C2080" s="10" t="s">
        <v>126</v>
      </c>
      <c r="D2080" s="11">
        <v>1982</v>
      </c>
      <c r="E2080" s="7" t="s">
        <v>197</v>
      </c>
      <c r="F2080" s="8">
        <v>272</v>
      </c>
      <c r="G2080" s="8">
        <v>4060</v>
      </c>
      <c r="H2080" s="8">
        <v>500</v>
      </c>
      <c r="I2080" s="8">
        <v>3928</v>
      </c>
      <c r="J2080" t="str">
        <f>LOOKUP(A2080,Feuil7!A$2:A$28,Feuil7!D$2:D$28)</f>
        <v>BOURGOGNE</v>
      </c>
      <c r="K2080" t="str">
        <f t="shared" si="131"/>
        <v>niveau supérieur</v>
      </c>
      <c r="L2080" t="str">
        <f t="shared" si="132"/>
        <v>BASSIN PARISIEN</v>
      </c>
      <c r="M2080" s="11">
        <f t="shared" si="133"/>
        <v>8760</v>
      </c>
      <c r="N2080" s="11">
        <f t="shared" si="134"/>
        <v>772</v>
      </c>
    </row>
    <row r="2081" spans="1:14" x14ac:dyDescent="0.25">
      <c r="A2081" s="5">
        <v>11</v>
      </c>
      <c r="B2081" s="9" t="s">
        <v>27</v>
      </c>
      <c r="C2081" s="10" t="s">
        <v>186</v>
      </c>
      <c r="D2081" s="11">
        <v>1999</v>
      </c>
      <c r="E2081" s="7" t="s">
        <v>11</v>
      </c>
      <c r="F2081" s="8">
        <v>6240</v>
      </c>
      <c r="G2081" s="8">
        <v>51872</v>
      </c>
      <c r="H2081" s="8">
        <v>3880</v>
      </c>
      <c r="I2081" s="8">
        <v>55568</v>
      </c>
      <c r="J2081" t="str">
        <f>LOOKUP(A2081,Feuil7!A$2:A$28,Feuil7!D$2:D$28)</f>
        <v>ILE-DE-FRANCE</v>
      </c>
      <c r="K2081" t="str">
        <f t="shared" si="131"/>
        <v>niveau primaire</v>
      </c>
      <c r="L2081" t="str">
        <f t="shared" si="132"/>
        <v>REGION PARISIENNE</v>
      </c>
      <c r="M2081" s="11">
        <f t="shared" si="133"/>
        <v>117560</v>
      </c>
      <c r="N2081" s="11">
        <f t="shared" si="134"/>
        <v>10120</v>
      </c>
    </row>
    <row r="2082" spans="1:14" x14ac:dyDescent="0.25">
      <c r="A2082" s="5">
        <v>93</v>
      </c>
      <c r="B2082" s="9" t="s">
        <v>311</v>
      </c>
      <c r="C2082" s="10" t="s">
        <v>18</v>
      </c>
      <c r="D2082">
        <v>1968</v>
      </c>
      <c r="E2082" s="7" t="s">
        <v>195</v>
      </c>
      <c r="F2082" s="8">
        <v>1116</v>
      </c>
      <c r="G2082" s="8">
        <v>2184</v>
      </c>
      <c r="H2082" s="8">
        <v>804</v>
      </c>
      <c r="I2082" s="8">
        <v>1576</v>
      </c>
      <c r="J2082" t="str">
        <f>LOOKUP(A2082,Feuil7!A$2:A$28,Feuil7!D$2:D$28)</f>
        <v>PROVENCE-ALPES-COTE D'AZUR</v>
      </c>
      <c r="K2082" t="str">
        <f t="shared" si="131"/>
        <v>niveau secondaire</v>
      </c>
      <c r="L2082" t="str">
        <f t="shared" si="132"/>
        <v>MEDITERRANEE</v>
      </c>
      <c r="M2082" s="11">
        <f t="shared" si="133"/>
        <v>5680</v>
      </c>
      <c r="N2082" s="11">
        <f t="shared" si="134"/>
        <v>1920</v>
      </c>
    </row>
    <row r="2083" spans="1:14" x14ac:dyDescent="0.25">
      <c r="A2083" s="5">
        <v>25</v>
      </c>
      <c r="B2083" s="9" t="s">
        <v>35</v>
      </c>
      <c r="C2083" s="10" t="s">
        <v>36</v>
      </c>
      <c r="D2083" s="11">
        <v>1982</v>
      </c>
      <c r="E2083" s="7" t="s">
        <v>194</v>
      </c>
      <c r="F2083" s="8">
        <v>2312</v>
      </c>
      <c r="G2083" s="8">
        <v>6688</v>
      </c>
      <c r="H2083" s="8">
        <v>3348</v>
      </c>
      <c r="I2083" s="8">
        <v>11980</v>
      </c>
      <c r="J2083" t="str">
        <f>LOOKUP(A2083,Feuil7!A$2:A$28,Feuil7!D$2:D$28)</f>
        <v>BASSE-NORMANDIE</v>
      </c>
      <c r="K2083" t="str">
        <f t="shared" si="131"/>
        <v>niveau secondaire</v>
      </c>
      <c r="L2083" t="str">
        <f t="shared" si="132"/>
        <v>BASSIN PARISIEN</v>
      </c>
      <c r="M2083" s="11">
        <f t="shared" si="133"/>
        <v>24328</v>
      </c>
      <c r="N2083" s="11">
        <f t="shared" si="134"/>
        <v>5660</v>
      </c>
    </row>
    <row r="2084" spans="1:14" x14ac:dyDescent="0.25">
      <c r="A2084" s="5">
        <v>93</v>
      </c>
      <c r="B2084" s="9" t="s">
        <v>311</v>
      </c>
      <c r="C2084" s="10" t="s">
        <v>18</v>
      </c>
      <c r="D2084" s="11">
        <v>1999</v>
      </c>
      <c r="E2084" s="7" t="s">
        <v>196</v>
      </c>
      <c r="F2084" s="8">
        <v>716</v>
      </c>
      <c r="G2084" s="8">
        <v>5194</v>
      </c>
      <c r="H2084" s="8">
        <v>746</v>
      </c>
      <c r="I2084" s="8">
        <v>6457</v>
      </c>
      <c r="J2084" t="str">
        <f>LOOKUP(A2084,Feuil7!A$2:A$28,Feuil7!D$2:D$28)</f>
        <v>PROVENCE-ALPES-COTE D'AZUR</v>
      </c>
      <c r="K2084" t="str">
        <f t="shared" si="131"/>
        <v>niveau supérieur</v>
      </c>
      <c r="L2084" t="str">
        <f t="shared" si="132"/>
        <v>MEDITERRANEE</v>
      </c>
      <c r="M2084" s="11">
        <f t="shared" si="133"/>
        <v>13113</v>
      </c>
      <c r="N2084" s="11">
        <f t="shared" si="134"/>
        <v>1462</v>
      </c>
    </row>
    <row r="2085" spans="1:14" x14ac:dyDescent="0.25">
      <c r="A2085" s="5">
        <v>41</v>
      </c>
      <c r="B2085" s="9" t="s">
        <v>123</v>
      </c>
      <c r="C2085" s="10" t="s">
        <v>124</v>
      </c>
      <c r="D2085" s="11">
        <v>2011</v>
      </c>
      <c r="E2085" s="7" t="s">
        <v>194</v>
      </c>
      <c r="F2085" s="8">
        <v>3171.6866990815761</v>
      </c>
      <c r="G2085" s="8">
        <v>13387.797247776214</v>
      </c>
      <c r="H2085" s="8">
        <v>1910.8196055999933</v>
      </c>
      <c r="I2085" s="8">
        <v>19203.26885499592</v>
      </c>
      <c r="J2085" t="str">
        <f>LOOKUP(A2085,Feuil7!A$2:A$28,Feuil7!D$2:D$28)</f>
        <v>LORRAINE</v>
      </c>
      <c r="K2085" t="str">
        <f t="shared" si="131"/>
        <v>niveau secondaire</v>
      </c>
      <c r="L2085" t="str">
        <f t="shared" si="132"/>
        <v>EST</v>
      </c>
      <c r="M2085" s="11">
        <f t="shared" si="133"/>
        <v>37673.572407453707</v>
      </c>
      <c r="N2085" s="11">
        <f t="shared" si="134"/>
        <v>5082.5063046815694</v>
      </c>
    </row>
    <row r="2086" spans="1:14" x14ac:dyDescent="0.25">
      <c r="A2086" s="5">
        <v>72</v>
      </c>
      <c r="B2086" s="9" t="s">
        <v>44</v>
      </c>
      <c r="C2086" s="10" t="s">
        <v>62</v>
      </c>
      <c r="D2086">
        <v>1968</v>
      </c>
      <c r="E2086" s="7" t="s">
        <v>196</v>
      </c>
      <c r="F2086" s="8">
        <v>1276</v>
      </c>
      <c r="G2086" s="8">
        <v>4488</v>
      </c>
      <c r="H2086" s="8">
        <v>1116</v>
      </c>
      <c r="I2086" s="8">
        <v>4076</v>
      </c>
      <c r="J2086" t="str">
        <f>LOOKUP(A2086,Feuil7!A$2:A$28,Feuil7!D$2:D$28)</f>
        <v>AQUITAINE</v>
      </c>
      <c r="K2086" t="str">
        <f t="shared" si="131"/>
        <v>niveau supérieur</v>
      </c>
      <c r="L2086" t="str">
        <f t="shared" si="132"/>
        <v>SUD-OUEST</v>
      </c>
      <c r="M2086" s="11">
        <f t="shared" si="133"/>
        <v>10956</v>
      </c>
      <c r="N2086" s="11">
        <f t="shared" si="134"/>
        <v>2392</v>
      </c>
    </row>
    <row r="2087" spans="1:14" x14ac:dyDescent="0.25">
      <c r="A2087" s="5">
        <v>74</v>
      </c>
      <c r="B2087" s="9" t="s">
        <v>178</v>
      </c>
      <c r="C2087" s="10" t="s">
        <v>179</v>
      </c>
      <c r="D2087" s="11">
        <v>1982</v>
      </c>
      <c r="E2087" s="7" t="s">
        <v>196</v>
      </c>
      <c r="F2087" s="8">
        <v>1388</v>
      </c>
      <c r="G2087" s="8">
        <v>8972</v>
      </c>
      <c r="H2087" s="8">
        <v>1872</v>
      </c>
      <c r="I2087" s="8">
        <v>7820</v>
      </c>
      <c r="J2087" t="str">
        <f>LOOKUP(A2087,Feuil7!A$2:A$28,Feuil7!D$2:D$28)</f>
        <v>LIMOUSIN</v>
      </c>
      <c r="K2087" t="str">
        <f t="shared" si="131"/>
        <v>niveau supérieur</v>
      </c>
      <c r="L2087" t="str">
        <f t="shared" si="132"/>
        <v>SUD-OUEST</v>
      </c>
      <c r="M2087" s="11">
        <f t="shared" si="133"/>
        <v>20052</v>
      </c>
      <c r="N2087" s="11">
        <f t="shared" si="134"/>
        <v>3260</v>
      </c>
    </row>
    <row r="2088" spans="1:14" x14ac:dyDescent="0.25">
      <c r="A2088" s="5">
        <v>72</v>
      </c>
      <c r="B2088" s="9" t="s">
        <v>106</v>
      </c>
      <c r="C2088" s="10" t="s">
        <v>107</v>
      </c>
      <c r="D2088" s="11">
        <v>1990</v>
      </c>
      <c r="E2088" s="7" t="s">
        <v>196</v>
      </c>
      <c r="F2088" s="8">
        <v>1064</v>
      </c>
      <c r="G2088" s="8">
        <v>9533</v>
      </c>
      <c r="H2088" s="8">
        <v>1376</v>
      </c>
      <c r="I2088" s="8">
        <v>9936</v>
      </c>
      <c r="J2088" t="str">
        <f>LOOKUP(A2088,Feuil7!A$2:A$28,Feuil7!D$2:D$28)</f>
        <v>AQUITAINE</v>
      </c>
      <c r="K2088" t="str">
        <f t="shared" si="131"/>
        <v>niveau supérieur</v>
      </c>
      <c r="L2088" t="str">
        <f t="shared" si="132"/>
        <v>SUD-OUEST</v>
      </c>
      <c r="M2088" s="11">
        <f t="shared" si="133"/>
        <v>21909</v>
      </c>
      <c r="N2088" s="11">
        <f t="shared" si="134"/>
        <v>2440</v>
      </c>
    </row>
    <row r="2089" spans="1:14" x14ac:dyDescent="0.25">
      <c r="A2089" s="5">
        <v>52</v>
      </c>
      <c r="B2089" s="9" t="s">
        <v>57</v>
      </c>
      <c r="C2089" s="10" t="s">
        <v>117</v>
      </c>
      <c r="D2089" s="11">
        <v>2006</v>
      </c>
      <c r="E2089" s="7" t="s">
        <v>194</v>
      </c>
      <c r="F2089" s="8">
        <v>1073.0952613379031</v>
      </c>
      <c r="G2089" s="8">
        <v>4263.1472459475553</v>
      </c>
      <c r="H2089" s="8">
        <v>636.00453123231</v>
      </c>
      <c r="I2089" s="8">
        <v>6952.0031095202603</v>
      </c>
      <c r="J2089" t="str">
        <f>LOOKUP(A2089,Feuil7!A$2:A$28,Feuil7!D$2:D$28)</f>
        <v>PAYS DE LA LOIRE</v>
      </c>
      <c r="K2089" t="str">
        <f t="shared" si="131"/>
        <v>niveau secondaire</v>
      </c>
      <c r="L2089" t="str">
        <f t="shared" si="132"/>
        <v>OUEST</v>
      </c>
      <c r="M2089" s="11">
        <f t="shared" si="133"/>
        <v>12924.250148038029</v>
      </c>
      <c r="N2089" s="11">
        <f t="shared" si="134"/>
        <v>1709.0997925702131</v>
      </c>
    </row>
    <row r="2090" spans="1:14" x14ac:dyDescent="0.25">
      <c r="A2090" s="5">
        <v>41</v>
      </c>
      <c r="B2090" s="9" t="s">
        <v>39</v>
      </c>
      <c r="C2090" s="10" t="s">
        <v>118</v>
      </c>
      <c r="D2090" s="11">
        <v>1999</v>
      </c>
      <c r="E2090" s="7" t="s">
        <v>197</v>
      </c>
      <c r="F2090" s="8">
        <v>2902</v>
      </c>
      <c r="G2090" s="8">
        <v>37888</v>
      </c>
      <c r="H2090" s="8">
        <v>3936</v>
      </c>
      <c r="I2090" s="8">
        <v>39927</v>
      </c>
      <c r="J2090" t="str">
        <f>LOOKUP(A2090,Feuil7!A$2:A$28,Feuil7!D$2:D$28)</f>
        <v>LORRAINE</v>
      </c>
      <c r="K2090" t="str">
        <f t="shared" si="131"/>
        <v>niveau supérieur</v>
      </c>
      <c r="L2090" t="str">
        <f t="shared" si="132"/>
        <v>EST</v>
      </c>
      <c r="M2090" s="11">
        <f t="shared" si="133"/>
        <v>84653</v>
      </c>
      <c r="N2090" s="11">
        <f t="shared" si="134"/>
        <v>6838</v>
      </c>
    </row>
    <row r="2091" spans="1:14" x14ac:dyDescent="0.25">
      <c r="A2091" s="5">
        <v>73</v>
      </c>
      <c r="B2091" s="9" t="s">
        <v>76</v>
      </c>
      <c r="C2091" s="10" t="s">
        <v>77</v>
      </c>
      <c r="D2091" s="11">
        <v>1982</v>
      </c>
      <c r="E2091" s="7" t="s">
        <v>195</v>
      </c>
      <c r="F2091" s="8">
        <v>3096</v>
      </c>
      <c r="G2091" s="8">
        <v>7796</v>
      </c>
      <c r="H2091" s="8">
        <v>1836</v>
      </c>
      <c r="I2091" s="8">
        <v>4616</v>
      </c>
      <c r="J2091" t="str">
        <f>LOOKUP(A2091,Feuil7!A$2:A$28,Feuil7!D$2:D$28)</f>
        <v>MIDI-PYRENEES</v>
      </c>
      <c r="K2091" t="str">
        <f t="shared" si="131"/>
        <v>niveau secondaire</v>
      </c>
      <c r="L2091" t="str">
        <f t="shared" si="132"/>
        <v>SUD-OUEST</v>
      </c>
      <c r="M2091" s="11">
        <f t="shared" si="133"/>
        <v>17344</v>
      </c>
      <c r="N2091" s="11">
        <f t="shared" si="134"/>
        <v>4932</v>
      </c>
    </row>
    <row r="2092" spans="1:14" x14ac:dyDescent="0.25">
      <c r="A2092" s="5">
        <v>73</v>
      </c>
      <c r="B2092" s="9" t="s">
        <v>168</v>
      </c>
      <c r="C2092" s="10" t="s">
        <v>169</v>
      </c>
      <c r="D2092" s="11">
        <v>2006</v>
      </c>
      <c r="E2092" s="7" t="s">
        <v>197</v>
      </c>
      <c r="F2092" s="8">
        <v>1381.2257422258888</v>
      </c>
      <c r="G2092" s="8">
        <v>21804.702384244472</v>
      </c>
      <c r="H2092" s="8">
        <v>1782.6200415339715</v>
      </c>
      <c r="I2092" s="8">
        <v>26988.368715553192</v>
      </c>
      <c r="J2092" t="str">
        <f>LOOKUP(A2092,Feuil7!A$2:A$28,Feuil7!D$2:D$28)</f>
        <v>MIDI-PYRENEES</v>
      </c>
      <c r="K2092" t="str">
        <f t="shared" si="131"/>
        <v>niveau supérieur</v>
      </c>
      <c r="L2092" t="str">
        <f t="shared" si="132"/>
        <v>SUD-OUEST</v>
      </c>
      <c r="M2092" s="11">
        <f t="shared" si="133"/>
        <v>51956.916883557526</v>
      </c>
      <c r="N2092" s="11">
        <f t="shared" si="134"/>
        <v>3163.8457837598603</v>
      </c>
    </row>
    <row r="2093" spans="1:14" x14ac:dyDescent="0.25">
      <c r="A2093" s="5">
        <v>93</v>
      </c>
      <c r="B2093" s="9" t="s">
        <v>311</v>
      </c>
      <c r="C2093" s="10" t="s">
        <v>18</v>
      </c>
      <c r="D2093" s="11">
        <v>2006</v>
      </c>
      <c r="E2093" s="7" t="s">
        <v>193</v>
      </c>
      <c r="F2093" s="8">
        <v>21.775513336421358</v>
      </c>
      <c r="G2093" s="8">
        <v>5439.9053103850374</v>
      </c>
      <c r="H2093" s="8">
        <v>32.281596799877462</v>
      </c>
      <c r="I2093" s="8">
        <v>7743.0932344574967</v>
      </c>
      <c r="J2093" t="str">
        <f>LOOKUP(A2093,Feuil7!A$2:A$28,Feuil7!D$2:D$28)</f>
        <v>PROVENCE-ALPES-COTE D'AZUR</v>
      </c>
      <c r="K2093" t="str">
        <f t="shared" si="131"/>
        <v>niveau primaire</v>
      </c>
      <c r="L2093" t="str">
        <f t="shared" si="132"/>
        <v>MEDITERRANEE</v>
      </c>
      <c r="M2093" s="11">
        <f t="shared" si="133"/>
        <v>13237.055654978834</v>
      </c>
      <c r="N2093" s="11">
        <f t="shared" si="134"/>
        <v>54.057110136298817</v>
      </c>
    </row>
    <row r="2094" spans="1:14" x14ac:dyDescent="0.25">
      <c r="A2094" s="5">
        <v>26</v>
      </c>
      <c r="B2094" s="9" t="s">
        <v>182</v>
      </c>
      <c r="C2094" s="10" t="s">
        <v>183</v>
      </c>
      <c r="D2094" s="11">
        <v>1975</v>
      </c>
      <c r="E2094" s="7" t="s">
        <v>196</v>
      </c>
      <c r="F2094" s="8">
        <v>1135</v>
      </c>
      <c r="G2094" s="8">
        <v>5570</v>
      </c>
      <c r="H2094" s="8">
        <v>1335</v>
      </c>
      <c r="I2094" s="8">
        <v>4505</v>
      </c>
      <c r="J2094" t="str">
        <f>LOOKUP(A2094,Feuil7!A$2:A$28,Feuil7!D$2:D$28)</f>
        <v>BOURGOGNE</v>
      </c>
      <c r="K2094" t="str">
        <f t="shared" si="131"/>
        <v>niveau supérieur</v>
      </c>
      <c r="L2094" t="str">
        <f t="shared" si="132"/>
        <v>BASSIN PARISIEN</v>
      </c>
      <c r="M2094" s="11">
        <f t="shared" si="133"/>
        <v>12545</v>
      </c>
      <c r="N2094" s="11">
        <f t="shared" si="134"/>
        <v>2470</v>
      </c>
    </row>
    <row r="2095" spans="1:14" x14ac:dyDescent="0.25">
      <c r="A2095" s="5">
        <v>11</v>
      </c>
      <c r="B2095" s="9" t="s">
        <v>50</v>
      </c>
      <c r="C2095" s="10" t="s">
        <v>190</v>
      </c>
      <c r="D2095" s="11">
        <v>1975</v>
      </c>
      <c r="E2095" s="7" t="s">
        <v>197</v>
      </c>
      <c r="F2095" s="8">
        <v>3535</v>
      </c>
      <c r="G2095" s="8">
        <v>34805</v>
      </c>
      <c r="H2095" s="8">
        <v>5400</v>
      </c>
      <c r="I2095" s="8">
        <v>26910</v>
      </c>
      <c r="J2095" t="str">
        <f>LOOKUP(A2095,Feuil7!A$2:A$28,Feuil7!D$2:D$28)</f>
        <v>ILE-DE-FRANCE</v>
      </c>
      <c r="K2095" t="str">
        <f t="shared" si="131"/>
        <v>niveau supérieur</v>
      </c>
      <c r="L2095" t="str">
        <f t="shared" si="132"/>
        <v>REGION PARISIENNE</v>
      </c>
      <c r="M2095" s="11">
        <f t="shared" si="133"/>
        <v>70650</v>
      </c>
      <c r="N2095" s="11">
        <f t="shared" si="134"/>
        <v>8935</v>
      </c>
    </row>
    <row r="2096" spans="1:14" x14ac:dyDescent="0.25">
      <c r="A2096" s="5">
        <v>11</v>
      </c>
      <c r="B2096" s="9" t="s">
        <v>50</v>
      </c>
      <c r="C2096" s="10" t="s">
        <v>190</v>
      </c>
      <c r="D2096" s="11">
        <v>1990</v>
      </c>
      <c r="E2096" s="7" t="s">
        <v>197</v>
      </c>
      <c r="F2096" s="8">
        <v>4110</v>
      </c>
      <c r="G2096" s="8">
        <v>65366</v>
      </c>
      <c r="H2096" s="8">
        <v>6376</v>
      </c>
      <c r="I2096" s="8">
        <v>58800</v>
      </c>
      <c r="J2096" t="str">
        <f>LOOKUP(A2096,Feuil7!A$2:A$28,Feuil7!D$2:D$28)</f>
        <v>ILE-DE-FRANCE</v>
      </c>
      <c r="K2096" t="str">
        <f t="shared" si="131"/>
        <v>niveau supérieur</v>
      </c>
      <c r="L2096" t="str">
        <f t="shared" si="132"/>
        <v>REGION PARISIENNE</v>
      </c>
      <c r="M2096" s="11">
        <f t="shared" si="133"/>
        <v>134652</v>
      </c>
      <c r="N2096" s="11">
        <f t="shared" si="134"/>
        <v>10486</v>
      </c>
    </row>
    <row r="2097" spans="1:14" x14ac:dyDescent="0.25">
      <c r="A2097" s="5">
        <v>43</v>
      </c>
      <c r="B2097" s="9" t="s">
        <v>149</v>
      </c>
      <c r="C2097" s="10" t="s">
        <v>150</v>
      </c>
      <c r="D2097" s="11">
        <v>1999</v>
      </c>
      <c r="E2097" s="7" t="s">
        <v>195</v>
      </c>
      <c r="F2097" s="8">
        <v>2500</v>
      </c>
      <c r="G2097" s="8">
        <v>24307</v>
      </c>
      <c r="H2097" s="8">
        <v>1705</v>
      </c>
      <c r="I2097" s="8">
        <v>15952</v>
      </c>
      <c r="J2097" t="str">
        <f>LOOKUP(A2097,Feuil7!A$2:A$28,Feuil7!D$2:D$28)</f>
        <v>FRANCHE-COMTE</v>
      </c>
      <c r="K2097" t="str">
        <f t="shared" si="131"/>
        <v>niveau secondaire</v>
      </c>
      <c r="L2097" t="str">
        <f t="shared" si="132"/>
        <v>EST</v>
      </c>
      <c r="M2097" s="11">
        <f t="shared" si="133"/>
        <v>44464</v>
      </c>
      <c r="N2097" s="11">
        <f t="shared" si="134"/>
        <v>4205</v>
      </c>
    </row>
    <row r="2098" spans="1:14" x14ac:dyDescent="0.25">
      <c r="A2098" s="5">
        <v>73</v>
      </c>
      <c r="B2098" s="9" t="s">
        <v>168</v>
      </c>
      <c r="C2098" s="10" t="s">
        <v>169</v>
      </c>
      <c r="D2098" s="11">
        <v>1990</v>
      </c>
      <c r="E2098" s="7" t="s">
        <v>11</v>
      </c>
      <c r="F2098" s="8">
        <v>3441</v>
      </c>
      <c r="G2098" s="8">
        <v>37372</v>
      </c>
      <c r="H2098" s="8">
        <v>2532</v>
      </c>
      <c r="I2098" s="8">
        <v>47364</v>
      </c>
      <c r="J2098" t="str">
        <f>LOOKUP(A2098,Feuil7!A$2:A$28,Feuil7!D$2:D$28)</f>
        <v>MIDI-PYRENEES</v>
      </c>
      <c r="K2098" t="str">
        <f t="shared" si="131"/>
        <v>niveau primaire</v>
      </c>
      <c r="L2098" t="str">
        <f t="shared" si="132"/>
        <v>SUD-OUEST</v>
      </c>
      <c r="M2098" s="11">
        <f t="shared" si="133"/>
        <v>90709</v>
      </c>
      <c r="N2098" s="11">
        <f t="shared" si="134"/>
        <v>5973</v>
      </c>
    </row>
    <row r="2099" spans="1:14" x14ac:dyDescent="0.25">
      <c r="A2099" s="5">
        <v>23</v>
      </c>
      <c r="B2099" s="9" t="s">
        <v>158</v>
      </c>
      <c r="C2099" s="10" t="s">
        <v>159</v>
      </c>
      <c r="D2099" s="11">
        <v>1975</v>
      </c>
      <c r="E2099" s="7" t="s">
        <v>196</v>
      </c>
      <c r="F2099" s="8">
        <v>4470</v>
      </c>
      <c r="G2099" s="8">
        <v>20160</v>
      </c>
      <c r="H2099" s="8">
        <v>5130</v>
      </c>
      <c r="I2099" s="8">
        <v>16400</v>
      </c>
      <c r="J2099" t="str">
        <f>LOOKUP(A2099,Feuil7!A$2:A$28,Feuil7!D$2:D$28)</f>
        <v>HAUTE-NORMANDIE</v>
      </c>
      <c r="K2099" t="str">
        <f t="shared" si="131"/>
        <v>niveau supérieur</v>
      </c>
      <c r="L2099" t="str">
        <f t="shared" si="132"/>
        <v>BASSIN PARISIEN</v>
      </c>
      <c r="M2099" s="11">
        <f t="shared" si="133"/>
        <v>46160</v>
      </c>
      <c r="N2099" s="11">
        <f t="shared" si="134"/>
        <v>9600</v>
      </c>
    </row>
    <row r="2100" spans="1:14" x14ac:dyDescent="0.25">
      <c r="A2100" s="5">
        <v>26</v>
      </c>
      <c r="B2100" s="9" t="s">
        <v>151</v>
      </c>
      <c r="C2100" s="10" t="s">
        <v>152</v>
      </c>
      <c r="D2100" s="11">
        <v>2006</v>
      </c>
      <c r="E2100" s="7" t="s">
        <v>197</v>
      </c>
      <c r="F2100" s="8">
        <v>1898.0609769753978</v>
      </c>
      <c r="G2100" s="8">
        <v>27085.797203225804</v>
      </c>
      <c r="H2100" s="8">
        <v>2847.5940284485755</v>
      </c>
      <c r="I2100" s="8">
        <v>32502.153619396107</v>
      </c>
      <c r="J2100" t="str">
        <f>LOOKUP(A2100,Feuil7!A$2:A$28,Feuil7!D$2:D$28)</f>
        <v>BOURGOGNE</v>
      </c>
      <c r="K2100" t="str">
        <f t="shared" si="131"/>
        <v>niveau supérieur</v>
      </c>
      <c r="L2100" t="str">
        <f t="shared" si="132"/>
        <v>BASSIN PARISIEN</v>
      </c>
      <c r="M2100" s="11">
        <f t="shared" si="133"/>
        <v>64333.605828045882</v>
      </c>
      <c r="N2100" s="11">
        <f t="shared" si="134"/>
        <v>4745.6550054239733</v>
      </c>
    </row>
    <row r="2101" spans="1:14" x14ac:dyDescent="0.25">
      <c r="A2101" s="5">
        <v>11</v>
      </c>
      <c r="B2101" s="9" t="s">
        <v>156</v>
      </c>
      <c r="C2101" s="10" t="s">
        <v>157</v>
      </c>
      <c r="D2101" s="11">
        <v>2006</v>
      </c>
      <c r="E2101" s="7" t="s">
        <v>194</v>
      </c>
      <c r="F2101" s="8">
        <v>3567.2527611496312</v>
      </c>
      <c r="G2101" s="8">
        <v>30494.926525346204</v>
      </c>
      <c r="H2101" s="8">
        <v>2836.0781228396359</v>
      </c>
      <c r="I2101" s="8">
        <v>51492.221778038074</v>
      </c>
      <c r="J2101" t="str">
        <f>LOOKUP(A2101,Feuil7!A$2:A$28,Feuil7!D$2:D$28)</f>
        <v>ILE-DE-FRANCE</v>
      </c>
      <c r="K2101" t="str">
        <f t="shared" si="131"/>
        <v>niveau secondaire</v>
      </c>
      <c r="L2101" t="str">
        <f t="shared" si="132"/>
        <v>REGION PARISIENNE</v>
      </c>
      <c r="M2101" s="11">
        <f t="shared" si="133"/>
        <v>88390.479187373538</v>
      </c>
      <c r="N2101" s="11">
        <f t="shared" si="134"/>
        <v>6403.330883989267</v>
      </c>
    </row>
    <row r="2102" spans="1:14" x14ac:dyDescent="0.25">
      <c r="A2102" s="5">
        <v>53</v>
      </c>
      <c r="B2102" s="9" t="s">
        <v>82</v>
      </c>
      <c r="C2102" s="10" t="s">
        <v>83</v>
      </c>
      <c r="D2102" s="11">
        <v>1999</v>
      </c>
      <c r="E2102" s="7" t="s">
        <v>11</v>
      </c>
      <c r="F2102" s="8">
        <v>3433</v>
      </c>
      <c r="G2102" s="8">
        <v>47323</v>
      </c>
      <c r="H2102" s="8">
        <v>1952</v>
      </c>
      <c r="I2102" s="8">
        <v>59576</v>
      </c>
      <c r="J2102" t="str">
        <f>LOOKUP(A2102,Feuil7!A$2:A$28,Feuil7!D$2:D$28)</f>
        <v>BRETAGNE</v>
      </c>
      <c r="K2102" t="str">
        <f t="shared" si="131"/>
        <v>niveau primaire</v>
      </c>
      <c r="L2102" t="str">
        <f t="shared" si="132"/>
        <v>OUEST</v>
      </c>
      <c r="M2102" s="11">
        <f t="shared" si="133"/>
        <v>112284</v>
      </c>
      <c r="N2102" s="11">
        <f t="shared" si="134"/>
        <v>5385</v>
      </c>
    </row>
    <row r="2103" spans="1:14" x14ac:dyDescent="0.25">
      <c r="A2103" s="5">
        <v>82</v>
      </c>
      <c r="B2103" s="9" t="s">
        <v>23</v>
      </c>
      <c r="C2103" s="10" t="s">
        <v>154</v>
      </c>
      <c r="D2103" s="11">
        <v>1975</v>
      </c>
      <c r="E2103" s="7" t="s">
        <v>196</v>
      </c>
      <c r="F2103" s="8">
        <v>1315</v>
      </c>
      <c r="G2103" s="8">
        <v>6490</v>
      </c>
      <c r="H2103" s="8">
        <v>1720</v>
      </c>
      <c r="I2103" s="8">
        <v>5860</v>
      </c>
      <c r="J2103" t="str">
        <f>LOOKUP(A2103,Feuil7!A$2:A$28,Feuil7!D$2:D$28)</f>
        <v>RHONE-ALPES</v>
      </c>
      <c r="K2103" t="str">
        <f t="shared" si="131"/>
        <v>niveau supérieur</v>
      </c>
      <c r="L2103" t="str">
        <f t="shared" si="132"/>
        <v>CENTRE-EST</v>
      </c>
      <c r="M2103" s="11">
        <f t="shared" si="133"/>
        <v>15385</v>
      </c>
      <c r="N2103" s="11">
        <f t="shared" si="134"/>
        <v>3035</v>
      </c>
    </row>
    <row r="2104" spans="1:14" x14ac:dyDescent="0.25">
      <c r="A2104" s="5">
        <v>41</v>
      </c>
      <c r="B2104" s="9" t="s">
        <v>123</v>
      </c>
      <c r="C2104" s="10" t="s">
        <v>124</v>
      </c>
      <c r="D2104" s="11">
        <v>1982</v>
      </c>
      <c r="E2104" s="7" t="s">
        <v>196</v>
      </c>
      <c r="F2104" s="8">
        <v>5120</v>
      </c>
      <c r="G2104" s="8">
        <v>26484</v>
      </c>
      <c r="H2104" s="8">
        <v>7200</v>
      </c>
      <c r="I2104" s="8">
        <v>14808</v>
      </c>
      <c r="J2104" t="str">
        <f>LOOKUP(A2104,Feuil7!A$2:A$28,Feuil7!D$2:D$28)</f>
        <v>LORRAINE</v>
      </c>
      <c r="K2104" t="str">
        <f t="shared" si="131"/>
        <v>niveau supérieur</v>
      </c>
      <c r="L2104" t="str">
        <f t="shared" si="132"/>
        <v>EST</v>
      </c>
      <c r="M2104" s="11">
        <f t="shared" si="133"/>
        <v>53612</v>
      </c>
      <c r="N2104" s="11">
        <f t="shared" si="134"/>
        <v>12320</v>
      </c>
    </row>
    <row r="2105" spans="1:14" x14ac:dyDescent="0.25">
      <c r="A2105" s="5">
        <v>82</v>
      </c>
      <c r="B2105" s="9" t="s">
        <v>147</v>
      </c>
      <c r="C2105" s="10" t="s">
        <v>148</v>
      </c>
      <c r="D2105" s="11">
        <v>1999</v>
      </c>
      <c r="E2105" s="7" t="s">
        <v>196</v>
      </c>
      <c r="F2105" s="8">
        <v>9103</v>
      </c>
      <c r="G2105" s="8">
        <v>56732</v>
      </c>
      <c r="H2105" s="8">
        <v>9932</v>
      </c>
      <c r="I2105" s="8">
        <v>66382</v>
      </c>
      <c r="J2105" t="str">
        <f>LOOKUP(A2105,Feuil7!A$2:A$28,Feuil7!D$2:D$28)</f>
        <v>RHONE-ALPES</v>
      </c>
      <c r="K2105" t="str">
        <f t="shared" si="131"/>
        <v>niveau supérieur</v>
      </c>
      <c r="L2105" t="str">
        <f t="shared" si="132"/>
        <v>CENTRE-EST</v>
      </c>
      <c r="M2105" s="11">
        <f t="shared" si="133"/>
        <v>142149</v>
      </c>
      <c r="N2105" s="11">
        <f t="shared" si="134"/>
        <v>19035</v>
      </c>
    </row>
    <row r="2106" spans="1:14" x14ac:dyDescent="0.25">
      <c r="A2106" s="5">
        <v>91</v>
      </c>
      <c r="B2106" s="9" t="s">
        <v>141</v>
      </c>
      <c r="C2106" s="10" t="s">
        <v>142</v>
      </c>
      <c r="D2106" s="11">
        <v>1982</v>
      </c>
      <c r="E2106" s="7" t="s">
        <v>197</v>
      </c>
      <c r="F2106" s="8">
        <v>428</v>
      </c>
      <c r="G2106" s="8">
        <v>7340</v>
      </c>
      <c r="H2106" s="8">
        <v>684</v>
      </c>
      <c r="I2106" s="8">
        <v>6912</v>
      </c>
      <c r="J2106" t="str">
        <f>LOOKUP(A2106,Feuil7!A$2:A$28,Feuil7!D$2:D$28)</f>
        <v>LANGUEDOC-ROUSSILLON</v>
      </c>
      <c r="K2106" t="str">
        <f t="shared" si="131"/>
        <v>niveau supérieur</v>
      </c>
      <c r="L2106" t="str">
        <f t="shared" si="132"/>
        <v>MEDITERRANEE</v>
      </c>
      <c r="M2106" s="11">
        <f t="shared" si="133"/>
        <v>15364</v>
      </c>
      <c r="N2106" s="11">
        <f t="shared" si="134"/>
        <v>1112</v>
      </c>
    </row>
    <row r="2107" spans="1:14" x14ac:dyDescent="0.25">
      <c r="A2107" s="5">
        <v>41</v>
      </c>
      <c r="B2107" s="9" t="s">
        <v>119</v>
      </c>
      <c r="C2107" s="10" t="s">
        <v>120</v>
      </c>
      <c r="D2107" s="11">
        <v>1990</v>
      </c>
      <c r="E2107" s="7" t="s">
        <v>193</v>
      </c>
      <c r="F2107" s="8">
        <v>276</v>
      </c>
      <c r="G2107" s="8">
        <v>13657</v>
      </c>
      <c r="H2107" s="8">
        <v>348</v>
      </c>
      <c r="I2107" s="8">
        <v>20496</v>
      </c>
      <c r="J2107" t="str">
        <f>LOOKUP(A2107,Feuil7!A$2:A$28,Feuil7!D$2:D$28)</f>
        <v>LORRAINE</v>
      </c>
      <c r="K2107" t="str">
        <f t="shared" si="131"/>
        <v>niveau primaire</v>
      </c>
      <c r="L2107" t="str">
        <f t="shared" si="132"/>
        <v>EST</v>
      </c>
      <c r="M2107" s="11">
        <f t="shared" si="133"/>
        <v>34777</v>
      </c>
      <c r="N2107" s="11">
        <f t="shared" si="134"/>
        <v>624</v>
      </c>
    </row>
    <row r="2108" spans="1:14" x14ac:dyDescent="0.25">
      <c r="A2108" s="5">
        <v>21</v>
      </c>
      <c r="B2108" s="9" t="s">
        <v>99</v>
      </c>
      <c r="C2108" s="10" t="s">
        <v>116</v>
      </c>
      <c r="D2108" s="11">
        <v>1999</v>
      </c>
      <c r="E2108" s="7" t="s">
        <v>193</v>
      </c>
      <c r="F2108" s="8">
        <v>106</v>
      </c>
      <c r="G2108" s="8">
        <v>12127</v>
      </c>
      <c r="H2108" s="8">
        <v>73</v>
      </c>
      <c r="I2108" s="8">
        <v>19261</v>
      </c>
      <c r="J2108" t="str">
        <f>LOOKUP(A2108,Feuil7!A$2:A$28,Feuil7!D$2:D$28)</f>
        <v>CHAMPAGNE-ARDENNE</v>
      </c>
      <c r="K2108" t="str">
        <f t="shared" si="131"/>
        <v>niveau primaire</v>
      </c>
      <c r="L2108" t="str">
        <f t="shared" si="132"/>
        <v>BASSIN PARISIEN</v>
      </c>
      <c r="M2108" s="11">
        <f t="shared" si="133"/>
        <v>31567</v>
      </c>
      <c r="N2108" s="11">
        <f t="shared" si="134"/>
        <v>179</v>
      </c>
    </row>
    <row r="2109" spans="1:14" x14ac:dyDescent="0.25">
      <c r="A2109" s="5">
        <v>93</v>
      </c>
      <c r="B2109" s="9" t="s">
        <v>311</v>
      </c>
      <c r="C2109" s="10" t="s">
        <v>18</v>
      </c>
      <c r="D2109" s="11">
        <v>2006</v>
      </c>
      <c r="E2109" s="7" t="s">
        <v>196</v>
      </c>
      <c r="F2109" s="8">
        <v>932.44737511800304</v>
      </c>
      <c r="G2109" s="8">
        <v>7153.3609856749417</v>
      </c>
      <c r="H2109" s="8">
        <v>827.66184405928232</v>
      </c>
      <c r="I2109" s="8">
        <v>8354.4443927864213</v>
      </c>
      <c r="J2109" t="str">
        <f>LOOKUP(A2109,Feuil7!A$2:A$28,Feuil7!D$2:D$28)</f>
        <v>PROVENCE-ALPES-COTE D'AZUR</v>
      </c>
      <c r="K2109" t="str">
        <f t="shared" si="131"/>
        <v>niveau supérieur</v>
      </c>
      <c r="L2109" t="str">
        <f t="shared" si="132"/>
        <v>MEDITERRANEE</v>
      </c>
      <c r="M2109" s="11">
        <f t="shared" si="133"/>
        <v>17267.91459763865</v>
      </c>
      <c r="N2109" s="11">
        <f t="shared" si="134"/>
        <v>1760.1092191772855</v>
      </c>
    </row>
    <row r="2110" spans="1:14" x14ac:dyDescent="0.25">
      <c r="A2110" s="5">
        <v>24</v>
      </c>
      <c r="B2110" s="9" t="s">
        <v>86</v>
      </c>
      <c r="C2110" s="10" t="s">
        <v>87</v>
      </c>
      <c r="D2110" s="11">
        <v>2011</v>
      </c>
      <c r="E2110" s="7" t="s">
        <v>194</v>
      </c>
      <c r="F2110" s="8">
        <v>1851.6608692379159</v>
      </c>
      <c r="G2110" s="8">
        <v>8912.1635266614594</v>
      </c>
      <c r="H2110" s="8">
        <v>1194.2287957364999</v>
      </c>
      <c r="I2110" s="8">
        <v>14286.617184067214</v>
      </c>
      <c r="J2110" t="str">
        <f>LOOKUP(A2110,Feuil7!A$2:A$28,Feuil7!D$2:D$28)</f>
        <v>CENTRE</v>
      </c>
      <c r="K2110" t="str">
        <f t="shared" si="131"/>
        <v>niveau secondaire</v>
      </c>
      <c r="L2110" t="str">
        <f t="shared" si="132"/>
        <v>BASSIN PARISIEN</v>
      </c>
      <c r="M2110" s="11">
        <f t="shared" si="133"/>
        <v>26244.670375703092</v>
      </c>
      <c r="N2110" s="11">
        <f t="shared" si="134"/>
        <v>3045.8896649744156</v>
      </c>
    </row>
    <row r="2111" spans="1:14" x14ac:dyDescent="0.25">
      <c r="A2111" s="5">
        <v>82</v>
      </c>
      <c r="B2111" s="9" t="s">
        <v>47</v>
      </c>
      <c r="C2111" s="10" t="s">
        <v>155</v>
      </c>
      <c r="D2111" s="11">
        <v>1999</v>
      </c>
      <c r="E2111" s="7" t="s">
        <v>197</v>
      </c>
      <c r="F2111" s="8">
        <v>2616</v>
      </c>
      <c r="G2111" s="8">
        <v>37738</v>
      </c>
      <c r="H2111" s="8">
        <v>3394</v>
      </c>
      <c r="I2111" s="8">
        <v>40469</v>
      </c>
      <c r="J2111" t="str">
        <f>LOOKUP(A2111,Feuil7!A$2:A$28,Feuil7!D$2:D$28)</f>
        <v>RHONE-ALPES</v>
      </c>
      <c r="K2111" t="str">
        <f t="shared" si="131"/>
        <v>niveau supérieur</v>
      </c>
      <c r="L2111" t="str">
        <f t="shared" si="132"/>
        <v>CENTRE-EST</v>
      </c>
      <c r="M2111" s="11">
        <f t="shared" si="133"/>
        <v>84217</v>
      </c>
      <c r="N2111" s="11">
        <f t="shared" si="134"/>
        <v>6010</v>
      </c>
    </row>
    <row r="2112" spans="1:14" x14ac:dyDescent="0.25">
      <c r="A2112" s="5">
        <v>83</v>
      </c>
      <c r="B2112" s="9" t="s">
        <v>135</v>
      </c>
      <c r="C2112" s="10" t="s">
        <v>136</v>
      </c>
      <c r="D2112" s="11">
        <v>1990</v>
      </c>
      <c r="E2112" s="7" t="s">
        <v>195</v>
      </c>
      <c r="F2112" s="8">
        <v>10001</v>
      </c>
      <c r="G2112" s="8">
        <v>46606</v>
      </c>
      <c r="H2112" s="8">
        <v>7133</v>
      </c>
      <c r="I2112" s="8">
        <v>29720</v>
      </c>
      <c r="J2112" t="str">
        <f>LOOKUP(A2112,Feuil7!A$2:A$28,Feuil7!D$2:D$28)</f>
        <v>AUVERGNE</v>
      </c>
      <c r="K2112" t="str">
        <f t="shared" si="131"/>
        <v>niveau secondaire</v>
      </c>
      <c r="L2112" t="str">
        <f t="shared" si="132"/>
        <v>CENTRE-EST</v>
      </c>
      <c r="M2112" s="11">
        <f t="shared" si="133"/>
        <v>93460</v>
      </c>
      <c r="N2112" s="11">
        <f t="shared" si="134"/>
        <v>17134</v>
      </c>
    </row>
    <row r="2113" spans="1:14" x14ac:dyDescent="0.25">
      <c r="A2113" s="5">
        <v>21</v>
      </c>
      <c r="B2113" s="9" t="s">
        <v>312</v>
      </c>
      <c r="C2113" s="10" t="s">
        <v>22</v>
      </c>
      <c r="D2113" s="11">
        <v>2006</v>
      </c>
      <c r="E2113" s="7" t="s">
        <v>196</v>
      </c>
      <c r="F2113" s="8">
        <v>1818.3707756231254</v>
      </c>
      <c r="G2113" s="8">
        <v>11967.697272315705</v>
      </c>
      <c r="H2113" s="8">
        <v>1926.5914821584411</v>
      </c>
      <c r="I2113" s="8">
        <v>12124.761551012109</v>
      </c>
      <c r="J2113" t="str">
        <f>LOOKUP(A2113,Feuil7!A$2:A$28,Feuil7!D$2:D$28)</f>
        <v>CHAMPAGNE-ARDENNE</v>
      </c>
      <c r="K2113" t="str">
        <f t="shared" si="131"/>
        <v>niveau supérieur</v>
      </c>
      <c r="L2113" t="str">
        <f t="shared" si="132"/>
        <v>BASSIN PARISIEN</v>
      </c>
      <c r="M2113" s="11">
        <f t="shared" si="133"/>
        <v>27837.42108110938</v>
      </c>
      <c r="N2113" s="11">
        <f t="shared" si="134"/>
        <v>3744.9622577815662</v>
      </c>
    </row>
    <row r="2114" spans="1:14" x14ac:dyDescent="0.25">
      <c r="A2114" s="5">
        <v>11</v>
      </c>
      <c r="B2114" s="9" t="s">
        <v>162</v>
      </c>
      <c r="C2114" s="10" t="s">
        <v>163</v>
      </c>
      <c r="D2114" s="11">
        <v>1982</v>
      </c>
      <c r="E2114" s="7" t="s">
        <v>197</v>
      </c>
      <c r="F2114" s="8">
        <v>3396</v>
      </c>
      <c r="G2114" s="8">
        <v>66088</v>
      </c>
      <c r="H2114" s="8">
        <v>4908</v>
      </c>
      <c r="I2114" s="8">
        <v>43932</v>
      </c>
      <c r="J2114" t="str">
        <f>LOOKUP(A2114,Feuil7!A$2:A$28,Feuil7!D$2:D$28)</f>
        <v>ILE-DE-FRANCE</v>
      </c>
      <c r="K2114" t="str">
        <f t="shared" si="131"/>
        <v>niveau supérieur</v>
      </c>
      <c r="L2114" t="str">
        <f t="shared" si="132"/>
        <v>REGION PARISIENNE</v>
      </c>
      <c r="M2114" s="11">
        <f t="shared" si="133"/>
        <v>118324</v>
      </c>
      <c r="N2114" s="11">
        <f t="shared" si="134"/>
        <v>8304</v>
      </c>
    </row>
    <row r="2115" spans="1:14" x14ac:dyDescent="0.25">
      <c r="A2115" s="5">
        <v>93</v>
      </c>
      <c r="B2115" s="9" t="s">
        <v>310</v>
      </c>
      <c r="C2115" s="10" t="s">
        <v>19</v>
      </c>
      <c r="D2115" s="11">
        <v>2011</v>
      </c>
      <c r="E2115" s="7" t="s">
        <v>11</v>
      </c>
      <c r="F2115" s="8">
        <v>5754.5607324066859</v>
      </c>
      <c r="G2115" s="8">
        <v>60748.015167809222</v>
      </c>
      <c r="H2115" s="8">
        <v>3708.4236166590408</v>
      </c>
      <c r="I2115" s="8">
        <v>71459.586715297992</v>
      </c>
      <c r="J2115" t="str">
        <f>LOOKUP(A2115,Feuil7!A$2:A$28,Feuil7!D$2:D$28)</f>
        <v>PROVENCE-ALPES-COTE D'AZUR</v>
      </c>
      <c r="K2115" t="str">
        <f t="shared" ref="K2115:K2178" si="135">IF(OR(E2115="Aucun",E2115="CEP"),"niveau primaire",IF(OR(E2115="CAP-BEP",E2115="BEPC"),"niveau secondaire",IF(OR(E2115="BAC",E2115="SUP"),"niveau supérieur","")))</f>
        <v>niveau primaire</v>
      </c>
      <c r="L2115" t="str">
        <f t="shared" ref="L2115:L2178" si="136">IF(OR(J2115="ile-de-France"),"REGION PARISIENNE",IF(OR(J2115="bourgogne",J2115="centre",J2115="champagne-ardenne",J2115="basse-normandie",J2115="haute-normandie",J2115="picardie"),"BASSIN PARISIEN",IF(OR(J2115="nord pas-de-calais"),"NORD",IF(OR(J2115="alsace",J2115="franche-comte",J2115="lorraine"),"EST",IF(OR(J2115="bretagne",J2115="pays de la loire",J2115="poitou-charentes"),"OUEST",IF(OR(J2115="aquitaine",J2115="limousin",J2115="midi-pyrenees"),"SUD-OUEST",IF(OR(J2115="auvergne",J2115="rhone-alpes"),"CENTRE-EST",IF(OR(J2115="languedoc-roussillon",J2115="provence-alpes-cote d'azur",J2115="corse"),"MEDITERRANEE",""))))))))</f>
        <v>MEDITERRANEE</v>
      </c>
      <c r="M2115" s="11">
        <f t="shared" ref="M2115:M2178" si="137">SUM(F2115,G2115,H2115,I2115)</f>
        <v>141670.58623217294</v>
      </c>
      <c r="N2115" s="11">
        <f t="shared" ref="N2115:N2178" si="138">SUM(F2115,H2115)</f>
        <v>9462.9843490657258</v>
      </c>
    </row>
    <row r="2116" spans="1:14" x14ac:dyDescent="0.25">
      <c r="A2116" s="5">
        <v>31</v>
      </c>
      <c r="B2116" s="9" t="s">
        <v>127</v>
      </c>
      <c r="C2116" s="10" t="s">
        <v>128</v>
      </c>
      <c r="D2116" s="11">
        <v>1999</v>
      </c>
      <c r="E2116" s="7" t="s">
        <v>193</v>
      </c>
      <c r="F2116" s="8">
        <v>765</v>
      </c>
      <c r="G2116" s="8">
        <v>119530</v>
      </c>
      <c r="H2116" s="8">
        <v>610</v>
      </c>
      <c r="I2116" s="8">
        <v>193936</v>
      </c>
      <c r="J2116" t="str">
        <f>LOOKUP(A2116,Feuil7!A$2:A$28,Feuil7!D$2:D$28)</f>
        <v>NORD-PAS-DE-CALAIS</v>
      </c>
      <c r="K2116" t="str">
        <f t="shared" si="135"/>
        <v>niveau primaire</v>
      </c>
      <c r="L2116" t="str">
        <f t="shared" si="136"/>
        <v/>
      </c>
      <c r="M2116" s="11">
        <f t="shared" si="137"/>
        <v>314841</v>
      </c>
      <c r="N2116" s="11">
        <f t="shared" si="138"/>
        <v>1375</v>
      </c>
    </row>
    <row r="2117" spans="1:14" x14ac:dyDescent="0.25">
      <c r="A2117" s="5">
        <v>42</v>
      </c>
      <c r="B2117" s="9" t="s">
        <v>143</v>
      </c>
      <c r="C2117" s="10" t="s">
        <v>144</v>
      </c>
      <c r="D2117" s="11">
        <v>2011</v>
      </c>
      <c r="E2117" s="7" t="s">
        <v>194</v>
      </c>
      <c r="F2117" s="8">
        <v>2628.0169278848643</v>
      </c>
      <c r="G2117" s="8">
        <v>10897.716050261753</v>
      </c>
      <c r="H2117" s="8">
        <v>1744.9415150628322</v>
      </c>
      <c r="I2117" s="8">
        <v>15503.611491757163</v>
      </c>
      <c r="J2117" t="str">
        <f>LOOKUP(A2117,Feuil7!A$2:A$28,Feuil7!D$2:D$28)</f>
        <v>ALSACE</v>
      </c>
      <c r="K2117" t="str">
        <f t="shared" si="135"/>
        <v>niveau secondaire</v>
      </c>
      <c r="L2117" t="str">
        <f t="shared" si="136"/>
        <v>EST</v>
      </c>
      <c r="M2117" s="11">
        <f t="shared" si="137"/>
        <v>30774.285984966613</v>
      </c>
      <c r="N2117" s="11">
        <f t="shared" si="138"/>
        <v>4372.9584429476963</v>
      </c>
    </row>
    <row r="2118" spans="1:14" x14ac:dyDescent="0.25">
      <c r="A2118" s="5">
        <v>73</v>
      </c>
      <c r="B2118" s="9" t="s">
        <v>30</v>
      </c>
      <c r="C2118" s="10" t="s">
        <v>31</v>
      </c>
      <c r="D2118" s="11">
        <v>1990</v>
      </c>
      <c r="E2118" s="7" t="s">
        <v>197</v>
      </c>
      <c r="F2118" s="8">
        <v>720</v>
      </c>
      <c r="G2118" s="8">
        <v>6705</v>
      </c>
      <c r="H2118" s="8">
        <v>1012</v>
      </c>
      <c r="I2118" s="8">
        <v>6876</v>
      </c>
      <c r="J2118" t="str">
        <f>LOOKUP(A2118,Feuil7!A$2:A$28,Feuil7!D$2:D$28)</f>
        <v>MIDI-PYRENEES</v>
      </c>
      <c r="K2118" t="str">
        <f t="shared" si="135"/>
        <v>niveau supérieur</v>
      </c>
      <c r="L2118" t="str">
        <f t="shared" si="136"/>
        <v>SUD-OUEST</v>
      </c>
      <c r="M2118" s="11">
        <f t="shared" si="137"/>
        <v>15313</v>
      </c>
      <c r="N2118" s="11">
        <f t="shared" si="138"/>
        <v>1732</v>
      </c>
    </row>
    <row r="2119" spans="1:14" x14ac:dyDescent="0.25">
      <c r="A2119" s="5">
        <v>83</v>
      </c>
      <c r="B2119" s="9" t="s">
        <v>306</v>
      </c>
      <c r="C2119" s="10" t="s">
        <v>15</v>
      </c>
      <c r="D2119" s="11">
        <v>1982</v>
      </c>
      <c r="E2119" s="7" t="s">
        <v>194</v>
      </c>
      <c r="F2119" s="8">
        <v>1352</v>
      </c>
      <c r="G2119" s="8">
        <v>4808</v>
      </c>
      <c r="H2119" s="8">
        <v>1908</v>
      </c>
      <c r="I2119" s="8">
        <v>9528</v>
      </c>
      <c r="J2119" t="str">
        <f>LOOKUP(A2119,Feuil7!A$2:A$28,Feuil7!D$2:D$28)</f>
        <v>AUVERGNE</v>
      </c>
      <c r="K2119" t="str">
        <f t="shared" si="135"/>
        <v>niveau secondaire</v>
      </c>
      <c r="L2119" t="str">
        <f t="shared" si="136"/>
        <v>CENTRE-EST</v>
      </c>
      <c r="M2119" s="11">
        <f t="shared" si="137"/>
        <v>17596</v>
      </c>
      <c r="N2119" s="11">
        <f t="shared" si="138"/>
        <v>3260</v>
      </c>
    </row>
    <row r="2120" spans="1:14" x14ac:dyDescent="0.25">
      <c r="A2120" s="5">
        <v>43</v>
      </c>
      <c r="B2120" s="9" t="s">
        <v>34</v>
      </c>
      <c r="C2120" s="10" t="s">
        <v>64</v>
      </c>
      <c r="D2120" s="11">
        <v>1999</v>
      </c>
      <c r="E2120" s="7" t="s">
        <v>195</v>
      </c>
      <c r="F2120" s="8">
        <v>4962</v>
      </c>
      <c r="G2120" s="8">
        <v>50166</v>
      </c>
      <c r="H2120" s="8">
        <v>3235</v>
      </c>
      <c r="I2120" s="8">
        <v>35508</v>
      </c>
      <c r="J2120" t="str">
        <f>LOOKUP(A2120,Feuil7!A$2:A$28,Feuil7!D$2:D$28)</f>
        <v>FRANCHE-COMTE</v>
      </c>
      <c r="K2120" t="str">
        <f t="shared" si="135"/>
        <v>niveau secondaire</v>
      </c>
      <c r="L2120" t="str">
        <f t="shared" si="136"/>
        <v>EST</v>
      </c>
      <c r="M2120" s="11">
        <f t="shared" si="137"/>
        <v>93871</v>
      </c>
      <c r="N2120" s="11">
        <f t="shared" si="138"/>
        <v>8197</v>
      </c>
    </row>
    <row r="2121" spans="1:14" x14ac:dyDescent="0.25">
      <c r="A2121" s="5">
        <v>26</v>
      </c>
      <c r="B2121" s="9" t="s">
        <v>151</v>
      </c>
      <c r="C2121" s="10" t="s">
        <v>152</v>
      </c>
      <c r="D2121" s="11">
        <v>1975</v>
      </c>
      <c r="E2121" s="7" t="s">
        <v>195</v>
      </c>
      <c r="F2121" s="8">
        <v>11820</v>
      </c>
      <c r="G2121" s="8">
        <v>26325</v>
      </c>
      <c r="H2121" s="8">
        <v>6395</v>
      </c>
      <c r="I2121" s="8">
        <v>12050</v>
      </c>
      <c r="J2121" t="str">
        <f>LOOKUP(A2121,Feuil7!A$2:A$28,Feuil7!D$2:D$28)</f>
        <v>BOURGOGNE</v>
      </c>
      <c r="K2121" t="str">
        <f t="shared" si="135"/>
        <v>niveau secondaire</v>
      </c>
      <c r="L2121" t="str">
        <f t="shared" si="136"/>
        <v>BASSIN PARISIEN</v>
      </c>
      <c r="M2121" s="11">
        <f t="shared" si="137"/>
        <v>56590</v>
      </c>
      <c r="N2121" s="11">
        <f t="shared" si="138"/>
        <v>18215</v>
      </c>
    </row>
    <row r="2122" spans="1:14" x14ac:dyDescent="0.25">
      <c r="A2122" s="5">
        <v>72</v>
      </c>
      <c r="B2122" s="9" t="s">
        <v>106</v>
      </c>
      <c r="C2122" s="10" t="s">
        <v>107</v>
      </c>
      <c r="D2122" s="11">
        <v>1990</v>
      </c>
      <c r="E2122" s="7" t="s">
        <v>194</v>
      </c>
      <c r="F2122" s="8">
        <v>899</v>
      </c>
      <c r="G2122" s="8">
        <v>5932</v>
      </c>
      <c r="H2122" s="8">
        <v>896</v>
      </c>
      <c r="I2122" s="8">
        <v>9036</v>
      </c>
      <c r="J2122" t="str">
        <f>LOOKUP(A2122,Feuil7!A$2:A$28,Feuil7!D$2:D$28)</f>
        <v>AQUITAINE</v>
      </c>
      <c r="K2122" t="str">
        <f t="shared" si="135"/>
        <v>niveau secondaire</v>
      </c>
      <c r="L2122" t="str">
        <f t="shared" si="136"/>
        <v>SUD-OUEST</v>
      </c>
      <c r="M2122" s="11">
        <f t="shared" si="137"/>
        <v>16763</v>
      </c>
      <c r="N2122" s="11">
        <f t="shared" si="138"/>
        <v>1795</v>
      </c>
    </row>
    <row r="2123" spans="1:14" x14ac:dyDescent="0.25">
      <c r="A2123" s="5">
        <v>74</v>
      </c>
      <c r="B2123" s="9" t="s">
        <v>178</v>
      </c>
      <c r="C2123" s="10" t="s">
        <v>179</v>
      </c>
      <c r="D2123" s="11">
        <v>2011</v>
      </c>
      <c r="E2123" s="7" t="s">
        <v>194</v>
      </c>
      <c r="F2123" s="8">
        <v>1036.5044342347289</v>
      </c>
      <c r="G2123" s="8">
        <v>6635.9210663202794</v>
      </c>
      <c r="H2123" s="8">
        <v>845.10895725908176</v>
      </c>
      <c r="I2123" s="8">
        <v>11450.271931346304</v>
      </c>
      <c r="J2123" t="str">
        <f>LOOKUP(A2123,Feuil7!A$2:A$28,Feuil7!D$2:D$28)</f>
        <v>LIMOUSIN</v>
      </c>
      <c r="K2123" t="str">
        <f t="shared" si="135"/>
        <v>niveau secondaire</v>
      </c>
      <c r="L2123" t="str">
        <f t="shared" si="136"/>
        <v>SUD-OUEST</v>
      </c>
      <c r="M2123" s="11">
        <f t="shared" si="137"/>
        <v>19967.806389160396</v>
      </c>
      <c r="N2123" s="11">
        <f t="shared" si="138"/>
        <v>1881.6133914938107</v>
      </c>
    </row>
    <row r="2124" spans="1:14" x14ac:dyDescent="0.25">
      <c r="A2124" s="5">
        <v>42</v>
      </c>
      <c r="B2124" s="9" t="s">
        <v>143</v>
      </c>
      <c r="C2124" s="10" t="s">
        <v>144</v>
      </c>
      <c r="D2124" s="11">
        <v>2011</v>
      </c>
      <c r="E2124" s="7" t="s">
        <v>196</v>
      </c>
      <c r="F2124" s="8">
        <v>9821.2435709065339</v>
      </c>
      <c r="G2124" s="8">
        <v>53124.20056583987</v>
      </c>
      <c r="H2124" s="8">
        <v>10388.027758723238</v>
      </c>
      <c r="I2124" s="8">
        <v>57137.176886991947</v>
      </c>
      <c r="J2124" t="str">
        <f>LOOKUP(A2124,Feuil7!A$2:A$28,Feuil7!D$2:D$28)</f>
        <v>ALSACE</v>
      </c>
      <c r="K2124" t="str">
        <f t="shared" si="135"/>
        <v>niveau supérieur</v>
      </c>
      <c r="L2124" t="str">
        <f t="shared" si="136"/>
        <v>EST</v>
      </c>
      <c r="M2124" s="11">
        <f t="shared" si="137"/>
        <v>130470.64878246159</v>
      </c>
      <c r="N2124" s="11">
        <f t="shared" si="138"/>
        <v>20209.271329629773</v>
      </c>
    </row>
    <row r="2125" spans="1:14" x14ac:dyDescent="0.25">
      <c r="A2125" s="5">
        <v>11</v>
      </c>
      <c r="B2125" s="9" t="s">
        <v>27</v>
      </c>
      <c r="C2125" s="10" t="s">
        <v>186</v>
      </c>
      <c r="D2125">
        <v>1968</v>
      </c>
      <c r="E2125" s="7" t="s">
        <v>11</v>
      </c>
      <c r="F2125" s="8">
        <v>10208</v>
      </c>
      <c r="G2125" s="8">
        <v>62560</v>
      </c>
      <c r="H2125" s="8">
        <v>8092</v>
      </c>
      <c r="I2125" s="8">
        <v>73156</v>
      </c>
      <c r="J2125" t="str">
        <f>LOOKUP(A2125,Feuil7!A$2:A$28,Feuil7!D$2:D$28)</f>
        <v>ILE-DE-FRANCE</v>
      </c>
      <c r="K2125" t="str">
        <f t="shared" si="135"/>
        <v>niveau primaire</v>
      </c>
      <c r="L2125" t="str">
        <f t="shared" si="136"/>
        <v>REGION PARISIENNE</v>
      </c>
      <c r="M2125" s="11">
        <f t="shared" si="137"/>
        <v>154016</v>
      </c>
      <c r="N2125" s="11">
        <f t="shared" si="138"/>
        <v>18300</v>
      </c>
    </row>
    <row r="2126" spans="1:14" x14ac:dyDescent="0.25">
      <c r="A2126" s="5">
        <v>91</v>
      </c>
      <c r="B2126" s="9" t="s">
        <v>72</v>
      </c>
      <c r="C2126" s="10" t="s">
        <v>73</v>
      </c>
      <c r="D2126" s="11">
        <v>1999</v>
      </c>
      <c r="E2126" s="7" t="s">
        <v>195</v>
      </c>
      <c r="F2126" s="8">
        <v>5412</v>
      </c>
      <c r="G2126" s="8">
        <v>55174</v>
      </c>
      <c r="H2126" s="8">
        <v>3505</v>
      </c>
      <c r="I2126" s="8">
        <v>43981</v>
      </c>
      <c r="J2126" t="str">
        <f>LOOKUP(A2126,Feuil7!A$2:A$28,Feuil7!D$2:D$28)</f>
        <v>LANGUEDOC-ROUSSILLON</v>
      </c>
      <c r="K2126" t="str">
        <f t="shared" si="135"/>
        <v>niveau secondaire</v>
      </c>
      <c r="L2126" t="str">
        <f t="shared" si="136"/>
        <v>MEDITERRANEE</v>
      </c>
      <c r="M2126" s="11">
        <f t="shared" si="137"/>
        <v>108072</v>
      </c>
      <c r="N2126" s="11">
        <f t="shared" si="138"/>
        <v>8917</v>
      </c>
    </row>
    <row r="2127" spans="1:14" x14ac:dyDescent="0.25">
      <c r="A2127" s="5">
        <v>93</v>
      </c>
      <c r="B2127" s="9" t="s">
        <v>311</v>
      </c>
      <c r="C2127" s="10" t="s">
        <v>18</v>
      </c>
      <c r="D2127" s="11">
        <v>1990</v>
      </c>
      <c r="E2127" s="7" t="s">
        <v>196</v>
      </c>
      <c r="F2127" s="8">
        <v>361</v>
      </c>
      <c r="G2127" s="8">
        <v>4256</v>
      </c>
      <c r="H2127" s="8">
        <v>632</v>
      </c>
      <c r="I2127" s="8">
        <v>5164</v>
      </c>
      <c r="J2127" t="str">
        <f>LOOKUP(A2127,Feuil7!A$2:A$28,Feuil7!D$2:D$28)</f>
        <v>PROVENCE-ALPES-COTE D'AZUR</v>
      </c>
      <c r="K2127" t="str">
        <f t="shared" si="135"/>
        <v>niveau supérieur</v>
      </c>
      <c r="L2127" t="str">
        <f t="shared" si="136"/>
        <v>MEDITERRANEE</v>
      </c>
      <c r="M2127" s="11">
        <f t="shared" si="137"/>
        <v>10413</v>
      </c>
      <c r="N2127" s="11">
        <f t="shared" si="138"/>
        <v>993</v>
      </c>
    </row>
    <row r="2128" spans="1:14" x14ac:dyDescent="0.25">
      <c r="A2128" s="5">
        <v>43</v>
      </c>
      <c r="B2128" s="9" t="s">
        <v>149</v>
      </c>
      <c r="C2128" s="10" t="s">
        <v>150</v>
      </c>
      <c r="D2128" s="11">
        <v>1999</v>
      </c>
      <c r="E2128" s="7" t="s">
        <v>197</v>
      </c>
      <c r="F2128" s="8">
        <v>749</v>
      </c>
      <c r="G2128" s="8">
        <v>8432</v>
      </c>
      <c r="H2128" s="8">
        <v>963</v>
      </c>
      <c r="I2128" s="8">
        <v>8569</v>
      </c>
      <c r="J2128" t="str">
        <f>LOOKUP(A2128,Feuil7!A$2:A$28,Feuil7!D$2:D$28)</f>
        <v>FRANCHE-COMTE</v>
      </c>
      <c r="K2128" t="str">
        <f t="shared" si="135"/>
        <v>niveau supérieur</v>
      </c>
      <c r="L2128" t="str">
        <f t="shared" si="136"/>
        <v>EST</v>
      </c>
      <c r="M2128" s="11">
        <f t="shared" si="137"/>
        <v>18713</v>
      </c>
      <c r="N2128" s="11">
        <f t="shared" si="138"/>
        <v>1712</v>
      </c>
    </row>
    <row r="2129" spans="1:14" x14ac:dyDescent="0.25">
      <c r="A2129" s="5">
        <v>73</v>
      </c>
      <c r="B2129" s="9" t="s">
        <v>313</v>
      </c>
      <c r="C2129" s="10" t="s">
        <v>24</v>
      </c>
      <c r="D2129" s="11">
        <v>1982</v>
      </c>
      <c r="E2129" s="7" t="s">
        <v>193</v>
      </c>
      <c r="F2129" s="8">
        <v>372</v>
      </c>
      <c r="G2129" s="8">
        <v>10504</v>
      </c>
      <c r="H2129" s="8">
        <v>320</v>
      </c>
      <c r="I2129" s="8">
        <v>11800</v>
      </c>
      <c r="J2129" t="str">
        <f>LOOKUP(A2129,Feuil7!A$2:A$28,Feuil7!D$2:D$28)</f>
        <v>MIDI-PYRENEES</v>
      </c>
      <c r="K2129" t="str">
        <f t="shared" si="135"/>
        <v>niveau primaire</v>
      </c>
      <c r="L2129" t="str">
        <f t="shared" si="136"/>
        <v>SUD-OUEST</v>
      </c>
      <c r="M2129" s="11">
        <f t="shared" si="137"/>
        <v>22996</v>
      </c>
      <c r="N2129" s="11">
        <f t="shared" si="138"/>
        <v>692</v>
      </c>
    </row>
    <row r="2130" spans="1:14" x14ac:dyDescent="0.25">
      <c r="A2130" s="5">
        <v>24</v>
      </c>
      <c r="B2130" s="9" t="s">
        <v>84</v>
      </c>
      <c r="C2130" s="10" t="s">
        <v>85</v>
      </c>
      <c r="D2130" s="11">
        <v>1990</v>
      </c>
      <c r="E2130" s="7" t="s">
        <v>196</v>
      </c>
      <c r="F2130" s="8">
        <v>632</v>
      </c>
      <c r="G2130" s="8">
        <v>6396</v>
      </c>
      <c r="H2130" s="8">
        <v>1004</v>
      </c>
      <c r="I2130" s="8">
        <v>6033</v>
      </c>
      <c r="J2130" t="str">
        <f>LOOKUP(A2130,Feuil7!A$2:A$28,Feuil7!D$2:D$28)</f>
        <v>CENTRE</v>
      </c>
      <c r="K2130" t="str">
        <f t="shared" si="135"/>
        <v>niveau supérieur</v>
      </c>
      <c r="L2130" t="str">
        <f t="shared" si="136"/>
        <v>BASSIN PARISIEN</v>
      </c>
      <c r="M2130" s="11">
        <f t="shared" si="137"/>
        <v>14065</v>
      </c>
      <c r="N2130" s="11">
        <f t="shared" si="138"/>
        <v>1636</v>
      </c>
    </row>
    <row r="2131" spans="1:14" x14ac:dyDescent="0.25">
      <c r="A2131" s="5">
        <v>72</v>
      </c>
      <c r="B2131" s="9" t="s">
        <v>44</v>
      </c>
      <c r="C2131" s="10" t="s">
        <v>62</v>
      </c>
      <c r="D2131" s="11">
        <v>1982</v>
      </c>
      <c r="E2131" s="7" t="s">
        <v>194</v>
      </c>
      <c r="F2131" s="8">
        <v>1456</v>
      </c>
      <c r="G2131" s="8">
        <v>5208</v>
      </c>
      <c r="H2131" s="8">
        <v>2332</v>
      </c>
      <c r="I2131" s="8">
        <v>8656</v>
      </c>
      <c r="J2131" t="str">
        <f>LOOKUP(A2131,Feuil7!A$2:A$28,Feuil7!D$2:D$28)</f>
        <v>AQUITAINE</v>
      </c>
      <c r="K2131" t="str">
        <f t="shared" si="135"/>
        <v>niveau secondaire</v>
      </c>
      <c r="L2131" t="str">
        <f t="shared" si="136"/>
        <v>SUD-OUEST</v>
      </c>
      <c r="M2131" s="11">
        <f t="shared" si="137"/>
        <v>17652</v>
      </c>
      <c r="N2131" s="11">
        <f t="shared" si="138"/>
        <v>3788</v>
      </c>
    </row>
    <row r="2132" spans="1:14" x14ac:dyDescent="0.25">
      <c r="A2132" s="5">
        <v>25</v>
      </c>
      <c r="B2132" s="9" t="s">
        <v>131</v>
      </c>
      <c r="C2132" s="10" t="s">
        <v>132</v>
      </c>
      <c r="D2132" s="11">
        <v>1975</v>
      </c>
      <c r="E2132" s="7" t="s">
        <v>197</v>
      </c>
      <c r="F2132" s="8">
        <v>405</v>
      </c>
      <c r="G2132" s="8">
        <v>3015</v>
      </c>
      <c r="H2132" s="8">
        <v>625</v>
      </c>
      <c r="I2132" s="8">
        <v>2680</v>
      </c>
      <c r="J2132" t="str">
        <f>LOOKUP(A2132,Feuil7!A$2:A$28,Feuil7!D$2:D$28)</f>
        <v>BASSE-NORMANDIE</v>
      </c>
      <c r="K2132" t="str">
        <f t="shared" si="135"/>
        <v>niveau supérieur</v>
      </c>
      <c r="L2132" t="str">
        <f t="shared" si="136"/>
        <v>BASSIN PARISIEN</v>
      </c>
      <c r="M2132" s="11">
        <f t="shared" si="137"/>
        <v>6725</v>
      </c>
      <c r="N2132" s="11">
        <f t="shared" si="138"/>
        <v>1030</v>
      </c>
    </row>
    <row r="2133" spans="1:14" x14ac:dyDescent="0.25">
      <c r="A2133" s="5">
        <v>93</v>
      </c>
      <c r="B2133" s="9" t="s">
        <v>32</v>
      </c>
      <c r="C2133" s="10" t="s">
        <v>33</v>
      </c>
      <c r="D2133" s="11">
        <v>1975</v>
      </c>
      <c r="E2133" s="7" t="s">
        <v>193</v>
      </c>
      <c r="F2133" s="8">
        <v>14770</v>
      </c>
      <c r="G2133" s="8">
        <v>110405</v>
      </c>
      <c r="H2133" s="8">
        <v>14995</v>
      </c>
      <c r="I2133" s="8">
        <v>127550</v>
      </c>
      <c r="J2133" t="str">
        <f>LOOKUP(A2133,Feuil7!A$2:A$28,Feuil7!D$2:D$28)</f>
        <v>PROVENCE-ALPES-COTE D'AZUR</v>
      </c>
      <c r="K2133" t="str">
        <f t="shared" si="135"/>
        <v>niveau primaire</v>
      </c>
      <c r="L2133" t="str">
        <f t="shared" si="136"/>
        <v>MEDITERRANEE</v>
      </c>
      <c r="M2133" s="11">
        <f t="shared" si="137"/>
        <v>267720</v>
      </c>
      <c r="N2133" s="11">
        <f t="shared" si="138"/>
        <v>29765</v>
      </c>
    </row>
    <row r="2134" spans="1:14" x14ac:dyDescent="0.25">
      <c r="A2134" s="5">
        <v>82</v>
      </c>
      <c r="B2134" s="9" t="s">
        <v>55</v>
      </c>
      <c r="C2134" s="10" t="s">
        <v>65</v>
      </c>
      <c r="D2134" s="11">
        <v>2006</v>
      </c>
      <c r="E2134" s="7" t="s">
        <v>197</v>
      </c>
      <c r="F2134" s="8">
        <v>2158.6482397487157</v>
      </c>
      <c r="G2134" s="8">
        <v>30823.531113631721</v>
      </c>
      <c r="H2134" s="8">
        <v>2551.6727003049091</v>
      </c>
      <c r="I2134" s="8">
        <v>35586.06352465845</v>
      </c>
      <c r="J2134" t="str">
        <f>LOOKUP(A2134,Feuil7!A$2:A$28,Feuil7!D$2:D$28)</f>
        <v>RHONE-ALPES</v>
      </c>
      <c r="K2134" t="str">
        <f t="shared" si="135"/>
        <v>niveau supérieur</v>
      </c>
      <c r="L2134" t="str">
        <f t="shared" si="136"/>
        <v>CENTRE-EST</v>
      </c>
      <c r="M2134" s="11">
        <f t="shared" si="137"/>
        <v>71119.915578343789</v>
      </c>
      <c r="N2134" s="11">
        <f t="shared" si="138"/>
        <v>4710.3209400536252</v>
      </c>
    </row>
    <row r="2135" spans="1:14" x14ac:dyDescent="0.25">
      <c r="A2135" s="5">
        <v>24</v>
      </c>
      <c r="B2135" s="9" t="s">
        <v>102</v>
      </c>
      <c r="C2135" s="10" t="s">
        <v>103</v>
      </c>
      <c r="D2135" s="11">
        <v>1982</v>
      </c>
      <c r="E2135" s="7" t="s">
        <v>196</v>
      </c>
      <c r="F2135" s="8">
        <v>2312</v>
      </c>
      <c r="G2135" s="8">
        <v>14044</v>
      </c>
      <c r="H2135" s="8">
        <v>3348</v>
      </c>
      <c r="I2135" s="8">
        <v>12024</v>
      </c>
      <c r="J2135" t="str">
        <f>LOOKUP(A2135,Feuil7!A$2:A$28,Feuil7!D$2:D$28)</f>
        <v>CENTRE</v>
      </c>
      <c r="K2135" t="str">
        <f t="shared" si="135"/>
        <v>niveau supérieur</v>
      </c>
      <c r="L2135" t="str">
        <f t="shared" si="136"/>
        <v>BASSIN PARISIEN</v>
      </c>
      <c r="M2135" s="11">
        <f t="shared" si="137"/>
        <v>31728</v>
      </c>
      <c r="N2135" s="11">
        <f t="shared" si="138"/>
        <v>5660</v>
      </c>
    </row>
    <row r="2136" spans="1:14" x14ac:dyDescent="0.25">
      <c r="A2136" s="5">
        <v>74</v>
      </c>
      <c r="B2136" s="9" t="s">
        <v>178</v>
      </c>
      <c r="C2136" s="10" t="s">
        <v>179</v>
      </c>
      <c r="D2136" s="11">
        <v>1975</v>
      </c>
      <c r="E2136" s="7" t="s">
        <v>197</v>
      </c>
      <c r="F2136" s="8">
        <v>690</v>
      </c>
      <c r="G2136" s="8">
        <v>5265</v>
      </c>
      <c r="H2136" s="8">
        <v>1205</v>
      </c>
      <c r="I2136" s="8">
        <v>4370</v>
      </c>
      <c r="J2136" t="str">
        <f>LOOKUP(A2136,Feuil7!A$2:A$28,Feuil7!D$2:D$28)</f>
        <v>LIMOUSIN</v>
      </c>
      <c r="K2136" t="str">
        <f t="shared" si="135"/>
        <v>niveau supérieur</v>
      </c>
      <c r="L2136" t="str">
        <f t="shared" si="136"/>
        <v>SUD-OUEST</v>
      </c>
      <c r="M2136" s="11">
        <f t="shared" si="137"/>
        <v>11530</v>
      </c>
      <c r="N2136" s="11">
        <f t="shared" si="138"/>
        <v>1895</v>
      </c>
    </row>
    <row r="2137" spans="1:14" x14ac:dyDescent="0.25">
      <c r="A2137" s="5">
        <v>24</v>
      </c>
      <c r="B2137" s="9" t="s">
        <v>45</v>
      </c>
      <c r="C2137" s="10" t="s">
        <v>46</v>
      </c>
      <c r="D2137" s="11">
        <v>1999</v>
      </c>
      <c r="E2137" s="7" t="s">
        <v>194</v>
      </c>
      <c r="F2137" s="8">
        <v>886</v>
      </c>
      <c r="G2137" s="8">
        <v>6150</v>
      </c>
      <c r="H2137" s="8">
        <v>580</v>
      </c>
      <c r="I2137" s="8">
        <v>10039</v>
      </c>
      <c r="J2137" t="str">
        <f>LOOKUP(A2137,Feuil7!A$2:A$28,Feuil7!D$2:D$28)</f>
        <v>CENTRE</v>
      </c>
      <c r="K2137" t="str">
        <f t="shared" si="135"/>
        <v>niveau secondaire</v>
      </c>
      <c r="L2137" t="str">
        <f t="shared" si="136"/>
        <v>BASSIN PARISIEN</v>
      </c>
      <c r="M2137" s="11">
        <f t="shared" si="137"/>
        <v>17655</v>
      </c>
      <c r="N2137" s="11">
        <f t="shared" si="138"/>
        <v>1466</v>
      </c>
    </row>
    <row r="2138" spans="1:14" x14ac:dyDescent="0.25">
      <c r="A2138" s="5">
        <v>23</v>
      </c>
      <c r="B2138" s="9" t="s">
        <v>66</v>
      </c>
      <c r="C2138" s="10" t="s">
        <v>67</v>
      </c>
      <c r="D2138" s="11">
        <v>1975</v>
      </c>
      <c r="E2138" s="7" t="s">
        <v>195</v>
      </c>
      <c r="F2138" s="8">
        <v>7015</v>
      </c>
      <c r="G2138" s="8">
        <v>16375</v>
      </c>
      <c r="H2138" s="8">
        <v>4365</v>
      </c>
      <c r="I2138" s="8">
        <v>8375</v>
      </c>
      <c r="J2138" t="str">
        <f>LOOKUP(A2138,Feuil7!A$2:A$28,Feuil7!D$2:D$28)</f>
        <v>HAUTE-NORMANDIE</v>
      </c>
      <c r="K2138" t="str">
        <f t="shared" si="135"/>
        <v>niveau secondaire</v>
      </c>
      <c r="L2138" t="str">
        <f t="shared" si="136"/>
        <v>BASSIN PARISIEN</v>
      </c>
      <c r="M2138" s="11">
        <f t="shared" si="137"/>
        <v>36130</v>
      </c>
      <c r="N2138" s="11">
        <f t="shared" si="138"/>
        <v>11380</v>
      </c>
    </row>
    <row r="2139" spans="1:14" x14ac:dyDescent="0.25">
      <c r="A2139" s="5">
        <v>24</v>
      </c>
      <c r="B2139" s="9" t="s">
        <v>45</v>
      </c>
      <c r="C2139" s="10" t="s">
        <v>46</v>
      </c>
      <c r="D2139" s="11">
        <v>2006</v>
      </c>
      <c r="E2139" s="7" t="s">
        <v>195</v>
      </c>
      <c r="F2139" s="8">
        <v>3294.0883029988568</v>
      </c>
      <c r="G2139" s="8">
        <v>37878.541674088585</v>
      </c>
      <c r="H2139" s="8">
        <v>2111.9368985408705</v>
      </c>
      <c r="I2139" s="8">
        <v>26530.267303175009</v>
      </c>
      <c r="J2139" t="str">
        <f>LOOKUP(A2139,Feuil7!A$2:A$28,Feuil7!D$2:D$28)</f>
        <v>CENTRE</v>
      </c>
      <c r="K2139" t="str">
        <f t="shared" si="135"/>
        <v>niveau secondaire</v>
      </c>
      <c r="L2139" t="str">
        <f t="shared" si="136"/>
        <v>BASSIN PARISIEN</v>
      </c>
      <c r="M2139" s="11">
        <f t="shared" si="137"/>
        <v>69814.834178803314</v>
      </c>
      <c r="N2139" s="11">
        <f t="shared" si="138"/>
        <v>5406.0252015397273</v>
      </c>
    </row>
    <row r="2140" spans="1:14" x14ac:dyDescent="0.25">
      <c r="A2140" s="5">
        <v>52</v>
      </c>
      <c r="B2140" s="9" t="s">
        <v>174</v>
      </c>
      <c r="C2140" s="10" t="s">
        <v>175</v>
      </c>
      <c r="D2140" s="11">
        <v>1990</v>
      </c>
      <c r="E2140" s="7" t="s">
        <v>196</v>
      </c>
      <c r="F2140" s="8">
        <v>1806</v>
      </c>
      <c r="G2140" s="8">
        <v>14261</v>
      </c>
      <c r="H2140" s="8">
        <v>2208</v>
      </c>
      <c r="I2140" s="8">
        <v>12516</v>
      </c>
      <c r="J2140" t="str">
        <f>LOOKUP(A2140,Feuil7!A$2:A$28,Feuil7!D$2:D$28)</f>
        <v>PAYS DE LA LOIRE</v>
      </c>
      <c r="K2140" t="str">
        <f t="shared" si="135"/>
        <v>niveau supérieur</v>
      </c>
      <c r="L2140" t="str">
        <f t="shared" si="136"/>
        <v>OUEST</v>
      </c>
      <c r="M2140" s="11">
        <f t="shared" si="137"/>
        <v>30791</v>
      </c>
      <c r="N2140" s="11">
        <f t="shared" si="138"/>
        <v>4014</v>
      </c>
    </row>
    <row r="2141" spans="1:14" x14ac:dyDescent="0.25">
      <c r="A2141" s="5">
        <v>25</v>
      </c>
      <c r="B2141" s="9" t="s">
        <v>112</v>
      </c>
      <c r="C2141" s="10" t="s">
        <v>113</v>
      </c>
      <c r="D2141" s="11">
        <v>2006</v>
      </c>
      <c r="E2141" s="7" t="s">
        <v>195</v>
      </c>
      <c r="F2141" s="8">
        <v>6287.4482206417088</v>
      </c>
      <c r="G2141" s="8">
        <v>55206.088992519079</v>
      </c>
      <c r="H2141" s="8">
        <v>3887.2124972693628</v>
      </c>
      <c r="I2141" s="8">
        <v>36704.99439671186</v>
      </c>
      <c r="J2141" t="str">
        <f>LOOKUP(A2141,Feuil7!A$2:A$28,Feuil7!D$2:D$28)</f>
        <v>BASSE-NORMANDIE</v>
      </c>
      <c r="K2141" t="str">
        <f t="shared" si="135"/>
        <v>niveau secondaire</v>
      </c>
      <c r="L2141" t="str">
        <f t="shared" si="136"/>
        <v>BASSIN PARISIEN</v>
      </c>
      <c r="M2141" s="11">
        <f t="shared" si="137"/>
        <v>102085.744107142</v>
      </c>
      <c r="N2141" s="11">
        <f t="shared" si="138"/>
        <v>10174.660717911072</v>
      </c>
    </row>
    <row r="2142" spans="1:14" x14ac:dyDescent="0.25">
      <c r="A2142" s="5">
        <v>72</v>
      </c>
      <c r="B2142" s="9" t="s">
        <v>92</v>
      </c>
      <c r="C2142" s="10" t="s">
        <v>93</v>
      </c>
      <c r="D2142">
        <v>1968</v>
      </c>
      <c r="E2142" s="7" t="s">
        <v>197</v>
      </c>
      <c r="F2142" s="8">
        <v>244</v>
      </c>
      <c r="G2142" s="8">
        <v>2636</v>
      </c>
      <c r="H2142" s="8">
        <v>172</v>
      </c>
      <c r="I2142" s="8">
        <v>980</v>
      </c>
      <c r="J2142" t="str">
        <f>LOOKUP(A2142,Feuil7!A$2:A$28,Feuil7!D$2:D$28)</f>
        <v>AQUITAINE</v>
      </c>
      <c r="K2142" t="str">
        <f t="shared" si="135"/>
        <v>niveau supérieur</v>
      </c>
      <c r="L2142" t="str">
        <f t="shared" si="136"/>
        <v>SUD-OUEST</v>
      </c>
      <c r="M2142" s="11">
        <f t="shared" si="137"/>
        <v>4032</v>
      </c>
      <c r="N2142" s="11">
        <f t="shared" si="138"/>
        <v>416</v>
      </c>
    </row>
    <row r="2143" spans="1:14" x14ac:dyDescent="0.25">
      <c r="A2143" s="5">
        <v>23</v>
      </c>
      <c r="B2143" s="9" t="s">
        <v>66</v>
      </c>
      <c r="C2143" s="10" t="s">
        <v>67</v>
      </c>
      <c r="D2143" s="11">
        <v>2011</v>
      </c>
      <c r="E2143" s="7" t="s">
        <v>197</v>
      </c>
      <c r="F2143" s="8">
        <v>2200.9428968739685</v>
      </c>
      <c r="G2143" s="8">
        <v>36082.248593528078</v>
      </c>
      <c r="H2143" s="8">
        <v>2903.2564749232542</v>
      </c>
      <c r="I2143" s="8">
        <v>42941.897057432267</v>
      </c>
      <c r="J2143" t="str">
        <f>LOOKUP(A2143,Feuil7!A$2:A$28,Feuil7!D$2:D$28)</f>
        <v>HAUTE-NORMANDIE</v>
      </c>
      <c r="K2143" t="str">
        <f t="shared" si="135"/>
        <v>niveau supérieur</v>
      </c>
      <c r="L2143" t="str">
        <f t="shared" si="136"/>
        <v>BASSIN PARISIEN</v>
      </c>
      <c r="M2143" s="11">
        <f t="shared" si="137"/>
        <v>84128.345022757567</v>
      </c>
      <c r="N2143" s="11">
        <f t="shared" si="138"/>
        <v>5104.1993717972227</v>
      </c>
    </row>
    <row r="2144" spans="1:14" x14ac:dyDescent="0.25">
      <c r="A2144" s="5">
        <v>91</v>
      </c>
      <c r="B2144" s="9" t="s">
        <v>108</v>
      </c>
      <c r="C2144" s="10" t="s">
        <v>109</v>
      </c>
      <c r="D2144" s="11">
        <v>1975</v>
      </c>
      <c r="E2144" s="7" t="s">
        <v>193</v>
      </c>
      <c r="F2144" s="8">
        <v>620</v>
      </c>
      <c r="G2144" s="8">
        <v>6090</v>
      </c>
      <c r="H2144" s="8">
        <v>555</v>
      </c>
      <c r="I2144" s="8">
        <v>7195</v>
      </c>
      <c r="J2144" t="str">
        <f>LOOKUP(A2144,Feuil7!A$2:A$28,Feuil7!D$2:D$28)</f>
        <v>LANGUEDOC-ROUSSILLON</v>
      </c>
      <c r="K2144" t="str">
        <f t="shared" si="135"/>
        <v>niveau primaire</v>
      </c>
      <c r="L2144" t="str">
        <f t="shared" si="136"/>
        <v>MEDITERRANEE</v>
      </c>
      <c r="M2144" s="11">
        <f t="shared" si="137"/>
        <v>14460</v>
      </c>
      <c r="N2144" s="11">
        <f t="shared" si="138"/>
        <v>1175</v>
      </c>
    </row>
    <row r="2145" spans="1:14" x14ac:dyDescent="0.25">
      <c r="A2145" s="5">
        <v>26</v>
      </c>
      <c r="B2145" s="9" t="s">
        <v>182</v>
      </c>
      <c r="C2145" s="10" t="s">
        <v>183</v>
      </c>
      <c r="D2145" s="11">
        <v>2006</v>
      </c>
      <c r="E2145" s="7" t="s">
        <v>193</v>
      </c>
      <c r="F2145" s="8">
        <v>95.501210588743248</v>
      </c>
      <c r="G2145" s="8">
        <v>16593.203711334965</v>
      </c>
      <c r="H2145" s="8">
        <v>56.913904869971695</v>
      </c>
      <c r="I2145" s="8">
        <v>25798.461756000946</v>
      </c>
      <c r="J2145" t="str">
        <f>LOOKUP(A2145,Feuil7!A$2:A$28,Feuil7!D$2:D$28)</f>
        <v>BOURGOGNE</v>
      </c>
      <c r="K2145" t="str">
        <f t="shared" si="135"/>
        <v>niveau primaire</v>
      </c>
      <c r="L2145" t="str">
        <f t="shared" si="136"/>
        <v>BASSIN PARISIEN</v>
      </c>
      <c r="M2145" s="11">
        <f t="shared" si="137"/>
        <v>42544.080582794631</v>
      </c>
      <c r="N2145" s="11">
        <f t="shared" si="138"/>
        <v>152.41511545871495</v>
      </c>
    </row>
    <row r="2146" spans="1:14" x14ac:dyDescent="0.25">
      <c r="A2146" s="5">
        <v>11</v>
      </c>
      <c r="B2146" s="9" t="s">
        <v>162</v>
      </c>
      <c r="C2146" s="10" t="s">
        <v>163</v>
      </c>
      <c r="D2146" s="11">
        <v>2011</v>
      </c>
      <c r="E2146" s="7" t="s">
        <v>11</v>
      </c>
      <c r="F2146" s="8">
        <v>6803.9481195179296</v>
      </c>
      <c r="G2146" s="8">
        <v>61035.853106354218</v>
      </c>
      <c r="H2146" s="8">
        <v>4040.7195564638955</v>
      </c>
      <c r="I2146" s="8">
        <v>69857.528841137813</v>
      </c>
      <c r="J2146" t="str">
        <f>LOOKUP(A2146,Feuil7!A$2:A$28,Feuil7!D$2:D$28)</f>
        <v>ILE-DE-FRANCE</v>
      </c>
      <c r="K2146" t="str">
        <f t="shared" si="135"/>
        <v>niveau primaire</v>
      </c>
      <c r="L2146" t="str">
        <f t="shared" si="136"/>
        <v>REGION PARISIENNE</v>
      </c>
      <c r="M2146" s="11">
        <f t="shared" si="137"/>
        <v>141738.04962347384</v>
      </c>
      <c r="N2146" s="11">
        <f t="shared" si="138"/>
        <v>10844.667675981826</v>
      </c>
    </row>
    <row r="2147" spans="1:14" x14ac:dyDescent="0.25">
      <c r="A2147" s="5">
        <v>11</v>
      </c>
      <c r="B2147" s="9" t="s">
        <v>160</v>
      </c>
      <c r="C2147" s="10" t="s">
        <v>161</v>
      </c>
      <c r="D2147">
        <v>1968</v>
      </c>
      <c r="E2147" s="7" t="s">
        <v>195</v>
      </c>
      <c r="F2147" s="8">
        <v>8188</v>
      </c>
      <c r="G2147" s="8">
        <v>17096</v>
      </c>
      <c r="H2147" s="8">
        <v>6136</v>
      </c>
      <c r="I2147" s="8">
        <v>13412</v>
      </c>
      <c r="J2147" t="str">
        <f>LOOKUP(A2147,Feuil7!A$2:A$28,Feuil7!D$2:D$28)</f>
        <v>ILE-DE-FRANCE</v>
      </c>
      <c r="K2147" t="str">
        <f t="shared" si="135"/>
        <v>niveau secondaire</v>
      </c>
      <c r="L2147" t="str">
        <f t="shared" si="136"/>
        <v>REGION PARISIENNE</v>
      </c>
      <c r="M2147" s="11">
        <f t="shared" si="137"/>
        <v>44832</v>
      </c>
      <c r="N2147" s="11">
        <f t="shared" si="138"/>
        <v>14324</v>
      </c>
    </row>
    <row r="2148" spans="1:14" x14ac:dyDescent="0.25">
      <c r="A2148" s="5">
        <v>93</v>
      </c>
      <c r="B2148" s="9" t="s">
        <v>32</v>
      </c>
      <c r="C2148" s="10" t="s">
        <v>33</v>
      </c>
      <c r="D2148" s="11">
        <v>1999</v>
      </c>
      <c r="E2148" s="7" t="s">
        <v>11</v>
      </c>
      <c r="F2148" s="8">
        <v>11816</v>
      </c>
      <c r="G2148" s="8">
        <v>125643</v>
      </c>
      <c r="H2148" s="8">
        <v>8214</v>
      </c>
      <c r="I2148" s="8">
        <v>146185</v>
      </c>
      <c r="J2148" t="str">
        <f>LOOKUP(A2148,Feuil7!A$2:A$28,Feuil7!D$2:D$28)</f>
        <v>PROVENCE-ALPES-COTE D'AZUR</v>
      </c>
      <c r="K2148" t="str">
        <f t="shared" si="135"/>
        <v>niveau primaire</v>
      </c>
      <c r="L2148" t="str">
        <f t="shared" si="136"/>
        <v>MEDITERRANEE</v>
      </c>
      <c r="M2148" s="11">
        <f t="shared" si="137"/>
        <v>291858</v>
      </c>
      <c r="N2148" s="11">
        <f t="shared" si="138"/>
        <v>20030</v>
      </c>
    </row>
    <row r="2149" spans="1:14" x14ac:dyDescent="0.25">
      <c r="A2149" s="5">
        <v>83</v>
      </c>
      <c r="B2149" s="9" t="s">
        <v>63</v>
      </c>
      <c r="C2149" s="10" t="s">
        <v>98</v>
      </c>
      <c r="D2149" s="11">
        <v>1990</v>
      </c>
      <c r="E2149" s="7" t="s">
        <v>11</v>
      </c>
      <c r="F2149" s="8">
        <v>1759</v>
      </c>
      <c r="G2149" s="8">
        <v>20817</v>
      </c>
      <c r="H2149" s="8">
        <v>1100</v>
      </c>
      <c r="I2149" s="8">
        <v>24776</v>
      </c>
      <c r="J2149" t="str">
        <f>LOOKUP(A2149,Feuil7!A$2:A$28,Feuil7!D$2:D$28)</f>
        <v>AUVERGNE</v>
      </c>
      <c r="K2149" t="str">
        <f t="shared" si="135"/>
        <v>niveau primaire</v>
      </c>
      <c r="L2149" t="str">
        <f t="shared" si="136"/>
        <v>CENTRE-EST</v>
      </c>
      <c r="M2149" s="11">
        <f t="shared" si="137"/>
        <v>48452</v>
      </c>
      <c r="N2149" s="11">
        <f t="shared" si="138"/>
        <v>2859</v>
      </c>
    </row>
    <row r="2150" spans="1:14" x14ac:dyDescent="0.25">
      <c r="A2150" s="5">
        <v>74</v>
      </c>
      <c r="B2150" s="9" t="s">
        <v>178</v>
      </c>
      <c r="C2150" s="10" t="s">
        <v>179</v>
      </c>
      <c r="D2150" s="11">
        <v>2006</v>
      </c>
      <c r="E2150" s="7" t="s">
        <v>195</v>
      </c>
      <c r="F2150" s="8">
        <v>2975.5721598648033</v>
      </c>
      <c r="G2150" s="8">
        <v>38438.058813710151</v>
      </c>
      <c r="H2150" s="8">
        <v>1782.3702553687358</v>
      </c>
      <c r="I2150" s="8">
        <v>26594.596471040459</v>
      </c>
      <c r="J2150" t="str">
        <f>LOOKUP(A2150,Feuil7!A$2:A$28,Feuil7!D$2:D$28)</f>
        <v>LIMOUSIN</v>
      </c>
      <c r="K2150" t="str">
        <f t="shared" si="135"/>
        <v>niveau secondaire</v>
      </c>
      <c r="L2150" t="str">
        <f t="shared" si="136"/>
        <v>SUD-OUEST</v>
      </c>
      <c r="M2150" s="11">
        <f t="shared" si="137"/>
        <v>69790.597699984151</v>
      </c>
      <c r="N2150" s="11">
        <f t="shared" si="138"/>
        <v>4757.9424152335396</v>
      </c>
    </row>
    <row r="2151" spans="1:14" x14ac:dyDescent="0.25">
      <c r="A2151" s="5">
        <v>22</v>
      </c>
      <c r="B2151" s="9" t="s">
        <v>129</v>
      </c>
      <c r="C2151" s="10" t="s">
        <v>130</v>
      </c>
      <c r="D2151" s="11">
        <v>1999</v>
      </c>
      <c r="E2151" s="7" t="s">
        <v>196</v>
      </c>
      <c r="F2151" s="8">
        <v>4145</v>
      </c>
      <c r="G2151" s="8">
        <v>25232</v>
      </c>
      <c r="H2151" s="8">
        <v>5005</v>
      </c>
      <c r="I2151" s="8">
        <v>27296</v>
      </c>
      <c r="J2151" t="str">
        <f>LOOKUP(A2151,Feuil7!A$2:A$28,Feuil7!D$2:D$28)</f>
        <v>PICARDIE</v>
      </c>
      <c r="K2151" t="str">
        <f t="shared" si="135"/>
        <v>niveau supérieur</v>
      </c>
      <c r="L2151" t="str">
        <f t="shared" si="136"/>
        <v>BASSIN PARISIEN</v>
      </c>
      <c r="M2151" s="11">
        <f t="shared" si="137"/>
        <v>61678</v>
      </c>
      <c r="N2151" s="11">
        <f t="shared" si="138"/>
        <v>9150</v>
      </c>
    </row>
    <row r="2152" spans="1:14" x14ac:dyDescent="0.25">
      <c r="A2152" s="5">
        <v>24</v>
      </c>
      <c r="B2152" s="9" t="s">
        <v>86</v>
      </c>
      <c r="C2152" s="10" t="s">
        <v>87</v>
      </c>
      <c r="D2152" s="11">
        <v>2011</v>
      </c>
      <c r="E2152" s="7" t="s">
        <v>196</v>
      </c>
      <c r="F2152" s="8">
        <v>5472.2024432498056</v>
      </c>
      <c r="G2152" s="8">
        <v>29956.301695443042</v>
      </c>
      <c r="H2152" s="8">
        <v>5628.9949585401291</v>
      </c>
      <c r="I2152" s="8">
        <v>34761.310022985082</v>
      </c>
      <c r="J2152" t="str">
        <f>LOOKUP(A2152,Feuil7!A$2:A$28,Feuil7!D$2:D$28)</f>
        <v>CENTRE</v>
      </c>
      <c r="K2152" t="str">
        <f t="shared" si="135"/>
        <v>niveau supérieur</v>
      </c>
      <c r="L2152" t="str">
        <f t="shared" si="136"/>
        <v>BASSIN PARISIEN</v>
      </c>
      <c r="M2152" s="11">
        <f t="shared" si="137"/>
        <v>75818.809120218066</v>
      </c>
      <c r="N2152" s="11">
        <f t="shared" si="138"/>
        <v>11101.197401789934</v>
      </c>
    </row>
    <row r="2153" spans="1:14" x14ac:dyDescent="0.25">
      <c r="A2153" s="5">
        <v>11</v>
      </c>
      <c r="B2153" s="9" t="s">
        <v>160</v>
      </c>
      <c r="C2153" s="10" t="s">
        <v>161</v>
      </c>
      <c r="D2153" s="11">
        <v>1999</v>
      </c>
      <c r="E2153" s="7" t="s">
        <v>196</v>
      </c>
      <c r="F2153" s="8">
        <v>7795</v>
      </c>
      <c r="G2153" s="8">
        <v>44923</v>
      </c>
      <c r="H2153" s="8">
        <v>8941</v>
      </c>
      <c r="I2153" s="8">
        <v>52504</v>
      </c>
      <c r="J2153" t="str">
        <f>LOOKUP(A2153,Feuil7!A$2:A$28,Feuil7!D$2:D$28)</f>
        <v>ILE-DE-FRANCE</v>
      </c>
      <c r="K2153" t="str">
        <f t="shared" si="135"/>
        <v>niveau supérieur</v>
      </c>
      <c r="L2153" t="str">
        <f t="shared" si="136"/>
        <v>REGION PARISIENNE</v>
      </c>
      <c r="M2153" s="11">
        <f t="shared" si="137"/>
        <v>114163</v>
      </c>
      <c r="N2153" s="11">
        <f t="shared" si="138"/>
        <v>16736</v>
      </c>
    </row>
    <row r="2154" spans="1:14" x14ac:dyDescent="0.25">
      <c r="A2154" s="5">
        <v>52</v>
      </c>
      <c r="B2154" s="9" t="s">
        <v>61</v>
      </c>
      <c r="C2154" s="10" t="s">
        <v>153</v>
      </c>
      <c r="D2154" s="11">
        <v>1982</v>
      </c>
      <c r="E2154" s="7" t="s">
        <v>194</v>
      </c>
      <c r="F2154" s="8">
        <v>2292</v>
      </c>
      <c r="G2154" s="8">
        <v>4932</v>
      </c>
      <c r="H2154" s="8">
        <v>3244</v>
      </c>
      <c r="I2154" s="8">
        <v>7992</v>
      </c>
      <c r="J2154" t="str">
        <f>LOOKUP(A2154,Feuil7!A$2:A$28,Feuil7!D$2:D$28)</f>
        <v>PAYS DE LA LOIRE</v>
      </c>
      <c r="K2154" t="str">
        <f t="shared" si="135"/>
        <v>niveau secondaire</v>
      </c>
      <c r="L2154" t="str">
        <f t="shared" si="136"/>
        <v>OUEST</v>
      </c>
      <c r="M2154" s="11">
        <f t="shared" si="137"/>
        <v>18460</v>
      </c>
      <c r="N2154" s="11">
        <f t="shared" si="138"/>
        <v>5536</v>
      </c>
    </row>
    <row r="2155" spans="1:14" x14ac:dyDescent="0.25">
      <c r="A2155" s="5">
        <v>41</v>
      </c>
      <c r="B2155" s="9" t="s">
        <v>123</v>
      </c>
      <c r="C2155" s="10" t="s">
        <v>124</v>
      </c>
      <c r="D2155" s="11">
        <v>1999</v>
      </c>
      <c r="E2155" s="7" t="s">
        <v>196</v>
      </c>
      <c r="F2155" s="8">
        <v>6425</v>
      </c>
      <c r="G2155" s="8">
        <v>35352</v>
      </c>
      <c r="H2155" s="8">
        <v>6474</v>
      </c>
      <c r="I2155" s="8">
        <v>34350</v>
      </c>
      <c r="J2155" t="str">
        <f>LOOKUP(A2155,Feuil7!A$2:A$28,Feuil7!D$2:D$28)</f>
        <v>LORRAINE</v>
      </c>
      <c r="K2155" t="str">
        <f t="shared" si="135"/>
        <v>niveau supérieur</v>
      </c>
      <c r="L2155" t="str">
        <f t="shared" si="136"/>
        <v>EST</v>
      </c>
      <c r="M2155" s="11">
        <f t="shared" si="137"/>
        <v>82601</v>
      </c>
      <c r="N2155" s="11">
        <f t="shared" si="138"/>
        <v>12899</v>
      </c>
    </row>
    <row r="2156" spans="1:14" x14ac:dyDescent="0.25">
      <c r="A2156" s="5">
        <v>53</v>
      </c>
      <c r="B2156" s="9" t="s">
        <v>82</v>
      </c>
      <c r="C2156" s="10" t="s">
        <v>83</v>
      </c>
      <c r="D2156" s="11">
        <v>1982</v>
      </c>
      <c r="E2156" s="7" t="s">
        <v>197</v>
      </c>
      <c r="F2156" s="8">
        <v>1784</v>
      </c>
      <c r="G2156" s="8">
        <v>17700</v>
      </c>
      <c r="H2156" s="8">
        <v>2764</v>
      </c>
      <c r="I2156" s="8">
        <v>16536</v>
      </c>
      <c r="J2156" t="str">
        <f>LOOKUP(A2156,Feuil7!A$2:A$28,Feuil7!D$2:D$28)</f>
        <v>BRETAGNE</v>
      </c>
      <c r="K2156" t="str">
        <f t="shared" si="135"/>
        <v>niveau supérieur</v>
      </c>
      <c r="L2156" t="str">
        <f t="shared" si="136"/>
        <v>OUEST</v>
      </c>
      <c r="M2156" s="11">
        <f t="shared" si="137"/>
        <v>38784</v>
      </c>
      <c r="N2156" s="11">
        <f t="shared" si="138"/>
        <v>4548</v>
      </c>
    </row>
    <row r="2157" spans="1:14" x14ac:dyDescent="0.25">
      <c r="A2157" s="5">
        <v>43</v>
      </c>
      <c r="B2157" s="9" t="s">
        <v>149</v>
      </c>
      <c r="C2157" s="10" t="s">
        <v>150</v>
      </c>
      <c r="D2157">
        <v>1968</v>
      </c>
      <c r="E2157" s="7" t="s">
        <v>194</v>
      </c>
      <c r="F2157" s="8">
        <v>824</v>
      </c>
      <c r="G2157" s="8">
        <v>1568</v>
      </c>
      <c r="H2157" s="8">
        <v>972</v>
      </c>
      <c r="I2157" s="8">
        <v>2728</v>
      </c>
      <c r="J2157" t="str">
        <f>LOOKUP(A2157,Feuil7!A$2:A$28,Feuil7!D$2:D$28)</f>
        <v>FRANCHE-COMTE</v>
      </c>
      <c r="K2157" t="str">
        <f t="shared" si="135"/>
        <v>niveau secondaire</v>
      </c>
      <c r="L2157" t="str">
        <f t="shared" si="136"/>
        <v>EST</v>
      </c>
      <c r="M2157" s="11">
        <f t="shared" si="137"/>
        <v>6092</v>
      </c>
      <c r="N2157" s="11">
        <f t="shared" si="138"/>
        <v>1796</v>
      </c>
    </row>
    <row r="2158" spans="1:14" x14ac:dyDescent="0.25">
      <c r="A2158" s="5">
        <v>82</v>
      </c>
      <c r="B2158" s="9" t="s">
        <v>55</v>
      </c>
      <c r="C2158" s="10" t="s">
        <v>65</v>
      </c>
      <c r="D2158" s="11">
        <v>1990</v>
      </c>
      <c r="E2158" s="7" t="s">
        <v>197</v>
      </c>
      <c r="F2158" s="8">
        <v>1116</v>
      </c>
      <c r="G2158" s="8">
        <v>13658</v>
      </c>
      <c r="H2158" s="8">
        <v>1488</v>
      </c>
      <c r="I2158" s="8">
        <v>12996</v>
      </c>
      <c r="J2158" t="str">
        <f>LOOKUP(A2158,Feuil7!A$2:A$28,Feuil7!D$2:D$28)</f>
        <v>RHONE-ALPES</v>
      </c>
      <c r="K2158" t="str">
        <f t="shared" si="135"/>
        <v>niveau supérieur</v>
      </c>
      <c r="L2158" t="str">
        <f t="shared" si="136"/>
        <v>CENTRE-EST</v>
      </c>
      <c r="M2158" s="11">
        <f t="shared" si="137"/>
        <v>29258</v>
      </c>
      <c r="N2158" s="11">
        <f t="shared" si="138"/>
        <v>2604</v>
      </c>
    </row>
    <row r="2159" spans="1:14" x14ac:dyDescent="0.25">
      <c r="A2159" s="5">
        <v>82</v>
      </c>
      <c r="B2159" s="9" t="s">
        <v>309</v>
      </c>
      <c r="C2159" s="10" t="s">
        <v>20</v>
      </c>
      <c r="D2159" s="11">
        <v>2011</v>
      </c>
      <c r="E2159" s="7" t="s">
        <v>11</v>
      </c>
      <c r="F2159" s="8">
        <v>1372.6005855563346</v>
      </c>
      <c r="G2159" s="8">
        <v>19044.952028231601</v>
      </c>
      <c r="H2159" s="8">
        <v>1010.5958337103582</v>
      </c>
      <c r="I2159" s="8">
        <v>21037.411980166708</v>
      </c>
      <c r="J2159" t="str">
        <f>LOOKUP(A2159,Feuil7!A$2:A$28,Feuil7!D$2:D$28)</f>
        <v>RHONE-ALPES</v>
      </c>
      <c r="K2159" t="str">
        <f t="shared" si="135"/>
        <v>niveau primaire</v>
      </c>
      <c r="L2159" t="str">
        <f t="shared" si="136"/>
        <v>CENTRE-EST</v>
      </c>
      <c r="M2159" s="11">
        <f t="shared" si="137"/>
        <v>42465.560427664997</v>
      </c>
      <c r="N2159" s="11">
        <f t="shared" si="138"/>
        <v>2383.1964192666928</v>
      </c>
    </row>
    <row r="2160" spans="1:14" x14ac:dyDescent="0.25">
      <c r="A2160" s="5">
        <v>25</v>
      </c>
      <c r="B2160" s="9" t="s">
        <v>112</v>
      </c>
      <c r="C2160" s="10" t="s">
        <v>113</v>
      </c>
      <c r="D2160" s="11">
        <v>2011</v>
      </c>
      <c r="E2160" s="7" t="s">
        <v>194</v>
      </c>
      <c r="F2160" s="8">
        <v>1711.4170048718445</v>
      </c>
      <c r="G2160" s="8">
        <v>7462.1590612700002</v>
      </c>
      <c r="H2160" s="8">
        <v>1031.2010181596954</v>
      </c>
      <c r="I2160" s="8">
        <v>13143.116332551936</v>
      </c>
      <c r="J2160" t="str">
        <f>LOOKUP(A2160,Feuil7!A$2:A$28,Feuil7!D$2:D$28)</f>
        <v>BASSE-NORMANDIE</v>
      </c>
      <c r="K2160" t="str">
        <f t="shared" si="135"/>
        <v>niveau secondaire</v>
      </c>
      <c r="L2160" t="str">
        <f t="shared" si="136"/>
        <v>BASSIN PARISIEN</v>
      </c>
      <c r="M2160" s="11">
        <f t="shared" si="137"/>
        <v>23347.893416853476</v>
      </c>
      <c r="N2160" s="11">
        <f t="shared" si="138"/>
        <v>2742.6180230315399</v>
      </c>
    </row>
    <row r="2161" spans="1:14" x14ac:dyDescent="0.25">
      <c r="A2161" s="5">
        <v>82</v>
      </c>
      <c r="B2161" s="9" t="s">
        <v>88</v>
      </c>
      <c r="C2161" s="10" t="s">
        <v>89</v>
      </c>
      <c r="D2161">
        <v>1968</v>
      </c>
      <c r="E2161" s="7" t="s">
        <v>196</v>
      </c>
      <c r="F2161" s="8">
        <v>2736</v>
      </c>
      <c r="G2161" s="8">
        <v>12736</v>
      </c>
      <c r="H2161" s="8">
        <v>3396</v>
      </c>
      <c r="I2161" s="8">
        <v>10640</v>
      </c>
      <c r="J2161" t="str">
        <f>LOOKUP(A2161,Feuil7!A$2:A$28,Feuil7!D$2:D$28)</f>
        <v>RHONE-ALPES</v>
      </c>
      <c r="K2161" t="str">
        <f t="shared" si="135"/>
        <v>niveau supérieur</v>
      </c>
      <c r="L2161" t="str">
        <f t="shared" si="136"/>
        <v>CENTRE-EST</v>
      </c>
      <c r="M2161" s="11">
        <f t="shared" si="137"/>
        <v>29508</v>
      </c>
      <c r="N2161" s="11">
        <f t="shared" si="138"/>
        <v>6132</v>
      </c>
    </row>
    <row r="2162" spans="1:14" x14ac:dyDescent="0.25">
      <c r="A2162" s="5">
        <v>91</v>
      </c>
      <c r="B2162" s="9" t="s">
        <v>80</v>
      </c>
      <c r="C2162" s="10" t="s">
        <v>81</v>
      </c>
      <c r="D2162" s="11">
        <v>1990</v>
      </c>
      <c r="E2162" s="7" t="s">
        <v>195</v>
      </c>
      <c r="F2162" s="8">
        <v>9922</v>
      </c>
      <c r="G2162" s="8">
        <v>43526</v>
      </c>
      <c r="H2162" s="8">
        <v>8232</v>
      </c>
      <c r="I2162" s="8">
        <v>34737</v>
      </c>
      <c r="J2162" t="str">
        <f>LOOKUP(A2162,Feuil7!A$2:A$28,Feuil7!D$2:D$28)</f>
        <v>LANGUEDOC-ROUSSILLON</v>
      </c>
      <c r="K2162" t="str">
        <f t="shared" si="135"/>
        <v>niveau secondaire</v>
      </c>
      <c r="L2162" t="str">
        <f t="shared" si="136"/>
        <v>MEDITERRANEE</v>
      </c>
      <c r="M2162" s="11">
        <f t="shared" si="137"/>
        <v>96417</v>
      </c>
      <c r="N2162" s="11">
        <f t="shared" si="138"/>
        <v>18154</v>
      </c>
    </row>
    <row r="2163" spans="1:14" x14ac:dyDescent="0.25">
      <c r="A2163" s="5">
        <v>41</v>
      </c>
      <c r="B2163" s="9" t="s">
        <v>39</v>
      </c>
      <c r="C2163" s="10" t="s">
        <v>118</v>
      </c>
      <c r="D2163" s="11">
        <v>1975</v>
      </c>
      <c r="E2163" s="7" t="s">
        <v>195</v>
      </c>
      <c r="F2163" s="8">
        <v>14275</v>
      </c>
      <c r="G2163" s="8">
        <v>38820</v>
      </c>
      <c r="H2163" s="8">
        <v>9700</v>
      </c>
      <c r="I2163" s="8">
        <v>20855</v>
      </c>
      <c r="J2163" t="str">
        <f>LOOKUP(A2163,Feuil7!A$2:A$28,Feuil7!D$2:D$28)</f>
        <v>LORRAINE</v>
      </c>
      <c r="K2163" t="str">
        <f t="shared" si="135"/>
        <v>niveau secondaire</v>
      </c>
      <c r="L2163" t="str">
        <f t="shared" si="136"/>
        <v>EST</v>
      </c>
      <c r="M2163" s="11">
        <f t="shared" si="137"/>
        <v>83650</v>
      </c>
      <c r="N2163" s="11">
        <f t="shared" si="138"/>
        <v>23975</v>
      </c>
    </row>
    <row r="2164" spans="1:14" x14ac:dyDescent="0.25">
      <c r="A2164" s="5">
        <v>52</v>
      </c>
      <c r="B2164" s="9" t="s">
        <v>174</v>
      </c>
      <c r="C2164" s="10" t="s">
        <v>175</v>
      </c>
      <c r="D2164">
        <v>1968</v>
      </c>
      <c r="E2164" s="7" t="s">
        <v>11</v>
      </c>
      <c r="F2164" s="8">
        <v>7736</v>
      </c>
      <c r="G2164" s="8">
        <v>63088</v>
      </c>
      <c r="H2164" s="8">
        <v>6904</v>
      </c>
      <c r="I2164" s="8">
        <v>77180</v>
      </c>
      <c r="J2164" t="str">
        <f>LOOKUP(A2164,Feuil7!A$2:A$28,Feuil7!D$2:D$28)</f>
        <v>PAYS DE LA LOIRE</v>
      </c>
      <c r="K2164" t="str">
        <f t="shared" si="135"/>
        <v>niveau primaire</v>
      </c>
      <c r="L2164" t="str">
        <f t="shared" si="136"/>
        <v>OUEST</v>
      </c>
      <c r="M2164" s="11">
        <f t="shared" si="137"/>
        <v>154908</v>
      </c>
      <c r="N2164" s="11">
        <f t="shared" si="138"/>
        <v>14640</v>
      </c>
    </row>
    <row r="2165" spans="1:14" x14ac:dyDescent="0.25">
      <c r="A2165" s="5">
        <v>72</v>
      </c>
      <c r="B2165" s="9" t="s">
        <v>92</v>
      </c>
      <c r="C2165" s="10" t="s">
        <v>93</v>
      </c>
      <c r="D2165" s="11">
        <v>1982</v>
      </c>
      <c r="E2165" s="7" t="s">
        <v>195</v>
      </c>
      <c r="F2165" s="8">
        <v>5808</v>
      </c>
      <c r="G2165" s="8">
        <v>17664</v>
      </c>
      <c r="H2165" s="8">
        <v>3940</v>
      </c>
      <c r="I2165" s="8">
        <v>11316</v>
      </c>
      <c r="J2165" t="str">
        <f>LOOKUP(A2165,Feuil7!A$2:A$28,Feuil7!D$2:D$28)</f>
        <v>AQUITAINE</v>
      </c>
      <c r="K2165" t="str">
        <f t="shared" si="135"/>
        <v>niveau secondaire</v>
      </c>
      <c r="L2165" t="str">
        <f t="shared" si="136"/>
        <v>SUD-OUEST</v>
      </c>
      <c r="M2165" s="11">
        <f t="shared" si="137"/>
        <v>38728</v>
      </c>
      <c r="N2165" s="11">
        <f t="shared" si="138"/>
        <v>9748</v>
      </c>
    </row>
    <row r="2166" spans="1:14" x14ac:dyDescent="0.25">
      <c r="A2166" s="5">
        <v>24</v>
      </c>
      <c r="B2166" s="9" t="s">
        <v>84</v>
      </c>
      <c r="C2166" s="10" t="s">
        <v>85</v>
      </c>
      <c r="D2166" s="11">
        <v>1982</v>
      </c>
      <c r="E2166" s="7" t="s">
        <v>195</v>
      </c>
      <c r="F2166" s="8">
        <v>4616</v>
      </c>
      <c r="G2166" s="8">
        <v>13276</v>
      </c>
      <c r="H2166" s="8">
        <v>2656</v>
      </c>
      <c r="I2166" s="8">
        <v>7040</v>
      </c>
      <c r="J2166" t="str">
        <f>LOOKUP(A2166,Feuil7!A$2:A$28,Feuil7!D$2:D$28)</f>
        <v>CENTRE</v>
      </c>
      <c r="K2166" t="str">
        <f t="shared" si="135"/>
        <v>niveau secondaire</v>
      </c>
      <c r="L2166" t="str">
        <f t="shared" si="136"/>
        <v>BASSIN PARISIEN</v>
      </c>
      <c r="M2166" s="11">
        <f t="shared" si="137"/>
        <v>27588</v>
      </c>
      <c r="N2166" s="11">
        <f t="shared" si="138"/>
        <v>7272</v>
      </c>
    </row>
    <row r="2167" spans="1:14" x14ac:dyDescent="0.25">
      <c r="A2167" s="5">
        <v>22</v>
      </c>
      <c r="B2167" s="9" t="s">
        <v>314</v>
      </c>
      <c r="C2167" s="10" t="s">
        <v>13</v>
      </c>
      <c r="D2167" s="11">
        <v>2006</v>
      </c>
      <c r="E2167" s="7" t="s">
        <v>197</v>
      </c>
      <c r="F2167" s="8">
        <v>1869.1175667748391</v>
      </c>
      <c r="G2167" s="8">
        <v>23463.889700202461</v>
      </c>
      <c r="H2167" s="8">
        <v>2745.0624715333647</v>
      </c>
      <c r="I2167" s="8">
        <v>27891.838073802606</v>
      </c>
      <c r="J2167" t="str">
        <f>LOOKUP(A2167,Feuil7!A$2:A$28,Feuil7!D$2:D$28)</f>
        <v>PICARDIE</v>
      </c>
      <c r="K2167" t="str">
        <f t="shared" si="135"/>
        <v>niveau supérieur</v>
      </c>
      <c r="L2167" t="str">
        <f t="shared" si="136"/>
        <v>BASSIN PARISIEN</v>
      </c>
      <c r="M2167" s="11">
        <f t="shared" si="137"/>
        <v>55969.907812313271</v>
      </c>
      <c r="N2167" s="11">
        <f t="shared" si="138"/>
        <v>4614.1800383082036</v>
      </c>
    </row>
    <row r="2168" spans="1:14" x14ac:dyDescent="0.25">
      <c r="A2168" s="5">
        <v>31</v>
      </c>
      <c r="B2168" s="9" t="s">
        <v>133</v>
      </c>
      <c r="C2168" s="10" t="s">
        <v>134</v>
      </c>
      <c r="D2168" s="11">
        <v>1999</v>
      </c>
      <c r="E2168" s="7" t="s">
        <v>197</v>
      </c>
      <c r="F2168" s="8">
        <v>5316</v>
      </c>
      <c r="G2168" s="8">
        <v>49881</v>
      </c>
      <c r="H2168" s="8">
        <v>6675</v>
      </c>
      <c r="I2168" s="8">
        <v>48949</v>
      </c>
      <c r="J2168" t="str">
        <f>LOOKUP(A2168,Feuil7!A$2:A$28,Feuil7!D$2:D$28)</f>
        <v>NORD-PAS-DE-CALAIS</v>
      </c>
      <c r="K2168" t="str">
        <f t="shared" si="135"/>
        <v>niveau supérieur</v>
      </c>
      <c r="L2168" t="str">
        <f t="shared" si="136"/>
        <v/>
      </c>
      <c r="M2168" s="11">
        <f t="shared" si="137"/>
        <v>110821</v>
      </c>
      <c r="N2168" s="11">
        <f t="shared" si="138"/>
        <v>11991</v>
      </c>
    </row>
    <row r="2169" spans="1:14" x14ac:dyDescent="0.25">
      <c r="A2169" s="5">
        <v>82</v>
      </c>
      <c r="B2169" s="9" t="s">
        <v>55</v>
      </c>
      <c r="C2169" s="10" t="s">
        <v>65</v>
      </c>
      <c r="D2169" s="11">
        <v>2006</v>
      </c>
      <c r="E2169" s="7" t="s">
        <v>11</v>
      </c>
      <c r="F2169" s="8">
        <v>3103.6359763182068</v>
      </c>
      <c r="G2169" s="8">
        <v>29828.938392229004</v>
      </c>
      <c r="H2169" s="8">
        <v>2164.1330749749236</v>
      </c>
      <c r="I2169" s="8">
        <v>33663.865394389381</v>
      </c>
      <c r="J2169" t="str">
        <f>LOOKUP(A2169,Feuil7!A$2:A$28,Feuil7!D$2:D$28)</f>
        <v>RHONE-ALPES</v>
      </c>
      <c r="K2169" t="str">
        <f t="shared" si="135"/>
        <v>niveau primaire</v>
      </c>
      <c r="L2169" t="str">
        <f t="shared" si="136"/>
        <v>CENTRE-EST</v>
      </c>
      <c r="M2169" s="11">
        <f t="shared" si="137"/>
        <v>68760.572837911517</v>
      </c>
      <c r="N2169" s="11">
        <f t="shared" si="138"/>
        <v>5267.7690512931304</v>
      </c>
    </row>
    <row r="2170" spans="1:14" x14ac:dyDescent="0.25">
      <c r="A2170" s="5">
        <v>11</v>
      </c>
      <c r="B2170" s="9" t="s">
        <v>156</v>
      </c>
      <c r="C2170" s="10" t="s">
        <v>157</v>
      </c>
      <c r="D2170" s="11">
        <v>1990</v>
      </c>
      <c r="E2170" s="7" t="s">
        <v>196</v>
      </c>
      <c r="F2170" s="8">
        <v>9734</v>
      </c>
      <c r="G2170" s="8">
        <v>84916</v>
      </c>
      <c r="H2170" s="8">
        <v>14756</v>
      </c>
      <c r="I2170" s="8">
        <v>121135</v>
      </c>
      <c r="J2170" t="str">
        <f>LOOKUP(A2170,Feuil7!A$2:A$28,Feuil7!D$2:D$28)</f>
        <v>ILE-DE-FRANCE</v>
      </c>
      <c r="K2170" t="str">
        <f t="shared" si="135"/>
        <v>niveau supérieur</v>
      </c>
      <c r="L2170" t="str">
        <f t="shared" si="136"/>
        <v>REGION PARISIENNE</v>
      </c>
      <c r="M2170" s="11">
        <f t="shared" si="137"/>
        <v>230541</v>
      </c>
      <c r="N2170" s="11">
        <f t="shared" si="138"/>
        <v>24490</v>
      </c>
    </row>
    <row r="2171" spans="1:14" x14ac:dyDescent="0.25">
      <c r="A2171" s="5">
        <v>82</v>
      </c>
      <c r="B2171" s="9" t="s">
        <v>96</v>
      </c>
      <c r="C2171" s="10" t="s">
        <v>97</v>
      </c>
      <c r="D2171" s="11">
        <v>1975</v>
      </c>
      <c r="E2171" s="7" t="s">
        <v>193</v>
      </c>
      <c r="F2171" s="8">
        <v>7520</v>
      </c>
      <c r="G2171" s="8">
        <v>52740</v>
      </c>
      <c r="H2171" s="8">
        <v>8520</v>
      </c>
      <c r="I2171" s="8">
        <v>71200</v>
      </c>
      <c r="J2171" t="str">
        <f>LOOKUP(A2171,Feuil7!A$2:A$28,Feuil7!D$2:D$28)</f>
        <v>RHONE-ALPES</v>
      </c>
      <c r="K2171" t="str">
        <f t="shared" si="135"/>
        <v>niveau primaire</v>
      </c>
      <c r="L2171" t="str">
        <f t="shared" si="136"/>
        <v>CENTRE-EST</v>
      </c>
      <c r="M2171" s="11">
        <f t="shared" si="137"/>
        <v>139980</v>
      </c>
      <c r="N2171" s="11">
        <f t="shared" si="138"/>
        <v>16040</v>
      </c>
    </row>
    <row r="2172" spans="1:14" x14ac:dyDescent="0.25">
      <c r="A2172" s="5">
        <v>73</v>
      </c>
      <c r="B2172" s="9" t="s">
        <v>30</v>
      </c>
      <c r="C2172" s="10" t="s">
        <v>31</v>
      </c>
      <c r="D2172" s="11">
        <v>1982</v>
      </c>
      <c r="E2172" s="7" t="s">
        <v>195</v>
      </c>
      <c r="F2172" s="8">
        <v>5344</v>
      </c>
      <c r="G2172" s="8">
        <v>14412</v>
      </c>
      <c r="H2172" s="8">
        <v>2912</v>
      </c>
      <c r="I2172" s="8">
        <v>6860</v>
      </c>
      <c r="J2172" t="str">
        <f>LOOKUP(A2172,Feuil7!A$2:A$28,Feuil7!D$2:D$28)</f>
        <v>MIDI-PYRENEES</v>
      </c>
      <c r="K2172" t="str">
        <f t="shared" si="135"/>
        <v>niveau secondaire</v>
      </c>
      <c r="L2172" t="str">
        <f t="shared" si="136"/>
        <v>SUD-OUEST</v>
      </c>
      <c r="M2172" s="11">
        <f t="shared" si="137"/>
        <v>29528</v>
      </c>
      <c r="N2172" s="11">
        <f t="shared" si="138"/>
        <v>8256</v>
      </c>
    </row>
    <row r="2173" spans="1:14" x14ac:dyDescent="0.25">
      <c r="A2173" s="5">
        <v>41</v>
      </c>
      <c r="B2173" s="9" t="s">
        <v>119</v>
      </c>
      <c r="C2173" s="10" t="s">
        <v>120</v>
      </c>
      <c r="D2173" s="11">
        <v>1999</v>
      </c>
      <c r="E2173" s="7" t="s">
        <v>193</v>
      </c>
      <c r="F2173" s="8">
        <v>45</v>
      </c>
      <c r="G2173" s="8">
        <v>11984</v>
      </c>
      <c r="H2173" s="8">
        <v>67</v>
      </c>
      <c r="I2173" s="8">
        <v>18820</v>
      </c>
      <c r="J2173" t="str">
        <f>LOOKUP(A2173,Feuil7!A$2:A$28,Feuil7!D$2:D$28)</f>
        <v>LORRAINE</v>
      </c>
      <c r="K2173" t="str">
        <f t="shared" si="135"/>
        <v>niveau primaire</v>
      </c>
      <c r="L2173" t="str">
        <f t="shared" si="136"/>
        <v>EST</v>
      </c>
      <c r="M2173" s="11">
        <f t="shared" si="137"/>
        <v>30916</v>
      </c>
      <c r="N2173" s="11">
        <f t="shared" si="138"/>
        <v>112</v>
      </c>
    </row>
    <row r="2174" spans="1:14" x14ac:dyDescent="0.25">
      <c r="A2174" s="5">
        <v>11</v>
      </c>
      <c r="B2174" s="9" t="s">
        <v>156</v>
      </c>
      <c r="C2174" s="10" t="s">
        <v>157</v>
      </c>
      <c r="D2174" s="11">
        <v>1975</v>
      </c>
      <c r="E2174" s="7" t="s">
        <v>196</v>
      </c>
      <c r="F2174" s="8">
        <v>12930</v>
      </c>
      <c r="G2174" s="8">
        <v>73890</v>
      </c>
      <c r="H2174" s="8">
        <v>17345</v>
      </c>
      <c r="I2174" s="8">
        <v>92080</v>
      </c>
      <c r="J2174" t="str">
        <f>LOOKUP(A2174,Feuil7!A$2:A$28,Feuil7!D$2:D$28)</f>
        <v>ILE-DE-FRANCE</v>
      </c>
      <c r="K2174" t="str">
        <f t="shared" si="135"/>
        <v>niveau supérieur</v>
      </c>
      <c r="L2174" t="str">
        <f t="shared" si="136"/>
        <v>REGION PARISIENNE</v>
      </c>
      <c r="M2174" s="11">
        <f t="shared" si="137"/>
        <v>196245</v>
      </c>
      <c r="N2174" s="11">
        <f t="shared" si="138"/>
        <v>30275</v>
      </c>
    </row>
    <row r="2175" spans="1:14" x14ac:dyDescent="0.25">
      <c r="A2175" s="5">
        <v>82</v>
      </c>
      <c r="B2175" s="9" t="s">
        <v>55</v>
      </c>
      <c r="C2175" s="10" t="s">
        <v>65</v>
      </c>
      <c r="D2175" s="11">
        <v>1982</v>
      </c>
      <c r="E2175" s="7" t="s">
        <v>11</v>
      </c>
      <c r="F2175" s="8">
        <v>6968</v>
      </c>
      <c r="G2175" s="8">
        <v>43232</v>
      </c>
      <c r="H2175" s="8">
        <v>5188</v>
      </c>
      <c r="I2175" s="8">
        <v>49620</v>
      </c>
      <c r="J2175" t="str">
        <f>LOOKUP(A2175,Feuil7!A$2:A$28,Feuil7!D$2:D$28)</f>
        <v>RHONE-ALPES</v>
      </c>
      <c r="K2175" t="str">
        <f t="shared" si="135"/>
        <v>niveau primaire</v>
      </c>
      <c r="L2175" t="str">
        <f t="shared" si="136"/>
        <v>CENTRE-EST</v>
      </c>
      <c r="M2175" s="11">
        <f t="shared" si="137"/>
        <v>105008</v>
      </c>
      <c r="N2175" s="11">
        <f t="shared" si="138"/>
        <v>12156</v>
      </c>
    </row>
    <row r="2176" spans="1:14" x14ac:dyDescent="0.25">
      <c r="A2176" s="5">
        <v>91</v>
      </c>
      <c r="B2176" s="9" t="s">
        <v>72</v>
      </c>
      <c r="C2176" s="10" t="s">
        <v>73</v>
      </c>
      <c r="D2176" s="11">
        <v>2006</v>
      </c>
      <c r="E2176" s="7" t="s">
        <v>11</v>
      </c>
      <c r="F2176" s="8">
        <v>5141.7831176594445</v>
      </c>
      <c r="G2176" s="8">
        <v>45801.831939186763</v>
      </c>
      <c r="H2176" s="8">
        <v>3492.9958667236483</v>
      </c>
      <c r="I2176" s="8">
        <v>56125.913228850295</v>
      </c>
      <c r="J2176" t="str">
        <f>LOOKUP(A2176,Feuil7!A$2:A$28,Feuil7!D$2:D$28)</f>
        <v>LANGUEDOC-ROUSSILLON</v>
      </c>
      <c r="K2176" t="str">
        <f t="shared" si="135"/>
        <v>niveau primaire</v>
      </c>
      <c r="L2176" t="str">
        <f t="shared" si="136"/>
        <v>MEDITERRANEE</v>
      </c>
      <c r="M2176" s="11">
        <f t="shared" si="137"/>
        <v>110562.52415242014</v>
      </c>
      <c r="N2176" s="11">
        <f t="shared" si="138"/>
        <v>8634.7789843830924</v>
      </c>
    </row>
    <row r="2177" spans="1:14" x14ac:dyDescent="0.25">
      <c r="A2177" s="5">
        <v>82</v>
      </c>
      <c r="B2177" s="6" t="s">
        <v>307</v>
      </c>
      <c r="C2177" s="7" t="s">
        <v>10</v>
      </c>
      <c r="D2177" s="11">
        <v>2006</v>
      </c>
      <c r="E2177" s="7" t="s">
        <v>195</v>
      </c>
      <c r="F2177" s="8">
        <v>6683.6267860695298</v>
      </c>
      <c r="G2177" s="8">
        <v>59840.107112316444</v>
      </c>
      <c r="H2177" s="8">
        <v>3808.8802521119192</v>
      </c>
      <c r="I2177" s="8">
        <v>40980.506290821511</v>
      </c>
      <c r="J2177" t="str">
        <f>LOOKUP(A2177,Feuil7!A$2:A$28,Feuil7!D$2:D$28)</f>
        <v>RHONE-ALPES</v>
      </c>
      <c r="K2177" t="str">
        <f t="shared" si="135"/>
        <v>niveau secondaire</v>
      </c>
      <c r="L2177" t="str">
        <f t="shared" si="136"/>
        <v>CENTRE-EST</v>
      </c>
      <c r="M2177" s="11">
        <f t="shared" si="137"/>
        <v>111313.12044131942</v>
      </c>
      <c r="N2177" s="11">
        <f t="shared" si="138"/>
        <v>10492.507038181449</v>
      </c>
    </row>
    <row r="2178" spans="1:14" x14ac:dyDescent="0.25">
      <c r="A2178" s="5">
        <v>93</v>
      </c>
      <c r="B2178" s="9" t="s">
        <v>32</v>
      </c>
      <c r="C2178" s="10" t="s">
        <v>33</v>
      </c>
      <c r="D2178">
        <v>1968</v>
      </c>
      <c r="E2178" s="7" t="s">
        <v>193</v>
      </c>
      <c r="F2178" s="8">
        <v>18436</v>
      </c>
      <c r="G2178" s="8">
        <v>108688</v>
      </c>
      <c r="H2178" s="8">
        <v>17484</v>
      </c>
      <c r="I2178" s="8">
        <v>114400</v>
      </c>
      <c r="J2178" t="str">
        <f>LOOKUP(A2178,Feuil7!A$2:A$28,Feuil7!D$2:D$28)</f>
        <v>PROVENCE-ALPES-COTE D'AZUR</v>
      </c>
      <c r="K2178" t="str">
        <f t="shared" si="135"/>
        <v>niveau primaire</v>
      </c>
      <c r="L2178" t="str">
        <f t="shared" si="136"/>
        <v>MEDITERRANEE</v>
      </c>
      <c r="M2178" s="11">
        <f t="shared" si="137"/>
        <v>259008</v>
      </c>
      <c r="N2178" s="11">
        <f t="shared" si="138"/>
        <v>35920</v>
      </c>
    </row>
    <row r="2179" spans="1:14" x14ac:dyDescent="0.25">
      <c r="A2179" s="5">
        <v>93</v>
      </c>
      <c r="B2179" s="9" t="s">
        <v>308</v>
      </c>
      <c r="C2179" s="10" t="s">
        <v>17</v>
      </c>
      <c r="D2179" s="11">
        <v>1975</v>
      </c>
      <c r="E2179" s="7" t="s">
        <v>196</v>
      </c>
      <c r="F2179" s="8">
        <v>425</v>
      </c>
      <c r="G2179" s="8">
        <v>2520</v>
      </c>
      <c r="H2179" s="8">
        <v>535</v>
      </c>
      <c r="I2179" s="8">
        <v>2260</v>
      </c>
      <c r="J2179" t="str">
        <f>LOOKUP(A2179,Feuil7!A$2:A$28,Feuil7!D$2:D$28)</f>
        <v>PROVENCE-ALPES-COTE D'AZUR</v>
      </c>
      <c r="K2179" t="str">
        <f t="shared" ref="K2179:K2242" si="139">IF(OR(E2179="Aucun",E2179="CEP"),"niveau primaire",IF(OR(E2179="CAP-BEP",E2179="BEPC"),"niveau secondaire",IF(OR(E2179="BAC",E2179="SUP"),"niveau supérieur","")))</f>
        <v>niveau supérieur</v>
      </c>
      <c r="L2179" t="str">
        <f t="shared" ref="L2179:L2242" si="140">IF(OR(J2179="ile-de-France"),"REGION PARISIENNE",IF(OR(J2179="bourgogne",J2179="centre",J2179="champagne-ardenne",J2179="basse-normandie",J2179="haute-normandie",J2179="picardie"),"BASSIN PARISIEN",IF(OR(J2179="nord pas-de-calais"),"NORD",IF(OR(J2179="alsace",J2179="franche-comte",J2179="lorraine"),"EST",IF(OR(J2179="bretagne",J2179="pays de la loire",J2179="poitou-charentes"),"OUEST",IF(OR(J2179="aquitaine",J2179="limousin",J2179="midi-pyrenees"),"SUD-OUEST",IF(OR(J2179="auvergne",J2179="rhone-alpes"),"CENTRE-EST",IF(OR(J2179="languedoc-roussillon",J2179="provence-alpes-cote d'azur",J2179="corse"),"MEDITERRANEE",""))))))))</f>
        <v>MEDITERRANEE</v>
      </c>
      <c r="M2179" s="11">
        <f t="shared" ref="M2179:M2242" si="141">SUM(F2179,G2179,H2179,I2179)</f>
        <v>5740</v>
      </c>
      <c r="N2179" s="11">
        <f t="shared" ref="N2179:N2242" si="142">SUM(F2179,H2179)</f>
        <v>960</v>
      </c>
    </row>
    <row r="2180" spans="1:14" x14ac:dyDescent="0.25">
      <c r="A2180" s="5">
        <v>73</v>
      </c>
      <c r="B2180" s="9" t="s">
        <v>9</v>
      </c>
      <c r="C2180" s="10" t="s">
        <v>170</v>
      </c>
      <c r="D2180" s="11">
        <v>1999</v>
      </c>
      <c r="E2180" s="7" t="s">
        <v>196</v>
      </c>
      <c r="F2180" s="8">
        <v>991</v>
      </c>
      <c r="G2180" s="8">
        <v>7269</v>
      </c>
      <c r="H2180" s="8">
        <v>1059</v>
      </c>
      <c r="I2180" s="8">
        <v>8626</v>
      </c>
      <c r="J2180" t="str">
        <f>LOOKUP(A2180,Feuil7!A$2:A$28,Feuil7!D$2:D$28)</f>
        <v>MIDI-PYRENEES</v>
      </c>
      <c r="K2180" t="str">
        <f t="shared" si="139"/>
        <v>niveau supérieur</v>
      </c>
      <c r="L2180" t="str">
        <f t="shared" si="140"/>
        <v>SUD-OUEST</v>
      </c>
      <c r="M2180" s="11">
        <f t="shared" si="141"/>
        <v>17945</v>
      </c>
      <c r="N2180" s="11">
        <f t="shared" si="142"/>
        <v>2050</v>
      </c>
    </row>
    <row r="2181" spans="1:14" x14ac:dyDescent="0.25">
      <c r="A2181" s="5">
        <v>52</v>
      </c>
      <c r="B2181" s="9" t="s">
        <v>110</v>
      </c>
      <c r="C2181" s="10" t="s">
        <v>111</v>
      </c>
      <c r="D2181" s="11">
        <v>2011</v>
      </c>
      <c r="E2181" s="7" t="s">
        <v>195</v>
      </c>
      <c r="F2181" s="8">
        <v>8174.5910254282026</v>
      </c>
      <c r="G2181" s="8">
        <v>78496.335062744125</v>
      </c>
      <c r="H2181" s="8">
        <v>5212.5520923612175</v>
      </c>
      <c r="I2181" s="8">
        <v>56854.016225624517</v>
      </c>
      <c r="J2181" t="str">
        <f>LOOKUP(A2181,Feuil7!A$2:A$28,Feuil7!D$2:D$28)</f>
        <v>PAYS DE LA LOIRE</v>
      </c>
      <c r="K2181" t="str">
        <f t="shared" si="139"/>
        <v>niveau secondaire</v>
      </c>
      <c r="L2181" t="str">
        <f t="shared" si="140"/>
        <v>OUEST</v>
      </c>
      <c r="M2181" s="11">
        <f t="shared" si="141"/>
        <v>148737.49440615808</v>
      </c>
      <c r="N2181" s="11">
        <f t="shared" si="142"/>
        <v>13387.143117789419</v>
      </c>
    </row>
    <row r="2182" spans="1:14" x14ac:dyDescent="0.25">
      <c r="A2182" s="5">
        <v>43</v>
      </c>
      <c r="B2182" s="9" t="s">
        <v>184</v>
      </c>
      <c r="C2182" s="10" t="s">
        <v>185</v>
      </c>
      <c r="D2182" s="11">
        <v>1999</v>
      </c>
      <c r="E2182" s="7" t="s">
        <v>194</v>
      </c>
      <c r="F2182" s="8">
        <v>313</v>
      </c>
      <c r="G2182" s="8">
        <v>2501</v>
      </c>
      <c r="H2182" s="8">
        <v>241</v>
      </c>
      <c r="I2182" s="8">
        <v>3656</v>
      </c>
      <c r="J2182" t="str">
        <f>LOOKUP(A2182,Feuil7!A$2:A$28,Feuil7!D$2:D$28)</f>
        <v>FRANCHE-COMTE</v>
      </c>
      <c r="K2182" t="str">
        <f t="shared" si="139"/>
        <v>niveau secondaire</v>
      </c>
      <c r="L2182" t="str">
        <f t="shared" si="140"/>
        <v>EST</v>
      </c>
      <c r="M2182" s="11">
        <f t="shared" si="141"/>
        <v>6711</v>
      </c>
      <c r="N2182" s="11">
        <f t="shared" si="142"/>
        <v>554</v>
      </c>
    </row>
    <row r="2183" spans="1:14" x14ac:dyDescent="0.25">
      <c r="A2183" s="5">
        <v>11</v>
      </c>
      <c r="B2183" s="9" t="s">
        <v>160</v>
      </c>
      <c r="C2183" s="10" t="s">
        <v>161</v>
      </c>
      <c r="D2183">
        <v>1968</v>
      </c>
      <c r="E2183" s="7" t="s">
        <v>196</v>
      </c>
      <c r="F2183" s="8">
        <v>1976</v>
      </c>
      <c r="G2183" s="8">
        <v>9328</v>
      </c>
      <c r="H2183" s="8">
        <v>2420</v>
      </c>
      <c r="I2183" s="8">
        <v>8492</v>
      </c>
      <c r="J2183" t="str">
        <f>LOOKUP(A2183,Feuil7!A$2:A$28,Feuil7!D$2:D$28)</f>
        <v>ILE-DE-FRANCE</v>
      </c>
      <c r="K2183" t="str">
        <f t="shared" si="139"/>
        <v>niveau supérieur</v>
      </c>
      <c r="L2183" t="str">
        <f t="shared" si="140"/>
        <v>REGION PARISIENNE</v>
      </c>
      <c r="M2183" s="11">
        <f t="shared" si="141"/>
        <v>22216</v>
      </c>
      <c r="N2183" s="11">
        <f t="shared" si="142"/>
        <v>4396</v>
      </c>
    </row>
    <row r="2184" spans="1:14" x14ac:dyDescent="0.25">
      <c r="A2184" s="5">
        <v>52</v>
      </c>
      <c r="B2184" s="9" t="s">
        <v>110</v>
      </c>
      <c r="C2184" s="10" t="s">
        <v>111</v>
      </c>
      <c r="D2184">
        <v>1968</v>
      </c>
      <c r="E2184" s="7" t="s">
        <v>195</v>
      </c>
      <c r="F2184" s="8">
        <v>6764</v>
      </c>
      <c r="G2184" s="8">
        <v>12592</v>
      </c>
      <c r="H2184" s="8">
        <v>5444</v>
      </c>
      <c r="I2184" s="8">
        <v>9912</v>
      </c>
      <c r="J2184" t="str">
        <f>LOOKUP(A2184,Feuil7!A$2:A$28,Feuil7!D$2:D$28)</f>
        <v>PAYS DE LA LOIRE</v>
      </c>
      <c r="K2184" t="str">
        <f t="shared" si="139"/>
        <v>niveau secondaire</v>
      </c>
      <c r="L2184" t="str">
        <f t="shared" si="140"/>
        <v>OUEST</v>
      </c>
      <c r="M2184" s="11">
        <f t="shared" si="141"/>
        <v>34712</v>
      </c>
      <c r="N2184" s="11">
        <f t="shared" si="142"/>
        <v>12208</v>
      </c>
    </row>
    <row r="2185" spans="1:14" x14ac:dyDescent="0.25">
      <c r="A2185" s="5">
        <v>43</v>
      </c>
      <c r="B2185" s="9" t="s">
        <v>34</v>
      </c>
      <c r="C2185" s="10" t="s">
        <v>64</v>
      </c>
      <c r="D2185">
        <v>1968</v>
      </c>
      <c r="E2185" s="7" t="s">
        <v>197</v>
      </c>
      <c r="F2185" s="8">
        <v>640</v>
      </c>
      <c r="G2185" s="8">
        <v>5136</v>
      </c>
      <c r="H2185" s="8">
        <v>444</v>
      </c>
      <c r="I2185" s="8">
        <v>1924</v>
      </c>
      <c r="J2185" t="str">
        <f>LOOKUP(A2185,Feuil7!A$2:A$28,Feuil7!D$2:D$28)</f>
        <v>FRANCHE-COMTE</v>
      </c>
      <c r="K2185" t="str">
        <f t="shared" si="139"/>
        <v>niveau supérieur</v>
      </c>
      <c r="L2185" t="str">
        <f t="shared" si="140"/>
        <v>EST</v>
      </c>
      <c r="M2185" s="11">
        <f t="shared" si="141"/>
        <v>8144</v>
      </c>
      <c r="N2185" s="11">
        <f t="shared" si="142"/>
        <v>1084</v>
      </c>
    </row>
    <row r="2186" spans="1:14" x14ac:dyDescent="0.25">
      <c r="A2186" s="5">
        <v>74</v>
      </c>
      <c r="B2186" s="9" t="s">
        <v>59</v>
      </c>
      <c r="C2186" s="10" t="s">
        <v>60</v>
      </c>
      <c r="D2186" s="11">
        <v>2006</v>
      </c>
      <c r="E2186" s="7" t="s">
        <v>193</v>
      </c>
      <c r="F2186" s="8">
        <v>27.115760252146128</v>
      </c>
      <c r="G2186" s="8">
        <v>8471.0782507566964</v>
      </c>
      <c r="H2186" s="8">
        <v>17.761051085226807</v>
      </c>
      <c r="I2186" s="8">
        <v>12827.591138127402</v>
      </c>
      <c r="J2186" t="str">
        <f>LOOKUP(A2186,Feuil7!A$2:A$28,Feuil7!D$2:D$28)</f>
        <v>LIMOUSIN</v>
      </c>
      <c r="K2186" t="str">
        <f t="shared" si="139"/>
        <v>niveau primaire</v>
      </c>
      <c r="L2186" t="str">
        <f t="shared" si="140"/>
        <v>SUD-OUEST</v>
      </c>
      <c r="M2186" s="11">
        <f t="shared" si="141"/>
        <v>21343.54620022147</v>
      </c>
      <c r="N2186" s="11">
        <f t="shared" si="142"/>
        <v>44.876811337372935</v>
      </c>
    </row>
    <row r="2187" spans="1:14" x14ac:dyDescent="0.25">
      <c r="A2187" s="5">
        <v>41</v>
      </c>
      <c r="B2187" s="9" t="s">
        <v>123</v>
      </c>
      <c r="C2187" s="10" t="s">
        <v>124</v>
      </c>
      <c r="D2187" s="11">
        <v>1999</v>
      </c>
      <c r="E2187" s="7" t="s">
        <v>193</v>
      </c>
      <c r="F2187" s="8">
        <v>336</v>
      </c>
      <c r="G2187" s="8">
        <v>39967</v>
      </c>
      <c r="H2187" s="8">
        <v>240</v>
      </c>
      <c r="I2187" s="8">
        <v>69573</v>
      </c>
      <c r="J2187" t="str">
        <f>LOOKUP(A2187,Feuil7!A$2:A$28,Feuil7!D$2:D$28)</f>
        <v>LORRAINE</v>
      </c>
      <c r="K2187" t="str">
        <f t="shared" si="139"/>
        <v>niveau primaire</v>
      </c>
      <c r="L2187" t="str">
        <f t="shared" si="140"/>
        <v>EST</v>
      </c>
      <c r="M2187" s="11">
        <f t="shared" si="141"/>
        <v>110116</v>
      </c>
      <c r="N2187" s="11">
        <f t="shared" si="142"/>
        <v>576</v>
      </c>
    </row>
    <row r="2188" spans="1:14" x14ac:dyDescent="0.25">
      <c r="A2188" s="5">
        <v>73</v>
      </c>
      <c r="B2188" s="9" t="s">
        <v>76</v>
      </c>
      <c r="C2188" s="10" t="s">
        <v>77</v>
      </c>
      <c r="D2188" s="11">
        <v>1999</v>
      </c>
      <c r="E2188" s="7" t="s">
        <v>197</v>
      </c>
      <c r="F2188" s="8">
        <v>575</v>
      </c>
      <c r="G2188" s="8">
        <v>7788</v>
      </c>
      <c r="H2188" s="8">
        <v>550</v>
      </c>
      <c r="I2188" s="8">
        <v>8880</v>
      </c>
      <c r="J2188" t="str">
        <f>LOOKUP(A2188,Feuil7!A$2:A$28,Feuil7!D$2:D$28)</f>
        <v>MIDI-PYRENEES</v>
      </c>
      <c r="K2188" t="str">
        <f t="shared" si="139"/>
        <v>niveau supérieur</v>
      </c>
      <c r="L2188" t="str">
        <f t="shared" si="140"/>
        <v>SUD-OUEST</v>
      </c>
      <c r="M2188" s="11">
        <f t="shared" si="141"/>
        <v>17793</v>
      </c>
      <c r="N2188" s="11">
        <f t="shared" si="142"/>
        <v>1125</v>
      </c>
    </row>
    <row r="2189" spans="1:14" x14ac:dyDescent="0.25">
      <c r="A2189" s="5">
        <v>91</v>
      </c>
      <c r="B2189" s="9" t="s">
        <v>72</v>
      </c>
      <c r="C2189" s="10" t="s">
        <v>73</v>
      </c>
      <c r="D2189" s="11">
        <v>1975</v>
      </c>
      <c r="E2189" s="7" t="s">
        <v>193</v>
      </c>
      <c r="F2189" s="8">
        <v>5460</v>
      </c>
      <c r="G2189" s="8">
        <v>39555</v>
      </c>
      <c r="H2189" s="8">
        <v>5335</v>
      </c>
      <c r="I2189" s="8">
        <v>47530</v>
      </c>
      <c r="J2189" t="str">
        <f>LOOKUP(A2189,Feuil7!A$2:A$28,Feuil7!D$2:D$28)</f>
        <v>LANGUEDOC-ROUSSILLON</v>
      </c>
      <c r="K2189" t="str">
        <f t="shared" si="139"/>
        <v>niveau primaire</v>
      </c>
      <c r="L2189" t="str">
        <f t="shared" si="140"/>
        <v>MEDITERRANEE</v>
      </c>
      <c r="M2189" s="11">
        <f t="shared" si="141"/>
        <v>97880</v>
      </c>
      <c r="N2189" s="11">
        <f t="shared" si="142"/>
        <v>10795</v>
      </c>
    </row>
    <row r="2190" spans="1:14" x14ac:dyDescent="0.25">
      <c r="A2190" s="5">
        <v>42</v>
      </c>
      <c r="B2190" s="9" t="s">
        <v>143</v>
      </c>
      <c r="C2190" s="10" t="s">
        <v>144</v>
      </c>
      <c r="D2190" s="11">
        <v>2006</v>
      </c>
      <c r="E2190" s="7" t="s">
        <v>194</v>
      </c>
      <c r="F2190" s="8">
        <v>2799.7904013314746</v>
      </c>
      <c r="G2190" s="8">
        <v>11480.097723577639</v>
      </c>
      <c r="H2190" s="8">
        <v>1864.3448191451516</v>
      </c>
      <c r="I2190" s="8">
        <v>16788.554927855399</v>
      </c>
      <c r="J2190" t="str">
        <f>LOOKUP(A2190,Feuil7!A$2:A$28,Feuil7!D$2:D$28)</f>
        <v>ALSACE</v>
      </c>
      <c r="K2190" t="str">
        <f t="shared" si="139"/>
        <v>niveau secondaire</v>
      </c>
      <c r="L2190" t="str">
        <f t="shared" si="140"/>
        <v>EST</v>
      </c>
      <c r="M2190" s="11">
        <f t="shared" si="141"/>
        <v>32932.787871909662</v>
      </c>
      <c r="N2190" s="11">
        <f t="shared" si="142"/>
        <v>4664.1352204766263</v>
      </c>
    </row>
    <row r="2191" spans="1:14" x14ac:dyDescent="0.25">
      <c r="A2191" s="5">
        <v>41</v>
      </c>
      <c r="B2191" s="9" t="s">
        <v>180</v>
      </c>
      <c r="C2191" s="10" t="s">
        <v>181</v>
      </c>
      <c r="D2191" s="11">
        <v>1975</v>
      </c>
      <c r="E2191" s="7" t="s">
        <v>195</v>
      </c>
      <c r="F2191" s="8">
        <v>7040</v>
      </c>
      <c r="G2191" s="8">
        <v>15640</v>
      </c>
      <c r="H2191" s="8">
        <v>4260</v>
      </c>
      <c r="I2191" s="8">
        <v>7960</v>
      </c>
      <c r="J2191" t="str">
        <f>LOOKUP(A2191,Feuil7!A$2:A$28,Feuil7!D$2:D$28)</f>
        <v>LORRAINE</v>
      </c>
      <c r="K2191" t="str">
        <f t="shared" si="139"/>
        <v>niveau secondaire</v>
      </c>
      <c r="L2191" t="str">
        <f t="shared" si="140"/>
        <v>EST</v>
      </c>
      <c r="M2191" s="11">
        <f t="shared" si="141"/>
        <v>34900</v>
      </c>
      <c r="N2191" s="11">
        <f t="shared" si="142"/>
        <v>11300</v>
      </c>
    </row>
    <row r="2192" spans="1:14" x14ac:dyDescent="0.25">
      <c r="A2192" s="5">
        <v>25</v>
      </c>
      <c r="B2192" s="9" t="s">
        <v>131</v>
      </c>
      <c r="C2192" s="10" t="s">
        <v>132</v>
      </c>
      <c r="D2192" s="11">
        <v>2006</v>
      </c>
      <c r="E2192" s="7" t="s">
        <v>194</v>
      </c>
      <c r="F2192" s="8">
        <v>991.42008942999144</v>
      </c>
      <c r="G2192" s="8">
        <v>4347.9860258486951</v>
      </c>
      <c r="H2192" s="8">
        <v>701.39086434203182</v>
      </c>
      <c r="I2192" s="8">
        <v>7750.9085977651848</v>
      </c>
      <c r="J2192" t="str">
        <f>LOOKUP(A2192,Feuil7!A$2:A$28,Feuil7!D$2:D$28)</f>
        <v>BASSE-NORMANDIE</v>
      </c>
      <c r="K2192" t="str">
        <f t="shared" si="139"/>
        <v>niveau secondaire</v>
      </c>
      <c r="L2192" t="str">
        <f t="shared" si="140"/>
        <v>BASSIN PARISIEN</v>
      </c>
      <c r="M2192" s="11">
        <f t="shared" si="141"/>
        <v>13791.705577385903</v>
      </c>
      <c r="N2192" s="11">
        <f t="shared" si="142"/>
        <v>1692.8109537720234</v>
      </c>
    </row>
    <row r="2193" spans="1:14" x14ac:dyDescent="0.25">
      <c r="A2193" s="5">
        <v>74</v>
      </c>
      <c r="B2193" s="9" t="s">
        <v>178</v>
      </c>
      <c r="C2193" s="10" t="s">
        <v>179</v>
      </c>
      <c r="D2193" s="11">
        <v>1990</v>
      </c>
      <c r="E2193" s="7" t="s">
        <v>195</v>
      </c>
      <c r="F2193" s="8">
        <v>5306</v>
      </c>
      <c r="G2193" s="8">
        <v>27777</v>
      </c>
      <c r="H2193" s="8">
        <v>3937</v>
      </c>
      <c r="I2193" s="8">
        <v>17484</v>
      </c>
      <c r="J2193" t="str">
        <f>LOOKUP(A2193,Feuil7!A$2:A$28,Feuil7!D$2:D$28)</f>
        <v>LIMOUSIN</v>
      </c>
      <c r="K2193" t="str">
        <f t="shared" si="139"/>
        <v>niveau secondaire</v>
      </c>
      <c r="L2193" t="str">
        <f t="shared" si="140"/>
        <v>SUD-OUEST</v>
      </c>
      <c r="M2193" s="11">
        <f t="shared" si="141"/>
        <v>54504</v>
      </c>
      <c r="N2193" s="11">
        <f t="shared" si="142"/>
        <v>9243</v>
      </c>
    </row>
    <row r="2194" spans="1:14" x14ac:dyDescent="0.25">
      <c r="A2194" s="5">
        <v>11</v>
      </c>
      <c r="B2194" s="9" t="s">
        <v>27</v>
      </c>
      <c r="C2194" s="10" t="s">
        <v>186</v>
      </c>
      <c r="D2194">
        <v>1968</v>
      </c>
      <c r="E2194" s="7" t="s">
        <v>197</v>
      </c>
      <c r="F2194" s="8">
        <v>1120</v>
      </c>
      <c r="G2194" s="8">
        <v>16924</v>
      </c>
      <c r="H2194" s="8">
        <v>880</v>
      </c>
      <c r="I2194" s="8">
        <v>5500</v>
      </c>
      <c r="J2194" t="str">
        <f>LOOKUP(A2194,Feuil7!A$2:A$28,Feuil7!D$2:D$28)</f>
        <v>ILE-DE-FRANCE</v>
      </c>
      <c r="K2194" t="str">
        <f t="shared" si="139"/>
        <v>niveau supérieur</v>
      </c>
      <c r="L2194" t="str">
        <f t="shared" si="140"/>
        <v>REGION PARISIENNE</v>
      </c>
      <c r="M2194" s="11">
        <f t="shared" si="141"/>
        <v>24424</v>
      </c>
      <c r="N2194" s="11">
        <f t="shared" si="142"/>
        <v>2000</v>
      </c>
    </row>
    <row r="2195" spans="1:14" x14ac:dyDescent="0.25">
      <c r="A2195" s="5">
        <v>93</v>
      </c>
      <c r="B2195" s="9" t="s">
        <v>32</v>
      </c>
      <c r="C2195" s="10" t="s">
        <v>33</v>
      </c>
      <c r="D2195" s="11">
        <v>1975</v>
      </c>
      <c r="E2195" s="7" t="s">
        <v>196</v>
      </c>
      <c r="F2195" s="8">
        <v>6195</v>
      </c>
      <c r="G2195" s="8">
        <v>39145</v>
      </c>
      <c r="H2195" s="8">
        <v>8100</v>
      </c>
      <c r="I2195" s="8">
        <v>35340</v>
      </c>
      <c r="J2195" t="str">
        <f>LOOKUP(A2195,Feuil7!A$2:A$28,Feuil7!D$2:D$28)</f>
        <v>PROVENCE-ALPES-COTE D'AZUR</v>
      </c>
      <c r="K2195" t="str">
        <f t="shared" si="139"/>
        <v>niveau supérieur</v>
      </c>
      <c r="L2195" t="str">
        <f t="shared" si="140"/>
        <v>MEDITERRANEE</v>
      </c>
      <c r="M2195" s="11">
        <f t="shared" si="141"/>
        <v>88780</v>
      </c>
      <c r="N2195" s="11">
        <f t="shared" si="142"/>
        <v>14295</v>
      </c>
    </row>
    <row r="2196" spans="1:14" x14ac:dyDescent="0.25">
      <c r="A2196" s="5">
        <v>52</v>
      </c>
      <c r="B2196" s="9" t="s">
        <v>61</v>
      </c>
      <c r="C2196" s="10" t="s">
        <v>153</v>
      </c>
      <c r="D2196" s="11">
        <v>1982</v>
      </c>
      <c r="E2196" s="7" t="s">
        <v>195</v>
      </c>
      <c r="F2196" s="8">
        <v>10124</v>
      </c>
      <c r="G2196" s="8">
        <v>30884</v>
      </c>
      <c r="H2196" s="8">
        <v>6568</v>
      </c>
      <c r="I2196" s="8">
        <v>17368</v>
      </c>
      <c r="J2196" t="str">
        <f>LOOKUP(A2196,Feuil7!A$2:A$28,Feuil7!D$2:D$28)</f>
        <v>PAYS DE LA LOIRE</v>
      </c>
      <c r="K2196" t="str">
        <f t="shared" si="139"/>
        <v>niveau secondaire</v>
      </c>
      <c r="L2196" t="str">
        <f t="shared" si="140"/>
        <v>OUEST</v>
      </c>
      <c r="M2196" s="11">
        <f t="shared" si="141"/>
        <v>64944</v>
      </c>
      <c r="N2196" s="11">
        <f t="shared" si="142"/>
        <v>16692</v>
      </c>
    </row>
    <row r="2197" spans="1:14" x14ac:dyDescent="0.25">
      <c r="A2197" s="5">
        <v>26</v>
      </c>
      <c r="B2197" s="9" t="s">
        <v>21</v>
      </c>
      <c r="C2197" s="10" t="s">
        <v>56</v>
      </c>
      <c r="D2197" s="11">
        <v>1975</v>
      </c>
      <c r="E2197" s="7" t="s">
        <v>11</v>
      </c>
      <c r="F2197" s="8">
        <v>6835</v>
      </c>
      <c r="G2197" s="8">
        <v>49410</v>
      </c>
      <c r="H2197" s="8">
        <v>6090</v>
      </c>
      <c r="I2197" s="8">
        <v>54410</v>
      </c>
      <c r="J2197" t="str">
        <f>LOOKUP(A2197,Feuil7!A$2:A$28,Feuil7!D$2:D$28)</f>
        <v>BOURGOGNE</v>
      </c>
      <c r="K2197" t="str">
        <f t="shared" si="139"/>
        <v>niveau primaire</v>
      </c>
      <c r="L2197" t="str">
        <f t="shared" si="140"/>
        <v>BASSIN PARISIEN</v>
      </c>
      <c r="M2197" s="11">
        <f t="shared" si="141"/>
        <v>116745</v>
      </c>
      <c r="N2197" s="11">
        <f t="shared" si="142"/>
        <v>12925</v>
      </c>
    </row>
    <row r="2198" spans="1:14" x14ac:dyDescent="0.25">
      <c r="A2198" s="5">
        <v>91</v>
      </c>
      <c r="B2198" s="9" t="s">
        <v>141</v>
      </c>
      <c r="C2198" s="10" t="s">
        <v>142</v>
      </c>
      <c r="D2198" s="11">
        <v>1975</v>
      </c>
      <c r="E2198" s="7" t="s">
        <v>11</v>
      </c>
      <c r="F2198" s="8">
        <v>4100</v>
      </c>
      <c r="G2198" s="8">
        <v>43410</v>
      </c>
      <c r="H2198" s="8">
        <v>3465</v>
      </c>
      <c r="I2198" s="8">
        <v>55615</v>
      </c>
      <c r="J2198" t="str">
        <f>LOOKUP(A2198,Feuil7!A$2:A$28,Feuil7!D$2:D$28)</f>
        <v>LANGUEDOC-ROUSSILLON</v>
      </c>
      <c r="K2198" t="str">
        <f t="shared" si="139"/>
        <v>niveau primaire</v>
      </c>
      <c r="L2198" t="str">
        <f t="shared" si="140"/>
        <v>MEDITERRANEE</v>
      </c>
      <c r="M2198" s="11">
        <f t="shared" si="141"/>
        <v>106590</v>
      </c>
      <c r="N2198" s="11">
        <f t="shared" si="142"/>
        <v>7565</v>
      </c>
    </row>
    <row r="2199" spans="1:14" x14ac:dyDescent="0.25">
      <c r="A2199" s="5">
        <v>73</v>
      </c>
      <c r="B2199" s="9" t="s">
        <v>168</v>
      </c>
      <c r="C2199" s="10" t="s">
        <v>169</v>
      </c>
      <c r="D2199" s="11">
        <v>2011</v>
      </c>
      <c r="E2199" s="7" t="s">
        <v>194</v>
      </c>
      <c r="F2199" s="8">
        <v>1117.9511408681574</v>
      </c>
      <c r="G2199" s="8">
        <v>6698.0800277454591</v>
      </c>
      <c r="H2199" s="8">
        <v>676.55988510317638</v>
      </c>
      <c r="I2199" s="8">
        <v>10434.205061698094</v>
      </c>
      <c r="J2199" t="str">
        <f>LOOKUP(A2199,Feuil7!A$2:A$28,Feuil7!D$2:D$28)</f>
        <v>MIDI-PYRENEES</v>
      </c>
      <c r="K2199" t="str">
        <f t="shared" si="139"/>
        <v>niveau secondaire</v>
      </c>
      <c r="L2199" t="str">
        <f t="shared" si="140"/>
        <v>SUD-OUEST</v>
      </c>
      <c r="M2199" s="11">
        <f t="shared" si="141"/>
        <v>18926.796115414887</v>
      </c>
      <c r="N2199" s="11">
        <f t="shared" si="142"/>
        <v>1794.5110259713338</v>
      </c>
    </row>
    <row r="2200" spans="1:14" x14ac:dyDescent="0.25">
      <c r="A2200" s="5">
        <v>31</v>
      </c>
      <c r="B2200" s="9" t="s">
        <v>127</v>
      </c>
      <c r="C2200" s="10" t="s">
        <v>128</v>
      </c>
      <c r="D2200" s="11">
        <v>1990</v>
      </c>
      <c r="E2200" s="7" t="s">
        <v>196</v>
      </c>
      <c r="F2200" s="8">
        <v>8268</v>
      </c>
      <c r="G2200" s="8">
        <v>70033</v>
      </c>
      <c r="H2200" s="8">
        <v>11610</v>
      </c>
      <c r="I2200" s="8">
        <v>65782</v>
      </c>
      <c r="J2200" t="str">
        <f>LOOKUP(A2200,Feuil7!A$2:A$28,Feuil7!D$2:D$28)</f>
        <v>NORD-PAS-DE-CALAIS</v>
      </c>
      <c r="K2200" t="str">
        <f t="shared" si="139"/>
        <v>niveau supérieur</v>
      </c>
      <c r="L2200" t="str">
        <f t="shared" si="140"/>
        <v/>
      </c>
      <c r="M2200" s="11">
        <f t="shared" si="141"/>
        <v>155693</v>
      </c>
      <c r="N2200" s="11">
        <f t="shared" si="142"/>
        <v>19878</v>
      </c>
    </row>
    <row r="2201" spans="1:14" x14ac:dyDescent="0.25">
      <c r="A2201" s="5">
        <v>25</v>
      </c>
      <c r="B2201" s="9" t="s">
        <v>35</v>
      </c>
      <c r="C2201" s="10" t="s">
        <v>36</v>
      </c>
      <c r="D2201" s="11">
        <v>1999</v>
      </c>
      <c r="E2201" s="7" t="s">
        <v>197</v>
      </c>
      <c r="F2201" s="8">
        <v>2114</v>
      </c>
      <c r="G2201" s="8">
        <v>30311</v>
      </c>
      <c r="H2201" s="8">
        <v>3142</v>
      </c>
      <c r="I2201" s="8">
        <v>32800</v>
      </c>
      <c r="J2201" t="str">
        <f>LOOKUP(A2201,Feuil7!A$2:A$28,Feuil7!D$2:D$28)</f>
        <v>BASSE-NORMANDIE</v>
      </c>
      <c r="K2201" t="str">
        <f t="shared" si="139"/>
        <v>niveau supérieur</v>
      </c>
      <c r="L2201" t="str">
        <f t="shared" si="140"/>
        <v>BASSIN PARISIEN</v>
      </c>
      <c r="M2201" s="11">
        <f t="shared" si="141"/>
        <v>68367</v>
      </c>
      <c r="N2201" s="11">
        <f t="shared" si="142"/>
        <v>5256</v>
      </c>
    </row>
    <row r="2202" spans="1:14" x14ac:dyDescent="0.25">
      <c r="A2202" s="5">
        <v>43</v>
      </c>
      <c r="B2202" s="9" t="s">
        <v>90</v>
      </c>
      <c r="C2202" s="10" t="s">
        <v>91</v>
      </c>
      <c r="D2202" s="11">
        <v>1982</v>
      </c>
      <c r="E2202" s="7" t="s">
        <v>194</v>
      </c>
      <c r="F2202" s="8">
        <v>936</v>
      </c>
      <c r="G2202" s="8">
        <v>3268</v>
      </c>
      <c r="H2202" s="8">
        <v>1240</v>
      </c>
      <c r="I2202" s="8">
        <v>4856</v>
      </c>
      <c r="J2202" t="str">
        <f>LOOKUP(A2202,Feuil7!A$2:A$28,Feuil7!D$2:D$28)</f>
        <v>FRANCHE-COMTE</v>
      </c>
      <c r="K2202" t="str">
        <f t="shared" si="139"/>
        <v>niveau secondaire</v>
      </c>
      <c r="L2202" t="str">
        <f t="shared" si="140"/>
        <v>EST</v>
      </c>
      <c r="M2202" s="11">
        <f t="shared" si="141"/>
        <v>10300</v>
      </c>
      <c r="N2202" s="11">
        <f t="shared" si="142"/>
        <v>2176</v>
      </c>
    </row>
    <row r="2203" spans="1:14" x14ac:dyDescent="0.25">
      <c r="A2203" s="5">
        <v>73</v>
      </c>
      <c r="B2203" s="9" t="s">
        <v>313</v>
      </c>
      <c r="C2203" s="10" t="s">
        <v>24</v>
      </c>
      <c r="D2203" s="11">
        <v>1982</v>
      </c>
      <c r="E2203" s="7" t="s">
        <v>195</v>
      </c>
      <c r="F2203" s="8">
        <v>2084</v>
      </c>
      <c r="G2203" s="8">
        <v>5876</v>
      </c>
      <c r="H2203" s="8">
        <v>1284</v>
      </c>
      <c r="I2203" s="8">
        <v>3672</v>
      </c>
      <c r="J2203" t="str">
        <f>LOOKUP(A2203,Feuil7!A$2:A$28,Feuil7!D$2:D$28)</f>
        <v>MIDI-PYRENEES</v>
      </c>
      <c r="K2203" t="str">
        <f t="shared" si="139"/>
        <v>niveau secondaire</v>
      </c>
      <c r="L2203" t="str">
        <f t="shared" si="140"/>
        <v>SUD-OUEST</v>
      </c>
      <c r="M2203" s="11">
        <f t="shared" si="141"/>
        <v>12916</v>
      </c>
      <c r="N2203" s="11">
        <f t="shared" si="142"/>
        <v>3368</v>
      </c>
    </row>
    <row r="2204" spans="1:14" x14ac:dyDescent="0.25">
      <c r="A2204" s="5">
        <v>43</v>
      </c>
      <c r="B2204" s="9" t="s">
        <v>90</v>
      </c>
      <c r="C2204" s="10" t="s">
        <v>91</v>
      </c>
      <c r="D2204" s="11">
        <v>1990</v>
      </c>
      <c r="E2204" s="7" t="s">
        <v>196</v>
      </c>
      <c r="F2204" s="8">
        <v>867</v>
      </c>
      <c r="G2204" s="8">
        <v>7272</v>
      </c>
      <c r="H2204" s="8">
        <v>1212</v>
      </c>
      <c r="I2204" s="8">
        <v>7804</v>
      </c>
      <c r="J2204" t="str">
        <f>LOOKUP(A2204,Feuil7!A$2:A$28,Feuil7!D$2:D$28)</f>
        <v>FRANCHE-COMTE</v>
      </c>
      <c r="K2204" t="str">
        <f t="shared" si="139"/>
        <v>niveau supérieur</v>
      </c>
      <c r="L2204" t="str">
        <f t="shared" si="140"/>
        <v>EST</v>
      </c>
      <c r="M2204" s="11">
        <f t="shared" si="141"/>
        <v>17155</v>
      </c>
      <c r="N2204" s="11">
        <f t="shared" si="142"/>
        <v>2079</v>
      </c>
    </row>
    <row r="2205" spans="1:14" x14ac:dyDescent="0.25">
      <c r="A2205" s="5">
        <v>82</v>
      </c>
      <c r="B2205" s="9" t="s">
        <v>309</v>
      </c>
      <c r="C2205" s="10" t="s">
        <v>20</v>
      </c>
      <c r="D2205" s="11">
        <v>1975</v>
      </c>
      <c r="E2205" s="7" t="s">
        <v>197</v>
      </c>
      <c r="F2205" s="8">
        <v>345</v>
      </c>
      <c r="G2205" s="8">
        <v>3000</v>
      </c>
      <c r="H2205" s="8">
        <v>605</v>
      </c>
      <c r="I2205" s="8">
        <v>2830</v>
      </c>
      <c r="J2205" t="str">
        <f>LOOKUP(A2205,Feuil7!A$2:A$28,Feuil7!D$2:D$28)</f>
        <v>RHONE-ALPES</v>
      </c>
      <c r="K2205" t="str">
        <f t="shared" si="139"/>
        <v>niveau supérieur</v>
      </c>
      <c r="L2205" t="str">
        <f t="shared" si="140"/>
        <v>CENTRE-EST</v>
      </c>
      <c r="M2205" s="11">
        <f t="shared" si="141"/>
        <v>6780</v>
      </c>
      <c r="N2205" s="11">
        <f t="shared" si="142"/>
        <v>950</v>
      </c>
    </row>
    <row r="2206" spans="1:14" x14ac:dyDescent="0.25">
      <c r="A2206" s="5">
        <v>42</v>
      </c>
      <c r="B2206" s="9" t="s">
        <v>145</v>
      </c>
      <c r="C2206" s="10" t="s">
        <v>146</v>
      </c>
      <c r="D2206" s="11">
        <v>2011</v>
      </c>
      <c r="E2206" s="7" t="s">
        <v>194</v>
      </c>
      <c r="F2206" s="8">
        <v>2177.9206131446726</v>
      </c>
      <c r="G2206" s="8">
        <v>7449.4134925694098</v>
      </c>
      <c r="H2206" s="8">
        <v>1394.9085880711561</v>
      </c>
      <c r="I2206" s="8">
        <v>11203.889185157363</v>
      </c>
      <c r="J2206" t="str">
        <f>LOOKUP(A2206,Feuil7!A$2:A$28,Feuil7!D$2:D$28)</f>
        <v>ALSACE</v>
      </c>
      <c r="K2206" t="str">
        <f t="shared" si="139"/>
        <v>niveau secondaire</v>
      </c>
      <c r="L2206" t="str">
        <f t="shared" si="140"/>
        <v>EST</v>
      </c>
      <c r="M2206" s="11">
        <f t="shared" si="141"/>
        <v>22226.1318789426</v>
      </c>
      <c r="N2206" s="11">
        <f t="shared" si="142"/>
        <v>3572.829201215829</v>
      </c>
    </row>
    <row r="2207" spans="1:14" x14ac:dyDescent="0.25">
      <c r="A2207" s="5">
        <v>21</v>
      </c>
      <c r="B2207" s="9" t="s">
        <v>99</v>
      </c>
      <c r="C2207" s="10" t="s">
        <v>116</v>
      </c>
      <c r="D2207" s="11">
        <v>1975</v>
      </c>
      <c r="E2207" s="7" t="s">
        <v>197</v>
      </c>
      <c r="F2207" s="8">
        <v>305</v>
      </c>
      <c r="G2207" s="8">
        <v>2370</v>
      </c>
      <c r="H2207" s="8">
        <v>490</v>
      </c>
      <c r="I2207" s="8">
        <v>1925</v>
      </c>
      <c r="J2207" t="str">
        <f>LOOKUP(A2207,Feuil7!A$2:A$28,Feuil7!D$2:D$28)</f>
        <v>CHAMPAGNE-ARDENNE</v>
      </c>
      <c r="K2207" t="str">
        <f t="shared" si="139"/>
        <v>niveau supérieur</v>
      </c>
      <c r="L2207" t="str">
        <f t="shared" si="140"/>
        <v>BASSIN PARISIEN</v>
      </c>
      <c r="M2207" s="11">
        <f t="shared" si="141"/>
        <v>5090</v>
      </c>
      <c r="N2207" s="11">
        <f t="shared" si="142"/>
        <v>795</v>
      </c>
    </row>
    <row r="2208" spans="1:14" x14ac:dyDescent="0.25">
      <c r="A2208" s="5">
        <v>11</v>
      </c>
      <c r="B2208" s="9" t="s">
        <v>187</v>
      </c>
      <c r="C2208" s="10" t="s">
        <v>188</v>
      </c>
      <c r="D2208" s="11">
        <v>2011</v>
      </c>
      <c r="E2208" s="7" t="s">
        <v>11</v>
      </c>
      <c r="F2208" s="8">
        <v>6289.3191359255097</v>
      </c>
      <c r="G2208" s="8">
        <v>66106.53527683916</v>
      </c>
      <c r="H2208" s="8">
        <v>4021.6276909394305</v>
      </c>
      <c r="I2208" s="8">
        <v>78693.822793179075</v>
      </c>
      <c r="J2208" t="str">
        <f>LOOKUP(A2208,Feuil7!A$2:A$28,Feuil7!D$2:D$28)</f>
        <v>ILE-DE-FRANCE</v>
      </c>
      <c r="K2208" t="str">
        <f t="shared" si="139"/>
        <v>niveau primaire</v>
      </c>
      <c r="L2208" t="str">
        <f t="shared" si="140"/>
        <v>REGION PARISIENNE</v>
      </c>
      <c r="M2208" s="11">
        <f t="shared" si="141"/>
        <v>155111.3048968832</v>
      </c>
      <c r="N2208" s="11">
        <f t="shared" si="142"/>
        <v>10310.94682686494</v>
      </c>
    </row>
    <row r="2209" spans="1:14" x14ac:dyDescent="0.25">
      <c r="A2209" s="5">
        <v>53</v>
      </c>
      <c r="B2209" s="9" t="s">
        <v>70</v>
      </c>
      <c r="C2209" s="10" t="s">
        <v>71</v>
      </c>
      <c r="D2209" s="11">
        <v>1982</v>
      </c>
      <c r="E2209" s="7" t="s">
        <v>193</v>
      </c>
      <c r="F2209" s="8">
        <v>2448</v>
      </c>
      <c r="G2209" s="8">
        <v>67692</v>
      </c>
      <c r="H2209" s="8">
        <v>2392</v>
      </c>
      <c r="I2209" s="8">
        <v>87304</v>
      </c>
      <c r="J2209" t="str">
        <f>LOOKUP(A2209,Feuil7!A$2:A$28,Feuil7!D$2:D$28)</f>
        <v>BRETAGNE</v>
      </c>
      <c r="K2209" t="str">
        <f t="shared" si="139"/>
        <v>niveau primaire</v>
      </c>
      <c r="L2209" t="str">
        <f t="shared" si="140"/>
        <v>OUEST</v>
      </c>
      <c r="M2209" s="11">
        <f t="shared" si="141"/>
        <v>159836</v>
      </c>
      <c r="N2209" s="11">
        <f t="shared" si="142"/>
        <v>4840</v>
      </c>
    </row>
    <row r="2210" spans="1:14" x14ac:dyDescent="0.25">
      <c r="A2210" s="5">
        <v>41</v>
      </c>
      <c r="B2210" s="9" t="s">
        <v>180</v>
      </c>
      <c r="C2210" s="10" t="s">
        <v>181</v>
      </c>
      <c r="D2210" s="11">
        <v>2006</v>
      </c>
      <c r="E2210" s="7" t="s">
        <v>194</v>
      </c>
      <c r="F2210" s="8">
        <v>1301.6489666287346</v>
      </c>
      <c r="G2210" s="8">
        <v>6213.9746717475746</v>
      </c>
      <c r="H2210" s="8">
        <v>968.93266338001877</v>
      </c>
      <c r="I2210" s="8">
        <v>9750.1499522217819</v>
      </c>
      <c r="J2210" t="str">
        <f>LOOKUP(A2210,Feuil7!A$2:A$28,Feuil7!D$2:D$28)</f>
        <v>LORRAINE</v>
      </c>
      <c r="K2210" t="str">
        <f t="shared" si="139"/>
        <v>niveau secondaire</v>
      </c>
      <c r="L2210" t="str">
        <f t="shared" si="140"/>
        <v>EST</v>
      </c>
      <c r="M2210" s="11">
        <f t="shared" si="141"/>
        <v>18234.706253978111</v>
      </c>
      <c r="N2210" s="11">
        <f t="shared" si="142"/>
        <v>2270.5816300087536</v>
      </c>
    </row>
    <row r="2211" spans="1:14" x14ac:dyDescent="0.25">
      <c r="A2211" s="5">
        <v>53</v>
      </c>
      <c r="B2211" s="9" t="s">
        <v>121</v>
      </c>
      <c r="C2211" s="10" t="s">
        <v>122</v>
      </c>
      <c r="D2211" s="11">
        <v>2011</v>
      </c>
      <c r="E2211" s="7" t="s">
        <v>193</v>
      </c>
      <c r="F2211" s="8">
        <v>80.279337000608479</v>
      </c>
      <c r="G2211" s="8">
        <v>25513.805448150128</v>
      </c>
      <c r="H2211" s="8">
        <v>59.781380309700999</v>
      </c>
      <c r="I2211" s="8">
        <v>43568.708365086706</v>
      </c>
      <c r="J2211" t="str">
        <f>LOOKUP(A2211,Feuil7!A$2:A$28,Feuil7!D$2:D$28)</f>
        <v>BRETAGNE</v>
      </c>
      <c r="K2211" t="str">
        <f t="shared" si="139"/>
        <v>niveau primaire</v>
      </c>
      <c r="L2211" t="str">
        <f t="shared" si="140"/>
        <v>OUEST</v>
      </c>
      <c r="M2211" s="11">
        <f t="shared" si="141"/>
        <v>69222.574530547136</v>
      </c>
      <c r="N2211" s="11">
        <f t="shared" si="142"/>
        <v>140.06071731030949</v>
      </c>
    </row>
    <row r="2212" spans="1:14" x14ac:dyDescent="0.25">
      <c r="A2212" s="5">
        <v>21</v>
      </c>
      <c r="B2212" s="9" t="s">
        <v>114</v>
      </c>
      <c r="C2212" s="10" t="s">
        <v>115</v>
      </c>
      <c r="D2212" s="11">
        <v>2011</v>
      </c>
      <c r="E2212" s="7" t="s">
        <v>194</v>
      </c>
      <c r="F2212" s="8">
        <v>1760.2105518565363</v>
      </c>
      <c r="G2212" s="8">
        <v>8133.2260991816156</v>
      </c>
      <c r="H2212" s="8">
        <v>1455.5925799993943</v>
      </c>
      <c r="I2212" s="8">
        <v>13251.255034920556</v>
      </c>
      <c r="J2212" t="str">
        <f>LOOKUP(A2212,Feuil7!A$2:A$28,Feuil7!D$2:D$28)</f>
        <v>CHAMPAGNE-ARDENNE</v>
      </c>
      <c r="K2212" t="str">
        <f t="shared" si="139"/>
        <v>niveau secondaire</v>
      </c>
      <c r="L2212" t="str">
        <f t="shared" si="140"/>
        <v>BASSIN PARISIEN</v>
      </c>
      <c r="M2212" s="11">
        <f t="shared" si="141"/>
        <v>24600.2842659581</v>
      </c>
      <c r="N2212" s="11">
        <f t="shared" si="142"/>
        <v>3215.8031318559306</v>
      </c>
    </row>
    <row r="2213" spans="1:14" x14ac:dyDescent="0.25">
      <c r="A2213" s="5">
        <v>73</v>
      </c>
      <c r="B2213" s="9" t="s">
        <v>9</v>
      </c>
      <c r="C2213" s="10" t="s">
        <v>170</v>
      </c>
      <c r="D2213" s="11">
        <v>1975</v>
      </c>
      <c r="E2213" s="7" t="s">
        <v>196</v>
      </c>
      <c r="F2213" s="8">
        <v>500</v>
      </c>
      <c r="G2213" s="8">
        <v>3035</v>
      </c>
      <c r="H2213" s="8">
        <v>710</v>
      </c>
      <c r="I2213" s="8">
        <v>2745</v>
      </c>
      <c r="J2213" t="str">
        <f>LOOKUP(A2213,Feuil7!A$2:A$28,Feuil7!D$2:D$28)</f>
        <v>MIDI-PYRENEES</v>
      </c>
      <c r="K2213" t="str">
        <f t="shared" si="139"/>
        <v>niveau supérieur</v>
      </c>
      <c r="L2213" t="str">
        <f t="shared" si="140"/>
        <v>SUD-OUEST</v>
      </c>
      <c r="M2213" s="11">
        <f t="shared" si="141"/>
        <v>6990</v>
      </c>
      <c r="N2213" s="11">
        <f t="shared" si="142"/>
        <v>1210</v>
      </c>
    </row>
    <row r="2214" spans="1:14" x14ac:dyDescent="0.25">
      <c r="A2214" s="5">
        <v>22</v>
      </c>
      <c r="B2214" s="9" t="s">
        <v>166</v>
      </c>
      <c r="C2214" s="10" t="s">
        <v>167</v>
      </c>
      <c r="D2214" s="11">
        <v>1999</v>
      </c>
      <c r="E2214" s="7" t="s">
        <v>193</v>
      </c>
      <c r="F2214" s="8">
        <v>252</v>
      </c>
      <c r="G2214" s="8">
        <v>29824</v>
      </c>
      <c r="H2214" s="8">
        <v>137</v>
      </c>
      <c r="I2214" s="8">
        <v>46194</v>
      </c>
      <c r="J2214" t="str">
        <f>LOOKUP(A2214,Feuil7!A$2:A$28,Feuil7!D$2:D$28)</f>
        <v>PICARDIE</v>
      </c>
      <c r="K2214" t="str">
        <f t="shared" si="139"/>
        <v>niveau primaire</v>
      </c>
      <c r="L2214" t="str">
        <f t="shared" si="140"/>
        <v>BASSIN PARISIEN</v>
      </c>
      <c r="M2214" s="11">
        <f t="shared" si="141"/>
        <v>76407</v>
      </c>
      <c r="N2214" s="11">
        <f t="shared" si="142"/>
        <v>389</v>
      </c>
    </row>
    <row r="2215" spans="1:14" x14ac:dyDescent="0.25">
      <c r="A2215" s="5">
        <v>73</v>
      </c>
      <c r="B2215" s="9" t="s">
        <v>74</v>
      </c>
      <c r="C2215" s="10" t="s">
        <v>75</v>
      </c>
      <c r="D2215" s="11">
        <v>2006</v>
      </c>
      <c r="E2215" s="7" t="s">
        <v>11</v>
      </c>
      <c r="F2215" s="8">
        <v>5933.9951638612247</v>
      </c>
      <c r="G2215" s="8">
        <v>50718.006186781939</v>
      </c>
      <c r="H2215" s="8">
        <v>3693.857748541724</v>
      </c>
      <c r="I2215" s="8">
        <v>65329.181850024193</v>
      </c>
      <c r="J2215" t="str">
        <f>LOOKUP(A2215,Feuil7!A$2:A$28,Feuil7!D$2:D$28)</f>
        <v>MIDI-PYRENEES</v>
      </c>
      <c r="K2215" t="str">
        <f t="shared" si="139"/>
        <v>niveau primaire</v>
      </c>
      <c r="L2215" t="str">
        <f t="shared" si="140"/>
        <v>SUD-OUEST</v>
      </c>
      <c r="M2215" s="11">
        <f t="shared" si="141"/>
        <v>125675.04094920908</v>
      </c>
      <c r="N2215" s="11">
        <f t="shared" si="142"/>
        <v>9627.8529124029483</v>
      </c>
    </row>
    <row r="2216" spans="1:14" x14ac:dyDescent="0.25">
      <c r="A2216" s="5">
        <v>83</v>
      </c>
      <c r="B2216" s="9" t="s">
        <v>306</v>
      </c>
      <c r="C2216" s="10" t="s">
        <v>15</v>
      </c>
      <c r="D2216" s="11">
        <v>1999</v>
      </c>
      <c r="E2216" s="7" t="s">
        <v>11</v>
      </c>
      <c r="F2216" s="8">
        <v>1774</v>
      </c>
      <c r="G2216" s="8">
        <v>22399</v>
      </c>
      <c r="H2216" s="8">
        <v>1090</v>
      </c>
      <c r="I2216" s="8">
        <v>26323</v>
      </c>
      <c r="J2216" t="str">
        <f>LOOKUP(A2216,Feuil7!A$2:A$28,Feuil7!D$2:D$28)</f>
        <v>AUVERGNE</v>
      </c>
      <c r="K2216" t="str">
        <f t="shared" si="139"/>
        <v>niveau primaire</v>
      </c>
      <c r="L2216" t="str">
        <f t="shared" si="140"/>
        <v>CENTRE-EST</v>
      </c>
      <c r="M2216" s="11">
        <f t="shared" si="141"/>
        <v>51586</v>
      </c>
      <c r="N2216" s="11">
        <f t="shared" si="142"/>
        <v>2864</v>
      </c>
    </row>
    <row r="2217" spans="1:14" x14ac:dyDescent="0.25">
      <c r="A2217" s="5">
        <v>21</v>
      </c>
      <c r="B2217" s="9" t="s">
        <v>99</v>
      </c>
      <c r="C2217" s="10" t="s">
        <v>116</v>
      </c>
      <c r="D2217">
        <v>1968</v>
      </c>
      <c r="E2217" s="7" t="s">
        <v>194</v>
      </c>
      <c r="F2217" s="8">
        <v>672</v>
      </c>
      <c r="G2217" s="8">
        <v>1376</v>
      </c>
      <c r="H2217" s="8">
        <v>900</v>
      </c>
      <c r="I2217" s="8">
        <v>2380</v>
      </c>
      <c r="J2217" t="str">
        <f>LOOKUP(A2217,Feuil7!A$2:A$28,Feuil7!D$2:D$28)</f>
        <v>CHAMPAGNE-ARDENNE</v>
      </c>
      <c r="K2217" t="str">
        <f t="shared" si="139"/>
        <v>niveau secondaire</v>
      </c>
      <c r="L2217" t="str">
        <f t="shared" si="140"/>
        <v>BASSIN PARISIEN</v>
      </c>
      <c r="M2217" s="11">
        <f t="shared" si="141"/>
        <v>5328</v>
      </c>
      <c r="N2217" s="11">
        <f t="shared" si="142"/>
        <v>1572</v>
      </c>
    </row>
    <row r="2218" spans="1:14" x14ac:dyDescent="0.25">
      <c r="A2218" s="5">
        <v>21</v>
      </c>
      <c r="B2218" s="9" t="s">
        <v>114</v>
      </c>
      <c r="C2218" s="10" t="s">
        <v>115</v>
      </c>
      <c r="D2218" s="11">
        <v>1999</v>
      </c>
      <c r="E2218" s="7" t="s">
        <v>196</v>
      </c>
      <c r="F2218" s="8">
        <v>3720</v>
      </c>
      <c r="G2218" s="8">
        <v>18693</v>
      </c>
      <c r="H2218" s="8">
        <v>4113</v>
      </c>
      <c r="I2218" s="8">
        <v>21031</v>
      </c>
      <c r="J2218" t="str">
        <f>LOOKUP(A2218,Feuil7!A$2:A$28,Feuil7!D$2:D$28)</f>
        <v>CHAMPAGNE-ARDENNE</v>
      </c>
      <c r="K2218" t="str">
        <f t="shared" si="139"/>
        <v>niveau supérieur</v>
      </c>
      <c r="L2218" t="str">
        <f t="shared" si="140"/>
        <v>BASSIN PARISIEN</v>
      </c>
      <c r="M2218" s="11">
        <f t="shared" si="141"/>
        <v>47557</v>
      </c>
      <c r="N2218" s="11">
        <f t="shared" si="142"/>
        <v>7833</v>
      </c>
    </row>
    <row r="2219" spans="1:14" x14ac:dyDescent="0.25">
      <c r="A2219" s="5">
        <v>72</v>
      </c>
      <c r="B2219" s="9" t="s">
        <v>92</v>
      </c>
      <c r="C2219" s="10" t="s">
        <v>93</v>
      </c>
      <c r="D2219" s="11">
        <v>1982</v>
      </c>
      <c r="E2219" s="7" t="s">
        <v>11</v>
      </c>
      <c r="F2219" s="8">
        <v>4576</v>
      </c>
      <c r="G2219" s="8">
        <v>38824</v>
      </c>
      <c r="H2219" s="8">
        <v>3560</v>
      </c>
      <c r="I2219" s="8">
        <v>49836</v>
      </c>
      <c r="J2219" t="str">
        <f>LOOKUP(A2219,Feuil7!A$2:A$28,Feuil7!D$2:D$28)</f>
        <v>AQUITAINE</v>
      </c>
      <c r="K2219" t="str">
        <f t="shared" si="139"/>
        <v>niveau primaire</v>
      </c>
      <c r="L2219" t="str">
        <f t="shared" si="140"/>
        <v>SUD-OUEST</v>
      </c>
      <c r="M2219" s="11">
        <f t="shared" si="141"/>
        <v>96796</v>
      </c>
      <c r="N2219" s="11">
        <f t="shared" si="142"/>
        <v>8136</v>
      </c>
    </row>
    <row r="2220" spans="1:14" x14ac:dyDescent="0.25">
      <c r="A2220" s="5">
        <v>25</v>
      </c>
      <c r="B2220" s="9" t="s">
        <v>35</v>
      </c>
      <c r="C2220" s="10" t="s">
        <v>36</v>
      </c>
      <c r="D2220" s="11">
        <v>1999</v>
      </c>
      <c r="E2220" s="7" t="s">
        <v>194</v>
      </c>
      <c r="F2220" s="8">
        <v>1843</v>
      </c>
      <c r="G2220" s="8">
        <v>12107</v>
      </c>
      <c r="H2220" s="8">
        <v>1660</v>
      </c>
      <c r="I2220" s="8">
        <v>19938</v>
      </c>
      <c r="J2220" t="str">
        <f>LOOKUP(A2220,Feuil7!A$2:A$28,Feuil7!D$2:D$28)</f>
        <v>BASSE-NORMANDIE</v>
      </c>
      <c r="K2220" t="str">
        <f t="shared" si="139"/>
        <v>niveau secondaire</v>
      </c>
      <c r="L2220" t="str">
        <f t="shared" si="140"/>
        <v>BASSIN PARISIEN</v>
      </c>
      <c r="M2220" s="11">
        <f t="shared" si="141"/>
        <v>35548</v>
      </c>
      <c r="N2220" s="11">
        <f t="shared" si="142"/>
        <v>3503</v>
      </c>
    </row>
    <row r="2221" spans="1:14" x14ac:dyDescent="0.25">
      <c r="A2221" s="5">
        <v>93</v>
      </c>
      <c r="B2221" s="9" t="s">
        <v>310</v>
      </c>
      <c r="C2221" s="10" t="s">
        <v>19</v>
      </c>
      <c r="D2221" s="11">
        <v>2006</v>
      </c>
      <c r="E2221" s="7" t="s">
        <v>196</v>
      </c>
      <c r="F2221" s="8">
        <v>6104.676470585322</v>
      </c>
      <c r="G2221" s="8">
        <v>55702.370587107929</v>
      </c>
      <c r="H2221" s="8">
        <v>6850.6371585089046</v>
      </c>
      <c r="I2221" s="8">
        <v>75746.19961985237</v>
      </c>
      <c r="J2221" t="str">
        <f>LOOKUP(A2221,Feuil7!A$2:A$28,Feuil7!D$2:D$28)</f>
        <v>PROVENCE-ALPES-COTE D'AZUR</v>
      </c>
      <c r="K2221" t="str">
        <f t="shared" si="139"/>
        <v>niveau supérieur</v>
      </c>
      <c r="L2221" t="str">
        <f t="shared" si="140"/>
        <v>MEDITERRANEE</v>
      </c>
      <c r="M2221" s="11">
        <f t="shared" si="141"/>
        <v>144403.88383605453</v>
      </c>
      <c r="N2221" s="11">
        <f t="shared" si="142"/>
        <v>12955.313629094228</v>
      </c>
    </row>
    <row r="2222" spans="1:14" x14ac:dyDescent="0.25">
      <c r="A2222" s="5">
        <v>82</v>
      </c>
      <c r="B2222" s="9" t="s">
        <v>309</v>
      </c>
      <c r="C2222" s="10" t="s">
        <v>20</v>
      </c>
      <c r="D2222" s="11">
        <v>1999</v>
      </c>
      <c r="E2222" s="7" t="s">
        <v>195</v>
      </c>
      <c r="F2222" s="8">
        <v>2610</v>
      </c>
      <c r="G2222" s="8">
        <v>28271</v>
      </c>
      <c r="H2222" s="8">
        <v>1421</v>
      </c>
      <c r="I2222" s="8">
        <v>20712</v>
      </c>
      <c r="J2222" t="str">
        <f>LOOKUP(A2222,Feuil7!A$2:A$28,Feuil7!D$2:D$28)</f>
        <v>RHONE-ALPES</v>
      </c>
      <c r="K2222" t="str">
        <f t="shared" si="139"/>
        <v>niveau secondaire</v>
      </c>
      <c r="L2222" t="str">
        <f t="shared" si="140"/>
        <v>CENTRE-EST</v>
      </c>
      <c r="M2222" s="11">
        <f t="shared" si="141"/>
        <v>53014</v>
      </c>
      <c r="N2222" s="11">
        <f t="shared" si="142"/>
        <v>4031</v>
      </c>
    </row>
    <row r="2223" spans="1:14" x14ac:dyDescent="0.25">
      <c r="A2223" s="5">
        <v>23</v>
      </c>
      <c r="B2223" s="9" t="s">
        <v>66</v>
      </c>
      <c r="C2223" s="10" t="s">
        <v>67</v>
      </c>
      <c r="D2223" s="11">
        <v>1999</v>
      </c>
      <c r="E2223" s="7" t="s">
        <v>197</v>
      </c>
      <c r="F2223" s="8">
        <v>1660</v>
      </c>
      <c r="G2223" s="8">
        <v>22369</v>
      </c>
      <c r="H2223" s="8">
        <v>2116</v>
      </c>
      <c r="I2223" s="8">
        <v>22675</v>
      </c>
      <c r="J2223" t="str">
        <f>LOOKUP(A2223,Feuil7!A$2:A$28,Feuil7!D$2:D$28)</f>
        <v>HAUTE-NORMANDIE</v>
      </c>
      <c r="K2223" t="str">
        <f t="shared" si="139"/>
        <v>niveau supérieur</v>
      </c>
      <c r="L2223" t="str">
        <f t="shared" si="140"/>
        <v>BASSIN PARISIEN</v>
      </c>
      <c r="M2223" s="11">
        <f t="shared" si="141"/>
        <v>48820</v>
      </c>
      <c r="N2223" s="11">
        <f t="shared" si="142"/>
        <v>3776</v>
      </c>
    </row>
    <row r="2224" spans="1:14" x14ac:dyDescent="0.25">
      <c r="A2224" s="5">
        <v>73</v>
      </c>
      <c r="B2224" s="9" t="s">
        <v>76</v>
      </c>
      <c r="C2224" s="10" t="s">
        <v>77</v>
      </c>
      <c r="D2224" s="11">
        <v>1999</v>
      </c>
      <c r="E2224" s="7" t="s">
        <v>194</v>
      </c>
      <c r="F2224" s="8">
        <v>318</v>
      </c>
      <c r="G2224" s="8">
        <v>4347</v>
      </c>
      <c r="H2224" s="8">
        <v>329</v>
      </c>
      <c r="I2224" s="8">
        <v>6186</v>
      </c>
      <c r="J2224" t="str">
        <f>LOOKUP(A2224,Feuil7!A$2:A$28,Feuil7!D$2:D$28)</f>
        <v>MIDI-PYRENEES</v>
      </c>
      <c r="K2224" t="str">
        <f t="shared" si="139"/>
        <v>niveau secondaire</v>
      </c>
      <c r="L2224" t="str">
        <f t="shared" si="140"/>
        <v>SUD-OUEST</v>
      </c>
      <c r="M2224" s="11">
        <f t="shared" si="141"/>
        <v>11180</v>
      </c>
      <c r="N2224" s="11">
        <f t="shared" si="142"/>
        <v>647</v>
      </c>
    </row>
    <row r="2225" spans="1:14" x14ac:dyDescent="0.25">
      <c r="A2225" s="5">
        <v>73</v>
      </c>
      <c r="B2225" s="9" t="s">
        <v>104</v>
      </c>
      <c r="C2225" s="10" t="s">
        <v>105</v>
      </c>
      <c r="D2225" s="11">
        <v>1990</v>
      </c>
      <c r="E2225" s="7" t="s">
        <v>11</v>
      </c>
      <c r="F2225" s="8">
        <v>1057</v>
      </c>
      <c r="G2225" s="8">
        <v>14424</v>
      </c>
      <c r="H2225" s="8">
        <v>972</v>
      </c>
      <c r="I2225" s="8">
        <v>17856</v>
      </c>
      <c r="J2225" t="str">
        <f>LOOKUP(A2225,Feuil7!A$2:A$28,Feuil7!D$2:D$28)</f>
        <v>MIDI-PYRENEES</v>
      </c>
      <c r="K2225" t="str">
        <f t="shared" si="139"/>
        <v>niveau primaire</v>
      </c>
      <c r="L2225" t="str">
        <f t="shared" si="140"/>
        <v>SUD-OUEST</v>
      </c>
      <c r="M2225" s="11">
        <f t="shared" si="141"/>
        <v>34309</v>
      </c>
      <c r="N2225" s="11">
        <f t="shared" si="142"/>
        <v>2029</v>
      </c>
    </row>
    <row r="2226" spans="1:14" x14ac:dyDescent="0.25">
      <c r="A2226" s="5">
        <v>94</v>
      </c>
      <c r="B2226" s="9" t="s">
        <v>53</v>
      </c>
      <c r="C2226" s="10" t="s">
        <v>54</v>
      </c>
      <c r="D2226" s="11">
        <v>1999</v>
      </c>
      <c r="E2226" s="7" t="s">
        <v>193</v>
      </c>
      <c r="F2226" s="8">
        <v>88</v>
      </c>
      <c r="G2226" s="8">
        <v>7702</v>
      </c>
      <c r="H2226" s="8">
        <v>52</v>
      </c>
      <c r="I2226" s="8">
        <v>8975</v>
      </c>
      <c r="J2226" t="str">
        <f>LOOKUP(A2226,Feuil7!A$2:A$28,Feuil7!D$2:D$28)</f>
        <v>CORSE</v>
      </c>
      <c r="K2226" t="str">
        <f t="shared" si="139"/>
        <v>niveau primaire</v>
      </c>
      <c r="L2226" t="str">
        <f t="shared" si="140"/>
        <v>MEDITERRANEE</v>
      </c>
      <c r="M2226" s="11">
        <f t="shared" si="141"/>
        <v>16817</v>
      </c>
      <c r="N2226" s="11">
        <f t="shared" si="142"/>
        <v>140</v>
      </c>
    </row>
    <row r="2227" spans="1:14" x14ac:dyDescent="0.25">
      <c r="A2227" s="5">
        <v>31</v>
      </c>
      <c r="B2227" s="9" t="s">
        <v>133</v>
      </c>
      <c r="C2227" s="10" t="s">
        <v>134</v>
      </c>
      <c r="D2227" s="11">
        <v>2011</v>
      </c>
      <c r="E2227" s="7" t="s">
        <v>194</v>
      </c>
      <c r="F2227" s="8">
        <v>5510.1937172411572</v>
      </c>
      <c r="G2227" s="8">
        <v>26882.859195410216</v>
      </c>
      <c r="H2227" s="8">
        <v>4411.7136836134077</v>
      </c>
      <c r="I2227" s="8">
        <v>41640.52060047449</v>
      </c>
      <c r="J2227" t="str">
        <f>LOOKUP(A2227,Feuil7!A$2:A$28,Feuil7!D$2:D$28)</f>
        <v>NORD-PAS-DE-CALAIS</v>
      </c>
      <c r="K2227" t="str">
        <f t="shared" si="139"/>
        <v>niveau secondaire</v>
      </c>
      <c r="L2227" t="str">
        <f t="shared" si="140"/>
        <v/>
      </c>
      <c r="M2227" s="11">
        <f t="shared" si="141"/>
        <v>78445.287196739271</v>
      </c>
      <c r="N2227" s="11">
        <f t="shared" si="142"/>
        <v>9921.9074008545649</v>
      </c>
    </row>
    <row r="2228" spans="1:14" x14ac:dyDescent="0.25">
      <c r="A2228" s="5">
        <v>11</v>
      </c>
      <c r="B2228" s="9" t="s">
        <v>162</v>
      </c>
      <c r="C2228" s="10" t="s">
        <v>163</v>
      </c>
      <c r="D2228" s="11">
        <v>1982</v>
      </c>
      <c r="E2228" s="7" t="s">
        <v>196</v>
      </c>
      <c r="F2228" s="8">
        <v>6232</v>
      </c>
      <c r="G2228" s="8">
        <v>43072</v>
      </c>
      <c r="H2228" s="8">
        <v>8420</v>
      </c>
      <c r="I2228" s="8">
        <v>43336</v>
      </c>
      <c r="J2228" t="str">
        <f>LOOKUP(A2228,Feuil7!A$2:A$28,Feuil7!D$2:D$28)</f>
        <v>ILE-DE-FRANCE</v>
      </c>
      <c r="K2228" t="str">
        <f t="shared" si="139"/>
        <v>niveau supérieur</v>
      </c>
      <c r="L2228" t="str">
        <f t="shared" si="140"/>
        <v>REGION PARISIENNE</v>
      </c>
      <c r="M2228" s="11">
        <f t="shared" si="141"/>
        <v>101060</v>
      </c>
      <c r="N2228" s="11">
        <f t="shared" si="142"/>
        <v>14652</v>
      </c>
    </row>
    <row r="2229" spans="1:14" x14ac:dyDescent="0.25">
      <c r="A2229" s="5">
        <v>11</v>
      </c>
      <c r="B2229" s="9" t="s">
        <v>27</v>
      </c>
      <c r="C2229" s="10" t="s">
        <v>186</v>
      </c>
      <c r="D2229" s="11">
        <v>1990</v>
      </c>
      <c r="E2229" s="7" t="s">
        <v>197</v>
      </c>
      <c r="F2229" s="8">
        <v>4022</v>
      </c>
      <c r="G2229" s="8">
        <v>60149</v>
      </c>
      <c r="H2229" s="8">
        <v>5061</v>
      </c>
      <c r="I2229" s="8">
        <v>47920</v>
      </c>
      <c r="J2229" t="str">
        <f>LOOKUP(A2229,Feuil7!A$2:A$28,Feuil7!D$2:D$28)</f>
        <v>ILE-DE-FRANCE</v>
      </c>
      <c r="K2229" t="str">
        <f t="shared" si="139"/>
        <v>niveau supérieur</v>
      </c>
      <c r="L2229" t="str">
        <f t="shared" si="140"/>
        <v>REGION PARISIENNE</v>
      </c>
      <c r="M2229" s="11">
        <f t="shared" si="141"/>
        <v>117152</v>
      </c>
      <c r="N2229" s="11">
        <f t="shared" si="142"/>
        <v>9083</v>
      </c>
    </row>
    <row r="2230" spans="1:14" x14ac:dyDescent="0.25">
      <c r="A2230" s="5">
        <v>11</v>
      </c>
      <c r="B2230" s="9" t="s">
        <v>191</v>
      </c>
      <c r="C2230" s="10" t="s">
        <v>192</v>
      </c>
      <c r="D2230" s="11">
        <v>1999</v>
      </c>
      <c r="E2230" s="7" t="s">
        <v>11</v>
      </c>
      <c r="F2230" s="8">
        <v>7303</v>
      </c>
      <c r="G2230" s="8">
        <v>60139</v>
      </c>
      <c r="H2230" s="8">
        <v>4926</v>
      </c>
      <c r="I2230" s="8">
        <v>66102</v>
      </c>
      <c r="J2230" t="str">
        <f>LOOKUP(A2230,Feuil7!A$2:A$28,Feuil7!D$2:D$28)</f>
        <v>ILE-DE-FRANCE</v>
      </c>
      <c r="K2230" t="str">
        <f t="shared" si="139"/>
        <v>niveau primaire</v>
      </c>
      <c r="L2230" t="str">
        <f t="shared" si="140"/>
        <v>REGION PARISIENNE</v>
      </c>
      <c r="M2230" s="11">
        <f t="shared" si="141"/>
        <v>138470</v>
      </c>
      <c r="N2230" s="11">
        <f t="shared" si="142"/>
        <v>12229</v>
      </c>
    </row>
    <row r="2231" spans="1:14" x14ac:dyDescent="0.25">
      <c r="A2231" s="5">
        <v>73</v>
      </c>
      <c r="B2231" s="9" t="s">
        <v>168</v>
      </c>
      <c r="C2231" s="10" t="s">
        <v>169</v>
      </c>
      <c r="D2231">
        <v>1968</v>
      </c>
      <c r="E2231" s="7" t="s">
        <v>195</v>
      </c>
      <c r="F2231" s="8">
        <v>3356</v>
      </c>
      <c r="G2231" s="8">
        <v>5832</v>
      </c>
      <c r="H2231" s="8">
        <v>2492</v>
      </c>
      <c r="I2231" s="8">
        <v>4584</v>
      </c>
      <c r="J2231" t="str">
        <f>LOOKUP(A2231,Feuil7!A$2:A$28,Feuil7!D$2:D$28)</f>
        <v>MIDI-PYRENEES</v>
      </c>
      <c r="K2231" t="str">
        <f t="shared" si="139"/>
        <v>niveau secondaire</v>
      </c>
      <c r="L2231" t="str">
        <f t="shared" si="140"/>
        <v>SUD-OUEST</v>
      </c>
      <c r="M2231" s="11">
        <f t="shared" si="141"/>
        <v>16264</v>
      </c>
      <c r="N2231" s="11">
        <f t="shared" si="142"/>
        <v>5848</v>
      </c>
    </row>
    <row r="2232" spans="1:14" x14ac:dyDescent="0.25">
      <c r="A2232" s="5">
        <v>31</v>
      </c>
      <c r="B2232" s="9" t="s">
        <v>133</v>
      </c>
      <c r="C2232" s="10" t="s">
        <v>134</v>
      </c>
      <c r="D2232" s="11">
        <v>1975</v>
      </c>
      <c r="E2232" s="7" t="s">
        <v>195</v>
      </c>
      <c r="F2232" s="8">
        <v>26300</v>
      </c>
      <c r="G2232" s="8">
        <v>53715</v>
      </c>
      <c r="H2232" s="8">
        <v>14480</v>
      </c>
      <c r="I2232" s="8">
        <v>22710</v>
      </c>
      <c r="J2232" t="str">
        <f>LOOKUP(A2232,Feuil7!A$2:A$28,Feuil7!D$2:D$28)</f>
        <v>NORD-PAS-DE-CALAIS</v>
      </c>
      <c r="K2232" t="str">
        <f t="shared" si="139"/>
        <v>niveau secondaire</v>
      </c>
      <c r="L2232" t="str">
        <f t="shared" si="140"/>
        <v/>
      </c>
      <c r="M2232" s="11">
        <f t="shared" si="141"/>
        <v>117205</v>
      </c>
      <c r="N2232" s="11">
        <f t="shared" si="142"/>
        <v>40780</v>
      </c>
    </row>
    <row r="2233" spans="1:14" x14ac:dyDescent="0.25">
      <c r="A2233" s="5">
        <v>42</v>
      </c>
      <c r="B2233" s="9" t="s">
        <v>145</v>
      </c>
      <c r="C2233" s="10" t="s">
        <v>146</v>
      </c>
      <c r="D2233" s="11">
        <v>1990</v>
      </c>
      <c r="E2233" s="7" t="s">
        <v>11</v>
      </c>
      <c r="F2233" s="8">
        <v>8572</v>
      </c>
      <c r="G2233" s="8">
        <v>56549</v>
      </c>
      <c r="H2233" s="8">
        <v>7196</v>
      </c>
      <c r="I2233" s="8">
        <v>81251</v>
      </c>
      <c r="J2233" t="str">
        <f>LOOKUP(A2233,Feuil7!A$2:A$28,Feuil7!D$2:D$28)</f>
        <v>ALSACE</v>
      </c>
      <c r="K2233" t="str">
        <f t="shared" si="139"/>
        <v>niveau primaire</v>
      </c>
      <c r="L2233" t="str">
        <f t="shared" si="140"/>
        <v>EST</v>
      </c>
      <c r="M2233" s="11">
        <f t="shared" si="141"/>
        <v>153568</v>
      </c>
      <c r="N2233" s="11">
        <f t="shared" si="142"/>
        <v>15768</v>
      </c>
    </row>
    <row r="2234" spans="1:14" x14ac:dyDescent="0.25">
      <c r="A2234" s="5">
        <v>11</v>
      </c>
      <c r="B2234" s="9" t="s">
        <v>160</v>
      </c>
      <c r="C2234" s="10" t="s">
        <v>161</v>
      </c>
      <c r="D2234" s="11">
        <v>2011</v>
      </c>
      <c r="E2234" s="7" t="s">
        <v>195</v>
      </c>
      <c r="F2234" s="8">
        <v>12283.949677039625</v>
      </c>
      <c r="G2234" s="8">
        <v>115317.18166282879</v>
      </c>
      <c r="H2234" s="8">
        <v>8033.3140473098174</v>
      </c>
      <c r="I2234" s="8">
        <v>89448.261046795524</v>
      </c>
      <c r="J2234" t="str">
        <f>LOOKUP(A2234,Feuil7!A$2:A$28,Feuil7!D$2:D$28)</f>
        <v>ILE-DE-FRANCE</v>
      </c>
      <c r="K2234" t="str">
        <f t="shared" si="139"/>
        <v>niveau secondaire</v>
      </c>
      <c r="L2234" t="str">
        <f t="shared" si="140"/>
        <v>REGION PARISIENNE</v>
      </c>
      <c r="M2234" s="11">
        <f t="shared" si="141"/>
        <v>225082.70643397374</v>
      </c>
      <c r="N2234" s="11">
        <f t="shared" si="142"/>
        <v>20317.263724349443</v>
      </c>
    </row>
    <row r="2235" spans="1:14" x14ac:dyDescent="0.25">
      <c r="A2235" s="5">
        <v>26</v>
      </c>
      <c r="B2235" s="9" t="s">
        <v>125</v>
      </c>
      <c r="C2235" s="10" t="s">
        <v>126</v>
      </c>
      <c r="D2235" s="11">
        <v>1990</v>
      </c>
      <c r="E2235" s="7" t="s">
        <v>196</v>
      </c>
      <c r="F2235" s="8">
        <v>712</v>
      </c>
      <c r="G2235" s="8">
        <v>6316</v>
      </c>
      <c r="H2235" s="8">
        <v>956</v>
      </c>
      <c r="I2235" s="8">
        <v>6752</v>
      </c>
      <c r="J2235" t="str">
        <f>LOOKUP(A2235,Feuil7!A$2:A$28,Feuil7!D$2:D$28)</f>
        <v>BOURGOGNE</v>
      </c>
      <c r="K2235" t="str">
        <f t="shared" si="139"/>
        <v>niveau supérieur</v>
      </c>
      <c r="L2235" t="str">
        <f t="shared" si="140"/>
        <v>BASSIN PARISIEN</v>
      </c>
      <c r="M2235" s="11">
        <f t="shared" si="141"/>
        <v>14736</v>
      </c>
      <c r="N2235" s="11">
        <f t="shared" si="142"/>
        <v>1668</v>
      </c>
    </row>
    <row r="2236" spans="1:14" x14ac:dyDescent="0.25">
      <c r="A2236" s="5">
        <v>93</v>
      </c>
      <c r="B2236" s="9" t="s">
        <v>308</v>
      </c>
      <c r="C2236" s="10" t="s">
        <v>17</v>
      </c>
      <c r="D2236" s="11">
        <v>1990</v>
      </c>
      <c r="E2236" s="7" t="s">
        <v>11</v>
      </c>
      <c r="F2236" s="8">
        <v>1378</v>
      </c>
      <c r="G2236" s="8">
        <v>11540</v>
      </c>
      <c r="H2236" s="8">
        <v>1028</v>
      </c>
      <c r="I2236" s="8">
        <v>13684</v>
      </c>
      <c r="J2236" t="str">
        <f>LOOKUP(A2236,Feuil7!A$2:A$28,Feuil7!D$2:D$28)</f>
        <v>PROVENCE-ALPES-COTE D'AZUR</v>
      </c>
      <c r="K2236" t="str">
        <f t="shared" si="139"/>
        <v>niveau primaire</v>
      </c>
      <c r="L2236" t="str">
        <f t="shared" si="140"/>
        <v>MEDITERRANEE</v>
      </c>
      <c r="M2236" s="11">
        <f t="shared" si="141"/>
        <v>27630</v>
      </c>
      <c r="N2236" s="11">
        <f t="shared" si="142"/>
        <v>2406</v>
      </c>
    </row>
    <row r="2237" spans="1:14" x14ac:dyDescent="0.25">
      <c r="A2237" s="5">
        <v>23</v>
      </c>
      <c r="B2237" s="9" t="s">
        <v>158</v>
      </c>
      <c r="C2237" s="10" t="s">
        <v>159</v>
      </c>
      <c r="D2237" s="11">
        <v>1982</v>
      </c>
      <c r="E2237" s="7" t="s">
        <v>11</v>
      </c>
      <c r="F2237" s="8">
        <v>26524</v>
      </c>
      <c r="G2237" s="8">
        <v>137388</v>
      </c>
      <c r="H2237" s="8">
        <v>23532</v>
      </c>
      <c r="I2237" s="8">
        <v>171424</v>
      </c>
      <c r="J2237" t="str">
        <f>LOOKUP(A2237,Feuil7!A$2:A$28,Feuil7!D$2:D$28)</f>
        <v>HAUTE-NORMANDIE</v>
      </c>
      <c r="K2237" t="str">
        <f t="shared" si="139"/>
        <v>niveau primaire</v>
      </c>
      <c r="L2237" t="str">
        <f t="shared" si="140"/>
        <v>BASSIN PARISIEN</v>
      </c>
      <c r="M2237" s="11">
        <f t="shared" si="141"/>
        <v>358868</v>
      </c>
      <c r="N2237" s="11">
        <f t="shared" si="142"/>
        <v>50056</v>
      </c>
    </row>
    <row r="2238" spans="1:14" x14ac:dyDescent="0.25">
      <c r="A2238" s="5">
        <v>11</v>
      </c>
      <c r="B2238" s="9" t="s">
        <v>16</v>
      </c>
      <c r="C2238" s="10" t="s">
        <v>189</v>
      </c>
      <c r="D2238" s="11">
        <v>1975</v>
      </c>
      <c r="E2238" s="7" t="s">
        <v>11</v>
      </c>
      <c r="F2238" s="8">
        <v>20245</v>
      </c>
      <c r="G2238" s="8">
        <v>150710</v>
      </c>
      <c r="H2238" s="8">
        <v>17000</v>
      </c>
      <c r="I2238" s="8">
        <v>160400</v>
      </c>
      <c r="J2238" t="str">
        <f>LOOKUP(A2238,Feuil7!A$2:A$28,Feuil7!D$2:D$28)</f>
        <v>ILE-DE-FRANCE</v>
      </c>
      <c r="K2238" t="str">
        <f t="shared" si="139"/>
        <v>niveau primaire</v>
      </c>
      <c r="L2238" t="str">
        <f t="shared" si="140"/>
        <v>REGION PARISIENNE</v>
      </c>
      <c r="M2238" s="11">
        <f t="shared" si="141"/>
        <v>348355</v>
      </c>
      <c r="N2238" s="11">
        <f t="shared" si="142"/>
        <v>37245</v>
      </c>
    </row>
    <row r="2239" spans="1:14" x14ac:dyDescent="0.25">
      <c r="A2239" s="5">
        <v>11</v>
      </c>
      <c r="B2239" s="9" t="s">
        <v>162</v>
      </c>
      <c r="C2239" s="10" t="s">
        <v>163</v>
      </c>
      <c r="D2239" s="11">
        <v>1990</v>
      </c>
      <c r="E2239" s="7" t="s">
        <v>11</v>
      </c>
      <c r="F2239" s="8">
        <v>10961</v>
      </c>
      <c r="G2239" s="8">
        <v>75732</v>
      </c>
      <c r="H2239" s="8">
        <v>7884</v>
      </c>
      <c r="I2239" s="8">
        <v>90132</v>
      </c>
      <c r="J2239" t="str">
        <f>LOOKUP(A2239,Feuil7!A$2:A$28,Feuil7!D$2:D$28)</f>
        <v>ILE-DE-FRANCE</v>
      </c>
      <c r="K2239" t="str">
        <f t="shared" si="139"/>
        <v>niveau primaire</v>
      </c>
      <c r="L2239" t="str">
        <f t="shared" si="140"/>
        <v>REGION PARISIENNE</v>
      </c>
      <c r="M2239" s="11">
        <f t="shared" si="141"/>
        <v>184709</v>
      </c>
      <c r="N2239" s="11">
        <f t="shared" si="142"/>
        <v>18845</v>
      </c>
    </row>
    <row r="2240" spans="1:14" x14ac:dyDescent="0.25">
      <c r="A2240" s="5">
        <v>82</v>
      </c>
      <c r="B2240" s="9" t="s">
        <v>47</v>
      </c>
      <c r="C2240" s="10" t="s">
        <v>155</v>
      </c>
      <c r="D2240">
        <v>1968</v>
      </c>
      <c r="E2240" s="7" t="s">
        <v>194</v>
      </c>
      <c r="F2240" s="8">
        <v>1304</v>
      </c>
      <c r="G2240" s="8">
        <v>3404</v>
      </c>
      <c r="H2240" s="8">
        <v>1744</v>
      </c>
      <c r="I2240" s="8">
        <v>6204</v>
      </c>
      <c r="J2240" t="str">
        <f>LOOKUP(A2240,Feuil7!A$2:A$28,Feuil7!D$2:D$28)</f>
        <v>RHONE-ALPES</v>
      </c>
      <c r="K2240" t="str">
        <f t="shared" si="139"/>
        <v>niveau secondaire</v>
      </c>
      <c r="L2240" t="str">
        <f t="shared" si="140"/>
        <v>CENTRE-EST</v>
      </c>
      <c r="M2240" s="11">
        <f t="shared" si="141"/>
        <v>12656</v>
      </c>
      <c r="N2240" s="11">
        <f t="shared" si="142"/>
        <v>3048</v>
      </c>
    </row>
    <row r="2241" spans="1:14" x14ac:dyDescent="0.25">
      <c r="A2241" s="5">
        <v>54</v>
      </c>
      <c r="B2241" s="9" t="s">
        <v>176</v>
      </c>
      <c r="C2241" s="10" t="s">
        <v>177</v>
      </c>
      <c r="D2241" s="11">
        <v>2011</v>
      </c>
      <c r="E2241" s="7" t="s">
        <v>194</v>
      </c>
      <c r="F2241" s="8">
        <v>1318.605150538579</v>
      </c>
      <c r="G2241" s="8">
        <v>6334.0271301455359</v>
      </c>
      <c r="H2241" s="8">
        <v>1054.6366093682361</v>
      </c>
      <c r="I2241" s="8">
        <v>10369.087446320675</v>
      </c>
      <c r="J2241" t="str">
        <f>LOOKUP(A2241,Feuil7!A$2:A$28,Feuil7!D$2:D$28)</f>
        <v>POITOU-CHARENTES</v>
      </c>
      <c r="K2241" t="str">
        <f t="shared" si="139"/>
        <v>niveau secondaire</v>
      </c>
      <c r="L2241" t="str">
        <f t="shared" si="140"/>
        <v>OUEST</v>
      </c>
      <c r="M2241" s="11">
        <f t="shared" si="141"/>
        <v>19076.356336373025</v>
      </c>
      <c r="N2241" s="11">
        <f t="shared" si="142"/>
        <v>2373.2417599068149</v>
      </c>
    </row>
    <row r="2242" spans="1:14" x14ac:dyDescent="0.25">
      <c r="A2242" s="5">
        <v>52</v>
      </c>
      <c r="B2242" s="9" t="s">
        <v>100</v>
      </c>
      <c r="C2242" s="10" t="s">
        <v>101</v>
      </c>
      <c r="D2242">
        <v>1968</v>
      </c>
      <c r="E2242" s="7" t="s">
        <v>194</v>
      </c>
      <c r="F2242" s="8">
        <v>2132</v>
      </c>
      <c r="G2242" s="8">
        <v>5964</v>
      </c>
      <c r="H2242" s="8">
        <v>3708</v>
      </c>
      <c r="I2242" s="8">
        <v>12492</v>
      </c>
      <c r="J2242" t="str">
        <f>LOOKUP(A2242,Feuil7!A$2:A$28,Feuil7!D$2:D$28)</f>
        <v>PAYS DE LA LOIRE</v>
      </c>
      <c r="K2242" t="str">
        <f t="shared" si="139"/>
        <v>niveau secondaire</v>
      </c>
      <c r="L2242" t="str">
        <f t="shared" si="140"/>
        <v>OUEST</v>
      </c>
      <c r="M2242" s="11">
        <f t="shared" si="141"/>
        <v>24296</v>
      </c>
      <c r="N2242" s="11">
        <f t="shared" si="142"/>
        <v>5840</v>
      </c>
    </row>
    <row r="2243" spans="1:14" x14ac:dyDescent="0.25">
      <c r="A2243" s="5">
        <v>52</v>
      </c>
      <c r="B2243" s="9" t="s">
        <v>174</v>
      </c>
      <c r="C2243" s="10" t="s">
        <v>175</v>
      </c>
      <c r="D2243" s="11">
        <v>1999</v>
      </c>
      <c r="E2243" s="7" t="s">
        <v>196</v>
      </c>
      <c r="F2243" s="8">
        <v>4197</v>
      </c>
      <c r="G2243" s="8">
        <v>17519</v>
      </c>
      <c r="H2243" s="8">
        <v>3784</v>
      </c>
      <c r="I2243" s="8">
        <v>18416</v>
      </c>
      <c r="J2243" t="str">
        <f>LOOKUP(A2243,Feuil7!A$2:A$28,Feuil7!D$2:D$28)</f>
        <v>PAYS DE LA LOIRE</v>
      </c>
      <c r="K2243" t="str">
        <f t="shared" ref="K2243:K2306" si="143">IF(OR(E2243="Aucun",E2243="CEP"),"niveau primaire",IF(OR(E2243="CAP-BEP",E2243="BEPC"),"niveau secondaire",IF(OR(E2243="BAC",E2243="SUP"),"niveau supérieur","")))</f>
        <v>niveau supérieur</v>
      </c>
      <c r="L2243" t="str">
        <f t="shared" ref="L2243:L2306" si="144">IF(OR(J2243="ile-de-France"),"REGION PARISIENNE",IF(OR(J2243="bourgogne",J2243="centre",J2243="champagne-ardenne",J2243="basse-normandie",J2243="haute-normandie",J2243="picardie"),"BASSIN PARISIEN",IF(OR(J2243="nord pas-de-calais"),"NORD",IF(OR(J2243="alsace",J2243="franche-comte",J2243="lorraine"),"EST",IF(OR(J2243="bretagne",J2243="pays de la loire",J2243="poitou-charentes"),"OUEST",IF(OR(J2243="aquitaine",J2243="limousin",J2243="midi-pyrenees"),"SUD-OUEST",IF(OR(J2243="auvergne",J2243="rhone-alpes"),"CENTRE-EST",IF(OR(J2243="languedoc-roussillon",J2243="provence-alpes-cote d'azur",J2243="corse"),"MEDITERRANEE",""))))))))</f>
        <v>OUEST</v>
      </c>
      <c r="M2243" s="11">
        <f t="shared" ref="M2243:M2306" si="145">SUM(F2243,G2243,H2243,I2243)</f>
        <v>43916</v>
      </c>
      <c r="N2243" s="11">
        <f t="shared" ref="N2243:N2306" si="146">SUM(F2243,H2243)</f>
        <v>7981</v>
      </c>
    </row>
    <row r="2244" spans="1:14" x14ac:dyDescent="0.25">
      <c r="A2244" s="5">
        <v>41</v>
      </c>
      <c r="B2244" s="9" t="s">
        <v>119</v>
      </c>
      <c r="C2244" s="10" t="s">
        <v>120</v>
      </c>
      <c r="D2244">
        <v>1968</v>
      </c>
      <c r="E2244" s="7" t="s">
        <v>194</v>
      </c>
      <c r="F2244" s="8">
        <v>808</v>
      </c>
      <c r="G2244" s="8">
        <v>1356</v>
      </c>
      <c r="H2244" s="8">
        <v>764</v>
      </c>
      <c r="I2244" s="8">
        <v>2364</v>
      </c>
      <c r="J2244" t="str">
        <f>LOOKUP(A2244,Feuil7!A$2:A$28,Feuil7!D$2:D$28)</f>
        <v>LORRAINE</v>
      </c>
      <c r="K2244" t="str">
        <f t="shared" si="143"/>
        <v>niveau secondaire</v>
      </c>
      <c r="L2244" t="str">
        <f t="shared" si="144"/>
        <v>EST</v>
      </c>
      <c r="M2244" s="11">
        <f t="shared" si="145"/>
        <v>5292</v>
      </c>
      <c r="N2244" s="11">
        <f t="shared" si="146"/>
        <v>1572</v>
      </c>
    </row>
    <row r="2245" spans="1:14" x14ac:dyDescent="0.25">
      <c r="A2245" s="5">
        <v>11</v>
      </c>
      <c r="B2245" s="9" t="s">
        <v>160</v>
      </c>
      <c r="C2245" s="10" t="s">
        <v>161</v>
      </c>
      <c r="D2245" s="11">
        <v>1975</v>
      </c>
      <c r="E2245" s="7" t="s">
        <v>197</v>
      </c>
      <c r="F2245" s="8">
        <v>1305</v>
      </c>
      <c r="G2245" s="8">
        <v>15070</v>
      </c>
      <c r="H2245" s="8">
        <v>1905</v>
      </c>
      <c r="I2245" s="8">
        <v>10115</v>
      </c>
      <c r="J2245" t="str">
        <f>LOOKUP(A2245,Feuil7!A$2:A$28,Feuil7!D$2:D$28)</f>
        <v>ILE-DE-FRANCE</v>
      </c>
      <c r="K2245" t="str">
        <f t="shared" si="143"/>
        <v>niveau supérieur</v>
      </c>
      <c r="L2245" t="str">
        <f t="shared" si="144"/>
        <v>REGION PARISIENNE</v>
      </c>
      <c r="M2245" s="11">
        <f t="shared" si="145"/>
        <v>28395</v>
      </c>
      <c r="N2245" s="11">
        <f t="shared" si="146"/>
        <v>3210</v>
      </c>
    </row>
    <row r="2246" spans="1:14" x14ac:dyDescent="0.25">
      <c r="A2246" s="5">
        <v>43</v>
      </c>
      <c r="B2246" s="9" t="s">
        <v>34</v>
      </c>
      <c r="C2246" s="10" t="s">
        <v>64</v>
      </c>
      <c r="D2246" s="11">
        <v>1982</v>
      </c>
      <c r="E2246" s="7" t="s">
        <v>196</v>
      </c>
      <c r="F2246" s="8">
        <v>2000</v>
      </c>
      <c r="G2246" s="8">
        <v>12264</v>
      </c>
      <c r="H2246" s="8">
        <v>2960</v>
      </c>
      <c r="I2246" s="8">
        <v>9936</v>
      </c>
      <c r="J2246" t="str">
        <f>LOOKUP(A2246,Feuil7!A$2:A$28,Feuil7!D$2:D$28)</f>
        <v>FRANCHE-COMTE</v>
      </c>
      <c r="K2246" t="str">
        <f t="shared" si="143"/>
        <v>niveau supérieur</v>
      </c>
      <c r="L2246" t="str">
        <f t="shared" si="144"/>
        <v>EST</v>
      </c>
      <c r="M2246" s="11">
        <f t="shared" si="145"/>
        <v>27160</v>
      </c>
      <c r="N2246" s="11">
        <f t="shared" si="146"/>
        <v>4960</v>
      </c>
    </row>
    <row r="2247" spans="1:14" x14ac:dyDescent="0.25">
      <c r="A2247" s="5">
        <v>73</v>
      </c>
      <c r="B2247" s="9" t="s">
        <v>139</v>
      </c>
      <c r="C2247" s="10" t="s">
        <v>140</v>
      </c>
      <c r="D2247" s="11">
        <v>2011</v>
      </c>
      <c r="E2247" s="7" t="s">
        <v>11</v>
      </c>
      <c r="F2247" s="8">
        <v>874.86683064925512</v>
      </c>
      <c r="G2247" s="8">
        <v>9771.9363049782005</v>
      </c>
      <c r="H2247" s="8">
        <v>695.62175343568913</v>
      </c>
      <c r="I2247" s="8">
        <v>13138.759156450982</v>
      </c>
      <c r="J2247" t="str">
        <f>LOOKUP(A2247,Feuil7!A$2:A$28,Feuil7!D$2:D$28)</f>
        <v>MIDI-PYRENEES</v>
      </c>
      <c r="K2247" t="str">
        <f t="shared" si="143"/>
        <v>niveau primaire</v>
      </c>
      <c r="L2247" t="str">
        <f t="shared" si="144"/>
        <v>SUD-OUEST</v>
      </c>
      <c r="M2247" s="11">
        <f t="shared" si="145"/>
        <v>24481.184045514128</v>
      </c>
      <c r="N2247" s="11">
        <f t="shared" si="146"/>
        <v>1570.4885840849443</v>
      </c>
    </row>
    <row r="2248" spans="1:14" x14ac:dyDescent="0.25">
      <c r="A2248" s="5">
        <v>11</v>
      </c>
      <c r="B2248" s="9" t="s">
        <v>156</v>
      </c>
      <c r="C2248" s="10" t="s">
        <v>157</v>
      </c>
      <c r="D2248" s="11">
        <v>1975</v>
      </c>
      <c r="E2248" s="7" t="s">
        <v>194</v>
      </c>
      <c r="F2248" s="8">
        <v>11915</v>
      </c>
      <c r="G2248" s="8">
        <v>41650</v>
      </c>
      <c r="H2248" s="8">
        <v>13435</v>
      </c>
      <c r="I2248" s="8">
        <v>95345</v>
      </c>
      <c r="J2248" t="str">
        <f>LOOKUP(A2248,Feuil7!A$2:A$28,Feuil7!D$2:D$28)</f>
        <v>ILE-DE-FRANCE</v>
      </c>
      <c r="K2248" t="str">
        <f t="shared" si="143"/>
        <v>niveau secondaire</v>
      </c>
      <c r="L2248" t="str">
        <f t="shared" si="144"/>
        <v>REGION PARISIENNE</v>
      </c>
      <c r="M2248" s="11">
        <f t="shared" si="145"/>
        <v>162345</v>
      </c>
      <c r="N2248" s="11">
        <f t="shared" si="146"/>
        <v>25350</v>
      </c>
    </row>
    <row r="2249" spans="1:14" x14ac:dyDescent="0.25">
      <c r="A2249" s="5">
        <v>73</v>
      </c>
      <c r="B2249" s="9" t="s">
        <v>313</v>
      </c>
      <c r="C2249" s="10" t="s">
        <v>24</v>
      </c>
      <c r="D2249" s="11">
        <v>2006</v>
      </c>
      <c r="E2249" s="7" t="s">
        <v>196</v>
      </c>
      <c r="F2249" s="8">
        <v>767.75395642410433</v>
      </c>
      <c r="G2249" s="8">
        <v>7620.6433828463223</v>
      </c>
      <c r="H2249" s="8">
        <v>797.38537400302209</v>
      </c>
      <c r="I2249" s="8">
        <v>9096.9670274589407</v>
      </c>
      <c r="J2249" t="str">
        <f>LOOKUP(A2249,Feuil7!A$2:A$28,Feuil7!D$2:D$28)</f>
        <v>MIDI-PYRENEES</v>
      </c>
      <c r="K2249" t="str">
        <f t="shared" si="143"/>
        <v>niveau supérieur</v>
      </c>
      <c r="L2249" t="str">
        <f t="shared" si="144"/>
        <v>SUD-OUEST</v>
      </c>
      <c r="M2249" s="11">
        <f t="shared" si="145"/>
        <v>18282.74974073239</v>
      </c>
      <c r="N2249" s="11">
        <f t="shared" si="146"/>
        <v>1565.1393304271264</v>
      </c>
    </row>
    <row r="2250" spans="1:14" x14ac:dyDescent="0.25">
      <c r="A2250" s="5">
        <v>24</v>
      </c>
      <c r="B2250" s="9" t="s">
        <v>68</v>
      </c>
      <c r="C2250" s="10" t="s">
        <v>69</v>
      </c>
      <c r="D2250" s="11">
        <v>1975</v>
      </c>
      <c r="E2250" s="7" t="s">
        <v>193</v>
      </c>
      <c r="F2250" s="8">
        <v>4205</v>
      </c>
      <c r="G2250" s="8">
        <v>26990</v>
      </c>
      <c r="H2250" s="8">
        <v>5710</v>
      </c>
      <c r="I2250" s="8">
        <v>34885</v>
      </c>
      <c r="J2250" t="str">
        <f>LOOKUP(A2250,Feuil7!A$2:A$28,Feuil7!D$2:D$28)</f>
        <v>CENTRE</v>
      </c>
      <c r="K2250" t="str">
        <f t="shared" si="143"/>
        <v>niveau primaire</v>
      </c>
      <c r="L2250" t="str">
        <f t="shared" si="144"/>
        <v>BASSIN PARISIEN</v>
      </c>
      <c r="M2250" s="11">
        <f t="shared" si="145"/>
        <v>71790</v>
      </c>
      <c r="N2250" s="11">
        <f t="shared" si="146"/>
        <v>9915</v>
      </c>
    </row>
    <row r="2251" spans="1:14" x14ac:dyDescent="0.25">
      <c r="A2251" s="5">
        <v>53</v>
      </c>
      <c r="B2251" s="9" t="s">
        <v>82</v>
      </c>
      <c r="C2251" s="10" t="s">
        <v>83</v>
      </c>
      <c r="D2251" s="11">
        <v>1975</v>
      </c>
      <c r="E2251" s="7" t="s">
        <v>197</v>
      </c>
      <c r="F2251" s="8">
        <v>1570</v>
      </c>
      <c r="G2251" s="8">
        <v>11775</v>
      </c>
      <c r="H2251" s="8">
        <v>2650</v>
      </c>
      <c r="I2251" s="8">
        <v>9705</v>
      </c>
      <c r="J2251" t="str">
        <f>LOOKUP(A2251,Feuil7!A$2:A$28,Feuil7!D$2:D$28)</f>
        <v>BRETAGNE</v>
      </c>
      <c r="K2251" t="str">
        <f t="shared" si="143"/>
        <v>niveau supérieur</v>
      </c>
      <c r="L2251" t="str">
        <f t="shared" si="144"/>
        <v>OUEST</v>
      </c>
      <c r="M2251" s="11">
        <f t="shared" si="145"/>
        <v>25700</v>
      </c>
      <c r="N2251" s="11">
        <f t="shared" si="146"/>
        <v>4220</v>
      </c>
    </row>
    <row r="2252" spans="1:14" x14ac:dyDescent="0.25">
      <c r="A2252" s="5">
        <v>25</v>
      </c>
      <c r="B2252" s="9" t="s">
        <v>112</v>
      </c>
      <c r="C2252" s="10" t="s">
        <v>113</v>
      </c>
      <c r="D2252" s="11">
        <v>1975</v>
      </c>
      <c r="E2252" s="7" t="s">
        <v>11</v>
      </c>
      <c r="F2252" s="8">
        <v>8550</v>
      </c>
      <c r="G2252" s="8">
        <v>62125</v>
      </c>
      <c r="H2252" s="8">
        <v>6230</v>
      </c>
      <c r="I2252" s="8">
        <v>76020</v>
      </c>
      <c r="J2252" t="str">
        <f>LOOKUP(A2252,Feuil7!A$2:A$28,Feuil7!D$2:D$28)</f>
        <v>BASSE-NORMANDIE</v>
      </c>
      <c r="K2252" t="str">
        <f t="shared" si="143"/>
        <v>niveau primaire</v>
      </c>
      <c r="L2252" t="str">
        <f t="shared" si="144"/>
        <v>BASSIN PARISIEN</v>
      </c>
      <c r="M2252" s="11">
        <f t="shared" si="145"/>
        <v>152925</v>
      </c>
      <c r="N2252" s="11">
        <f t="shared" si="146"/>
        <v>14780</v>
      </c>
    </row>
    <row r="2253" spans="1:14" x14ac:dyDescent="0.25">
      <c r="A2253" s="5">
        <v>22</v>
      </c>
      <c r="B2253" s="9" t="s">
        <v>314</v>
      </c>
      <c r="C2253" s="10" t="s">
        <v>13</v>
      </c>
      <c r="D2253">
        <v>1968</v>
      </c>
      <c r="E2253" s="7" t="s">
        <v>197</v>
      </c>
      <c r="F2253" s="8">
        <v>412</v>
      </c>
      <c r="G2253" s="8">
        <v>4160</v>
      </c>
      <c r="H2253" s="8">
        <v>280</v>
      </c>
      <c r="I2253" s="8">
        <v>1296</v>
      </c>
      <c r="J2253" t="str">
        <f>LOOKUP(A2253,Feuil7!A$2:A$28,Feuil7!D$2:D$28)</f>
        <v>PICARDIE</v>
      </c>
      <c r="K2253" t="str">
        <f t="shared" si="143"/>
        <v>niveau supérieur</v>
      </c>
      <c r="L2253" t="str">
        <f t="shared" si="144"/>
        <v>BASSIN PARISIEN</v>
      </c>
      <c r="M2253" s="11">
        <f t="shared" si="145"/>
        <v>6148</v>
      </c>
      <c r="N2253" s="11">
        <f t="shared" si="146"/>
        <v>692</v>
      </c>
    </row>
    <row r="2254" spans="1:14" x14ac:dyDescent="0.25">
      <c r="A2254" s="5">
        <v>82</v>
      </c>
      <c r="B2254" s="9" t="s">
        <v>47</v>
      </c>
      <c r="C2254" s="10" t="s">
        <v>155</v>
      </c>
      <c r="D2254" s="11">
        <v>1982</v>
      </c>
      <c r="E2254" s="7" t="s">
        <v>193</v>
      </c>
      <c r="F2254" s="8">
        <v>1388</v>
      </c>
      <c r="G2254" s="8">
        <v>31700</v>
      </c>
      <c r="H2254" s="8">
        <v>1388</v>
      </c>
      <c r="I2254" s="8">
        <v>43912</v>
      </c>
      <c r="J2254" t="str">
        <f>LOOKUP(A2254,Feuil7!A$2:A$28,Feuil7!D$2:D$28)</f>
        <v>RHONE-ALPES</v>
      </c>
      <c r="K2254" t="str">
        <f t="shared" si="143"/>
        <v>niveau primaire</v>
      </c>
      <c r="L2254" t="str">
        <f t="shared" si="144"/>
        <v>CENTRE-EST</v>
      </c>
      <c r="M2254" s="11">
        <f t="shared" si="145"/>
        <v>78388</v>
      </c>
      <c r="N2254" s="11">
        <f t="shared" si="146"/>
        <v>2776</v>
      </c>
    </row>
    <row r="2255" spans="1:14" x14ac:dyDescent="0.25">
      <c r="A2255" s="5">
        <v>93</v>
      </c>
      <c r="B2255" s="9" t="s">
        <v>311</v>
      </c>
      <c r="C2255" s="10" t="s">
        <v>18</v>
      </c>
      <c r="D2255" s="11">
        <v>1982</v>
      </c>
      <c r="E2255" s="7" t="s">
        <v>197</v>
      </c>
      <c r="F2255" s="8">
        <v>224</v>
      </c>
      <c r="G2255" s="8">
        <v>2556</v>
      </c>
      <c r="H2255" s="8">
        <v>416</v>
      </c>
      <c r="I2255" s="8">
        <v>3116</v>
      </c>
      <c r="J2255" t="str">
        <f>LOOKUP(A2255,Feuil7!A$2:A$28,Feuil7!D$2:D$28)</f>
        <v>PROVENCE-ALPES-COTE D'AZUR</v>
      </c>
      <c r="K2255" t="str">
        <f t="shared" si="143"/>
        <v>niveau supérieur</v>
      </c>
      <c r="L2255" t="str">
        <f t="shared" si="144"/>
        <v>MEDITERRANEE</v>
      </c>
      <c r="M2255" s="11">
        <f t="shared" si="145"/>
        <v>6312</v>
      </c>
      <c r="N2255" s="11">
        <f t="shared" si="146"/>
        <v>640</v>
      </c>
    </row>
    <row r="2256" spans="1:14" x14ac:dyDescent="0.25">
      <c r="A2256" s="5">
        <v>54</v>
      </c>
      <c r="B2256" s="9" t="s">
        <v>40</v>
      </c>
      <c r="C2256" s="10" t="s">
        <v>41</v>
      </c>
      <c r="D2256" s="11">
        <v>2011</v>
      </c>
      <c r="E2256" s="7" t="s">
        <v>11</v>
      </c>
      <c r="F2256" s="8">
        <v>1726.7120695448689</v>
      </c>
      <c r="G2256" s="8">
        <v>21364.262640606743</v>
      </c>
      <c r="H2256" s="8">
        <v>1126.6191578616485</v>
      </c>
      <c r="I2256" s="8">
        <v>26568.1316013502</v>
      </c>
      <c r="J2256" t="str">
        <f>LOOKUP(A2256,Feuil7!A$2:A$28,Feuil7!D$2:D$28)</f>
        <v>POITOU-CHARENTES</v>
      </c>
      <c r="K2256" t="str">
        <f t="shared" si="143"/>
        <v>niveau primaire</v>
      </c>
      <c r="L2256" t="str">
        <f t="shared" si="144"/>
        <v>OUEST</v>
      </c>
      <c r="M2256" s="11">
        <f t="shared" si="145"/>
        <v>50785.72546936346</v>
      </c>
      <c r="N2256" s="11">
        <f t="shared" si="146"/>
        <v>2853.3312274065174</v>
      </c>
    </row>
    <row r="2257" spans="1:14" x14ac:dyDescent="0.25">
      <c r="A2257" s="5">
        <v>94</v>
      </c>
      <c r="B2257" s="9" t="s">
        <v>53</v>
      </c>
      <c r="C2257" s="10" t="s">
        <v>54</v>
      </c>
      <c r="D2257" s="11">
        <v>2006</v>
      </c>
      <c r="E2257" s="7" t="s">
        <v>197</v>
      </c>
      <c r="F2257" s="8">
        <v>494.68815696512678</v>
      </c>
      <c r="G2257" s="8">
        <v>9669.5980433954064</v>
      </c>
      <c r="H2257" s="8">
        <v>652.00032796207404</v>
      </c>
      <c r="I2257" s="8">
        <v>11743.291191552849</v>
      </c>
      <c r="J2257" t="str">
        <f>LOOKUP(A2257,Feuil7!A$2:A$28,Feuil7!D$2:D$28)</f>
        <v>CORSE</v>
      </c>
      <c r="K2257" t="str">
        <f t="shared" si="143"/>
        <v>niveau supérieur</v>
      </c>
      <c r="L2257" t="str">
        <f t="shared" si="144"/>
        <v>MEDITERRANEE</v>
      </c>
      <c r="M2257" s="11">
        <f t="shared" si="145"/>
        <v>22559.577719875459</v>
      </c>
      <c r="N2257" s="11">
        <f t="shared" si="146"/>
        <v>1146.6884849272008</v>
      </c>
    </row>
    <row r="2258" spans="1:14" x14ac:dyDescent="0.25">
      <c r="A2258" s="5">
        <v>53</v>
      </c>
      <c r="B2258" s="9" t="s">
        <v>12</v>
      </c>
      <c r="C2258" s="10" t="s">
        <v>58</v>
      </c>
      <c r="D2258" s="11">
        <v>1999</v>
      </c>
      <c r="E2258" s="7" t="s">
        <v>196</v>
      </c>
      <c r="F2258" s="8">
        <v>3099</v>
      </c>
      <c r="G2258" s="8">
        <v>21179</v>
      </c>
      <c r="H2258" s="8">
        <v>3013</v>
      </c>
      <c r="I2258" s="8">
        <v>22154</v>
      </c>
      <c r="J2258" t="str">
        <f>LOOKUP(A2258,Feuil7!A$2:A$28,Feuil7!D$2:D$28)</f>
        <v>BRETAGNE</v>
      </c>
      <c r="K2258" t="str">
        <f t="shared" si="143"/>
        <v>niveau supérieur</v>
      </c>
      <c r="L2258" t="str">
        <f t="shared" si="144"/>
        <v>OUEST</v>
      </c>
      <c r="M2258" s="11">
        <f t="shared" si="145"/>
        <v>49445</v>
      </c>
      <c r="N2258" s="11">
        <f t="shared" si="146"/>
        <v>6112</v>
      </c>
    </row>
    <row r="2259" spans="1:14" x14ac:dyDescent="0.25">
      <c r="A2259" s="5">
        <v>11</v>
      </c>
      <c r="B2259" s="9" t="s">
        <v>191</v>
      </c>
      <c r="C2259" s="10" t="s">
        <v>192</v>
      </c>
      <c r="D2259" s="11">
        <v>2011</v>
      </c>
      <c r="E2259" s="7" t="s">
        <v>195</v>
      </c>
      <c r="F2259" s="8">
        <v>9809.7932173336831</v>
      </c>
      <c r="G2259" s="8">
        <v>88748.282281025924</v>
      </c>
      <c r="H2259" s="8">
        <v>6922.5648102346186</v>
      </c>
      <c r="I2259" s="8">
        <v>74458.396863319125</v>
      </c>
      <c r="J2259" t="str">
        <f>LOOKUP(A2259,Feuil7!A$2:A$28,Feuil7!D$2:D$28)</f>
        <v>ILE-DE-FRANCE</v>
      </c>
      <c r="K2259" t="str">
        <f t="shared" si="143"/>
        <v>niveau secondaire</v>
      </c>
      <c r="L2259" t="str">
        <f t="shared" si="144"/>
        <v>REGION PARISIENNE</v>
      </c>
      <c r="M2259" s="11">
        <f t="shared" si="145"/>
        <v>179939.03717191337</v>
      </c>
      <c r="N2259" s="11">
        <f t="shared" si="146"/>
        <v>16732.358027568302</v>
      </c>
    </row>
    <row r="2260" spans="1:14" x14ac:dyDescent="0.25">
      <c r="A2260" s="5">
        <v>73</v>
      </c>
      <c r="B2260" s="9" t="s">
        <v>74</v>
      </c>
      <c r="C2260" s="10" t="s">
        <v>75</v>
      </c>
      <c r="D2260" s="11">
        <v>1999</v>
      </c>
      <c r="E2260" s="7" t="s">
        <v>196</v>
      </c>
      <c r="F2260" s="8">
        <v>5726</v>
      </c>
      <c r="G2260" s="8">
        <v>42501</v>
      </c>
      <c r="H2260" s="8">
        <v>6445</v>
      </c>
      <c r="I2260" s="8">
        <v>50962</v>
      </c>
      <c r="J2260" t="str">
        <f>LOOKUP(A2260,Feuil7!A$2:A$28,Feuil7!D$2:D$28)</f>
        <v>MIDI-PYRENEES</v>
      </c>
      <c r="K2260" t="str">
        <f t="shared" si="143"/>
        <v>niveau supérieur</v>
      </c>
      <c r="L2260" t="str">
        <f t="shared" si="144"/>
        <v>SUD-OUEST</v>
      </c>
      <c r="M2260" s="11">
        <f t="shared" si="145"/>
        <v>105634</v>
      </c>
      <c r="N2260" s="11">
        <f t="shared" si="146"/>
        <v>12171</v>
      </c>
    </row>
    <row r="2261" spans="1:14" x14ac:dyDescent="0.25">
      <c r="A2261" s="5">
        <v>72</v>
      </c>
      <c r="B2261" s="9" t="s">
        <v>44</v>
      </c>
      <c r="C2261" s="10" t="s">
        <v>62</v>
      </c>
      <c r="D2261" s="11">
        <v>2011</v>
      </c>
      <c r="E2261" s="7" t="s">
        <v>194</v>
      </c>
      <c r="F2261" s="8">
        <v>1445.723845780976</v>
      </c>
      <c r="G2261" s="8">
        <v>8484.6103218001153</v>
      </c>
      <c r="H2261" s="8">
        <v>1024.3840397072752</v>
      </c>
      <c r="I2261" s="8">
        <v>14181.683967770599</v>
      </c>
      <c r="J2261" t="str">
        <f>LOOKUP(A2261,Feuil7!A$2:A$28,Feuil7!D$2:D$28)</f>
        <v>AQUITAINE</v>
      </c>
      <c r="K2261" t="str">
        <f t="shared" si="143"/>
        <v>niveau secondaire</v>
      </c>
      <c r="L2261" t="str">
        <f t="shared" si="144"/>
        <v>SUD-OUEST</v>
      </c>
      <c r="M2261" s="11">
        <f t="shared" si="145"/>
        <v>25136.402175058967</v>
      </c>
      <c r="N2261" s="11">
        <f t="shared" si="146"/>
        <v>2470.1078854882512</v>
      </c>
    </row>
    <row r="2262" spans="1:14" x14ac:dyDescent="0.25">
      <c r="A2262" s="5">
        <v>53</v>
      </c>
      <c r="B2262" s="9" t="s">
        <v>12</v>
      </c>
      <c r="C2262" s="10" t="s">
        <v>58</v>
      </c>
      <c r="D2262" s="11">
        <v>1975</v>
      </c>
      <c r="E2262" s="7" t="s">
        <v>196</v>
      </c>
      <c r="F2262" s="8">
        <v>2090</v>
      </c>
      <c r="G2262" s="8">
        <v>8590</v>
      </c>
      <c r="H2262" s="8">
        <v>2350</v>
      </c>
      <c r="I2262" s="8">
        <v>6915</v>
      </c>
      <c r="J2262" t="str">
        <f>LOOKUP(A2262,Feuil7!A$2:A$28,Feuil7!D$2:D$28)</f>
        <v>BRETAGNE</v>
      </c>
      <c r="K2262" t="str">
        <f t="shared" si="143"/>
        <v>niveau supérieur</v>
      </c>
      <c r="L2262" t="str">
        <f t="shared" si="144"/>
        <v>OUEST</v>
      </c>
      <c r="M2262" s="11">
        <f t="shared" si="145"/>
        <v>19945</v>
      </c>
      <c r="N2262" s="11">
        <f t="shared" si="146"/>
        <v>4440</v>
      </c>
    </row>
    <row r="2263" spans="1:14" x14ac:dyDescent="0.25">
      <c r="A2263" s="5">
        <v>72</v>
      </c>
      <c r="B2263" s="9" t="s">
        <v>137</v>
      </c>
      <c r="C2263" s="10" t="s">
        <v>138</v>
      </c>
      <c r="D2263" s="11">
        <v>1990</v>
      </c>
      <c r="E2263" s="7" t="s">
        <v>193</v>
      </c>
      <c r="F2263" s="8">
        <v>535</v>
      </c>
      <c r="G2263" s="8">
        <v>35040</v>
      </c>
      <c r="H2263" s="8">
        <v>432</v>
      </c>
      <c r="I2263" s="8">
        <v>47832</v>
      </c>
      <c r="J2263" t="str">
        <f>LOOKUP(A2263,Feuil7!A$2:A$28,Feuil7!D$2:D$28)</f>
        <v>AQUITAINE</v>
      </c>
      <c r="K2263" t="str">
        <f t="shared" si="143"/>
        <v>niveau primaire</v>
      </c>
      <c r="L2263" t="str">
        <f t="shared" si="144"/>
        <v>SUD-OUEST</v>
      </c>
      <c r="M2263" s="11">
        <f t="shared" si="145"/>
        <v>83839</v>
      </c>
      <c r="N2263" s="11">
        <f t="shared" si="146"/>
        <v>967</v>
      </c>
    </row>
    <row r="2264" spans="1:14" x14ac:dyDescent="0.25">
      <c r="A2264" s="5">
        <v>41</v>
      </c>
      <c r="B2264" s="9" t="s">
        <v>123</v>
      </c>
      <c r="C2264" s="10" t="s">
        <v>124</v>
      </c>
      <c r="D2264" s="11">
        <v>2006</v>
      </c>
      <c r="E2264" s="7" t="s">
        <v>196</v>
      </c>
      <c r="F2264" s="8">
        <v>8419.1246985264006</v>
      </c>
      <c r="G2264" s="8">
        <v>46227.716397463038</v>
      </c>
      <c r="H2264" s="8">
        <v>8267.8639342532424</v>
      </c>
      <c r="I2264" s="8">
        <v>46697.83681012896</v>
      </c>
      <c r="J2264" t="str">
        <f>LOOKUP(A2264,Feuil7!A$2:A$28,Feuil7!D$2:D$28)</f>
        <v>LORRAINE</v>
      </c>
      <c r="K2264" t="str">
        <f t="shared" si="143"/>
        <v>niveau supérieur</v>
      </c>
      <c r="L2264" t="str">
        <f t="shared" si="144"/>
        <v>EST</v>
      </c>
      <c r="M2264" s="11">
        <f t="shared" si="145"/>
        <v>109612.54184037165</v>
      </c>
      <c r="N2264" s="11">
        <f t="shared" si="146"/>
        <v>16686.988632779641</v>
      </c>
    </row>
    <row r="2265" spans="1:14" x14ac:dyDescent="0.25">
      <c r="A2265" s="5">
        <v>11</v>
      </c>
      <c r="B2265" s="9" t="s">
        <v>162</v>
      </c>
      <c r="C2265" s="10" t="s">
        <v>163</v>
      </c>
      <c r="D2265" s="11">
        <v>1999</v>
      </c>
      <c r="E2265" s="7" t="s">
        <v>197</v>
      </c>
      <c r="F2265" s="8">
        <v>5978</v>
      </c>
      <c r="G2265" s="8">
        <v>139411</v>
      </c>
      <c r="H2265" s="8">
        <v>8379</v>
      </c>
      <c r="I2265" s="8">
        <v>125093</v>
      </c>
      <c r="J2265" t="str">
        <f>LOOKUP(A2265,Feuil7!A$2:A$28,Feuil7!D$2:D$28)</f>
        <v>ILE-DE-FRANCE</v>
      </c>
      <c r="K2265" t="str">
        <f t="shared" si="143"/>
        <v>niveau supérieur</v>
      </c>
      <c r="L2265" t="str">
        <f t="shared" si="144"/>
        <v>REGION PARISIENNE</v>
      </c>
      <c r="M2265" s="11">
        <f t="shared" si="145"/>
        <v>278861</v>
      </c>
      <c r="N2265" s="11">
        <f t="shared" si="146"/>
        <v>14357</v>
      </c>
    </row>
    <row r="2266" spans="1:14" x14ac:dyDescent="0.25">
      <c r="A2266" s="5">
        <v>22</v>
      </c>
      <c r="B2266" s="9" t="s">
        <v>129</v>
      </c>
      <c r="C2266" s="10" t="s">
        <v>130</v>
      </c>
      <c r="D2266" s="11">
        <v>2011</v>
      </c>
      <c r="E2266" s="7" t="s">
        <v>194</v>
      </c>
      <c r="F2266" s="8">
        <v>2926.7681767833124</v>
      </c>
      <c r="G2266" s="8">
        <v>12788.439335751427</v>
      </c>
      <c r="H2266" s="8">
        <v>2043.8606997498084</v>
      </c>
      <c r="I2266" s="8">
        <v>18955.215854862457</v>
      </c>
      <c r="J2266" t="str">
        <f>LOOKUP(A2266,Feuil7!A$2:A$28,Feuil7!D$2:D$28)</f>
        <v>PICARDIE</v>
      </c>
      <c r="K2266" t="str">
        <f t="shared" si="143"/>
        <v>niveau secondaire</v>
      </c>
      <c r="L2266" t="str">
        <f t="shared" si="144"/>
        <v>BASSIN PARISIEN</v>
      </c>
      <c r="M2266" s="11">
        <f t="shared" si="145"/>
        <v>36714.284067147004</v>
      </c>
      <c r="N2266" s="11">
        <f t="shared" si="146"/>
        <v>4970.628876533121</v>
      </c>
    </row>
    <row r="2267" spans="1:14" x14ac:dyDescent="0.25">
      <c r="A2267" s="5">
        <v>94</v>
      </c>
      <c r="B2267" s="9" t="s">
        <v>53</v>
      </c>
      <c r="C2267" s="10" t="s">
        <v>54</v>
      </c>
      <c r="D2267" s="11">
        <v>1982</v>
      </c>
      <c r="E2267" s="7" t="s">
        <v>196</v>
      </c>
      <c r="F2267" s="8">
        <v>468</v>
      </c>
      <c r="G2267" s="8">
        <v>3280</v>
      </c>
      <c r="H2267" s="8">
        <v>836</v>
      </c>
      <c r="I2267" s="8">
        <v>3140</v>
      </c>
      <c r="J2267" t="str">
        <f>LOOKUP(A2267,Feuil7!A$2:A$28,Feuil7!D$2:D$28)</f>
        <v>CORSE</v>
      </c>
      <c r="K2267" t="str">
        <f t="shared" si="143"/>
        <v>niveau supérieur</v>
      </c>
      <c r="L2267" t="str">
        <f t="shared" si="144"/>
        <v>MEDITERRANEE</v>
      </c>
      <c r="M2267" s="11">
        <f t="shared" si="145"/>
        <v>7724</v>
      </c>
      <c r="N2267" s="11">
        <f t="shared" si="146"/>
        <v>1304</v>
      </c>
    </row>
    <row r="2268" spans="1:14" x14ac:dyDescent="0.25">
      <c r="A2268" s="5">
        <v>52</v>
      </c>
      <c r="B2268" s="9" t="s">
        <v>110</v>
      </c>
      <c r="C2268" s="10" t="s">
        <v>111</v>
      </c>
      <c r="D2268" s="11">
        <v>1990</v>
      </c>
      <c r="E2268" s="7" t="s">
        <v>194</v>
      </c>
      <c r="F2268" s="8">
        <v>1865</v>
      </c>
      <c r="G2268" s="8">
        <v>9672</v>
      </c>
      <c r="H2268" s="8">
        <v>1984</v>
      </c>
      <c r="I2268" s="8">
        <v>17492</v>
      </c>
      <c r="J2268" t="str">
        <f>LOOKUP(A2268,Feuil7!A$2:A$28,Feuil7!D$2:D$28)</f>
        <v>PAYS DE LA LOIRE</v>
      </c>
      <c r="K2268" t="str">
        <f t="shared" si="143"/>
        <v>niveau secondaire</v>
      </c>
      <c r="L2268" t="str">
        <f t="shared" si="144"/>
        <v>OUEST</v>
      </c>
      <c r="M2268" s="11">
        <f t="shared" si="145"/>
        <v>31013</v>
      </c>
      <c r="N2268" s="11">
        <f t="shared" si="146"/>
        <v>3849</v>
      </c>
    </row>
    <row r="2269" spans="1:14" x14ac:dyDescent="0.25">
      <c r="A2269" s="5">
        <v>24</v>
      </c>
      <c r="B2269" s="9" t="s">
        <v>84</v>
      </c>
      <c r="C2269" s="10" t="s">
        <v>85</v>
      </c>
      <c r="D2269" s="11">
        <v>2011</v>
      </c>
      <c r="E2269" s="7" t="s">
        <v>195</v>
      </c>
      <c r="F2269" s="8">
        <v>2308.7934089344599</v>
      </c>
      <c r="G2269" s="8">
        <v>29202.834909475194</v>
      </c>
      <c r="H2269" s="8">
        <v>1527.2413007179655</v>
      </c>
      <c r="I2269" s="8">
        <v>19888.588677676529</v>
      </c>
      <c r="J2269" t="str">
        <f>LOOKUP(A2269,Feuil7!A$2:A$28,Feuil7!D$2:D$28)</f>
        <v>CENTRE</v>
      </c>
      <c r="K2269" t="str">
        <f t="shared" si="143"/>
        <v>niveau secondaire</v>
      </c>
      <c r="L2269" t="str">
        <f t="shared" si="144"/>
        <v>BASSIN PARISIEN</v>
      </c>
      <c r="M2269" s="11">
        <f t="shared" si="145"/>
        <v>52927.45829680415</v>
      </c>
      <c r="N2269" s="11">
        <f t="shared" si="146"/>
        <v>3836.0347096524256</v>
      </c>
    </row>
    <row r="2270" spans="1:14" x14ac:dyDescent="0.25">
      <c r="A2270" s="5">
        <v>21</v>
      </c>
      <c r="B2270" s="9" t="s">
        <v>99</v>
      </c>
      <c r="C2270" s="10" t="s">
        <v>116</v>
      </c>
      <c r="D2270" s="11">
        <v>2006</v>
      </c>
      <c r="E2270" s="7" t="s">
        <v>196</v>
      </c>
      <c r="F2270" s="8">
        <v>1492.4590383562149</v>
      </c>
      <c r="G2270" s="8">
        <v>7582.7495045174428</v>
      </c>
      <c r="H2270" s="8">
        <v>1256.1550522806403</v>
      </c>
      <c r="I2270" s="8">
        <v>7958.1381410749054</v>
      </c>
      <c r="J2270" t="str">
        <f>LOOKUP(A2270,Feuil7!A$2:A$28,Feuil7!D$2:D$28)</f>
        <v>CHAMPAGNE-ARDENNE</v>
      </c>
      <c r="K2270" t="str">
        <f t="shared" si="143"/>
        <v>niveau supérieur</v>
      </c>
      <c r="L2270" t="str">
        <f t="shared" si="144"/>
        <v>BASSIN PARISIEN</v>
      </c>
      <c r="M2270" s="11">
        <f t="shared" si="145"/>
        <v>18289.501736229206</v>
      </c>
      <c r="N2270" s="11">
        <f t="shared" si="146"/>
        <v>2748.6140906368555</v>
      </c>
    </row>
    <row r="2271" spans="1:14" x14ac:dyDescent="0.25">
      <c r="A2271" s="5">
        <v>94</v>
      </c>
      <c r="B2271" s="9" t="s">
        <v>53</v>
      </c>
      <c r="C2271" s="10" t="s">
        <v>54</v>
      </c>
      <c r="D2271" s="11">
        <v>2011</v>
      </c>
      <c r="E2271" s="7" t="s">
        <v>196</v>
      </c>
      <c r="F2271" s="8">
        <v>1220.4994611037616</v>
      </c>
      <c r="G2271" s="8">
        <v>11333.924861908707</v>
      </c>
      <c r="H2271" s="8">
        <v>1309.935880542228</v>
      </c>
      <c r="I2271" s="8">
        <v>13360.376703976961</v>
      </c>
      <c r="J2271" t="str">
        <f>LOOKUP(A2271,Feuil7!A$2:A$28,Feuil7!D$2:D$28)</f>
        <v>CORSE</v>
      </c>
      <c r="K2271" t="str">
        <f t="shared" si="143"/>
        <v>niveau supérieur</v>
      </c>
      <c r="L2271" t="str">
        <f t="shared" si="144"/>
        <v>MEDITERRANEE</v>
      </c>
      <c r="M2271" s="11">
        <f t="shared" si="145"/>
        <v>27224.73690753166</v>
      </c>
      <c r="N2271" s="11">
        <f t="shared" si="146"/>
        <v>2530.4353416459899</v>
      </c>
    </row>
    <row r="2272" spans="1:14" x14ac:dyDescent="0.25">
      <c r="A2272" s="5">
        <v>23</v>
      </c>
      <c r="B2272" s="9" t="s">
        <v>66</v>
      </c>
      <c r="C2272" s="10" t="s">
        <v>67</v>
      </c>
      <c r="D2272" s="11">
        <v>1982</v>
      </c>
      <c r="E2272" s="7" t="s">
        <v>193</v>
      </c>
      <c r="F2272" s="8">
        <v>2116</v>
      </c>
      <c r="G2272" s="8">
        <v>27792</v>
      </c>
      <c r="H2272" s="8">
        <v>2164</v>
      </c>
      <c r="I2272" s="8">
        <v>39208</v>
      </c>
      <c r="J2272" t="str">
        <f>LOOKUP(A2272,Feuil7!A$2:A$28,Feuil7!D$2:D$28)</f>
        <v>HAUTE-NORMANDIE</v>
      </c>
      <c r="K2272" t="str">
        <f t="shared" si="143"/>
        <v>niveau primaire</v>
      </c>
      <c r="L2272" t="str">
        <f t="shared" si="144"/>
        <v>BASSIN PARISIEN</v>
      </c>
      <c r="M2272" s="11">
        <f t="shared" si="145"/>
        <v>71280</v>
      </c>
      <c r="N2272" s="11">
        <f t="shared" si="146"/>
        <v>4280</v>
      </c>
    </row>
    <row r="2273" spans="1:14" x14ac:dyDescent="0.25">
      <c r="A2273" s="5">
        <v>52</v>
      </c>
      <c r="B2273" s="9" t="s">
        <v>57</v>
      </c>
      <c r="C2273" s="10" t="s">
        <v>117</v>
      </c>
      <c r="D2273" s="11">
        <v>1999</v>
      </c>
      <c r="E2273" s="7" t="s">
        <v>193</v>
      </c>
      <c r="F2273" s="8">
        <v>86</v>
      </c>
      <c r="G2273" s="8">
        <v>16569</v>
      </c>
      <c r="H2273" s="8">
        <v>30</v>
      </c>
      <c r="I2273" s="8">
        <v>23999</v>
      </c>
      <c r="J2273" t="str">
        <f>LOOKUP(A2273,Feuil7!A$2:A$28,Feuil7!D$2:D$28)</f>
        <v>PAYS DE LA LOIRE</v>
      </c>
      <c r="K2273" t="str">
        <f t="shared" si="143"/>
        <v>niveau primaire</v>
      </c>
      <c r="L2273" t="str">
        <f t="shared" si="144"/>
        <v>OUEST</v>
      </c>
      <c r="M2273" s="11">
        <f t="shared" si="145"/>
        <v>40684</v>
      </c>
      <c r="N2273" s="11">
        <f t="shared" si="146"/>
        <v>116</v>
      </c>
    </row>
    <row r="2274" spans="1:14" x14ac:dyDescent="0.25">
      <c r="A2274" s="5">
        <v>52</v>
      </c>
      <c r="B2274" s="9" t="s">
        <v>61</v>
      </c>
      <c r="C2274" s="10" t="s">
        <v>153</v>
      </c>
      <c r="D2274" s="11">
        <v>1975</v>
      </c>
      <c r="E2274" s="7" t="s">
        <v>194</v>
      </c>
      <c r="F2274" s="8">
        <v>2320</v>
      </c>
      <c r="G2274" s="8">
        <v>3690</v>
      </c>
      <c r="H2274" s="8">
        <v>2735</v>
      </c>
      <c r="I2274" s="8">
        <v>6690</v>
      </c>
      <c r="J2274" t="str">
        <f>LOOKUP(A2274,Feuil7!A$2:A$28,Feuil7!D$2:D$28)</f>
        <v>PAYS DE LA LOIRE</v>
      </c>
      <c r="K2274" t="str">
        <f t="shared" si="143"/>
        <v>niveau secondaire</v>
      </c>
      <c r="L2274" t="str">
        <f t="shared" si="144"/>
        <v>OUEST</v>
      </c>
      <c r="M2274" s="11">
        <f t="shared" si="145"/>
        <v>15435</v>
      </c>
      <c r="N2274" s="11">
        <f t="shared" si="146"/>
        <v>5055</v>
      </c>
    </row>
    <row r="2275" spans="1:14" x14ac:dyDescent="0.25">
      <c r="A2275" s="5">
        <v>73</v>
      </c>
      <c r="B2275" s="9" t="s">
        <v>313</v>
      </c>
      <c r="C2275" s="10" t="s">
        <v>24</v>
      </c>
      <c r="D2275" s="11">
        <v>1975</v>
      </c>
      <c r="E2275" s="7" t="s">
        <v>195</v>
      </c>
      <c r="F2275" s="8">
        <v>1895</v>
      </c>
      <c r="G2275" s="8">
        <v>4185</v>
      </c>
      <c r="H2275" s="8">
        <v>1315</v>
      </c>
      <c r="I2275" s="8">
        <v>2595</v>
      </c>
      <c r="J2275" t="str">
        <f>LOOKUP(A2275,Feuil7!A$2:A$28,Feuil7!D$2:D$28)</f>
        <v>MIDI-PYRENEES</v>
      </c>
      <c r="K2275" t="str">
        <f t="shared" si="143"/>
        <v>niveau secondaire</v>
      </c>
      <c r="L2275" t="str">
        <f t="shared" si="144"/>
        <v>SUD-OUEST</v>
      </c>
      <c r="M2275" s="11">
        <f t="shared" si="145"/>
        <v>9990</v>
      </c>
      <c r="N2275" s="11">
        <f t="shared" si="146"/>
        <v>3210</v>
      </c>
    </row>
    <row r="2276" spans="1:14" x14ac:dyDescent="0.25">
      <c r="A2276" s="5">
        <v>52</v>
      </c>
      <c r="B2276" s="9" t="s">
        <v>110</v>
      </c>
      <c r="C2276" s="10" t="s">
        <v>111</v>
      </c>
      <c r="D2276" s="11">
        <v>1990</v>
      </c>
      <c r="E2276" s="7" t="s">
        <v>196</v>
      </c>
      <c r="F2276" s="8">
        <v>2212</v>
      </c>
      <c r="G2276" s="8">
        <v>19000</v>
      </c>
      <c r="H2276" s="8">
        <v>2892</v>
      </c>
      <c r="I2276" s="8">
        <v>18810</v>
      </c>
      <c r="J2276" t="str">
        <f>LOOKUP(A2276,Feuil7!A$2:A$28,Feuil7!D$2:D$28)</f>
        <v>PAYS DE LA LOIRE</v>
      </c>
      <c r="K2276" t="str">
        <f t="shared" si="143"/>
        <v>niveau supérieur</v>
      </c>
      <c r="L2276" t="str">
        <f t="shared" si="144"/>
        <v>OUEST</v>
      </c>
      <c r="M2276" s="11">
        <f t="shared" si="145"/>
        <v>42914</v>
      </c>
      <c r="N2276" s="11">
        <f t="shared" si="146"/>
        <v>5104</v>
      </c>
    </row>
    <row r="2277" spans="1:14" x14ac:dyDescent="0.25">
      <c r="A2277" s="5">
        <v>73</v>
      </c>
      <c r="B2277" s="9" t="s">
        <v>139</v>
      </c>
      <c r="C2277" s="10" t="s">
        <v>140</v>
      </c>
      <c r="D2277" s="11">
        <v>1975</v>
      </c>
      <c r="E2277" s="7" t="s">
        <v>197</v>
      </c>
      <c r="F2277" s="8">
        <v>405</v>
      </c>
      <c r="G2277" s="8">
        <v>3885</v>
      </c>
      <c r="H2277" s="8">
        <v>650</v>
      </c>
      <c r="I2277" s="8">
        <v>3435</v>
      </c>
      <c r="J2277" t="str">
        <f>LOOKUP(A2277,Feuil7!A$2:A$28,Feuil7!D$2:D$28)</f>
        <v>MIDI-PYRENEES</v>
      </c>
      <c r="K2277" t="str">
        <f t="shared" si="143"/>
        <v>niveau supérieur</v>
      </c>
      <c r="L2277" t="str">
        <f t="shared" si="144"/>
        <v>SUD-OUEST</v>
      </c>
      <c r="M2277" s="11">
        <f t="shared" si="145"/>
        <v>8375</v>
      </c>
      <c r="N2277" s="11">
        <f t="shared" si="146"/>
        <v>1055</v>
      </c>
    </row>
    <row r="2278" spans="1:14" x14ac:dyDescent="0.25">
      <c r="A2278" s="5">
        <v>83</v>
      </c>
      <c r="B2278" s="9" t="s">
        <v>37</v>
      </c>
      <c r="C2278" s="10" t="s">
        <v>38</v>
      </c>
      <c r="D2278" s="11">
        <v>1999</v>
      </c>
      <c r="E2278" s="7" t="s">
        <v>11</v>
      </c>
      <c r="F2278" s="8">
        <v>667</v>
      </c>
      <c r="G2278" s="8">
        <v>12019</v>
      </c>
      <c r="H2278" s="8">
        <v>417</v>
      </c>
      <c r="I2278" s="8">
        <v>11996</v>
      </c>
      <c r="J2278" t="str">
        <f>LOOKUP(A2278,Feuil7!A$2:A$28,Feuil7!D$2:D$28)</f>
        <v>AUVERGNE</v>
      </c>
      <c r="K2278" t="str">
        <f t="shared" si="143"/>
        <v>niveau primaire</v>
      </c>
      <c r="L2278" t="str">
        <f t="shared" si="144"/>
        <v>CENTRE-EST</v>
      </c>
      <c r="M2278" s="11">
        <f t="shared" si="145"/>
        <v>25099</v>
      </c>
      <c r="N2278" s="11">
        <f t="shared" si="146"/>
        <v>1084</v>
      </c>
    </row>
    <row r="2279" spans="1:14" x14ac:dyDescent="0.25">
      <c r="A2279" s="5">
        <v>73</v>
      </c>
      <c r="B2279" s="9" t="s">
        <v>168</v>
      </c>
      <c r="C2279" s="10" t="s">
        <v>169</v>
      </c>
      <c r="D2279" s="11">
        <v>1982</v>
      </c>
      <c r="E2279" s="7" t="s">
        <v>196</v>
      </c>
      <c r="F2279" s="8">
        <v>1520</v>
      </c>
      <c r="G2279" s="8">
        <v>8524</v>
      </c>
      <c r="H2279" s="8">
        <v>2328</v>
      </c>
      <c r="I2279" s="8">
        <v>7872</v>
      </c>
      <c r="J2279" t="str">
        <f>LOOKUP(A2279,Feuil7!A$2:A$28,Feuil7!D$2:D$28)</f>
        <v>MIDI-PYRENEES</v>
      </c>
      <c r="K2279" t="str">
        <f t="shared" si="143"/>
        <v>niveau supérieur</v>
      </c>
      <c r="L2279" t="str">
        <f t="shared" si="144"/>
        <v>SUD-OUEST</v>
      </c>
      <c r="M2279" s="11">
        <f t="shared" si="145"/>
        <v>20244</v>
      </c>
      <c r="N2279" s="11">
        <f t="shared" si="146"/>
        <v>3848</v>
      </c>
    </row>
    <row r="2280" spans="1:14" x14ac:dyDescent="0.25">
      <c r="A2280" s="5">
        <v>93</v>
      </c>
      <c r="B2280" s="9" t="s">
        <v>172</v>
      </c>
      <c r="C2280" s="10" t="s">
        <v>173</v>
      </c>
      <c r="D2280" s="11">
        <v>1999</v>
      </c>
      <c r="E2280" s="7" t="s">
        <v>193</v>
      </c>
      <c r="F2280" s="8">
        <v>388</v>
      </c>
      <c r="G2280" s="8">
        <v>24871</v>
      </c>
      <c r="H2280" s="8">
        <v>272</v>
      </c>
      <c r="I2280" s="8">
        <v>35633</v>
      </c>
      <c r="J2280" t="str">
        <f>LOOKUP(A2280,Feuil7!A$2:A$28,Feuil7!D$2:D$28)</f>
        <v>PROVENCE-ALPES-COTE D'AZUR</v>
      </c>
      <c r="K2280" t="str">
        <f t="shared" si="143"/>
        <v>niveau primaire</v>
      </c>
      <c r="L2280" t="str">
        <f t="shared" si="144"/>
        <v>MEDITERRANEE</v>
      </c>
      <c r="M2280" s="11">
        <f t="shared" si="145"/>
        <v>61164</v>
      </c>
      <c r="N2280" s="11">
        <f t="shared" si="146"/>
        <v>660</v>
      </c>
    </row>
    <row r="2281" spans="1:14" x14ac:dyDescent="0.25">
      <c r="A2281" s="5">
        <v>22</v>
      </c>
      <c r="B2281" s="9" t="s">
        <v>166</v>
      </c>
      <c r="C2281" s="10" t="s">
        <v>167</v>
      </c>
      <c r="D2281" s="11">
        <v>2006</v>
      </c>
      <c r="E2281" s="7" t="s">
        <v>196</v>
      </c>
      <c r="F2281" s="8">
        <v>4023.000470636031</v>
      </c>
      <c r="G2281" s="8">
        <v>22480.856168206894</v>
      </c>
      <c r="H2281" s="8">
        <v>4149.0421166790811</v>
      </c>
      <c r="I2281" s="8">
        <v>24405.620347390963</v>
      </c>
      <c r="J2281" t="str">
        <f>LOOKUP(A2281,Feuil7!A$2:A$28,Feuil7!D$2:D$28)</f>
        <v>PICARDIE</v>
      </c>
      <c r="K2281" t="str">
        <f t="shared" si="143"/>
        <v>niveau supérieur</v>
      </c>
      <c r="L2281" t="str">
        <f t="shared" si="144"/>
        <v>BASSIN PARISIEN</v>
      </c>
      <c r="M2281" s="11">
        <f t="shared" si="145"/>
        <v>55058.519102912964</v>
      </c>
      <c r="N2281" s="11">
        <f t="shared" si="146"/>
        <v>8172.0425873151125</v>
      </c>
    </row>
    <row r="2282" spans="1:14" x14ac:dyDescent="0.25">
      <c r="A2282" s="5">
        <v>74</v>
      </c>
      <c r="B2282" s="9" t="s">
        <v>48</v>
      </c>
      <c r="C2282" s="10" t="s">
        <v>49</v>
      </c>
      <c r="D2282">
        <v>1968</v>
      </c>
      <c r="E2282" s="7" t="s">
        <v>197</v>
      </c>
      <c r="F2282" s="8">
        <v>208</v>
      </c>
      <c r="G2282" s="8">
        <v>2136</v>
      </c>
      <c r="H2282" s="8">
        <v>128</v>
      </c>
      <c r="I2282" s="8">
        <v>920</v>
      </c>
      <c r="J2282" t="str">
        <f>LOOKUP(A2282,Feuil7!A$2:A$28,Feuil7!D$2:D$28)</f>
        <v>LIMOUSIN</v>
      </c>
      <c r="K2282" t="str">
        <f t="shared" si="143"/>
        <v>niveau supérieur</v>
      </c>
      <c r="L2282" t="str">
        <f t="shared" si="144"/>
        <v>SUD-OUEST</v>
      </c>
      <c r="M2282" s="11">
        <f t="shared" si="145"/>
        <v>3392</v>
      </c>
      <c r="N2282" s="11">
        <f t="shared" si="146"/>
        <v>336</v>
      </c>
    </row>
    <row r="2283" spans="1:14" x14ac:dyDescent="0.25">
      <c r="A2283" s="5">
        <v>24</v>
      </c>
      <c r="B2283" s="9" t="s">
        <v>102</v>
      </c>
      <c r="C2283" s="10" t="s">
        <v>103</v>
      </c>
      <c r="D2283">
        <v>1968</v>
      </c>
      <c r="E2283" s="7" t="s">
        <v>195</v>
      </c>
      <c r="F2283" s="8">
        <v>7096</v>
      </c>
      <c r="G2283" s="8">
        <v>11884</v>
      </c>
      <c r="H2283" s="8">
        <v>5184</v>
      </c>
      <c r="I2283" s="8">
        <v>8240</v>
      </c>
      <c r="J2283" t="str">
        <f>LOOKUP(A2283,Feuil7!A$2:A$28,Feuil7!D$2:D$28)</f>
        <v>CENTRE</v>
      </c>
      <c r="K2283" t="str">
        <f t="shared" si="143"/>
        <v>niveau secondaire</v>
      </c>
      <c r="L2283" t="str">
        <f t="shared" si="144"/>
        <v>BASSIN PARISIEN</v>
      </c>
      <c r="M2283" s="11">
        <f t="shared" si="145"/>
        <v>32404</v>
      </c>
      <c r="N2283" s="11">
        <f t="shared" si="146"/>
        <v>12280</v>
      </c>
    </row>
    <row r="2284" spans="1:14" x14ac:dyDescent="0.25">
      <c r="A2284" s="5">
        <v>42</v>
      </c>
      <c r="B2284" s="9" t="s">
        <v>143</v>
      </c>
      <c r="C2284" s="10" t="s">
        <v>144</v>
      </c>
      <c r="D2284" s="11">
        <v>1975</v>
      </c>
      <c r="E2284" s="7" t="s">
        <v>195</v>
      </c>
      <c r="F2284" s="8">
        <v>20120</v>
      </c>
      <c r="G2284" s="8">
        <v>63995</v>
      </c>
      <c r="H2284" s="8">
        <v>14160</v>
      </c>
      <c r="I2284" s="8">
        <v>31770</v>
      </c>
      <c r="J2284" t="str">
        <f>LOOKUP(A2284,Feuil7!A$2:A$28,Feuil7!D$2:D$28)</f>
        <v>ALSACE</v>
      </c>
      <c r="K2284" t="str">
        <f t="shared" si="143"/>
        <v>niveau secondaire</v>
      </c>
      <c r="L2284" t="str">
        <f t="shared" si="144"/>
        <v>EST</v>
      </c>
      <c r="M2284" s="11">
        <f t="shared" si="145"/>
        <v>130045</v>
      </c>
      <c r="N2284" s="11">
        <f t="shared" si="146"/>
        <v>34280</v>
      </c>
    </row>
    <row r="2285" spans="1:14" x14ac:dyDescent="0.25">
      <c r="A2285" s="5">
        <v>54</v>
      </c>
      <c r="B2285" s="9" t="s">
        <v>40</v>
      </c>
      <c r="C2285" s="10" t="s">
        <v>41</v>
      </c>
      <c r="D2285" s="11">
        <v>1999</v>
      </c>
      <c r="E2285" s="7" t="s">
        <v>195</v>
      </c>
      <c r="F2285" s="8">
        <v>3466</v>
      </c>
      <c r="G2285" s="8">
        <v>38706</v>
      </c>
      <c r="H2285" s="8">
        <v>2235</v>
      </c>
      <c r="I2285" s="8">
        <v>27139</v>
      </c>
      <c r="J2285" t="str">
        <f>LOOKUP(A2285,Feuil7!A$2:A$28,Feuil7!D$2:D$28)</f>
        <v>POITOU-CHARENTES</v>
      </c>
      <c r="K2285" t="str">
        <f t="shared" si="143"/>
        <v>niveau secondaire</v>
      </c>
      <c r="L2285" t="str">
        <f t="shared" si="144"/>
        <v>OUEST</v>
      </c>
      <c r="M2285" s="11">
        <f t="shared" si="145"/>
        <v>71546</v>
      </c>
      <c r="N2285" s="11">
        <f t="shared" si="146"/>
        <v>5701</v>
      </c>
    </row>
    <row r="2286" spans="1:14" x14ac:dyDescent="0.25">
      <c r="A2286" s="5">
        <v>93</v>
      </c>
      <c r="B2286" s="9" t="s">
        <v>32</v>
      </c>
      <c r="C2286" s="10" t="s">
        <v>33</v>
      </c>
      <c r="D2286" s="11">
        <v>1999</v>
      </c>
      <c r="E2286" s="7" t="s">
        <v>196</v>
      </c>
      <c r="F2286" s="8">
        <v>8906</v>
      </c>
      <c r="G2286" s="8">
        <v>67708</v>
      </c>
      <c r="H2286" s="8">
        <v>9394</v>
      </c>
      <c r="I2286" s="8">
        <v>83705</v>
      </c>
      <c r="J2286" t="str">
        <f>LOOKUP(A2286,Feuil7!A$2:A$28,Feuil7!D$2:D$28)</f>
        <v>PROVENCE-ALPES-COTE D'AZUR</v>
      </c>
      <c r="K2286" t="str">
        <f t="shared" si="143"/>
        <v>niveau supérieur</v>
      </c>
      <c r="L2286" t="str">
        <f t="shared" si="144"/>
        <v>MEDITERRANEE</v>
      </c>
      <c r="M2286" s="11">
        <f t="shared" si="145"/>
        <v>169713</v>
      </c>
      <c r="N2286" s="11">
        <f t="shared" si="146"/>
        <v>18300</v>
      </c>
    </row>
    <row r="2287" spans="1:14" x14ac:dyDescent="0.25">
      <c r="A2287" s="5">
        <v>72</v>
      </c>
      <c r="B2287" s="9" t="s">
        <v>92</v>
      </c>
      <c r="C2287" s="10" t="s">
        <v>93</v>
      </c>
      <c r="D2287" s="11">
        <v>1990</v>
      </c>
      <c r="E2287" s="7" t="s">
        <v>196</v>
      </c>
      <c r="F2287" s="8">
        <v>1278</v>
      </c>
      <c r="G2287" s="8">
        <v>11288</v>
      </c>
      <c r="H2287" s="8">
        <v>1425</v>
      </c>
      <c r="I2287" s="8">
        <v>11012</v>
      </c>
      <c r="J2287" t="str">
        <f>LOOKUP(A2287,Feuil7!A$2:A$28,Feuil7!D$2:D$28)</f>
        <v>AQUITAINE</v>
      </c>
      <c r="K2287" t="str">
        <f t="shared" si="143"/>
        <v>niveau supérieur</v>
      </c>
      <c r="L2287" t="str">
        <f t="shared" si="144"/>
        <v>SUD-OUEST</v>
      </c>
      <c r="M2287" s="11">
        <f t="shared" si="145"/>
        <v>25003</v>
      </c>
      <c r="N2287" s="11">
        <f t="shared" si="146"/>
        <v>2703</v>
      </c>
    </row>
    <row r="2288" spans="1:14" x14ac:dyDescent="0.25">
      <c r="A2288" s="5">
        <v>91</v>
      </c>
      <c r="B2288" s="9" t="s">
        <v>28</v>
      </c>
      <c r="C2288" s="10" t="s">
        <v>29</v>
      </c>
      <c r="D2288">
        <v>1968</v>
      </c>
      <c r="E2288" s="7" t="s">
        <v>197</v>
      </c>
      <c r="F2288" s="8">
        <v>216</v>
      </c>
      <c r="G2288" s="8">
        <v>2668</v>
      </c>
      <c r="H2288" s="8">
        <v>128</v>
      </c>
      <c r="I2288" s="8">
        <v>1196</v>
      </c>
      <c r="J2288" t="str">
        <f>LOOKUP(A2288,Feuil7!A$2:A$28,Feuil7!D$2:D$28)</f>
        <v>LANGUEDOC-ROUSSILLON</v>
      </c>
      <c r="K2288" t="str">
        <f t="shared" si="143"/>
        <v>niveau supérieur</v>
      </c>
      <c r="L2288" t="str">
        <f t="shared" si="144"/>
        <v>MEDITERRANEE</v>
      </c>
      <c r="M2288" s="11">
        <f t="shared" si="145"/>
        <v>4208</v>
      </c>
      <c r="N2288" s="11">
        <f t="shared" si="146"/>
        <v>344</v>
      </c>
    </row>
    <row r="2289" spans="1:14" x14ac:dyDescent="0.25">
      <c r="A2289" s="5">
        <v>93</v>
      </c>
      <c r="B2289" s="9" t="s">
        <v>311</v>
      </c>
      <c r="C2289" s="10" t="s">
        <v>18</v>
      </c>
      <c r="D2289" s="11">
        <v>2011</v>
      </c>
      <c r="E2289" s="7" t="s">
        <v>194</v>
      </c>
      <c r="F2289" s="8">
        <v>324.34008396406864</v>
      </c>
      <c r="G2289" s="8">
        <v>2839.6975612835117</v>
      </c>
      <c r="H2289" s="8">
        <v>304.38973243377421</v>
      </c>
      <c r="I2289" s="8">
        <v>4214.9608355895898</v>
      </c>
      <c r="J2289" t="str">
        <f>LOOKUP(A2289,Feuil7!A$2:A$28,Feuil7!D$2:D$28)</f>
        <v>PROVENCE-ALPES-COTE D'AZUR</v>
      </c>
      <c r="K2289" t="str">
        <f t="shared" si="143"/>
        <v>niveau secondaire</v>
      </c>
      <c r="L2289" t="str">
        <f t="shared" si="144"/>
        <v>MEDITERRANEE</v>
      </c>
      <c r="M2289" s="11">
        <f t="shared" si="145"/>
        <v>7683.3882132709441</v>
      </c>
      <c r="N2289" s="11">
        <f t="shared" si="146"/>
        <v>628.7298163978428</v>
      </c>
    </row>
    <row r="2290" spans="1:14" x14ac:dyDescent="0.25">
      <c r="A2290" s="5">
        <v>11</v>
      </c>
      <c r="B2290" s="9" t="s">
        <v>187</v>
      </c>
      <c r="C2290" s="10" t="s">
        <v>188</v>
      </c>
      <c r="D2290" s="11">
        <v>2006</v>
      </c>
      <c r="E2290" s="7" t="s">
        <v>195</v>
      </c>
      <c r="F2290" s="8">
        <v>8154.8094270577294</v>
      </c>
      <c r="G2290" s="8">
        <v>73484.893037165661</v>
      </c>
      <c r="H2290" s="8">
        <v>6100.1613971237875</v>
      </c>
      <c r="I2290" s="8">
        <v>67229.583576613353</v>
      </c>
      <c r="J2290" t="str">
        <f>LOOKUP(A2290,Feuil7!A$2:A$28,Feuil7!D$2:D$28)</f>
        <v>ILE-DE-FRANCE</v>
      </c>
      <c r="K2290" t="str">
        <f t="shared" si="143"/>
        <v>niveau secondaire</v>
      </c>
      <c r="L2290" t="str">
        <f t="shared" si="144"/>
        <v>REGION PARISIENNE</v>
      </c>
      <c r="M2290" s="11">
        <f t="shared" si="145"/>
        <v>154969.44743796054</v>
      </c>
      <c r="N2290" s="11">
        <f t="shared" si="146"/>
        <v>14254.970824181517</v>
      </c>
    </row>
    <row r="2291" spans="1:14" x14ac:dyDescent="0.25">
      <c r="A2291" s="5">
        <v>73</v>
      </c>
      <c r="B2291" s="9" t="s">
        <v>313</v>
      </c>
      <c r="C2291" s="10" t="s">
        <v>24</v>
      </c>
      <c r="D2291">
        <v>1968</v>
      </c>
      <c r="E2291" s="7" t="s">
        <v>195</v>
      </c>
      <c r="F2291" s="8">
        <v>1232</v>
      </c>
      <c r="G2291" s="8">
        <v>2100</v>
      </c>
      <c r="H2291" s="8">
        <v>972</v>
      </c>
      <c r="I2291" s="8">
        <v>1680</v>
      </c>
      <c r="J2291" t="str">
        <f>LOOKUP(A2291,Feuil7!A$2:A$28,Feuil7!D$2:D$28)</f>
        <v>MIDI-PYRENEES</v>
      </c>
      <c r="K2291" t="str">
        <f t="shared" si="143"/>
        <v>niveau secondaire</v>
      </c>
      <c r="L2291" t="str">
        <f t="shared" si="144"/>
        <v>SUD-OUEST</v>
      </c>
      <c r="M2291" s="11">
        <f t="shared" si="145"/>
        <v>5984</v>
      </c>
      <c r="N2291" s="11">
        <f t="shared" si="146"/>
        <v>2204</v>
      </c>
    </row>
    <row r="2292" spans="1:14" x14ac:dyDescent="0.25">
      <c r="A2292" s="5">
        <v>82</v>
      </c>
      <c r="B2292" s="6" t="s">
        <v>307</v>
      </c>
      <c r="C2292" s="7" t="s">
        <v>10</v>
      </c>
      <c r="D2292" s="11">
        <v>1999</v>
      </c>
      <c r="E2292" s="7" t="s">
        <v>193</v>
      </c>
      <c r="F2292" s="8">
        <v>360</v>
      </c>
      <c r="G2292" s="8">
        <v>26684</v>
      </c>
      <c r="H2292" s="8">
        <v>341</v>
      </c>
      <c r="I2292" s="8">
        <v>39672</v>
      </c>
      <c r="J2292" t="str">
        <f>LOOKUP(A2292,Feuil7!A$2:A$28,Feuil7!D$2:D$28)</f>
        <v>RHONE-ALPES</v>
      </c>
      <c r="K2292" t="str">
        <f t="shared" si="143"/>
        <v>niveau primaire</v>
      </c>
      <c r="L2292" t="str">
        <f t="shared" si="144"/>
        <v>CENTRE-EST</v>
      </c>
      <c r="M2292" s="11">
        <f t="shared" si="145"/>
        <v>67057</v>
      </c>
      <c r="N2292" s="11">
        <f t="shared" si="146"/>
        <v>701</v>
      </c>
    </row>
    <row r="2293" spans="1:14" x14ac:dyDescent="0.25">
      <c r="A2293" s="5">
        <v>74</v>
      </c>
      <c r="B2293" s="9" t="s">
        <v>59</v>
      </c>
      <c r="C2293" s="10" t="s">
        <v>60</v>
      </c>
      <c r="D2293" s="11">
        <v>1975</v>
      </c>
      <c r="E2293" s="7" t="s">
        <v>196</v>
      </c>
      <c r="F2293" s="8">
        <v>485</v>
      </c>
      <c r="G2293" s="8">
        <v>1925</v>
      </c>
      <c r="H2293" s="8">
        <v>530</v>
      </c>
      <c r="I2293" s="8">
        <v>1790</v>
      </c>
      <c r="J2293" t="str">
        <f>LOOKUP(A2293,Feuil7!A$2:A$28,Feuil7!D$2:D$28)</f>
        <v>LIMOUSIN</v>
      </c>
      <c r="K2293" t="str">
        <f t="shared" si="143"/>
        <v>niveau supérieur</v>
      </c>
      <c r="L2293" t="str">
        <f t="shared" si="144"/>
        <v>SUD-OUEST</v>
      </c>
      <c r="M2293" s="11">
        <f t="shared" si="145"/>
        <v>4730</v>
      </c>
      <c r="N2293" s="11">
        <f t="shared" si="146"/>
        <v>1015</v>
      </c>
    </row>
    <row r="2294" spans="1:14" x14ac:dyDescent="0.25">
      <c r="A2294" s="5">
        <v>41</v>
      </c>
      <c r="B2294" s="9" t="s">
        <v>123</v>
      </c>
      <c r="C2294" s="10" t="s">
        <v>124</v>
      </c>
      <c r="D2294" s="11">
        <v>1999</v>
      </c>
      <c r="E2294" s="7" t="s">
        <v>197</v>
      </c>
      <c r="F2294" s="8">
        <v>3986</v>
      </c>
      <c r="G2294" s="8">
        <v>46903</v>
      </c>
      <c r="H2294" s="8">
        <v>4914</v>
      </c>
      <c r="I2294" s="8">
        <v>43040</v>
      </c>
      <c r="J2294" t="str">
        <f>LOOKUP(A2294,Feuil7!A$2:A$28,Feuil7!D$2:D$28)</f>
        <v>LORRAINE</v>
      </c>
      <c r="K2294" t="str">
        <f t="shared" si="143"/>
        <v>niveau supérieur</v>
      </c>
      <c r="L2294" t="str">
        <f t="shared" si="144"/>
        <v>EST</v>
      </c>
      <c r="M2294" s="11">
        <f t="shared" si="145"/>
        <v>98843</v>
      </c>
      <c r="N2294" s="11">
        <f t="shared" si="146"/>
        <v>8900</v>
      </c>
    </row>
    <row r="2295" spans="1:14" x14ac:dyDescent="0.25">
      <c r="A2295" s="5">
        <v>11</v>
      </c>
      <c r="B2295" s="9" t="s">
        <v>162</v>
      </c>
      <c r="C2295" s="10" t="s">
        <v>163</v>
      </c>
      <c r="D2295" s="11">
        <v>2011</v>
      </c>
      <c r="E2295" s="7" t="s">
        <v>194</v>
      </c>
      <c r="F2295" s="8">
        <v>3318.3828427464778</v>
      </c>
      <c r="G2295" s="8">
        <v>18397.321037085192</v>
      </c>
      <c r="H2295" s="8">
        <v>2606.2825049840685</v>
      </c>
      <c r="I2295" s="8">
        <v>30414.73970956172</v>
      </c>
      <c r="J2295" t="str">
        <f>LOOKUP(A2295,Feuil7!A$2:A$28,Feuil7!D$2:D$28)</f>
        <v>ILE-DE-FRANCE</v>
      </c>
      <c r="K2295" t="str">
        <f t="shared" si="143"/>
        <v>niveau secondaire</v>
      </c>
      <c r="L2295" t="str">
        <f t="shared" si="144"/>
        <v>REGION PARISIENNE</v>
      </c>
      <c r="M2295" s="11">
        <f t="shared" si="145"/>
        <v>54736.72609437746</v>
      </c>
      <c r="N2295" s="11">
        <f t="shared" si="146"/>
        <v>5924.6653477305463</v>
      </c>
    </row>
    <row r="2296" spans="1:14" x14ac:dyDescent="0.25">
      <c r="A2296" s="5">
        <v>73</v>
      </c>
      <c r="B2296" s="9" t="s">
        <v>74</v>
      </c>
      <c r="C2296" s="10" t="s">
        <v>75</v>
      </c>
      <c r="D2296" s="11">
        <v>1975</v>
      </c>
      <c r="E2296" s="7" t="s">
        <v>196</v>
      </c>
      <c r="F2296" s="8">
        <v>3390</v>
      </c>
      <c r="G2296" s="8">
        <v>19225</v>
      </c>
      <c r="H2296" s="8">
        <v>4635</v>
      </c>
      <c r="I2296" s="8">
        <v>17280</v>
      </c>
      <c r="J2296" t="str">
        <f>LOOKUP(A2296,Feuil7!A$2:A$28,Feuil7!D$2:D$28)</f>
        <v>MIDI-PYRENEES</v>
      </c>
      <c r="K2296" t="str">
        <f t="shared" si="143"/>
        <v>niveau supérieur</v>
      </c>
      <c r="L2296" t="str">
        <f t="shared" si="144"/>
        <v>SUD-OUEST</v>
      </c>
      <c r="M2296" s="11">
        <f t="shared" si="145"/>
        <v>44530</v>
      </c>
      <c r="N2296" s="11">
        <f t="shared" si="146"/>
        <v>8025</v>
      </c>
    </row>
    <row r="2297" spans="1:14" x14ac:dyDescent="0.25">
      <c r="A2297" s="5">
        <v>26</v>
      </c>
      <c r="B2297" s="9" t="s">
        <v>151</v>
      </c>
      <c r="C2297" s="10" t="s">
        <v>152</v>
      </c>
      <c r="D2297">
        <v>1968</v>
      </c>
      <c r="E2297" s="7" t="s">
        <v>11</v>
      </c>
      <c r="F2297" s="8">
        <v>9220</v>
      </c>
      <c r="G2297" s="8">
        <v>77444</v>
      </c>
      <c r="H2297" s="8">
        <v>7776</v>
      </c>
      <c r="I2297" s="8">
        <v>88044</v>
      </c>
      <c r="J2297" t="str">
        <f>LOOKUP(A2297,Feuil7!A$2:A$28,Feuil7!D$2:D$28)</f>
        <v>BOURGOGNE</v>
      </c>
      <c r="K2297" t="str">
        <f t="shared" si="143"/>
        <v>niveau primaire</v>
      </c>
      <c r="L2297" t="str">
        <f t="shared" si="144"/>
        <v>BASSIN PARISIEN</v>
      </c>
      <c r="M2297" s="11">
        <f t="shared" si="145"/>
        <v>182484</v>
      </c>
      <c r="N2297" s="11">
        <f t="shared" si="146"/>
        <v>16996</v>
      </c>
    </row>
    <row r="2298" spans="1:14" x14ac:dyDescent="0.25">
      <c r="A2298" s="5">
        <v>83</v>
      </c>
      <c r="B2298" s="9" t="s">
        <v>63</v>
      </c>
      <c r="C2298" s="10" t="s">
        <v>98</v>
      </c>
      <c r="D2298" s="11">
        <v>1975</v>
      </c>
      <c r="E2298" s="7" t="s">
        <v>11</v>
      </c>
      <c r="F2298" s="8">
        <v>2480</v>
      </c>
      <c r="G2298" s="8">
        <v>30315</v>
      </c>
      <c r="H2298" s="8">
        <v>1835</v>
      </c>
      <c r="I2298" s="8">
        <v>34715</v>
      </c>
      <c r="J2298" t="str">
        <f>LOOKUP(A2298,Feuil7!A$2:A$28,Feuil7!D$2:D$28)</f>
        <v>AUVERGNE</v>
      </c>
      <c r="K2298" t="str">
        <f t="shared" si="143"/>
        <v>niveau primaire</v>
      </c>
      <c r="L2298" t="str">
        <f t="shared" si="144"/>
        <v>CENTRE-EST</v>
      </c>
      <c r="M2298" s="11">
        <f t="shared" si="145"/>
        <v>69345</v>
      </c>
      <c r="N2298" s="11">
        <f t="shared" si="146"/>
        <v>4315</v>
      </c>
    </row>
    <row r="2299" spans="1:14" x14ac:dyDescent="0.25">
      <c r="A2299" s="5">
        <v>72</v>
      </c>
      <c r="B2299" s="9" t="s">
        <v>137</v>
      </c>
      <c r="C2299" s="10" t="s">
        <v>138</v>
      </c>
      <c r="D2299" s="11">
        <v>2006</v>
      </c>
      <c r="E2299" s="7" t="s">
        <v>194</v>
      </c>
      <c r="F2299" s="8">
        <v>1514.3618455093044</v>
      </c>
      <c r="G2299" s="8">
        <v>11329.286056710063</v>
      </c>
      <c r="H2299" s="8">
        <v>917.95646019640196</v>
      </c>
      <c r="I2299" s="8">
        <v>18351.756476350893</v>
      </c>
      <c r="J2299" t="str">
        <f>LOOKUP(A2299,Feuil7!A$2:A$28,Feuil7!D$2:D$28)</f>
        <v>AQUITAINE</v>
      </c>
      <c r="K2299" t="str">
        <f t="shared" si="143"/>
        <v>niveau secondaire</v>
      </c>
      <c r="L2299" t="str">
        <f t="shared" si="144"/>
        <v>SUD-OUEST</v>
      </c>
      <c r="M2299" s="11">
        <f t="shared" si="145"/>
        <v>32113.360838766661</v>
      </c>
      <c r="N2299" s="11">
        <f t="shared" si="146"/>
        <v>2432.3183057057063</v>
      </c>
    </row>
    <row r="2300" spans="1:14" x14ac:dyDescent="0.25">
      <c r="A2300" s="5">
        <v>93</v>
      </c>
      <c r="B2300" s="9" t="s">
        <v>172</v>
      </c>
      <c r="C2300" s="10" t="s">
        <v>173</v>
      </c>
      <c r="D2300" s="11">
        <v>1990</v>
      </c>
      <c r="E2300" s="7" t="s">
        <v>11</v>
      </c>
      <c r="F2300" s="8">
        <v>6894</v>
      </c>
      <c r="G2300" s="8">
        <v>45488</v>
      </c>
      <c r="H2300" s="8">
        <v>4900</v>
      </c>
      <c r="I2300" s="8">
        <v>54681</v>
      </c>
      <c r="J2300" t="str">
        <f>LOOKUP(A2300,Feuil7!A$2:A$28,Feuil7!D$2:D$28)</f>
        <v>PROVENCE-ALPES-COTE D'AZUR</v>
      </c>
      <c r="K2300" t="str">
        <f t="shared" si="143"/>
        <v>niveau primaire</v>
      </c>
      <c r="L2300" t="str">
        <f t="shared" si="144"/>
        <v>MEDITERRANEE</v>
      </c>
      <c r="M2300" s="11">
        <f t="shared" si="145"/>
        <v>111963</v>
      </c>
      <c r="N2300" s="11">
        <f t="shared" si="146"/>
        <v>11794</v>
      </c>
    </row>
    <row r="2301" spans="1:14" x14ac:dyDescent="0.25">
      <c r="A2301" s="5">
        <v>41</v>
      </c>
      <c r="B2301" s="9" t="s">
        <v>39</v>
      </c>
      <c r="C2301" s="10" t="s">
        <v>118</v>
      </c>
      <c r="D2301" s="11">
        <v>1982</v>
      </c>
      <c r="E2301" s="7" t="s">
        <v>194</v>
      </c>
      <c r="F2301" s="8">
        <v>2700</v>
      </c>
      <c r="G2301" s="8">
        <v>8332</v>
      </c>
      <c r="H2301" s="8">
        <v>2764</v>
      </c>
      <c r="I2301" s="8">
        <v>12708</v>
      </c>
      <c r="J2301" t="str">
        <f>LOOKUP(A2301,Feuil7!A$2:A$28,Feuil7!D$2:D$28)</f>
        <v>LORRAINE</v>
      </c>
      <c r="K2301" t="str">
        <f t="shared" si="143"/>
        <v>niveau secondaire</v>
      </c>
      <c r="L2301" t="str">
        <f t="shared" si="144"/>
        <v>EST</v>
      </c>
      <c r="M2301" s="11">
        <f t="shared" si="145"/>
        <v>26504</v>
      </c>
      <c r="N2301" s="11">
        <f t="shared" si="146"/>
        <v>5464</v>
      </c>
    </row>
    <row r="2302" spans="1:14" x14ac:dyDescent="0.25">
      <c r="A2302" s="5">
        <v>91</v>
      </c>
      <c r="B2302" s="9" t="s">
        <v>141</v>
      </c>
      <c r="C2302" s="10" t="s">
        <v>142</v>
      </c>
      <c r="D2302" s="11">
        <v>1999</v>
      </c>
      <c r="E2302" s="7" t="s">
        <v>194</v>
      </c>
      <c r="F2302" s="8">
        <v>1051</v>
      </c>
      <c r="G2302" s="8">
        <v>11939</v>
      </c>
      <c r="H2302" s="8">
        <v>779</v>
      </c>
      <c r="I2302" s="8">
        <v>17103</v>
      </c>
      <c r="J2302" t="str">
        <f>LOOKUP(A2302,Feuil7!A$2:A$28,Feuil7!D$2:D$28)</f>
        <v>LANGUEDOC-ROUSSILLON</v>
      </c>
      <c r="K2302" t="str">
        <f t="shared" si="143"/>
        <v>niveau secondaire</v>
      </c>
      <c r="L2302" t="str">
        <f t="shared" si="144"/>
        <v>MEDITERRANEE</v>
      </c>
      <c r="M2302" s="11">
        <f t="shared" si="145"/>
        <v>30872</v>
      </c>
      <c r="N2302" s="11">
        <f t="shared" si="146"/>
        <v>1830</v>
      </c>
    </row>
    <row r="2303" spans="1:14" x14ac:dyDescent="0.25">
      <c r="A2303" s="5">
        <v>82</v>
      </c>
      <c r="B2303" s="9" t="s">
        <v>23</v>
      </c>
      <c r="C2303" s="10" t="s">
        <v>154</v>
      </c>
      <c r="D2303" s="11">
        <v>1982</v>
      </c>
      <c r="E2303" s="7" t="s">
        <v>195</v>
      </c>
      <c r="F2303" s="8">
        <v>7180</v>
      </c>
      <c r="G2303" s="8">
        <v>18656</v>
      </c>
      <c r="H2303" s="8">
        <v>4296</v>
      </c>
      <c r="I2303" s="8">
        <v>12620</v>
      </c>
      <c r="J2303" t="str">
        <f>LOOKUP(A2303,Feuil7!A$2:A$28,Feuil7!D$2:D$28)</f>
        <v>RHONE-ALPES</v>
      </c>
      <c r="K2303" t="str">
        <f t="shared" si="143"/>
        <v>niveau secondaire</v>
      </c>
      <c r="L2303" t="str">
        <f t="shared" si="144"/>
        <v>CENTRE-EST</v>
      </c>
      <c r="M2303" s="11">
        <f t="shared" si="145"/>
        <v>42752</v>
      </c>
      <c r="N2303" s="11">
        <f t="shared" si="146"/>
        <v>11476</v>
      </c>
    </row>
    <row r="2304" spans="1:14" x14ac:dyDescent="0.25">
      <c r="A2304" s="5">
        <v>53</v>
      </c>
      <c r="B2304" s="9" t="s">
        <v>70</v>
      </c>
      <c r="C2304" s="10" t="s">
        <v>71</v>
      </c>
      <c r="D2304" s="11">
        <v>1982</v>
      </c>
      <c r="E2304" s="7" t="s">
        <v>196</v>
      </c>
      <c r="F2304" s="8">
        <v>5164</v>
      </c>
      <c r="G2304" s="8">
        <v>21632</v>
      </c>
      <c r="H2304" s="8">
        <v>6048</v>
      </c>
      <c r="I2304" s="8">
        <v>17692</v>
      </c>
      <c r="J2304" t="str">
        <f>LOOKUP(A2304,Feuil7!A$2:A$28,Feuil7!D$2:D$28)</f>
        <v>BRETAGNE</v>
      </c>
      <c r="K2304" t="str">
        <f t="shared" si="143"/>
        <v>niveau supérieur</v>
      </c>
      <c r="L2304" t="str">
        <f t="shared" si="144"/>
        <v>OUEST</v>
      </c>
      <c r="M2304" s="11">
        <f t="shared" si="145"/>
        <v>50536</v>
      </c>
      <c r="N2304" s="11">
        <f t="shared" si="146"/>
        <v>11212</v>
      </c>
    </row>
    <row r="2305" spans="1:14" x14ac:dyDescent="0.25">
      <c r="A2305" s="5">
        <v>82</v>
      </c>
      <c r="B2305" s="9" t="s">
        <v>23</v>
      </c>
      <c r="C2305" s="10" t="s">
        <v>154</v>
      </c>
      <c r="D2305" s="11">
        <v>2011</v>
      </c>
      <c r="E2305" s="7" t="s">
        <v>196</v>
      </c>
      <c r="F2305" s="8">
        <v>4098.8250111210155</v>
      </c>
      <c r="G2305" s="8">
        <v>22948.191280309729</v>
      </c>
      <c r="H2305" s="8">
        <v>3434.602117930915</v>
      </c>
      <c r="I2305" s="8">
        <v>26131.535164032233</v>
      </c>
      <c r="J2305" t="str">
        <f>LOOKUP(A2305,Feuil7!A$2:A$28,Feuil7!D$2:D$28)</f>
        <v>RHONE-ALPES</v>
      </c>
      <c r="K2305" t="str">
        <f t="shared" si="143"/>
        <v>niveau supérieur</v>
      </c>
      <c r="L2305" t="str">
        <f t="shared" si="144"/>
        <v>CENTRE-EST</v>
      </c>
      <c r="M2305" s="11">
        <f t="shared" si="145"/>
        <v>56613.153573393894</v>
      </c>
      <c r="N2305" s="11">
        <f t="shared" si="146"/>
        <v>7533.42712905193</v>
      </c>
    </row>
    <row r="2306" spans="1:14" x14ac:dyDescent="0.25">
      <c r="A2306" s="5">
        <v>11</v>
      </c>
      <c r="B2306" s="9" t="s">
        <v>160</v>
      </c>
      <c r="C2306" s="10" t="s">
        <v>161</v>
      </c>
      <c r="D2306" s="11">
        <v>2006</v>
      </c>
      <c r="E2306" s="7" t="s">
        <v>197</v>
      </c>
      <c r="F2306" s="8">
        <v>6719.25409698161</v>
      </c>
      <c r="G2306" s="8">
        <v>88223.725990277599</v>
      </c>
      <c r="H2306" s="8">
        <v>10469.907463160962</v>
      </c>
      <c r="I2306" s="8">
        <v>98550.162861030738</v>
      </c>
      <c r="J2306" t="str">
        <f>LOOKUP(A2306,Feuil7!A$2:A$28,Feuil7!D$2:D$28)</f>
        <v>ILE-DE-FRANCE</v>
      </c>
      <c r="K2306" t="str">
        <f t="shared" si="143"/>
        <v>niveau supérieur</v>
      </c>
      <c r="L2306" t="str">
        <f t="shared" si="144"/>
        <v>REGION PARISIENNE</v>
      </c>
      <c r="M2306" s="11">
        <f t="shared" si="145"/>
        <v>203963.05041145091</v>
      </c>
      <c r="N2306" s="11">
        <f t="shared" si="146"/>
        <v>17189.161560142573</v>
      </c>
    </row>
    <row r="2307" spans="1:14" x14ac:dyDescent="0.25">
      <c r="A2307" s="5">
        <v>93</v>
      </c>
      <c r="B2307" s="9" t="s">
        <v>172</v>
      </c>
      <c r="C2307" s="10" t="s">
        <v>173</v>
      </c>
      <c r="D2307" s="11">
        <v>2006</v>
      </c>
      <c r="E2307" s="7" t="s">
        <v>196</v>
      </c>
      <c r="F2307" s="8">
        <v>3264.4314619598313</v>
      </c>
      <c r="G2307" s="8">
        <v>24343.808035173108</v>
      </c>
      <c r="H2307" s="8">
        <v>3741.7775161984673</v>
      </c>
      <c r="I2307" s="8">
        <v>29754.095323989859</v>
      </c>
      <c r="J2307" t="str">
        <f>LOOKUP(A2307,Feuil7!A$2:A$28,Feuil7!D$2:D$28)</f>
        <v>PROVENCE-ALPES-COTE D'AZUR</v>
      </c>
      <c r="K2307" t="str">
        <f t="shared" ref="K2307:K2370" si="147">IF(OR(E2307="Aucun",E2307="CEP"),"niveau primaire",IF(OR(E2307="CAP-BEP",E2307="BEPC"),"niveau secondaire",IF(OR(E2307="BAC",E2307="SUP"),"niveau supérieur","")))</f>
        <v>niveau supérieur</v>
      </c>
      <c r="L2307" t="str">
        <f t="shared" ref="L2307:L2370" si="148">IF(OR(J2307="ile-de-France"),"REGION PARISIENNE",IF(OR(J2307="bourgogne",J2307="centre",J2307="champagne-ardenne",J2307="basse-normandie",J2307="haute-normandie",J2307="picardie"),"BASSIN PARISIEN",IF(OR(J2307="nord pas-de-calais"),"NORD",IF(OR(J2307="alsace",J2307="franche-comte",J2307="lorraine"),"EST",IF(OR(J2307="bretagne",J2307="pays de la loire",J2307="poitou-charentes"),"OUEST",IF(OR(J2307="aquitaine",J2307="limousin",J2307="midi-pyrenees"),"SUD-OUEST",IF(OR(J2307="auvergne",J2307="rhone-alpes"),"CENTRE-EST",IF(OR(J2307="languedoc-roussillon",J2307="provence-alpes-cote d'azur",J2307="corse"),"MEDITERRANEE",""))))))))</f>
        <v>MEDITERRANEE</v>
      </c>
      <c r="M2307" s="11">
        <f t="shared" ref="M2307:M2370" si="149">SUM(F2307,G2307,H2307,I2307)</f>
        <v>61104.112337321261</v>
      </c>
      <c r="N2307" s="11">
        <f t="shared" ref="N2307:N2370" si="150">SUM(F2307,H2307)</f>
        <v>7006.2089781582981</v>
      </c>
    </row>
    <row r="2308" spans="1:14" x14ac:dyDescent="0.25">
      <c r="A2308" s="5">
        <v>74</v>
      </c>
      <c r="B2308" s="9" t="s">
        <v>48</v>
      </c>
      <c r="C2308" s="10" t="s">
        <v>49</v>
      </c>
      <c r="D2308">
        <v>1968</v>
      </c>
      <c r="E2308" s="7" t="s">
        <v>194</v>
      </c>
      <c r="F2308" s="8">
        <v>568</v>
      </c>
      <c r="G2308" s="8">
        <v>2224</v>
      </c>
      <c r="H2308" s="8">
        <v>900</v>
      </c>
      <c r="I2308" s="8">
        <v>3924</v>
      </c>
      <c r="J2308" t="str">
        <f>LOOKUP(A2308,Feuil7!A$2:A$28,Feuil7!D$2:D$28)</f>
        <v>LIMOUSIN</v>
      </c>
      <c r="K2308" t="str">
        <f t="shared" si="147"/>
        <v>niveau secondaire</v>
      </c>
      <c r="L2308" t="str">
        <f t="shared" si="148"/>
        <v>SUD-OUEST</v>
      </c>
      <c r="M2308" s="11">
        <f t="shared" si="149"/>
        <v>7616</v>
      </c>
      <c r="N2308" s="11">
        <f t="shared" si="150"/>
        <v>1468</v>
      </c>
    </row>
    <row r="2309" spans="1:14" x14ac:dyDescent="0.25">
      <c r="A2309" s="5">
        <v>53</v>
      </c>
      <c r="B2309" s="9" t="s">
        <v>121</v>
      </c>
      <c r="C2309" s="10" t="s">
        <v>122</v>
      </c>
      <c r="D2309" s="11">
        <v>1990</v>
      </c>
      <c r="E2309" s="7" t="s">
        <v>11</v>
      </c>
      <c r="F2309" s="8">
        <v>5602</v>
      </c>
      <c r="G2309" s="8">
        <v>50592</v>
      </c>
      <c r="H2309" s="8">
        <v>3428</v>
      </c>
      <c r="I2309" s="8">
        <v>70336</v>
      </c>
      <c r="J2309" t="str">
        <f>LOOKUP(A2309,Feuil7!A$2:A$28,Feuil7!D$2:D$28)</f>
        <v>BRETAGNE</v>
      </c>
      <c r="K2309" t="str">
        <f t="shared" si="147"/>
        <v>niveau primaire</v>
      </c>
      <c r="L2309" t="str">
        <f t="shared" si="148"/>
        <v>OUEST</v>
      </c>
      <c r="M2309" s="11">
        <f t="shared" si="149"/>
        <v>129958</v>
      </c>
      <c r="N2309" s="11">
        <f t="shared" si="150"/>
        <v>9030</v>
      </c>
    </row>
    <row r="2310" spans="1:14" x14ac:dyDescent="0.25">
      <c r="A2310" s="5">
        <v>11</v>
      </c>
      <c r="B2310" s="9" t="s">
        <v>27</v>
      </c>
      <c r="C2310" s="10" t="s">
        <v>186</v>
      </c>
      <c r="D2310" s="11">
        <v>1990</v>
      </c>
      <c r="E2310" s="7" t="s">
        <v>11</v>
      </c>
      <c r="F2310" s="8">
        <v>11089</v>
      </c>
      <c r="G2310" s="8">
        <v>68343</v>
      </c>
      <c r="H2310" s="8">
        <v>7077</v>
      </c>
      <c r="I2310" s="8">
        <v>77953</v>
      </c>
      <c r="J2310" t="str">
        <f>LOOKUP(A2310,Feuil7!A$2:A$28,Feuil7!D$2:D$28)</f>
        <v>ILE-DE-FRANCE</v>
      </c>
      <c r="K2310" t="str">
        <f t="shared" si="147"/>
        <v>niveau primaire</v>
      </c>
      <c r="L2310" t="str">
        <f t="shared" si="148"/>
        <v>REGION PARISIENNE</v>
      </c>
      <c r="M2310" s="11">
        <f t="shared" si="149"/>
        <v>164462</v>
      </c>
      <c r="N2310" s="11">
        <f t="shared" si="150"/>
        <v>18166</v>
      </c>
    </row>
    <row r="2311" spans="1:14" x14ac:dyDescent="0.25">
      <c r="A2311" s="5">
        <v>11</v>
      </c>
      <c r="B2311" s="9" t="s">
        <v>191</v>
      </c>
      <c r="C2311" s="10" t="s">
        <v>192</v>
      </c>
      <c r="D2311" s="11">
        <v>2011</v>
      </c>
      <c r="E2311" s="7" t="s">
        <v>194</v>
      </c>
      <c r="F2311" s="8">
        <v>3924.2267927884031</v>
      </c>
      <c r="G2311" s="8">
        <v>18203.477878954083</v>
      </c>
      <c r="H2311" s="8">
        <v>2944.2015869336074</v>
      </c>
      <c r="I2311" s="8">
        <v>27134.291297713506</v>
      </c>
      <c r="J2311" t="str">
        <f>LOOKUP(A2311,Feuil7!A$2:A$28,Feuil7!D$2:D$28)</f>
        <v>ILE-DE-FRANCE</v>
      </c>
      <c r="K2311" t="str">
        <f t="shared" si="147"/>
        <v>niveau secondaire</v>
      </c>
      <c r="L2311" t="str">
        <f t="shared" si="148"/>
        <v>REGION PARISIENNE</v>
      </c>
      <c r="M2311" s="11">
        <f t="shared" si="149"/>
        <v>52206.197556389598</v>
      </c>
      <c r="N2311" s="11">
        <f t="shared" si="150"/>
        <v>6868.4283797220105</v>
      </c>
    </row>
    <row r="2312" spans="1:14" x14ac:dyDescent="0.25">
      <c r="A2312" s="5">
        <v>83</v>
      </c>
      <c r="B2312" s="9" t="s">
        <v>37</v>
      </c>
      <c r="C2312" s="10" t="s">
        <v>38</v>
      </c>
      <c r="D2312">
        <v>1968</v>
      </c>
      <c r="E2312" s="7" t="s">
        <v>193</v>
      </c>
      <c r="F2312" s="8">
        <v>3184</v>
      </c>
      <c r="G2312" s="8">
        <v>14672</v>
      </c>
      <c r="H2312" s="8">
        <v>2960</v>
      </c>
      <c r="I2312" s="8">
        <v>18792</v>
      </c>
      <c r="J2312" t="str">
        <f>LOOKUP(A2312,Feuil7!A$2:A$28,Feuil7!D$2:D$28)</f>
        <v>AUVERGNE</v>
      </c>
      <c r="K2312" t="str">
        <f t="shared" si="147"/>
        <v>niveau primaire</v>
      </c>
      <c r="L2312" t="str">
        <f t="shared" si="148"/>
        <v>CENTRE-EST</v>
      </c>
      <c r="M2312" s="11">
        <f t="shared" si="149"/>
        <v>39608</v>
      </c>
      <c r="N2312" s="11">
        <f t="shared" si="150"/>
        <v>6144</v>
      </c>
    </row>
    <row r="2313" spans="1:14" x14ac:dyDescent="0.25">
      <c r="A2313" s="5">
        <v>54</v>
      </c>
      <c r="B2313" s="9" t="s">
        <v>176</v>
      </c>
      <c r="C2313" s="10" t="s">
        <v>177</v>
      </c>
      <c r="D2313" s="11">
        <v>1990</v>
      </c>
      <c r="E2313" s="7" t="s">
        <v>193</v>
      </c>
      <c r="F2313" s="8">
        <v>377</v>
      </c>
      <c r="G2313" s="8">
        <v>27145</v>
      </c>
      <c r="H2313" s="8">
        <v>268</v>
      </c>
      <c r="I2313" s="8">
        <v>35596</v>
      </c>
      <c r="J2313" t="str">
        <f>LOOKUP(A2313,Feuil7!A$2:A$28,Feuil7!D$2:D$28)</f>
        <v>POITOU-CHARENTES</v>
      </c>
      <c r="K2313" t="str">
        <f t="shared" si="147"/>
        <v>niveau primaire</v>
      </c>
      <c r="L2313" t="str">
        <f t="shared" si="148"/>
        <v>OUEST</v>
      </c>
      <c r="M2313" s="11">
        <f t="shared" si="149"/>
        <v>63386</v>
      </c>
      <c r="N2313" s="11">
        <f t="shared" si="150"/>
        <v>645</v>
      </c>
    </row>
    <row r="2314" spans="1:14" x14ac:dyDescent="0.25">
      <c r="A2314" s="5">
        <v>52</v>
      </c>
      <c r="B2314" s="9" t="s">
        <v>61</v>
      </c>
      <c r="C2314" s="10" t="s">
        <v>153</v>
      </c>
      <c r="D2314" s="11">
        <v>1982</v>
      </c>
      <c r="E2314" s="7" t="s">
        <v>11</v>
      </c>
      <c r="F2314" s="8">
        <v>9412</v>
      </c>
      <c r="G2314" s="8">
        <v>58100</v>
      </c>
      <c r="H2314" s="8">
        <v>7184</v>
      </c>
      <c r="I2314" s="8">
        <v>71936</v>
      </c>
      <c r="J2314" t="str">
        <f>LOOKUP(A2314,Feuil7!A$2:A$28,Feuil7!D$2:D$28)</f>
        <v>PAYS DE LA LOIRE</v>
      </c>
      <c r="K2314" t="str">
        <f t="shared" si="147"/>
        <v>niveau primaire</v>
      </c>
      <c r="L2314" t="str">
        <f t="shared" si="148"/>
        <v>OUEST</v>
      </c>
      <c r="M2314" s="11">
        <f t="shared" si="149"/>
        <v>146632</v>
      </c>
      <c r="N2314" s="11">
        <f t="shared" si="150"/>
        <v>16596</v>
      </c>
    </row>
    <row r="2315" spans="1:14" x14ac:dyDescent="0.25">
      <c r="A2315" s="5">
        <v>74</v>
      </c>
      <c r="B2315" s="9" t="s">
        <v>178</v>
      </c>
      <c r="C2315" s="10" t="s">
        <v>179</v>
      </c>
      <c r="D2315" s="11">
        <v>2011</v>
      </c>
      <c r="E2315" s="7" t="s">
        <v>193</v>
      </c>
      <c r="F2315" s="8">
        <v>56.770496845594828</v>
      </c>
      <c r="G2315" s="8">
        <v>14399.533610352584</v>
      </c>
      <c r="H2315" s="8">
        <v>39.462834542975514</v>
      </c>
      <c r="I2315" s="8">
        <v>24192.948547474298</v>
      </c>
      <c r="J2315" t="str">
        <f>LOOKUP(A2315,Feuil7!A$2:A$28,Feuil7!D$2:D$28)</f>
        <v>LIMOUSIN</v>
      </c>
      <c r="K2315" t="str">
        <f t="shared" si="147"/>
        <v>niveau primaire</v>
      </c>
      <c r="L2315" t="str">
        <f t="shared" si="148"/>
        <v>SUD-OUEST</v>
      </c>
      <c r="M2315" s="11">
        <f t="shared" si="149"/>
        <v>38688.71548921545</v>
      </c>
      <c r="N2315" s="11">
        <f t="shared" si="150"/>
        <v>96.233331388570349</v>
      </c>
    </row>
    <row r="2316" spans="1:14" x14ac:dyDescent="0.25">
      <c r="A2316" s="5">
        <v>21</v>
      </c>
      <c r="B2316" s="9" t="s">
        <v>114</v>
      </c>
      <c r="C2316" s="10" t="s">
        <v>115</v>
      </c>
      <c r="D2316">
        <v>1968</v>
      </c>
      <c r="E2316" s="7" t="s">
        <v>11</v>
      </c>
      <c r="F2316" s="8">
        <v>9796</v>
      </c>
      <c r="G2316" s="8">
        <v>54992</v>
      </c>
      <c r="H2316" s="8">
        <v>8032</v>
      </c>
      <c r="I2316" s="8">
        <v>64752</v>
      </c>
      <c r="J2316" t="str">
        <f>LOOKUP(A2316,Feuil7!A$2:A$28,Feuil7!D$2:D$28)</f>
        <v>CHAMPAGNE-ARDENNE</v>
      </c>
      <c r="K2316" t="str">
        <f t="shared" si="147"/>
        <v>niveau primaire</v>
      </c>
      <c r="L2316" t="str">
        <f t="shared" si="148"/>
        <v>BASSIN PARISIEN</v>
      </c>
      <c r="M2316" s="11">
        <f t="shared" si="149"/>
        <v>137572</v>
      </c>
      <c r="N2316" s="11">
        <f t="shared" si="150"/>
        <v>17828</v>
      </c>
    </row>
    <row r="2317" spans="1:14" x14ac:dyDescent="0.25">
      <c r="A2317" s="5">
        <v>24</v>
      </c>
      <c r="B2317" s="9" t="s">
        <v>68</v>
      </c>
      <c r="C2317" s="10" t="s">
        <v>69</v>
      </c>
      <c r="D2317" s="11">
        <v>1975</v>
      </c>
      <c r="E2317" s="7" t="s">
        <v>195</v>
      </c>
      <c r="F2317" s="8">
        <v>6810</v>
      </c>
      <c r="G2317" s="8">
        <v>14955</v>
      </c>
      <c r="H2317" s="8">
        <v>3700</v>
      </c>
      <c r="I2317" s="8">
        <v>7480</v>
      </c>
      <c r="J2317" t="str">
        <f>LOOKUP(A2317,Feuil7!A$2:A$28,Feuil7!D$2:D$28)</f>
        <v>CENTRE</v>
      </c>
      <c r="K2317" t="str">
        <f t="shared" si="147"/>
        <v>niveau secondaire</v>
      </c>
      <c r="L2317" t="str">
        <f t="shared" si="148"/>
        <v>BASSIN PARISIEN</v>
      </c>
      <c r="M2317" s="11">
        <f t="shared" si="149"/>
        <v>32945</v>
      </c>
      <c r="N2317" s="11">
        <f t="shared" si="150"/>
        <v>10510</v>
      </c>
    </row>
    <row r="2318" spans="1:14" x14ac:dyDescent="0.25">
      <c r="A2318" s="5">
        <v>82</v>
      </c>
      <c r="B2318" s="9" t="s">
        <v>23</v>
      </c>
      <c r="C2318" s="10" t="s">
        <v>154</v>
      </c>
      <c r="D2318">
        <v>1968</v>
      </c>
      <c r="E2318" s="7" t="s">
        <v>196</v>
      </c>
      <c r="F2318" s="8">
        <v>1052</v>
      </c>
      <c r="G2318" s="8">
        <v>4592</v>
      </c>
      <c r="H2318" s="8">
        <v>1436</v>
      </c>
      <c r="I2318" s="8">
        <v>4208</v>
      </c>
      <c r="J2318" t="str">
        <f>LOOKUP(A2318,Feuil7!A$2:A$28,Feuil7!D$2:D$28)</f>
        <v>RHONE-ALPES</v>
      </c>
      <c r="K2318" t="str">
        <f t="shared" si="147"/>
        <v>niveau supérieur</v>
      </c>
      <c r="L2318" t="str">
        <f t="shared" si="148"/>
        <v>CENTRE-EST</v>
      </c>
      <c r="M2318" s="11">
        <f t="shared" si="149"/>
        <v>11288</v>
      </c>
      <c r="N2318" s="11">
        <f t="shared" si="150"/>
        <v>2488</v>
      </c>
    </row>
    <row r="2319" spans="1:14" x14ac:dyDescent="0.25">
      <c r="A2319" s="5">
        <v>26</v>
      </c>
      <c r="B2319" s="9" t="s">
        <v>182</v>
      </c>
      <c r="C2319" s="10" t="s">
        <v>183</v>
      </c>
      <c r="D2319">
        <v>1968</v>
      </c>
      <c r="E2319" s="7" t="s">
        <v>195</v>
      </c>
      <c r="F2319" s="8">
        <v>4116</v>
      </c>
      <c r="G2319" s="8">
        <v>6144</v>
      </c>
      <c r="H2319" s="8">
        <v>2772</v>
      </c>
      <c r="I2319" s="8">
        <v>4212</v>
      </c>
      <c r="J2319" t="str">
        <f>LOOKUP(A2319,Feuil7!A$2:A$28,Feuil7!D$2:D$28)</f>
        <v>BOURGOGNE</v>
      </c>
      <c r="K2319" t="str">
        <f t="shared" si="147"/>
        <v>niveau secondaire</v>
      </c>
      <c r="L2319" t="str">
        <f t="shared" si="148"/>
        <v>BASSIN PARISIEN</v>
      </c>
      <c r="M2319" s="11">
        <f t="shared" si="149"/>
        <v>17244</v>
      </c>
      <c r="N2319" s="11">
        <f t="shared" si="150"/>
        <v>6888</v>
      </c>
    </row>
    <row r="2320" spans="1:14" x14ac:dyDescent="0.25">
      <c r="A2320" s="5">
        <v>53</v>
      </c>
      <c r="B2320" s="9" t="s">
        <v>70</v>
      </c>
      <c r="C2320" s="10" t="s">
        <v>71</v>
      </c>
      <c r="D2320" s="11">
        <v>2011</v>
      </c>
      <c r="E2320" s="7" t="s">
        <v>11</v>
      </c>
      <c r="F2320" s="8">
        <v>2632.177744997166</v>
      </c>
      <c r="G2320" s="8">
        <v>26086.816030107351</v>
      </c>
      <c r="H2320" s="8">
        <v>1547.9358127317066</v>
      </c>
      <c r="I2320" s="8">
        <v>39087.207076417908</v>
      </c>
      <c r="J2320" t="str">
        <f>LOOKUP(A2320,Feuil7!A$2:A$28,Feuil7!D$2:D$28)</f>
        <v>BRETAGNE</v>
      </c>
      <c r="K2320" t="str">
        <f t="shared" si="147"/>
        <v>niveau primaire</v>
      </c>
      <c r="L2320" t="str">
        <f t="shared" si="148"/>
        <v>OUEST</v>
      </c>
      <c r="M2320" s="11">
        <f t="shared" si="149"/>
        <v>69354.136664254125</v>
      </c>
      <c r="N2320" s="11">
        <f t="shared" si="150"/>
        <v>4180.1135577288724</v>
      </c>
    </row>
    <row r="2321" spans="1:14" x14ac:dyDescent="0.25">
      <c r="A2321" s="5">
        <v>24</v>
      </c>
      <c r="B2321" s="9" t="s">
        <v>102</v>
      </c>
      <c r="C2321" s="10" t="s">
        <v>103</v>
      </c>
      <c r="D2321">
        <v>1968</v>
      </c>
      <c r="E2321" s="7" t="s">
        <v>11</v>
      </c>
      <c r="F2321" s="8">
        <v>7984</v>
      </c>
      <c r="G2321" s="8">
        <v>56864</v>
      </c>
      <c r="H2321" s="8">
        <v>6644</v>
      </c>
      <c r="I2321" s="8">
        <v>64192</v>
      </c>
      <c r="J2321" t="str">
        <f>LOOKUP(A2321,Feuil7!A$2:A$28,Feuil7!D$2:D$28)</f>
        <v>CENTRE</v>
      </c>
      <c r="K2321" t="str">
        <f t="shared" si="147"/>
        <v>niveau primaire</v>
      </c>
      <c r="L2321" t="str">
        <f t="shared" si="148"/>
        <v>BASSIN PARISIEN</v>
      </c>
      <c r="M2321" s="11">
        <f t="shared" si="149"/>
        <v>135684</v>
      </c>
      <c r="N2321" s="11">
        <f t="shared" si="150"/>
        <v>14628</v>
      </c>
    </row>
    <row r="2322" spans="1:14" x14ac:dyDescent="0.25">
      <c r="A2322" s="5">
        <v>31</v>
      </c>
      <c r="B2322" s="9" t="s">
        <v>127</v>
      </c>
      <c r="C2322" s="10" t="s">
        <v>128</v>
      </c>
      <c r="D2322" s="11">
        <v>1999</v>
      </c>
      <c r="E2322" s="7" t="s">
        <v>195</v>
      </c>
      <c r="F2322" s="8">
        <v>24814</v>
      </c>
      <c r="G2322" s="8">
        <v>225656</v>
      </c>
      <c r="H2322" s="8">
        <v>18023</v>
      </c>
      <c r="I2322" s="8">
        <v>162224</v>
      </c>
      <c r="J2322" t="str">
        <f>LOOKUP(A2322,Feuil7!A$2:A$28,Feuil7!D$2:D$28)</f>
        <v>NORD-PAS-DE-CALAIS</v>
      </c>
      <c r="K2322" t="str">
        <f t="shared" si="147"/>
        <v>niveau secondaire</v>
      </c>
      <c r="L2322" t="str">
        <f t="shared" si="148"/>
        <v/>
      </c>
      <c r="M2322" s="11">
        <f t="shared" si="149"/>
        <v>430717</v>
      </c>
      <c r="N2322" s="11">
        <f t="shared" si="150"/>
        <v>42837</v>
      </c>
    </row>
    <row r="2323" spans="1:14" x14ac:dyDescent="0.25">
      <c r="A2323" s="5">
        <v>93</v>
      </c>
      <c r="B2323" s="9" t="s">
        <v>172</v>
      </c>
      <c r="C2323" s="10" t="s">
        <v>173</v>
      </c>
      <c r="D2323" s="11">
        <v>2011</v>
      </c>
      <c r="E2323" s="7" t="s">
        <v>194</v>
      </c>
      <c r="F2323" s="8">
        <v>1767.451289720756</v>
      </c>
      <c r="G2323" s="8">
        <v>9179.7726127893256</v>
      </c>
      <c r="H2323" s="8">
        <v>1302.4311768491643</v>
      </c>
      <c r="I2323" s="8">
        <v>14667.39880205714</v>
      </c>
      <c r="J2323" t="str">
        <f>LOOKUP(A2323,Feuil7!A$2:A$28,Feuil7!D$2:D$28)</f>
        <v>PROVENCE-ALPES-COTE D'AZUR</v>
      </c>
      <c r="K2323" t="str">
        <f t="shared" si="147"/>
        <v>niveau secondaire</v>
      </c>
      <c r="L2323" t="str">
        <f t="shared" si="148"/>
        <v>MEDITERRANEE</v>
      </c>
      <c r="M2323" s="11">
        <f t="shared" si="149"/>
        <v>26917.053881416388</v>
      </c>
      <c r="N2323" s="11">
        <f t="shared" si="150"/>
        <v>3069.8824665699203</v>
      </c>
    </row>
    <row r="2324" spans="1:14" x14ac:dyDescent="0.25">
      <c r="A2324" s="5">
        <v>93</v>
      </c>
      <c r="B2324" s="9" t="s">
        <v>14</v>
      </c>
      <c r="C2324" s="10" t="s">
        <v>171</v>
      </c>
      <c r="D2324" s="11">
        <v>1975</v>
      </c>
      <c r="E2324" s="7" t="s">
        <v>196</v>
      </c>
      <c r="F2324" s="8">
        <v>2375</v>
      </c>
      <c r="G2324" s="8">
        <v>15910</v>
      </c>
      <c r="H2324" s="8">
        <v>3035</v>
      </c>
      <c r="I2324" s="8">
        <v>14035</v>
      </c>
      <c r="J2324" t="str">
        <f>LOOKUP(A2324,Feuil7!A$2:A$28,Feuil7!D$2:D$28)</f>
        <v>PROVENCE-ALPES-COTE D'AZUR</v>
      </c>
      <c r="K2324" t="str">
        <f t="shared" si="147"/>
        <v>niveau supérieur</v>
      </c>
      <c r="L2324" t="str">
        <f t="shared" si="148"/>
        <v>MEDITERRANEE</v>
      </c>
      <c r="M2324" s="11">
        <f t="shared" si="149"/>
        <v>35355</v>
      </c>
      <c r="N2324" s="11">
        <f t="shared" si="150"/>
        <v>5410</v>
      </c>
    </row>
    <row r="2325" spans="1:14" x14ac:dyDescent="0.25">
      <c r="A2325" s="5">
        <v>53</v>
      </c>
      <c r="B2325" s="9" t="s">
        <v>12</v>
      </c>
      <c r="C2325" s="10" t="s">
        <v>58</v>
      </c>
      <c r="D2325" s="11">
        <v>1982</v>
      </c>
      <c r="E2325" s="7" t="s">
        <v>193</v>
      </c>
      <c r="F2325" s="8">
        <v>1088</v>
      </c>
      <c r="G2325" s="8">
        <v>42084</v>
      </c>
      <c r="H2325" s="8">
        <v>1036</v>
      </c>
      <c r="I2325" s="8">
        <v>55668</v>
      </c>
      <c r="J2325" t="str">
        <f>LOOKUP(A2325,Feuil7!A$2:A$28,Feuil7!D$2:D$28)</f>
        <v>BRETAGNE</v>
      </c>
      <c r="K2325" t="str">
        <f t="shared" si="147"/>
        <v>niveau primaire</v>
      </c>
      <c r="L2325" t="str">
        <f t="shared" si="148"/>
        <v>OUEST</v>
      </c>
      <c r="M2325" s="11">
        <f t="shared" si="149"/>
        <v>99876</v>
      </c>
      <c r="N2325" s="11">
        <f t="shared" si="150"/>
        <v>2124</v>
      </c>
    </row>
    <row r="2326" spans="1:14" x14ac:dyDescent="0.25">
      <c r="A2326" s="5">
        <v>24</v>
      </c>
      <c r="B2326" s="9" t="s">
        <v>68</v>
      </c>
      <c r="C2326" s="10" t="s">
        <v>69</v>
      </c>
      <c r="D2326" s="11">
        <v>1990</v>
      </c>
      <c r="E2326" s="7" t="s">
        <v>194</v>
      </c>
      <c r="F2326" s="8">
        <v>1299</v>
      </c>
      <c r="G2326" s="8">
        <v>6409</v>
      </c>
      <c r="H2326" s="8">
        <v>1464</v>
      </c>
      <c r="I2326" s="8">
        <v>11216</v>
      </c>
      <c r="J2326" t="str">
        <f>LOOKUP(A2326,Feuil7!A$2:A$28,Feuil7!D$2:D$28)</f>
        <v>CENTRE</v>
      </c>
      <c r="K2326" t="str">
        <f t="shared" si="147"/>
        <v>niveau secondaire</v>
      </c>
      <c r="L2326" t="str">
        <f t="shared" si="148"/>
        <v>BASSIN PARISIEN</v>
      </c>
      <c r="M2326" s="11">
        <f t="shared" si="149"/>
        <v>20388</v>
      </c>
      <c r="N2326" s="11">
        <f t="shared" si="150"/>
        <v>2763</v>
      </c>
    </row>
    <row r="2327" spans="1:14" x14ac:dyDescent="0.25">
      <c r="A2327" s="5">
        <v>42</v>
      </c>
      <c r="B2327" s="9" t="s">
        <v>145</v>
      </c>
      <c r="C2327" s="10" t="s">
        <v>146</v>
      </c>
      <c r="D2327" s="11">
        <v>1975</v>
      </c>
      <c r="E2327" s="7" t="s">
        <v>197</v>
      </c>
      <c r="F2327" s="8">
        <v>1025</v>
      </c>
      <c r="G2327" s="8">
        <v>10930</v>
      </c>
      <c r="H2327" s="8">
        <v>1885</v>
      </c>
      <c r="I2327" s="8">
        <v>7695</v>
      </c>
      <c r="J2327" t="str">
        <f>LOOKUP(A2327,Feuil7!A$2:A$28,Feuil7!D$2:D$28)</f>
        <v>ALSACE</v>
      </c>
      <c r="K2327" t="str">
        <f t="shared" si="147"/>
        <v>niveau supérieur</v>
      </c>
      <c r="L2327" t="str">
        <f t="shared" si="148"/>
        <v>EST</v>
      </c>
      <c r="M2327" s="11">
        <f t="shared" si="149"/>
        <v>21535</v>
      </c>
      <c r="N2327" s="11">
        <f t="shared" si="150"/>
        <v>2910</v>
      </c>
    </row>
    <row r="2328" spans="1:14" x14ac:dyDescent="0.25">
      <c r="A2328" s="5">
        <v>83</v>
      </c>
      <c r="B2328" s="9" t="s">
        <v>306</v>
      </c>
      <c r="C2328" s="10" t="s">
        <v>15</v>
      </c>
      <c r="D2328" s="11">
        <v>1975</v>
      </c>
      <c r="E2328" s="7" t="s">
        <v>11</v>
      </c>
      <c r="F2328" s="8">
        <v>5005</v>
      </c>
      <c r="G2328" s="8">
        <v>46165</v>
      </c>
      <c r="H2328" s="8">
        <v>3905</v>
      </c>
      <c r="I2328" s="8">
        <v>52415</v>
      </c>
      <c r="J2328" t="str">
        <f>LOOKUP(A2328,Feuil7!A$2:A$28,Feuil7!D$2:D$28)</f>
        <v>AUVERGNE</v>
      </c>
      <c r="K2328" t="str">
        <f t="shared" si="147"/>
        <v>niveau primaire</v>
      </c>
      <c r="L2328" t="str">
        <f t="shared" si="148"/>
        <v>CENTRE-EST</v>
      </c>
      <c r="M2328" s="11">
        <f t="shared" si="149"/>
        <v>107490</v>
      </c>
      <c r="N2328" s="11">
        <f t="shared" si="150"/>
        <v>8910</v>
      </c>
    </row>
    <row r="2329" spans="1:14" x14ac:dyDescent="0.25">
      <c r="A2329" s="5">
        <v>72</v>
      </c>
      <c r="B2329" s="9" t="s">
        <v>106</v>
      </c>
      <c r="C2329" s="10" t="s">
        <v>107</v>
      </c>
      <c r="D2329" s="11">
        <v>2011</v>
      </c>
      <c r="E2329" s="7" t="s">
        <v>195</v>
      </c>
      <c r="F2329" s="8">
        <v>3092.2612171295814</v>
      </c>
      <c r="G2329" s="8">
        <v>35258.558399212961</v>
      </c>
      <c r="H2329" s="8">
        <v>2105.7111822306229</v>
      </c>
      <c r="I2329" s="8">
        <v>27161.968908341452</v>
      </c>
      <c r="J2329" t="str">
        <f>LOOKUP(A2329,Feuil7!A$2:A$28,Feuil7!D$2:D$28)</f>
        <v>AQUITAINE</v>
      </c>
      <c r="K2329" t="str">
        <f t="shared" si="147"/>
        <v>niveau secondaire</v>
      </c>
      <c r="L2329" t="str">
        <f t="shared" si="148"/>
        <v>SUD-OUEST</v>
      </c>
      <c r="M2329" s="11">
        <f t="shared" si="149"/>
        <v>67618.499706914619</v>
      </c>
      <c r="N2329" s="11">
        <f t="shared" si="150"/>
        <v>5197.9723993602038</v>
      </c>
    </row>
    <row r="2330" spans="1:14" x14ac:dyDescent="0.25">
      <c r="A2330" s="5">
        <v>93</v>
      </c>
      <c r="B2330" s="9" t="s">
        <v>311</v>
      </c>
      <c r="C2330" s="10" t="s">
        <v>18</v>
      </c>
      <c r="D2330" s="11">
        <v>2006</v>
      </c>
      <c r="E2330" s="7" t="s">
        <v>197</v>
      </c>
      <c r="F2330" s="8">
        <v>386.0194291685109</v>
      </c>
      <c r="G2330" s="8">
        <v>8780.2722391985226</v>
      </c>
      <c r="H2330" s="8">
        <v>775.30805792592525</v>
      </c>
      <c r="I2330" s="8">
        <v>11910.917117838044</v>
      </c>
      <c r="J2330" t="str">
        <f>LOOKUP(A2330,Feuil7!A$2:A$28,Feuil7!D$2:D$28)</f>
        <v>PROVENCE-ALPES-COTE D'AZUR</v>
      </c>
      <c r="K2330" t="str">
        <f t="shared" si="147"/>
        <v>niveau supérieur</v>
      </c>
      <c r="L2330" t="str">
        <f t="shared" si="148"/>
        <v>MEDITERRANEE</v>
      </c>
      <c r="M2330" s="11">
        <f t="shared" si="149"/>
        <v>21852.516844131002</v>
      </c>
      <c r="N2330" s="11">
        <f t="shared" si="150"/>
        <v>1161.327487094436</v>
      </c>
    </row>
    <row r="2331" spans="1:14" x14ac:dyDescent="0.25">
      <c r="A2331" s="5">
        <v>74</v>
      </c>
      <c r="B2331" s="9" t="s">
        <v>48</v>
      </c>
      <c r="C2331" s="10" t="s">
        <v>49</v>
      </c>
      <c r="D2331" s="11">
        <v>2011</v>
      </c>
      <c r="E2331" s="7" t="s">
        <v>11</v>
      </c>
      <c r="F2331" s="8">
        <v>967.25074006043724</v>
      </c>
      <c r="G2331" s="8">
        <v>11951.136386571668</v>
      </c>
      <c r="H2331" s="8">
        <v>559.33047588080774</v>
      </c>
      <c r="I2331" s="8">
        <v>14132.042415068569</v>
      </c>
      <c r="J2331" t="str">
        <f>LOOKUP(A2331,Feuil7!A$2:A$28,Feuil7!D$2:D$28)</f>
        <v>LIMOUSIN</v>
      </c>
      <c r="K2331" t="str">
        <f t="shared" si="147"/>
        <v>niveau primaire</v>
      </c>
      <c r="L2331" t="str">
        <f t="shared" si="148"/>
        <v>SUD-OUEST</v>
      </c>
      <c r="M2331" s="11">
        <f t="shared" si="149"/>
        <v>27609.76001758148</v>
      </c>
      <c r="N2331" s="11">
        <f t="shared" si="150"/>
        <v>1526.5812159412449</v>
      </c>
    </row>
    <row r="2332" spans="1:14" x14ac:dyDescent="0.25">
      <c r="A2332" s="5">
        <v>11</v>
      </c>
      <c r="B2332" s="9" t="s">
        <v>162</v>
      </c>
      <c r="C2332" s="10" t="s">
        <v>163</v>
      </c>
      <c r="D2332" s="11">
        <v>1982</v>
      </c>
      <c r="E2332" s="7" t="s">
        <v>11</v>
      </c>
      <c r="F2332" s="8">
        <v>16972</v>
      </c>
      <c r="G2332" s="8">
        <v>101776</v>
      </c>
      <c r="H2332" s="8">
        <v>15252</v>
      </c>
      <c r="I2332" s="8">
        <v>120668</v>
      </c>
      <c r="J2332" t="str">
        <f>LOOKUP(A2332,Feuil7!A$2:A$28,Feuil7!D$2:D$28)</f>
        <v>ILE-DE-FRANCE</v>
      </c>
      <c r="K2332" t="str">
        <f t="shared" si="147"/>
        <v>niveau primaire</v>
      </c>
      <c r="L2332" t="str">
        <f t="shared" si="148"/>
        <v>REGION PARISIENNE</v>
      </c>
      <c r="M2332" s="11">
        <f t="shared" si="149"/>
        <v>254668</v>
      </c>
      <c r="N2332" s="11">
        <f t="shared" si="150"/>
        <v>32224</v>
      </c>
    </row>
    <row r="2333" spans="1:14" x14ac:dyDescent="0.25">
      <c r="A2333" s="5">
        <v>93</v>
      </c>
      <c r="B2333" s="9" t="s">
        <v>172</v>
      </c>
      <c r="C2333" s="10" t="s">
        <v>173</v>
      </c>
      <c r="D2333" s="11">
        <v>2011</v>
      </c>
      <c r="E2333" s="7" t="s">
        <v>197</v>
      </c>
      <c r="F2333" s="8">
        <v>2015.3715475824381</v>
      </c>
      <c r="G2333" s="8">
        <v>40834.484579034826</v>
      </c>
      <c r="H2333" s="8">
        <v>2889.6011858799748</v>
      </c>
      <c r="I2333" s="8">
        <v>49241.774878558688</v>
      </c>
      <c r="J2333" t="str">
        <f>LOOKUP(A2333,Feuil7!A$2:A$28,Feuil7!D$2:D$28)</f>
        <v>PROVENCE-ALPES-COTE D'AZUR</v>
      </c>
      <c r="K2333" t="str">
        <f t="shared" si="147"/>
        <v>niveau supérieur</v>
      </c>
      <c r="L2333" t="str">
        <f t="shared" si="148"/>
        <v>MEDITERRANEE</v>
      </c>
      <c r="M2333" s="11">
        <f t="shared" si="149"/>
        <v>94981.232191055926</v>
      </c>
      <c r="N2333" s="11">
        <f t="shared" si="150"/>
        <v>4904.9727334624131</v>
      </c>
    </row>
    <row r="2334" spans="1:14" x14ac:dyDescent="0.25">
      <c r="A2334" s="5">
        <v>52</v>
      </c>
      <c r="B2334" s="9" t="s">
        <v>57</v>
      </c>
      <c r="C2334" s="10" t="s">
        <v>117</v>
      </c>
      <c r="D2334">
        <v>1968</v>
      </c>
      <c r="E2334" s="7" t="s">
        <v>194</v>
      </c>
      <c r="F2334" s="8">
        <v>672</v>
      </c>
      <c r="G2334" s="8">
        <v>1184</v>
      </c>
      <c r="H2334" s="8">
        <v>968</v>
      </c>
      <c r="I2334" s="8">
        <v>2440</v>
      </c>
      <c r="J2334" t="str">
        <f>LOOKUP(A2334,Feuil7!A$2:A$28,Feuil7!D$2:D$28)</f>
        <v>PAYS DE LA LOIRE</v>
      </c>
      <c r="K2334" t="str">
        <f t="shared" si="147"/>
        <v>niveau secondaire</v>
      </c>
      <c r="L2334" t="str">
        <f t="shared" si="148"/>
        <v>OUEST</v>
      </c>
      <c r="M2334" s="11">
        <f t="shared" si="149"/>
        <v>5264</v>
      </c>
      <c r="N2334" s="11">
        <f t="shared" si="150"/>
        <v>1640</v>
      </c>
    </row>
    <row r="2335" spans="1:14" x14ac:dyDescent="0.25">
      <c r="A2335" s="5">
        <v>21</v>
      </c>
      <c r="B2335" s="9" t="s">
        <v>99</v>
      </c>
      <c r="C2335" s="10" t="s">
        <v>116</v>
      </c>
      <c r="D2335" s="11">
        <v>2006</v>
      </c>
      <c r="E2335" s="7" t="s">
        <v>197</v>
      </c>
      <c r="F2335" s="8">
        <v>667.83415140661077</v>
      </c>
      <c r="G2335" s="8">
        <v>7698.9580911324229</v>
      </c>
      <c r="H2335" s="8">
        <v>965.31738356791743</v>
      </c>
      <c r="I2335" s="8">
        <v>9348.8592272221504</v>
      </c>
      <c r="J2335" t="str">
        <f>LOOKUP(A2335,Feuil7!A$2:A$28,Feuil7!D$2:D$28)</f>
        <v>CHAMPAGNE-ARDENNE</v>
      </c>
      <c r="K2335" t="str">
        <f t="shared" si="147"/>
        <v>niveau supérieur</v>
      </c>
      <c r="L2335" t="str">
        <f t="shared" si="148"/>
        <v>BASSIN PARISIEN</v>
      </c>
      <c r="M2335" s="11">
        <f t="shared" si="149"/>
        <v>18680.968853329101</v>
      </c>
      <c r="N2335" s="11">
        <f t="shared" si="150"/>
        <v>1633.1515349745282</v>
      </c>
    </row>
    <row r="2336" spans="1:14" x14ac:dyDescent="0.25">
      <c r="A2336" s="5">
        <v>83</v>
      </c>
      <c r="B2336" s="9" t="s">
        <v>306</v>
      </c>
      <c r="C2336" s="10" t="s">
        <v>15</v>
      </c>
      <c r="D2336" s="11">
        <v>2011</v>
      </c>
      <c r="E2336" s="7" t="s">
        <v>193</v>
      </c>
      <c r="F2336" s="8">
        <v>52.456692987763894</v>
      </c>
      <c r="G2336" s="8">
        <v>15033.575614646597</v>
      </c>
      <c r="H2336" s="8">
        <v>30.589549591140518</v>
      </c>
      <c r="I2336" s="8">
        <v>25987.125226080192</v>
      </c>
      <c r="J2336" t="str">
        <f>LOOKUP(A2336,Feuil7!A$2:A$28,Feuil7!D$2:D$28)</f>
        <v>AUVERGNE</v>
      </c>
      <c r="K2336" t="str">
        <f t="shared" si="147"/>
        <v>niveau primaire</v>
      </c>
      <c r="L2336" t="str">
        <f t="shared" si="148"/>
        <v>CENTRE-EST</v>
      </c>
      <c r="M2336" s="11">
        <f t="shared" si="149"/>
        <v>41103.747083305694</v>
      </c>
      <c r="N2336" s="11">
        <f t="shared" si="150"/>
        <v>83.046242578904412</v>
      </c>
    </row>
    <row r="2337" spans="1:14" x14ac:dyDescent="0.25">
      <c r="A2337" s="5">
        <v>43</v>
      </c>
      <c r="B2337" s="9" t="s">
        <v>149</v>
      </c>
      <c r="C2337" s="10" t="s">
        <v>150</v>
      </c>
      <c r="D2337" s="11">
        <v>2011</v>
      </c>
      <c r="E2337" s="7" t="s">
        <v>194</v>
      </c>
      <c r="F2337" s="8">
        <v>767.58259726270217</v>
      </c>
      <c r="G2337" s="8">
        <v>4187.3259818991673</v>
      </c>
      <c r="H2337" s="8">
        <v>546.10610062132275</v>
      </c>
      <c r="I2337" s="8">
        <v>6466.1208604188105</v>
      </c>
      <c r="J2337" t="str">
        <f>LOOKUP(A2337,Feuil7!A$2:A$28,Feuil7!D$2:D$28)</f>
        <v>FRANCHE-COMTE</v>
      </c>
      <c r="K2337" t="str">
        <f t="shared" si="147"/>
        <v>niveau secondaire</v>
      </c>
      <c r="L2337" t="str">
        <f t="shared" si="148"/>
        <v>EST</v>
      </c>
      <c r="M2337" s="11">
        <f t="shared" si="149"/>
        <v>11967.135540202002</v>
      </c>
      <c r="N2337" s="11">
        <f t="shared" si="150"/>
        <v>1313.6886978840248</v>
      </c>
    </row>
    <row r="2338" spans="1:14" x14ac:dyDescent="0.25">
      <c r="A2338" s="5">
        <v>26</v>
      </c>
      <c r="B2338" s="9" t="s">
        <v>125</v>
      </c>
      <c r="C2338" s="10" t="s">
        <v>126</v>
      </c>
      <c r="D2338" s="11">
        <v>1999</v>
      </c>
      <c r="E2338" s="7" t="s">
        <v>195</v>
      </c>
      <c r="F2338" s="8">
        <v>2381</v>
      </c>
      <c r="G2338" s="8">
        <v>26110</v>
      </c>
      <c r="H2338" s="8">
        <v>1400</v>
      </c>
      <c r="I2338" s="8">
        <v>17939</v>
      </c>
      <c r="J2338" t="str">
        <f>LOOKUP(A2338,Feuil7!A$2:A$28,Feuil7!D$2:D$28)</f>
        <v>BOURGOGNE</v>
      </c>
      <c r="K2338" t="str">
        <f t="shared" si="147"/>
        <v>niveau secondaire</v>
      </c>
      <c r="L2338" t="str">
        <f t="shared" si="148"/>
        <v>BASSIN PARISIEN</v>
      </c>
      <c r="M2338" s="11">
        <f t="shared" si="149"/>
        <v>47830</v>
      </c>
      <c r="N2338" s="11">
        <f t="shared" si="150"/>
        <v>3781</v>
      </c>
    </row>
    <row r="2339" spans="1:14" x14ac:dyDescent="0.25">
      <c r="A2339" s="5">
        <v>43</v>
      </c>
      <c r="B2339" s="9" t="s">
        <v>184</v>
      </c>
      <c r="C2339" s="10" t="s">
        <v>185</v>
      </c>
      <c r="D2339" s="11">
        <v>1999</v>
      </c>
      <c r="E2339" s="7" t="s">
        <v>197</v>
      </c>
      <c r="F2339" s="8">
        <v>577</v>
      </c>
      <c r="G2339" s="8">
        <v>7959</v>
      </c>
      <c r="H2339" s="8">
        <v>661</v>
      </c>
      <c r="I2339" s="8">
        <v>7043</v>
      </c>
      <c r="J2339" t="str">
        <f>LOOKUP(A2339,Feuil7!A$2:A$28,Feuil7!D$2:D$28)</f>
        <v>FRANCHE-COMTE</v>
      </c>
      <c r="K2339" t="str">
        <f t="shared" si="147"/>
        <v>niveau supérieur</v>
      </c>
      <c r="L2339" t="str">
        <f t="shared" si="148"/>
        <v>EST</v>
      </c>
      <c r="M2339" s="11">
        <f t="shared" si="149"/>
        <v>16240</v>
      </c>
      <c r="N2339" s="11">
        <f t="shared" si="150"/>
        <v>1238</v>
      </c>
    </row>
    <row r="2340" spans="1:14" x14ac:dyDescent="0.25">
      <c r="A2340" s="5">
        <v>25</v>
      </c>
      <c r="B2340" s="9" t="s">
        <v>112</v>
      </c>
      <c r="C2340" s="10" t="s">
        <v>113</v>
      </c>
      <c r="D2340" s="11">
        <v>1982</v>
      </c>
      <c r="E2340" s="7" t="s">
        <v>194</v>
      </c>
      <c r="F2340" s="8">
        <v>2232</v>
      </c>
      <c r="G2340" s="8">
        <v>4416</v>
      </c>
      <c r="H2340" s="8">
        <v>3120</v>
      </c>
      <c r="I2340" s="8">
        <v>7964</v>
      </c>
      <c r="J2340" t="str">
        <f>LOOKUP(A2340,Feuil7!A$2:A$28,Feuil7!D$2:D$28)</f>
        <v>BASSE-NORMANDIE</v>
      </c>
      <c r="K2340" t="str">
        <f t="shared" si="147"/>
        <v>niveau secondaire</v>
      </c>
      <c r="L2340" t="str">
        <f t="shared" si="148"/>
        <v>BASSIN PARISIEN</v>
      </c>
      <c r="M2340" s="11">
        <f t="shared" si="149"/>
        <v>17732</v>
      </c>
      <c r="N2340" s="11">
        <f t="shared" si="150"/>
        <v>5352</v>
      </c>
    </row>
    <row r="2341" spans="1:14" x14ac:dyDescent="0.25">
      <c r="A2341" s="5">
        <v>22</v>
      </c>
      <c r="B2341" s="9" t="s">
        <v>314</v>
      </c>
      <c r="C2341" s="10" t="s">
        <v>13</v>
      </c>
      <c r="D2341" s="11">
        <v>1999</v>
      </c>
      <c r="E2341" s="7" t="s">
        <v>194</v>
      </c>
      <c r="F2341" s="8">
        <v>1920</v>
      </c>
      <c r="G2341" s="8">
        <v>10226</v>
      </c>
      <c r="H2341" s="8">
        <v>1660</v>
      </c>
      <c r="I2341" s="8">
        <v>16656</v>
      </c>
      <c r="J2341" t="str">
        <f>LOOKUP(A2341,Feuil7!A$2:A$28,Feuil7!D$2:D$28)</f>
        <v>PICARDIE</v>
      </c>
      <c r="K2341" t="str">
        <f t="shared" si="147"/>
        <v>niveau secondaire</v>
      </c>
      <c r="L2341" t="str">
        <f t="shared" si="148"/>
        <v>BASSIN PARISIEN</v>
      </c>
      <c r="M2341" s="11">
        <f t="shared" si="149"/>
        <v>30462</v>
      </c>
      <c r="N2341" s="11">
        <f t="shared" si="150"/>
        <v>3580</v>
      </c>
    </row>
    <row r="2342" spans="1:14" x14ac:dyDescent="0.25">
      <c r="A2342" s="5">
        <v>82</v>
      </c>
      <c r="B2342" s="9" t="s">
        <v>309</v>
      </c>
      <c r="C2342" s="10" t="s">
        <v>20</v>
      </c>
      <c r="D2342" s="11">
        <v>1999</v>
      </c>
      <c r="E2342" s="7" t="s">
        <v>193</v>
      </c>
      <c r="F2342" s="8">
        <v>91</v>
      </c>
      <c r="G2342" s="8">
        <v>18949</v>
      </c>
      <c r="H2342" s="8">
        <v>59</v>
      </c>
      <c r="I2342" s="8">
        <v>25921</v>
      </c>
      <c r="J2342" t="str">
        <f>LOOKUP(A2342,Feuil7!A$2:A$28,Feuil7!D$2:D$28)</f>
        <v>RHONE-ALPES</v>
      </c>
      <c r="K2342" t="str">
        <f t="shared" si="147"/>
        <v>niveau primaire</v>
      </c>
      <c r="L2342" t="str">
        <f t="shared" si="148"/>
        <v>CENTRE-EST</v>
      </c>
      <c r="M2342" s="11">
        <f t="shared" si="149"/>
        <v>45020</v>
      </c>
      <c r="N2342" s="11">
        <f t="shared" si="150"/>
        <v>150</v>
      </c>
    </row>
    <row r="2343" spans="1:14" x14ac:dyDescent="0.25">
      <c r="A2343" s="5">
        <v>93</v>
      </c>
      <c r="B2343" s="9" t="s">
        <v>172</v>
      </c>
      <c r="C2343" s="10" t="s">
        <v>173</v>
      </c>
      <c r="D2343" s="11">
        <v>2006</v>
      </c>
      <c r="E2343" s="7" t="s">
        <v>197</v>
      </c>
      <c r="F2343" s="8">
        <v>1913.7257044246458</v>
      </c>
      <c r="G2343" s="8">
        <v>32744.444355781383</v>
      </c>
      <c r="H2343" s="8">
        <v>2672.9274335578152</v>
      </c>
      <c r="I2343" s="8">
        <v>40212.87516712895</v>
      </c>
      <c r="J2343" t="str">
        <f>LOOKUP(A2343,Feuil7!A$2:A$28,Feuil7!D$2:D$28)</f>
        <v>PROVENCE-ALPES-COTE D'AZUR</v>
      </c>
      <c r="K2343" t="str">
        <f t="shared" si="147"/>
        <v>niveau supérieur</v>
      </c>
      <c r="L2343" t="str">
        <f t="shared" si="148"/>
        <v>MEDITERRANEE</v>
      </c>
      <c r="M2343" s="11">
        <f t="shared" si="149"/>
        <v>77543.972660892789</v>
      </c>
      <c r="N2343" s="11">
        <f t="shared" si="150"/>
        <v>4586.653137982461</v>
      </c>
    </row>
    <row r="2344" spans="1:14" x14ac:dyDescent="0.25">
      <c r="A2344" s="5">
        <v>73</v>
      </c>
      <c r="B2344" s="9" t="s">
        <v>76</v>
      </c>
      <c r="C2344" s="10" t="s">
        <v>77</v>
      </c>
      <c r="D2344" s="11">
        <v>1999</v>
      </c>
      <c r="E2344" s="7" t="s">
        <v>195</v>
      </c>
      <c r="F2344" s="8">
        <v>1372</v>
      </c>
      <c r="G2344" s="8">
        <v>16699</v>
      </c>
      <c r="H2344" s="8">
        <v>791</v>
      </c>
      <c r="I2344" s="8">
        <v>11722</v>
      </c>
      <c r="J2344" t="str">
        <f>LOOKUP(A2344,Feuil7!A$2:A$28,Feuil7!D$2:D$28)</f>
        <v>MIDI-PYRENEES</v>
      </c>
      <c r="K2344" t="str">
        <f t="shared" si="147"/>
        <v>niveau secondaire</v>
      </c>
      <c r="L2344" t="str">
        <f t="shared" si="148"/>
        <v>SUD-OUEST</v>
      </c>
      <c r="M2344" s="11">
        <f t="shared" si="149"/>
        <v>30584</v>
      </c>
      <c r="N2344" s="11">
        <f t="shared" si="150"/>
        <v>2163</v>
      </c>
    </row>
    <row r="2345" spans="1:14" x14ac:dyDescent="0.25">
      <c r="A2345" s="5">
        <v>91</v>
      </c>
      <c r="B2345" s="9" t="s">
        <v>141</v>
      </c>
      <c r="C2345" s="10" t="s">
        <v>142</v>
      </c>
      <c r="D2345" s="11">
        <v>1999</v>
      </c>
      <c r="E2345" s="7" t="s">
        <v>197</v>
      </c>
      <c r="F2345" s="8">
        <v>905</v>
      </c>
      <c r="G2345" s="8">
        <v>18393</v>
      </c>
      <c r="H2345" s="8">
        <v>1372</v>
      </c>
      <c r="I2345" s="8">
        <v>20789</v>
      </c>
      <c r="J2345" t="str">
        <f>LOOKUP(A2345,Feuil7!A$2:A$28,Feuil7!D$2:D$28)</f>
        <v>LANGUEDOC-ROUSSILLON</v>
      </c>
      <c r="K2345" t="str">
        <f t="shared" si="147"/>
        <v>niveau supérieur</v>
      </c>
      <c r="L2345" t="str">
        <f t="shared" si="148"/>
        <v>MEDITERRANEE</v>
      </c>
      <c r="M2345" s="11">
        <f t="shared" si="149"/>
        <v>41459</v>
      </c>
      <c r="N2345" s="11">
        <f t="shared" si="150"/>
        <v>2277</v>
      </c>
    </row>
    <row r="2346" spans="1:14" x14ac:dyDescent="0.25">
      <c r="A2346" s="5">
        <v>24</v>
      </c>
      <c r="B2346" s="9" t="s">
        <v>102</v>
      </c>
      <c r="C2346" s="10" t="s">
        <v>103</v>
      </c>
      <c r="D2346" s="11">
        <v>1990</v>
      </c>
      <c r="E2346" s="7" t="s">
        <v>196</v>
      </c>
      <c r="F2346" s="8">
        <v>1838</v>
      </c>
      <c r="G2346" s="8">
        <v>17961</v>
      </c>
      <c r="H2346" s="8">
        <v>2492</v>
      </c>
      <c r="I2346" s="8">
        <v>18812</v>
      </c>
      <c r="J2346" t="str">
        <f>LOOKUP(A2346,Feuil7!A$2:A$28,Feuil7!D$2:D$28)</f>
        <v>CENTRE</v>
      </c>
      <c r="K2346" t="str">
        <f t="shared" si="147"/>
        <v>niveau supérieur</v>
      </c>
      <c r="L2346" t="str">
        <f t="shared" si="148"/>
        <v>BASSIN PARISIEN</v>
      </c>
      <c r="M2346" s="11">
        <f t="shared" si="149"/>
        <v>41103</v>
      </c>
      <c r="N2346" s="11">
        <f t="shared" si="150"/>
        <v>4330</v>
      </c>
    </row>
    <row r="2347" spans="1:14" x14ac:dyDescent="0.25">
      <c r="A2347" s="5">
        <v>23</v>
      </c>
      <c r="B2347" s="9" t="s">
        <v>158</v>
      </c>
      <c r="C2347" s="10" t="s">
        <v>159</v>
      </c>
      <c r="D2347" s="11">
        <v>1999</v>
      </c>
      <c r="E2347" s="7" t="s">
        <v>196</v>
      </c>
      <c r="F2347" s="8">
        <v>6982</v>
      </c>
      <c r="G2347" s="8">
        <v>36022</v>
      </c>
      <c r="H2347" s="8">
        <v>7992</v>
      </c>
      <c r="I2347" s="8">
        <v>39886</v>
      </c>
      <c r="J2347" t="str">
        <f>LOOKUP(A2347,Feuil7!A$2:A$28,Feuil7!D$2:D$28)</f>
        <v>HAUTE-NORMANDIE</v>
      </c>
      <c r="K2347" t="str">
        <f t="shared" si="147"/>
        <v>niveau supérieur</v>
      </c>
      <c r="L2347" t="str">
        <f t="shared" si="148"/>
        <v>BASSIN PARISIEN</v>
      </c>
      <c r="M2347" s="11">
        <f t="shared" si="149"/>
        <v>90882</v>
      </c>
      <c r="N2347" s="11">
        <f t="shared" si="150"/>
        <v>14974</v>
      </c>
    </row>
    <row r="2348" spans="1:14" x14ac:dyDescent="0.25">
      <c r="A2348" s="5">
        <v>11</v>
      </c>
      <c r="B2348" s="9" t="s">
        <v>50</v>
      </c>
      <c r="C2348" s="10" t="s">
        <v>190</v>
      </c>
      <c r="D2348" s="11">
        <v>1982</v>
      </c>
      <c r="E2348" s="7" t="s">
        <v>11</v>
      </c>
      <c r="F2348" s="8">
        <v>18008</v>
      </c>
      <c r="G2348" s="8">
        <v>124528</v>
      </c>
      <c r="H2348" s="8">
        <v>15776</v>
      </c>
      <c r="I2348" s="8">
        <v>149648</v>
      </c>
      <c r="J2348" t="str">
        <f>LOOKUP(A2348,Feuil7!A$2:A$28,Feuil7!D$2:D$28)</f>
        <v>ILE-DE-FRANCE</v>
      </c>
      <c r="K2348" t="str">
        <f t="shared" si="147"/>
        <v>niveau primaire</v>
      </c>
      <c r="L2348" t="str">
        <f t="shared" si="148"/>
        <v>REGION PARISIENNE</v>
      </c>
      <c r="M2348" s="11">
        <f t="shared" si="149"/>
        <v>307960</v>
      </c>
      <c r="N2348" s="11">
        <f t="shared" si="150"/>
        <v>33784</v>
      </c>
    </row>
    <row r="2349" spans="1:14" x14ac:dyDescent="0.25">
      <c r="A2349" s="5">
        <v>26</v>
      </c>
      <c r="B2349" s="9" t="s">
        <v>125</v>
      </c>
      <c r="C2349" s="10" t="s">
        <v>126</v>
      </c>
      <c r="D2349" s="11">
        <v>2006</v>
      </c>
      <c r="E2349" s="7" t="s">
        <v>194</v>
      </c>
      <c r="F2349" s="8">
        <v>623.19624994187836</v>
      </c>
      <c r="G2349" s="8">
        <v>3520.3410695088583</v>
      </c>
      <c r="H2349" s="8">
        <v>493.67731074661447</v>
      </c>
      <c r="I2349" s="8">
        <v>7120.4942619108624</v>
      </c>
      <c r="J2349" t="str">
        <f>LOOKUP(A2349,Feuil7!A$2:A$28,Feuil7!D$2:D$28)</f>
        <v>BOURGOGNE</v>
      </c>
      <c r="K2349" t="str">
        <f t="shared" si="147"/>
        <v>niveau secondaire</v>
      </c>
      <c r="L2349" t="str">
        <f t="shared" si="148"/>
        <v>BASSIN PARISIEN</v>
      </c>
      <c r="M2349" s="11">
        <f t="shared" si="149"/>
        <v>11757.708892108214</v>
      </c>
      <c r="N2349" s="11">
        <f t="shared" si="150"/>
        <v>1116.8735606884929</v>
      </c>
    </row>
    <row r="2350" spans="1:14" x14ac:dyDescent="0.25">
      <c r="A2350" s="5">
        <v>21</v>
      </c>
      <c r="B2350" s="9" t="s">
        <v>312</v>
      </c>
      <c r="C2350" s="10" t="s">
        <v>22</v>
      </c>
      <c r="D2350">
        <v>1968</v>
      </c>
      <c r="E2350" s="7" t="s">
        <v>196</v>
      </c>
      <c r="F2350" s="8">
        <v>888</v>
      </c>
      <c r="G2350" s="8">
        <v>3888</v>
      </c>
      <c r="H2350" s="8">
        <v>1052</v>
      </c>
      <c r="I2350" s="8">
        <v>2964</v>
      </c>
      <c r="J2350" t="str">
        <f>LOOKUP(A2350,Feuil7!A$2:A$28,Feuil7!D$2:D$28)</f>
        <v>CHAMPAGNE-ARDENNE</v>
      </c>
      <c r="K2350" t="str">
        <f t="shared" si="147"/>
        <v>niveau supérieur</v>
      </c>
      <c r="L2350" t="str">
        <f t="shared" si="148"/>
        <v>BASSIN PARISIEN</v>
      </c>
      <c r="M2350" s="11">
        <f t="shared" si="149"/>
        <v>8792</v>
      </c>
      <c r="N2350" s="11">
        <f t="shared" si="150"/>
        <v>1940</v>
      </c>
    </row>
    <row r="2351" spans="1:14" x14ac:dyDescent="0.25">
      <c r="A2351" s="5">
        <v>83</v>
      </c>
      <c r="B2351" s="9" t="s">
        <v>135</v>
      </c>
      <c r="C2351" s="10" t="s">
        <v>136</v>
      </c>
      <c r="D2351">
        <v>1968</v>
      </c>
      <c r="E2351" s="7" t="s">
        <v>195</v>
      </c>
      <c r="F2351" s="8">
        <v>6964</v>
      </c>
      <c r="G2351" s="8">
        <v>13704</v>
      </c>
      <c r="H2351" s="8">
        <v>4852</v>
      </c>
      <c r="I2351" s="8">
        <v>9108</v>
      </c>
      <c r="J2351" t="str">
        <f>LOOKUP(A2351,Feuil7!A$2:A$28,Feuil7!D$2:D$28)</f>
        <v>AUVERGNE</v>
      </c>
      <c r="K2351" t="str">
        <f t="shared" si="147"/>
        <v>niveau secondaire</v>
      </c>
      <c r="L2351" t="str">
        <f t="shared" si="148"/>
        <v>CENTRE-EST</v>
      </c>
      <c r="M2351" s="11">
        <f t="shared" si="149"/>
        <v>34628</v>
      </c>
      <c r="N2351" s="11">
        <f t="shared" si="150"/>
        <v>11816</v>
      </c>
    </row>
    <row r="2352" spans="1:14" x14ac:dyDescent="0.25">
      <c r="A2352" s="5">
        <v>83</v>
      </c>
      <c r="B2352" s="9" t="s">
        <v>135</v>
      </c>
      <c r="C2352" s="10" t="s">
        <v>136</v>
      </c>
      <c r="D2352" s="11">
        <v>1999</v>
      </c>
      <c r="E2352" s="7" t="s">
        <v>194</v>
      </c>
      <c r="F2352" s="8">
        <v>1565</v>
      </c>
      <c r="G2352" s="8">
        <v>13614</v>
      </c>
      <c r="H2352" s="8">
        <v>1055</v>
      </c>
      <c r="I2352" s="8">
        <v>24294</v>
      </c>
      <c r="J2352" t="str">
        <f>LOOKUP(A2352,Feuil7!A$2:A$28,Feuil7!D$2:D$28)</f>
        <v>AUVERGNE</v>
      </c>
      <c r="K2352" t="str">
        <f t="shared" si="147"/>
        <v>niveau secondaire</v>
      </c>
      <c r="L2352" t="str">
        <f t="shared" si="148"/>
        <v>CENTRE-EST</v>
      </c>
      <c r="M2352" s="11">
        <f t="shared" si="149"/>
        <v>40528</v>
      </c>
      <c r="N2352" s="11">
        <f t="shared" si="150"/>
        <v>2620</v>
      </c>
    </row>
    <row r="2353" spans="1:14" x14ac:dyDescent="0.25">
      <c r="A2353" s="5">
        <v>26</v>
      </c>
      <c r="B2353" s="9" t="s">
        <v>182</v>
      </c>
      <c r="C2353" s="10" t="s">
        <v>183</v>
      </c>
      <c r="D2353">
        <v>1968</v>
      </c>
      <c r="E2353" s="7" t="s">
        <v>197</v>
      </c>
      <c r="F2353" s="8">
        <v>204</v>
      </c>
      <c r="G2353" s="8">
        <v>2548</v>
      </c>
      <c r="H2353" s="8">
        <v>136</v>
      </c>
      <c r="I2353" s="8">
        <v>1024</v>
      </c>
      <c r="J2353" t="str">
        <f>LOOKUP(A2353,Feuil7!A$2:A$28,Feuil7!D$2:D$28)</f>
        <v>BOURGOGNE</v>
      </c>
      <c r="K2353" t="str">
        <f t="shared" si="147"/>
        <v>niveau supérieur</v>
      </c>
      <c r="L2353" t="str">
        <f t="shared" si="148"/>
        <v>BASSIN PARISIEN</v>
      </c>
      <c r="M2353" s="11">
        <f t="shared" si="149"/>
        <v>3912</v>
      </c>
      <c r="N2353" s="11">
        <f t="shared" si="150"/>
        <v>340</v>
      </c>
    </row>
    <row r="2354" spans="1:14" x14ac:dyDescent="0.25">
      <c r="A2354" s="5">
        <v>31</v>
      </c>
      <c r="B2354" s="9" t="s">
        <v>133</v>
      </c>
      <c r="C2354" s="10" t="s">
        <v>134</v>
      </c>
      <c r="D2354" s="11">
        <v>2006</v>
      </c>
      <c r="E2354" s="7" t="s">
        <v>197</v>
      </c>
      <c r="F2354" s="8">
        <v>6052.3817719212166</v>
      </c>
      <c r="G2354" s="8">
        <v>67905.248507521479</v>
      </c>
      <c r="H2354" s="8">
        <v>8946.0766856529372</v>
      </c>
      <c r="I2354" s="8">
        <v>75886.320993099143</v>
      </c>
      <c r="J2354" t="str">
        <f>LOOKUP(A2354,Feuil7!A$2:A$28,Feuil7!D$2:D$28)</f>
        <v>NORD-PAS-DE-CALAIS</v>
      </c>
      <c r="K2354" t="str">
        <f t="shared" si="147"/>
        <v>niveau supérieur</v>
      </c>
      <c r="L2354" t="str">
        <f t="shared" si="148"/>
        <v/>
      </c>
      <c r="M2354" s="11">
        <f t="shared" si="149"/>
        <v>158790.02795819478</v>
      </c>
      <c r="N2354" s="11">
        <f t="shared" si="150"/>
        <v>14998.458457574154</v>
      </c>
    </row>
    <row r="2355" spans="1:14" x14ac:dyDescent="0.25">
      <c r="A2355" s="5">
        <v>23</v>
      </c>
      <c r="B2355" s="9" t="s">
        <v>66</v>
      </c>
      <c r="C2355" s="10" t="s">
        <v>67</v>
      </c>
      <c r="D2355" s="11">
        <v>1999</v>
      </c>
      <c r="E2355" s="7" t="s">
        <v>195</v>
      </c>
      <c r="F2355" s="8">
        <v>6204</v>
      </c>
      <c r="G2355" s="8">
        <v>54830</v>
      </c>
      <c r="H2355" s="8">
        <v>3801</v>
      </c>
      <c r="I2355" s="8">
        <v>38467</v>
      </c>
      <c r="J2355" t="str">
        <f>LOOKUP(A2355,Feuil7!A$2:A$28,Feuil7!D$2:D$28)</f>
        <v>HAUTE-NORMANDIE</v>
      </c>
      <c r="K2355" t="str">
        <f t="shared" si="147"/>
        <v>niveau secondaire</v>
      </c>
      <c r="L2355" t="str">
        <f t="shared" si="148"/>
        <v>BASSIN PARISIEN</v>
      </c>
      <c r="M2355" s="11">
        <f t="shared" si="149"/>
        <v>103302</v>
      </c>
      <c r="N2355" s="11">
        <f t="shared" si="150"/>
        <v>10005</v>
      </c>
    </row>
    <row r="2356" spans="1:14" x14ac:dyDescent="0.25">
      <c r="A2356" s="5">
        <v>94</v>
      </c>
      <c r="B2356" s="9" t="s">
        <v>51</v>
      </c>
      <c r="C2356" s="10" t="s">
        <v>52</v>
      </c>
      <c r="D2356" s="11">
        <v>1999</v>
      </c>
      <c r="E2356" s="7" t="s">
        <v>194</v>
      </c>
      <c r="F2356" s="8">
        <v>326</v>
      </c>
      <c r="G2356" s="8">
        <v>4696</v>
      </c>
      <c r="H2356" s="8">
        <v>257</v>
      </c>
      <c r="I2356" s="8">
        <v>6084</v>
      </c>
      <c r="J2356" t="str">
        <f>LOOKUP(A2356,Feuil7!A$2:A$28,Feuil7!D$2:D$28)</f>
        <v>CORSE</v>
      </c>
      <c r="K2356" t="str">
        <f t="shared" si="147"/>
        <v>niveau secondaire</v>
      </c>
      <c r="L2356" t="str">
        <f t="shared" si="148"/>
        <v>MEDITERRANEE</v>
      </c>
      <c r="M2356" s="11">
        <f t="shared" si="149"/>
        <v>11363</v>
      </c>
      <c r="N2356" s="11">
        <f t="shared" si="150"/>
        <v>583</v>
      </c>
    </row>
    <row r="2357" spans="1:14" x14ac:dyDescent="0.25">
      <c r="A2357" s="5">
        <v>31</v>
      </c>
      <c r="B2357" s="9" t="s">
        <v>127</v>
      </c>
      <c r="C2357" s="10" t="s">
        <v>128</v>
      </c>
      <c r="D2357" s="11">
        <v>1982</v>
      </c>
      <c r="E2357" s="7" t="s">
        <v>197</v>
      </c>
      <c r="F2357" s="8">
        <v>5900</v>
      </c>
      <c r="G2357" s="8">
        <v>52916</v>
      </c>
      <c r="H2357" s="8">
        <v>7796</v>
      </c>
      <c r="I2357" s="8">
        <v>42140</v>
      </c>
      <c r="J2357" t="str">
        <f>LOOKUP(A2357,Feuil7!A$2:A$28,Feuil7!D$2:D$28)</f>
        <v>NORD-PAS-DE-CALAIS</v>
      </c>
      <c r="K2357" t="str">
        <f t="shared" si="147"/>
        <v>niveau supérieur</v>
      </c>
      <c r="L2357" t="str">
        <f t="shared" si="148"/>
        <v/>
      </c>
      <c r="M2357" s="11">
        <f t="shared" si="149"/>
        <v>108752</v>
      </c>
      <c r="N2357" s="11">
        <f t="shared" si="150"/>
        <v>13696</v>
      </c>
    </row>
    <row r="2358" spans="1:14" x14ac:dyDescent="0.25">
      <c r="A2358" s="5">
        <v>91</v>
      </c>
      <c r="B2358" s="9" t="s">
        <v>141</v>
      </c>
      <c r="C2358" s="10" t="s">
        <v>142</v>
      </c>
      <c r="D2358" s="11">
        <v>1990</v>
      </c>
      <c r="E2358" s="7" t="s">
        <v>195</v>
      </c>
      <c r="F2358" s="8">
        <v>5301</v>
      </c>
      <c r="G2358" s="8">
        <v>21937</v>
      </c>
      <c r="H2358" s="8">
        <v>4108</v>
      </c>
      <c r="I2358" s="8">
        <v>16880</v>
      </c>
      <c r="J2358" t="str">
        <f>LOOKUP(A2358,Feuil7!A$2:A$28,Feuil7!D$2:D$28)</f>
        <v>LANGUEDOC-ROUSSILLON</v>
      </c>
      <c r="K2358" t="str">
        <f t="shared" si="147"/>
        <v>niveau secondaire</v>
      </c>
      <c r="L2358" t="str">
        <f t="shared" si="148"/>
        <v>MEDITERRANEE</v>
      </c>
      <c r="M2358" s="11">
        <f t="shared" si="149"/>
        <v>48226</v>
      </c>
      <c r="N2358" s="11">
        <f t="shared" si="150"/>
        <v>9409</v>
      </c>
    </row>
    <row r="2359" spans="1:14" x14ac:dyDescent="0.25">
      <c r="A2359" s="5">
        <v>26</v>
      </c>
      <c r="B2359" s="9" t="s">
        <v>125</v>
      </c>
      <c r="C2359" s="10" t="s">
        <v>126</v>
      </c>
      <c r="D2359" s="11">
        <v>1999</v>
      </c>
      <c r="E2359" s="7" t="s">
        <v>193</v>
      </c>
      <c r="F2359" s="8">
        <v>64</v>
      </c>
      <c r="G2359" s="8">
        <v>16076</v>
      </c>
      <c r="H2359" s="8">
        <v>49</v>
      </c>
      <c r="I2359" s="8">
        <v>24682</v>
      </c>
      <c r="J2359" t="str">
        <f>LOOKUP(A2359,Feuil7!A$2:A$28,Feuil7!D$2:D$28)</f>
        <v>BOURGOGNE</v>
      </c>
      <c r="K2359" t="str">
        <f t="shared" si="147"/>
        <v>niveau primaire</v>
      </c>
      <c r="L2359" t="str">
        <f t="shared" si="148"/>
        <v>BASSIN PARISIEN</v>
      </c>
      <c r="M2359" s="11">
        <f t="shared" si="149"/>
        <v>40871</v>
      </c>
      <c r="N2359" s="11">
        <f t="shared" si="150"/>
        <v>113</v>
      </c>
    </row>
    <row r="2360" spans="1:14" x14ac:dyDescent="0.25">
      <c r="A2360" s="5">
        <v>11</v>
      </c>
      <c r="B2360" s="9" t="s">
        <v>187</v>
      </c>
      <c r="C2360" s="10" t="s">
        <v>188</v>
      </c>
      <c r="D2360" s="11">
        <v>1990</v>
      </c>
      <c r="E2360" s="7" t="s">
        <v>194</v>
      </c>
      <c r="F2360" s="8">
        <v>3750</v>
      </c>
      <c r="G2360" s="8">
        <v>27404</v>
      </c>
      <c r="H2360" s="8">
        <v>3652</v>
      </c>
      <c r="I2360" s="8">
        <v>53369</v>
      </c>
      <c r="J2360" t="str">
        <f>LOOKUP(A2360,Feuil7!A$2:A$28,Feuil7!D$2:D$28)</f>
        <v>ILE-DE-FRANCE</v>
      </c>
      <c r="K2360" t="str">
        <f t="shared" si="147"/>
        <v>niveau secondaire</v>
      </c>
      <c r="L2360" t="str">
        <f t="shared" si="148"/>
        <v>REGION PARISIENNE</v>
      </c>
      <c r="M2360" s="11">
        <f t="shared" si="149"/>
        <v>88175</v>
      </c>
      <c r="N2360" s="11">
        <f t="shared" si="150"/>
        <v>7402</v>
      </c>
    </row>
    <row r="2361" spans="1:14" x14ac:dyDescent="0.25">
      <c r="A2361" s="5">
        <v>43</v>
      </c>
      <c r="B2361" s="9" t="s">
        <v>90</v>
      </c>
      <c r="C2361" s="10" t="s">
        <v>91</v>
      </c>
      <c r="D2361" s="11">
        <v>2006</v>
      </c>
      <c r="E2361" s="7" t="s">
        <v>11</v>
      </c>
      <c r="F2361" s="8">
        <v>1671.8464609791251</v>
      </c>
      <c r="G2361" s="8">
        <v>15722.535115599887</v>
      </c>
      <c r="H2361" s="8">
        <v>938.11688917313938</v>
      </c>
      <c r="I2361" s="8">
        <v>18091.299187674384</v>
      </c>
      <c r="J2361" t="str">
        <f>LOOKUP(A2361,Feuil7!A$2:A$28,Feuil7!D$2:D$28)</f>
        <v>FRANCHE-COMTE</v>
      </c>
      <c r="K2361" t="str">
        <f t="shared" si="147"/>
        <v>niveau primaire</v>
      </c>
      <c r="L2361" t="str">
        <f t="shared" si="148"/>
        <v>EST</v>
      </c>
      <c r="M2361" s="11">
        <f t="shared" si="149"/>
        <v>36423.797653426533</v>
      </c>
      <c r="N2361" s="11">
        <f t="shared" si="150"/>
        <v>2609.9633501522644</v>
      </c>
    </row>
    <row r="2362" spans="1:14" x14ac:dyDescent="0.25">
      <c r="A2362" s="5">
        <v>24</v>
      </c>
      <c r="B2362" s="9" t="s">
        <v>45</v>
      </c>
      <c r="C2362" s="10" t="s">
        <v>46</v>
      </c>
      <c r="D2362" s="11">
        <v>1990</v>
      </c>
      <c r="E2362" s="7" t="s">
        <v>195</v>
      </c>
      <c r="F2362" s="8">
        <v>5079</v>
      </c>
      <c r="G2362" s="8">
        <v>27382</v>
      </c>
      <c r="H2362" s="8">
        <v>4088</v>
      </c>
      <c r="I2362" s="8">
        <v>16504</v>
      </c>
      <c r="J2362" t="str">
        <f>LOOKUP(A2362,Feuil7!A$2:A$28,Feuil7!D$2:D$28)</f>
        <v>CENTRE</v>
      </c>
      <c r="K2362" t="str">
        <f t="shared" si="147"/>
        <v>niveau secondaire</v>
      </c>
      <c r="L2362" t="str">
        <f t="shared" si="148"/>
        <v>BASSIN PARISIEN</v>
      </c>
      <c r="M2362" s="11">
        <f t="shared" si="149"/>
        <v>53053</v>
      </c>
      <c r="N2362" s="11">
        <f t="shared" si="150"/>
        <v>9167</v>
      </c>
    </row>
    <row r="2363" spans="1:14" x14ac:dyDescent="0.25">
      <c r="A2363" s="5">
        <v>22</v>
      </c>
      <c r="B2363" s="9" t="s">
        <v>166</v>
      </c>
      <c r="C2363" s="10" t="s">
        <v>167</v>
      </c>
      <c r="D2363" s="11">
        <v>1982</v>
      </c>
      <c r="E2363" s="7" t="s">
        <v>195</v>
      </c>
      <c r="F2363" s="8">
        <v>8760</v>
      </c>
      <c r="G2363" s="8">
        <v>25872</v>
      </c>
      <c r="H2363" s="8">
        <v>5280</v>
      </c>
      <c r="I2363" s="8">
        <v>12972</v>
      </c>
      <c r="J2363" t="str">
        <f>LOOKUP(A2363,Feuil7!A$2:A$28,Feuil7!D$2:D$28)</f>
        <v>PICARDIE</v>
      </c>
      <c r="K2363" t="str">
        <f t="shared" si="147"/>
        <v>niveau secondaire</v>
      </c>
      <c r="L2363" t="str">
        <f t="shared" si="148"/>
        <v>BASSIN PARISIEN</v>
      </c>
      <c r="M2363" s="11">
        <f t="shared" si="149"/>
        <v>52884</v>
      </c>
      <c r="N2363" s="11">
        <f t="shared" si="150"/>
        <v>14040</v>
      </c>
    </row>
    <row r="2364" spans="1:14" x14ac:dyDescent="0.25">
      <c r="A2364" s="5">
        <v>94</v>
      </c>
      <c r="B2364" s="9" t="s">
        <v>51</v>
      </c>
      <c r="C2364" s="10" t="s">
        <v>52</v>
      </c>
      <c r="D2364" s="11">
        <v>1982</v>
      </c>
      <c r="E2364" s="7" t="s">
        <v>196</v>
      </c>
      <c r="F2364" s="8">
        <v>484</v>
      </c>
      <c r="G2364" s="8">
        <v>3448</v>
      </c>
      <c r="H2364" s="8">
        <v>708</v>
      </c>
      <c r="I2364" s="8">
        <v>3088</v>
      </c>
      <c r="J2364" t="str">
        <f>LOOKUP(A2364,Feuil7!A$2:A$28,Feuil7!D$2:D$28)</f>
        <v>CORSE</v>
      </c>
      <c r="K2364" t="str">
        <f t="shared" si="147"/>
        <v>niveau supérieur</v>
      </c>
      <c r="L2364" t="str">
        <f t="shared" si="148"/>
        <v>MEDITERRANEE</v>
      </c>
      <c r="M2364" s="11">
        <f t="shared" si="149"/>
        <v>7728</v>
      </c>
      <c r="N2364" s="11">
        <f t="shared" si="150"/>
        <v>1192</v>
      </c>
    </row>
    <row r="2365" spans="1:14" x14ac:dyDescent="0.25">
      <c r="A2365" s="5">
        <v>52</v>
      </c>
      <c r="B2365" s="9" t="s">
        <v>110</v>
      </c>
      <c r="C2365" s="10" t="s">
        <v>111</v>
      </c>
      <c r="D2365" s="11">
        <v>2006</v>
      </c>
      <c r="E2365" s="7" t="s">
        <v>197</v>
      </c>
      <c r="F2365" s="8">
        <v>4457.0921188285756</v>
      </c>
      <c r="G2365" s="8">
        <v>46198.825972646955</v>
      </c>
      <c r="H2365" s="8">
        <v>5738.8437174483806</v>
      </c>
      <c r="I2365" s="8">
        <v>53336.276248091141</v>
      </c>
      <c r="J2365" t="str">
        <f>LOOKUP(A2365,Feuil7!A$2:A$28,Feuil7!D$2:D$28)</f>
        <v>PAYS DE LA LOIRE</v>
      </c>
      <c r="K2365" t="str">
        <f t="shared" si="147"/>
        <v>niveau supérieur</v>
      </c>
      <c r="L2365" t="str">
        <f t="shared" si="148"/>
        <v>OUEST</v>
      </c>
      <c r="M2365" s="11">
        <f t="shared" si="149"/>
        <v>109731.03805701504</v>
      </c>
      <c r="N2365" s="11">
        <f t="shared" si="150"/>
        <v>10195.935836276956</v>
      </c>
    </row>
    <row r="2366" spans="1:14" x14ac:dyDescent="0.25">
      <c r="A2366" s="5">
        <v>26</v>
      </c>
      <c r="B2366" s="9" t="s">
        <v>125</v>
      </c>
      <c r="C2366" s="10" t="s">
        <v>126</v>
      </c>
      <c r="D2366" s="11">
        <v>1990</v>
      </c>
      <c r="E2366" s="7" t="s">
        <v>197</v>
      </c>
      <c r="F2366" s="8">
        <v>421</v>
      </c>
      <c r="G2366" s="8">
        <v>5440</v>
      </c>
      <c r="H2366" s="8">
        <v>512</v>
      </c>
      <c r="I2366" s="8">
        <v>5348</v>
      </c>
      <c r="J2366" t="str">
        <f>LOOKUP(A2366,Feuil7!A$2:A$28,Feuil7!D$2:D$28)</f>
        <v>BOURGOGNE</v>
      </c>
      <c r="K2366" t="str">
        <f t="shared" si="147"/>
        <v>niveau supérieur</v>
      </c>
      <c r="L2366" t="str">
        <f t="shared" si="148"/>
        <v>BASSIN PARISIEN</v>
      </c>
      <c r="M2366" s="11">
        <f t="shared" si="149"/>
        <v>11721</v>
      </c>
      <c r="N2366" s="11">
        <f t="shared" si="150"/>
        <v>933</v>
      </c>
    </row>
    <row r="2367" spans="1:14" x14ac:dyDescent="0.25">
      <c r="A2367" s="5">
        <v>83</v>
      </c>
      <c r="B2367" s="9" t="s">
        <v>37</v>
      </c>
      <c r="C2367" s="10" t="s">
        <v>38</v>
      </c>
      <c r="D2367" s="11">
        <v>1990</v>
      </c>
      <c r="E2367" s="7" t="s">
        <v>11</v>
      </c>
      <c r="F2367" s="8">
        <v>1481</v>
      </c>
      <c r="G2367" s="8">
        <v>18120</v>
      </c>
      <c r="H2367" s="8">
        <v>1120</v>
      </c>
      <c r="I2367" s="8">
        <v>18752</v>
      </c>
      <c r="J2367" t="str">
        <f>LOOKUP(A2367,Feuil7!A$2:A$28,Feuil7!D$2:D$28)</f>
        <v>AUVERGNE</v>
      </c>
      <c r="K2367" t="str">
        <f t="shared" si="147"/>
        <v>niveau primaire</v>
      </c>
      <c r="L2367" t="str">
        <f t="shared" si="148"/>
        <v>CENTRE-EST</v>
      </c>
      <c r="M2367" s="11">
        <f t="shared" si="149"/>
        <v>39473</v>
      </c>
      <c r="N2367" s="11">
        <f t="shared" si="150"/>
        <v>2601</v>
      </c>
    </row>
    <row r="2368" spans="1:14" x14ac:dyDescent="0.25">
      <c r="A2368" s="5">
        <v>24</v>
      </c>
      <c r="B2368" s="9" t="s">
        <v>102</v>
      </c>
      <c r="C2368" s="10" t="s">
        <v>103</v>
      </c>
      <c r="D2368" s="11">
        <v>1982</v>
      </c>
      <c r="E2368" s="7" t="s">
        <v>194</v>
      </c>
      <c r="F2368" s="8">
        <v>1948</v>
      </c>
      <c r="G2368" s="8">
        <v>7104</v>
      </c>
      <c r="H2368" s="8">
        <v>2828</v>
      </c>
      <c r="I2368" s="8">
        <v>12456</v>
      </c>
      <c r="J2368" t="str">
        <f>LOOKUP(A2368,Feuil7!A$2:A$28,Feuil7!D$2:D$28)</f>
        <v>CENTRE</v>
      </c>
      <c r="K2368" t="str">
        <f t="shared" si="147"/>
        <v>niveau secondaire</v>
      </c>
      <c r="L2368" t="str">
        <f t="shared" si="148"/>
        <v>BASSIN PARISIEN</v>
      </c>
      <c r="M2368" s="11">
        <f t="shared" si="149"/>
        <v>24336</v>
      </c>
      <c r="N2368" s="11">
        <f t="shared" si="150"/>
        <v>4776</v>
      </c>
    </row>
    <row r="2369" spans="1:14" x14ac:dyDescent="0.25">
      <c r="A2369" s="5">
        <v>52</v>
      </c>
      <c r="B2369" s="9" t="s">
        <v>100</v>
      </c>
      <c r="C2369" s="10" t="s">
        <v>101</v>
      </c>
      <c r="D2369" s="11">
        <v>1975</v>
      </c>
      <c r="E2369" s="7" t="s">
        <v>193</v>
      </c>
      <c r="F2369" s="8">
        <v>9380</v>
      </c>
      <c r="G2369" s="8">
        <v>61360</v>
      </c>
      <c r="H2369" s="8">
        <v>11935</v>
      </c>
      <c r="I2369" s="8">
        <v>89415</v>
      </c>
      <c r="J2369" t="str">
        <f>LOOKUP(A2369,Feuil7!A$2:A$28,Feuil7!D$2:D$28)</f>
        <v>PAYS DE LA LOIRE</v>
      </c>
      <c r="K2369" t="str">
        <f t="shared" si="147"/>
        <v>niveau primaire</v>
      </c>
      <c r="L2369" t="str">
        <f t="shared" si="148"/>
        <v>OUEST</v>
      </c>
      <c r="M2369" s="11">
        <f t="shared" si="149"/>
        <v>172090</v>
      </c>
      <c r="N2369" s="11">
        <f t="shared" si="150"/>
        <v>21315</v>
      </c>
    </row>
    <row r="2370" spans="1:14" x14ac:dyDescent="0.25">
      <c r="A2370" s="5">
        <v>22</v>
      </c>
      <c r="B2370" s="9" t="s">
        <v>166</v>
      </c>
      <c r="C2370" s="10" t="s">
        <v>167</v>
      </c>
      <c r="D2370">
        <v>1968</v>
      </c>
      <c r="E2370" s="7" t="s">
        <v>193</v>
      </c>
      <c r="F2370" s="8">
        <v>8224</v>
      </c>
      <c r="G2370" s="8">
        <v>42716</v>
      </c>
      <c r="H2370" s="8">
        <v>9308</v>
      </c>
      <c r="I2370" s="8">
        <v>51500</v>
      </c>
      <c r="J2370" t="str">
        <f>LOOKUP(A2370,Feuil7!A$2:A$28,Feuil7!D$2:D$28)</f>
        <v>PICARDIE</v>
      </c>
      <c r="K2370" t="str">
        <f t="shared" si="147"/>
        <v>niveau primaire</v>
      </c>
      <c r="L2370" t="str">
        <f t="shared" si="148"/>
        <v>BASSIN PARISIEN</v>
      </c>
      <c r="M2370" s="11">
        <f t="shared" si="149"/>
        <v>111748</v>
      </c>
      <c r="N2370" s="11">
        <f t="shared" si="150"/>
        <v>17532</v>
      </c>
    </row>
    <row r="2371" spans="1:14" x14ac:dyDescent="0.25">
      <c r="A2371" s="5">
        <v>73</v>
      </c>
      <c r="B2371" s="9" t="s">
        <v>168</v>
      </c>
      <c r="C2371" s="10" t="s">
        <v>169</v>
      </c>
      <c r="D2371" s="11">
        <v>1975</v>
      </c>
      <c r="E2371" s="7" t="s">
        <v>11</v>
      </c>
      <c r="F2371" s="8">
        <v>5025</v>
      </c>
      <c r="G2371" s="8">
        <v>50285</v>
      </c>
      <c r="H2371" s="8">
        <v>3545</v>
      </c>
      <c r="I2371" s="8">
        <v>60945</v>
      </c>
      <c r="J2371" t="str">
        <f>LOOKUP(A2371,Feuil7!A$2:A$28,Feuil7!D$2:D$28)</f>
        <v>MIDI-PYRENEES</v>
      </c>
      <c r="K2371" t="str">
        <f t="shared" ref="K2371:K2434" si="151">IF(OR(E2371="Aucun",E2371="CEP"),"niveau primaire",IF(OR(E2371="CAP-BEP",E2371="BEPC"),"niveau secondaire",IF(OR(E2371="BAC",E2371="SUP"),"niveau supérieur","")))</f>
        <v>niveau primaire</v>
      </c>
      <c r="L2371" t="str">
        <f t="shared" ref="L2371:L2434" si="152">IF(OR(J2371="ile-de-France"),"REGION PARISIENNE",IF(OR(J2371="bourgogne",J2371="centre",J2371="champagne-ardenne",J2371="basse-normandie",J2371="haute-normandie",J2371="picardie"),"BASSIN PARISIEN",IF(OR(J2371="nord pas-de-calais"),"NORD",IF(OR(J2371="alsace",J2371="franche-comte",J2371="lorraine"),"EST",IF(OR(J2371="bretagne",J2371="pays de la loire",J2371="poitou-charentes"),"OUEST",IF(OR(J2371="aquitaine",J2371="limousin",J2371="midi-pyrenees"),"SUD-OUEST",IF(OR(J2371="auvergne",J2371="rhone-alpes"),"CENTRE-EST",IF(OR(J2371="languedoc-roussillon",J2371="provence-alpes-cote d'azur",J2371="corse"),"MEDITERRANEE",""))))))))</f>
        <v>SUD-OUEST</v>
      </c>
      <c r="M2371" s="11">
        <f t="shared" ref="M2371:M2434" si="153">SUM(F2371,G2371,H2371,I2371)</f>
        <v>119800</v>
      </c>
      <c r="N2371" s="11">
        <f t="shared" ref="N2371:N2434" si="154">SUM(F2371,H2371)</f>
        <v>8570</v>
      </c>
    </row>
    <row r="2372" spans="1:14" x14ac:dyDescent="0.25">
      <c r="A2372" s="5">
        <v>31</v>
      </c>
      <c r="B2372" s="9" t="s">
        <v>133</v>
      </c>
      <c r="C2372" s="10" t="s">
        <v>134</v>
      </c>
      <c r="D2372" s="11">
        <v>1982</v>
      </c>
      <c r="E2372" s="7" t="s">
        <v>195</v>
      </c>
      <c r="F2372" s="8">
        <v>27416</v>
      </c>
      <c r="G2372" s="8">
        <v>72728</v>
      </c>
      <c r="H2372" s="8">
        <v>17200</v>
      </c>
      <c r="I2372" s="8">
        <v>35556</v>
      </c>
      <c r="J2372" t="str">
        <f>LOOKUP(A2372,Feuil7!A$2:A$28,Feuil7!D$2:D$28)</f>
        <v>NORD-PAS-DE-CALAIS</v>
      </c>
      <c r="K2372" t="str">
        <f t="shared" si="151"/>
        <v>niveau secondaire</v>
      </c>
      <c r="L2372" t="str">
        <f t="shared" si="152"/>
        <v/>
      </c>
      <c r="M2372" s="11">
        <f t="shared" si="153"/>
        <v>152900</v>
      </c>
      <c r="N2372" s="11">
        <f t="shared" si="154"/>
        <v>44616</v>
      </c>
    </row>
    <row r="2373" spans="1:14" x14ac:dyDescent="0.25">
      <c r="A2373" s="5">
        <v>41</v>
      </c>
      <c r="B2373" s="9" t="s">
        <v>123</v>
      </c>
      <c r="C2373" s="10" t="s">
        <v>124</v>
      </c>
      <c r="D2373" s="11">
        <v>2011</v>
      </c>
      <c r="E2373" s="7" t="s">
        <v>197</v>
      </c>
      <c r="F2373" s="8">
        <v>5723.0207263767861</v>
      </c>
      <c r="G2373" s="8">
        <v>75243.269883833607</v>
      </c>
      <c r="H2373" s="8">
        <v>6782.0543777884795</v>
      </c>
      <c r="I2373" s="8">
        <v>80781.54706765349</v>
      </c>
      <c r="J2373" t="str">
        <f>LOOKUP(A2373,Feuil7!A$2:A$28,Feuil7!D$2:D$28)</f>
        <v>LORRAINE</v>
      </c>
      <c r="K2373" t="str">
        <f t="shared" si="151"/>
        <v>niveau supérieur</v>
      </c>
      <c r="L2373" t="str">
        <f t="shared" si="152"/>
        <v>EST</v>
      </c>
      <c r="M2373" s="11">
        <f t="shared" si="153"/>
        <v>168529.89205565234</v>
      </c>
      <c r="N2373" s="11">
        <f t="shared" si="154"/>
        <v>12505.075104165266</v>
      </c>
    </row>
    <row r="2374" spans="1:14" x14ac:dyDescent="0.25">
      <c r="A2374" s="5">
        <v>11</v>
      </c>
      <c r="B2374" s="9" t="s">
        <v>50</v>
      </c>
      <c r="C2374" s="10" t="s">
        <v>190</v>
      </c>
      <c r="D2374" s="11">
        <v>1999</v>
      </c>
      <c r="E2374" s="7" t="s">
        <v>11</v>
      </c>
      <c r="F2374" s="8">
        <v>5944</v>
      </c>
      <c r="G2374" s="8">
        <v>65648</v>
      </c>
      <c r="H2374" s="8">
        <v>4208</v>
      </c>
      <c r="I2374" s="8">
        <v>70492</v>
      </c>
      <c r="J2374" t="str">
        <f>LOOKUP(A2374,Feuil7!A$2:A$28,Feuil7!D$2:D$28)</f>
        <v>ILE-DE-FRANCE</v>
      </c>
      <c r="K2374" t="str">
        <f t="shared" si="151"/>
        <v>niveau primaire</v>
      </c>
      <c r="L2374" t="str">
        <f t="shared" si="152"/>
        <v>REGION PARISIENNE</v>
      </c>
      <c r="M2374" s="11">
        <f t="shared" si="153"/>
        <v>146292</v>
      </c>
      <c r="N2374" s="11">
        <f t="shared" si="154"/>
        <v>10152</v>
      </c>
    </row>
    <row r="2375" spans="1:14" x14ac:dyDescent="0.25">
      <c r="A2375" s="5">
        <v>73</v>
      </c>
      <c r="B2375" s="9" t="s">
        <v>313</v>
      </c>
      <c r="C2375" s="10" t="s">
        <v>24</v>
      </c>
      <c r="D2375" s="11">
        <v>2011</v>
      </c>
      <c r="E2375" s="7" t="s">
        <v>197</v>
      </c>
      <c r="F2375" s="8">
        <v>410.29808223536162</v>
      </c>
      <c r="G2375" s="8">
        <v>10324.215305193851</v>
      </c>
      <c r="H2375" s="8">
        <v>676.13942788971121</v>
      </c>
      <c r="I2375" s="8">
        <v>12969.591132171503</v>
      </c>
      <c r="J2375" t="str">
        <f>LOOKUP(A2375,Feuil7!A$2:A$28,Feuil7!D$2:D$28)</f>
        <v>MIDI-PYRENEES</v>
      </c>
      <c r="K2375" t="str">
        <f t="shared" si="151"/>
        <v>niveau supérieur</v>
      </c>
      <c r="L2375" t="str">
        <f t="shared" si="152"/>
        <v>SUD-OUEST</v>
      </c>
      <c r="M2375" s="11">
        <f t="shared" si="153"/>
        <v>24380.243947490428</v>
      </c>
      <c r="N2375" s="11">
        <f t="shared" si="154"/>
        <v>1086.4375101250728</v>
      </c>
    </row>
    <row r="2376" spans="1:14" x14ac:dyDescent="0.25">
      <c r="A2376" s="5">
        <v>93</v>
      </c>
      <c r="B2376" s="9" t="s">
        <v>14</v>
      </c>
      <c r="C2376" s="10" t="s">
        <v>171</v>
      </c>
      <c r="D2376">
        <v>1968</v>
      </c>
      <c r="E2376" s="7" t="s">
        <v>197</v>
      </c>
      <c r="F2376" s="8">
        <v>576</v>
      </c>
      <c r="G2376" s="8">
        <v>9572</v>
      </c>
      <c r="H2376" s="8">
        <v>484</v>
      </c>
      <c r="I2376" s="8">
        <v>3264</v>
      </c>
      <c r="J2376" t="str">
        <f>LOOKUP(A2376,Feuil7!A$2:A$28,Feuil7!D$2:D$28)</f>
        <v>PROVENCE-ALPES-COTE D'AZUR</v>
      </c>
      <c r="K2376" t="str">
        <f t="shared" si="151"/>
        <v>niveau supérieur</v>
      </c>
      <c r="L2376" t="str">
        <f t="shared" si="152"/>
        <v>MEDITERRANEE</v>
      </c>
      <c r="M2376" s="11">
        <f t="shared" si="153"/>
        <v>13896</v>
      </c>
      <c r="N2376" s="11">
        <f t="shared" si="154"/>
        <v>1060</v>
      </c>
    </row>
    <row r="2377" spans="1:14" x14ac:dyDescent="0.25">
      <c r="A2377" s="5">
        <v>82</v>
      </c>
      <c r="B2377" s="9" t="s">
        <v>23</v>
      </c>
      <c r="C2377" s="10" t="s">
        <v>154</v>
      </c>
      <c r="D2377">
        <v>1968</v>
      </c>
      <c r="E2377" s="7" t="s">
        <v>193</v>
      </c>
      <c r="F2377" s="8">
        <v>5028</v>
      </c>
      <c r="G2377" s="8">
        <v>30036</v>
      </c>
      <c r="H2377" s="8">
        <v>5148</v>
      </c>
      <c r="I2377" s="8">
        <v>36724</v>
      </c>
      <c r="J2377" t="str">
        <f>LOOKUP(A2377,Feuil7!A$2:A$28,Feuil7!D$2:D$28)</f>
        <v>RHONE-ALPES</v>
      </c>
      <c r="K2377" t="str">
        <f t="shared" si="151"/>
        <v>niveau primaire</v>
      </c>
      <c r="L2377" t="str">
        <f t="shared" si="152"/>
        <v>CENTRE-EST</v>
      </c>
      <c r="M2377" s="11">
        <f t="shared" si="153"/>
        <v>76936</v>
      </c>
      <c r="N2377" s="11">
        <f t="shared" si="154"/>
        <v>10176</v>
      </c>
    </row>
    <row r="2378" spans="1:14" x14ac:dyDescent="0.25">
      <c r="A2378" s="5">
        <v>72</v>
      </c>
      <c r="B2378" s="9" t="s">
        <v>137</v>
      </c>
      <c r="C2378" s="10" t="s">
        <v>138</v>
      </c>
      <c r="D2378">
        <v>1968</v>
      </c>
      <c r="E2378" s="7" t="s">
        <v>11</v>
      </c>
      <c r="F2378" s="8">
        <v>6840</v>
      </c>
      <c r="G2378" s="8">
        <v>68120</v>
      </c>
      <c r="H2378" s="8">
        <v>5112</v>
      </c>
      <c r="I2378" s="8">
        <v>84340</v>
      </c>
      <c r="J2378" t="str">
        <f>LOOKUP(A2378,Feuil7!A$2:A$28,Feuil7!D$2:D$28)</f>
        <v>AQUITAINE</v>
      </c>
      <c r="K2378" t="str">
        <f t="shared" si="151"/>
        <v>niveau primaire</v>
      </c>
      <c r="L2378" t="str">
        <f t="shared" si="152"/>
        <v>SUD-OUEST</v>
      </c>
      <c r="M2378" s="11">
        <f t="shared" si="153"/>
        <v>164412</v>
      </c>
      <c r="N2378" s="11">
        <f t="shared" si="154"/>
        <v>11952</v>
      </c>
    </row>
    <row r="2379" spans="1:14" x14ac:dyDescent="0.25">
      <c r="A2379" s="5">
        <v>54</v>
      </c>
      <c r="B2379" s="9" t="s">
        <v>176</v>
      </c>
      <c r="C2379" s="10" t="s">
        <v>177</v>
      </c>
      <c r="D2379" s="11">
        <v>1999</v>
      </c>
      <c r="E2379" s="7" t="s">
        <v>195</v>
      </c>
      <c r="F2379" s="8">
        <v>3811</v>
      </c>
      <c r="G2379" s="8">
        <v>38577</v>
      </c>
      <c r="H2379" s="8">
        <v>2387</v>
      </c>
      <c r="I2379" s="8">
        <v>27077</v>
      </c>
      <c r="J2379" t="str">
        <f>LOOKUP(A2379,Feuil7!A$2:A$28,Feuil7!D$2:D$28)</f>
        <v>POITOU-CHARENTES</v>
      </c>
      <c r="K2379" t="str">
        <f t="shared" si="151"/>
        <v>niveau secondaire</v>
      </c>
      <c r="L2379" t="str">
        <f t="shared" si="152"/>
        <v>OUEST</v>
      </c>
      <c r="M2379" s="11">
        <f t="shared" si="153"/>
        <v>71852</v>
      </c>
      <c r="N2379" s="11">
        <f t="shared" si="154"/>
        <v>6198</v>
      </c>
    </row>
    <row r="2380" spans="1:14" x14ac:dyDescent="0.25">
      <c r="A2380" s="5">
        <v>43</v>
      </c>
      <c r="B2380" s="9" t="s">
        <v>90</v>
      </c>
      <c r="C2380" s="10" t="s">
        <v>91</v>
      </c>
      <c r="D2380" s="11">
        <v>1975</v>
      </c>
      <c r="E2380" s="7" t="s">
        <v>193</v>
      </c>
      <c r="F2380" s="8">
        <v>2435</v>
      </c>
      <c r="G2380" s="8">
        <v>21440</v>
      </c>
      <c r="H2380" s="8">
        <v>2720</v>
      </c>
      <c r="I2380" s="8">
        <v>27845</v>
      </c>
      <c r="J2380" t="str">
        <f>LOOKUP(A2380,Feuil7!A$2:A$28,Feuil7!D$2:D$28)</f>
        <v>FRANCHE-COMTE</v>
      </c>
      <c r="K2380" t="str">
        <f t="shared" si="151"/>
        <v>niveau primaire</v>
      </c>
      <c r="L2380" t="str">
        <f t="shared" si="152"/>
        <v>EST</v>
      </c>
      <c r="M2380" s="11">
        <f t="shared" si="153"/>
        <v>54440</v>
      </c>
      <c r="N2380" s="11">
        <f t="shared" si="154"/>
        <v>5155</v>
      </c>
    </row>
    <row r="2381" spans="1:14" x14ac:dyDescent="0.25">
      <c r="A2381" s="5">
        <v>42</v>
      </c>
      <c r="B2381" s="9" t="s">
        <v>145</v>
      </c>
      <c r="C2381" s="10" t="s">
        <v>146</v>
      </c>
      <c r="D2381" s="11">
        <v>2006</v>
      </c>
      <c r="E2381" s="7" t="s">
        <v>11</v>
      </c>
      <c r="F2381" s="8">
        <v>5627.5769865638485</v>
      </c>
      <c r="G2381" s="8">
        <v>48141.392969065324</v>
      </c>
      <c r="H2381" s="8">
        <v>4136.2077215114541</v>
      </c>
      <c r="I2381" s="8">
        <v>65229.261184377858</v>
      </c>
      <c r="J2381" t="str">
        <f>LOOKUP(A2381,Feuil7!A$2:A$28,Feuil7!D$2:D$28)</f>
        <v>ALSACE</v>
      </c>
      <c r="K2381" t="str">
        <f t="shared" si="151"/>
        <v>niveau primaire</v>
      </c>
      <c r="L2381" t="str">
        <f t="shared" si="152"/>
        <v>EST</v>
      </c>
      <c r="M2381" s="11">
        <f t="shared" si="153"/>
        <v>123134.43886151849</v>
      </c>
      <c r="N2381" s="11">
        <f t="shared" si="154"/>
        <v>9763.7847080753018</v>
      </c>
    </row>
    <row r="2382" spans="1:14" x14ac:dyDescent="0.25">
      <c r="A2382" s="5">
        <v>52</v>
      </c>
      <c r="B2382" s="9" t="s">
        <v>110</v>
      </c>
      <c r="C2382" s="10" t="s">
        <v>111</v>
      </c>
      <c r="D2382" s="11">
        <v>2011</v>
      </c>
      <c r="E2382" s="7" t="s">
        <v>193</v>
      </c>
      <c r="F2382" s="8">
        <v>170.07337775053932</v>
      </c>
      <c r="G2382" s="8">
        <v>23549.231750988041</v>
      </c>
      <c r="H2382" s="8">
        <v>63.795018161226309</v>
      </c>
      <c r="I2382" s="8">
        <v>40975.046590206701</v>
      </c>
      <c r="J2382" t="str">
        <f>LOOKUP(A2382,Feuil7!A$2:A$28,Feuil7!D$2:D$28)</f>
        <v>PAYS DE LA LOIRE</v>
      </c>
      <c r="K2382" t="str">
        <f t="shared" si="151"/>
        <v>niveau primaire</v>
      </c>
      <c r="L2382" t="str">
        <f t="shared" si="152"/>
        <v>OUEST</v>
      </c>
      <c r="M2382" s="11">
        <f t="shared" si="153"/>
        <v>64758.146737106508</v>
      </c>
      <c r="N2382" s="11">
        <f t="shared" si="154"/>
        <v>233.86839591176562</v>
      </c>
    </row>
    <row r="2383" spans="1:14" x14ac:dyDescent="0.25">
      <c r="A2383" s="5">
        <v>73</v>
      </c>
      <c r="B2383" s="9" t="s">
        <v>313</v>
      </c>
      <c r="C2383" s="10" t="s">
        <v>24</v>
      </c>
      <c r="D2383">
        <v>1968</v>
      </c>
      <c r="E2383" s="7" t="s">
        <v>193</v>
      </c>
      <c r="F2383" s="8">
        <v>1656</v>
      </c>
      <c r="G2383" s="8">
        <v>13116</v>
      </c>
      <c r="H2383" s="8">
        <v>1448</v>
      </c>
      <c r="I2383" s="8">
        <v>13648</v>
      </c>
      <c r="J2383" t="str">
        <f>LOOKUP(A2383,Feuil7!A$2:A$28,Feuil7!D$2:D$28)</f>
        <v>MIDI-PYRENEES</v>
      </c>
      <c r="K2383" t="str">
        <f t="shared" si="151"/>
        <v>niveau primaire</v>
      </c>
      <c r="L2383" t="str">
        <f t="shared" si="152"/>
        <v>SUD-OUEST</v>
      </c>
      <c r="M2383" s="11">
        <f t="shared" si="153"/>
        <v>29868</v>
      </c>
      <c r="N2383" s="11">
        <f t="shared" si="154"/>
        <v>3104</v>
      </c>
    </row>
    <row r="2384" spans="1:14" x14ac:dyDescent="0.25">
      <c r="A2384" s="5">
        <v>26</v>
      </c>
      <c r="B2384" s="9" t="s">
        <v>21</v>
      </c>
      <c r="C2384" s="10" t="s">
        <v>56</v>
      </c>
      <c r="D2384" s="11">
        <v>2006</v>
      </c>
      <c r="E2384" s="7" t="s">
        <v>195</v>
      </c>
      <c r="F2384" s="8">
        <v>5929.7974129407639</v>
      </c>
      <c r="G2384" s="8">
        <v>51180.567109484873</v>
      </c>
      <c r="H2384" s="8">
        <v>3266.869823391241</v>
      </c>
      <c r="I2384" s="8">
        <v>37155.861765611073</v>
      </c>
      <c r="J2384" t="str">
        <f>LOOKUP(A2384,Feuil7!A$2:A$28,Feuil7!D$2:D$28)</f>
        <v>BOURGOGNE</v>
      </c>
      <c r="K2384" t="str">
        <f t="shared" si="151"/>
        <v>niveau secondaire</v>
      </c>
      <c r="L2384" t="str">
        <f t="shared" si="152"/>
        <v>BASSIN PARISIEN</v>
      </c>
      <c r="M2384" s="11">
        <f t="shared" si="153"/>
        <v>97533.096111427963</v>
      </c>
      <c r="N2384" s="11">
        <f t="shared" si="154"/>
        <v>9196.6672363320049</v>
      </c>
    </row>
    <row r="2385" spans="1:14" x14ac:dyDescent="0.25">
      <c r="A2385" s="5">
        <v>93</v>
      </c>
      <c r="B2385" s="9" t="s">
        <v>311</v>
      </c>
      <c r="C2385" s="10" t="s">
        <v>18</v>
      </c>
      <c r="D2385" s="11">
        <v>1975</v>
      </c>
      <c r="E2385" s="7" t="s">
        <v>197</v>
      </c>
      <c r="F2385" s="8">
        <v>185</v>
      </c>
      <c r="G2385" s="8">
        <v>1715</v>
      </c>
      <c r="H2385" s="8">
        <v>345</v>
      </c>
      <c r="I2385" s="8">
        <v>1855</v>
      </c>
      <c r="J2385" t="str">
        <f>LOOKUP(A2385,Feuil7!A$2:A$28,Feuil7!D$2:D$28)</f>
        <v>PROVENCE-ALPES-COTE D'AZUR</v>
      </c>
      <c r="K2385" t="str">
        <f t="shared" si="151"/>
        <v>niveau supérieur</v>
      </c>
      <c r="L2385" t="str">
        <f t="shared" si="152"/>
        <v>MEDITERRANEE</v>
      </c>
      <c r="M2385" s="11">
        <f t="shared" si="153"/>
        <v>4100</v>
      </c>
      <c r="N2385" s="11">
        <f t="shared" si="154"/>
        <v>530</v>
      </c>
    </row>
    <row r="2386" spans="1:14" x14ac:dyDescent="0.25">
      <c r="A2386" s="5">
        <v>82</v>
      </c>
      <c r="B2386" s="9" t="s">
        <v>55</v>
      </c>
      <c r="C2386" s="10" t="s">
        <v>65</v>
      </c>
      <c r="D2386">
        <v>1968</v>
      </c>
      <c r="E2386" s="7" t="s">
        <v>196</v>
      </c>
      <c r="F2386" s="8">
        <v>1152</v>
      </c>
      <c r="G2386" s="8">
        <v>5276</v>
      </c>
      <c r="H2386" s="8">
        <v>1408</v>
      </c>
      <c r="I2386" s="8">
        <v>4360</v>
      </c>
      <c r="J2386" t="str">
        <f>LOOKUP(A2386,Feuil7!A$2:A$28,Feuil7!D$2:D$28)</f>
        <v>RHONE-ALPES</v>
      </c>
      <c r="K2386" t="str">
        <f t="shared" si="151"/>
        <v>niveau supérieur</v>
      </c>
      <c r="L2386" t="str">
        <f t="shared" si="152"/>
        <v>CENTRE-EST</v>
      </c>
      <c r="M2386" s="11">
        <f t="shared" si="153"/>
        <v>12196</v>
      </c>
      <c r="N2386" s="11">
        <f t="shared" si="154"/>
        <v>2560</v>
      </c>
    </row>
    <row r="2387" spans="1:14" x14ac:dyDescent="0.25">
      <c r="A2387" s="5">
        <v>53</v>
      </c>
      <c r="B2387" s="9" t="s">
        <v>82</v>
      </c>
      <c r="C2387" s="10" t="s">
        <v>83</v>
      </c>
      <c r="D2387" s="11">
        <v>1975</v>
      </c>
      <c r="E2387" s="7" t="s">
        <v>196</v>
      </c>
      <c r="F2387" s="8">
        <v>3120</v>
      </c>
      <c r="G2387" s="8">
        <v>11530</v>
      </c>
      <c r="H2387" s="8">
        <v>3485</v>
      </c>
      <c r="I2387" s="8">
        <v>9740</v>
      </c>
      <c r="J2387" t="str">
        <f>LOOKUP(A2387,Feuil7!A$2:A$28,Feuil7!D$2:D$28)</f>
        <v>BRETAGNE</v>
      </c>
      <c r="K2387" t="str">
        <f t="shared" si="151"/>
        <v>niveau supérieur</v>
      </c>
      <c r="L2387" t="str">
        <f t="shared" si="152"/>
        <v>OUEST</v>
      </c>
      <c r="M2387" s="11">
        <f t="shared" si="153"/>
        <v>27875</v>
      </c>
      <c r="N2387" s="11">
        <f t="shared" si="154"/>
        <v>6605</v>
      </c>
    </row>
    <row r="2388" spans="1:14" x14ac:dyDescent="0.25">
      <c r="A2388" s="5">
        <v>24</v>
      </c>
      <c r="B2388" s="9" t="s">
        <v>68</v>
      </c>
      <c r="C2388" s="10" t="s">
        <v>69</v>
      </c>
      <c r="D2388" s="11">
        <v>2011</v>
      </c>
      <c r="E2388" s="7" t="s">
        <v>194</v>
      </c>
      <c r="F2388" s="8">
        <v>1540.9961843502381</v>
      </c>
      <c r="G2388" s="8">
        <v>6833.848729948194</v>
      </c>
      <c r="H2388" s="8">
        <v>1291.0041370578251</v>
      </c>
      <c r="I2388" s="8">
        <v>10746.407794227427</v>
      </c>
      <c r="J2388" t="str">
        <f>LOOKUP(A2388,Feuil7!A$2:A$28,Feuil7!D$2:D$28)</f>
        <v>CENTRE</v>
      </c>
      <c r="K2388" t="str">
        <f t="shared" si="151"/>
        <v>niveau secondaire</v>
      </c>
      <c r="L2388" t="str">
        <f t="shared" si="152"/>
        <v>BASSIN PARISIEN</v>
      </c>
      <c r="M2388" s="11">
        <f t="shared" si="153"/>
        <v>20412.256845583684</v>
      </c>
      <c r="N2388" s="11">
        <f t="shared" si="154"/>
        <v>2832.0003214080634</v>
      </c>
    </row>
    <row r="2389" spans="1:14" x14ac:dyDescent="0.25">
      <c r="A2389" s="5">
        <v>83</v>
      </c>
      <c r="B2389" s="9" t="s">
        <v>306</v>
      </c>
      <c r="C2389" s="10" t="s">
        <v>15</v>
      </c>
      <c r="D2389">
        <v>1968</v>
      </c>
      <c r="E2389" s="7" t="s">
        <v>193</v>
      </c>
      <c r="F2389" s="8">
        <v>6588</v>
      </c>
      <c r="G2389" s="8">
        <v>40432</v>
      </c>
      <c r="H2389" s="8">
        <v>6680</v>
      </c>
      <c r="I2389" s="8">
        <v>49368</v>
      </c>
      <c r="J2389" t="str">
        <f>LOOKUP(A2389,Feuil7!A$2:A$28,Feuil7!D$2:D$28)</f>
        <v>AUVERGNE</v>
      </c>
      <c r="K2389" t="str">
        <f t="shared" si="151"/>
        <v>niveau primaire</v>
      </c>
      <c r="L2389" t="str">
        <f t="shared" si="152"/>
        <v>CENTRE-EST</v>
      </c>
      <c r="M2389" s="11">
        <f t="shared" si="153"/>
        <v>103068</v>
      </c>
      <c r="N2389" s="11">
        <f t="shared" si="154"/>
        <v>13268</v>
      </c>
    </row>
    <row r="2390" spans="1:14" x14ac:dyDescent="0.25">
      <c r="A2390" s="5">
        <v>73</v>
      </c>
      <c r="B2390" s="9" t="s">
        <v>139</v>
      </c>
      <c r="C2390" s="10" t="s">
        <v>140</v>
      </c>
      <c r="D2390" s="11">
        <v>1982</v>
      </c>
      <c r="E2390" s="7" t="s">
        <v>193</v>
      </c>
      <c r="F2390" s="8">
        <v>984</v>
      </c>
      <c r="G2390" s="8">
        <v>17028</v>
      </c>
      <c r="H2390" s="8">
        <v>712</v>
      </c>
      <c r="I2390" s="8">
        <v>21924</v>
      </c>
      <c r="J2390" t="str">
        <f>LOOKUP(A2390,Feuil7!A$2:A$28,Feuil7!D$2:D$28)</f>
        <v>MIDI-PYRENEES</v>
      </c>
      <c r="K2390" t="str">
        <f t="shared" si="151"/>
        <v>niveau primaire</v>
      </c>
      <c r="L2390" t="str">
        <f t="shared" si="152"/>
        <v>SUD-OUEST</v>
      </c>
      <c r="M2390" s="11">
        <f t="shared" si="153"/>
        <v>40648</v>
      </c>
      <c r="N2390" s="11">
        <f t="shared" si="154"/>
        <v>1696</v>
      </c>
    </row>
    <row r="2391" spans="1:14" x14ac:dyDescent="0.25">
      <c r="A2391" s="5">
        <v>22</v>
      </c>
      <c r="B2391" s="9" t="s">
        <v>129</v>
      </c>
      <c r="C2391" s="10" t="s">
        <v>130</v>
      </c>
      <c r="D2391" s="11">
        <v>1990</v>
      </c>
      <c r="E2391" s="7" t="s">
        <v>11</v>
      </c>
      <c r="F2391" s="8">
        <v>10074</v>
      </c>
      <c r="G2391" s="8">
        <v>64898</v>
      </c>
      <c r="H2391" s="8">
        <v>8374</v>
      </c>
      <c r="I2391" s="8">
        <v>74018</v>
      </c>
      <c r="J2391" t="str">
        <f>LOOKUP(A2391,Feuil7!A$2:A$28,Feuil7!D$2:D$28)</f>
        <v>PICARDIE</v>
      </c>
      <c r="K2391" t="str">
        <f t="shared" si="151"/>
        <v>niveau primaire</v>
      </c>
      <c r="L2391" t="str">
        <f t="shared" si="152"/>
        <v>BASSIN PARISIEN</v>
      </c>
      <c r="M2391" s="11">
        <f t="shared" si="153"/>
        <v>157364</v>
      </c>
      <c r="N2391" s="11">
        <f t="shared" si="154"/>
        <v>18448</v>
      </c>
    </row>
    <row r="2392" spans="1:14" x14ac:dyDescent="0.25">
      <c r="A2392" s="5">
        <v>24</v>
      </c>
      <c r="B2392" s="9" t="s">
        <v>102</v>
      </c>
      <c r="C2392" s="10" t="s">
        <v>103</v>
      </c>
      <c r="D2392" s="11">
        <v>2011</v>
      </c>
      <c r="E2392" s="7" t="s">
        <v>194</v>
      </c>
      <c r="F2392" s="8">
        <v>2144.6211347879002</v>
      </c>
      <c r="G2392" s="8">
        <v>9751.9843872594229</v>
      </c>
      <c r="H2392" s="8">
        <v>1617.8847797126614</v>
      </c>
      <c r="I2392" s="8">
        <v>16040.013111708253</v>
      </c>
      <c r="J2392" t="str">
        <f>LOOKUP(A2392,Feuil7!A$2:A$28,Feuil7!D$2:D$28)</f>
        <v>CENTRE</v>
      </c>
      <c r="K2392" t="str">
        <f t="shared" si="151"/>
        <v>niveau secondaire</v>
      </c>
      <c r="L2392" t="str">
        <f t="shared" si="152"/>
        <v>BASSIN PARISIEN</v>
      </c>
      <c r="M2392" s="11">
        <f t="shared" si="153"/>
        <v>29554.503413468236</v>
      </c>
      <c r="N2392" s="11">
        <f t="shared" si="154"/>
        <v>3762.5059145005616</v>
      </c>
    </row>
    <row r="2393" spans="1:14" x14ac:dyDescent="0.25">
      <c r="A2393" s="5">
        <v>54</v>
      </c>
      <c r="B2393" s="9" t="s">
        <v>42</v>
      </c>
      <c r="C2393" s="10" t="s">
        <v>43</v>
      </c>
      <c r="D2393" s="11">
        <v>2011</v>
      </c>
      <c r="E2393" s="7" t="s">
        <v>196</v>
      </c>
      <c r="F2393" s="8">
        <v>4252.3937363295709</v>
      </c>
      <c r="G2393" s="8">
        <v>33263.417227597791</v>
      </c>
      <c r="H2393" s="8">
        <v>4288.6798634937259</v>
      </c>
      <c r="I2393" s="8">
        <v>39297.978526028477</v>
      </c>
      <c r="J2393" t="str">
        <f>LOOKUP(A2393,Feuil7!A$2:A$28,Feuil7!D$2:D$28)</f>
        <v>POITOU-CHARENTES</v>
      </c>
      <c r="K2393" t="str">
        <f t="shared" si="151"/>
        <v>niveau supérieur</v>
      </c>
      <c r="L2393" t="str">
        <f t="shared" si="152"/>
        <v>OUEST</v>
      </c>
      <c r="M2393" s="11">
        <f t="shared" si="153"/>
        <v>81102.46935344956</v>
      </c>
      <c r="N2393" s="11">
        <f t="shared" si="154"/>
        <v>8541.0735998232958</v>
      </c>
    </row>
    <row r="2394" spans="1:14" x14ac:dyDescent="0.25">
      <c r="A2394" s="5">
        <v>11</v>
      </c>
      <c r="B2394" s="9" t="s">
        <v>16</v>
      </c>
      <c r="C2394" s="10" t="s">
        <v>189</v>
      </c>
      <c r="D2394" s="11">
        <v>2006</v>
      </c>
      <c r="E2394" s="7" t="s">
        <v>194</v>
      </c>
      <c r="F2394" s="8">
        <v>4434.835354806828</v>
      </c>
      <c r="G2394" s="8">
        <v>25512.998497860604</v>
      </c>
      <c r="H2394" s="8">
        <v>3967.1235702377417</v>
      </c>
      <c r="I2394" s="8">
        <v>38079.097849146136</v>
      </c>
      <c r="J2394" t="str">
        <f>LOOKUP(A2394,Feuil7!A$2:A$28,Feuil7!D$2:D$28)</f>
        <v>ILE-DE-FRANCE</v>
      </c>
      <c r="K2394" t="str">
        <f t="shared" si="151"/>
        <v>niveau secondaire</v>
      </c>
      <c r="L2394" t="str">
        <f t="shared" si="152"/>
        <v>REGION PARISIENNE</v>
      </c>
      <c r="M2394" s="11">
        <f t="shared" si="153"/>
        <v>71994.055272051308</v>
      </c>
      <c r="N2394" s="11">
        <f t="shared" si="154"/>
        <v>8401.9589250445697</v>
      </c>
    </row>
    <row r="2395" spans="1:14" x14ac:dyDescent="0.25">
      <c r="A2395" s="5">
        <v>22</v>
      </c>
      <c r="B2395" s="9" t="s">
        <v>129</v>
      </c>
      <c r="C2395" s="10" t="s">
        <v>130</v>
      </c>
      <c r="D2395" s="11">
        <v>1990</v>
      </c>
      <c r="E2395" s="7" t="s">
        <v>194</v>
      </c>
      <c r="F2395" s="8">
        <v>2393</v>
      </c>
      <c r="G2395" s="8">
        <v>11704</v>
      </c>
      <c r="H2395" s="8">
        <v>2488</v>
      </c>
      <c r="I2395" s="8">
        <v>19890</v>
      </c>
      <c r="J2395" t="str">
        <f>LOOKUP(A2395,Feuil7!A$2:A$28,Feuil7!D$2:D$28)</f>
        <v>PICARDIE</v>
      </c>
      <c r="K2395" t="str">
        <f t="shared" si="151"/>
        <v>niveau secondaire</v>
      </c>
      <c r="L2395" t="str">
        <f t="shared" si="152"/>
        <v>BASSIN PARISIEN</v>
      </c>
      <c r="M2395" s="11">
        <f t="shared" si="153"/>
        <v>36475</v>
      </c>
      <c r="N2395" s="11">
        <f t="shared" si="154"/>
        <v>4881</v>
      </c>
    </row>
    <row r="2396" spans="1:14" x14ac:dyDescent="0.25">
      <c r="A2396" s="5">
        <v>73</v>
      </c>
      <c r="B2396" s="9" t="s">
        <v>9</v>
      </c>
      <c r="C2396" s="10" t="s">
        <v>170</v>
      </c>
      <c r="D2396" s="11">
        <v>2011</v>
      </c>
      <c r="E2396" s="7" t="s">
        <v>193</v>
      </c>
      <c r="F2396" s="8">
        <v>48.421254026470187</v>
      </c>
      <c r="G2396" s="8">
        <v>8977.8354621545768</v>
      </c>
      <c r="H2396" s="8">
        <v>10.84464858923975</v>
      </c>
      <c r="I2396" s="8">
        <v>12719.963634853109</v>
      </c>
      <c r="J2396" t="str">
        <f>LOOKUP(A2396,Feuil7!A$2:A$28,Feuil7!D$2:D$28)</f>
        <v>MIDI-PYRENEES</v>
      </c>
      <c r="K2396" t="str">
        <f t="shared" si="151"/>
        <v>niveau primaire</v>
      </c>
      <c r="L2396" t="str">
        <f t="shared" si="152"/>
        <v>SUD-OUEST</v>
      </c>
      <c r="M2396" s="11">
        <f t="shared" si="153"/>
        <v>21757.064999623399</v>
      </c>
      <c r="N2396" s="11">
        <f t="shared" si="154"/>
        <v>59.265902615709933</v>
      </c>
    </row>
    <row r="2397" spans="1:14" x14ac:dyDescent="0.25">
      <c r="A2397" s="5">
        <v>11</v>
      </c>
      <c r="B2397" s="9" t="s">
        <v>191</v>
      </c>
      <c r="C2397" s="10" t="s">
        <v>192</v>
      </c>
      <c r="D2397" s="11">
        <v>1982</v>
      </c>
      <c r="E2397" s="7" t="s">
        <v>194</v>
      </c>
      <c r="F2397" s="8">
        <v>3904</v>
      </c>
      <c r="G2397" s="8">
        <v>14360</v>
      </c>
      <c r="H2397" s="8">
        <v>4516</v>
      </c>
      <c r="I2397" s="8">
        <v>23852</v>
      </c>
      <c r="J2397" t="str">
        <f>LOOKUP(A2397,Feuil7!A$2:A$28,Feuil7!D$2:D$28)</f>
        <v>ILE-DE-FRANCE</v>
      </c>
      <c r="K2397" t="str">
        <f t="shared" si="151"/>
        <v>niveau secondaire</v>
      </c>
      <c r="L2397" t="str">
        <f t="shared" si="152"/>
        <v>REGION PARISIENNE</v>
      </c>
      <c r="M2397" s="11">
        <f t="shared" si="153"/>
        <v>46632</v>
      </c>
      <c r="N2397" s="11">
        <f t="shared" si="154"/>
        <v>8420</v>
      </c>
    </row>
    <row r="2398" spans="1:14" x14ac:dyDescent="0.25">
      <c r="A2398" s="5">
        <v>94</v>
      </c>
      <c r="B2398" s="9" t="s">
        <v>51</v>
      </c>
      <c r="C2398" s="10" t="s">
        <v>52</v>
      </c>
      <c r="D2398">
        <v>1968</v>
      </c>
      <c r="E2398" s="7" t="s">
        <v>196</v>
      </c>
      <c r="F2398" s="8">
        <v>260</v>
      </c>
      <c r="G2398" s="8">
        <v>1340</v>
      </c>
      <c r="H2398" s="8">
        <v>220</v>
      </c>
      <c r="I2398" s="8">
        <v>1480</v>
      </c>
      <c r="J2398" t="str">
        <f>LOOKUP(A2398,Feuil7!A$2:A$28,Feuil7!D$2:D$28)</f>
        <v>CORSE</v>
      </c>
      <c r="K2398" t="str">
        <f t="shared" si="151"/>
        <v>niveau supérieur</v>
      </c>
      <c r="L2398" t="str">
        <f t="shared" si="152"/>
        <v>MEDITERRANEE</v>
      </c>
      <c r="M2398" s="11">
        <f t="shared" si="153"/>
        <v>3300</v>
      </c>
      <c r="N2398" s="11">
        <f t="shared" si="154"/>
        <v>480</v>
      </c>
    </row>
    <row r="2399" spans="1:14" x14ac:dyDescent="0.25">
      <c r="A2399" s="5">
        <v>91</v>
      </c>
      <c r="B2399" s="9" t="s">
        <v>80</v>
      </c>
      <c r="C2399" s="10" t="s">
        <v>81</v>
      </c>
      <c r="D2399" s="11">
        <v>2011</v>
      </c>
      <c r="E2399" s="7" t="s">
        <v>196</v>
      </c>
      <c r="F2399" s="8">
        <v>8341.2984843158156</v>
      </c>
      <c r="G2399" s="8">
        <v>56749.971709410944</v>
      </c>
      <c r="H2399" s="8">
        <v>9319.3137256993305</v>
      </c>
      <c r="I2399" s="8">
        <v>69919.335360352023</v>
      </c>
      <c r="J2399" t="str">
        <f>LOOKUP(A2399,Feuil7!A$2:A$28,Feuil7!D$2:D$28)</f>
        <v>LANGUEDOC-ROUSSILLON</v>
      </c>
      <c r="K2399" t="str">
        <f t="shared" si="151"/>
        <v>niveau supérieur</v>
      </c>
      <c r="L2399" t="str">
        <f t="shared" si="152"/>
        <v>MEDITERRANEE</v>
      </c>
      <c r="M2399" s="11">
        <f t="shared" si="153"/>
        <v>144329.91927977811</v>
      </c>
      <c r="N2399" s="11">
        <f t="shared" si="154"/>
        <v>17660.612210015148</v>
      </c>
    </row>
    <row r="2400" spans="1:14" x14ac:dyDescent="0.25">
      <c r="A2400" s="5">
        <v>11</v>
      </c>
      <c r="B2400" s="9" t="s">
        <v>27</v>
      </c>
      <c r="C2400" s="10" t="s">
        <v>186</v>
      </c>
      <c r="D2400" s="11">
        <v>1990</v>
      </c>
      <c r="E2400" s="7" t="s">
        <v>194</v>
      </c>
      <c r="F2400" s="8">
        <v>4005</v>
      </c>
      <c r="G2400" s="8">
        <v>23454</v>
      </c>
      <c r="H2400" s="8">
        <v>3316</v>
      </c>
      <c r="I2400" s="8">
        <v>38056</v>
      </c>
      <c r="J2400" t="str">
        <f>LOOKUP(A2400,Feuil7!A$2:A$28,Feuil7!D$2:D$28)</f>
        <v>ILE-DE-FRANCE</v>
      </c>
      <c r="K2400" t="str">
        <f t="shared" si="151"/>
        <v>niveau secondaire</v>
      </c>
      <c r="L2400" t="str">
        <f t="shared" si="152"/>
        <v>REGION PARISIENNE</v>
      </c>
      <c r="M2400" s="11">
        <f t="shared" si="153"/>
        <v>68831</v>
      </c>
      <c r="N2400" s="11">
        <f t="shared" si="154"/>
        <v>7321</v>
      </c>
    </row>
    <row r="2401" spans="1:14" x14ac:dyDescent="0.25">
      <c r="A2401" s="5">
        <v>72</v>
      </c>
      <c r="B2401" s="9" t="s">
        <v>106</v>
      </c>
      <c r="C2401" s="10" t="s">
        <v>107</v>
      </c>
      <c r="D2401" s="11">
        <v>1990</v>
      </c>
      <c r="E2401" s="7" t="s">
        <v>193</v>
      </c>
      <c r="F2401" s="8">
        <v>361</v>
      </c>
      <c r="G2401" s="8">
        <v>22076</v>
      </c>
      <c r="H2401" s="8">
        <v>244</v>
      </c>
      <c r="I2401" s="8">
        <v>27804</v>
      </c>
      <c r="J2401" t="str">
        <f>LOOKUP(A2401,Feuil7!A$2:A$28,Feuil7!D$2:D$28)</f>
        <v>AQUITAINE</v>
      </c>
      <c r="K2401" t="str">
        <f t="shared" si="151"/>
        <v>niveau primaire</v>
      </c>
      <c r="L2401" t="str">
        <f t="shared" si="152"/>
        <v>SUD-OUEST</v>
      </c>
      <c r="M2401" s="11">
        <f t="shared" si="153"/>
        <v>50485</v>
      </c>
      <c r="N2401" s="11">
        <f t="shared" si="154"/>
        <v>605</v>
      </c>
    </row>
    <row r="2402" spans="1:14" x14ac:dyDescent="0.25">
      <c r="A2402" s="5">
        <v>52</v>
      </c>
      <c r="B2402" s="9" t="s">
        <v>100</v>
      </c>
      <c r="C2402" s="10" t="s">
        <v>101</v>
      </c>
      <c r="D2402" s="11">
        <v>2006</v>
      </c>
      <c r="E2402" s="7" t="s">
        <v>194</v>
      </c>
      <c r="F2402" s="8">
        <v>3994.4024405882551</v>
      </c>
      <c r="G2402" s="8">
        <v>17044.546273202803</v>
      </c>
      <c r="H2402" s="8">
        <v>2216.7114663552134</v>
      </c>
      <c r="I2402" s="8">
        <v>29557.969434136518</v>
      </c>
      <c r="J2402" t="str">
        <f>LOOKUP(A2402,Feuil7!A$2:A$28,Feuil7!D$2:D$28)</f>
        <v>PAYS DE LA LOIRE</v>
      </c>
      <c r="K2402" t="str">
        <f t="shared" si="151"/>
        <v>niveau secondaire</v>
      </c>
      <c r="L2402" t="str">
        <f t="shared" si="152"/>
        <v>OUEST</v>
      </c>
      <c r="M2402" s="11">
        <f t="shared" si="153"/>
        <v>52813.629614282792</v>
      </c>
      <c r="N2402" s="11">
        <f t="shared" si="154"/>
        <v>6211.1139069434685</v>
      </c>
    </row>
    <row r="2403" spans="1:14" x14ac:dyDescent="0.25">
      <c r="A2403" s="5">
        <v>74</v>
      </c>
      <c r="B2403" s="9" t="s">
        <v>178</v>
      </c>
      <c r="C2403" s="10" t="s">
        <v>179</v>
      </c>
      <c r="D2403" s="11">
        <v>1999</v>
      </c>
      <c r="E2403" s="7" t="s">
        <v>11</v>
      </c>
      <c r="F2403" s="8">
        <v>1435</v>
      </c>
      <c r="G2403" s="8">
        <v>20865</v>
      </c>
      <c r="H2403" s="8">
        <v>1054</v>
      </c>
      <c r="I2403" s="8">
        <v>25782</v>
      </c>
      <c r="J2403" t="str">
        <f>LOOKUP(A2403,Feuil7!A$2:A$28,Feuil7!D$2:D$28)</f>
        <v>LIMOUSIN</v>
      </c>
      <c r="K2403" t="str">
        <f t="shared" si="151"/>
        <v>niveau primaire</v>
      </c>
      <c r="L2403" t="str">
        <f t="shared" si="152"/>
        <v>SUD-OUEST</v>
      </c>
      <c r="M2403" s="11">
        <f t="shared" si="153"/>
        <v>49136</v>
      </c>
      <c r="N2403" s="11">
        <f t="shared" si="154"/>
        <v>2489</v>
      </c>
    </row>
    <row r="2404" spans="1:14" x14ac:dyDescent="0.25">
      <c r="A2404" s="5">
        <v>54</v>
      </c>
      <c r="B2404" s="9" t="s">
        <v>42</v>
      </c>
      <c r="C2404" s="10" t="s">
        <v>43</v>
      </c>
      <c r="D2404" s="11">
        <v>2006</v>
      </c>
      <c r="E2404" s="7" t="s">
        <v>195</v>
      </c>
      <c r="F2404" s="8">
        <v>6250.6135538805729</v>
      </c>
      <c r="G2404" s="8">
        <v>65692.78696003888</v>
      </c>
      <c r="H2404" s="8">
        <v>4058.3086573276619</v>
      </c>
      <c r="I2404" s="8">
        <v>50333.101057269538</v>
      </c>
      <c r="J2404" t="str">
        <f>LOOKUP(A2404,Feuil7!A$2:A$28,Feuil7!D$2:D$28)</f>
        <v>POITOU-CHARENTES</v>
      </c>
      <c r="K2404" t="str">
        <f t="shared" si="151"/>
        <v>niveau secondaire</v>
      </c>
      <c r="L2404" t="str">
        <f t="shared" si="152"/>
        <v>OUEST</v>
      </c>
      <c r="M2404" s="11">
        <f t="shared" si="153"/>
        <v>126334.81022851665</v>
      </c>
      <c r="N2404" s="11">
        <f t="shared" si="154"/>
        <v>10308.922211208235</v>
      </c>
    </row>
    <row r="2405" spans="1:14" x14ac:dyDescent="0.25">
      <c r="A2405" s="5">
        <v>11</v>
      </c>
      <c r="B2405" s="9" t="s">
        <v>187</v>
      </c>
      <c r="C2405" s="10" t="s">
        <v>188</v>
      </c>
      <c r="D2405" s="11">
        <v>1982</v>
      </c>
      <c r="E2405" s="7" t="s">
        <v>11</v>
      </c>
      <c r="F2405" s="8">
        <v>15720</v>
      </c>
      <c r="G2405" s="8">
        <v>140288</v>
      </c>
      <c r="H2405" s="8">
        <v>15980</v>
      </c>
      <c r="I2405" s="8">
        <v>169364</v>
      </c>
      <c r="J2405" t="str">
        <f>LOOKUP(A2405,Feuil7!A$2:A$28,Feuil7!D$2:D$28)</f>
        <v>ILE-DE-FRANCE</v>
      </c>
      <c r="K2405" t="str">
        <f t="shared" si="151"/>
        <v>niveau primaire</v>
      </c>
      <c r="L2405" t="str">
        <f t="shared" si="152"/>
        <v>REGION PARISIENNE</v>
      </c>
      <c r="M2405" s="11">
        <f t="shared" si="153"/>
        <v>341352</v>
      </c>
      <c r="N2405" s="11">
        <f t="shared" si="154"/>
        <v>31700</v>
      </c>
    </row>
    <row r="2406" spans="1:14" x14ac:dyDescent="0.25">
      <c r="A2406" s="5">
        <v>93</v>
      </c>
      <c r="B2406" s="9" t="s">
        <v>311</v>
      </c>
      <c r="C2406" s="10" t="s">
        <v>18</v>
      </c>
      <c r="D2406" s="11">
        <v>2011</v>
      </c>
      <c r="E2406" s="7" t="s">
        <v>11</v>
      </c>
      <c r="F2406" s="8">
        <v>607.64990537040694</v>
      </c>
      <c r="G2406" s="8">
        <v>6391.4525623658865</v>
      </c>
      <c r="H2406" s="8">
        <v>357.48002385483437</v>
      </c>
      <c r="I2406" s="8">
        <v>6872.8186890171592</v>
      </c>
      <c r="J2406" t="str">
        <f>LOOKUP(A2406,Feuil7!A$2:A$28,Feuil7!D$2:D$28)</f>
        <v>PROVENCE-ALPES-COTE D'AZUR</v>
      </c>
      <c r="K2406" t="str">
        <f t="shared" si="151"/>
        <v>niveau primaire</v>
      </c>
      <c r="L2406" t="str">
        <f t="shared" si="152"/>
        <v>MEDITERRANEE</v>
      </c>
      <c r="M2406" s="11">
        <f t="shared" si="153"/>
        <v>14229.401180608285</v>
      </c>
      <c r="N2406" s="11">
        <f t="shared" si="154"/>
        <v>965.12992922524131</v>
      </c>
    </row>
    <row r="2407" spans="1:14" x14ac:dyDescent="0.25">
      <c r="A2407" s="5">
        <v>93</v>
      </c>
      <c r="B2407" s="9" t="s">
        <v>172</v>
      </c>
      <c r="C2407" s="10" t="s">
        <v>173</v>
      </c>
      <c r="D2407" s="11">
        <v>1975</v>
      </c>
      <c r="E2407" s="7" t="s">
        <v>197</v>
      </c>
      <c r="F2407" s="8">
        <v>620</v>
      </c>
      <c r="G2407" s="8">
        <v>6525</v>
      </c>
      <c r="H2407" s="8">
        <v>1135</v>
      </c>
      <c r="I2407" s="8">
        <v>5825</v>
      </c>
      <c r="J2407" t="str">
        <f>LOOKUP(A2407,Feuil7!A$2:A$28,Feuil7!D$2:D$28)</f>
        <v>PROVENCE-ALPES-COTE D'AZUR</v>
      </c>
      <c r="K2407" t="str">
        <f t="shared" si="151"/>
        <v>niveau supérieur</v>
      </c>
      <c r="L2407" t="str">
        <f t="shared" si="152"/>
        <v>MEDITERRANEE</v>
      </c>
      <c r="M2407" s="11">
        <f t="shared" si="153"/>
        <v>14105</v>
      </c>
      <c r="N2407" s="11">
        <f t="shared" si="154"/>
        <v>1755</v>
      </c>
    </row>
    <row r="2408" spans="1:14" x14ac:dyDescent="0.25">
      <c r="A2408" s="5">
        <v>25</v>
      </c>
      <c r="B2408" s="9" t="s">
        <v>131</v>
      </c>
      <c r="C2408" s="10" t="s">
        <v>132</v>
      </c>
      <c r="D2408" s="11">
        <v>1990</v>
      </c>
      <c r="E2408" s="7" t="s">
        <v>196</v>
      </c>
      <c r="F2408" s="8">
        <v>830</v>
      </c>
      <c r="G2408" s="8">
        <v>6568</v>
      </c>
      <c r="H2408" s="8">
        <v>1192</v>
      </c>
      <c r="I2408" s="8">
        <v>6896</v>
      </c>
      <c r="J2408" t="str">
        <f>LOOKUP(A2408,Feuil7!A$2:A$28,Feuil7!D$2:D$28)</f>
        <v>BASSE-NORMANDIE</v>
      </c>
      <c r="K2408" t="str">
        <f t="shared" si="151"/>
        <v>niveau supérieur</v>
      </c>
      <c r="L2408" t="str">
        <f t="shared" si="152"/>
        <v>BASSIN PARISIEN</v>
      </c>
      <c r="M2408" s="11">
        <f t="shared" si="153"/>
        <v>15486</v>
      </c>
      <c r="N2408" s="11">
        <f t="shared" si="154"/>
        <v>2022</v>
      </c>
    </row>
    <row r="2409" spans="1:14" x14ac:dyDescent="0.25">
      <c r="A2409" s="5">
        <v>41</v>
      </c>
      <c r="B2409" s="9" t="s">
        <v>39</v>
      </c>
      <c r="C2409" s="10" t="s">
        <v>118</v>
      </c>
      <c r="D2409" s="11">
        <v>2011</v>
      </c>
      <c r="E2409" s="7" t="s">
        <v>197</v>
      </c>
      <c r="F2409" s="8">
        <v>4510.4412531625076</v>
      </c>
      <c r="G2409" s="8">
        <v>57851.697108187283</v>
      </c>
      <c r="H2409" s="8">
        <v>6070.5486039655552</v>
      </c>
      <c r="I2409" s="8">
        <v>65698.531594998669</v>
      </c>
      <c r="J2409" t="str">
        <f>LOOKUP(A2409,Feuil7!A$2:A$28,Feuil7!D$2:D$28)</f>
        <v>LORRAINE</v>
      </c>
      <c r="K2409" t="str">
        <f t="shared" si="151"/>
        <v>niveau supérieur</v>
      </c>
      <c r="L2409" t="str">
        <f t="shared" si="152"/>
        <v>EST</v>
      </c>
      <c r="M2409" s="11">
        <f t="shared" si="153"/>
        <v>134131.21856031401</v>
      </c>
      <c r="N2409" s="11">
        <f t="shared" si="154"/>
        <v>10580.989857128063</v>
      </c>
    </row>
    <row r="2410" spans="1:14" x14ac:dyDescent="0.25">
      <c r="A2410" s="5">
        <v>21</v>
      </c>
      <c r="B2410" s="9" t="s">
        <v>99</v>
      </c>
      <c r="C2410" s="10" t="s">
        <v>116</v>
      </c>
      <c r="D2410">
        <v>1968</v>
      </c>
      <c r="E2410" s="7" t="s">
        <v>193</v>
      </c>
      <c r="F2410" s="8">
        <v>3280</v>
      </c>
      <c r="G2410" s="8">
        <v>18912</v>
      </c>
      <c r="H2410" s="8">
        <v>4104</v>
      </c>
      <c r="I2410" s="8">
        <v>21988</v>
      </c>
      <c r="J2410" t="str">
        <f>LOOKUP(A2410,Feuil7!A$2:A$28,Feuil7!D$2:D$28)</f>
        <v>CHAMPAGNE-ARDENNE</v>
      </c>
      <c r="K2410" t="str">
        <f t="shared" si="151"/>
        <v>niveau primaire</v>
      </c>
      <c r="L2410" t="str">
        <f t="shared" si="152"/>
        <v>BASSIN PARISIEN</v>
      </c>
      <c r="M2410" s="11">
        <f t="shared" si="153"/>
        <v>48284</v>
      </c>
      <c r="N2410" s="11">
        <f t="shared" si="154"/>
        <v>7384</v>
      </c>
    </row>
    <row r="2411" spans="1:14" x14ac:dyDescent="0.25">
      <c r="A2411" s="5">
        <v>21</v>
      </c>
      <c r="B2411" s="9" t="s">
        <v>312</v>
      </c>
      <c r="C2411" s="10" t="s">
        <v>22</v>
      </c>
      <c r="D2411" s="11">
        <v>2011</v>
      </c>
      <c r="E2411" s="7" t="s">
        <v>194</v>
      </c>
      <c r="F2411" s="8">
        <v>987.5007094042586</v>
      </c>
      <c r="G2411" s="8">
        <v>5175.8919494711163</v>
      </c>
      <c r="H2411" s="8">
        <v>811.68273042584258</v>
      </c>
      <c r="I2411" s="8">
        <v>8330.3851295817713</v>
      </c>
      <c r="J2411" t="str">
        <f>LOOKUP(A2411,Feuil7!A$2:A$28,Feuil7!D$2:D$28)</f>
        <v>CHAMPAGNE-ARDENNE</v>
      </c>
      <c r="K2411" t="str">
        <f t="shared" si="151"/>
        <v>niveau secondaire</v>
      </c>
      <c r="L2411" t="str">
        <f t="shared" si="152"/>
        <v>BASSIN PARISIEN</v>
      </c>
      <c r="M2411" s="11">
        <f t="shared" si="153"/>
        <v>15305.460518882988</v>
      </c>
      <c r="N2411" s="11">
        <f t="shared" si="154"/>
        <v>1799.1834398301012</v>
      </c>
    </row>
    <row r="2412" spans="1:14" x14ac:dyDescent="0.25">
      <c r="A2412" s="5">
        <v>54</v>
      </c>
      <c r="B2412" s="9" t="s">
        <v>40</v>
      </c>
      <c r="C2412" s="10" t="s">
        <v>41</v>
      </c>
      <c r="D2412" s="11">
        <v>1975</v>
      </c>
      <c r="E2412" s="7" t="s">
        <v>196</v>
      </c>
      <c r="F2412" s="8">
        <v>1275</v>
      </c>
      <c r="G2412" s="8">
        <v>5520</v>
      </c>
      <c r="H2412" s="8">
        <v>1585</v>
      </c>
      <c r="I2412" s="8">
        <v>5310</v>
      </c>
      <c r="J2412" t="str">
        <f>LOOKUP(A2412,Feuil7!A$2:A$28,Feuil7!D$2:D$28)</f>
        <v>POITOU-CHARENTES</v>
      </c>
      <c r="K2412" t="str">
        <f t="shared" si="151"/>
        <v>niveau supérieur</v>
      </c>
      <c r="L2412" t="str">
        <f t="shared" si="152"/>
        <v>OUEST</v>
      </c>
      <c r="M2412" s="11">
        <f t="shared" si="153"/>
        <v>13690</v>
      </c>
      <c r="N2412" s="11">
        <f t="shared" si="154"/>
        <v>2860</v>
      </c>
    </row>
    <row r="2413" spans="1:14" x14ac:dyDescent="0.25">
      <c r="A2413" s="5">
        <v>91</v>
      </c>
      <c r="B2413" s="9" t="s">
        <v>141</v>
      </c>
      <c r="C2413" s="10" t="s">
        <v>142</v>
      </c>
      <c r="D2413">
        <v>1968</v>
      </c>
      <c r="E2413" s="7" t="s">
        <v>197</v>
      </c>
      <c r="F2413" s="8">
        <v>232</v>
      </c>
      <c r="G2413" s="8">
        <v>3120</v>
      </c>
      <c r="H2413" s="8">
        <v>152</v>
      </c>
      <c r="I2413" s="8">
        <v>1308</v>
      </c>
      <c r="J2413" t="str">
        <f>LOOKUP(A2413,Feuil7!A$2:A$28,Feuil7!D$2:D$28)</f>
        <v>LANGUEDOC-ROUSSILLON</v>
      </c>
      <c r="K2413" t="str">
        <f t="shared" si="151"/>
        <v>niveau supérieur</v>
      </c>
      <c r="L2413" t="str">
        <f t="shared" si="152"/>
        <v>MEDITERRANEE</v>
      </c>
      <c r="M2413" s="11">
        <f t="shared" si="153"/>
        <v>4812</v>
      </c>
      <c r="N2413" s="11">
        <f t="shared" si="154"/>
        <v>384</v>
      </c>
    </row>
    <row r="2414" spans="1:14" x14ac:dyDescent="0.25">
      <c r="A2414" s="5">
        <v>54</v>
      </c>
      <c r="B2414" s="9" t="s">
        <v>40</v>
      </c>
      <c r="C2414" s="10" t="s">
        <v>41</v>
      </c>
      <c r="D2414" s="11">
        <v>1982</v>
      </c>
      <c r="E2414" s="7" t="s">
        <v>194</v>
      </c>
      <c r="F2414" s="8">
        <v>1140</v>
      </c>
      <c r="G2414" s="8">
        <v>3672</v>
      </c>
      <c r="H2414" s="8">
        <v>1648</v>
      </c>
      <c r="I2414" s="8">
        <v>6528</v>
      </c>
      <c r="J2414" t="str">
        <f>LOOKUP(A2414,Feuil7!A$2:A$28,Feuil7!D$2:D$28)</f>
        <v>POITOU-CHARENTES</v>
      </c>
      <c r="K2414" t="str">
        <f t="shared" si="151"/>
        <v>niveau secondaire</v>
      </c>
      <c r="L2414" t="str">
        <f t="shared" si="152"/>
        <v>OUEST</v>
      </c>
      <c r="M2414" s="11">
        <f t="shared" si="153"/>
        <v>12988</v>
      </c>
      <c r="N2414" s="11">
        <f t="shared" si="154"/>
        <v>2788</v>
      </c>
    </row>
    <row r="2415" spans="1:14" x14ac:dyDescent="0.25">
      <c r="A2415" s="5">
        <v>93</v>
      </c>
      <c r="B2415" s="9" t="s">
        <v>308</v>
      </c>
      <c r="C2415" s="10" t="s">
        <v>17</v>
      </c>
      <c r="D2415" s="11">
        <v>1982</v>
      </c>
      <c r="E2415" s="7" t="s">
        <v>197</v>
      </c>
      <c r="F2415" s="8">
        <v>232</v>
      </c>
      <c r="G2415" s="8">
        <v>3456</v>
      </c>
      <c r="H2415" s="8">
        <v>292</v>
      </c>
      <c r="I2415" s="8">
        <v>3232</v>
      </c>
      <c r="J2415" t="str">
        <f>LOOKUP(A2415,Feuil7!A$2:A$28,Feuil7!D$2:D$28)</f>
        <v>PROVENCE-ALPES-COTE D'AZUR</v>
      </c>
      <c r="K2415" t="str">
        <f t="shared" si="151"/>
        <v>niveau supérieur</v>
      </c>
      <c r="L2415" t="str">
        <f t="shared" si="152"/>
        <v>MEDITERRANEE</v>
      </c>
      <c r="M2415" s="11">
        <f t="shared" si="153"/>
        <v>7212</v>
      </c>
      <c r="N2415" s="11">
        <f t="shared" si="154"/>
        <v>524</v>
      </c>
    </row>
    <row r="2416" spans="1:14" x14ac:dyDescent="0.25">
      <c r="A2416" s="5">
        <v>24</v>
      </c>
      <c r="B2416" s="9" t="s">
        <v>68</v>
      </c>
      <c r="C2416" s="10" t="s">
        <v>69</v>
      </c>
      <c r="D2416" s="11">
        <v>2011</v>
      </c>
      <c r="E2416" s="7" t="s">
        <v>197</v>
      </c>
      <c r="F2416" s="8">
        <v>1718.7868801083991</v>
      </c>
      <c r="G2416" s="8">
        <v>27333.201078320781</v>
      </c>
      <c r="H2416" s="8">
        <v>2240.0723663789067</v>
      </c>
      <c r="I2416" s="8">
        <v>32363.097778997322</v>
      </c>
      <c r="J2416" t="str">
        <f>LOOKUP(A2416,Feuil7!A$2:A$28,Feuil7!D$2:D$28)</f>
        <v>CENTRE</v>
      </c>
      <c r="K2416" t="str">
        <f t="shared" si="151"/>
        <v>niveau supérieur</v>
      </c>
      <c r="L2416" t="str">
        <f t="shared" si="152"/>
        <v>BASSIN PARISIEN</v>
      </c>
      <c r="M2416" s="11">
        <f t="shared" si="153"/>
        <v>63655.158103805414</v>
      </c>
      <c r="N2416" s="11">
        <f t="shared" si="154"/>
        <v>3958.8592464873059</v>
      </c>
    </row>
    <row r="2417" spans="1:14" x14ac:dyDescent="0.25">
      <c r="A2417" s="5">
        <v>52</v>
      </c>
      <c r="B2417" s="9" t="s">
        <v>100</v>
      </c>
      <c r="C2417" s="10" t="s">
        <v>101</v>
      </c>
      <c r="D2417" s="11">
        <v>1975</v>
      </c>
      <c r="E2417" s="7" t="s">
        <v>194</v>
      </c>
      <c r="F2417" s="8">
        <v>3590</v>
      </c>
      <c r="G2417" s="8">
        <v>8320</v>
      </c>
      <c r="H2417" s="8">
        <v>5210</v>
      </c>
      <c r="I2417" s="8">
        <v>15880</v>
      </c>
      <c r="J2417" t="str">
        <f>LOOKUP(A2417,Feuil7!A$2:A$28,Feuil7!D$2:D$28)</f>
        <v>PAYS DE LA LOIRE</v>
      </c>
      <c r="K2417" t="str">
        <f t="shared" si="151"/>
        <v>niveau secondaire</v>
      </c>
      <c r="L2417" t="str">
        <f t="shared" si="152"/>
        <v>OUEST</v>
      </c>
      <c r="M2417" s="11">
        <f t="shared" si="153"/>
        <v>33000</v>
      </c>
      <c r="N2417" s="11">
        <f t="shared" si="154"/>
        <v>8800</v>
      </c>
    </row>
    <row r="2418" spans="1:14" x14ac:dyDescent="0.25">
      <c r="A2418" s="5">
        <v>73</v>
      </c>
      <c r="B2418" s="9" t="s">
        <v>139</v>
      </c>
      <c r="C2418" s="10" t="s">
        <v>140</v>
      </c>
      <c r="D2418" s="11">
        <v>1975</v>
      </c>
      <c r="E2418" s="7" t="s">
        <v>11</v>
      </c>
      <c r="F2418" s="8">
        <v>2080</v>
      </c>
      <c r="G2418" s="8">
        <v>24940</v>
      </c>
      <c r="H2418" s="8">
        <v>1610</v>
      </c>
      <c r="I2418" s="8">
        <v>31075</v>
      </c>
      <c r="J2418" t="str">
        <f>LOOKUP(A2418,Feuil7!A$2:A$28,Feuil7!D$2:D$28)</f>
        <v>MIDI-PYRENEES</v>
      </c>
      <c r="K2418" t="str">
        <f t="shared" si="151"/>
        <v>niveau primaire</v>
      </c>
      <c r="L2418" t="str">
        <f t="shared" si="152"/>
        <v>SUD-OUEST</v>
      </c>
      <c r="M2418" s="11">
        <f t="shared" si="153"/>
        <v>59705</v>
      </c>
      <c r="N2418" s="11">
        <f t="shared" si="154"/>
        <v>3690</v>
      </c>
    </row>
    <row r="2419" spans="1:14" x14ac:dyDescent="0.25">
      <c r="A2419" s="5">
        <v>42</v>
      </c>
      <c r="B2419" s="9" t="s">
        <v>143</v>
      </c>
      <c r="C2419" s="10" t="s">
        <v>144</v>
      </c>
      <c r="D2419" s="11">
        <v>2011</v>
      </c>
      <c r="E2419" s="7" t="s">
        <v>11</v>
      </c>
      <c r="F2419" s="8">
        <v>6533.1981496269991</v>
      </c>
      <c r="G2419" s="8">
        <v>57968.149091573192</v>
      </c>
      <c r="H2419" s="8">
        <v>4333.7810265752641</v>
      </c>
      <c r="I2419" s="8">
        <v>77296.130628871542</v>
      </c>
      <c r="J2419" t="str">
        <f>LOOKUP(A2419,Feuil7!A$2:A$28,Feuil7!D$2:D$28)</f>
        <v>ALSACE</v>
      </c>
      <c r="K2419" t="str">
        <f t="shared" si="151"/>
        <v>niveau primaire</v>
      </c>
      <c r="L2419" t="str">
        <f t="shared" si="152"/>
        <v>EST</v>
      </c>
      <c r="M2419" s="11">
        <f t="shared" si="153"/>
        <v>146131.25889664702</v>
      </c>
      <c r="N2419" s="11">
        <f t="shared" si="154"/>
        <v>10866.979176202263</v>
      </c>
    </row>
    <row r="2420" spans="1:14" x14ac:dyDescent="0.25">
      <c r="A2420" s="5">
        <v>21</v>
      </c>
      <c r="B2420" s="9" t="s">
        <v>25</v>
      </c>
      <c r="C2420" s="10" t="s">
        <v>26</v>
      </c>
      <c r="D2420">
        <v>1968</v>
      </c>
      <c r="E2420" s="7" t="s">
        <v>197</v>
      </c>
      <c r="F2420" s="8">
        <v>264</v>
      </c>
      <c r="G2420" s="8">
        <v>2288</v>
      </c>
      <c r="H2420" s="8">
        <v>200</v>
      </c>
      <c r="I2420" s="8">
        <v>812</v>
      </c>
      <c r="J2420" t="str">
        <f>LOOKUP(A2420,Feuil7!A$2:A$28,Feuil7!D$2:D$28)</f>
        <v>CHAMPAGNE-ARDENNE</v>
      </c>
      <c r="K2420" t="str">
        <f t="shared" si="151"/>
        <v>niveau supérieur</v>
      </c>
      <c r="L2420" t="str">
        <f t="shared" si="152"/>
        <v>BASSIN PARISIEN</v>
      </c>
      <c r="M2420" s="11">
        <f t="shared" si="153"/>
        <v>3564</v>
      </c>
      <c r="N2420" s="11">
        <f t="shared" si="154"/>
        <v>464</v>
      </c>
    </row>
    <row r="2421" spans="1:14" x14ac:dyDescent="0.25">
      <c r="A2421" s="5">
        <v>73</v>
      </c>
      <c r="B2421" s="9" t="s">
        <v>313</v>
      </c>
      <c r="C2421" s="10" t="s">
        <v>24</v>
      </c>
      <c r="D2421" s="11">
        <v>1982</v>
      </c>
      <c r="E2421" s="7" t="s">
        <v>194</v>
      </c>
      <c r="F2421" s="8">
        <v>628</v>
      </c>
      <c r="G2421" s="8">
        <v>2332</v>
      </c>
      <c r="H2421" s="8">
        <v>908</v>
      </c>
      <c r="I2421" s="8">
        <v>3396</v>
      </c>
      <c r="J2421" t="str">
        <f>LOOKUP(A2421,Feuil7!A$2:A$28,Feuil7!D$2:D$28)</f>
        <v>MIDI-PYRENEES</v>
      </c>
      <c r="K2421" t="str">
        <f t="shared" si="151"/>
        <v>niveau secondaire</v>
      </c>
      <c r="L2421" t="str">
        <f t="shared" si="152"/>
        <v>SUD-OUEST</v>
      </c>
      <c r="M2421" s="11">
        <f t="shared" si="153"/>
        <v>7264</v>
      </c>
      <c r="N2421" s="11">
        <f t="shared" si="154"/>
        <v>1536</v>
      </c>
    </row>
    <row r="2422" spans="1:14" x14ac:dyDescent="0.25">
      <c r="A2422" s="5">
        <v>82</v>
      </c>
      <c r="B2422" s="9" t="s">
        <v>55</v>
      </c>
      <c r="C2422" s="10" t="s">
        <v>65</v>
      </c>
      <c r="D2422" s="11">
        <v>1982</v>
      </c>
      <c r="E2422" s="7" t="s">
        <v>197</v>
      </c>
      <c r="F2422" s="8">
        <v>708</v>
      </c>
      <c r="G2422" s="8">
        <v>8952</v>
      </c>
      <c r="H2422" s="8">
        <v>1140</v>
      </c>
      <c r="I2422" s="8">
        <v>8572</v>
      </c>
      <c r="J2422" t="str">
        <f>LOOKUP(A2422,Feuil7!A$2:A$28,Feuil7!D$2:D$28)</f>
        <v>RHONE-ALPES</v>
      </c>
      <c r="K2422" t="str">
        <f t="shared" si="151"/>
        <v>niveau supérieur</v>
      </c>
      <c r="L2422" t="str">
        <f t="shared" si="152"/>
        <v>CENTRE-EST</v>
      </c>
      <c r="M2422" s="11">
        <f t="shared" si="153"/>
        <v>19372</v>
      </c>
      <c r="N2422" s="11">
        <f t="shared" si="154"/>
        <v>1848</v>
      </c>
    </row>
    <row r="2423" spans="1:14" x14ac:dyDescent="0.25">
      <c r="A2423" s="5">
        <v>24</v>
      </c>
      <c r="B2423" s="9" t="s">
        <v>68</v>
      </c>
      <c r="C2423" s="10" t="s">
        <v>69</v>
      </c>
      <c r="D2423" s="11">
        <v>1982</v>
      </c>
      <c r="E2423" s="7" t="s">
        <v>197</v>
      </c>
      <c r="F2423" s="8">
        <v>632</v>
      </c>
      <c r="G2423" s="8">
        <v>6428</v>
      </c>
      <c r="H2423" s="8">
        <v>928</v>
      </c>
      <c r="I2423" s="8">
        <v>6012</v>
      </c>
      <c r="J2423" t="str">
        <f>LOOKUP(A2423,Feuil7!A$2:A$28,Feuil7!D$2:D$28)</f>
        <v>CENTRE</v>
      </c>
      <c r="K2423" t="str">
        <f t="shared" si="151"/>
        <v>niveau supérieur</v>
      </c>
      <c r="L2423" t="str">
        <f t="shared" si="152"/>
        <v>BASSIN PARISIEN</v>
      </c>
      <c r="M2423" s="11">
        <f t="shared" si="153"/>
        <v>14000</v>
      </c>
      <c r="N2423" s="11">
        <f t="shared" si="154"/>
        <v>1560</v>
      </c>
    </row>
    <row r="2424" spans="1:14" x14ac:dyDescent="0.25">
      <c r="A2424" s="5">
        <v>11</v>
      </c>
      <c r="B2424" s="9" t="s">
        <v>191</v>
      </c>
      <c r="C2424" s="10" t="s">
        <v>192</v>
      </c>
      <c r="D2424" s="11">
        <v>2011</v>
      </c>
      <c r="E2424" s="7" t="s">
        <v>193</v>
      </c>
      <c r="F2424" s="8">
        <v>271.25529261659079</v>
      </c>
      <c r="G2424" s="8">
        <v>20936.866010304646</v>
      </c>
      <c r="H2424" s="8">
        <v>148.08583932119518</v>
      </c>
      <c r="I2424" s="8">
        <v>35819.558587036008</v>
      </c>
      <c r="J2424" t="str">
        <f>LOOKUP(A2424,Feuil7!A$2:A$28,Feuil7!D$2:D$28)</f>
        <v>ILE-DE-FRANCE</v>
      </c>
      <c r="K2424" t="str">
        <f t="shared" si="151"/>
        <v>niveau primaire</v>
      </c>
      <c r="L2424" t="str">
        <f t="shared" si="152"/>
        <v>REGION PARISIENNE</v>
      </c>
      <c r="M2424" s="11">
        <f t="shared" si="153"/>
        <v>57175.765729278442</v>
      </c>
      <c r="N2424" s="11">
        <f t="shared" si="154"/>
        <v>419.34113193778597</v>
      </c>
    </row>
    <row r="2425" spans="1:14" x14ac:dyDescent="0.25">
      <c r="A2425" s="5">
        <v>82</v>
      </c>
      <c r="B2425" s="9" t="s">
        <v>96</v>
      </c>
      <c r="C2425" s="10" t="s">
        <v>97</v>
      </c>
      <c r="D2425" s="11">
        <v>1982</v>
      </c>
      <c r="E2425" s="7" t="s">
        <v>194</v>
      </c>
      <c r="F2425" s="8">
        <v>2436</v>
      </c>
      <c r="G2425" s="8">
        <v>6800</v>
      </c>
      <c r="H2425" s="8">
        <v>3340</v>
      </c>
      <c r="I2425" s="8">
        <v>14564</v>
      </c>
      <c r="J2425" t="str">
        <f>LOOKUP(A2425,Feuil7!A$2:A$28,Feuil7!D$2:D$28)</f>
        <v>RHONE-ALPES</v>
      </c>
      <c r="K2425" t="str">
        <f t="shared" si="151"/>
        <v>niveau secondaire</v>
      </c>
      <c r="L2425" t="str">
        <f t="shared" si="152"/>
        <v>CENTRE-EST</v>
      </c>
      <c r="M2425" s="11">
        <f t="shared" si="153"/>
        <v>27140</v>
      </c>
      <c r="N2425" s="11">
        <f t="shared" si="154"/>
        <v>5776</v>
      </c>
    </row>
    <row r="2426" spans="1:14" x14ac:dyDescent="0.25">
      <c r="A2426" s="5">
        <v>42</v>
      </c>
      <c r="B2426" s="9" t="s">
        <v>145</v>
      </c>
      <c r="C2426" s="10" t="s">
        <v>146</v>
      </c>
      <c r="D2426" s="11">
        <v>1982</v>
      </c>
      <c r="E2426" s="7" t="s">
        <v>194</v>
      </c>
      <c r="F2426" s="8">
        <v>2380</v>
      </c>
      <c r="G2426" s="8">
        <v>5396</v>
      </c>
      <c r="H2426" s="8">
        <v>3028</v>
      </c>
      <c r="I2426" s="8">
        <v>7484</v>
      </c>
      <c r="J2426" t="str">
        <f>LOOKUP(A2426,Feuil7!A$2:A$28,Feuil7!D$2:D$28)</f>
        <v>ALSACE</v>
      </c>
      <c r="K2426" t="str">
        <f t="shared" si="151"/>
        <v>niveau secondaire</v>
      </c>
      <c r="L2426" t="str">
        <f t="shared" si="152"/>
        <v>EST</v>
      </c>
      <c r="M2426" s="11">
        <f t="shared" si="153"/>
        <v>18288</v>
      </c>
      <c r="N2426" s="11">
        <f t="shared" si="154"/>
        <v>5408</v>
      </c>
    </row>
    <row r="2427" spans="1:14" x14ac:dyDescent="0.25">
      <c r="A2427" s="5">
        <v>83</v>
      </c>
      <c r="B2427" s="9" t="s">
        <v>63</v>
      </c>
      <c r="C2427" s="10" t="s">
        <v>98</v>
      </c>
      <c r="D2427" s="11">
        <v>2011</v>
      </c>
      <c r="E2427" s="7" t="s">
        <v>11</v>
      </c>
      <c r="F2427" s="8">
        <v>835.1071350727176</v>
      </c>
      <c r="G2427" s="8">
        <v>11951.769529739522</v>
      </c>
      <c r="H2427" s="8">
        <v>436.55135882130247</v>
      </c>
      <c r="I2427" s="8">
        <v>14153.721771110466</v>
      </c>
      <c r="J2427" t="str">
        <f>LOOKUP(A2427,Feuil7!A$2:A$28,Feuil7!D$2:D$28)</f>
        <v>AUVERGNE</v>
      </c>
      <c r="K2427" t="str">
        <f t="shared" si="151"/>
        <v>niveau primaire</v>
      </c>
      <c r="L2427" t="str">
        <f t="shared" si="152"/>
        <v>CENTRE-EST</v>
      </c>
      <c r="M2427" s="11">
        <f t="shared" si="153"/>
        <v>27377.149794744008</v>
      </c>
      <c r="N2427" s="11">
        <f t="shared" si="154"/>
        <v>1271.65849389402</v>
      </c>
    </row>
    <row r="2428" spans="1:14" x14ac:dyDescent="0.25">
      <c r="A2428" s="5">
        <v>53</v>
      </c>
      <c r="B2428" s="9" t="s">
        <v>70</v>
      </c>
      <c r="C2428" s="10" t="s">
        <v>71</v>
      </c>
      <c r="D2428" s="11">
        <v>2006</v>
      </c>
      <c r="E2428" s="7" t="s">
        <v>193</v>
      </c>
      <c r="F2428" s="8">
        <v>172.16195163441643</v>
      </c>
      <c r="G2428" s="8">
        <v>37153.674039639067</v>
      </c>
      <c r="H2428" s="8">
        <v>96.486203352626475</v>
      </c>
      <c r="I2428" s="8">
        <v>66028.065798028445</v>
      </c>
      <c r="J2428" t="str">
        <f>LOOKUP(A2428,Feuil7!A$2:A$28,Feuil7!D$2:D$28)</f>
        <v>BRETAGNE</v>
      </c>
      <c r="K2428" t="str">
        <f t="shared" si="151"/>
        <v>niveau primaire</v>
      </c>
      <c r="L2428" t="str">
        <f t="shared" si="152"/>
        <v>OUEST</v>
      </c>
      <c r="M2428" s="11">
        <f t="shared" si="153"/>
        <v>103450.38799265455</v>
      </c>
      <c r="N2428" s="11">
        <f t="shared" si="154"/>
        <v>268.64815498704291</v>
      </c>
    </row>
    <row r="2429" spans="1:14" x14ac:dyDescent="0.25">
      <c r="A2429" s="5">
        <v>11</v>
      </c>
      <c r="B2429" s="9" t="s">
        <v>191</v>
      </c>
      <c r="C2429" s="10" t="s">
        <v>192</v>
      </c>
      <c r="D2429">
        <v>1968</v>
      </c>
      <c r="E2429" s="7" t="s">
        <v>194</v>
      </c>
      <c r="F2429" s="8">
        <v>2088</v>
      </c>
      <c r="G2429" s="8">
        <v>8776</v>
      </c>
      <c r="H2429" s="8">
        <v>3028</v>
      </c>
      <c r="I2429" s="8">
        <v>14812</v>
      </c>
      <c r="J2429" t="str">
        <f>LOOKUP(A2429,Feuil7!A$2:A$28,Feuil7!D$2:D$28)</f>
        <v>ILE-DE-FRANCE</v>
      </c>
      <c r="K2429" t="str">
        <f t="shared" si="151"/>
        <v>niveau secondaire</v>
      </c>
      <c r="L2429" t="str">
        <f t="shared" si="152"/>
        <v>REGION PARISIENNE</v>
      </c>
      <c r="M2429" s="11">
        <f t="shared" si="153"/>
        <v>28704</v>
      </c>
      <c r="N2429" s="11">
        <f t="shared" si="154"/>
        <v>5116</v>
      </c>
    </row>
    <row r="2430" spans="1:14" x14ac:dyDescent="0.25">
      <c r="A2430" s="5">
        <v>21</v>
      </c>
      <c r="B2430" s="9" t="s">
        <v>312</v>
      </c>
      <c r="C2430" s="10" t="s">
        <v>22</v>
      </c>
      <c r="D2430" s="11">
        <v>1975</v>
      </c>
      <c r="E2430" s="7" t="s">
        <v>197</v>
      </c>
      <c r="F2430" s="8">
        <v>485</v>
      </c>
      <c r="G2430" s="8">
        <v>3010</v>
      </c>
      <c r="H2430" s="8">
        <v>875</v>
      </c>
      <c r="I2430" s="8">
        <v>2580</v>
      </c>
      <c r="J2430" t="str">
        <f>LOOKUP(A2430,Feuil7!A$2:A$28,Feuil7!D$2:D$28)</f>
        <v>CHAMPAGNE-ARDENNE</v>
      </c>
      <c r="K2430" t="str">
        <f t="shared" si="151"/>
        <v>niveau supérieur</v>
      </c>
      <c r="L2430" t="str">
        <f t="shared" si="152"/>
        <v>BASSIN PARISIEN</v>
      </c>
      <c r="M2430" s="11">
        <f t="shared" si="153"/>
        <v>6950</v>
      </c>
      <c r="N2430" s="11">
        <f t="shared" si="154"/>
        <v>1360</v>
      </c>
    </row>
    <row r="2431" spans="1:14" x14ac:dyDescent="0.25">
      <c r="A2431" s="5">
        <v>82</v>
      </c>
      <c r="B2431" s="9" t="s">
        <v>47</v>
      </c>
      <c r="C2431" s="10" t="s">
        <v>155</v>
      </c>
      <c r="D2431" s="11">
        <v>2006</v>
      </c>
      <c r="E2431" s="7" t="s">
        <v>194</v>
      </c>
      <c r="F2431" s="8">
        <v>2136.1725707683213</v>
      </c>
      <c r="G2431" s="8">
        <v>11124.129244316004</v>
      </c>
      <c r="H2431" s="8">
        <v>1723.6526242822561</v>
      </c>
      <c r="I2431" s="8">
        <v>17802.554866622271</v>
      </c>
      <c r="J2431" t="str">
        <f>LOOKUP(A2431,Feuil7!A$2:A$28,Feuil7!D$2:D$28)</f>
        <v>RHONE-ALPES</v>
      </c>
      <c r="K2431" t="str">
        <f t="shared" si="151"/>
        <v>niveau secondaire</v>
      </c>
      <c r="L2431" t="str">
        <f t="shared" si="152"/>
        <v>CENTRE-EST</v>
      </c>
      <c r="M2431" s="11">
        <f t="shared" si="153"/>
        <v>32786.509305988853</v>
      </c>
      <c r="N2431" s="11">
        <f t="shared" si="154"/>
        <v>3859.8251950505773</v>
      </c>
    </row>
    <row r="2432" spans="1:14" x14ac:dyDescent="0.25">
      <c r="A2432" s="5">
        <v>73</v>
      </c>
      <c r="B2432" s="9" t="s">
        <v>9</v>
      </c>
      <c r="C2432" s="10" t="s">
        <v>170</v>
      </c>
      <c r="D2432" s="11">
        <v>2006</v>
      </c>
      <c r="E2432" s="7" t="s">
        <v>194</v>
      </c>
      <c r="F2432" s="8">
        <v>713.64722781952798</v>
      </c>
      <c r="G2432" s="8">
        <v>4776.0617509662379</v>
      </c>
      <c r="H2432" s="8">
        <v>531.95700047511173</v>
      </c>
      <c r="I2432" s="8">
        <v>7115.0897086237019</v>
      </c>
      <c r="J2432" t="str">
        <f>LOOKUP(A2432,Feuil7!A$2:A$28,Feuil7!D$2:D$28)</f>
        <v>MIDI-PYRENEES</v>
      </c>
      <c r="K2432" t="str">
        <f t="shared" si="151"/>
        <v>niveau secondaire</v>
      </c>
      <c r="L2432" t="str">
        <f t="shared" si="152"/>
        <v>SUD-OUEST</v>
      </c>
      <c r="M2432" s="11">
        <f t="shared" si="153"/>
        <v>13136.755687884579</v>
      </c>
      <c r="N2432" s="11">
        <f t="shared" si="154"/>
        <v>1245.6042282946396</v>
      </c>
    </row>
    <row r="2433" spans="1:14" x14ac:dyDescent="0.25">
      <c r="A2433" s="5">
        <v>73</v>
      </c>
      <c r="B2433" s="9" t="s">
        <v>139</v>
      </c>
      <c r="C2433" s="10" t="s">
        <v>140</v>
      </c>
      <c r="D2433">
        <v>1968</v>
      </c>
      <c r="E2433" s="7" t="s">
        <v>195</v>
      </c>
      <c r="F2433" s="8">
        <v>2680</v>
      </c>
      <c r="G2433" s="8">
        <v>6812</v>
      </c>
      <c r="H2433" s="8">
        <v>2172</v>
      </c>
      <c r="I2433" s="8">
        <v>4256</v>
      </c>
      <c r="J2433" t="str">
        <f>LOOKUP(A2433,Feuil7!A$2:A$28,Feuil7!D$2:D$28)</f>
        <v>MIDI-PYRENEES</v>
      </c>
      <c r="K2433" t="str">
        <f t="shared" si="151"/>
        <v>niveau secondaire</v>
      </c>
      <c r="L2433" t="str">
        <f t="shared" si="152"/>
        <v>SUD-OUEST</v>
      </c>
      <c r="M2433" s="11">
        <f t="shared" si="153"/>
        <v>15920</v>
      </c>
      <c r="N2433" s="11">
        <f t="shared" si="154"/>
        <v>4852</v>
      </c>
    </row>
    <row r="2434" spans="1:14" x14ac:dyDescent="0.25">
      <c r="A2434" s="5">
        <v>73</v>
      </c>
      <c r="B2434" s="9" t="s">
        <v>30</v>
      </c>
      <c r="C2434" s="10" t="s">
        <v>31</v>
      </c>
      <c r="D2434" s="11">
        <v>1982</v>
      </c>
      <c r="E2434" s="7" t="s">
        <v>193</v>
      </c>
      <c r="F2434" s="8">
        <v>708</v>
      </c>
      <c r="G2434" s="8">
        <v>22656</v>
      </c>
      <c r="H2434" s="8">
        <v>608</v>
      </c>
      <c r="I2434" s="8">
        <v>28836</v>
      </c>
      <c r="J2434" t="str">
        <f>LOOKUP(A2434,Feuil7!A$2:A$28,Feuil7!D$2:D$28)</f>
        <v>MIDI-PYRENEES</v>
      </c>
      <c r="K2434" t="str">
        <f t="shared" si="151"/>
        <v>niveau primaire</v>
      </c>
      <c r="L2434" t="str">
        <f t="shared" si="152"/>
        <v>SUD-OUEST</v>
      </c>
      <c r="M2434" s="11">
        <f t="shared" si="153"/>
        <v>52808</v>
      </c>
      <c r="N2434" s="11">
        <f t="shared" si="154"/>
        <v>1316</v>
      </c>
    </row>
    <row r="2435" spans="1:14" x14ac:dyDescent="0.25">
      <c r="A2435" s="5">
        <v>82</v>
      </c>
      <c r="B2435" s="9" t="s">
        <v>47</v>
      </c>
      <c r="C2435" s="10" t="s">
        <v>155</v>
      </c>
      <c r="D2435" s="11">
        <v>2006</v>
      </c>
      <c r="E2435" s="7" t="s">
        <v>11</v>
      </c>
      <c r="F2435" s="8">
        <v>3873.9714123031836</v>
      </c>
      <c r="G2435" s="8">
        <v>36240.280208374847</v>
      </c>
      <c r="H2435" s="8">
        <v>2631.3270773594745</v>
      </c>
      <c r="I2435" s="8">
        <v>41571.714740653792</v>
      </c>
      <c r="J2435" t="str">
        <f>LOOKUP(A2435,Feuil7!A$2:A$28,Feuil7!D$2:D$28)</f>
        <v>RHONE-ALPES</v>
      </c>
      <c r="K2435" t="str">
        <f t="shared" ref="K2435:K2498" si="155">IF(OR(E2435="Aucun",E2435="CEP"),"niveau primaire",IF(OR(E2435="CAP-BEP",E2435="BEPC"),"niveau secondaire",IF(OR(E2435="BAC",E2435="SUP"),"niveau supérieur","")))</f>
        <v>niveau primaire</v>
      </c>
      <c r="L2435" t="str">
        <f t="shared" ref="L2435:L2498" si="156">IF(OR(J2435="ile-de-France"),"REGION PARISIENNE",IF(OR(J2435="bourgogne",J2435="centre",J2435="champagne-ardenne",J2435="basse-normandie",J2435="haute-normandie",J2435="picardie"),"BASSIN PARISIEN",IF(OR(J2435="nord pas-de-calais"),"NORD",IF(OR(J2435="alsace",J2435="franche-comte",J2435="lorraine"),"EST",IF(OR(J2435="bretagne",J2435="pays de la loire",J2435="poitou-charentes"),"OUEST",IF(OR(J2435="aquitaine",J2435="limousin",J2435="midi-pyrenees"),"SUD-OUEST",IF(OR(J2435="auvergne",J2435="rhone-alpes"),"CENTRE-EST",IF(OR(J2435="languedoc-roussillon",J2435="provence-alpes-cote d'azur",J2435="corse"),"MEDITERRANEE",""))))))))</f>
        <v>CENTRE-EST</v>
      </c>
      <c r="M2435" s="11">
        <f t="shared" ref="M2435:M2498" si="157">SUM(F2435,G2435,H2435,I2435)</f>
        <v>84317.293438691297</v>
      </c>
      <c r="N2435" s="11">
        <f t="shared" ref="N2435:N2498" si="158">SUM(F2435,H2435)</f>
        <v>6505.2984896626585</v>
      </c>
    </row>
    <row r="2436" spans="1:14" x14ac:dyDescent="0.25">
      <c r="A2436" s="5">
        <v>42</v>
      </c>
      <c r="B2436" s="9" t="s">
        <v>143</v>
      </c>
      <c r="C2436" s="10" t="s">
        <v>144</v>
      </c>
      <c r="D2436" s="11">
        <v>1975</v>
      </c>
      <c r="E2436" s="7" t="s">
        <v>197</v>
      </c>
      <c r="F2436" s="8">
        <v>2095</v>
      </c>
      <c r="G2436" s="8">
        <v>18455</v>
      </c>
      <c r="H2436" s="8">
        <v>3480</v>
      </c>
      <c r="I2436" s="8">
        <v>12595</v>
      </c>
      <c r="J2436" t="str">
        <f>LOOKUP(A2436,Feuil7!A$2:A$28,Feuil7!D$2:D$28)</f>
        <v>ALSACE</v>
      </c>
      <c r="K2436" t="str">
        <f t="shared" si="155"/>
        <v>niveau supérieur</v>
      </c>
      <c r="L2436" t="str">
        <f t="shared" si="156"/>
        <v>EST</v>
      </c>
      <c r="M2436" s="11">
        <f t="shared" si="157"/>
        <v>36625</v>
      </c>
      <c r="N2436" s="11">
        <f t="shared" si="158"/>
        <v>5575</v>
      </c>
    </row>
    <row r="2437" spans="1:14" x14ac:dyDescent="0.25">
      <c r="A2437" s="5">
        <v>73</v>
      </c>
      <c r="B2437" s="9" t="s">
        <v>74</v>
      </c>
      <c r="C2437" s="10" t="s">
        <v>75</v>
      </c>
      <c r="D2437">
        <v>1968</v>
      </c>
      <c r="E2437" s="7" t="s">
        <v>194</v>
      </c>
      <c r="F2437" s="8">
        <v>2380</v>
      </c>
      <c r="G2437" s="8">
        <v>9016</v>
      </c>
      <c r="H2437" s="8">
        <v>3176</v>
      </c>
      <c r="I2437" s="8">
        <v>14440</v>
      </c>
      <c r="J2437" t="str">
        <f>LOOKUP(A2437,Feuil7!A$2:A$28,Feuil7!D$2:D$28)</f>
        <v>MIDI-PYRENEES</v>
      </c>
      <c r="K2437" t="str">
        <f t="shared" si="155"/>
        <v>niveau secondaire</v>
      </c>
      <c r="L2437" t="str">
        <f t="shared" si="156"/>
        <v>SUD-OUEST</v>
      </c>
      <c r="M2437" s="11">
        <f t="shared" si="157"/>
        <v>29012</v>
      </c>
      <c r="N2437" s="11">
        <f t="shared" si="158"/>
        <v>5556</v>
      </c>
    </row>
    <row r="2438" spans="1:14" x14ac:dyDescent="0.25">
      <c r="A2438" s="5">
        <v>24</v>
      </c>
      <c r="B2438" s="9" t="s">
        <v>45</v>
      </c>
      <c r="C2438" s="10" t="s">
        <v>46</v>
      </c>
      <c r="D2438" s="11">
        <v>2006</v>
      </c>
      <c r="E2438" s="7" t="s">
        <v>197</v>
      </c>
      <c r="F2438" s="8">
        <v>1155.494226672648</v>
      </c>
      <c r="G2438" s="8">
        <v>16668.218615825423</v>
      </c>
      <c r="H2438" s="8">
        <v>1629.8168310216802</v>
      </c>
      <c r="I2438" s="8">
        <v>18605.97320769426</v>
      </c>
      <c r="J2438" t="str">
        <f>LOOKUP(A2438,Feuil7!A$2:A$28,Feuil7!D$2:D$28)</f>
        <v>CENTRE</v>
      </c>
      <c r="K2438" t="str">
        <f t="shared" si="155"/>
        <v>niveau supérieur</v>
      </c>
      <c r="L2438" t="str">
        <f t="shared" si="156"/>
        <v>BASSIN PARISIEN</v>
      </c>
      <c r="M2438" s="11">
        <f t="shared" si="157"/>
        <v>38059.502881214008</v>
      </c>
      <c r="N2438" s="11">
        <f t="shared" si="158"/>
        <v>2785.3110576943282</v>
      </c>
    </row>
    <row r="2439" spans="1:14" x14ac:dyDescent="0.25">
      <c r="A2439" s="5">
        <v>22</v>
      </c>
      <c r="B2439" s="9" t="s">
        <v>166</v>
      </c>
      <c r="C2439" s="10" t="s">
        <v>167</v>
      </c>
      <c r="D2439" s="11">
        <v>1982</v>
      </c>
      <c r="E2439" s="7" t="s">
        <v>11</v>
      </c>
      <c r="F2439" s="8">
        <v>13188</v>
      </c>
      <c r="G2439" s="8">
        <v>63876</v>
      </c>
      <c r="H2439" s="8">
        <v>12808</v>
      </c>
      <c r="I2439" s="8">
        <v>77780</v>
      </c>
      <c r="J2439" t="str">
        <f>LOOKUP(A2439,Feuil7!A$2:A$28,Feuil7!D$2:D$28)</f>
        <v>PICARDIE</v>
      </c>
      <c r="K2439" t="str">
        <f t="shared" si="155"/>
        <v>niveau primaire</v>
      </c>
      <c r="L2439" t="str">
        <f t="shared" si="156"/>
        <v>BASSIN PARISIEN</v>
      </c>
      <c r="M2439" s="11">
        <f t="shared" si="157"/>
        <v>167652</v>
      </c>
      <c r="N2439" s="11">
        <f t="shared" si="158"/>
        <v>25996</v>
      </c>
    </row>
    <row r="2440" spans="1:14" x14ac:dyDescent="0.25">
      <c r="A2440" s="5">
        <v>21</v>
      </c>
      <c r="B2440" s="9" t="s">
        <v>25</v>
      </c>
      <c r="C2440" s="10" t="s">
        <v>26</v>
      </c>
      <c r="D2440" s="11">
        <v>2011</v>
      </c>
      <c r="E2440" s="7" t="s">
        <v>197</v>
      </c>
      <c r="F2440" s="8">
        <v>1388.2948512034106</v>
      </c>
      <c r="G2440" s="8">
        <v>17395.886886459055</v>
      </c>
      <c r="H2440" s="8">
        <v>1668.8854699602896</v>
      </c>
      <c r="I2440" s="8">
        <v>21400.802417869174</v>
      </c>
      <c r="J2440" t="str">
        <f>LOOKUP(A2440,Feuil7!A$2:A$28,Feuil7!D$2:D$28)</f>
        <v>CHAMPAGNE-ARDENNE</v>
      </c>
      <c r="K2440" t="str">
        <f t="shared" si="155"/>
        <v>niveau supérieur</v>
      </c>
      <c r="L2440" t="str">
        <f t="shared" si="156"/>
        <v>BASSIN PARISIEN</v>
      </c>
      <c r="M2440" s="11">
        <f t="shared" si="157"/>
        <v>41853.869625491927</v>
      </c>
      <c r="N2440" s="11">
        <f t="shared" si="158"/>
        <v>3057.1803211637002</v>
      </c>
    </row>
    <row r="2441" spans="1:14" x14ac:dyDescent="0.25">
      <c r="A2441" s="5">
        <v>11</v>
      </c>
      <c r="B2441" s="9" t="s">
        <v>187</v>
      </c>
      <c r="C2441" s="10" t="s">
        <v>188</v>
      </c>
      <c r="D2441">
        <v>1968</v>
      </c>
      <c r="E2441" s="7" t="s">
        <v>195</v>
      </c>
      <c r="F2441" s="8">
        <v>18180</v>
      </c>
      <c r="G2441" s="8">
        <v>54676</v>
      </c>
      <c r="H2441" s="8">
        <v>17560</v>
      </c>
      <c r="I2441" s="8">
        <v>49628</v>
      </c>
      <c r="J2441" t="str">
        <f>LOOKUP(A2441,Feuil7!A$2:A$28,Feuil7!D$2:D$28)</f>
        <v>ILE-DE-FRANCE</v>
      </c>
      <c r="K2441" t="str">
        <f t="shared" si="155"/>
        <v>niveau secondaire</v>
      </c>
      <c r="L2441" t="str">
        <f t="shared" si="156"/>
        <v>REGION PARISIENNE</v>
      </c>
      <c r="M2441" s="11">
        <f t="shared" si="157"/>
        <v>140044</v>
      </c>
      <c r="N2441" s="11">
        <f t="shared" si="158"/>
        <v>35740</v>
      </c>
    </row>
    <row r="2442" spans="1:14" x14ac:dyDescent="0.25">
      <c r="A2442" s="5">
        <v>72</v>
      </c>
      <c r="B2442" s="9" t="s">
        <v>92</v>
      </c>
      <c r="C2442" s="10" t="s">
        <v>93</v>
      </c>
      <c r="D2442" s="11">
        <v>1975</v>
      </c>
      <c r="E2442" s="7" t="s">
        <v>194</v>
      </c>
      <c r="F2442" s="8">
        <v>1070</v>
      </c>
      <c r="G2442" s="8">
        <v>2720</v>
      </c>
      <c r="H2442" s="8">
        <v>1300</v>
      </c>
      <c r="I2442" s="8">
        <v>4440</v>
      </c>
      <c r="J2442" t="str">
        <f>LOOKUP(A2442,Feuil7!A$2:A$28,Feuil7!D$2:D$28)</f>
        <v>AQUITAINE</v>
      </c>
      <c r="K2442" t="str">
        <f t="shared" si="155"/>
        <v>niveau secondaire</v>
      </c>
      <c r="L2442" t="str">
        <f t="shared" si="156"/>
        <v>SUD-OUEST</v>
      </c>
      <c r="M2442" s="11">
        <f t="shared" si="157"/>
        <v>9530</v>
      </c>
      <c r="N2442" s="11">
        <f t="shared" si="158"/>
        <v>2370</v>
      </c>
    </row>
    <row r="2443" spans="1:14" x14ac:dyDescent="0.25">
      <c r="A2443" s="5">
        <v>53</v>
      </c>
      <c r="B2443" s="9" t="s">
        <v>82</v>
      </c>
      <c r="C2443" s="10" t="s">
        <v>83</v>
      </c>
      <c r="D2443" s="11">
        <v>1982</v>
      </c>
      <c r="E2443" s="7" t="s">
        <v>194</v>
      </c>
      <c r="F2443" s="8">
        <v>3080</v>
      </c>
      <c r="G2443" s="8">
        <v>9524</v>
      </c>
      <c r="H2443" s="8">
        <v>3572</v>
      </c>
      <c r="I2443" s="8">
        <v>15232</v>
      </c>
      <c r="J2443" t="str">
        <f>LOOKUP(A2443,Feuil7!A$2:A$28,Feuil7!D$2:D$28)</f>
        <v>BRETAGNE</v>
      </c>
      <c r="K2443" t="str">
        <f t="shared" si="155"/>
        <v>niveau secondaire</v>
      </c>
      <c r="L2443" t="str">
        <f t="shared" si="156"/>
        <v>OUEST</v>
      </c>
      <c r="M2443" s="11">
        <f t="shared" si="157"/>
        <v>31408</v>
      </c>
      <c r="N2443" s="11">
        <f t="shared" si="158"/>
        <v>6652</v>
      </c>
    </row>
    <row r="2444" spans="1:14" x14ac:dyDescent="0.25">
      <c r="A2444" s="5">
        <v>74</v>
      </c>
      <c r="B2444" s="9" t="s">
        <v>178</v>
      </c>
      <c r="C2444" s="10" t="s">
        <v>179</v>
      </c>
      <c r="D2444" s="11">
        <v>1975</v>
      </c>
      <c r="E2444" s="7" t="s">
        <v>193</v>
      </c>
      <c r="F2444" s="8">
        <v>3330</v>
      </c>
      <c r="G2444" s="8">
        <v>34575</v>
      </c>
      <c r="H2444" s="8">
        <v>4225</v>
      </c>
      <c r="I2444" s="8">
        <v>42525</v>
      </c>
      <c r="J2444" t="str">
        <f>LOOKUP(A2444,Feuil7!A$2:A$28,Feuil7!D$2:D$28)</f>
        <v>LIMOUSIN</v>
      </c>
      <c r="K2444" t="str">
        <f t="shared" si="155"/>
        <v>niveau primaire</v>
      </c>
      <c r="L2444" t="str">
        <f t="shared" si="156"/>
        <v>SUD-OUEST</v>
      </c>
      <c r="M2444" s="11">
        <f t="shared" si="157"/>
        <v>84655</v>
      </c>
      <c r="N2444" s="11">
        <f t="shared" si="158"/>
        <v>7555</v>
      </c>
    </row>
    <row r="2445" spans="1:14" x14ac:dyDescent="0.25">
      <c r="A2445" s="5">
        <v>83</v>
      </c>
      <c r="B2445" s="9" t="s">
        <v>37</v>
      </c>
      <c r="C2445" s="10" t="s">
        <v>38</v>
      </c>
      <c r="D2445" s="11">
        <v>1982</v>
      </c>
      <c r="E2445" s="7" t="s">
        <v>197</v>
      </c>
      <c r="F2445" s="8">
        <v>196</v>
      </c>
      <c r="G2445" s="8">
        <v>2520</v>
      </c>
      <c r="H2445" s="8">
        <v>296</v>
      </c>
      <c r="I2445" s="8">
        <v>2704</v>
      </c>
      <c r="J2445" t="str">
        <f>LOOKUP(A2445,Feuil7!A$2:A$28,Feuil7!D$2:D$28)</f>
        <v>AUVERGNE</v>
      </c>
      <c r="K2445" t="str">
        <f t="shared" si="155"/>
        <v>niveau supérieur</v>
      </c>
      <c r="L2445" t="str">
        <f t="shared" si="156"/>
        <v>CENTRE-EST</v>
      </c>
      <c r="M2445" s="11">
        <f t="shared" si="157"/>
        <v>5716</v>
      </c>
      <c r="N2445" s="11">
        <f t="shared" si="158"/>
        <v>492</v>
      </c>
    </row>
    <row r="2446" spans="1:14" x14ac:dyDescent="0.25">
      <c r="A2446" s="5">
        <v>41</v>
      </c>
      <c r="B2446" s="9" t="s">
        <v>39</v>
      </c>
      <c r="C2446" s="10" t="s">
        <v>118</v>
      </c>
      <c r="D2446" s="11">
        <v>2011</v>
      </c>
      <c r="E2446" s="7" t="s">
        <v>193</v>
      </c>
      <c r="F2446" s="8">
        <v>118.65270626474337</v>
      </c>
      <c r="G2446" s="8">
        <v>18155.393834555092</v>
      </c>
      <c r="H2446" s="8">
        <v>55.126275990779448</v>
      </c>
      <c r="I2446" s="8">
        <v>35876.531280471354</v>
      </c>
      <c r="J2446" t="str">
        <f>LOOKUP(A2446,Feuil7!A$2:A$28,Feuil7!D$2:D$28)</f>
        <v>LORRAINE</v>
      </c>
      <c r="K2446" t="str">
        <f t="shared" si="155"/>
        <v>niveau primaire</v>
      </c>
      <c r="L2446" t="str">
        <f t="shared" si="156"/>
        <v>EST</v>
      </c>
      <c r="M2446" s="11">
        <f t="shared" si="157"/>
        <v>54205.704097281967</v>
      </c>
      <c r="N2446" s="11">
        <f t="shared" si="158"/>
        <v>173.77898225552281</v>
      </c>
    </row>
    <row r="2447" spans="1:14" x14ac:dyDescent="0.25">
      <c r="A2447" s="5">
        <v>54</v>
      </c>
      <c r="B2447" s="9" t="s">
        <v>40</v>
      </c>
      <c r="C2447" s="10" t="s">
        <v>41</v>
      </c>
      <c r="D2447" s="11">
        <v>2011</v>
      </c>
      <c r="E2447" s="7" t="s">
        <v>193</v>
      </c>
      <c r="F2447" s="8">
        <v>30.356497623023838</v>
      </c>
      <c r="G2447" s="8">
        <v>12228.304448339042</v>
      </c>
      <c r="H2447" s="8">
        <v>11.995297925381848</v>
      </c>
      <c r="I2447" s="8">
        <v>21203.098842435367</v>
      </c>
      <c r="J2447" t="str">
        <f>LOOKUP(A2447,Feuil7!A$2:A$28,Feuil7!D$2:D$28)</f>
        <v>POITOU-CHARENTES</v>
      </c>
      <c r="K2447" t="str">
        <f t="shared" si="155"/>
        <v>niveau primaire</v>
      </c>
      <c r="L2447" t="str">
        <f t="shared" si="156"/>
        <v>OUEST</v>
      </c>
      <c r="M2447" s="11">
        <f t="shared" si="157"/>
        <v>33473.755086322817</v>
      </c>
      <c r="N2447" s="11">
        <f t="shared" si="158"/>
        <v>42.35179554840569</v>
      </c>
    </row>
    <row r="2448" spans="1:14" x14ac:dyDescent="0.25">
      <c r="A2448" s="5">
        <v>91</v>
      </c>
      <c r="B2448" s="9" t="s">
        <v>141</v>
      </c>
      <c r="C2448" s="10" t="s">
        <v>142</v>
      </c>
      <c r="D2448" s="11">
        <v>1999</v>
      </c>
      <c r="E2448" s="7" t="s">
        <v>196</v>
      </c>
      <c r="F2448" s="8">
        <v>1878</v>
      </c>
      <c r="G2448" s="8">
        <v>15286</v>
      </c>
      <c r="H2448" s="8">
        <v>2067</v>
      </c>
      <c r="I2448" s="8">
        <v>18113</v>
      </c>
      <c r="J2448" t="str">
        <f>LOOKUP(A2448,Feuil7!A$2:A$28,Feuil7!D$2:D$28)</f>
        <v>LANGUEDOC-ROUSSILLON</v>
      </c>
      <c r="K2448" t="str">
        <f t="shared" si="155"/>
        <v>niveau supérieur</v>
      </c>
      <c r="L2448" t="str">
        <f t="shared" si="156"/>
        <v>MEDITERRANEE</v>
      </c>
      <c r="M2448" s="11">
        <f t="shared" si="157"/>
        <v>37344</v>
      </c>
      <c r="N2448" s="11">
        <f t="shared" si="158"/>
        <v>3945</v>
      </c>
    </row>
    <row r="2449" spans="1:14" x14ac:dyDescent="0.25">
      <c r="A2449" s="5">
        <v>54</v>
      </c>
      <c r="B2449" s="9" t="s">
        <v>42</v>
      </c>
      <c r="C2449" s="10" t="s">
        <v>43</v>
      </c>
      <c r="D2449" s="11">
        <v>1990</v>
      </c>
      <c r="E2449" s="7" t="s">
        <v>194</v>
      </c>
      <c r="F2449" s="8">
        <v>1626</v>
      </c>
      <c r="G2449" s="8">
        <v>9516</v>
      </c>
      <c r="H2449" s="8">
        <v>1645</v>
      </c>
      <c r="I2449" s="8">
        <v>15844</v>
      </c>
      <c r="J2449" t="str">
        <f>LOOKUP(A2449,Feuil7!A$2:A$28,Feuil7!D$2:D$28)</f>
        <v>POITOU-CHARENTES</v>
      </c>
      <c r="K2449" t="str">
        <f t="shared" si="155"/>
        <v>niveau secondaire</v>
      </c>
      <c r="L2449" t="str">
        <f t="shared" si="156"/>
        <v>OUEST</v>
      </c>
      <c r="M2449" s="11">
        <f t="shared" si="157"/>
        <v>28631</v>
      </c>
      <c r="N2449" s="11">
        <f t="shared" si="158"/>
        <v>3271</v>
      </c>
    </row>
    <row r="2450" spans="1:14" x14ac:dyDescent="0.25">
      <c r="A2450" s="5">
        <v>25</v>
      </c>
      <c r="B2450" s="9" t="s">
        <v>131</v>
      </c>
      <c r="C2450" s="10" t="s">
        <v>132</v>
      </c>
      <c r="D2450" s="11">
        <v>1990</v>
      </c>
      <c r="E2450" s="7" t="s">
        <v>11</v>
      </c>
      <c r="F2450" s="8">
        <v>4086</v>
      </c>
      <c r="G2450" s="8">
        <v>31909</v>
      </c>
      <c r="H2450" s="8">
        <v>3140</v>
      </c>
      <c r="I2450" s="8">
        <v>36580</v>
      </c>
      <c r="J2450" t="str">
        <f>LOOKUP(A2450,Feuil7!A$2:A$28,Feuil7!D$2:D$28)</f>
        <v>BASSE-NORMANDIE</v>
      </c>
      <c r="K2450" t="str">
        <f t="shared" si="155"/>
        <v>niveau primaire</v>
      </c>
      <c r="L2450" t="str">
        <f t="shared" si="156"/>
        <v>BASSIN PARISIEN</v>
      </c>
      <c r="M2450" s="11">
        <f t="shared" si="157"/>
        <v>75715</v>
      </c>
      <c r="N2450" s="11">
        <f t="shared" si="158"/>
        <v>7226</v>
      </c>
    </row>
    <row r="2451" spans="1:14" x14ac:dyDescent="0.25">
      <c r="A2451" s="5">
        <v>83</v>
      </c>
      <c r="B2451" s="9" t="s">
        <v>135</v>
      </c>
      <c r="C2451" s="10" t="s">
        <v>136</v>
      </c>
      <c r="D2451" s="11">
        <v>1975</v>
      </c>
      <c r="E2451" s="7" t="s">
        <v>194</v>
      </c>
      <c r="F2451" s="8">
        <v>2910</v>
      </c>
      <c r="G2451" s="8">
        <v>7035</v>
      </c>
      <c r="H2451" s="8">
        <v>4090</v>
      </c>
      <c r="I2451" s="8">
        <v>14025</v>
      </c>
      <c r="J2451" t="str">
        <f>LOOKUP(A2451,Feuil7!A$2:A$28,Feuil7!D$2:D$28)</f>
        <v>AUVERGNE</v>
      </c>
      <c r="K2451" t="str">
        <f t="shared" si="155"/>
        <v>niveau secondaire</v>
      </c>
      <c r="L2451" t="str">
        <f t="shared" si="156"/>
        <v>CENTRE-EST</v>
      </c>
      <c r="M2451" s="11">
        <f t="shared" si="157"/>
        <v>28060</v>
      </c>
      <c r="N2451" s="11">
        <f t="shared" si="158"/>
        <v>7000</v>
      </c>
    </row>
    <row r="2452" spans="1:14" x14ac:dyDescent="0.25">
      <c r="A2452" s="5">
        <v>72</v>
      </c>
      <c r="B2452" s="9" t="s">
        <v>137</v>
      </c>
      <c r="C2452" s="10" t="s">
        <v>138</v>
      </c>
      <c r="D2452">
        <v>1968</v>
      </c>
      <c r="E2452" s="7" t="s">
        <v>197</v>
      </c>
      <c r="F2452" s="8">
        <v>496</v>
      </c>
      <c r="G2452" s="8">
        <v>7212</v>
      </c>
      <c r="H2452" s="8">
        <v>272</v>
      </c>
      <c r="I2452" s="8">
        <v>2832</v>
      </c>
      <c r="J2452" t="str">
        <f>LOOKUP(A2452,Feuil7!A$2:A$28,Feuil7!D$2:D$28)</f>
        <v>AQUITAINE</v>
      </c>
      <c r="K2452" t="str">
        <f t="shared" si="155"/>
        <v>niveau supérieur</v>
      </c>
      <c r="L2452" t="str">
        <f t="shared" si="156"/>
        <v>SUD-OUEST</v>
      </c>
      <c r="M2452" s="11">
        <f t="shared" si="157"/>
        <v>10812</v>
      </c>
      <c r="N2452" s="11">
        <f t="shared" si="158"/>
        <v>768</v>
      </c>
    </row>
    <row r="2453" spans="1:14" x14ac:dyDescent="0.25">
      <c r="A2453" s="5">
        <v>26</v>
      </c>
      <c r="B2453" s="9" t="s">
        <v>125</v>
      </c>
      <c r="C2453" s="10" t="s">
        <v>126</v>
      </c>
      <c r="D2453" s="11">
        <v>2011</v>
      </c>
      <c r="E2453" s="7" t="s">
        <v>195</v>
      </c>
      <c r="F2453" s="8">
        <v>2025.7811981672135</v>
      </c>
      <c r="G2453" s="8">
        <v>27507.19985998332</v>
      </c>
      <c r="H2453" s="8">
        <v>1341.8844668184713</v>
      </c>
      <c r="I2453" s="8">
        <v>19629.769094444586</v>
      </c>
      <c r="J2453" t="str">
        <f>LOOKUP(A2453,Feuil7!A$2:A$28,Feuil7!D$2:D$28)</f>
        <v>BOURGOGNE</v>
      </c>
      <c r="K2453" t="str">
        <f t="shared" si="155"/>
        <v>niveau secondaire</v>
      </c>
      <c r="L2453" t="str">
        <f t="shared" si="156"/>
        <v>BASSIN PARISIEN</v>
      </c>
      <c r="M2453" s="11">
        <f t="shared" si="157"/>
        <v>50504.634619413591</v>
      </c>
      <c r="N2453" s="11">
        <f t="shared" si="158"/>
        <v>3367.665664985685</v>
      </c>
    </row>
    <row r="2454" spans="1:14" x14ac:dyDescent="0.25">
      <c r="A2454" s="5">
        <v>82</v>
      </c>
      <c r="B2454" s="9" t="s">
        <v>147</v>
      </c>
      <c r="C2454" s="10" t="s">
        <v>148</v>
      </c>
      <c r="D2454" s="11">
        <v>2011</v>
      </c>
      <c r="E2454" s="7" t="s">
        <v>11</v>
      </c>
      <c r="F2454" s="8">
        <v>9578.4404651168643</v>
      </c>
      <c r="G2454" s="8">
        <v>89790.321590641586</v>
      </c>
      <c r="H2454" s="8">
        <v>6476.2648883285601</v>
      </c>
      <c r="I2454" s="8">
        <v>103859.32968495022</v>
      </c>
      <c r="J2454" t="str">
        <f>LOOKUP(A2454,Feuil7!A$2:A$28,Feuil7!D$2:D$28)</f>
        <v>RHONE-ALPES</v>
      </c>
      <c r="K2454" t="str">
        <f t="shared" si="155"/>
        <v>niveau primaire</v>
      </c>
      <c r="L2454" t="str">
        <f t="shared" si="156"/>
        <v>CENTRE-EST</v>
      </c>
      <c r="M2454" s="11">
        <f t="shared" si="157"/>
        <v>209704.35662903724</v>
      </c>
      <c r="N2454" s="11">
        <f t="shared" si="158"/>
        <v>16054.705353445424</v>
      </c>
    </row>
    <row r="2455" spans="1:14" x14ac:dyDescent="0.25">
      <c r="A2455" s="5">
        <v>93</v>
      </c>
      <c r="B2455" s="9" t="s">
        <v>310</v>
      </c>
      <c r="C2455" s="10" t="s">
        <v>19</v>
      </c>
      <c r="D2455" s="11">
        <v>1990</v>
      </c>
      <c r="E2455" s="7" t="s">
        <v>193</v>
      </c>
      <c r="F2455" s="8">
        <v>1920</v>
      </c>
      <c r="G2455" s="8">
        <v>61802</v>
      </c>
      <c r="H2455" s="8">
        <v>1528</v>
      </c>
      <c r="I2455" s="8">
        <v>84792</v>
      </c>
      <c r="J2455" t="str">
        <f>LOOKUP(A2455,Feuil7!A$2:A$28,Feuil7!D$2:D$28)</f>
        <v>PROVENCE-ALPES-COTE D'AZUR</v>
      </c>
      <c r="K2455" t="str">
        <f t="shared" si="155"/>
        <v>niveau primaire</v>
      </c>
      <c r="L2455" t="str">
        <f t="shared" si="156"/>
        <v>MEDITERRANEE</v>
      </c>
      <c r="M2455" s="11">
        <f t="shared" si="157"/>
        <v>150042</v>
      </c>
      <c r="N2455" s="11">
        <f t="shared" si="158"/>
        <v>3448</v>
      </c>
    </row>
    <row r="2456" spans="1:14" x14ac:dyDescent="0.25">
      <c r="A2456" s="5">
        <v>26</v>
      </c>
      <c r="B2456" s="9" t="s">
        <v>151</v>
      </c>
      <c r="C2456" s="10" t="s">
        <v>152</v>
      </c>
      <c r="D2456" s="11">
        <v>1999</v>
      </c>
      <c r="E2456" s="7" t="s">
        <v>11</v>
      </c>
      <c r="F2456" s="8">
        <v>3153</v>
      </c>
      <c r="G2456" s="8">
        <v>40280</v>
      </c>
      <c r="H2456" s="8">
        <v>2134</v>
      </c>
      <c r="I2456" s="8">
        <v>48738</v>
      </c>
      <c r="J2456" t="str">
        <f>LOOKUP(A2456,Feuil7!A$2:A$28,Feuil7!D$2:D$28)</f>
        <v>BOURGOGNE</v>
      </c>
      <c r="K2456" t="str">
        <f t="shared" si="155"/>
        <v>niveau primaire</v>
      </c>
      <c r="L2456" t="str">
        <f t="shared" si="156"/>
        <v>BASSIN PARISIEN</v>
      </c>
      <c r="M2456" s="11">
        <f t="shared" si="157"/>
        <v>94305</v>
      </c>
      <c r="N2456" s="11">
        <f t="shared" si="158"/>
        <v>5287</v>
      </c>
    </row>
    <row r="2457" spans="1:14" x14ac:dyDescent="0.25">
      <c r="A2457" s="5">
        <v>41</v>
      </c>
      <c r="B2457" s="9" t="s">
        <v>123</v>
      </c>
      <c r="C2457" s="10" t="s">
        <v>124</v>
      </c>
      <c r="D2457" s="11">
        <v>1982</v>
      </c>
      <c r="E2457" s="7" t="s">
        <v>11</v>
      </c>
      <c r="F2457" s="8">
        <v>23148</v>
      </c>
      <c r="G2457" s="8">
        <v>121160</v>
      </c>
      <c r="H2457" s="8">
        <v>21744</v>
      </c>
      <c r="I2457" s="8">
        <v>156596</v>
      </c>
      <c r="J2457" t="str">
        <f>LOOKUP(A2457,Feuil7!A$2:A$28,Feuil7!D$2:D$28)</f>
        <v>LORRAINE</v>
      </c>
      <c r="K2457" t="str">
        <f t="shared" si="155"/>
        <v>niveau primaire</v>
      </c>
      <c r="L2457" t="str">
        <f t="shared" si="156"/>
        <v>EST</v>
      </c>
      <c r="M2457" s="11">
        <f t="shared" si="157"/>
        <v>322648</v>
      </c>
      <c r="N2457" s="11">
        <f t="shared" si="158"/>
        <v>44892</v>
      </c>
    </row>
    <row r="2458" spans="1:14" x14ac:dyDescent="0.25">
      <c r="A2458" s="5">
        <v>91</v>
      </c>
      <c r="B2458" s="9" t="s">
        <v>80</v>
      </c>
      <c r="C2458" s="10" t="s">
        <v>81</v>
      </c>
      <c r="D2458" s="11">
        <v>2006</v>
      </c>
      <c r="E2458" s="7" t="s">
        <v>195</v>
      </c>
      <c r="F2458" s="8">
        <v>8304.1935493743604</v>
      </c>
      <c r="G2458" s="8">
        <v>74848.464332971314</v>
      </c>
      <c r="H2458" s="8">
        <v>5760.6952575339255</v>
      </c>
      <c r="I2458" s="8">
        <v>61339.549782740418</v>
      </c>
      <c r="J2458" t="str">
        <f>LOOKUP(A2458,Feuil7!A$2:A$28,Feuil7!D$2:D$28)</f>
        <v>LANGUEDOC-ROUSSILLON</v>
      </c>
      <c r="K2458" t="str">
        <f t="shared" si="155"/>
        <v>niveau secondaire</v>
      </c>
      <c r="L2458" t="str">
        <f t="shared" si="156"/>
        <v>MEDITERRANEE</v>
      </c>
      <c r="M2458" s="11">
        <f t="shared" si="157"/>
        <v>150252.90292262001</v>
      </c>
      <c r="N2458" s="11">
        <f t="shared" si="158"/>
        <v>14064.888806908286</v>
      </c>
    </row>
    <row r="2459" spans="1:14" x14ac:dyDescent="0.25">
      <c r="A2459" s="5">
        <v>74</v>
      </c>
      <c r="B2459" s="9" t="s">
        <v>48</v>
      </c>
      <c r="C2459" s="10" t="s">
        <v>49</v>
      </c>
      <c r="D2459" s="11">
        <v>1990</v>
      </c>
      <c r="E2459" s="7" t="s">
        <v>197</v>
      </c>
      <c r="F2459" s="8">
        <v>474</v>
      </c>
      <c r="G2459" s="8">
        <v>6348</v>
      </c>
      <c r="H2459" s="8">
        <v>548</v>
      </c>
      <c r="I2459" s="8">
        <v>5884</v>
      </c>
      <c r="J2459" t="str">
        <f>LOOKUP(A2459,Feuil7!A$2:A$28,Feuil7!D$2:D$28)</f>
        <v>LIMOUSIN</v>
      </c>
      <c r="K2459" t="str">
        <f t="shared" si="155"/>
        <v>niveau supérieur</v>
      </c>
      <c r="L2459" t="str">
        <f t="shared" si="156"/>
        <v>SUD-OUEST</v>
      </c>
      <c r="M2459" s="11">
        <f t="shared" si="157"/>
        <v>13254</v>
      </c>
      <c r="N2459" s="11">
        <f t="shared" si="158"/>
        <v>1022</v>
      </c>
    </row>
    <row r="2460" spans="1:14" x14ac:dyDescent="0.25">
      <c r="A2460" s="5">
        <v>93</v>
      </c>
      <c r="B2460" s="9" t="s">
        <v>14</v>
      </c>
      <c r="C2460" s="10" t="s">
        <v>171</v>
      </c>
      <c r="D2460">
        <v>1968</v>
      </c>
      <c r="E2460" s="7" t="s">
        <v>194</v>
      </c>
      <c r="F2460" s="8">
        <v>2340</v>
      </c>
      <c r="G2460" s="8">
        <v>8576</v>
      </c>
      <c r="H2460" s="8">
        <v>2604</v>
      </c>
      <c r="I2460" s="8">
        <v>13644</v>
      </c>
      <c r="J2460" t="str">
        <f>LOOKUP(A2460,Feuil7!A$2:A$28,Feuil7!D$2:D$28)</f>
        <v>PROVENCE-ALPES-COTE D'AZUR</v>
      </c>
      <c r="K2460" t="str">
        <f t="shared" si="155"/>
        <v>niveau secondaire</v>
      </c>
      <c r="L2460" t="str">
        <f t="shared" si="156"/>
        <v>MEDITERRANEE</v>
      </c>
      <c r="M2460" s="11">
        <f t="shared" si="157"/>
        <v>27164</v>
      </c>
      <c r="N2460" s="11">
        <f t="shared" si="158"/>
        <v>4944</v>
      </c>
    </row>
    <row r="2461" spans="1:14" x14ac:dyDescent="0.25">
      <c r="A2461" s="5">
        <v>73</v>
      </c>
      <c r="B2461" s="9" t="s">
        <v>74</v>
      </c>
      <c r="C2461" s="10" t="s">
        <v>75</v>
      </c>
      <c r="D2461" s="11">
        <v>1990</v>
      </c>
      <c r="E2461" s="7" t="s">
        <v>197</v>
      </c>
      <c r="F2461" s="8">
        <v>3686</v>
      </c>
      <c r="G2461" s="8">
        <v>52203</v>
      </c>
      <c r="H2461" s="8">
        <v>5060</v>
      </c>
      <c r="I2461" s="8">
        <v>47332</v>
      </c>
      <c r="J2461" t="str">
        <f>LOOKUP(A2461,Feuil7!A$2:A$28,Feuil7!D$2:D$28)</f>
        <v>MIDI-PYRENEES</v>
      </c>
      <c r="K2461" t="str">
        <f t="shared" si="155"/>
        <v>niveau supérieur</v>
      </c>
      <c r="L2461" t="str">
        <f t="shared" si="156"/>
        <v>SUD-OUEST</v>
      </c>
      <c r="M2461" s="11">
        <f t="shared" si="157"/>
        <v>108281</v>
      </c>
      <c r="N2461" s="11">
        <f t="shared" si="158"/>
        <v>8746</v>
      </c>
    </row>
    <row r="2462" spans="1:14" x14ac:dyDescent="0.25">
      <c r="A2462" s="5">
        <v>26</v>
      </c>
      <c r="B2462" s="9" t="s">
        <v>182</v>
      </c>
      <c r="C2462" s="10" t="s">
        <v>183</v>
      </c>
      <c r="D2462" s="11">
        <v>2006</v>
      </c>
      <c r="E2462" s="7" t="s">
        <v>194</v>
      </c>
      <c r="F2462" s="8">
        <v>1118.1113416838971</v>
      </c>
      <c r="G2462" s="8">
        <v>5739.9952334203526</v>
      </c>
      <c r="H2462" s="8">
        <v>895.37315693370897</v>
      </c>
      <c r="I2462" s="8">
        <v>9933.7450978240577</v>
      </c>
      <c r="J2462" t="str">
        <f>LOOKUP(A2462,Feuil7!A$2:A$28,Feuil7!D$2:D$28)</f>
        <v>BOURGOGNE</v>
      </c>
      <c r="K2462" t="str">
        <f t="shared" si="155"/>
        <v>niveau secondaire</v>
      </c>
      <c r="L2462" t="str">
        <f t="shared" si="156"/>
        <v>BASSIN PARISIEN</v>
      </c>
      <c r="M2462" s="11">
        <f t="shared" si="157"/>
        <v>17687.224829862018</v>
      </c>
      <c r="N2462" s="11">
        <f t="shared" si="158"/>
        <v>2013.4844986176061</v>
      </c>
    </row>
    <row r="2463" spans="1:14" x14ac:dyDescent="0.25">
      <c r="A2463" s="5">
        <v>93</v>
      </c>
      <c r="B2463" s="9" t="s">
        <v>14</v>
      </c>
      <c r="C2463" s="10" t="s">
        <v>171</v>
      </c>
      <c r="D2463" s="11">
        <v>1990</v>
      </c>
      <c r="E2463" s="7" t="s">
        <v>193</v>
      </c>
      <c r="F2463" s="8">
        <v>1692</v>
      </c>
      <c r="G2463" s="8">
        <v>51264</v>
      </c>
      <c r="H2463" s="8">
        <v>1136</v>
      </c>
      <c r="I2463" s="8">
        <v>68340</v>
      </c>
      <c r="J2463" t="str">
        <f>LOOKUP(A2463,Feuil7!A$2:A$28,Feuil7!D$2:D$28)</f>
        <v>PROVENCE-ALPES-COTE D'AZUR</v>
      </c>
      <c r="K2463" t="str">
        <f t="shared" si="155"/>
        <v>niveau primaire</v>
      </c>
      <c r="L2463" t="str">
        <f t="shared" si="156"/>
        <v>MEDITERRANEE</v>
      </c>
      <c r="M2463" s="11">
        <f t="shared" si="157"/>
        <v>122432</v>
      </c>
      <c r="N2463" s="11">
        <f t="shared" si="158"/>
        <v>2828</v>
      </c>
    </row>
    <row r="2464" spans="1:14" x14ac:dyDescent="0.25">
      <c r="A2464" s="5">
        <v>54</v>
      </c>
      <c r="B2464" s="9" t="s">
        <v>176</v>
      </c>
      <c r="C2464" s="10" t="s">
        <v>177</v>
      </c>
      <c r="D2464" s="11">
        <v>1975</v>
      </c>
      <c r="E2464" s="7" t="s">
        <v>197</v>
      </c>
      <c r="F2464" s="8">
        <v>860</v>
      </c>
      <c r="G2464" s="8">
        <v>5800</v>
      </c>
      <c r="H2464" s="8">
        <v>1300</v>
      </c>
      <c r="I2464" s="8">
        <v>4620</v>
      </c>
      <c r="J2464" t="str">
        <f>LOOKUP(A2464,Feuil7!A$2:A$28,Feuil7!D$2:D$28)</f>
        <v>POITOU-CHARENTES</v>
      </c>
      <c r="K2464" t="str">
        <f t="shared" si="155"/>
        <v>niveau supérieur</v>
      </c>
      <c r="L2464" t="str">
        <f t="shared" si="156"/>
        <v>OUEST</v>
      </c>
      <c r="M2464" s="11">
        <f t="shared" si="157"/>
        <v>12580</v>
      </c>
      <c r="N2464" s="11">
        <f t="shared" si="158"/>
        <v>2160</v>
      </c>
    </row>
    <row r="2465" spans="1:14" x14ac:dyDescent="0.25">
      <c r="A2465" s="5">
        <v>82</v>
      </c>
      <c r="B2465" s="9" t="s">
        <v>96</v>
      </c>
      <c r="C2465" s="10" t="s">
        <v>97</v>
      </c>
      <c r="D2465">
        <v>1968</v>
      </c>
      <c r="E2465" s="7" t="s">
        <v>193</v>
      </c>
      <c r="F2465" s="8">
        <v>10964</v>
      </c>
      <c r="G2465" s="8">
        <v>56256</v>
      </c>
      <c r="H2465" s="8">
        <v>11100</v>
      </c>
      <c r="I2465" s="8">
        <v>72060</v>
      </c>
      <c r="J2465" t="str">
        <f>LOOKUP(A2465,Feuil7!A$2:A$28,Feuil7!D$2:D$28)</f>
        <v>RHONE-ALPES</v>
      </c>
      <c r="K2465" t="str">
        <f t="shared" si="155"/>
        <v>niveau primaire</v>
      </c>
      <c r="L2465" t="str">
        <f t="shared" si="156"/>
        <v>CENTRE-EST</v>
      </c>
      <c r="M2465" s="11">
        <f t="shared" si="157"/>
        <v>150380</v>
      </c>
      <c r="N2465" s="11">
        <f t="shared" si="158"/>
        <v>22064</v>
      </c>
    </row>
    <row r="2466" spans="1:14" x14ac:dyDescent="0.25">
      <c r="A2466" s="5">
        <v>93</v>
      </c>
      <c r="B2466" s="9" t="s">
        <v>32</v>
      </c>
      <c r="C2466" s="10" t="s">
        <v>33</v>
      </c>
      <c r="D2466" s="11">
        <v>1990</v>
      </c>
      <c r="E2466" s="7" t="s">
        <v>194</v>
      </c>
      <c r="F2466" s="8">
        <v>5226</v>
      </c>
      <c r="G2466" s="8">
        <v>38669</v>
      </c>
      <c r="H2466" s="8">
        <v>4813</v>
      </c>
      <c r="I2466" s="8">
        <v>59408</v>
      </c>
      <c r="J2466" t="str">
        <f>LOOKUP(A2466,Feuil7!A$2:A$28,Feuil7!D$2:D$28)</f>
        <v>PROVENCE-ALPES-COTE D'AZUR</v>
      </c>
      <c r="K2466" t="str">
        <f t="shared" si="155"/>
        <v>niveau secondaire</v>
      </c>
      <c r="L2466" t="str">
        <f t="shared" si="156"/>
        <v>MEDITERRANEE</v>
      </c>
      <c r="M2466" s="11">
        <f t="shared" si="157"/>
        <v>108116</v>
      </c>
      <c r="N2466" s="11">
        <f t="shared" si="158"/>
        <v>10039</v>
      </c>
    </row>
    <row r="2467" spans="1:14" x14ac:dyDescent="0.25">
      <c r="A2467" s="5">
        <v>21</v>
      </c>
      <c r="B2467" s="9" t="s">
        <v>312</v>
      </c>
      <c r="C2467" s="10" t="s">
        <v>22</v>
      </c>
      <c r="D2467" s="11">
        <v>2011</v>
      </c>
      <c r="E2467" s="7" t="s">
        <v>195</v>
      </c>
      <c r="F2467" s="8">
        <v>3143.3562859046951</v>
      </c>
      <c r="G2467" s="8">
        <v>32022.290438045824</v>
      </c>
      <c r="H2467" s="8">
        <v>2079.7669114558066</v>
      </c>
      <c r="I2467" s="8">
        <v>20716.816415045305</v>
      </c>
      <c r="J2467" t="str">
        <f>LOOKUP(A2467,Feuil7!A$2:A$28,Feuil7!D$2:D$28)</f>
        <v>CHAMPAGNE-ARDENNE</v>
      </c>
      <c r="K2467" t="str">
        <f t="shared" si="155"/>
        <v>niveau secondaire</v>
      </c>
      <c r="L2467" t="str">
        <f t="shared" si="156"/>
        <v>BASSIN PARISIEN</v>
      </c>
      <c r="M2467" s="11">
        <f t="shared" si="157"/>
        <v>57962.230050451632</v>
      </c>
      <c r="N2467" s="11">
        <f t="shared" si="158"/>
        <v>5223.1231973605018</v>
      </c>
    </row>
    <row r="2468" spans="1:14" x14ac:dyDescent="0.25">
      <c r="A2468" s="5">
        <v>52</v>
      </c>
      <c r="B2468" s="9" t="s">
        <v>174</v>
      </c>
      <c r="C2468" s="10" t="s">
        <v>175</v>
      </c>
      <c r="D2468">
        <v>1968</v>
      </c>
      <c r="E2468" s="7" t="s">
        <v>195</v>
      </c>
      <c r="F2468" s="8">
        <v>5920</v>
      </c>
      <c r="G2468" s="8">
        <v>7996</v>
      </c>
      <c r="H2468" s="8">
        <v>3932</v>
      </c>
      <c r="I2468" s="8">
        <v>5088</v>
      </c>
      <c r="J2468" t="str">
        <f>LOOKUP(A2468,Feuil7!A$2:A$28,Feuil7!D$2:D$28)</f>
        <v>PAYS DE LA LOIRE</v>
      </c>
      <c r="K2468" t="str">
        <f t="shared" si="155"/>
        <v>niveau secondaire</v>
      </c>
      <c r="L2468" t="str">
        <f t="shared" si="156"/>
        <v>OUEST</v>
      </c>
      <c r="M2468" s="11">
        <f t="shared" si="157"/>
        <v>22936</v>
      </c>
      <c r="N2468" s="11">
        <f t="shared" si="158"/>
        <v>9852</v>
      </c>
    </row>
    <row r="2469" spans="1:14" x14ac:dyDescent="0.25">
      <c r="A2469" s="5">
        <v>91</v>
      </c>
      <c r="B2469" s="9" t="s">
        <v>28</v>
      </c>
      <c r="C2469" s="10" t="s">
        <v>29</v>
      </c>
      <c r="D2469" s="11">
        <v>1982</v>
      </c>
      <c r="E2469" s="7" t="s">
        <v>197</v>
      </c>
      <c r="F2469" s="8">
        <v>436</v>
      </c>
      <c r="G2469" s="8">
        <v>5612</v>
      </c>
      <c r="H2469" s="8">
        <v>512</v>
      </c>
      <c r="I2469" s="8">
        <v>5504</v>
      </c>
      <c r="J2469" t="str">
        <f>LOOKUP(A2469,Feuil7!A$2:A$28,Feuil7!D$2:D$28)</f>
        <v>LANGUEDOC-ROUSSILLON</v>
      </c>
      <c r="K2469" t="str">
        <f t="shared" si="155"/>
        <v>niveau supérieur</v>
      </c>
      <c r="L2469" t="str">
        <f t="shared" si="156"/>
        <v>MEDITERRANEE</v>
      </c>
      <c r="M2469" s="11">
        <f t="shared" si="157"/>
        <v>12064</v>
      </c>
      <c r="N2469" s="11">
        <f t="shared" si="158"/>
        <v>948</v>
      </c>
    </row>
    <row r="2470" spans="1:14" x14ac:dyDescent="0.25">
      <c r="A2470" s="5">
        <v>41</v>
      </c>
      <c r="B2470" s="9" t="s">
        <v>123</v>
      </c>
      <c r="C2470" s="10" t="s">
        <v>124</v>
      </c>
      <c r="D2470">
        <v>1968</v>
      </c>
      <c r="E2470" s="7" t="s">
        <v>197</v>
      </c>
      <c r="F2470" s="8">
        <v>968</v>
      </c>
      <c r="G2470" s="8">
        <v>10212</v>
      </c>
      <c r="H2470" s="8">
        <v>548</v>
      </c>
      <c r="I2470" s="8">
        <v>2664</v>
      </c>
      <c r="J2470" t="str">
        <f>LOOKUP(A2470,Feuil7!A$2:A$28,Feuil7!D$2:D$28)</f>
        <v>LORRAINE</v>
      </c>
      <c r="K2470" t="str">
        <f t="shared" si="155"/>
        <v>niveau supérieur</v>
      </c>
      <c r="L2470" t="str">
        <f t="shared" si="156"/>
        <v>EST</v>
      </c>
      <c r="M2470" s="11">
        <f t="shared" si="157"/>
        <v>14392</v>
      </c>
      <c r="N2470" s="11">
        <f t="shared" si="158"/>
        <v>1516</v>
      </c>
    </row>
    <row r="2471" spans="1:14" x14ac:dyDescent="0.25">
      <c r="A2471" s="5">
        <v>25</v>
      </c>
      <c r="B2471" s="9" t="s">
        <v>131</v>
      </c>
      <c r="C2471" s="10" t="s">
        <v>132</v>
      </c>
      <c r="D2471" s="11">
        <v>2011</v>
      </c>
      <c r="E2471" s="7" t="s">
        <v>196</v>
      </c>
      <c r="F2471" s="8">
        <v>1932.846668632011</v>
      </c>
      <c r="G2471" s="8">
        <v>13066.306413885821</v>
      </c>
      <c r="H2471" s="8">
        <v>2046.2608008684276</v>
      </c>
      <c r="I2471" s="8">
        <v>14556.827075341926</v>
      </c>
      <c r="J2471" t="str">
        <f>LOOKUP(A2471,Feuil7!A$2:A$28,Feuil7!D$2:D$28)</f>
        <v>BASSE-NORMANDIE</v>
      </c>
      <c r="K2471" t="str">
        <f t="shared" si="155"/>
        <v>niveau supérieur</v>
      </c>
      <c r="L2471" t="str">
        <f t="shared" si="156"/>
        <v>BASSIN PARISIEN</v>
      </c>
      <c r="M2471" s="11">
        <f t="shared" si="157"/>
        <v>31602.240958728187</v>
      </c>
      <c r="N2471" s="11">
        <f t="shared" si="158"/>
        <v>3979.1074695004386</v>
      </c>
    </row>
    <row r="2472" spans="1:14" x14ac:dyDescent="0.25">
      <c r="A2472" s="5">
        <v>11</v>
      </c>
      <c r="B2472" s="9" t="s">
        <v>27</v>
      </c>
      <c r="C2472" s="10" t="s">
        <v>186</v>
      </c>
      <c r="D2472" s="11">
        <v>1982</v>
      </c>
      <c r="E2472" s="7" t="s">
        <v>193</v>
      </c>
      <c r="F2472" s="8">
        <v>3700</v>
      </c>
      <c r="G2472" s="8">
        <v>55076</v>
      </c>
      <c r="H2472" s="8">
        <v>2796</v>
      </c>
      <c r="I2472" s="8">
        <v>70440</v>
      </c>
      <c r="J2472" t="str">
        <f>LOOKUP(A2472,Feuil7!A$2:A$28,Feuil7!D$2:D$28)</f>
        <v>ILE-DE-FRANCE</v>
      </c>
      <c r="K2472" t="str">
        <f t="shared" si="155"/>
        <v>niveau primaire</v>
      </c>
      <c r="L2472" t="str">
        <f t="shared" si="156"/>
        <v>REGION PARISIENNE</v>
      </c>
      <c r="M2472" s="11">
        <f t="shared" si="157"/>
        <v>132012</v>
      </c>
      <c r="N2472" s="11">
        <f t="shared" si="158"/>
        <v>6496</v>
      </c>
    </row>
    <row r="2473" spans="1:14" x14ac:dyDescent="0.25">
      <c r="A2473" s="5">
        <v>83</v>
      </c>
      <c r="B2473" s="9" t="s">
        <v>63</v>
      </c>
      <c r="C2473" s="10" t="s">
        <v>98</v>
      </c>
      <c r="D2473" s="11">
        <v>1975</v>
      </c>
      <c r="E2473" s="7" t="s">
        <v>194</v>
      </c>
      <c r="F2473" s="8">
        <v>1165</v>
      </c>
      <c r="G2473" s="8">
        <v>2425</v>
      </c>
      <c r="H2473" s="8">
        <v>1425</v>
      </c>
      <c r="I2473" s="8">
        <v>4530</v>
      </c>
      <c r="J2473" t="str">
        <f>LOOKUP(A2473,Feuil7!A$2:A$28,Feuil7!D$2:D$28)</f>
        <v>AUVERGNE</v>
      </c>
      <c r="K2473" t="str">
        <f t="shared" si="155"/>
        <v>niveau secondaire</v>
      </c>
      <c r="L2473" t="str">
        <f t="shared" si="156"/>
        <v>CENTRE-EST</v>
      </c>
      <c r="M2473" s="11">
        <f t="shared" si="157"/>
        <v>9545</v>
      </c>
      <c r="N2473" s="11">
        <f t="shared" si="158"/>
        <v>2590</v>
      </c>
    </row>
    <row r="2474" spans="1:14" x14ac:dyDescent="0.25">
      <c r="A2474" s="5">
        <v>53</v>
      </c>
      <c r="B2474" s="9" t="s">
        <v>70</v>
      </c>
      <c r="C2474" s="10" t="s">
        <v>71</v>
      </c>
      <c r="D2474" s="11">
        <v>1999</v>
      </c>
      <c r="E2474" s="7" t="s">
        <v>194</v>
      </c>
      <c r="F2474" s="8">
        <v>2105</v>
      </c>
      <c r="G2474" s="8">
        <v>24067</v>
      </c>
      <c r="H2474" s="8">
        <v>1400</v>
      </c>
      <c r="I2474" s="8">
        <v>31236</v>
      </c>
      <c r="J2474" t="str">
        <f>LOOKUP(A2474,Feuil7!A$2:A$28,Feuil7!D$2:D$28)</f>
        <v>BRETAGNE</v>
      </c>
      <c r="K2474" t="str">
        <f t="shared" si="155"/>
        <v>niveau secondaire</v>
      </c>
      <c r="L2474" t="str">
        <f t="shared" si="156"/>
        <v>OUEST</v>
      </c>
      <c r="M2474" s="11">
        <f t="shared" si="157"/>
        <v>58808</v>
      </c>
      <c r="N2474" s="11">
        <f t="shared" si="158"/>
        <v>3505</v>
      </c>
    </row>
    <row r="2475" spans="1:14" x14ac:dyDescent="0.25">
      <c r="A2475" s="5">
        <v>24</v>
      </c>
      <c r="B2475" s="9" t="s">
        <v>45</v>
      </c>
      <c r="C2475" s="10" t="s">
        <v>46</v>
      </c>
      <c r="D2475" s="11">
        <v>2006</v>
      </c>
      <c r="E2475" s="7" t="s">
        <v>196</v>
      </c>
      <c r="F2475" s="8">
        <v>1984.8932990347796</v>
      </c>
      <c r="G2475" s="8">
        <v>13451.510156773791</v>
      </c>
      <c r="H2475" s="8">
        <v>1832.3690362416423</v>
      </c>
      <c r="I2475" s="8">
        <v>15613.91729986447</v>
      </c>
      <c r="J2475" t="str">
        <f>LOOKUP(A2475,Feuil7!A$2:A$28,Feuil7!D$2:D$28)</f>
        <v>CENTRE</v>
      </c>
      <c r="K2475" t="str">
        <f t="shared" si="155"/>
        <v>niveau supérieur</v>
      </c>
      <c r="L2475" t="str">
        <f t="shared" si="156"/>
        <v>BASSIN PARISIEN</v>
      </c>
      <c r="M2475" s="11">
        <f t="shared" si="157"/>
        <v>32882.689791914687</v>
      </c>
      <c r="N2475" s="11">
        <f t="shared" si="158"/>
        <v>3817.2623352764222</v>
      </c>
    </row>
    <row r="2476" spans="1:14" x14ac:dyDescent="0.25">
      <c r="A2476" s="5">
        <v>73</v>
      </c>
      <c r="B2476" s="9" t="s">
        <v>139</v>
      </c>
      <c r="C2476" s="10" t="s">
        <v>140</v>
      </c>
      <c r="D2476" s="11">
        <v>1990</v>
      </c>
      <c r="E2476" s="7" t="s">
        <v>11</v>
      </c>
      <c r="F2476" s="8">
        <v>2148</v>
      </c>
      <c r="G2476" s="8">
        <v>18368</v>
      </c>
      <c r="H2476" s="8">
        <v>1252</v>
      </c>
      <c r="I2476" s="8">
        <v>24264</v>
      </c>
      <c r="J2476" t="str">
        <f>LOOKUP(A2476,Feuil7!A$2:A$28,Feuil7!D$2:D$28)</f>
        <v>MIDI-PYRENEES</v>
      </c>
      <c r="K2476" t="str">
        <f t="shared" si="155"/>
        <v>niveau primaire</v>
      </c>
      <c r="L2476" t="str">
        <f t="shared" si="156"/>
        <v>SUD-OUEST</v>
      </c>
      <c r="M2476" s="11">
        <f t="shared" si="157"/>
        <v>46032</v>
      </c>
      <c r="N2476" s="11">
        <f t="shared" si="158"/>
        <v>3400</v>
      </c>
    </row>
    <row r="2477" spans="1:14" x14ac:dyDescent="0.25">
      <c r="A2477" s="5">
        <v>72</v>
      </c>
      <c r="B2477" s="9" t="s">
        <v>137</v>
      </c>
      <c r="C2477" s="10" t="s">
        <v>138</v>
      </c>
      <c r="D2477" s="11">
        <v>1990</v>
      </c>
      <c r="E2477" s="7" t="s">
        <v>196</v>
      </c>
      <c r="F2477" s="8">
        <v>1915</v>
      </c>
      <c r="G2477" s="8">
        <v>20313</v>
      </c>
      <c r="H2477" s="8">
        <v>2788</v>
      </c>
      <c r="I2477" s="8">
        <v>22160</v>
      </c>
      <c r="J2477" t="str">
        <f>LOOKUP(A2477,Feuil7!A$2:A$28,Feuil7!D$2:D$28)</f>
        <v>AQUITAINE</v>
      </c>
      <c r="K2477" t="str">
        <f t="shared" si="155"/>
        <v>niveau supérieur</v>
      </c>
      <c r="L2477" t="str">
        <f t="shared" si="156"/>
        <v>SUD-OUEST</v>
      </c>
      <c r="M2477" s="11">
        <f t="shared" si="157"/>
        <v>47176</v>
      </c>
      <c r="N2477" s="11">
        <f t="shared" si="158"/>
        <v>4703</v>
      </c>
    </row>
    <row r="2478" spans="1:14" x14ac:dyDescent="0.25">
      <c r="A2478" s="5">
        <v>53</v>
      </c>
      <c r="B2478" s="9" t="s">
        <v>82</v>
      </c>
      <c r="C2478" s="10" t="s">
        <v>83</v>
      </c>
      <c r="D2478" s="11">
        <v>1999</v>
      </c>
      <c r="E2478" s="7" t="s">
        <v>195</v>
      </c>
      <c r="F2478" s="8">
        <v>8707</v>
      </c>
      <c r="G2478" s="8">
        <v>81991</v>
      </c>
      <c r="H2478" s="8">
        <v>5358</v>
      </c>
      <c r="I2478" s="8">
        <v>61229</v>
      </c>
      <c r="J2478" t="str">
        <f>LOOKUP(A2478,Feuil7!A$2:A$28,Feuil7!D$2:D$28)</f>
        <v>BRETAGNE</v>
      </c>
      <c r="K2478" t="str">
        <f t="shared" si="155"/>
        <v>niveau secondaire</v>
      </c>
      <c r="L2478" t="str">
        <f t="shared" si="156"/>
        <v>OUEST</v>
      </c>
      <c r="M2478" s="11">
        <f t="shared" si="157"/>
        <v>157285</v>
      </c>
      <c r="N2478" s="11">
        <f t="shared" si="158"/>
        <v>14065</v>
      </c>
    </row>
    <row r="2479" spans="1:14" x14ac:dyDescent="0.25">
      <c r="A2479" s="5">
        <v>72</v>
      </c>
      <c r="B2479" s="9" t="s">
        <v>44</v>
      </c>
      <c r="C2479" s="10" t="s">
        <v>62</v>
      </c>
      <c r="D2479">
        <v>1968</v>
      </c>
      <c r="E2479" s="7" t="s">
        <v>193</v>
      </c>
      <c r="F2479" s="8">
        <v>6864</v>
      </c>
      <c r="G2479" s="8">
        <v>37184</v>
      </c>
      <c r="H2479" s="8">
        <v>6312</v>
      </c>
      <c r="I2479" s="8">
        <v>39524</v>
      </c>
      <c r="J2479" t="str">
        <f>LOOKUP(A2479,Feuil7!A$2:A$28,Feuil7!D$2:D$28)</f>
        <v>AQUITAINE</v>
      </c>
      <c r="K2479" t="str">
        <f t="shared" si="155"/>
        <v>niveau primaire</v>
      </c>
      <c r="L2479" t="str">
        <f t="shared" si="156"/>
        <v>SUD-OUEST</v>
      </c>
      <c r="M2479" s="11">
        <f t="shared" si="157"/>
        <v>89884</v>
      </c>
      <c r="N2479" s="11">
        <f t="shared" si="158"/>
        <v>13176</v>
      </c>
    </row>
    <row r="2480" spans="1:14" x14ac:dyDescent="0.25">
      <c r="A2480" s="5">
        <v>52</v>
      </c>
      <c r="B2480" s="9" t="s">
        <v>100</v>
      </c>
      <c r="C2480" s="10" t="s">
        <v>101</v>
      </c>
      <c r="D2480" s="11">
        <v>1999</v>
      </c>
      <c r="E2480" s="7" t="s">
        <v>195</v>
      </c>
      <c r="F2480" s="8">
        <v>12005</v>
      </c>
      <c r="G2480" s="8">
        <v>127208</v>
      </c>
      <c r="H2480" s="8">
        <v>7529</v>
      </c>
      <c r="I2480" s="8">
        <v>97948</v>
      </c>
      <c r="J2480" t="str">
        <f>LOOKUP(A2480,Feuil7!A$2:A$28,Feuil7!D$2:D$28)</f>
        <v>PAYS DE LA LOIRE</v>
      </c>
      <c r="K2480" t="str">
        <f t="shared" si="155"/>
        <v>niveau secondaire</v>
      </c>
      <c r="L2480" t="str">
        <f t="shared" si="156"/>
        <v>OUEST</v>
      </c>
      <c r="M2480" s="11">
        <f t="shared" si="157"/>
        <v>244690</v>
      </c>
      <c r="N2480" s="11">
        <f t="shared" si="158"/>
        <v>19534</v>
      </c>
    </row>
    <row r="2481" spans="1:14" x14ac:dyDescent="0.25">
      <c r="A2481" s="5">
        <v>21</v>
      </c>
      <c r="B2481" s="9" t="s">
        <v>312</v>
      </c>
      <c r="C2481" s="10" t="s">
        <v>22</v>
      </c>
      <c r="D2481" s="11">
        <v>1975</v>
      </c>
      <c r="E2481" s="7" t="s">
        <v>196</v>
      </c>
      <c r="F2481" s="8">
        <v>1215</v>
      </c>
      <c r="G2481" s="8">
        <v>4995</v>
      </c>
      <c r="H2481" s="8">
        <v>1340</v>
      </c>
      <c r="I2481" s="8">
        <v>3840</v>
      </c>
      <c r="J2481" t="str">
        <f>LOOKUP(A2481,Feuil7!A$2:A$28,Feuil7!D$2:D$28)</f>
        <v>CHAMPAGNE-ARDENNE</v>
      </c>
      <c r="K2481" t="str">
        <f t="shared" si="155"/>
        <v>niveau supérieur</v>
      </c>
      <c r="L2481" t="str">
        <f t="shared" si="156"/>
        <v>BASSIN PARISIEN</v>
      </c>
      <c r="M2481" s="11">
        <f t="shared" si="157"/>
        <v>11390</v>
      </c>
      <c r="N2481" s="11">
        <f t="shared" si="158"/>
        <v>2555</v>
      </c>
    </row>
    <row r="2482" spans="1:14" x14ac:dyDescent="0.25">
      <c r="A2482" s="5">
        <v>52</v>
      </c>
      <c r="B2482" s="9" t="s">
        <v>57</v>
      </c>
      <c r="C2482" s="10" t="s">
        <v>117</v>
      </c>
      <c r="D2482" s="11">
        <v>1990</v>
      </c>
      <c r="E2482" s="7" t="s">
        <v>196</v>
      </c>
      <c r="F2482" s="8">
        <v>1145</v>
      </c>
      <c r="G2482" s="8">
        <v>6840</v>
      </c>
      <c r="H2482" s="8">
        <v>1332</v>
      </c>
      <c r="I2482" s="8">
        <v>6436</v>
      </c>
      <c r="J2482" t="str">
        <f>LOOKUP(A2482,Feuil7!A$2:A$28,Feuil7!D$2:D$28)</f>
        <v>PAYS DE LA LOIRE</v>
      </c>
      <c r="K2482" t="str">
        <f t="shared" si="155"/>
        <v>niveau supérieur</v>
      </c>
      <c r="L2482" t="str">
        <f t="shared" si="156"/>
        <v>OUEST</v>
      </c>
      <c r="M2482" s="11">
        <f t="shared" si="157"/>
        <v>15753</v>
      </c>
      <c r="N2482" s="11">
        <f t="shared" si="158"/>
        <v>2477</v>
      </c>
    </row>
    <row r="2483" spans="1:14" x14ac:dyDescent="0.25">
      <c r="A2483" s="5">
        <v>43</v>
      </c>
      <c r="B2483" s="9" t="s">
        <v>149</v>
      </c>
      <c r="C2483" s="10" t="s">
        <v>150</v>
      </c>
      <c r="D2483" s="11">
        <v>1982</v>
      </c>
      <c r="E2483" s="7" t="s">
        <v>193</v>
      </c>
      <c r="F2483" s="8">
        <v>1804</v>
      </c>
      <c r="G2483" s="8">
        <v>19248</v>
      </c>
      <c r="H2483" s="8">
        <v>1876</v>
      </c>
      <c r="I2483" s="8">
        <v>25504</v>
      </c>
      <c r="J2483" t="str">
        <f>LOOKUP(A2483,Feuil7!A$2:A$28,Feuil7!D$2:D$28)</f>
        <v>FRANCHE-COMTE</v>
      </c>
      <c r="K2483" t="str">
        <f t="shared" si="155"/>
        <v>niveau primaire</v>
      </c>
      <c r="L2483" t="str">
        <f t="shared" si="156"/>
        <v>EST</v>
      </c>
      <c r="M2483" s="11">
        <f t="shared" si="157"/>
        <v>48432</v>
      </c>
      <c r="N2483" s="11">
        <f t="shared" si="158"/>
        <v>3680</v>
      </c>
    </row>
    <row r="2484" spans="1:14" x14ac:dyDescent="0.25">
      <c r="A2484" s="5">
        <v>82</v>
      </c>
      <c r="B2484" s="9" t="s">
        <v>88</v>
      </c>
      <c r="C2484" s="10" t="s">
        <v>89</v>
      </c>
      <c r="D2484" s="11">
        <v>2006</v>
      </c>
      <c r="E2484" s="7" t="s">
        <v>197</v>
      </c>
      <c r="F2484" s="8">
        <v>7244.810164532294</v>
      </c>
      <c r="G2484" s="8">
        <v>100133.87131634263</v>
      </c>
      <c r="H2484" s="8">
        <v>9268.3243125483568</v>
      </c>
      <c r="I2484" s="8">
        <v>108125.1502490626</v>
      </c>
      <c r="J2484" t="str">
        <f>LOOKUP(A2484,Feuil7!A$2:A$28,Feuil7!D$2:D$28)</f>
        <v>RHONE-ALPES</v>
      </c>
      <c r="K2484" t="str">
        <f t="shared" si="155"/>
        <v>niveau supérieur</v>
      </c>
      <c r="L2484" t="str">
        <f t="shared" si="156"/>
        <v>CENTRE-EST</v>
      </c>
      <c r="M2484" s="11">
        <f t="shared" si="157"/>
        <v>224772.15604248588</v>
      </c>
      <c r="N2484" s="11">
        <f t="shared" si="158"/>
        <v>16513.13447708065</v>
      </c>
    </row>
    <row r="2485" spans="1:14" x14ac:dyDescent="0.25">
      <c r="A2485" s="5">
        <v>41</v>
      </c>
      <c r="B2485" s="9" t="s">
        <v>123</v>
      </c>
      <c r="C2485" s="10" t="s">
        <v>124</v>
      </c>
      <c r="D2485">
        <v>1968</v>
      </c>
      <c r="E2485" s="7" t="s">
        <v>196</v>
      </c>
      <c r="F2485" s="8">
        <v>2592</v>
      </c>
      <c r="G2485" s="8">
        <v>17104</v>
      </c>
      <c r="H2485" s="8">
        <v>2660</v>
      </c>
      <c r="I2485" s="8">
        <v>8964</v>
      </c>
      <c r="J2485" t="str">
        <f>LOOKUP(A2485,Feuil7!A$2:A$28,Feuil7!D$2:D$28)</f>
        <v>LORRAINE</v>
      </c>
      <c r="K2485" t="str">
        <f t="shared" si="155"/>
        <v>niveau supérieur</v>
      </c>
      <c r="L2485" t="str">
        <f t="shared" si="156"/>
        <v>EST</v>
      </c>
      <c r="M2485" s="11">
        <f t="shared" si="157"/>
        <v>31320</v>
      </c>
      <c r="N2485" s="11">
        <f t="shared" si="158"/>
        <v>5252</v>
      </c>
    </row>
    <row r="2486" spans="1:14" x14ac:dyDescent="0.25">
      <c r="A2486" s="5">
        <v>24</v>
      </c>
      <c r="B2486" s="9" t="s">
        <v>68</v>
      </c>
      <c r="C2486" s="10" t="s">
        <v>69</v>
      </c>
      <c r="D2486" s="11">
        <v>2011</v>
      </c>
      <c r="E2486" s="7" t="s">
        <v>196</v>
      </c>
      <c r="F2486" s="8">
        <v>3259.5133604547746</v>
      </c>
      <c r="G2486" s="8">
        <v>20814.933879141598</v>
      </c>
      <c r="H2486" s="8">
        <v>3252.0940742144489</v>
      </c>
      <c r="I2486" s="8">
        <v>24324.588252298803</v>
      </c>
      <c r="J2486" t="str">
        <f>LOOKUP(A2486,Feuil7!A$2:A$28,Feuil7!D$2:D$28)</f>
        <v>CENTRE</v>
      </c>
      <c r="K2486" t="str">
        <f t="shared" si="155"/>
        <v>niveau supérieur</v>
      </c>
      <c r="L2486" t="str">
        <f t="shared" si="156"/>
        <v>BASSIN PARISIEN</v>
      </c>
      <c r="M2486" s="11">
        <f t="shared" si="157"/>
        <v>51651.129566109623</v>
      </c>
      <c r="N2486" s="11">
        <f t="shared" si="158"/>
        <v>6511.6074346692239</v>
      </c>
    </row>
    <row r="2487" spans="1:14" x14ac:dyDescent="0.25">
      <c r="A2487" s="5">
        <v>41</v>
      </c>
      <c r="B2487" s="9" t="s">
        <v>39</v>
      </c>
      <c r="C2487" s="10" t="s">
        <v>118</v>
      </c>
      <c r="D2487" s="11">
        <v>1990</v>
      </c>
      <c r="E2487" s="7" t="s">
        <v>196</v>
      </c>
      <c r="F2487" s="8">
        <v>2628</v>
      </c>
      <c r="G2487" s="8">
        <v>20364</v>
      </c>
      <c r="H2487" s="8">
        <v>3424</v>
      </c>
      <c r="I2487" s="8">
        <v>21201</v>
      </c>
      <c r="J2487" t="str">
        <f>LOOKUP(A2487,Feuil7!A$2:A$28,Feuil7!D$2:D$28)</f>
        <v>LORRAINE</v>
      </c>
      <c r="K2487" t="str">
        <f t="shared" si="155"/>
        <v>niveau supérieur</v>
      </c>
      <c r="L2487" t="str">
        <f t="shared" si="156"/>
        <v>EST</v>
      </c>
      <c r="M2487" s="11">
        <f t="shared" si="157"/>
        <v>47617</v>
      </c>
      <c r="N2487" s="11">
        <f t="shared" si="158"/>
        <v>6052</v>
      </c>
    </row>
    <row r="2488" spans="1:14" x14ac:dyDescent="0.25">
      <c r="A2488" s="5">
        <v>72</v>
      </c>
      <c r="B2488" s="9" t="s">
        <v>137</v>
      </c>
      <c r="C2488" s="10" t="s">
        <v>138</v>
      </c>
      <c r="D2488" s="11">
        <v>1999</v>
      </c>
      <c r="E2488" s="7" t="s">
        <v>193</v>
      </c>
      <c r="F2488" s="8">
        <v>177</v>
      </c>
      <c r="G2488" s="8">
        <v>30024</v>
      </c>
      <c r="H2488" s="8">
        <v>108</v>
      </c>
      <c r="I2488" s="8">
        <v>45160</v>
      </c>
      <c r="J2488" t="str">
        <f>LOOKUP(A2488,Feuil7!A$2:A$28,Feuil7!D$2:D$28)</f>
        <v>AQUITAINE</v>
      </c>
      <c r="K2488" t="str">
        <f t="shared" si="155"/>
        <v>niveau primaire</v>
      </c>
      <c r="L2488" t="str">
        <f t="shared" si="156"/>
        <v>SUD-OUEST</v>
      </c>
      <c r="M2488" s="11">
        <f t="shared" si="157"/>
        <v>75469</v>
      </c>
      <c r="N2488" s="11">
        <f t="shared" si="158"/>
        <v>285</v>
      </c>
    </row>
    <row r="2489" spans="1:14" x14ac:dyDescent="0.25">
      <c r="A2489" s="5">
        <v>24</v>
      </c>
      <c r="B2489" s="9" t="s">
        <v>68</v>
      </c>
      <c r="C2489" s="10" t="s">
        <v>69</v>
      </c>
      <c r="D2489" s="11">
        <v>2006</v>
      </c>
      <c r="E2489" s="7" t="s">
        <v>193</v>
      </c>
      <c r="F2489" s="8">
        <v>115.80674019100749</v>
      </c>
      <c r="G2489" s="8">
        <v>17139.990448897479</v>
      </c>
      <c r="H2489" s="8">
        <v>51.092311399241581</v>
      </c>
      <c r="I2489" s="8">
        <v>28772.855388300279</v>
      </c>
      <c r="J2489" t="str">
        <f>LOOKUP(A2489,Feuil7!A$2:A$28,Feuil7!D$2:D$28)</f>
        <v>CENTRE</v>
      </c>
      <c r="K2489" t="str">
        <f t="shared" si="155"/>
        <v>niveau primaire</v>
      </c>
      <c r="L2489" t="str">
        <f t="shared" si="156"/>
        <v>BASSIN PARISIEN</v>
      </c>
      <c r="M2489" s="11">
        <f t="shared" si="157"/>
        <v>46079.744888788009</v>
      </c>
      <c r="N2489" s="11">
        <f t="shared" si="158"/>
        <v>166.89905159024909</v>
      </c>
    </row>
    <row r="2490" spans="1:14" x14ac:dyDescent="0.25">
      <c r="A2490" s="5">
        <v>11</v>
      </c>
      <c r="B2490" s="9" t="s">
        <v>160</v>
      </c>
      <c r="C2490" s="10" t="s">
        <v>161</v>
      </c>
      <c r="D2490" s="11">
        <v>1982</v>
      </c>
      <c r="E2490" s="7" t="s">
        <v>196</v>
      </c>
      <c r="F2490" s="8">
        <v>3616</v>
      </c>
      <c r="G2490" s="8">
        <v>26016</v>
      </c>
      <c r="H2490" s="8">
        <v>5564</v>
      </c>
      <c r="I2490" s="8">
        <v>22504</v>
      </c>
      <c r="J2490" t="str">
        <f>LOOKUP(A2490,Feuil7!A$2:A$28,Feuil7!D$2:D$28)</f>
        <v>ILE-DE-FRANCE</v>
      </c>
      <c r="K2490" t="str">
        <f t="shared" si="155"/>
        <v>niveau supérieur</v>
      </c>
      <c r="L2490" t="str">
        <f t="shared" si="156"/>
        <v>REGION PARISIENNE</v>
      </c>
      <c r="M2490" s="11">
        <f t="shared" si="157"/>
        <v>57700</v>
      </c>
      <c r="N2490" s="11">
        <f t="shared" si="158"/>
        <v>9180</v>
      </c>
    </row>
    <row r="2491" spans="1:14" x14ac:dyDescent="0.25">
      <c r="A2491" s="5">
        <v>53</v>
      </c>
      <c r="B2491" s="9" t="s">
        <v>121</v>
      </c>
      <c r="C2491" s="10" t="s">
        <v>122</v>
      </c>
      <c r="D2491" s="11">
        <v>1975</v>
      </c>
      <c r="E2491" s="7" t="s">
        <v>11</v>
      </c>
      <c r="F2491" s="8">
        <v>8425</v>
      </c>
      <c r="G2491" s="8">
        <v>68285</v>
      </c>
      <c r="H2491" s="8">
        <v>6115</v>
      </c>
      <c r="I2491" s="8">
        <v>90680</v>
      </c>
      <c r="J2491" t="str">
        <f>LOOKUP(A2491,Feuil7!A$2:A$28,Feuil7!D$2:D$28)</f>
        <v>BRETAGNE</v>
      </c>
      <c r="K2491" t="str">
        <f t="shared" si="155"/>
        <v>niveau primaire</v>
      </c>
      <c r="L2491" t="str">
        <f t="shared" si="156"/>
        <v>OUEST</v>
      </c>
      <c r="M2491" s="11">
        <f t="shared" si="157"/>
        <v>173505</v>
      </c>
      <c r="N2491" s="11">
        <f t="shared" si="158"/>
        <v>14540</v>
      </c>
    </row>
    <row r="2492" spans="1:14" x14ac:dyDescent="0.25">
      <c r="A2492" s="5">
        <v>41</v>
      </c>
      <c r="B2492" s="9" t="s">
        <v>123</v>
      </c>
      <c r="C2492" s="10" t="s">
        <v>124</v>
      </c>
      <c r="D2492" s="11">
        <v>1990</v>
      </c>
      <c r="E2492" s="7" t="s">
        <v>197</v>
      </c>
      <c r="F2492" s="8">
        <v>2431</v>
      </c>
      <c r="G2492" s="8">
        <v>28994</v>
      </c>
      <c r="H2492" s="8">
        <v>3408</v>
      </c>
      <c r="I2492" s="8">
        <v>21856</v>
      </c>
      <c r="J2492" t="str">
        <f>LOOKUP(A2492,Feuil7!A$2:A$28,Feuil7!D$2:D$28)</f>
        <v>LORRAINE</v>
      </c>
      <c r="K2492" t="str">
        <f t="shared" si="155"/>
        <v>niveau supérieur</v>
      </c>
      <c r="L2492" t="str">
        <f t="shared" si="156"/>
        <v>EST</v>
      </c>
      <c r="M2492" s="11">
        <f t="shared" si="157"/>
        <v>56689</v>
      </c>
      <c r="N2492" s="11">
        <f t="shared" si="158"/>
        <v>5839</v>
      </c>
    </row>
    <row r="2493" spans="1:14" x14ac:dyDescent="0.25">
      <c r="A2493" s="5">
        <v>83</v>
      </c>
      <c r="B2493" s="9" t="s">
        <v>37</v>
      </c>
      <c r="C2493" s="10" t="s">
        <v>38</v>
      </c>
      <c r="D2493" s="11">
        <v>2011</v>
      </c>
      <c r="E2493" s="7" t="s">
        <v>197</v>
      </c>
      <c r="F2493" s="8">
        <v>512.02246688486468</v>
      </c>
      <c r="G2493" s="8">
        <v>7661.7644505054432</v>
      </c>
      <c r="H2493" s="8">
        <v>702.91558349593731</v>
      </c>
      <c r="I2493" s="8">
        <v>10929.917678776135</v>
      </c>
      <c r="J2493" t="str">
        <f>LOOKUP(A2493,Feuil7!A$2:A$28,Feuil7!D$2:D$28)</f>
        <v>AUVERGNE</v>
      </c>
      <c r="K2493" t="str">
        <f t="shared" si="155"/>
        <v>niveau supérieur</v>
      </c>
      <c r="L2493" t="str">
        <f t="shared" si="156"/>
        <v>CENTRE-EST</v>
      </c>
      <c r="M2493" s="11">
        <f t="shared" si="157"/>
        <v>19806.620179662379</v>
      </c>
      <c r="N2493" s="11">
        <f t="shared" si="158"/>
        <v>1214.938050380802</v>
      </c>
    </row>
    <row r="2494" spans="1:14" x14ac:dyDescent="0.25">
      <c r="A2494" s="5">
        <v>53</v>
      </c>
      <c r="B2494" s="9" t="s">
        <v>70</v>
      </c>
      <c r="C2494" s="10" t="s">
        <v>71</v>
      </c>
      <c r="D2494" s="11">
        <v>2011</v>
      </c>
      <c r="E2494" s="7" t="s">
        <v>193</v>
      </c>
      <c r="F2494" s="8">
        <v>121.37814863914122</v>
      </c>
      <c r="G2494" s="8">
        <v>29134.367444053849</v>
      </c>
      <c r="H2494" s="8">
        <v>53.868420396357202</v>
      </c>
      <c r="I2494" s="8">
        <v>55110.298685918213</v>
      </c>
      <c r="J2494" t="str">
        <f>LOOKUP(A2494,Feuil7!A$2:A$28,Feuil7!D$2:D$28)</f>
        <v>BRETAGNE</v>
      </c>
      <c r="K2494" t="str">
        <f t="shared" si="155"/>
        <v>niveau primaire</v>
      </c>
      <c r="L2494" t="str">
        <f t="shared" si="156"/>
        <v>OUEST</v>
      </c>
      <c r="M2494" s="11">
        <f t="shared" si="157"/>
        <v>84419.91269900756</v>
      </c>
      <c r="N2494" s="11">
        <f t="shared" si="158"/>
        <v>175.24656903549842</v>
      </c>
    </row>
    <row r="2495" spans="1:14" x14ac:dyDescent="0.25">
      <c r="A2495" s="5">
        <v>83</v>
      </c>
      <c r="B2495" s="9" t="s">
        <v>306</v>
      </c>
      <c r="C2495" s="10" t="s">
        <v>15</v>
      </c>
      <c r="D2495" s="11">
        <v>2006</v>
      </c>
      <c r="E2495" s="7" t="s">
        <v>193</v>
      </c>
      <c r="F2495" s="8">
        <v>106.15121746395789</v>
      </c>
      <c r="G2495" s="8">
        <v>18432.191889231235</v>
      </c>
      <c r="H2495" s="8">
        <v>56.965722466414142</v>
      </c>
      <c r="I2495" s="8">
        <v>30992.48261427728</v>
      </c>
      <c r="J2495" t="str">
        <f>LOOKUP(A2495,Feuil7!A$2:A$28,Feuil7!D$2:D$28)</f>
        <v>AUVERGNE</v>
      </c>
      <c r="K2495" t="str">
        <f t="shared" si="155"/>
        <v>niveau primaire</v>
      </c>
      <c r="L2495" t="str">
        <f t="shared" si="156"/>
        <v>CENTRE-EST</v>
      </c>
      <c r="M2495" s="11">
        <f t="shared" si="157"/>
        <v>49587.791443438888</v>
      </c>
      <c r="N2495" s="11">
        <f t="shared" si="158"/>
        <v>163.11693993037204</v>
      </c>
    </row>
    <row r="2496" spans="1:14" x14ac:dyDescent="0.25">
      <c r="A2496" s="5">
        <v>25</v>
      </c>
      <c r="B2496" s="9" t="s">
        <v>131</v>
      </c>
      <c r="C2496" s="10" t="s">
        <v>132</v>
      </c>
      <c r="D2496" s="11">
        <v>1975</v>
      </c>
      <c r="E2496" s="7" t="s">
        <v>195</v>
      </c>
      <c r="F2496" s="8">
        <v>5270</v>
      </c>
      <c r="G2496" s="8">
        <v>10640</v>
      </c>
      <c r="H2496" s="8">
        <v>3330</v>
      </c>
      <c r="I2496" s="8">
        <v>5470</v>
      </c>
      <c r="J2496" t="str">
        <f>LOOKUP(A2496,Feuil7!A$2:A$28,Feuil7!D$2:D$28)</f>
        <v>BASSE-NORMANDIE</v>
      </c>
      <c r="K2496" t="str">
        <f t="shared" si="155"/>
        <v>niveau secondaire</v>
      </c>
      <c r="L2496" t="str">
        <f t="shared" si="156"/>
        <v>BASSIN PARISIEN</v>
      </c>
      <c r="M2496" s="11">
        <f t="shared" si="157"/>
        <v>24710</v>
      </c>
      <c r="N2496" s="11">
        <f t="shared" si="158"/>
        <v>8600</v>
      </c>
    </row>
    <row r="2497" spans="1:14" x14ac:dyDescent="0.25">
      <c r="A2497" s="5">
        <v>24</v>
      </c>
      <c r="B2497" s="9" t="s">
        <v>102</v>
      </c>
      <c r="C2497" s="10" t="s">
        <v>103</v>
      </c>
      <c r="D2497" s="11">
        <v>2006</v>
      </c>
      <c r="E2497" s="7" t="s">
        <v>194</v>
      </c>
      <c r="F2497" s="8">
        <v>2141.374618608168</v>
      </c>
      <c r="G2497" s="8">
        <v>9723.1305891423217</v>
      </c>
      <c r="H2497" s="8">
        <v>1563.6922541028171</v>
      </c>
      <c r="I2497" s="8">
        <v>16587.501259161032</v>
      </c>
      <c r="J2497" t="str">
        <f>LOOKUP(A2497,Feuil7!A$2:A$28,Feuil7!D$2:D$28)</f>
        <v>CENTRE</v>
      </c>
      <c r="K2497" t="str">
        <f t="shared" si="155"/>
        <v>niveau secondaire</v>
      </c>
      <c r="L2497" t="str">
        <f t="shared" si="156"/>
        <v>BASSIN PARISIEN</v>
      </c>
      <c r="M2497" s="11">
        <f t="shared" si="157"/>
        <v>30015.698721014338</v>
      </c>
      <c r="N2497" s="11">
        <f t="shared" si="158"/>
        <v>3705.0668727109851</v>
      </c>
    </row>
    <row r="2498" spans="1:14" x14ac:dyDescent="0.25">
      <c r="A2498" s="5">
        <v>72</v>
      </c>
      <c r="B2498" s="9" t="s">
        <v>78</v>
      </c>
      <c r="C2498" s="10" t="s">
        <v>79</v>
      </c>
      <c r="D2498">
        <v>1968</v>
      </c>
      <c r="E2498" s="7" t="s">
        <v>195</v>
      </c>
      <c r="F2498" s="8">
        <v>13224</v>
      </c>
      <c r="G2498" s="8">
        <v>29812</v>
      </c>
      <c r="H2498" s="8">
        <v>11892</v>
      </c>
      <c r="I2498" s="8">
        <v>24544</v>
      </c>
      <c r="J2498" t="str">
        <f>LOOKUP(A2498,Feuil7!A$2:A$28,Feuil7!D$2:D$28)</f>
        <v>AQUITAINE</v>
      </c>
      <c r="K2498" t="str">
        <f t="shared" si="155"/>
        <v>niveau secondaire</v>
      </c>
      <c r="L2498" t="str">
        <f t="shared" si="156"/>
        <v>SUD-OUEST</v>
      </c>
      <c r="M2498" s="11">
        <f t="shared" si="157"/>
        <v>79472</v>
      </c>
      <c r="N2498" s="11">
        <f t="shared" si="158"/>
        <v>25116</v>
      </c>
    </row>
    <row r="2499" spans="1:14" x14ac:dyDescent="0.25">
      <c r="A2499" s="5">
        <v>54</v>
      </c>
      <c r="B2499" s="9" t="s">
        <v>176</v>
      </c>
      <c r="C2499" s="10" t="s">
        <v>177</v>
      </c>
      <c r="D2499" s="11">
        <v>1982</v>
      </c>
      <c r="E2499" s="7" t="s">
        <v>194</v>
      </c>
      <c r="F2499" s="8">
        <v>1360</v>
      </c>
      <c r="G2499" s="8">
        <v>3812</v>
      </c>
      <c r="H2499" s="8">
        <v>1964</v>
      </c>
      <c r="I2499" s="8">
        <v>7396</v>
      </c>
      <c r="J2499" t="str">
        <f>LOOKUP(A2499,Feuil7!A$2:A$28,Feuil7!D$2:D$28)</f>
        <v>POITOU-CHARENTES</v>
      </c>
      <c r="K2499" t="str">
        <f t="shared" ref="K2499:K2562" si="159">IF(OR(E2499="Aucun",E2499="CEP"),"niveau primaire",IF(OR(E2499="CAP-BEP",E2499="BEPC"),"niveau secondaire",IF(OR(E2499="BAC",E2499="SUP"),"niveau supérieur","")))</f>
        <v>niveau secondaire</v>
      </c>
      <c r="L2499" t="str">
        <f t="shared" ref="L2499:L2562" si="160">IF(OR(J2499="ile-de-France"),"REGION PARISIENNE",IF(OR(J2499="bourgogne",J2499="centre",J2499="champagne-ardenne",J2499="basse-normandie",J2499="haute-normandie",J2499="picardie"),"BASSIN PARISIEN",IF(OR(J2499="nord pas-de-calais"),"NORD",IF(OR(J2499="alsace",J2499="franche-comte",J2499="lorraine"),"EST",IF(OR(J2499="bretagne",J2499="pays de la loire",J2499="poitou-charentes"),"OUEST",IF(OR(J2499="aquitaine",J2499="limousin",J2499="midi-pyrenees"),"SUD-OUEST",IF(OR(J2499="auvergne",J2499="rhone-alpes"),"CENTRE-EST",IF(OR(J2499="languedoc-roussillon",J2499="provence-alpes-cote d'azur",J2499="corse"),"MEDITERRANEE",""))))))))</f>
        <v>OUEST</v>
      </c>
      <c r="M2499" s="11">
        <f t="shared" ref="M2499:M2562" si="161">SUM(F2499,G2499,H2499,I2499)</f>
        <v>14532</v>
      </c>
      <c r="N2499" s="11">
        <f t="shared" ref="N2499:N2562" si="162">SUM(F2499,H2499)</f>
        <v>3324</v>
      </c>
    </row>
    <row r="2500" spans="1:14" x14ac:dyDescent="0.25">
      <c r="A2500" s="5">
        <v>94</v>
      </c>
      <c r="B2500" s="9" t="s">
        <v>51</v>
      </c>
      <c r="C2500" s="10" t="s">
        <v>52</v>
      </c>
      <c r="D2500" s="11">
        <v>1990</v>
      </c>
      <c r="E2500" s="7" t="s">
        <v>195</v>
      </c>
      <c r="F2500" s="8">
        <v>1175</v>
      </c>
      <c r="G2500" s="8">
        <v>4977</v>
      </c>
      <c r="H2500" s="8">
        <v>960</v>
      </c>
      <c r="I2500" s="8">
        <v>4092</v>
      </c>
      <c r="J2500" t="str">
        <f>LOOKUP(A2500,Feuil7!A$2:A$28,Feuil7!D$2:D$28)</f>
        <v>CORSE</v>
      </c>
      <c r="K2500" t="str">
        <f t="shared" si="159"/>
        <v>niveau secondaire</v>
      </c>
      <c r="L2500" t="str">
        <f t="shared" si="160"/>
        <v>MEDITERRANEE</v>
      </c>
      <c r="M2500" s="11">
        <f t="shared" si="161"/>
        <v>11204</v>
      </c>
      <c r="N2500" s="11">
        <f t="shared" si="162"/>
        <v>2135</v>
      </c>
    </row>
    <row r="2501" spans="1:14" x14ac:dyDescent="0.25">
      <c r="A2501" s="5">
        <v>91</v>
      </c>
      <c r="B2501" s="9" t="s">
        <v>72</v>
      </c>
      <c r="C2501" s="10" t="s">
        <v>73</v>
      </c>
      <c r="D2501" s="11">
        <v>1999</v>
      </c>
      <c r="E2501" s="7" t="s">
        <v>193</v>
      </c>
      <c r="F2501" s="8">
        <v>358</v>
      </c>
      <c r="G2501" s="8">
        <v>35562</v>
      </c>
      <c r="H2501" s="8">
        <v>202</v>
      </c>
      <c r="I2501" s="8">
        <v>46681</v>
      </c>
      <c r="J2501" t="str">
        <f>LOOKUP(A2501,Feuil7!A$2:A$28,Feuil7!D$2:D$28)</f>
        <v>LANGUEDOC-ROUSSILLON</v>
      </c>
      <c r="K2501" t="str">
        <f t="shared" si="159"/>
        <v>niveau primaire</v>
      </c>
      <c r="L2501" t="str">
        <f t="shared" si="160"/>
        <v>MEDITERRANEE</v>
      </c>
      <c r="M2501" s="11">
        <f t="shared" si="161"/>
        <v>82803</v>
      </c>
      <c r="N2501" s="11">
        <f t="shared" si="162"/>
        <v>560</v>
      </c>
    </row>
    <row r="2502" spans="1:14" x14ac:dyDescent="0.25">
      <c r="A2502" s="5">
        <v>22</v>
      </c>
      <c r="B2502" s="9" t="s">
        <v>314</v>
      </c>
      <c r="C2502" s="10" t="s">
        <v>13</v>
      </c>
      <c r="D2502" s="11">
        <v>2006</v>
      </c>
      <c r="E2502" s="7" t="s">
        <v>193</v>
      </c>
      <c r="F2502" s="8">
        <v>197.05780529288842</v>
      </c>
      <c r="G2502" s="8">
        <v>23709.744832441469</v>
      </c>
      <c r="H2502" s="8">
        <v>117.08284897538189</v>
      </c>
      <c r="I2502" s="8">
        <v>38141.199840780748</v>
      </c>
      <c r="J2502" t="str">
        <f>LOOKUP(A2502,Feuil7!A$2:A$28,Feuil7!D$2:D$28)</f>
        <v>PICARDIE</v>
      </c>
      <c r="K2502" t="str">
        <f t="shared" si="159"/>
        <v>niveau primaire</v>
      </c>
      <c r="L2502" t="str">
        <f t="shared" si="160"/>
        <v>BASSIN PARISIEN</v>
      </c>
      <c r="M2502" s="11">
        <f t="shared" si="161"/>
        <v>62165.08532749048</v>
      </c>
      <c r="N2502" s="11">
        <f t="shared" si="162"/>
        <v>314.14065426827028</v>
      </c>
    </row>
    <row r="2503" spans="1:14" x14ac:dyDescent="0.25">
      <c r="A2503" s="5">
        <v>26</v>
      </c>
      <c r="B2503" s="9" t="s">
        <v>125</v>
      </c>
      <c r="C2503" s="10" t="s">
        <v>126</v>
      </c>
      <c r="D2503">
        <v>1968</v>
      </c>
      <c r="E2503" s="7" t="s">
        <v>197</v>
      </c>
      <c r="F2503" s="8">
        <v>172</v>
      </c>
      <c r="G2503" s="8">
        <v>2240</v>
      </c>
      <c r="H2503" s="8">
        <v>116</v>
      </c>
      <c r="I2503" s="8">
        <v>768</v>
      </c>
      <c r="J2503" t="str">
        <f>LOOKUP(A2503,Feuil7!A$2:A$28,Feuil7!D$2:D$28)</f>
        <v>BOURGOGNE</v>
      </c>
      <c r="K2503" t="str">
        <f t="shared" si="159"/>
        <v>niveau supérieur</v>
      </c>
      <c r="L2503" t="str">
        <f t="shared" si="160"/>
        <v>BASSIN PARISIEN</v>
      </c>
      <c r="M2503" s="11">
        <f t="shared" si="161"/>
        <v>3296</v>
      </c>
      <c r="N2503" s="11">
        <f t="shared" si="162"/>
        <v>288</v>
      </c>
    </row>
    <row r="2504" spans="1:14" x14ac:dyDescent="0.25">
      <c r="A2504" s="5">
        <v>53</v>
      </c>
      <c r="B2504" s="9" t="s">
        <v>70</v>
      </c>
      <c r="C2504" s="10" t="s">
        <v>71</v>
      </c>
      <c r="D2504" s="11">
        <v>1999</v>
      </c>
      <c r="E2504" s="7" t="s">
        <v>197</v>
      </c>
      <c r="F2504" s="8">
        <v>3782</v>
      </c>
      <c r="G2504" s="8">
        <v>45342</v>
      </c>
      <c r="H2504" s="8">
        <v>4338</v>
      </c>
      <c r="I2504" s="8">
        <v>47641</v>
      </c>
      <c r="J2504" t="str">
        <f>LOOKUP(A2504,Feuil7!A$2:A$28,Feuil7!D$2:D$28)</f>
        <v>BRETAGNE</v>
      </c>
      <c r="K2504" t="str">
        <f t="shared" si="159"/>
        <v>niveau supérieur</v>
      </c>
      <c r="L2504" t="str">
        <f t="shared" si="160"/>
        <v>OUEST</v>
      </c>
      <c r="M2504" s="11">
        <f t="shared" si="161"/>
        <v>101103</v>
      </c>
      <c r="N2504" s="11">
        <f t="shared" si="162"/>
        <v>8120</v>
      </c>
    </row>
    <row r="2505" spans="1:14" x14ac:dyDescent="0.25">
      <c r="A2505" s="5">
        <v>73</v>
      </c>
      <c r="B2505" s="9" t="s">
        <v>9</v>
      </c>
      <c r="C2505" s="10" t="s">
        <v>170</v>
      </c>
      <c r="D2505" s="11">
        <v>1982</v>
      </c>
      <c r="E2505" s="7" t="s">
        <v>194</v>
      </c>
      <c r="F2505" s="8">
        <v>832</v>
      </c>
      <c r="G2505" s="8">
        <v>2720</v>
      </c>
      <c r="H2505" s="8">
        <v>1068</v>
      </c>
      <c r="I2505" s="8">
        <v>4180</v>
      </c>
      <c r="J2505" t="str">
        <f>LOOKUP(A2505,Feuil7!A$2:A$28,Feuil7!D$2:D$28)</f>
        <v>MIDI-PYRENEES</v>
      </c>
      <c r="K2505" t="str">
        <f t="shared" si="159"/>
        <v>niveau secondaire</v>
      </c>
      <c r="L2505" t="str">
        <f t="shared" si="160"/>
        <v>SUD-OUEST</v>
      </c>
      <c r="M2505" s="11">
        <f t="shared" si="161"/>
        <v>8800</v>
      </c>
      <c r="N2505" s="11">
        <f t="shared" si="162"/>
        <v>1900</v>
      </c>
    </row>
    <row r="2506" spans="1:14" x14ac:dyDescent="0.25">
      <c r="A2506" s="5">
        <v>22</v>
      </c>
      <c r="B2506" s="9" t="s">
        <v>314</v>
      </c>
      <c r="C2506" s="10" t="s">
        <v>13</v>
      </c>
      <c r="D2506" s="11">
        <v>1999</v>
      </c>
      <c r="E2506" s="7" t="s">
        <v>196</v>
      </c>
      <c r="F2506" s="8">
        <v>2875</v>
      </c>
      <c r="G2506" s="8">
        <v>15609</v>
      </c>
      <c r="H2506" s="8">
        <v>3074</v>
      </c>
      <c r="I2506" s="8">
        <v>16873</v>
      </c>
      <c r="J2506" t="str">
        <f>LOOKUP(A2506,Feuil7!A$2:A$28,Feuil7!D$2:D$28)</f>
        <v>PICARDIE</v>
      </c>
      <c r="K2506" t="str">
        <f t="shared" si="159"/>
        <v>niveau supérieur</v>
      </c>
      <c r="L2506" t="str">
        <f t="shared" si="160"/>
        <v>BASSIN PARISIEN</v>
      </c>
      <c r="M2506" s="11">
        <f t="shared" si="161"/>
        <v>38431</v>
      </c>
      <c r="N2506" s="11">
        <f t="shared" si="162"/>
        <v>5949</v>
      </c>
    </row>
    <row r="2507" spans="1:14" x14ac:dyDescent="0.25">
      <c r="A2507" s="5">
        <v>53</v>
      </c>
      <c r="B2507" s="9" t="s">
        <v>121</v>
      </c>
      <c r="C2507" s="10" t="s">
        <v>122</v>
      </c>
      <c r="D2507" s="11">
        <v>1982</v>
      </c>
      <c r="E2507" s="7" t="s">
        <v>195</v>
      </c>
      <c r="F2507" s="8">
        <v>13104</v>
      </c>
      <c r="G2507" s="8">
        <v>30616</v>
      </c>
      <c r="H2507" s="8">
        <v>8528</v>
      </c>
      <c r="I2507" s="8">
        <v>18380</v>
      </c>
      <c r="J2507" t="str">
        <f>LOOKUP(A2507,Feuil7!A$2:A$28,Feuil7!D$2:D$28)</f>
        <v>BRETAGNE</v>
      </c>
      <c r="K2507" t="str">
        <f t="shared" si="159"/>
        <v>niveau secondaire</v>
      </c>
      <c r="L2507" t="str">
        <f t="shared" si="160"/>
        <v>OUEST</v>
      </c>
      <c r="M2507" s="11">
        <f t="shared" si="161"/>
        <v>70628</v>
      </c>
      <c r="N2507" s="11">
        <f t="shared" si="162"/>
        <v>21632</v>
      </c>
    </row>
    <row r="2508" spans="1:14" x14ac:dyDescent="0.25">
      <c r="A2508" s="5">
        <v>23</v>
      </c>
      <c r="B2508" s="9" t="s">
        <v>158</v>
      </c>
      <c r="C2508" s="10" t="s">
        <v>159</v>
      </c>
      <c r="D2508" s="11">
        <v>1975</v>
      </c>
      <c r="E2508" s="7" t="s">
        <v>193</v>
      </c>
      <c r="F2508" s="8">
        <v>13945</v>
      </c>
      <c r="G2508" s="8">
        <v>72455</v>
      </c>
      <c r="H2508" s="8">
        <v>19830</v>
      </c>
      <c r="I2508" s="8">
        <v>101860</v>
      </c>
      <c r="J2508" t="str">
        <f>LOOKUP(A2508,Feuil7!A$2:A$28,Feuil7!D$2:D$28)</f>
        <v>HAUTE-NORMANDIE</v>
      </c>
      <c r="K2508" t="str">
        <f t="shared" si="159"/>
        <v>niveau primaire</v>
      </c>
      <c r="L2508" t="str">
        <f t="shared" si="160"/>
        <v>BASSIN PARISIEN</v>
      </c>
      <c r="M2508" s="11">
        <f t="shared" si="161"/>
        <v>208090</v>
      </c>
      <c r="N2508" s="11">
        <f t="shared" si="162"/>
        <v>33775</v>
      </c>
    </row>
    <row r="2509" spans="1:14" x14ac:dyDescent="0.25">
      <c r="A2509" s="5">
        <v>74</v>
      </c>
      <c r="B2509" s="9" t="s">
        <v>178</v>
      </c>
      <c r="C2509" s="10" t="s">
        <v>179</v>
      </c>
      <c r="D2509" s="11">
        <v>1975</v>
      </c>
      <c r="E2509" s="7" t="s">
        <v>196</v>
      </c>
      <c r="F2509" s="8">
        <v>1450</v>
      </c>
      <c r="G2509" s="8">
        <v>6710</v>
      </c>
      <c r="H2509" s="8">
        <v>1535</v>
      </c>
      <c r="I2509" s="8">
        <v>5795</v>
      </c>
      <c r="J2509" t="str">
        <f>LOOKUP(A2509,Feuil7!A$2:A$28,Feuil7!D$2:D$28)</f>
        <v>LIMOUSIN</v>
      </c>
      <c r="K2509" t="str">
        <f t="shared" si="159"/>
        <v>niveau supérieur</v>
      </c>
      <c r="L2509" t="str">
        <f t="shared" si="160"/>
        <v>SUD-OUEST</v>
      </c>
      <c r="M2509" s="11">
        <f t="shared" si="161"/>
        <v>15490</v>
      </c>
      <c r="N2509" s="11">
        <f t="shared" si="162"/>
        <v>2985</v>
      </c>
    </row>
    <row r="2510" spans="1:14" x14ac:dyDescent="0.25">
      <c r="A2510" s="5">
        <v>24</v>
      </c>
      <c r="B2510" s="9" t="s">
        <v>94</v>
      </c>
      <c r="C2510" s="10" t="s">
        <v>95</v>
      </c>
      <c r="D2510" s="11">
        <v>1990</v>
      </c>
      <c r="E2510" s="7" t="s">
        <v>11</v>
      </c>
      <c r="F2510" s="8">
        <v>4107</v>
      </c>
      <c r="G2510" s="8">
        <v>30136</v>
      </c>
      <c r="H2510" s="8">
        <v>2908</v>
      </c>
      <c r="I2510" s="8">
        <v>35737</v>
      </c>
      <c r="J2510" t="str">
        <f>LOOKUP(A2510,Feuil7!A$2:A$28,Feuil7!D$2:D$28)</f>
        <v>CENTRE</v>
      </c>
      <c r="K2510" t="str">
        <f t="shared" si="159"/>
        <v>niveau primaire</v>
      </c>
      <c r="L2510" t="str">
        <f t="shared" si="160"/>
        <v>BASSIN PARISIEN</v>
      </c>
      <c r="M2510" s="11">
        <f t="shared" si="161"/>
        <v>72888</v>
      </c>
      <c r="N2510" s="11">
        <f t="shared" si="162"/>
        <v>7015</v>
      </c>
    </row>
    <row r="2511" spans="1:14" x14ac:dyDescent="0.25">
      <c r="A2511" s="5">
        <v>83</v>
      </c>
      <c r="B2511" s="9" t="s">
        <v>37</v>
      </c>
      <c r="C2511" s="10" t="s">
        <v>38</v>
      </c>
      <c r="D2511" s="11">
        <v>1982</v>
      </c>
      <c r="E2511" s="7" t="s">
        <v>194</v>
      </c>
      <c r="F2511" s="8">
        <v>732</v>
      </c>
      <c r="G2511" s="8">
        <v>2528</v>
      </c>
      <c r="H2511" s="8">
        <v>1212</v>
      </c>
      <c r="I2511" s="8">
        <v>4360</v>
      </c>
      <c r="J2511" t="str">
        <f>LOOKUP(A2511,Feuil7!A$2:A$28,Feuil7!D$2:D$28)</f>
        <v>AUVERGNE</v>
      </c>
      <c r="K2511" t="str">
        <f t="shared" si="159"/>
        <v>niveau secondaire</v>
      </c>
      <c r="L2511" t="str">
        <f t="shared" si="160"/>
        <v>CENTRE-EST</v>
      </c>
      <c r="M2511" s="11">
        <f t="shared" si="161"/>
        <v>8832</v>
      </c>
      <c r="N2511" s="11">
        <f t="shared" si="162"/>
        <v>1944</v>
      </c>
    </row>
    <row r="2512" spans="1:14" x14ac:dyDescent="0.25">
      <c r="A2512" s="5">
        <v>21</v>
      </c>
      <c r="B2512" s="9" t="s">
        <v>99</v>
      </c>
      <c r="C2512" s="10" t="s">
        <v>116</v>
      </c>
      <c r="D2512" s="11">
        <v>1982</v>
      </c>
      <c r="E2512" s="7" t="s">
        <v>193</v>
      </c>
      <c r="F2512" s="8">
        <v>728</v>
      </c>
      <c r="G2512" s="8">
        <v>14456</v>
      </c>
      <c r="H2512" s="8">
        <v>860</v>
      </c>
      <c r="I2512" s="8">
        <v>20744</v>
      </c>
      <c r="J2512" t="str">
        <f>LOOKUP(A2512,Feuil7!A$2:A$28,Feuil7!D$2:D$28)</f>
        <v>CHAMPAGNE-ARDENNE</v>
      </c>
      <c r="K2512" t="str">
        <f t="shared" si="159"/>
        <v>niveau primaire</v>
      </c>
      <c r="L2512" t="str">
        <f t="shared" si="160"/>
        <v>BASSIN PARISIEN</v>
      </c>
      <c r="M2512" s="11">
        <f t="shared" si="161"/>
        <v>36788</v>
      </c>
      <c r="N2512" s="11">
        <f t="shared" si="162"/>
        <v>1588</v>
      </c>
    </row>
    <row r="2513" spans="1:14" x14ac:dyDescent="0.25">
      <c r="A2513" s="5">
        <v>52</v>
      </c>
      <c r="B2513" s="9" t="s">
        <v>174</v>
      </c>
      <c r="C2513" s="10" t="s">
        <v>175</v>
      </c>
      <c r="D2513" s="11">
        <v>1982</v>
      </c>
      <c r="E2513" s="7" t="s">
        <v>196</v>
      </c>
      <c r="F2513" s="8">
        <v>2120</v>
      </c>
      <c r="G2513" s="8">
        <v>9736</v>
      </c>
      <c r="H2513" s="8">
        <v>3048</v>
      </c>
      <c r="I2513" s="8">
        <v>7456</v>
      </c>
      <c r="J2513" t="str">
        <f>LOOKUP(A2513,Feuil7!A$2:A$28,Feuil7!D$2:D$28)</f>
        <v>PAYS DE LA LOIRE</v>
      </c>
      <c r="K2513" t="str">
        <f t="shared" si="159"/>
        <v>niveau supérieur</v>
      </c>
      <c r="L2513" t="str">
        <f t="shared" si="160"/>
        <v>OUEST</v>
      </c>
      <c r="M2513" s="11">
        <f t="shared" si="161"/>
        <v>22360</v>
      </c>
      <c r="N2513" s="11">
        <f t="shared" si="162"/>
        <v>5168</v>
      </c>
    </row>
    <row r="2514" spans="1:14" x14ac:dyDescent="0.25">
      <c r="A2514" s="5">
        <v>24</v>
      </c>
      <c r="B2514" s="9" t="s">
        <v>68</v>
      </c>
      <c r="C2514" s="10" t="s">
        <v>69</v>
      </c>
      <c r="D2514" s="11">
        <v>2006</v>
      </c>
      <c r="E2514" s="7" t="s">
        <v>196</v>
      </c>
      <c r="F2514" s="8">
        <v>2760.8769853501744</v>
      </c>
      <c r="G2514" s="8">
        <v>17782.171429729126</v>
      </c>
      <c r="H2514" s="8">
        <v>3144.2722102736502</v>
      </c>
      <c r="I2514" s="8">
        <v>19689.388866999299</v>
      </c>
      <c r="J2514" t="str">
        <f>LOOKUP(A2514,Feuil7!A$2:A$28,Feuil7!D$2:D$28)</f>
        <v>CENTRE</v>
      </c>
      <c r="K2514" t="str">
        <f t="shared" si="159"/>
        <v>niveau supérieur</v>
      </c>
      <c r="L2514" t="str">
        <f t="shared" si="160"/>
        <v>BASSIN PARISIEN</v>
      </c>
      <c r="M2514" s="11">
        <f t="shared" si="161"/>
        <v>43376.709492352253</v>
      </c>
      <c r="N2514" s="11">
        <f t="shared" si="162"/>
        <v>5905.1491956238242</v>
      </c>
    </row>
    <row r="2515" spans="1:14" x14ac:dyDescent="0.25">
      <c r="A2515" s="5">
        <v>24</v>
      </c>
      <c r="B2515" s="9" t="s">
        <v>102</v>
      </c>
      <c r="C2515" s="10" t="s">
        <v>103</v>
      </c>
      <c r="D2515" s="11">
        <v>2011</v>
      </c>
      <c r="E2515" s="7" t="s">
        <v>197</v>
      </c>
      <c r="F2515" s="8">
        <v>3463.9655021292306</v>
      </c>
      <c r="G2515" s="8">
        <v>49706.893367657925</v>
      </c>
      <c r="H2515" s="8">
        <v>4367.0513094947646</v>
      </c>
      <c r="I2515" s="8">
        <v>57676.48069062116</v>
      </c>
      <c r="J2515" t="str">
        <f>LOOKUP(A2515,Feuil7!A$2:A$28,Feuil7!D$2:D$28)</f>
        <v>CENTRE</v>
      </c>
      <c r="K2515" t="str">
        <f t="shared" si="159"/>
        <v>niveau supérieur</v>
      </c>
      <c r="L2515" t="str">
        <f t="shared" si="160"/>
        <v>BASSIN PARISIEN</v>
      </c>
      <c r="M2515" s="11">
        <f t="shared" si="161"/>
        <v>115214.39086990309</v>
      </c>
      <c r="N2515" s="11">
        <f t="shared" si="162"/>
        <v>7831.0168116239947</v>
      </c>
    </row>
    <row r="2516" spans="1:14" x14ac:dyDescent="0.25">
      <c r="A2516" s="5">
        <v>83</v>
      </c>
      <c r="B2516" s="9" t="s">
        <v>63</v>
      </c>
      <c r="C2516" s="10" t="s">
        <v>98</v>
      </c>
      <c r="D2516" s="11">
        <v>1999</v>
      </c>
      <c r="E2516" s="7" t="s">
        <v>196</v>
      </c>
      <c r="F2516" s="8">
        <v>1510</v>
      </c>
      <c r="G2516" s="8">
        <v>7300</v>
      </c>
      <c r="H2516" s="8">
        <v>1379</v>
      </c>
      <c r="I2516" s="8">
        <v>9325</v>
      </c>
      <c r="J2516" t="str">
        <f>LOOKUP(A2516,Feuil7!A$2:A$28,Feuil7!D$2:D$28)</f>
        <v>AUVERGNE</v>
      </c>
      <c r="K2516" t="str">
        <f t="shared" si="159"/>
        <v>niveau supérieur</v>
      </c>
      <c r="L2516" t="str">
        <f t="shared" si="160"/>
        <v>CENTRE-EST</v>
      </c>
      <c r="M2516" s="11">
        <f t="shared" si="161"/>
        <v>19514</v>
      </c>
      <c r="N2516" s="11">
        <f t="shared" si="162"/>
        <v>2889</v>
      </c>
    </row>
    <row r="2517" spans="1:14" x14ac:dyDescent="0.25">
      <c r="A2517" s="5">
        <v>91</v>
      </c>
      <c r="B2517" s="9" t="s">
        <v>28</v>
      </c>
      <c r="C2517" s="10" t="s">
        <v>29</v>
      </c>
      <c r="D2517">
        <v>1968</v>
      </c>
      <c r="E2517" s="7" t="s">
        <v>11</v>
      </c>
      <c r="F2517" s="8">
        <v>5136</v>
      </c>
      <c r="G2517" s="8">
        <v>48320</v>
      </c>
      <c r="H2517" s="8">
        <v>4164</v>
      </c>
      <c r="I2517" s="8">
        <v>60116</v>
      </c>
      <c r="J2517" t="str">
        <f>LOOKUP(A2517,Feuil7!A$2:A$28,Feuil7!D$2:D$28)</f>
        <v>LANGUEDOC-ROUSSILLON</v>
      </c>
      <c r="K2517" t="str">
        <f t="shared" si="159"/>
        <v>niveau primaire</v>
      </c>
      <c r="L2517" t="str">
        <f t="shared" si="160"/>
        <v>MEDITERRANEE</v>
      </c>
      <c r="M2517" s="11">
        <f t="shared" si="161"/>
        <v>117736</v>
      </c>
      <c r="N2517" s="11">
        <f t="shared" si="162"/>
        <v>9300</v>
      </c>
    </row>
    <row r="2518" spans="1:14" x14ac:dyDescent="0.25">
      <c r="A2518" s="5">
        <v>22</v>
      </c>
      <c r="B2518" s="9" t="s">
        <v>166</v>
      </c>
      <c r="C2518" s="10" t="s">
        <v>167</v>
      </c>
      <c r="D2518">
        <v>1968</v>
      </c>
      <c r="E2518" s="7" t="s">
        <v>11</v>
      </c>
      <c r="F2518" s="8">
        <v>12372</v>
      </c>
      <c r="G2518" s="8">
        <v>66420</v>
      </c>
      <c r="H2518" s="8">
        <v>11592</v>
      </c>
      <c r="I2518" s="8">
        <v>78992</v>
      </c>
      <c r="J2518" t="str">
        <f>LOOKUP(A2518,Feuil7!A$2:A$28,Feuil7!D$2:D$28)</f>
        <v>PICARDIE</v>
      </c>
      <c r="K2518" t="str">
        <f t="shared" si="159"/>
        <v>niveau primaire</v>
      </c>
      <c r="L2518" t="str">
        <f t="shared" si="160"/>
        <v>BASSIN PARISIEN</v>
      </c>
      <c r="M2518" s="11">
        <f t="shared" si="161"/>
        <v>169376</v>
      </c>
      <c r="N2518" s="11">
        <f t="shared" si="162"/>
        <v>23964</v>
      </c>
    </row>
    <row r="2519" spans="1:14" x14ac:dyDescent="0.25">
      <c r="A2519" s="5">
        <v>54</v>
      </c>
      <c r="B2519" s="9" t="s">
        <v>40</v>
      </c>
      <c r="C2519" s="10" t="s">
        <v>41</v>
      </c>
      <c r="D2519" s="11">
        <v>1975</v>
      </c>
      <c r="E2519" s="7" t="s">
        <v>195</v>
      </c>
      <c r="F2519" s="8">
        <v>7540</v>
      </c>
      <c r="G2519" s="8">
        <v>13575</v>
      </c>
      <c r="H2519" s="8">
        <v>3840</v>
      </c>
      <c r="I2519" s="8">
        <v>7450</v>
      </c>
      <c r="J2519" t="str">
        <f>LOOKUP(A2519,Feuil7!A$2:A$28,Feuil7!D$2:D$28)</f>
        <v>POITOU-CHARENTES</v>
      </c>
      <c r="K2519" t="str">
        <f t="shared" si="159"/>
        <v>niveau secondaire</v>
      </c>
      <c r="L2519" t="str">
        <f t="shared" si="160"/>
        <v>OUEST</v>
      </c>
      <c r="M2519" s="11">
        <f t="shared" si="161"/>
        <v>32405</v>
      </c>
      <c r="N2519" s="11">
        <f t="shared" si="162"/>
        <v>11380</v>
      </c>
    </row>
    <row r="2520" spans="1:14" x14ac:dyDescent="0.25">
      <c r="A2520" s="5">
        <v>11</v>
      </c>
      <c r="B2520" s="9" t="s">
        <v>156</v>
      </c>
      <c r="C2520" s="10" t="s">
        <v>157</v>
      </c>
      <c r="D2520" s="11">
        <v>2006</v>
      </c>
      <c r="E2520" s="7" t="s">
        <v>195</v>
      </c>
      <c r="F2520" s="8">
        <v>7557.1351938857761</v>
      </c>
      <c r="G2520" s="8">
        <v>67620.603609526283</v>
      </c>
      <c r="H2520" s="8">
        <v>5338.5649015735335</v>
      </c>
      <c r="I2520" s="8">
        <v>61724.038227629622</v>
      </c>
      <c r="J2520" t="str">
        <f>LOOKUP(A2520,Feuil7!A$2:A$28,Feuil7!D$2:D$28)</f>
        <v>ILE-DE-FRANCE</v>
      </c>
      <c r="K2520" t="str">
        <f t="shared" si="159"/>
        <v>niveau secondaire</v>
      </c>
      <c r="L2520" t="str">
        <f t="shared" si="160"/>
        <v>REGION PARISIENNE</v>
      </c>
      <c r="M2520" s="11">
        <f t="shared" si="161"/>
        <v>142240.34193261521</v>
      </c>
      <c r="N2520" s="11">
        <f t="shared" si="162"/>
        <v>12895.70009545931</v>
      </c>
    </row>
    <row r="2521" spans="1:14" x14ac:dyDescent="0.25">
      <c r="A2521" s="5">
        <v>43</v>
      </c>
      <c r="B2521" s="9" t="s">
        <v>149</v>
      </c>
      <c r="C2521" s="10" t="s">
        <v>150</v>
      </c>
      <c r="D2521" s="11">
        <v>2006</v>
      </c>
      <c r="E2521" s="7" t="s">
        <v>197</v>
      </c>
      <c r="F2521" s="8">
        <v>856.7451265396478</v>
      </c>
      <c r="G2521" s="8">
        <v>11841.347343212019</v>
      </c>
      <c r="H2521" s="8">
        <v>1244.7023489032213</v>
      </c>
      <c r="I2521" s="8">
        <v>13791.521921917329</v>
      </c>
      <c r="J2521" t="str">
        <f>LOOKUP(A2521,Feuil7!A$2:A$28,Feuil7!D$2:D$28)</f>
        <v>FRANCHE-COMTE</v>
      </c>
      <c r="K2521" t="str">
        <f t="shared" si="159"/>
        <v>niveau supérieur</v>
      </c>
      <c r="L2521" t="str">
        <f t="shared" si="160"/>
        <v>EST</v>
      </c>
      <c r="M2521" s="11">
        <f t="shared" si="161"/>
        <v>27734.31674057222</v>
      </c>
      <c r="N2521" s="11">
        <f t="shared" si="162"/>
        <v>2101.4474754428693</v>
      </c>
    </row>
    <row r="2522" spans="1:14" x14ac:dyDescent="0.25">
      <c r="A2522" s="5">
        <v>82</v>
      </c>
      <c r="B2522" s="9" t="s">
        <v>147</v>
      </c>
      <c r="C2522" s="10" t="s">
        <v>148</v>
      </c>
      <c r="D2522" s="11">
        <v>1975</v>
      </c>
      <c r="E2522" s="7" t="s">
        <v>196</v>
      </c>
      <c r="F2522" s="8">
        <v>6450</v>
      </c>
      <c r="G2522" s="8">
        <v>35670</v>
      </c>
      <c r="H2522" s="8">
        <v>8410</v>
      </c>
      <c r="I2522" s="8">
        <v>30140</v>
      </c>
      <c r="J2522" t="str">
        <f>LOOKUP(A2522,Feuil7!A$2:A$28,Feuil7!D$2:D$28)</f>
        <v>RHONE-ALPES</v>
      </c>
      <c r="K2522" t="str">
        <f t="shared" si="159"/>
        <v>niveau supérieur</v>
      </c>
      <c r="L2522" t="str">
        <f t="shared" si="160"/>
        <v>CENTRE-EST</v>
      </c>
      <c r="M2522" s="11">
        <f t="shared" si="161"/>
        <v>80670</v>
      </c>
      <c r="N2522" s="11">
        <f t="shared" si="162"/>
        <v>14860</v>
      </c>
    </row>
    <row r="2523" spans="1:14" x14ac:dyDescent="0.25">
      <c r="A2523" s="5">
        <v>52</v>
      </c>
      <c r="B2523" s="9" t="s">
        <v>57</v>
      </c>
      <c r="C2523" s="10" t="s">
        <v>117</v>
      </c>
      <c r="D2523">
        <v>1968</v>
      </c>
      <c r="E2523" s="7" t="s">
        <v>11</v>
      </c>
      <c r="F2523" s="8">
        <v>5072</v>
      </c>
      <c r="G2523" s="8">
        <v>37768</v>
      </c>
      <c r="H2523" s="8">
        <v>4828</v>
      </c>
      <c r="I2523" s="8">
        <v>45236</v>
      </c>
      <c r="J2523" t="str">
        <f>LOOKUP(A2523,Feuil7!A$2:A$28,Feuil7!D$2:D$28)</f>
        <v>PAYS DE LA LOIRE</v>
      </c>
      <c r="K2523" t="str">
        <f t="shared" si="159"/>
        <v>niveau primaire</v>
      </c>
      <c r="L2523" t="str">
        <f t="shared" si="160"/>
        <v>OUEST</v>
      </c>
      <c r="M2523" s="11">
        <f t="shared" si="161"/>
        <v>92904</v>
      </c>
      <c r="N2523" s="11">
        <f t="shared" si="162"/>
        <v>9900</v>
      </c>
    </row>
    <row r="2524" spans="1:14" x14ac:dyDescent="0.25">
      <c r="A2524" s="5">
        <v>73</v>
      </c>
      <c r="B2524" s="9" t="s">
        <v>313</v>
      </c>
      <c r="C2524" s="10" t="s">
        <v>24</v>
      </c>
      <c r="D2524" s="11">
        <v>1999</v>
      </c>
      <c r="E2524" s="7" t="s">
        <v>197</v>
      </c>
      <c r="F2524" s="8">
        <v>320</v>
      </c>
      <c r="G2524" s="8">
        <v>5988</v>
      </c>
      <c r="H2524" s="8">
        <v>356</v>
      </c>
      <c r="I2524" s="8">
        <v>6528</v>
      </c>
      <c r="J2524" t="str">
        <f>LOOKUP(A2524,Feuil7!A$2:A$28,Feuil7!D$2:D$28)</f>
        <v>MIDI-PYRENEES</v>
      </c>
      <c r="K2524" t="str">
        <f t="shared" si="159"/>
        <v>niveau supérieur</v>
      </c>
      <c r="L2524" t="str">
        <f t="shared" si="160"/>
        <v>SUD-OUEST</v>
      </c>
      <c r="M2524" s="11">
        <f t="shared" si="161"/>
        <v>13192</v>
      </c>
      <c r="N2524" s="11">
        <f t="shared" si="162"/>
        <v>676</v>
      </c>
    </row>
    <row r="2525" spans="1:14" x14ac:dyDescent="0.25">
      <c r="A2525" s="5">
        <v>25</v>
      </c>
      <c r="B2525" s="9" t="s">
        <v>131</v>
      </c>
      <c r="C2525" s="10" t="s">
        <v>132</v>
      </c>
      <c r="D2525" s="11">
        <v>2011</v>
      </c>
      <c r="E2525" s="7" t="s">
        <v>197</v>
      </c>
      <c r="F2525" s="8">
        <v>935.44971548219576</v>
      </c>
      <c r="G2525" s="8">
        <v>14992.144881968803</v>
      </c>
      <c r="H2525" s="8">
        <v>1282.6157135370725</v>
      </c>
      <c r="I2525" s="8">
        <v>19194.949026668502</v>
      </c>
      <c r="J2525" t="str">
        <f>LOOKUP(A2525,Feuil7!A$2:A$28,Feuil7!D$2:D$28)</f>
        <v>BASSE-NORMANDIE</v>
      </c>
      <c r="K2525" t="str">
        <f t="shared" si="159"/>
        <v>niveau supérieur</v>
      </c>
      <c r="L2525" t="str">
        <f t="shared" si="160"/>
        <v>BASSIN PARISIEN</v>
      </c>
      <c r="M2525" s="11">
        <f t="shared" si="161"/>
        <v>36405.159337656572</v>
      </c>
      <c r="N2525" s="11">
        <f t="shared" si="162"/>
        <v>2218.0654290192683</v>
      </c>
    </row>
    <row r="2526" spans="1:14" x14ac:dyDescent="0.25">
      <c r="A2526" s="5">
        <v>73</v>
      </c>
      <c r="B2526" s="9" t="s">
        <v>168</v>
      </c>
      <c r="C2526" s="10" t="s">
        <v>169</v>
      </c>
      <c r="D2526">
        <v>1968</v>
      </c>
      <c r="E2526" s="7" t="s">
        <v>196</v>
      </c>
      <c r="F2526" s="8">
        <v>1272</v>
      </c>
      <c r="G2526" s="8">
        <v>4780</v>
      </c>
      <c r="H2526" s="8">
        <v>1272</v>
      </c>
      <c r="I2526" s="8">
        <v>3688</v>
      </c>
      <c r="J2526" t="str">
        <f>LOOKUP(A2526,Feuil7!A$2:A$28,Feuil7!D$2:D$28)</f>
        <v>MIDI-PYRENEES</v>
      </c>
      <c r="K2526" t="str">
        <f t="shared" si="159"/>
        <v>niveau supérieur</v>
      </c>
      <c r="L2526" t="str">
        <f t="shared" si="160"/>
        <v>SUD-OUEST</v>
      </c>
      <c r="M2526" s="11">
        <f t="shared" si="161"/>
        <v>11012</v>
      </c>
      <c r="N2526" s="11">
        <f t="shared" si="162"/>
        <v>2544</v>
      </c>
    </row>
    <row r="2527" spans="1:14" x14ac:dyDescent="0.25">
      <c r="A2527" s="5">
        <v>93</v>
      </c>
      <c r="B2527" s="9" t="s">
        <v>308</v>
      </c>
      <c r="C2527" s="10" t="s">
        <v>17</v>
      </c>
      <c r="D2527" s="11">
        <v>2011</v>
      </c>
      <c r="E2527" s="7" t="s">
        <v>11</v>
      </c>
      <c r="F2527" s="8">
        <v>834.64188901729506</v>
      </c>
      <c r="G2527" s="8">
        <v>8622.3520254288542</v>
      </c>
      <c r="H2527" s="8">
        <v>611.89165436012274</v>
      </c>
      <c r="I2527" s="8">
        <v>10196.955112831532</v>
      </c>
      <c r="J2527" t="str">
        <f>LOOKUP(A2527,Feuil7!A$2:A$28,Feuil7!D$2:D$28)</f>
        <v>PROVENCE-ALPES-COTE D'AZUR</v>
      </c>
      <c r="K2527" t="str">
        <f t="shared" si="159"/>
        <v>niveau primaire</v>
      </c>
      <c r="L2527" t="str">
        <f t="shared" si="160"/>
        <v>MEDITERRANEE</v>
      </c>
      <c r="M2527" s="11">
        <f t="shared" si="161"/>
        <v>20265.840681637805</v>
      </c>
      <c r="N2527" s="11">
        <f t="shared" si="162"/>
        <v>1446.5335433774178</v>
      </c>
    </row>
    <row r="2528" spans="1:14" x14ac:dyDescent="0.25">
      <c r="A2528" s="5">
        <v>82</v>
      </c>
      <c r="B2528" s="9" t="s">
        <v>55</v>
      </c>
      <c r="C2528" s="10" t="s">
        <v>65</v>
      </c>
      <c r="D2528" s="11">
        <v>1975</v>
      </c>
      <c r="E2528" s="7" t="s">
        <v>194</v>
      </c>
      <c r="F2528" s="8">
        <v>1380</v>
      </c>
      <c r="G2528" s="8">
        <v>4230</v>
      </c>
      <c r="H2528" s="8">
        <v>1655</v>
      </c>
      <c r="I2528" s="8">
        <v>7895</v>
      </c>
      <c r="J2528" t="str">
        <f>LOOKUP(A2528,Feuil7!A$2:A$28,Feuil7!D$2:D$28)</f>
        <v>RHONE-ALPES</v>
      </c>
      <c r="K2528" t="str">
        <f t="shared" si="159"/>
        <v>niveau secondaire</v>
      </c>
      <c r="L2528" t="str">
        <f t="shared" si="160"/>
        <v>CENTRE-EST</v>
      </c>
      <c r="M2528" s="11">
        <f t="shared" si="161"/>
        <v>15160</v>
      </c>
      <c r="N2528" s="11">
        <f t="shared" si="162"/>
        <v>3035</v>
      </c>
    </row>
    <row r="2529" spans="1:14" x14ac:dyDescent="0.25">
      <c r="A2529" s="5">
        <v>25</v>
      </c>
      <c r="B2529" s="9" t="s">
        <v>131</v>
      </c>
      <c r="C2529" s="10" t="s">
        <v>132</v>
      </c>
      <c r="D2529" s="11">
        <v>2011</v>
      </c>
      <c r="E2529" s="7" t="s">
        <v>195</v>
      </c>
      <c r="F2529" s="8">
        <v>2886.2111783588521</v>
      </c>
      <c r="G2529" s="8">
        <v>33616.989267820965</v>
      </c>
      <c r="H2529" s="8">
        <v>2102.9396250712466</v>
      </c>
      <c r="I2529" s="8">
        <v>23600.690726078847</v>
      </c>
      <c r="J2529" t="str">
        <f>LOOKUP(A2529,Feuil7!A$2:A$28,Feuil7!D$2:D$28)</f>
        <v>BASSE-NORMANDIE</v>
      </c>
      <c r="K2529" t="str">
        <f t="shared" si="159"/>
        <v>niveau secondaire</v>
      </c>
      <c r="L2529" t="str">
        <f t="shared" si="160"/>
        <v>BASSIN PARISIEN</v>
      </c>
      <c r="M2529" s="11">
        <f t="shared" si="161"/>
        <v>62206.830797329909</v>
      </c>
      <c r="N2529" s="11">
        <f t="shared" si="162"/>
        <v>4989.1508034300987</v>
      </c>
    </row>
    <row r="2530" spans="1:14" x14ac:dyDescent="0.25">
      <c r="A2530" s="5">
        <v>73</v>
      </c>
      <c r="B2530" s="9" t="s">
        <v>168</v>
      </c>
      <c r="C2530" s="10" t="s">
        <v>169</v>
      </c>
      <c r="D2530" s="11">
        <v>2011</v>
      </c>
      <c r="E2530" s="7" t="s">
        <v>196</v>
      </c>
      <c r="F2530" s="8">
        <v>2723.9575810895362</v>
      </c>
      <c r="G2530" s="8">
        <v>20005.926050207589</v>
      </c>
      <c r="H2530" s="8">
        <v>2566.4222771084292</v>
      </c>
      <c r="I2530" s="8">
        <v>24938.626021175016</v>
      </c>
      <c r="J2530" t="str">
        <f>LOOKUP(A2530,Feuil7!A$2:A$28,Feuil7!D$2:D$28)</f>
        <v>MIDI-PYRENEES</v>
      </c>
      <c r="K2530" t="str">
        <f t="shared" si="159"/>
        <v>niveau supérieur</v>
      </c>
      <c r="L2530" t="str">
        <f t="shared" si="160"/>
        <v>SUD-OUEST</v>
      </c>
      <c r="M2530" s="11">
        <f t="shared" si="161"/>
        <v>50234.931929580569</v>
      </c>
      <c r="N2530" s="11">
        <f t="shared" si="162"/>
        <v>5290.3798581979654</v>
      </c>
    </row>
    <row r="2531" spans="1:14" x14ac:dyDescent="0.25">
      <c r="A2531" s="5">
        <v>11</v>
      </c>
      <c r="B2531" s="9" t="s">
        <v>160</v>
      </c>
      <c r="C2531" s="10" t="s">
        <v>161</v>
      </c>
      <c r="D2531" s="11">
        <v>1999</v>
      </c>
      <c r="E2531" s="7" t="s">
        <v>197</v>
      </c>
      <c r="F2531" s="8">
        <v>4572</v>
      </c>
      <c r="G2531" s="8">
        <v>65655</v>
      </c>
      <c r="H2531" s="8">
        <v>6484</v>
      </c>
      <c r="I2531" s="8">
        <v>67000</v>
      </c>
      <c r="J2531" t="str">
        <f>LOOKUP(A2531,Feuil7!A$2:A$28,Feuil7!D$2:D$28)</f>
        <v>ILE-DE-FRANCE</v>
      </c>
      <c r="K2531" t="str">
        <f t="shared" si="159"/>
        <v>niveau supérieur</v>
      </c>
      <c r="L2531" t="str">
        <f t="shared" si="160"/>
        <v>REGION PARISIENNE</v>
      </c>
      <c r="M2531" s="11">
        <f t="shared" si="161"/>
        <v>143711</v>
      </c>
      <c r="N2531" s="11">
        <f t="shared" si="162"/>
        <v>11056</v>
      </c>
    </row>
    <row r="2532" spans="1:14" x14ac:dyDescent="0.25">
      <c r="A2532" s="5">
        <v>24</v>
      </c>
      <c r="B2532" s="9" t="s">
        <v>45</v>
      </c>
      <c r="C2532" s="10" t="s">
        <v>46</v>
      </c>
      <c r="D2532" s="11">
        <v>1990</v>
      </c>
      <c r="E2532" s="7" t="s">
        <v>11</v>
      </c>
      <c r="F2532" s="8">
        <v>3356</v>
      </c>
      <c r="G2532" s="8">
        <v>31026</v>
      </c>
      <c r="H2532" s="8">
        <v>2894</v>
      </c>
      <c r="I2532" s="8">
        <v>37523</v>
      </c>
      <c r="J2532" t="str">
        <f>LOOKUP(A2532,Feuil7!A$2:A$28,Feuil7!D$2:D$28)</f>
        <v>CENTRE</v>
      </c>
      <c r="K2532" t="str">
        <f t="shared" si="159"/>
        <v>niveau primaire</v>
      </c>
      <c r="L2532" t="str">
        <f t="shared" si="160"/>
        <v>BASSIN PARISIEN</v>
      </c>
      <c r="M2532" s="11">
        <f t="shared" si="161"/>
        <v>74799</v>
      </c>
      <c r="N2532" s="11">
        <f t="shared" si="162"/>
        <v>6250</v>
      </c>
    </row>
    <row r="2533" spans="1:14" x14ac:dyDescent="0.25">
      <c r="A2533" s="5">
        <v>52</v>
      </c>
      <c r="B2533" s="9" t="s">
        <v>110</v>
      </c>
      <c r="C2533" s="10" t="s">
        <v>111</v>
      </c>
      <c r="D2533" s="11">
        <v>1982</v>
      </c>
      <c r="E2533" s="7" t="s">
        <v>196</v>
      </c>
      <c r="F2533" s="8">
        <v>3304</v>
      </c>
      <c r="G2533" s="8">
        <v>14300</v>
      </c>
      <c r="H2533" s="8">
        <v>4156</v>
      </c>
      <c r="I2533" s="8">
        <v>10732</v>
      </c>
      <c r="J2533" t="str">
        <f>LOOKUP(A2533,Feuil7!A$2:A$28,Feuil7!D$2:D$28)</f>
        <v>PAYS DE LA LOIRE</v>
      </c>
      <c r="K2533" t="str">
        <f t="shared" si="159"/>
        <v>niveau supérieur</v>
      </c>
      <c r="L2533" t="str">
        <f t="shared" si="160"/>
        <v>OUEST</v>
      </c>
      <c r="M2533" s="11">
        <f t="shared" si="161"/>
        <v>32492</v>
      </c>
      <c r="N2533" s="11">
        <f t="shared" si="162"/>
        <v>7460</v>
      </c>
    </row>
    <row r="2534" spans="1:14" x14ac:dyDescent="0.25">
      <c r="A2534" s="5">
        <v>24</v>
      </c>
      <c r="B2534" s="9" t="s">
        <v>84</v>
      </c>
      <c r="C2534" s="10" t="s">
        <v>85</v>
      </c>
      <c r="D2534" s="11">
        <v>1999</v>
      </c>
      <c r="E2534" s="7" t="s">
        <v>11</v>
      </c>
      <c r="F2534" s="8">
        <v>1239</v>
      </c>
      <c r="G2534" s="8">
        <v>19353</v>
      </c>
      <c r="H2534" s="8">
        <v>936</v>
      </c>
      <c r="I2534" s="8">
        <v>22566</v>
      </c>
      <c r="J2534" t="str">
        <f>LOOKUP(A2534,Feuil7!A$2:A$28,Feuil7!D$2:D$28)</f>
        <v>CENTRE</v>
      </c>
      <c r="K2534" t="str">
        <f t="shared" si="159"/>
        <v>niveau primaire</v>
      </c>
      <c r="L2534" t="str">
        <f t="shared" si="160"/>
        <v>BASSIN PARISIEN</v>
      </c>
      <c r="M2534" s="11">
        <f t="shared" si="161"/>
        <v>44094</v>
      </c>
      <c r="N2534" s="11">
        <f t="shared" si="162"/>
        <v>2175</v>
      </c>
    </row>
    <row r="2535" spans="1:14" x14ac:dyDescent="0.25">
      <c r="A2535" s="5">
        <v>93</v>
      </c>
      <c r="B2535" s="9" t="s">
        <v>14</v>
      </c>
      <c r="C2535" s="10" t="s">
        <v>171</v>
      </c>
      <c r="D2535" s="11">
        <v>2006</v>
      </c>
      <c r="E2535" s="7" t="s">
        <v>193</v>
      </c>
      <c r="F2535" s="8">
        <v>266.5617836103047</v>
      </c>
      <c r="G2535" s="8">
        <v>35969.150344760099</v>
      </c>
      <c r="H2535" s="8">
        <v>153.05205210543025</v>
      </c>
      <c r="I2535" s="8">
        <v>55175.54088600853</v>
      </c>
      <c r="J2535" t="str">
        <f>LOOKUP(A2535,Feuil7!A$2:A$28,Feuil7!D$2:D$28)</f>
        <v>PROVENCE-ALPES-COTE D'AZUR</v>
      </c>
      <c r="K2535" t="str">
        <f t="shared" si="159"/>
        <v>niveau primaire</v>
      </c>
      <c r="L2535" t="str">
        <f t="shared" si="160"/>
        <v>MEDITERRANEE</v>
      </c>
      <c r="M2535" s="11">
        <f t="shared" si="161"/>
        <v>91564.305066484361</v>
      </c>
      <c r="N2535" s="11">
        <f t="shared" si="162"/>
        <v>419.61383571573492</v>
      </c>
    </row>
    <row r="2536" spans="1:14" x14ac:dyDescent="0.25">
      <c r="A2536" s="5">
        <v>52</v>
      </c>
      <c r="B2536" s="9" t="s">
        <v>100</v>
      </c>
      <c r="C2536" s="10" t="s">
        <v>101</v>
      </c>
      <c r="D2536" s="11">
        <v>2011</v>
      </c>
      <c r="E2536" s="7" t="s">
        <v>195</v>
      </c>
      <c r="F2536" s="8">
        <v>11488.56189262587</v>
      </c>
      <c r="G2536" s="8">
        <v>134244.46558997719</v>
      </c>
      <c r="H2536" s="8">
        <v>7456.1244725183224</v>
      </c>
      <c r="I2536" s="8">
        <v>104722.51313033683</v>
      </c>
      <c r="J2536" t="str">
        <f>LOOKUP(A2536,Feuil7!A$2:A$28,Feuil7!D$2:D$28)</f>
        <v>PAYS DE LA LOIRE</v>
      </c>
      <c r="K2536" t="str">
        <f t="shared" si="159"/>
        <v>niveau secondaire</v>
      </c>
      <c r="L2536" t="str">
        <f t="shared" si="160"/>
        <v>OUEST</v>
      </c>
      <c r="M2536" s="11">
        <f t="shared" si="161"/>
        <v>257911.66508545823</v>
      </c>
      <c r="N2536" s="11">
        <f t="shared" si="162"/>
        <v>18944.686365144193</v>
      </c>
    </row>
    <row r="2537" spans="1:14" x14ac:dyDescent="0.25">
      <c r="A2537" s="5">
        <v>22</v>
      </c>
      <c r="B2537" s="9" t="s">
        <v>166</v>
      </c>
      <c r="C2537" s="10" t="s">
        <v>167</v>
      </c>
      <c r="D2537" s="11">
        <v>2006</v>
      </c>
      <c r="E2537" s="7" t="s">
        <v>11</v>
      </c>
      <c r="F2537" s="8">
        <v>4785.5666323867908</v>
      </c>
      <c r="G2537" s="8">
        <v>42648.95746347274</v>
      </c>
      <c r="H2537" s="8">
        <v>2923.0614688646197</v>
      </c>
      <c r="I2537" s="8">
        <v>53775.603292541819</v>
      </c>
      <c r="J2537" t="str">
        <f>LOOKUP(A2537,Feuil7!A$2:A$28,Feuil7!D$2:D$28)</f>
        <v>PICARDIE</v>
      </c>
      <c r="K2537" t="str">
        <f t="shared" si="159"/>
        <v>niveau primaire</v>
      </c>
      <c r="L2537" t="str">
        <f t="shared" si="160"/>
        <v>BASSIN PARISIEN</v>
      </c>
      <c r="M2537" s="11">
        <f t="shared" si="161"/>
        <v>104133.18885726597</v>
      </c>
      <c r="N2537" s="11">
        <f t="shared" si="162"/>
        <v>7708.62810125141</v>
      </c>
    </row>
    <row r="2538" spans="1:14" x14ac:dyDescent="0.25">
      <c r="A2538" s="5">
        <v>22</v>
      </c>
      <c r="B2538" s="9" t="s">
        <v>129</v>
      </c>
      <c r="C2538" s="10" t="s">
        <v>130</v>
      </c>
      <c r="D2538" s="11">
        <v>1990</v>
      </c>
      <c r="E2538" s="7" t="s">
        <v>193</v>
      </c>
      <c r="F2538" s="8">
        <v>1606</v>
      </c>
      <c r="G2538" s="8">
        <v>43998</v>
      </c>
      <c r="H2538" s="8">
        <v>1468</v>
      </c>
      <c r="I2538" s="8">
        <v>58480</v>
      </c>
      <c r="J2538" t="str">
        <f>LOOKUP(A2538,Feuil7!A$2:A$28,Feuil7!D$2:D$28)</f>
        <v>PICARDIE</v>
      </c>
      <c r="K2538" t="str">
        <f t="shared" si="159"/>
        <v>niveau primaire</v>
      </c>
      <c r="L2538" t="str">
        <f t="shared" si="160"/>
        <v>BASSIN PARISIEN</v>
      </c>
      <c r="M2538" s="11">
        <f t="shared" si="161"/>
        <v>105552</v>
      </c>
      <c r="N2538" s="11">
        <f t="shared" si="162"/>
        <v>3074</v>
      </c>
    </row>
    <row r="2539" spans="1:14" x14ac:dyDescent="0.25">
      <c r="A2539" s="5">
        <v>53</v>
      </c>
      <c r="B2539" s="9" t="s">
        <v>12</v>
      </c>
      <c r="C2539" s="10" t="s">
        <v>58</v>
      </c>
      <c r="D2539" s="11">
        <v>1999</v>
      </c>
      <c r="E2539" s="7" t="s">
        <v>195</v>
      </c>
      <c r="F2539" s="8">
        <v>5053</v>
      </c>
      <c r="G2539" s="8">
        <v>56532</v>
      </c>
      <c r="H2539" s="8">
        <v>2930</v>
      </c>
      <c r="I2539" s="8">
        <v>41042</v>
      </c>
      <c r="J2539" t="str">
        <f>LOOKUP(A2539,Feuil7!A$2:A$28,Feuil7!D$2:D$28)</f>
        <v>BRETAGNE</v>
      </c>
      <c r="K2539" t="str">
        <f t="shared" si="159"/>
        <v>niveau secondaire</v>
      </c>
      <c r="L2539" t="str">
        <f t="shared" si="160"/>
        <v>OUEST</v>
      </c>
      <c r="M2539" s="11">
        <f t="shared" si="161"/>
        <v>105557</v>
      </c>
      <c r="N2539" s="11">
        <f t="shared" si="162"/>
        <v>7983</v>
      </c>
    </row>
    <row r="2540" spans="1:14" x14ac:dyDescent="0.25">
      <c r="A2540" s="5">
        <v>74</v>
      </c>
      <c r="B2540" s="9" t="s">
        <v>178</v>
      </c>
      <c r="C2540" s="10" t="s">
        <v>179</v>
      </c>
      <c r="D2540" s="11">
        <v>1982</v>
      </c>
      <c r="E2540" s="7" t="s">
        <v>194</v>
      </c>
      <c r="F2540" s="8">
        <v>1124</v>
      </c>
      <c r="G2540" s="8">
        <v>4524</v>
      </c>
      <c r="H2540" s="8">
        <v>1680</v>
      </c>
      <c r="I2540" s="8">
        <v>8344</v>
      </c>
      <c r="J2540" t="str">
        <f>LOOKUP(A2540,Feuil7!A$2:A$28,Feuil7!D$2:D$28)</f>
        <v>LIMOUSIN</v>
      </c>
      <c r="K2540" t="str">
        <f t="shared" si="159"/>
        <v>niveau secondaire</v>
      </c>
      <c r="L2540" t="str">
        <f t="shared" si="160"/>
        <v>SUD-OUEST</v>
      </c>
      <c r="M2540" s="11">
        <f t="shared" si="161"/>
        <v>15672</v>
      </c>
      <c r="N2540" s="11">
        <f t="shared" si="162"/>
        <v>2804</v>
      </c>
    </row>
    <row r="2541" spans="1:14" x14ac:dyDescent="0.25">
      <c r="A2541" s="5">
        <v>83</v>
      </c>
      <c r="B2541" s="9" t="s">
        <v>135</v>
      </c>
      <c r="C2541" s="10" t="s">
        <v>136</v>
      </c>
      <c r="D2541" s="11">
        <v>1999</v>
      </c>
      <c r="E2541" s="7" t="s">
        <v>195</v>
      </c>
      <c r="F2541" s="8">
        <v>5568</v>
      </c>
      <c r="G2541" s="8">
        <v>63586</v>
      </c>
      <c r="H2541" s="8">
        <v>3167</v>
      </c>
      <c r="I2541" s="8">
        <v>44783</v>
      </c>
      <c r="J2541" t="str">
        <f>LOOKUP(A2541,Feuil7!A$2:A$28,Feuil7!D$2:D$28)</f>
        <v>AUVERGNE</v>
      </c>
      <c r="K2541" t="str">
        <f t="shared" si="159"/>
        <v>niveau secondaire</v>
      </c>
      <c r="L2541" t="str">
        <f t="shared" si="160"/>
        <v>CENTRE-EST</v>
      </c>
      <c r="M2541" s="11">
        <f t="shared" si="161"/>
        <v>117104</v>
      </c>
      <c r="N2541" s="11">
        <f t="shared" si="162"/>
        <v>8735</v>
      </c>
    </row>
    <row r="2542" spans="1:14" x14ac:dyDescent="0.25">
      <c r="A2542" s="5">
        <v>11</v>
      </c>
      <c r="B2542" s="9" t="s">
        <v>160</v>
      </c>
      <c r="C2542" s="10" t="s">
        <v>161</v>
      </c>
      <c r="D2542" s="11">
        <v>1990</v>
      </c>
      <c r="E2542" s="7" t="s">
        <v>195</v>
      </c>
      <c r="F2542" s="8">
        <v>17953</v>
      </c>
      <c r="G2542" s="8">
        <v>78914</v>
      </c>
      <c r="H2542" s="8">
        <v>14793</v>
      </c>
      <c r="I2542" s="8">
        <v>59057</v>
      </c>
      <c r="J2542" t="str">
        <f>LOOKUP(A2542,Feuil7!A$2:A$28,Feuil7!D$2:D$28)</f>
        <v>ILE-DE-FRANCE</v>
      </c>
      <c r="K2542" t="str">
        <f t="shared" si="159"/>
        <v>niveau secondaire</v>
      </c>
      <c r="L2542" t="str">
        <f t="shared" si="160"/>
        <v>REGION PARISIENNE</v>
      </c>
      <c r="M2542" s="11">
        <f t="shared" si="161"/>
        <v>170717</v>
      </c>
      <c r="N2542" s="11">
        <f t="shared" si="162"/>
        <v>32746</v>
      </c>
    </row>
    <row r="2543" spans="1:14" x14ac:dyDescent="0.25">
      <c r="A2543" s="5">
        <v>91</v>
      </c>
      <c r="B2543" s="9" t="s">
        <v>72</v>
      </c>
      <c r="C2543" s="10" t="s">
        <v>73</v>
      </c>
      <c r="D2543" s="11">
        <v>1990</v>
      </c>
      <c r="E2543" s="7" t="s">
        <v>196</v>
      </c>
      <c r="F2543" s="8">
        <v>1834</v>
      </c>
      <c r="G2543" s="8">
        <v>19288</v>
      </c>
      <c r="H2543" s="8">
        <v>2445</v>
      </c>
      <c r="I2543" s="8">
        <v>21308</v>
      </c>
      <c r="J2543" t="str">
        <f>LOOKUP(A2543,Feuil7!A$2:A$28,Feuil7!D$2:D$28)</f>
        <v>LANGUEDOC-ROUSSILLON</v>
      </c>
      <c r="K2543" t="str">
        <f t="shared" si="159"/>
        <v>niveau supérieur</v>
      </c>
      <c r="L2543" t="str">
        <f t="shared" si="160"/>
        <v>MEDITERRANEE</v>
      </c>
      <c r="M2543" s="11">
        <f t="shared" si="161"/>
        <v>44875</v>
      </c>
      <c r="N2543" s="11">
        <f t="shared" si="162"/>
        <v>4279</v>
      </c>
    </row>
    <row r="2544" spans="1:14" x14ac:dyDescent="0.25">
      <c r="A2544" s="5">
        <v>82</v>
      </c>
      <c r="B2544" s="9" t="s">
        <v>23</v>
      </c>
      <c r="C2544" s="10" t="s">
        <v>154</v>
      </c>
      <c r="D2544" s="11">
        <v>2011</v>
      </c>
      <c r="E2544" s="7" t="s">
        <v>11</v>
      </c>
      <c r="F2544" s="8">
        <v>1867.3181766061623</v>
      </c>
      <c r="G2544" s="8">
        <v>18450.057844454484</v>
      </c>
      <c r="H2544" s="8">
        <v>1140.7824989357073</v>
      </c>
      <c r="I2544" s="8">
        <v>20844.242919863074</v>
      </c>
      <c r="J2544" t="str">
        <f>LOOKUP(A2544,Feuil7!A$2:A$28,Feuil7!D$2:D$28)</f>
        <v>RHONE-ALPES</v>
      </c>
      <c r="K2544" t="str">
        <f t="shared" si="159"/>
        <v>niveau primaire</v>
      </c>
      <c r="L2544" t="str">
        <f t="shared" si="160"/>
        <v>CENTRE-EST</v>
      </c>
      <c r="M2544" s="11">
        <f t="shared" si="161"/>
        <v>42302.40143985943</v>
      </c>
      <c r="N2544" s="11">
        <f t="shared" si="162"/>
        <v>3008.1006755418694</v>
      </c>
    </row>
    <row r="2545" spans="1:14" x14ac:dyDescent="0.25">
      <c r="A2545" s="5">
        <v>43</v>
      </c>
      <c r="B2545" s="9" t="s">
        <v>149</v>
      </c>
      <c r="C2545" s="10" t="s">
        <v>150</v>
      </c>
      <c r="D2545" s="11">
        <v>2011</v>
      </c>
      <c r="E2545" s="7" t="s">
        <v>196</v>
      </c>
      <c r="F2545" s="8">
        <v>1936.8160499747414</v>
      </c>
      <c r="G2545" s="8">
        <v>11747.993171561635</v>
      </c>
      <c r="H2545" s="8">
        <v>1599.8327157961182</v>
      </c>
      <c r="I2545" s="8">
        <v>12577.990820035197</v>
      </c>
      <c r="J2545" t="str">
        <f>LOOKUP(A2545,Feuil7!A$2:A$28,Feuil7!D$2:D$28)</f>
        <v>FRANCHE-COMTE</v>
      </c>
      <c r="K2545" t="str">
        <f t="shared" si="159"/>
        <v>niveau supérieur</v>
      </c>
      <c r="L2545" t="str">
        <f t="shared" si="160"/>
        <v>EST</v>
      </c>
      <c r="M2545" s="11">
        <f t="shared" si="161"/>
        <v>27862.63275736769</v>
      </c>
      <c r="N2545" s="11">
        <f t="shared" si="162"/>
        <v>3536.6487657708594</v>
      </c>
    </row>
    <row r="2546" spans="1:14" x14ac:dyDescent="0.25">
      <c r="A2546" s="5">
        <v>73</v>
      </c>
      <c r="B2546" s="9" t="s">
        <v>30</v>
      </c>
      <c r="C2546" s="10" t="s">
        <v>31</v>
      </c>
      <c r="D2546">
        <v>1968</v>
      </c>
      <c r="E2546" s="7" t="s">
        <v>193</v>
      </c>
      <c r="F2546" s="8">
        <v>4516</v>
      </c>
      <c r="G2546" s="8">
        <v>26552</v>
      </c>
      <c r="H2546" s="8">
        <v>4080</v>
      </c>
      <c r="I2546" s="8">
        <v>30708</v>
      </c>
      <c r="J2546" t="str">
        <f>LOOKUP(A2546,Feuil7!A$2:A$28,Feuil7!D$2:D$28)</f>
        <v>MIDI-PYRENEES</v>
      </c>
      <c r="K2546" t="str">
        <f t="shared" si="159"/>
        <v>niveau primaire</v>
      </c>
      <c r="L2546" t="str">
        <f t="shared" si="160"/>
        <v>SUD-OUEST</v>
      </c>
      <c r="M2546" s="11">
        <f t="shared" si="161"/>
        <v>65856</v>
      </c>
      <c r="N2546" s="11">
        <f t="shared" si="162"/>
        <v>8596</v>
      </c>
    </row>
    <row r="2547" spans="1:14" x14ac:dyDescent="0.25">
      <c r="A2547" s="5">
        <v>93</v>
      </c>
      <c r="B2547" s="9" t="s">
        <v>172</v>
      </c>
      <c r="C2547" s="10" t="s">
        <v>173</v>
      </c>
      <c r="D2547" s="11">
        <v>1990</v>
      </c>
      <c r="E2547" s="7" t="s">
        <v>193</v>
      </c>
      <c r="F2547" s="8">
        <v>986</v>
      </c>
      <c r="G2547" s="8">
        <v>28690</v>
      </c>
      <c r="H2547" s="8">
        <v>792</v>
      </c>
      <c r="I2547" s="8">
        <v>37296</v>
      </c>
      <c r="J2547" t="str">
        <f>LOOKUP(A2547,Feuil7!A$2:A$28,Feuil7!D$2:D$28)</f>
        <v>PROVENCE-ALPES-COTE D'AZUR</v>
      </c>
      <c r="K2547" t="str">
        <f t="shared" si="159"/>
        <v>niveau primaire</v>
      </c>
      <c r="L2547" t="str">
        <f t="shared" si="160"/>
        <v>MEDITERRANEE</v>
      </c>
      <c r="M2547" s="11">
        <f t="shared" si="161"/>
        <v>67764</v>
      </c>
      <c r="N2547" s="11">
        <f t="shared" si="162"/>
        <v>1778</v>
      </c>
    </row>
    <row r="2548" spans="1:14" x14ac:dyDescent="0.25">
      <c r="A2548" s="5">
        <v>11</v>
      </c>
      <c r="B2548" s="9" t="s">
        <v>16</v>
      </c>
      <c r="C2548" s="10" t="s">
        <v>189</v>
      </c>
      <c r="D2548" s="11">
        <v>2011</v>
      </c>
      <c r="E2548" s="7" t="s">
        <v>197</v>
      </c>
      <c r="F2548" s="8">
        <v>8507.8261919639699</v>
      </c>
      <c r="G2548" s="8">
        <v>105781.97922296541</v>
      </c>
      <c r="H2548" s="8">
        <v>11731.874147586925</v>
      </c>
      <c r="I2548" s="8">
        <v>120640.73657075499</v>
      </c>
      <c r="J2548" t="str">
        <f>LOOKUP(A2548,Feuil7!A$2:A$28,Feuil7!D$2:D$28)</f>
        <v>ILE-DE-FRANCE</v>
      </c>
      <c r="K2548" t="str">
        <f t="shared" si="159"/>
        <v>niveau supérieur</v>
      </c>
      <c r="L2548" t="str">
        <f t="shared" si="160"/>
        <v>REGION PARISIENNE</v>
      </c>
      <c r="M2548" s="11">
        <f t="shared" si="161"/>
        <v>246662.4161332713</v>
      </c>
      <c r="N2548" s="11">
        <f t="shared" si="162"/>
        <v>20239.700339550895</v>
      </c>
    </row>
    <row r="2549" spans="1:14" x14ac:dyDescent="0.25">
      <c r="A2549" s="5">
        <v>26</v>
      </c>
      <c r="B2549" s="9" t="s">
        <v>21</v>
      </c>
      <c r="C2549" s="10" t="s">
        <v>56</v>
      </c>
      <c r="D2549">
        <v>1968</v>
      </c>
      <c r="E2549" s="7" t="s">
        <v>197</v>
      </c>
      <c r="F2549" s="8">
        <v>544</v>
      </c>
      <c r="G2549" s="8">
        <v>6000</v>
      </c>
      <c r="H2549" s="8">
        <v>516</v>
      </c>
      <c r="I2549" s="8">
        <v>2480</v>
      </c>
      <c r="J2549" t="str">
        <f>LOOKUP(A2549,Feuil7!A$2:A$28,Feuil7!D$2:D$28)</f>
        <v>BOURGOGNE</v>
      </c>
      <c r="K2549" t="str">
        <f t="shared" si="159"/>
        <v>niveau supérieur</v>
      </c>
      <c r="L2549" t="str">
        <f t="shared" si="160"/>
        <v>BASSIN PARISIEN</v>
      </c>
      <c r="M2549" s="11">
        <f t="shared" si="161"/>
        <v>9540</v>
      </c>
      <c r="N2549" s="11">
        <f t="shared" si="162"/>
        <v>1060</v>
      </c>
    </row>
    <row r="2550" spans="1:14" x14ac:dyDescent="0.25">
      <c r="A2550" s="5">
        <v>52</v>
      </c>
      <c r="B2550" s="9" t="s">
        <v>57</v>
      </c>
      <c r="C2550" s="10" t="s">
        <v>117</v>
      </c>
      <c r="D2550" s="11">
        <v>2011</v>
      </c>
      <c r="E2550" s="7" t="s">
        <v>11</v>
      </c>
      <c r="F2550" s="8">
        <v>1189.4410522347068</v>
      </c>
      <c r="G2550" s="8">
        <v>21104.145627915896</v>
      </c>
      <c r="H2550" s="8">
        <v>816.48439573358735</v>
      </c>
      <c r="I2550" s="8">
        <v>24207.267828008811</v>
      </c>
      <c r="J2550" t="str">
        <f>LOOKUP(A2550,Feuil7!A$2:A$28,Feuil7!D$2:D$28)</f>
        <v>PAYS DE LA LOIRE</v>
      </c>
      <c r="K2550" t="str">
        <f t="shared" si="159"/>
        <v>niveau primaire</v>
      </c>
      <c r="L2550" t="str">
        <f t="shared" si="160"/>
        <v>OUEST</v>
      </c>
      <c r="M2550" s="11">
        <f t="shared" si="161"/>
        <v>47317.338903893004</v>
      </c>
      <c r="N2550" s="11">
        <f t="shared" si="162"/>
        <v>2005.9254479682941</v>
      </c>
    </row>
    <row r="2551" spans="1:14" x14ac:dyDescent="0.25">
      <c r="A2551" s="5">
        <v>93</v>
      </c>
      <c r="B2551" s="9" t="s">
        <v>14</v>
      </c>
      <c r="C2551" s="10" t="s">
        <v>171</v>
      </c>
      <c r="D2551" s="11">
        <v>1999</v>
      </c>
      <c r="E2551" s="7" t="s">
        <v>197</v>
      </c>
      <c r="F2551" s="8">
        <v>2149</v>
      </c>
      <c r="G2551" s="8">
        <v>49567</v>
      </c>
      <c r="H2551" s="8">
        <v>2935</v>
      </c>
      <c r="I2551" s="8">
        <v>50350</v>
      </c>
      <c r="J2551" t="str">
        <f>LOOKUP(A2551,Feuil7!A$2:A$28,Feuil7!D$2:D$28)</f>
        <v>PROVENCE-ALPES-COTE D'AZUR</v>
      </c>
      <c r="K2551" t="str">
        <f t="shared" si="159"/>
        <v>niveau supérieur</v>
      </c>
      <c r="L2551" t="str">
        <f t="shared" si="160"/>
        <v>MEDITERRANEE</v>
      </c>
      <c r="M2551" s="11">
        <f t="shared" si="161"/>
        <v>105001</v>
      </c>
      <c r="N2551" s="11">
        <f t="shared" si="162"/>
        <v>5084</v>
      </c>
    </row>
    <row r="2552" spans="1:14" x14ac:dyDescent="0.25">
      <c r="A2552" s="5">
        <v>54</v>
      </c>
      <c r="B2552" s="9" t="s">
        <v>176</v>
      </c>
      <c r="C2552" s="10" t="s">
        <v>177</v>
      </c>
      <c r="D2552" s="11">
        <v>2011</v>
      </c>
      <c r="E2552" s="7" t="s">
        <v>193</v>
      </c>
      <c r="F2552" s="8">
        <v>59.024305651890273</v>
      </c>
      <c r="G2552" s="8">
        <v>15735.010368556263</v>
      </c>
      <c r="H2552" s="8">
        <v>17.188061409652047</v>
      </c>
      <c r="I2552" s="8">
        <v>25234.971542099374</v>
      </c>
      <c r="J2552" t="str">
        <f>LOOKUP(A2552,Feuil7!A$2:A$28,Feuil7!D$2:D$28)</f>
        <v>POITOU-CHARENTES</v>
      </c>
      <c r="K2552" t="str">
        <f t="shared" si="159"/>
        <v>niveau primaire</v>
      </c>
      <c r="L2552" t="str">
        <f t="shared" si="160"/>
        <v>OUEST</v>
      </c>
      <c r="M2552" s="11">
        <f t="shared" si="161"/>
        <v>41046.194277717179</v>
      </c>
      <c r="N2552" s="11">
        <f t="shared" si="162"/>
        <v>76.212367061542324</v>
      </c>
    </row>
    <row r="2553" spans="1:14" x14ac:dyDescent="0.25">
      <c r="A2553" s="5">
        <v>26</v>
      </c>
      <c r="B2553" s="9" t="s">
        <v>151</v>
      </c>
      <c r="C2553" s="10" t="s">
        <v>152</v>
      </c>
      <c r="D2553" s="11">
        <v>2011</v>
      </c>
      <c r="E2553" s="7" t="s">
        <v>196</v>
      </c>
      <c r="F2553" s="8">
        <v>4114.8301752147763</v>
      </c>
      <c r="G2553" s="8">
        <v>26648.36271010571</v>
      </c>
      <c r="H2553" s="8">
        <v>3548.8994131975587</v>
      </c>
      <c r="I2553" s="8">
        <v>30598.544689207924</v>
      </c>
      <c r="J2553" t="str">
        <f>LOOKUP(A2553,Feuil7!A$2:A$28,Feuil7!D$2:D$28)</f>
        <v>BOURGOGNE</v>
      </c>
      <c r="K2553" t="str">
        <f t="shared" si="159"/>
        <v>niveau supérieur</v>
      </c>
      <c r="L2553" t="str">
        <f t="shared" si="160"/>
        <v>BASSIN PARISIEN</v>
      </c>
      <c r="M2553" s="11">
        <f t="shared" si="161"/>
        <v>64910.636987725971</v>
      </c>
      <c r="N2553" s="11">
        <f t="shared" si="162"/>
        <v>7663.729588412335</v>
      </c>
    </row>
    <row r="2554" spans="1:14" x14ac:dyDescent="0.25">
      <c r="A2554" s="5">
        <v>73</v>
      </c>
      <c r="B2554" s="9" t="s">
        <v>168</v>
      </c>
      <c r="C2554" s="10" t="s">
        <v>169</v>
      </c>
      <c r="D2554">
        <v>1968</v>
      </c>
      <c r="E2554" s="7" t="s">
        <v>11</v>
      </c>
      <c r="F2554" s="8">
        <v>5004</v>
      </c>
      <c r="G2554" s="8">
        <v>55316</v>
      </c>
      <c r="H2554" s="8">
        <v>4196</v>
      </c>
      <c r="I2554" s="8">
        <v>67900</v>
      </c>
      <c r="J2554" t="str">
        <f>LOOKUP(A2554,Feuil7!A$2:A$28,Feuil7!D$2:D$28)</f>
        <v>MIDI-PYRENEES</v>
      </c>
      <c r="K2554" t="str">
        <f t="shared" si="159"/>
        <v>niveau primaire</v>
      </c>
      <c r="L2554" t="str">
        <f t="shared" si="160"/>
        <v>SUD-OUEST</v>
      </c>
      <c r="M2554" s="11">
        <f t="shared" si="161"/>
        <v>132416</v>
      </c>
      <c r="N2554" s="11">
        <f t="shared" si="162"/>
        <v>9200</v>
      </c>
    </row>
    <row r="2555" spans="1:14" x14ac:dyDescent="0.25">
      <c r="A2555" s="5">
        <v>41</v>
      </c>
      <c r="B2555" s="9" t="s">
        <v>180</v>
      </c>
      <c r="C2555" s="10" t="s">
        <v>181</v>
      </c>
      <c r="D2555" s="11">
        <v>1982</v>
      </c>
      <c r="E2555" s="7" t="s">
        <v>196</v>
      </c>
      <c r="F2555" s="8">
        <v>1648</v>
      </c>
      <c r="G2555" s="8">
        <v>7408</v>
      </c>
      <c r="H2555" s="8">
        <v>2412</v>
      </c>
      <c r="I2555" s="8">
        <v>6016</v>
      </c>
      <c r="J2555" t="str">
        <f>LOOKUP(A2555,Feuil7!A$2:A$28,Feuil7!D$2:D$28)</f>
        <v>LORRAINE</v>
      </c>
      <c r="K2555" t="str">
        <f t="shared" si="159"/>
        <v>niveau supérieur</v>
      </c>
      <c r="L2555" t="str">
        <f t="shared" si="160"/>
        <v>EST</v>
      </c>
      <c r="M2555" s="11">
        <f t="shared" si="161"/>
        <v>17484</v>
      </c>
      <c r="N2555" s="11">
        <f t="shared" si="162"/>
        <v>4060</v>
      </c>
    </row>
    <row r="2556" spans="1:14" x14ac:dyDescent="0.25">
      <c r="A2556" s="5">
        <v>26</v>
      </c>
      <c r="B2556" s="9" t="s">
        <v>125</v>
      </c>
      <c r="C2556" s="10" t="s">
        <v>126</v>
      </c>
      <c r="D2556">
        <v>1968</v>
      </c>
      <c r="E2556" s="7" t="s">
        <v>194</v>
      </c>
      <c r="F2556" s="8">
        <v>532</v>
      </c>
      <c r="G2556" s="8">
        <v>1828</v>
      </c>
      <c r="H2556" s="8">
        <v>752</v>
      </c>
      <c r="I2556" s="8">
        <v>3772</v>
      </c>
      <c r="J2556" t="str">
        <f>LOOKUP(A2556,Feuil7!A$2:A$28,Feuil7!D$2:D$28)</f>
        <v>BOURGOGNE</v>
      </c>
      <c r="K2556" t="str">
        <f t="shared" si="159"/>
        <v>niveau secondaire</v>
      </c>
      <c r="L2556" t="str">
        <f t="shared" si="160"/>
        <v>BASSIN PARISIEN</v>
      </c>
      <c r="M2556" s="11">
        <f t="shared" si="161"/>
        <v>6884</v>
      </c>
      <c r="N2556" s="11">
        <f t="shared" si="162"/>
        <v>1284</v>
      </c>
    </row>
    <row r="2557" spans="1:14" x14ac:dyDescent="0.25">
      <c r="A2557" s="5">
        <v>52</v>
      </c>
      <c r="B2557" s="9" t="s">
        <v>110</v>
      </c>
      <c r="C2557" s="10" t="s">
        <v>111</v>
      </c>
      <c r="D2557">
        <v>1968</v>
      </c>
      <c r="E2557" s="7" t="s">
        <v>11</v>
      </c>
      <c r="F2557" s="8">
        <v>12028</v>
      </c>
      <c r="G2557" s="8">
        <v>76768</v>
      </c>
      <c r="H2557" s="8">
        <v>11756</v>
      </c>
      <c r="I2557" s="8">
        <v>96716</v>
      </c>
      <c r="J2557" t="str">
        <f>LOOKUP(A2557,Feuil7!A$2:A$28,Feuil7!D$2:D$28)</f>
        <v>PAYS DE LA LOIRE</v>
      </c>
      <c r="K2557" t="str">
        <f t="shared" si="159"/>
        <v>niveau primaire</v>
      </c>
      <c r="L2557" t="str">
        <f t="shared" si="160"/>
        <v>OUEST</v>
      </c>
      <c r="M2557" s="11">
        <f t="shared" si="161"/>
        <v>197268</v>
      </c>
      <c r="N2557" s="11">
        <f t="shared" si="162"/>
        <v>23784</v>
      </c>
    </row>
    <row r="2558" spans="1:14" x14ac:dyDescent="0.25">
      <c r="A2558" s="5">
        <v>42</v>
      </c>
      <c r="B2558" s="9" t="s">
        <v>143</v>
      </c>
      <c r="C2558" s="10" t="s">
        <v>144</v>
      </c>
      <c r="D2558" s="11">
        <v>1999</v>
      </c>
      <c r="E2558" s="7" t="s">
        <v>196</v>
      </c>
      <c r="F2558" s="8">
        <v>6151</v>
      </c>
      <c r="G2558" s="8">
        <v>38283</v>
      </c>
      <c r="H2558" s="8">
        <v>6988</v>
      </c>
      <c r="I2558" s="8">
        <v>38824</v>
      </c>
      <c r="J2558" t="str">
        <f>LOOKUP(A2558,Feuil7!A$2:A$28,Feuil7!D$2:D$28)</f>
        <v>ALSACE</v>
      </c>
      <c r="K2558" t="str">
        <f t="shared" si="159"/>
        <v>niveau supérieur</v>
      </c>
      <c r="L2558" t="str">
        <f t="shared" si="160"/>
        <v>EST</v>
      </c>
      <c r="M2558" s="11">
        <f t="shared" si="161"/>
        <v>90246</v>
      </c>
      <c r="N2558" s="11">
        <f t="shared" si="162"/>
        <v>13139</v>
      </c>
    </row>
    <row r="2559" spans="1:14" x14ac:dyDescent="0.25">
      <c r="A2559" s="5">
        <v>11</v>
      </c>
      <c r="B2559" s="9" t="s">
        <v>16</v>
      </c>
      <c r="C2559" s="10" t="s">
        <v>189</v>
      </c>
      <c r="D2559" s="11">
        <v>2006</v>
      </c>
      <c r="E2559" s="7" t="s">
        <v>11</v>
      </c>
      <c r="F2559" s="8">
        <v>15229.460436715201</v>
      </c>
      <c r="G2559" s="8">
        <v>139478.15045489479</v>
      </c>
      <c r="H2559" s="8">
        <v>10171.071101609419</v>
      </c>
      <c r="I2559" s="8">
        <v>143147.17087388985</v>
      </c>
      <c r="J2559" t="str">
        <f>LOOKUP(A2559,Feuil7!A$2:A$28,Feuil7!D$2:D$28)</f>
        <v>ILE-DE-FRANCE</v>
      </c>
      <c r="K2559" t="str">
        <f t="shared" si="159"/>
        <v>niveau primaire</v>
      </c>
      <c r="L2559" t="str">
        <f t="shared" si="160"/>
        <v>REGION PARISIENNE</v>
      </c>
      <c r="M2559" s="11">
        <f t="shared" si="161"/>
        <v>308025.85286710924</v>
      </c>
      <c r="N2559" s="11">
        <f t="shared" si="162"/>
        <v>25400.53153832462</v>
      </c>
    </row>
    <row r="2560" spans="1:14" x14ac:dyDescent="0.25">
      <c r="A2560" s="5">
        <v>31</v>
      </c>
      <c r="B2560" s="9" t="s">
        <v>127</v>
      </c>
      <c r="C2560" s="10" t="s">
        <v>128</v>
      </c>
      <c r="D2560" s="11">
        <v>1982</v>
      </c>
      <c r="E2560" s="7" t="s">
        <v>195</v>
      </c>
      <c r="F2560" s="8">
        <v>43788</v>
      </c>
      <c r="G2560" s="8">
        <v>128680</v>
      </c>
      <c r="H2560" s="8">
        <v>29612</v>
      </c>
      <c r="I2560" s="8">
        <v>73340</v>
      </c>
      <c r="J2560" t="str">
        <f>LOOKUP(A2560,Feuil7!A$2:A$28,Feuil7!D$2:D$28)</f>
        <v>NORD-PAS-DE-CALAIS</v>
      </c>
      <c r="K2560" t="str">
        <f t="shared" si="159"/>
        <v>niveau secondaire</v>
      </c>
      <c r="L2560" t="str">
        <f t="shared" si="160"/>
        <v/>
      </c>
      <c r="M2560" s="11">
        <f t="shared" si="161"/>
        <v>275420</v>
      </c>
      <c r="N2560" s="11">
        <f t="shared" si="162"/>
        <v>73400</v>
      </c>
    </row>
    <row r="2561" spans="1:14" x14ac:dyDescent="0.25">
      <c r="A2561" s="5">
        <v>21</v>
      </c>
      <c r="B2561" s="9" t="s">
        <v>25</v>
      </c>
      <c r="C2561" s="10" t="s">
        <v>26</v>
      </c>
      <c r="D2561">
        <v>1968</v>
      </c>
      <c r="E2561" s="7" t="s">
        <v>196</v>
      </c>
      <c r="F2561" s="8">
        <v>904</v>
      </c>
      <c r="G2561" s="8">
        <v>3332</v>
      </c>
      <c r="H2561" s="8">
        <v>952</v>
      </c>
      <c r="I2561" s="8">
        <v>2580</v>
      </c>
      <c r="J2561" t="str">
        <f>LOOKUP(A2561,Feuil7!A$2:A$28,Feuil7!D$2:D$28)</f>
        <v>CHAMPAGNE-ARDENNE</v>
      </c>
      <c r="K2561" t="str">
        <f t="shared" si="159"/>
        <v>niveau supérieur</v>
      </c>
      <c r="L2561" t="str">
        <f t="shared" si="160"/>
        <v>BASSIN PARISIEN</v>
      </c>
      <c r="M2561" s="11">
        <f t="shared" si="161"/>
        <v>7768</v>
      </c>
      <c r="N2561" s="11">
        <f t="shared" si="162"/>
        <v>1856</v>
      </c>
    </row>
    <row r="2562" spans="1:14" x14ac:dyDescent="0.25">
      <c r="A2562" s="5">
        <v>54</v>
      </c>
      <c r="B2562" s="9" t="s">
        <v>40</v>
      </c>
      <c r="C2562" s="10" t="s">
        <v>41</v>
      </c>
      <c r="D2562" s="11">
        <v>1982</v>
      </c>
      <c r="E2562" s="7" t="s">
        <v>196</v>
      </c>
      <c r="F2562" s="8">
        <v>1416</v>
      </c>
      <c r="G2562" s="8">
        <v>7364</v>
      </c>
      <c r="H2562" s="8">
        <v>2052</v>
      </c>
      <c r="I2562" s="8">
        <v>7520</v>
      </c>
      <c r="J2562" t="str">
        <f>LOOKUP(A2562,Feuil7!A$2:A$28,Feuil7!D$2:D$28)</f>
        <v>POITOU-CHARENTES</v>
      </c>
      <c r="K2562" t="str">
        <f t="shared" si="159"/>
        <v>niveau supérieur</v>
      </c>
      <c r="L2562" t="str">
        <f t="shared" si="160"/>
        <v>OUEST</v>
      </c>
      <c r="M2562" s="11">
        <f t="shared" si="161"/>
        <v>18352</v>
      </c>
      <c r="N2562" s="11">
        <f t="shared" si="162"/>
        <v>3468</v>
      </c>
    </row>
    <row r="2563" spans="1:14" x14ac:dyDescent="0.25">
      <c r="A2563" s="5">
        <v>54</v>
      </c>
      <c r="B2563" s="9" t="s">
        <v>42</v>
      </c>
      <c r="C2563" s="10" t="s">
        <v>43</v>
      </c>
      <c r="D2563" s="11">
        <v>2006</v>
      </c>
      <c r="E2563" s="7" t="s">
        <v>11</v>
      </c>
      <c r="F2563" s="8">
        <v>3597.3033334548168</v>
      </c>
      <c r="G2563" s="8">
        <v>37931.608477497619</v>
      </c>
      <c r="H2563" s="8">
        <v>2143.2649343034368</v>
      </c>
      <c r="I2563" s="8">
        <v>46857.812721060021</v>
      </c>
      <c r="J2563" t="str">
        <f>LOOKUP(A2563,Feuil7!A$2:A$28,Feuil7!D$2:D$28)</f>
        <v>POITOU-CHARENTES</v>
      </c>
      <c r="K2563" t="str">
        <f t="shared" ref="K2563:K2626" si="163">IF(OR(E2563="Aucun",E2563="CEP"),"niveau primaire",IF(OR(E2563="CAP-BEP",E2563="BEPC"),"niveau secondaire",IF(OR(E2563="BAC",E2563="SUP"),"niveau supérieur","")))</f>
        <v>niveau primaire</v>
      </c>
      <c r="L2563" t="str">
        <f t="shared" ref="L2563:L2626" si="164">IF(OR(J2563="ile-de-France"),"REGION PARISIENNE",IF(OR(J2563="bourgogne",J2563="centre",J2563="champagne-ardenne",J2563="basse-normandie",J2563="haute-normandie",J2563="picardie"),"BASSIN PARISIEN",IF(OR(J2563="nord pas-de-calais"),"NORD",IF(OR(J2563="alsace",J2563="franche-comte",J2563="lorraine"),"EST",IF(OR(J2563="bretagne",J2563="pays de la loire",J2563="poitou-charentes"),"OUEST",IF(OR(J2563="aquitaine",J2563="limousin",J2563="midi-pyrenees"),"SUD-OUEST",IF(OR(J2563="auvergne",J2563="rhone-alpes"),"CENTRE-EST",IF(OR(J2563="languedoc-roussillon",J2563="provence-alpes-cote d'azur",J2563="corse"),"MEDITERRANEE",""))))))))</f>
        <v>OUEST</v>
      </c>
      <c r="M2563" s="11">
        <f t="shared" ref="M2563:M2626" si="165">SUM(F2563,G2563,H2563,I2563)</f>
        <v>90529.989466315892</v>
      </c>
      <c r="N2563" s="11">
        <f t="shared" ref="N2563:N2626" si="166">SUM(F2563,H2563)</f>
        <v>5740.5682677582536</v>
      </c>
    </row>
    <row r="2564" spans="1:14" x14ac:dyDescent="0.25">
      <c r="A2564" s="5">
        <v>43</v>
      </c>
      <c r="B2564" s="9" t="s">
        <v>149</v>
      </c>
      <c r="C2564" s="10" t="s">
        <v>150</v>
      </c>
      <c r="D2564" s="11">
        <v>1982</v>
      </c>
      <c r="E2564" s="7" t="s">
        <v>197</v>
      </c>
      <c r="F2564" s="8">
        <v>200</v>
      </c>
      <c r="G2564" s="8">
        <v>3656</v>
      </c>
      <c r="H2564" s="8">
        <v>516</v>
      </c>
      <c r="I2564" s="8">
        <v>3484</v>
      </c>
      <c r="J2564" t="str">
        <f>LOOKUP(A2564,Feuil7!A$2:A$28,Feuil7!D$2:D$28)</f>
        <v>FRANCHE-COMTE</v>
      </c>
      <c r="K2564" t="str">
        <f t="shared" si="163"/>
        <v>niveau supérieur</v>
      </c>
      <c r="L2564" t="str">
        <f t="shared" si="164"/>
        <v>EST</v>
      </c>
      <c r="M2564" s="11">
        <f t="shared" si="165"/>
        <v>7856</v>
      </c>
      <c r="N2564" s="11">
        <f t="shared" si="166"/>
        <v>716</v>
      </c>
    </row>
    <row r="2565" spans="1:14" x14ac:dyDescent="0.25">
      <c r="A2565" s="5">
        <v>53</v>
      </c>
      <c r="B2565" s="9" t="s">
        <v>121</v>
      </c>
      <c r="C2565" s="10" t="s">
        <v>122</v>
      </c>
      <c r="D2565" s="11">
        <v>1982</v>
      </c>
      <c r="E2565" s="7" t="s">
        <v>193</v>
      </c>
      <c r="F2565" s="8">
        <v>2256</v>
      </c>
      <c r="G2565" s="8">
        <v>39760</v>
      </c>
      <c r="H2565" s="8">
        <v>2212</v>
      </c>
      <c r="I2565" s="8">
        <v>50708</v>
      </c>
      <c r="J2565" t="str">
        <f>LOOKUP(A2565,Feuil7!A$2:A$28,Feuil7!D$2:D$28)</f>
        <v>BRETAGNE</v>
      </c>
      <c r="K2565" t="str">
        <f t="shared" si="163"/>
        <v>niveau primaire</v>
      </c>
      <c r="L2565" t="str">
        <f t="shared" si="164"/>
        <v>OUEST</v>
      </c>
      <c r="M2565" s="11">
        <f t="shared" si="165"/>
        <v>94936</v>
      </c>
      <c r="N2565" s="11">
        <f t="shared" si="166"/>
        <v>4468</v>
      </c>
    </row>
    <row r="2566" spans="1:14" x14ac:dyDescent="0.25">
      <c r="A2566" s="5">
        <v>54</v>
      </c>
      <c r="B2566" s="9" t="s">
        <v>176</v>
      </c>
      <c r="C2566" s="10" t="s">
        <v>177</v>
      </c>
      <c r="D2566">
        <v>1968</v>
      </c>
      <c r="E2566" s="7" t="s">
        <v>196</v>
      </c>
      <c r="F2566" s="8">
        <v>1004</v>
      </c>
      <c r="G2566" s="8">
        <v>3624</v>
      </c>
      <c r="H2566" s="8">
        <v>1276</v>
      </c>
      <c r="I2566" s="8">
        <v>3428</v>
      </c>
      <c r="J2566" t="str">
        <f>LOOKUP(A2566,Feuil7!A$2:A$28,Feuil7!D$2:D$28)</f>
        <v>POITOU-CHARENTES</v>
      </c>
      <c r="K2566" t="str">
        <f t="shared" si="163"/>
        <v>niveau supérieur</v>
      </c>
      <c r="L2566" t="str">
        <f t="shared" si="164"/>
        <v>OUEST</v>
      </c>
      <c r="M2566" s="11">
        <f t="shared" si="165"/>
        <v>9332</v>
      </c>
      <c r="N2566" s="11">
        <f t="shared" si="166"/>
        <v>2280</v>
      </c>
    </row>
    <row r="2567" spans="1:14" x14ac:dyDescent="0.25">
      <c r="A2567" s="5">
        <v>22</v>
      </c>
      <c r="B2567" s="9" t="s">
        <v>314</v>
      </c>
      <c r="C2567" s="10" t="s">
        <v>13</v>
      </c>
      <c r="D2567" s="11">
        <v>1999</v>
      </c>
      <c r="E2567" s="7" t="s">
        <v>197</v>
      </c>
      <c r="F2567" s="8">
        <v>1514</v>
      </c>
      <c r="G2567" s="8">
        <v>18262</v>
      </c>
      <c r="H2567" s="8">
        <v>2156</v>
      </c>
      <c r="I2567" s="8">
        <v>19654</v>
      </c>
      <c r="J2567" t="str">
        <f>LOOKUP(A2567,Feuil7!A$2:A$28,Feuil7!D$2:D$28)</f>
        <v>PICARDIE</v>
      </c>
      <c r="K2567" t="str">
        <f t="shared" si="163"/>
        <v>niveau supérieur</v>
      </c>
      <c r="L2567" t="str">
        <f t="shared" si="164"/>
        <v>BASSIN PARISIEN</v>
      </c>
      <c r="M2567" s="11">
        <f t="shared" si="165"/>
        <v>41586</v>
      </c>
      <c r="N2567" s="11">
        <f t="shared" si="166"/>
        <v>3670</v>
      </c>
    </row>
    <row r="2568" spans="1:14" x14ac:dyDescent="0.25">
      <c r="A2568" s="5">
        <v>54</v>
      </c>
      <c r="B2568" s="9" t="s">
        <v>164</v>
      </c>
      <c r="C2568" s="10" t="s">
        <v>165</v>
      </c>
      <c r="D2568" s="11">
        <v>2011</v>
      </c>
      <c r="E2568" s="7" t="s">
        <v>193</v>
      </c>
      <c r="F2568" s="8">
        <v>55.067029187234567</v>
      </c>
      <c r="G2568" s="8">
        <v>17007.390264245718</v>
      </c>
      <c r="H2568" s="8">
        <v>36.624625798064812</v>
      </c>
      <c r="I2568" s="8">
        <v>25489.916983012212</v>
      </c>
      <c r="J2568" t="str">
        <f>LOOKUP(A2568,Feuil7!A$2:A$28,Feuil7!D$2:D$28)</f>
        <v>POITOU-CHARENTES</v>
      </c>
      <c r="K2568" t="str">
        <f t="shared" si="163"/>
        <v>niveau primaire</v>
      </c>
      <c r="L2568" t="str">
        <f t="shared" si="164"/>
        <v>OUEST</v>
      </c>
      <c r="M2568" s="11">
        <f t="shared" si="165"/>
        <v>42588.998902243227</v>
      </c>
      <c r="N2568" s="11">
        <f t="shared" si="166"/>
        <v>91.69165498529938</v>
      </c>
    </row>
    <row r="2569" spans="1:14" x14ac:dyDescent="0.25">
      <c r="A2569" s="5">
        <v>54</v>
      </c>
      <c r="B2569" s="9" t="s">
        <v>40</v>
      </c>
      <c r="C2569" s="10" t="s">
        <v>41</v>
      </c>
      <c r="D2569" s="11">
        <v>1975</v>
      </c>
      <c r="E2569" s="7" t="s">
        <v>194</v>
      </c>
      <c r="F2569" s="8">
        <v>1220</v>
      </c>
      <c r="G2569" s="8">
        <v>2995</v>
      </c>
      <c r="H2569" s="8">
        <v>1630</v>
      </c>
      <c r="I2569" s="8">
        <v>5160</v>
      </c>
      <c r="J2569" t="str">
        <f>LOOKUP(A2569,Feuil7!A$2:A$28,Feuil7!D$2:D$28)</f>
        <v>POITOU-CHARENTES</v>
      </c>
      <c r="K2569" t="str">
        <f t="shared" si="163"/>
        <v>niveau secondaire</v>
      </c>
      <c r="L2569" t="str">
        <f t="shared" si="164"/>
        <v>OUEST</v>
      </c>
      <c r="M2569" s="11">
        <f t="shared" si="165"/>
        <v>11005</v>
      </c>
      <c r="N2569" s="11">
        <f t="shared" si="166"/>
        <v>2850</v>
      </c>
    </row>
    <row r="2570" spans="1:14" x14ac:dyDescent="0.25">
      <c r="A2570" s="5">
        <v>31</v>
      </c>
      <c r="B2570" s="9" t="s">
        <v>127</v>
      </c>
      <c r="C2570" s="10" t="s">
        <v>128</v>
      </c>
      <c r="D2570" s="11">
        <v>2006</v>
      </c>
      <c r="E2570" s="7" t="s">
        <v>196</v>
      </c>
      <c r="F2570" s="8">
        <v>20039.846601138066</v>
      </c>
      <c r="G2570" s="8">
        <v>104489.33206871986</v>
      </c>
      <c r="H2570" s="8">
        <v>20851.853047648965</v>
      </c>
      <c r="I2570" s="8">
        <v>115869.39517866106</v>
      </c>
      <c r="J2570" t="str">
        <f>LOOKUP(A2570,Feuil7!A$2:A$28,Feuil7!D$2:D$28)</f>
        <v>NORD-PAS-DE-CALAIS</v>
      </c>
      <c r="K2570" t="str">
        <f t="shared" si="163"/>
        <v>niveau supérieur</v>
      </c>
      <c r="L2570" t="str">
        <f t="shared" si="164"/>
        <v/>
      </c>
      <c r="M2570" s="11">
        <f t="shared" si="165"/>
        <v>261250.42689616792</v>
      </c>
      <c r="N2570" s="11">
        <f t="shared" si="166"/>
        <v>40891.699648787035</v>
      </c>
    </row>
    <row r="2571" spans="1:14" x14ac:dyDescent="0.25">
      <c r="A2571" s="5">
        <v>54</v>
      </c>
      <c r="B2571" s="9" t="s">
        <v>40</v>
      </c>
      <c r="C2571" s="10" t="s">
        <v>41</v>
      </c>
      <c r="D2571">
        <v>1968</v>
      </c>
      <c r="E2571" s="7" t="s">
        <v>196</v>
      </c>
      <c r="F2571" s="8">
        <v>1144</v>
      </c>
      <c r="G2571" s="8">
        <v>4192</v>
      </c>
      <c r="H2571" s="8">
        <v>1252</v>
      </c>
      <c r="I2571" s="8">
        <v>3856</v>
      </c>
      <c r="J2571" t="str">
        <f>LOOKUP(A2571,Feuil7!A$2:A$28,Feuil7!D$2:D$28)</f>
        <v>POITOU-CHARENTES</v>
      </c>
      <c r="K2571" t="str">
        <f t="shared" si="163"/>
        <v>niveau supérieur</v>
      </c>
      <c r="L2571" t="str">
        <f t="shared" si="164"/>
        <v>OUEST</v>
      </c>
      <c r="M2571" s="11">
        <f t="shared" si="165"/>
        <v>10444</v>
      </c>
      <c r="N2571" s="11">
        <f t="shared" si="166"/>
        <v>2396</v>
      </c>
    </row>
    <row r="2572" spans="1:14" x14ac:dyDescent="0.25">
      <c r="A2572" s="5">
        <v>43</v>
      </c>
      <c r="B2572" s="9" t="s">
        <v>149</v>
      </c>
      <c r="C2572" s="10" t="s">
        <v>150</v>
      </c>
      <c r="D2572" s="11">
        <v>2006</v>
      </c>
      <c r="E2572" s="7" t="s">
        <v>196</v>
      </c>
      <c r="F2572" s="8">
        <v>1744.1910568327385</v>
      </c>
      <c r="G2572" s="8">
        <v>9801.2114746251409</v>
      </c>
      <c r="H2572" s="8">
        <v>1454.3426480093162</v>
      </c>
      <c r="I2572" s="8">
        <v>10400.165461846615</v>
      </c>
      <c r="J2572" t="str">
        <f>LOOKUP(A2572,Feuil7!A$2:A$28,Feuil7!D$2:D$28)</f>
        <v>FRANCHE-COMTE</v>
      </c>
      <c r="K2572" t="str">
        <f t="shared" si="163"/>
        <v>niveau supérieur</v>
      </c>
      <c r="L2572" t="str">
        <f t="shared" si="164"/>
        <v>EST</v>
      </c>
      <c r="M2572" s="11">
        <f t="shared" si="165"/>
        <v>23399.910641313811</v>
      </c>
      <c r="N2572" s="11">
        <f t="shared" si="166"/>
        <v>3198.5337048420547</v>
      </c>
    </row>
    <row r="2573" spans="1:14" x14ac:dyDescent="0.25">
      <c r="A2573" s="5">
        <v>72</v>
      </c>
      <c r="B2573" s="9" t="s">
        <v>78</v>
      </c>
      <c r="C2573" s="10" t="s">
        <v>79</v>
      </c>
      <c r="D2573" s="11">
        <v>1975</v>
      </c>
      <c r="E2573" s="7" t="s">
        <v>197</v>
      </c>
      <c r="F2573" s="8">
        <v>2375</v>
      </c>
      <c r="G2573" s="8">
        <v>24170</v>
      </c>
      <c r="H2573" s="8">
        <v>3740</v>
      </c>
      <c r="I2573" s="8">
        <v>18920</v>
      </c>
      <c r="J2573" t="str">
        <f>LOOKUP(A2573,Feuil7!A$2:A$28,Feuil7!D$2:D$28)</f>
        <v>AQUITAINE</v>
      </c>
      <c r="K2573" t="str">
        <f t="shared" si="163"/>
        <v>niveau supérieur</v>
      </c>
      <c r="L2573" t="str">
        <f t="shared" si="164"/>
        <v>SUD-OUEST</v>
      </c>
      <c r="M2573" s="11">
        <f t="shared" si="165"/>
        <v>49205</v>
      </c>
      <c r="N2573" s="11">
        <f t="shared" si="166"/>
        <v>6115</v>
      </c>
    </row>
    <row r="2574" spans="1:14" x14ac:dyDescent="0.25">
      <c r="A2574" s="5">
        <v>94</v>
      </c>
      <c r="B2574" s="9" t="s">
        <v>51</v>
      </c>
      <c r="C2574" s="10" t="s">
        <v>52</v>
      </c>
      <c r="D2574" s="11">
        <v>2011</v>
      </c>
      <c r="E2574" s="7" t="s">
        <v>194</v>
      </c>
      <c r="F2574" s="8">
        <v>502.83158717183329</v>
      </c>
      <c r="G2574" s="8">
        <v>4176.53607363835</v>
      </c>
      <c r="H2574" s="8">
        <v>361.39643601912059</v>
      </c>
      <c r="I2574" s="8">
        <v>5209.4200927583142</v>
      </c>
      <c r="J2574" t="str">
        <f>LOOKUP(A2574,Feuil7!A$2:A$28,Feuil7!D$2:D$28)</f>
        <v>CORSE</v>
      </c>
      <c r="K2574" t="str">
        <f t="shared" si="163"/>
        <v>niveau secondaire</v>
      </c>
      <c r="L2574" t="str">
        <f t="shared" si="164"/>
        <v>MEDITERRANEE</v>
      </c>
      <c r="M2574" s="11">
        <f t="shared" si="165"/>
        <v>10250.184189587617</v>
      </c>
      <c r="N2574" s="11">
        <f t="shared" si="166"/>
        <v>864.22802319095388</v>
      </c>
    </row>
    <row r="2575" spans="1:14" x14ac:dyDescent="0.25">
      <c r="A2575" s="5">
        <v>23</v>
      </c>
      <c r="B2575" s="9" t="s">
        <v>66</v>
      </c>
      <c r="C2575" s="10" t="s">
        <v>67</v>
      </c>
      <c r="D2575" s="11">
        <v>1975</v>
      </c>
      <c r="E2575" s="7" t="s">
        <v>11</v>
      </c>
      <c r="F2575" s="8">
        <v>9975</v>
      </c>
      <c r="G2575" s="8">
        <v>54435</v>
      </c>
      <c r="H2575" s="8">
        <v>8050</v>
      </c>
      <c r="I2575" s="8">
        <v>60765</v>
      </c>
      <c r="J2575" t="str">
        <f>LOOKUP(A2575,Feuil7!A$2:A$28,Feuil7!D$2:D$28)</f>
        <v>HAUTE-NORMANDIE</v>
      </c>
      <c r="K2575" t="str">
        <f t="shared" si="163"/>
        <v>niveau primaire</v>
      </c>
      <c r="L2575" t="str">
        <f t="shared" si="164"/>
        <v>BASSIN PARISIEN</v>
      </c>
      <c r="M2575" s="11">
        <f t="shared" si="165"/>
        <v>133225</v>
      </c>
      <c r="N2575" s="11">
        <f t="shared" si="166"/>
        <v>18025</v>
      </c>
    </row>
    <row r="2576" spans="1:14" x14ac:dyDescent="0.25">
      <c r="A2576" s="5">
        <v>93</v>
      </c>
      <c r="B2576" s="9" t="s">
        <v>310</v>
      </c>
      <c r="C2576" s="10" t="s">
        <v>19</v>
      </c>
      <c r="D2576">
        <v>1968</v>
      </c>
      <c r="E2576" s="7" t="s">
        <v>193</v>
      </c>
      <c r="F2576" s="8">
        <v>9536</v>
      </c>
      <c r="G2576" s="8">
        <v>63648</v>
      </c>
      <c r="H2576" s="8">
        <v>8648</v>
      </c>
      <c r="I2576" s="8">
        <v>74656</v>
      </c>
      <c r="J2576" t="str">
        <f>LOOKUP(A2576,Feuil7!A$2:A$28,Feuil7!D$2:D$28)</f>
        <v>PROVENCE-ALPES-COTE D'AZUR</v>
      </c>
      <c r="K2576" t="str">
        <f t="shared" si="163"/>
        <v>niveau primaire</v>
      </c>
      <c r="L2576" t="str">
        <f t="shared" si="164"/>
        <v>MEDITERRANEE</v>
      </c>
      <c r="M2576" s="11">
        <f t="shared" si="165"/>
        <v>156488</v>
      </c>
      <c r="N2576" s="11">
        <f t="shared" si="166"/>
        <v>18184</v>
      </c>
    </row>
    <row r="2577" spans="1:14" x14ac:dyDescent="0.25">
      <c r="A2577" s="5">
        <v>11</v>
      </c>
      <c r="B2577" s="9" t="s">
        <v>156</v>
      </c>
      <c r="C2577" s="10" t="s">
        <v>157</v>
      </c>
      <c r="D2577" s="11">
        <v>1999</v>
      </c>
      <c r="E2577" s="7" t="s">
        <v>11</v>
      </c>
      <c r="F2577" s="8">
        <v>6566</v>
      </c>
      <c r="G2577" s="8">
        <v>91898</v>
      </c>
      <c r="H2577" s="8">
        <v>5215</v>
      </c>
      <c r="I2577" s="8">
        <v>105094</v>
      </c>
      <c r="J2577" t="str">
        <f>LOOKUP(A2577,Feuil7!A$2:A$28,Feuil7!D$2:D$28)</f>
        <v>ILE-DE-FRANCE</v>
      </c>
      <c r="K2577" t="str">
        <f t="shared" si="163"/>
        <v>niveau primaire</v>
      </c>
      <c r="L2577" t="str">
        <f t="shared" si="164"/>
        <v>REGION PARISIENNE</v>
      </c>
      <c r="M2577" s="11">
        <f t="shared" si="165"/>
        <v>208773</v>
      </c>
      <c r="N2577" s="11">
        <f t="shared" si="166"/>
        <v>11781</v>
      </c>
    </row>
    <row r="2578" spans="1:14" x14ac:dyDescent="0.25">
      <c r="A2578" s="5">
        <v>26</v>
      </c>
      <c r="B2578" s="9" t="s">
        <v>151</v>
      </c>
      <c r="C2578" s="10" t="s">
        <v>152</v>
      </c>
      <c r="D2578" s="11">
        <v>2006</v>
      </c>
      <c r="E2578" s="7" t="s">
        <v>193</v>
      </c>
      <c r="F2578" s="8">
        <v>136.11388732710694</v>
      </c>
      <c r="G2578" s="8">
        <v>24530.310545259748</v>
      </c>
      <c r="H2578" s="8">
        <v>58.210653424989538</v>
      </c>
      <c r="I2578" s="8">
        <v>44682.631001031375</v>
      </c>
      <c r="J2578" t="str">
        <f>LOOKUP(A2578,Feuil7!A$2:A$28,Feuil7!D$2:D$28)</f>
        <v>BOURGOGNE</v>
      </c>
      <c r="K2578" t="str">
        <f t="shared" si="163"/>
        <v>niveau primaire</v>
      </c>
      <c r="L2578" t="str">
        <f t="shared" si="164"/>
        <v>BASSIN PARISIEN</v>
      </c>
      <c r="M2578" s="11">
        <f t="shared" si="165"/>
        <v>69407.266087043216</v>
      </c>
      <c r="N2578" s="11">
        <f t="shared" si="166"/>
        <v>194.32454075209648</v>
      </c>
    </row>
    <row r="2579" spans="1:14" x14ac:dyDescent="0.25">
      <c r="A2579" s="5">
        <v>25</v>
      </c>
      <c r="B2579" s="9" t="s">
        <v>112</v>
      </c>
      <c r="C2579" s="10" t="s">
        <v>113</v>
      </c>
      <c r="D2579" s="11">
        <v>2011</v>
      </c>
      <c r="E2579" s="7" t="s">
        <v>196</v>
      </c>
      <c r="F2579" s="8">
        <v>3683.7517424881535</v>
      </c>
      <c r="G2579" s="8">
        <v>24199.112742222133</v>
      </c>
      <c r="H2579" s="8">
        <v>3348.2450058320555</v>
      </c>
      <c r="I2579" s="8">
        <v>26522.648247257766</v>
      </c>
      <c r="J2579" t="str">
        <f>LOOKUP(A2579,Feuil7!A$2:A$28,Feuil7!D$2:D$28)</f>
        <v>BASSE-NORMANDIE</v>
      </c>
      <c r="K2579" t="str">
        <f t="shared" si="163"/>
        <v>niveau supérieur</v>
      </c>
      <c r="L2579" t="str">
        <f t="shared" si="164"/>
        <v>BASSIN PARISIEN</v>
      </c>
      <c r="M2579" s="11">
        <f t="shared" si="165"/>
        <v>57753.757737800101</v>
      </c>
      <c r="N2579" s="11">
        <f t="shared" si="166"/>
        <v>7031.996748320209</v>
      </c>
    </row>
    <row r="2580" spans="1:14" x14ac:dyDescent="0.25">
      <c r="A2580" s="5">
        <v>26</v>
      </c>
      <c r="B2580" s="9" t="s">
        <v>182</v>
      </c>
      <c r="C2580" s="10" t="s">
        <v>183</v>
      </c>
      <c r="D2580" s="11">
        <v>1990</v>
      </c>
      <c r="E2580" s="7" t="s">
        <v>11</v>
      </c>
      <c r="F2580" s="8">
        <v>4528</v>
      </c>
      <c r="G2580" s="8">
        <v>29795</v>
      </c>
      <c r="H2580" s="8">
        <v>3415</v>
      </c>
      <c r="I2580" s="8">
        <v>35140</v>
      </c>
      <c r="J2580" t="str">
        <f>LOOKUP(A2580,Feuil7!A$2:A$28,Feuil7!D$2:D$28)</f>
        <v>BOURGOGNE</v>
      </c>
      <c r="K2580" t="str">
        <f t="shared" si="163"/>
        <v>niveau primaire</v>
      </c>
      <c r="L2580" t="str">
        <f t="shared" si="164"/>
        <v>BASSIN PARISIEN</v>
      </c>
      <c r="M2580" s="11">
        <f t="shared" si="165"/>
        <v>72878</v>
      </c>
      <c r="N2580" s="11">
        <f t="shared" si="166"/>
        <v>7943</v>
      </c>
    </row>
    <row r="2581" spans="1:14" x14ac:dyDescent="0.25">
      <c r="A2581" s="5">
        <v>43</v>
      </c>
      <c r="B2581" s="9" t="s">
        <v>90</v>
      </c>
      <c r="C2581" s="10" t="s">
        <v>91</v>
      </c>
      <c r="D2581" s="11">
        <v>1975</v>
      </c>
      <c r="E2581" s="7" t="s">
        <v>196</v>
      </c>
      <c r="F2581" s="8">
        <v>925</v>
      </c>
      <c r="G2581" s="8">
        <v>4485</v>
      </c>
      <c r="H2581" s="8">
        <v>1095</v>
      </c>
      <c r="I2581" s="8">
        <v>3975</v>
      </c>
      <c r="J2581" t="str">
        <f>LOOKUP(A2581,Feuil7!A$2:A$28,Feuil7!D$2:D$28)</f>
        <v>FRANCHE-COMTE</v>
      </c>
      <c r="K2581" t="str">
        <f t="shared" si="163"/>
        <v>niveau supérieur</v>
      </c>
      <c r="L2581" t="str">
        <f t="shared" si="164"/>
        <v>EST</v>
      </c>
      <c r="M2581" s="11">
        <f t="shared" si="165"/>
        <v>10480</v>
      </c>
      <c r="N2581" s="11">
        <f t="shared" si="166"/>
        <v>2020</v>
      </c>
    </row>
    <row r="2582" spans="1:14" x14ac:dyDescent="0.25">
      <c r="A2582" s="5">
        <v>93</v>
      </c>
      <c r="B2582" s="9" t="s">
        <v>14</v>
      </c>
      <c r="C2582" s="10" t="s">
        <v>171</v>
      </c>
      <c r="D2582" s="11">
        <v>1975</v>
      </c>
      <c r="E2582" s="7" t="s">
        <v>197</v>
      </c>
      <c r="F2582" s="8">
        <v>960</v>
      </c>
      <c r="G2582" s="8">
        <v>14955</v>
      </c>
      <c r="H2582" s="8">
        <v>1605</v>
      </c>
      <c r="I2582" s="8">
        <v>10280</v>
      </c>
      <c r="J2582" t="str">
        <f>LOOKUP(A2582,Feuil7!A$2:A$28,Feuil7!D$2:D$28)</f>
        <v>PROVENCE-ALPES-COTE D'AZUR</v>
      </c>
      <c r="K2582" t="str">
        <f t="shared" si="163"/>
        <v>niveau supérieur</v>
      </c>
      <c r="L2582" t="str">
        <f t="shared" si="164"/>
        <v>MEDITERRANEE</v>
      </c>
      <c r="M2582" s="11">
        <f t="shared" si="165"/>
        <v>27800</v>
      </c>
      <c r="N2582" s="11">
        <f t="shared" si="166"/>
        <v>2565</v>
      </c>
    </row>
    <row r="2583" spans="1:14" x14ac:dyDescent="0.25">
      <c r="A2583" s="5">
        <v>54</v>
      </c>
      <c r="B2583" s="9" t="s">
        <v>40</v>
      </c>
      <c r="C2583" s="10" t="s">
        <v>41</v>
      </c>
      <c r="D2583" s="11">
        <v>1999</v>
      </c>
      <c r="E2583" s="7" t="s">
        <v>11</v>
      </c>
      <c r="F2583" s="8">
        <v>1920</v>
      </c>
      <c r="G2583" s="8">
        <v>25803</v>
      </c>
      <c r="H2583" s="8">
        <v>1215</v>
      </c>
      <c r="I2583" s="8">
        <v>31918</v>
      </c>
      <c r="J2583" t="str">
        <f>LOOKUP(A2583,Feuil7!A$2:A$28,Feuil7!D$2:D$28)</f>
        <v>POITOU-CHARENTES</v>
      </c>
      <c r="K2583" t="str">
        <f t="shared" si="163"/>
        <v>niveau primaire</v>
      </c>
      <c r="L2583" t="str">
        <f t="shared" si="164"/>
        <v>OUEST</v>
      </c>
      <c r="M2583" s="11">
        <f t="shared" si="165"/>
        <v>60856</v>
      </c>
      <c r="N2583" s="11">
        <f t="shared" si="166"/>
        <v>3135</v>
      </c>
    </row>
    <row r="2584" spans="1:14" x14ac:dyDescent="0.25">
      <c r="A2584" s="5">
        <v>73</v>
      </c>
      <c r="B2584" s="9" t="s">
        <v>139</v>
      </c>
      <c r="C2584" s="10" t="s">
        <v>140</v>
      </c>
      <c r="D2584" s="11">
        <v>2011</v>
      </c>
      <c r="E2584" s="7" t="s">
        <v>193</v>
      </c>
      <c r="F2584" s="8">
        <v>50.916704083527591</v>
      </c>
      <c r="G2584" s="8">
        <v>8163.4439406899801</v>
      </c>
      <c r="H2584" s="8">
        <v>31.811859304891897</v>
      </c>
      <c r="I2584" s="8">
        <v>12900.956111824937</v>
      </c>
      <c r="J2584" t="str">
        <f>LOOKUP(A2584,Feuil7!A$2:A$28,Feuil7!D$2:D$28)</f>
        <v>MIDI-PYRENEES</v>
      </c>
      <c r="K2584" t="str">
        <f t="shared" si="163"/>
        <v>niveau primaire</v>
      </c>
      <c r="L2584" t="str">
        <f t="shared" si="164"/>
        <v>SUD-OUEST</v>
      </c>
      <c r="M2584" s="11">
        <f t="shared" si="165"/>
        <v>21147.128615903333</v>
      </c>
      <c r="N2584" s="11">
        <f t="shared" si="166"/>
        <v>82.728563388419488</v>
      </c>
    </row>
    <row r="2585" spans="1:14" x14ac:dyDescent="0.25">
      <c r="A2585" s="5">
        <v>24</v>
      </c>
      <c r="B2585" s="9" t="s">
        <v>45</v>
      </c>
      <c r="C2585" s="10" t="s">
        <v>46</v>
      </c>
      <c r="D2585" s="11">
        <v>2006</v>
      </c>
      <c r="E2585" s="7" t="s">
        <v>11</v>
      </c>
      <c r="F2585" s="8">
        <v>1694.9026882624021</v>
      </c>
      <c r="G2585" s="8">
        <v>19415.19473970919</v>
      </c>
      <c r="H2585" s="8">
        <v>1123.0222610199653</v>
      </c>
      <c r="I2585" s="8">
        <v>24021.517365481825</v>
      </c>
      <c r="J2585" t="str">
        <f>LOOKUP(A2585,Feuil7!A$2:A$28,Feuil7!D$2:D$28)</f>
        <v>CENTRE</v>
      </c>
      <c r="K2585" t="str">
        <f t="shared" si="163"/>
        <v>niveau primaire</v>
      </c>
      <c r="L2585" t="str">
        <f t="shared" si="164"/>
        <v>BASSIN PARISIEN</v>
      </c>
      <c r="M2585" s="11">
        <f t="shared" si="165"/>
        <v>46254.63705447338</v>
      </c>
      <c r="N2585" s="11">
        <f t="shared" si="166"/>
        <v>2817.9249492823674</v>
      </c>
    </row>
    <row r="2586" spans="1:14" x14ac:dyDescent="0.25">
      <c r="A2586" s="5">
        <v>72</v>
      </c>
      <c r="B2586" s="9" t="s">
        <v>92</v>
      </c>
      <c r="C2586" s="10" t="s">
        <v>93</v>
      </c>
      <c r="D2586" s="11">
        <v>2006</v>
      </c>
      <c r="E2586" s="7" t="s">
        <v>193</v>
      </c>
      <c r="F2586" s="8">
        <v>80.485369237979967</v>
      </c>
      <c r="G2586" s="8">
        <v>14726.407314733444</v>
      </c>
      <c r="H2586" s="8">
        <v>64.919262049246242</v>
      </c>
      <c r="I2586" s="8">
        <v>23568.715886288766</v>
      </c>
      <c r="J2586" t="str">
        <f>LOOKUP(A2586,Feuil7!A$2:A$28,Feuil7!D$2:D$28)</f>
        <v>AQUITAINE</v>
      </c>
      <c r="K2586" t="str">
        <f t="shared" si="163"/>
        <v>niveau primaire</v>
      </c>
      <c r="L2586" t="str">
        <f t="shared" si="164"/>
        <v>SUD-OUEST</v>
      </c>
      <c r="M2586" s="11">
        <f t="shared" si="165"/>
        <v>38440.527832309439</v>
      </c>
      <c r="N2586" s="11">
        <f t="shared" si="166"/>
        <v>145.40463128722621</v>
      </c>
    </row>
    <row r="2587" spans="1:14" x14ac:dyDescent="0.25">
      <c r="A2587" s="5">
        <v>94</v>
      </c>
      <c r="B2587" s="9" t="s">
        <v>53</v>
      </c>
      <c r="C2587" s="10" t="s">
        <v>54</v>
      </c>
      <c r="D2587" s="11">
        <v>1982</v>
      </c>
      <c r="E2587" s="7" t="s">
        <v>194</v>
      </c>
      <c r="F2587" s="8">
        <v>808</v>
      </c>
      <c r="G2587" s="8">
        <v>2616</v>
      </c>
      <c r="H2587" s="8">
        <v>668</v>
      </c>
      <c r="I2587" s="8">
        <v>3372</v>
      </c>
      <c r="J2587" t="str">
        <f>LOOKUP(A2587,Feuil7!A$2:A$28,Feuil7!D$2:D$28)</f>
        <v>CORSE</v>
      </c>
      <c r="K2587" t="str">
        <f t="shared" si="163"/>
        <v>niveau secondaire</v>
      </c>
      <c r="L2587" t="str">
        <f t="shared" si="164"/>
        <v>MEDITERRANEE</v>
      </c>
      <c r="M2587" s="11">
        <f t="shared" si="165"/>
        <v>7464</v>
      </c>
      <c r="N2587" s="11">
        <f t="shared" si="166"/>
        <v>1476</v>
      </c>
    </row>
    <row r="2588" spans="1:14" x14ac:dyDescent="0.25">
      <c r="A2588" s="5">
        <v>22</v>
      </c>
      <c r="B2588" s="9" t="s">
        <v>166</v>
      </c>
      <c r="C2588" s="10" t="s">
        <v>167</v>
      </c>
      <c r="D2588" s="11">
        <v>2006</v>
      </c>
      <c r="E2588" s="7" t="s">
        <v>197</v>
      </c>
      <c r="F2588" s="8">
        <v>2652.169671365742</v>
      </c>
      <c r="G2588" s="8">
        <v>29629.029619831195</v>
      </c>
      <c r="H2588" s="8">
        <v>3830.0420576494716</v>
      </c>
      <c r="I2588" s="8">
        <v>34435.68398759987</v>
      </c>
      <c r="J2588" t="str">
        <f>LOOKUP(A2588,Feuil7!A$2:A$28,Feuil7!D$2:D$28)</f>
        <v>PICARDIE</v>
      </c>
      <c r="K2588" t="str">
        <f t="shared" si="163"/>
        <v>niveau supérieur</v>
      </c>
      <c r="L2588" t="str">
        <f t="shared" si="164"/>
        <v>BASSIN PARISIEN</v>
      </c>
      <c r="M2588" s="11">
        <f t="shared" si="165"/>
        <v>70546.925336446278</v>
      </c>
      <c r="N2588" s="11">
        <f t="shared" si="166"/>
        <v>6482.2117290152137</v>
      </c>
    </row>
    <row r="2589" spans="1:14" x14ac:dyDescent="0.25">
      <c r="A2589" s="5">
        <v>54</v>
      </c>
      <c r="B2589" s="9" t="s">
        <v>42</v>
      </c>
      <c r="C2589" s="10" t="s">
        <v>43</v>
      </c>
      <c r="D2589" s="11">
        <v>2011</v>
      </c>
      <c r="E2589" s="7" t="s">
        <v>197</v>
      </c>
      <c r="F2589" s="8">
        <v>2225.1698867095606</v>
      </c>
      <c r="G2589" s="8">
        <v>41679.567908775047</v>
      </c>
      <c r="H2589" s="8">
        <v>2545.1740240692293</v>
      </c>
      <c r="I2589" s="8">
        <v>51032.939386915867</v>
      </c>
      <c r="J2589" t="str">
        <f>LOOKUP(A2589,Feuil7!A$2:A$28,Feuil7!D$2:D$28)</f>
        <v>POITOU-CHARENTES</v>
      </c>
      <c r="K2589" t="str">
        <f t="shared" si="163"/>
        <v>niveau supérieur</v>
      </c>
      <c r="L2589" t="str">
        <f t="shared" si="164"/>
        <v>OUEST</v>
      </c>
      <c r="M2589" s="11">
        <f t="shared" si="165"/>
        <v>97482.851206469699</v>
      </c>
      <c r="N2589" s="11">
        <f t="shared" si="166"/>
        <v>4770.3439107787899</v>
      </c>
    </row>
    <row r="2590" spans="1:14" x14ac:dyDescent="0.25">
      <c r="A2590" s="5">
        <v>73</v>
      </c>
      <c r="B2590" s="9" t="s">
        <v>30</v>
      </c>
      <c r="C2590" s="10" t="s">
        <v>31</v>
      </c>
      <c r="D2590" s="11">
        <v>1990</v>
      </c>
      <c r="E2590" s="7" t="s">
        <v>11</v>
      </c>
      <c r="F2590" s="8">
        <v>1753</v>
      </c>
      <c r="G2590" s="8">
        <v>27232</v>
      </c>
      <c r="H2590" s="8">
        <v>1232</v>
      </c>
      <c r="I2590" s="8">
        <v>32108</v>
      </c>
      <c r="J2590" t="str">
        <f>LOOKUP(A2590,Feuil7!A$2:A$28,Feuil7!D$2:D$28)</f>
        <v>MIDI-PYRENEES</v>
      </c>
      <c r="K2590" t="str">
        <f t="shared" si="163"/>
        <v>niveau primaire</v>
      </c>
      <c r="L2590" t="str">
        <f t="shared" si="164"/>
        <v>SUD-OUEST</v>
      </c>
      <c r="M2590" s="11">
        <f t="shared" si="165"/>
        <v>62325</v>
      </c>
      <c r="N2590" s="11">
        <f t="shared" si="166"/>
        <v>2985</v>
      </c>
    </row>
    <row r="2591" spans="1:14" x14ac:dyDescent="0.25">
      <c r="A2591" s="5">
        <v>21</v>
      </c>
      <c r="B2591" s="9" t="s">
        <v>25</v>
      </c>
      <c r="C2591" s="10" t="s">
        <v>26</v>
      </c>
      <c r="D2591" s="11">
        <v>2006</v>
      </c>
      <c r="E2591" s="7" t="s">
        <v>195</v>
      </c>
      <c r="F2591" s="8">
        <v>3597.1186740110725</v>
      </c>
      <c r="G2591" s="8">
        <v>32767.174917999368</v>
      </c>
      <c r="H2591" s="8">
        <v>2169.1386104393928</v>
      </c>
      <c r="I2591" s="8">
        <v>21222.870550389365</v>
      </c>
      <c r="J2591" t="str">
        <f>LOOKUP(A2591,Feuil7!A$2:A$28,Feuil7!D$2:D$28)</f>
        <v>CHAMPAGNE-ARDENNE</v>
      </c>
      <c r="K2591" t="str">
        <f t="shared" si="163"/>
        <v>niveau secondaire</v>
      </c>
      <c r="L2591" t="str">
        <f t="shared" si="164"/>
        <v>BASSIN PARISIEN</v>
      </c>
      <c r="M2591" s="11">
        <f t="shared" si="165"/>
        <v>59756.302752839198</v>
      </c>
      <c r="N2591" s="11">
        <f t="shared" si="166"/>
        <v>5766.2572844504648</v>
      </c>
    </row>
    <row r="2592" spans="1:14" x14ac:dyDescent="0.25">
      <c r="A2592" s="5">
        <v>11</v>
      </c>
      <c r="B2592" s="9" t="s">
        <v>50</v>
      </c>
      <c r="C2592" s="10" t="s">
        <v>190</v>
      </c>
      <c r="D2592" s="11">
        <v>1975</v>
      </c>
      <c r="E2592" s="7" t="s">
        <v>196</v>
      </c>
      <c r="F2592" s="8">
        <v>6365</v>
      </c>
      <c r="G2592" s="8">
        <v>32815</v>
      </c>
      <c r="H2592" s="8">
        <v>8275</v>
      </c>
      <c r="I2592" s="8">
        <v>31625</v>
      </c>
      <c r="J2592" t="str">
        <f>LOOKUP(A2592,Feuil7!A$2:A$28,Feuil7!D$2:D$28)</f>
        <v>ILE-DE-FRANCE</v>
      </c>
      <c r="K2592" t="str">
        <f t="shared" si="163"/>
        <v>niveau supérieur</v>
      </c>
      <c r="L2592" t="str">
        <f t="shared" si="164"/>
        <v>REGION PARISIENNE</v>
      </c>
      <c r="M2592" s="11">
        <f t="shared" si="165"/>
        <v>79080</v>
      </c>
      <c r="N2592" s="11">
        <f t="shared" si="166"/>
        <v>14640</v>
      </c>
    </row>
    <row r="2593" spans="1:14" x14ac:dyDescent="0.25">
      <c r="A2593" s="5">
        <v>91</v>
      </c>
      <c r="B2593" s="9" t="s">
        <v>28</v>
      </c>
      <c r="C2593" s="10" t="s">
        <v>29</v>
      </c>
      <c r="D2593" s="11">
        <v>1975</v>
      </c>
      <c r="E2593" s="7" t="s">
        <v>196</v>
      </c>
      <c r="F2593" s="8">
        <v>940</v>
      </c>
      <c r="G2593" s="8">
        <v>4655</v>
      </c>
      <c r="H2593" s="8">
        <v>1220</v>
      </c>
      <c r="I2593" s="8">
        <v>4235</v>
      </c>
      <c r="J2593" t="str">
        <f>LOOKUP(A2593,Feuil7!A$2:A$28,Feuil7!D$2:D$28)</f>
        <v>LANGUEDOC-ROUSSILLON</v>
      </c>
      <c r="K2593" t="str">
        <f t="shared" si="163"/>
        <v>niveau supérieur</v>
      </c>
      <c r="L2593" t="str">
        <f t="shared" si="164"/>
        <v>MEDITERRANEE</v>
      </c>
      <c r="M2593" s="11">
        <f t="shared" si="165"/>
        <v>11050</v>
      </c>
      <c r="N2593" s="11">
        <f t="shared" si="166"/>
        <v>2160</v>
      </c>
    </row>
    <row r="2594" spans="1:14" x14ac:dyDescent="0.25">
      <c r="A2594" s="5">
        <v>73</v>
      </c>
      <c r="B2594" s="9" t="s">
        <v>168</v>
      </c>
      <c r="C2594" s="10" t="s">
        <v>169</v>
      </c>
      <c r="D2594" s="11">
        <v>2006</v>
      </c>
      <c r="E2594" s="7" t="s">
        <v>193</v>
      </c>
      <c r="F2594" s="8">
        <v>103.45758030767685</v>
      </c>
      <c r="G2594" s="8">
        <v>16207.847464073482</v>
      </c>
      <c r="H2594" s="8">
        <v>37.975519729448898</v>
      </c>
      <c r="I2594" s="8">
        <v>23458.247392260655</v>
      </c>
      <c r="J2594" t="str">
        <f>LOOKUP(A2594,Feuil7!A$2:A$28,Feuil7!D$2:D$28)</f>
        <v>MIDI-PYRENEES</v>
      </c>
      <c r="K2594" t="str">
        <f t="shared" si="163"/>
        <v>niveau primaire</v>
      </c>
      <c r="L2594" t="str">
        <f t="shared" si="164"/>
        <v>SUD-OUEST</v>
      </c>
      <c r="M2594" s="11">
        <f t="shared" si="165"/>
        <v>39807.527956371261</v>
      </c>
      <c r="N2594" s="11">
        <f t="shared" si="166"/>
        <v>141.43310003712574</v>
      </c>
    </row>
    <row r="2595" spans="1:14" x14ac:dyDescent="0.25">
      <c r="A2595" s="5">
        <v>11</v>
      </c>
      <c r="B2595" s="9" t="s">
        <v>191</v>
      </c>
      <c r="C2595" s="10" t="s">
        <v>192</v>
      </c>
      <c r="D2595">
        <v>1968</v>
      </c>
      <c r="E2595" s="7" t="s">
        <v>195</v>
      </c>
      <c r="F2595" s="8">
        <v>9304</v>
      </c>
      <c r="G2595" s="8">
        <v>26644</v>
      </c>
      <c r="H2595" s="8">
        <v>9328</v>
      </c>
      <c r="I2595" s="8">
        <v>21000</v>
      </c>
      <c r="J2595" t="str">
        <f>LOOKUP(A2595,Feuil7!A$2:A$28,Feuil7!D$2:D$28)</f>
        <v>ILE-DE-FRANCE</v>
      </c>
      <c r="K2595" t="str">
        <f t="shared" si="163"/>
        <v>niveau secondaire</v>
      </c>
      <c r="L2595" t="str">
        <f t="shared" si="164"/>
        <v>REGION PARISIENNE</v>
      </c>
      <c r="M2595" s="11">
        <f t="shared" si="165"/>
        <v>66276</v>
      </c>
      <c r="N2595" s="11">
        <f t="shared" si="166"/>
        <v>18632</v>
      </c>
    </row>
    <row r="2596" spans="1:14" x14ac:dyDescent="0.25">
      <c r="A2596" s="5">
        <v>21</v>
      </c>
      <c r="B2596" s="9" t="s">
        <v>99</v>
      </c>
      <c r="C2596" s="10" t="s">
        <v>116</v>
      </c>
      <c r="D2596" s="11">
        <v>1975</v>
      </c>
      <c r="E2596" s="7" t="s">
        <v>195</v>
      </c>
      <c r="F2596" s="8">
        <v>4335</v>
      </c>
      <c r="G2596" s="8">
        <v>10500</v>
      </c>
      <c r="H2596" s="8">
        <v>2175</v>
      </c>
      <c r="I2596" s="8">
        <v>4095</v>
      </c>
      <c r="J2596" t="str">
        <f>LOOKUP(A2596,Feuil7!A$2:A$28,Feuil7!D$2:D$28)</f>
        <v>CHAMPAGNE-ARDENNE</v>
      </c>
      <c r="K2596" t="str">
        <f t="shared" si="163"/>
        <v>niveau secondaire</v>
      </c>
      <c r="L2596" t="str">
        <f t="shared" si="164"/>
        <v>BASSIN PARISIEN</v>
      </c>
      <c r="M2596" s="11">
        <f t="shared" si="165"/>
        <v>21105</v>
      </c>
      <c r="N2596" s="11">
        <f t="shared" si="166"/>
        <v>6510</v>
      </c>
    </row>
    <row r="2597" spans="1:14" x14ac:dyDescent="0.25">
      <c r="A2597" s="5">
        <v>41</v>
      </c>
      <c r="B2597" s="9" t="s">
        <v>39</v>
      </c>
      <c r="C2597" s="10" t="s">
        <v>118</v>
      </c>
      <c r="D2597" s="11">
        <v>2006</v>
      </c>
      <c r="E2597" s="7" t="s">
        <v>193</v>
      </c>
      <c r="F2597" s="8">
        <v>223.80584902167638</v>
      </c>
      <c r="G2597" s="8">
        <v>21638.995312471863</v>
      </c>
      <c r="H2597" s="8">
        <v>88.506170967953025</v>
      </c>
      <c r="I2597" s="8">
        <v>41108.733249725621</v>
      </c>
      <c r="J2597" t="str">
        <f>LOOKUP(A2597,Feuil7!A$2:A$28,Feuil7!D$2:D$28)</f>
        <v>LORRAINE</v>
      </c>
      <c r="K2597" t="str">
        <f t="shared" si="163"/>
        <v>niveau primaire</v>
      </c>
      <c r="L2597" t="str">
        <f t="shared" si="164"/>
        <v>EST</v>
      </c>
      <c r="M2597" s="11">
        <f t="shared" si="165"/>
        <v>63060.04058218711</v>
      </c>
      <c r="N2597" s="11">
        <f t="shared" si="166"/>
        <v>312.31201998962939</v>
      </c>
    </row>
    <row r="2598" spans="1:14" x14ac:dyDescent="0.25">
      <c r="A2598" s="5">
        <v>91</v>
      </c>
      <c r="B2598" s="9" t="s">
        <v>80</v>
      </c>
      <c r="C2598" s="10" t="s">
        <v>81</v>
      </c>
      <c r="D2598" s="11">
        <v>1990</v>
      </c>
      <c r="E2598" s="7" t="s">
        <v>197</v>
      </c>
      <c r="F2598" s="8">
        <v>1825</v>
      </c>
      <c r="G2598" s="8">
        <v>34863</v>
      </c>
      <c r="H2598" s="8">
        <v>2885</v>
      </c>
      <c r="I2598" s="8">
        <v>32701</v>
      </c>
      <c r="J2598" t="str">
        <f>LOOKUP(A2598,Feuil7!A$2:A$28,Feuil7!D$2:D$28)</f>
        <v>LANGUEDOC-ROUSSILLON</v>
      </c>
      <c r="K2598" t="str">
        <f t="shared" si="163"/>
        <v>niveau supérieur</v>
      </c>
      <c r="L2598" t="str">
        <f t="shared" si="164"/>
        <v>MEDITERRANEE</v>
      </c>
      <c r="M2598" s="11">
        <f t="shared" si="165"/>
        <v>72274</v>
      </c>
      <c r="N2598" s="11">
        <f t="shared" si="166"/>
        <v>4710</v>
      </c>
    </row>
    <row r="2599" spans="1:14" x14ac:dyDescent="0.25">
      <c r="A2599" s="5">
        <v>41</v>
      </c>
      <c r="B2599" s="9" t="s">
        <v>180</v>
      </c>
      <c r="C2599" s="10" t="s">
        <v>181</v>
      </c>
      <c r="D2599" s="11">
        <v>1990</v>
      </c>
      <c r="E2599" s="7" t="s">
        <v>193</v>
      </c>
      <c r="F2599" s="8">
        <v>817</v>
      </c>
      <c r="G2599" s="8">
        <v>29253</v>
      </c>
      <c r="H2599" s="8">
        <v>824</v>
      </c>
      <c r="I2599" s="8">
        <v>42181</v>
      </c>
      <c r="J2599" t="str">
        <f>LOOKUP(A2599,Feuil7!A$2:A$28,Feuil7!D$2:D$28)</f>
        <v>LORRAINE</v>
      </c>
      <c r="K2599" t="str">
        <f t="shared" si="163"/>
        <v>niveau primaire</v>
      </c>
      <c r="L2599" t="str">
        <f t="shared" si="164"/>
        <v>EST</v>
      </c>
      <c r="M2599" s="11">
        <f t="shared" si="165"/>
        <v>73075</v>
      </c>
      <c r="N2599" s="11">
        <f t="shared" si="166"/>
        <v>1641</v>
      </c>
    </row>
    <row r="2600" spans="1:14" x14ac:dyDescent="0.25">
      <c r="A2600" s="5">
        <v>53</v>
      </c>
      <c r="B2600" s="9" t="s">
        <v>70</v>
      </c>
      <c r="C2600" s="10" t="s">
        <v>71</v>
      </c>
      <c r="D2600" s="11">
        <v>1975</v>
      </c>
      <c r="E2600" s="7" t="s">
        <v>194</v>
      </c>
      <c r="F2600" s="8">
        <v>4690</v>
      </c>
      <c r="G2600" s="8">
        <v>11260</v>
      </c>
      <c r="H2600" s="8">
        <v>5145</v>
      </c>
      <c r="I2600" s="8">
        <v>15030</v>
      </c>
      <c r="J2600" t="str">
        <f>LOOKUP(A2600,Feuil7!A$2:A$28,Feuil7!D$2:D$28)</f>
        <v>BRETAGNE</v>
      </c>
      <c r="K2600" t="str">
        <f t="shared" si="163"/>
        <v>niveau secondaire</v>
      </c>
      <c r="L2600" t="str">
        <f t="shared" si="164"/>
        <v>OUEST</v>
      </c>
      <c r="M2600" s="11">
        <f t="shared" si="165"/>
        <v>36125</v>
      </c>
      <c r="N2600" s="11">
        <f t="shared" si="166"/>
        <v>9835</v>
      </c>
    </row>
    <row r="2601" spans="1:14" x14ac:dyDescent="0.25">
      <c r="A2601" s="5">
        <v>91</v>
      </c>
      <c r="B2601" s="9" t="s">
        <v>28</v>
      </c>
      <c r="C2601" s="10" t="s">
        <v>29</v>
      </c>
      <c r="D2601" s="11">
        <v>1982</v>
      </c>
      <c r="E2601" s="7" t="s">
        <v>194</v>
      </c>
      <c r="F2601" s="8">
        <v>1588</v>
      </c>
      <c r="G2601" s="8">
        <v>4620</v>
      </c>
      <c r="H2601" s="8">
        <v>1456</v>
      </c>
      <c r="I2601" s="8">
        <v>6572</v>
      </c>
      <c r="J2601" t="str">
        <f>LOOKUP(A2601,Feuil7!A$2:A$28,Feuil7!D$2:D$28)</f>
        <v>LANGUEDOC-ROUSSILLON</v>
      </c>
      <c r="K2601" t="str">
        <f t="shared" si="163"/>
        <v>niveau secondaire</v>
      </c>
      <c r="L2601" t="str">
        <f t="shared" si="164"/>
        <v>MEDITERRANEE</v>
      </c>
      <c r="M2601" s="11">
        <f t="shared" si="165"/>
        <v>14236</v>
      </c>
      <c r="N2601" s="11">
        <f t="shared" si="166"/>
        <v>3044</v>
      </c>
    </row>
    <row r="2602" spans="1:14" x14ac:dyDescent="0.25">
      <c r="A2602" s="5">
        <v>43</v>
      </c>
      <c r="B2602" s="9" t="s">
        <v>184</v>
      </c>
      <c r="C2602" s="10" t="s">
        <v>185</v>
      </c>
      <c r="D2602" s="11">
        <v>1982</v>
      </c>
      <c r="E2602" s="7" t="s">
        <v>11</v>
      </c>
      <c r="F2602" s="8">
        <v>2612</v>
      </c>
      <c r="G2602" s="8">
        <v>13056</v>
      </c>
      <c r="H2602" s="8">
        <v>2148</v>
      </c>
      <c r="I2602" s="8">
        <v>16060</v>
      </c>
      <c r="J2602" t="str">
        <f>LOOKUP(A2602,Feuil7!A$2:A$28,Feuil7!D$2:D$28)</f>
        <v>FRANCHE-COMTE</v>
      </c>
      <c r="K2602" t="str">
        <f t="shared" si="163"/>
        <v>niveau primaire</v>
      </c>
      <c r="L2602" t="str">
        <f t="shared" si="164"/>
        <v>EST</v>
      </c>
      <c r="M2602" s="11">
        <f t="shared" si="165"/>
        <v>33876</v>
      </c>
      <c r="N2602" s="11">
        <f t="shared" si="166"/>
        <v>4760</v>
      </c>
    </row>
    <row r="2603" spans="1:14" x14ac:dyDescent="0.25">
      <c r="A2603" s="5">
        <v>93</v>
      </c>
      <c r="B2603" s="9" t="s">
        <v>310</v>
      </c>
      <c r="C2603" s="10" t="s">
        <v>19</v>
      </c>
      <c r="D2603" s="11">
        <v>1975</v>
      </c>
      <c r="E2603" s="7" t="s">
        <v>195</v>
      </c>
      <c r="F2603" s="8">
        <v>7800</v>
      </c>
      <c r="G2603" s="8">
        <v>26150</v>
      </c>
      <c r="H2603" s="8">
        <v>7120</v>
      </c>
      <c r="I2603" s="8">
        <v>21545</v>
      </c>
      <c r="J2603" t="str">
        <f>LOOKUP(A2603,Feuil7!A$2:A$28,Feuil7!D$2:D$28)</f>
        <v>PROVENCE-ALPES-COTE D'AZUR</v>
      </c>
      <c r="K2603" t="str">
        <f t="shared" si="163"/>
        <v>niveau secondaire</v>
      </c>
      <c r="L2603" t="str">
        <f t="shared" si="164"/>
        <v>MEDITERRANEE</v>
      </c>
      <c r="M2603" s="11">
        <f t="shared" si="165"/>
        <v>62615</v>
      </c>
      <c r="N2603" s="11">
        <f t="shared" si="166"/>
        <v>14920</v>
      </c>
    </row>
    <row r="2604" spans="1:14" x14ac:dyDescent="0.25">
      <c r="A2604" s="5">
        <v>72</v>
      </c>
      <c r="B2604" s="9" t="s">
        <v>78</v>
      </c>
      <c r="C2604" s="10" t="s">
        <v>79</v>
      </c>
      <c r="D2604" s="11">
        <v>2006</v>
      </c>
      <c r="E2604" s="7" t="s">
        <v>194</v>
      </c>
      <c r="F2604" s="8">
        <v>4006.4590645151584</v>
      </c>
      <c r="G2604" s="8">
        <v>24862.284213190131</v>
      </c>
      <c r="H2604" s="8">
        <v>2865.6704436713112</v>
      </c>
      <c r="I2604" s="8">
        <v>39935.090049252598</v>
      </c>
      <c r="J2604" t="str">
        <f>LOOKUP(A2604,Feuil7!A$2:A$28,Feuil7!D$2:D$28)</f>
        <v>AQUITAINE</v>
      </c>
      <c r="K2604" t="str">
        <f t="shared" si="163"/>
        <v>niveau secondaire</v>
      </c>
      <c r="L2604" t="str">
        <f t="shared" si="164"/>
        <v>SUD-OUEST</v>
      </c>
      <c r="M2604" s="11">
        <f t="shared" si="165"/>
        <v>71669.503770629206</v>
      </c>
      <c r="N2604" s="11">
        <f t="shared" si="166"/>
        <v>6872.12950818647</v>
      </c>
    </row>
    <row r="2605" spans="1:14" x14ac:dyDescent="0.25">
      <c r="A2605" s="5">
        <v>93</v>
      </c>
      <c r="B2605" s="9" t="s">
        <v>310</v>
      </c>
      <c r="C2605" s="10" t="s">
        <v>19</v>
      </c>
      <c r="D2605" s="11">
        <v>1999</v>
      </c>
      <c r="E2605" s="7" t="s">
        <v>11</v>
      </c>
      <c r="F2605" s="8">
        <v>5185</v>
      </c>
      <c r="G2605" s="8">
        <v>59445</v>
      </c>
      <c r="H2605" s="8">
        <v>3657</v>
      </c>
      <c r="I2605" s="8">
        <v>69640</v>
      </c>
      <c r="J2605" t="str">
        <f>LOOKUP(A2605,Feuil7!A$2:A$28,Feuil7!D$2:D$28)</f>
        <v>PROVENCE-ALPES-COTE D'AZUR</v>
      </c>
      <c r="K2605" t="str">
        <f t="shared" si="163"/>
        <v>niveau primaire</v>
      </c>
      <c r="L2605" t="str">
        <f t="shared" si="164"/>
        <v>MEDITERRANEE</v>
      </c>
      <c r="M2605" s="11">
        <f t="shared" si="165"/>
        <v>137927</v>
      </c>
      <c r="N2605" s="11">
        <f t="shared" si="166"/>
        <v>8842</v>
      </c>
    </row>
    <row r="2606" spans="1:14" x14ac:dyDescent="0.25">
      <c r="A2606" s="5">
        <v>41</v>
      </c>
      <c r="B2606" s="9" t="s">
        <v>180</v>
      </c>
      <c r="C2606" s="10" t="s">
        <v>181</v>
      </c>
      <c r="D2606">
        <v>1968</v>
      </c>
      <c r="E2606" s="7" t="s">
        <v>193</v>
      </c>
      <c r="F2606" s="8">
        <v>7712</v>
      </c>
      <c r="G2606" s="8">
        <v>37040</v>
      </c>
      <c r="H2606" s="8">
        <v>8820</v>
      </c>
      <c r="I2606" s="8">
        <v>46296</v>
      </c>
      <c r="J2606" t="str">
        <f>LOOKUP(A2606,Feuil7!A$2:A$28,Feuil7!D$2:D$28)</f>
        <v>LORRAINE</v>
      </c>
      <c r="K2606" t="str">
        <f t="shared" si="163"/>
        <v>niveau primaire</v>
      </c>
      <c r="L2606" t="str">
        <f t="shared" si="164"/>
        <v>EST</v>
      </c>
      <c r="M2606" s="11">
        <f t="shared" si="165"/>
        <v>99868</v>
      </c>
      <c r="N2606" s="11">
        <f t="shared" si="166"/>
        <v>16532</v>
      </c>
    </row>
    <row r="2607" spans="1:14" x14ac:dyDescent="0.25">
      <c r="A2607" s="5">
        <v>93</v>
      </c>
      <c r="B2607" s="9" t="s">
        <v>308</v>
      </c>
      <c r="C2607" s="10" t="s">
        <v>17</v>
      </c>
      <c r="D2607" s="11">
        <v>1990</v>
      </c>
      <c r="E2607" s="7" t="s">
        <v>194</v>
      </c>
      <c r="F2607" s="8">
        <v>325</v>
      </c>
      <c r="G2607" s="8">
        <v>3036</v>
      </c>
      <c r="H2607" s="8">
        <v>368</v>
      </c>
      <c r="I2607" s="8">
        <v>4988</v>
      </c>
      <c r="J2607" t="str">
        <f>LOOKUP(A2607,Feuil7!A$2:A$28,Feuil7!D$2:D$28)</f>
        <v>PROVENCE-ALPES-COTE D'AZUR</v>
      </c>
      <c r="K2607" t="str">
        <f t="shared" si="163"/>
        <v>niveau secondaire</v>
      </c>
      <c r="L2607" t="str">
        <f t="shared" si="164"/>
        <v>MEDITERRANEE</v>
      </c>
      <c r="M2607" s="11">
        <f t="shared" si="165"/>
        <v>8717</v>
      </c>
      <c r="N2607" s="11">
        <f t="shared" si="166"/>
        <v>693</v>
      </c>
    </row>
    <row r="2608" spans="1:14" x14ac:dyDescent="0.25">
      <c r="A2608" s="5">
        <v>82</v>
      </c>
      <c r="B2608" s="9" t="s">
        <v>96</v>
      </c>
      <c r="C2608" s="10" t="s">
        <v>97</v>
      </c>
      <c r="D2608" s="11">
        <v>1975</v>
      </c>
      <c r="E2608" s="7" t="s">
        <v>194</v>
      </c>
      <c r="F2608" s="8">
        <v>2705</v>
      </c>
      <c r="G2608" s="8">
        <v>5640</v>
      </c>
      <c r="H2608" s="8">
        <v>3765</v>
      </c>
      <c r="I2608" s="8">
        <v>12940</v>
      </c>
      <c r="J2608" t="str">
        <f>LOOKUP(A2608,Feuil7!A$2:A$28,Feuil7!D$2:D$28)</f>
        <v>RHONE-ALPES</v>
      </c>
      <c r="K2608" t="str">
        <f t="shared" si="163"/>
        <v>niveau secondaire</v>
      </c>
      <c r="L2608" t="str">
        <f t="shared" si="164"/>
        <v>CENTRE-EST</v>
      </c>
      <c r="M2608" s="11">
        <f t="shared" si="165"/>
        <v>25050</v>
      </c>
      <c r="N2608" s="11">
        <f t="shared" si="166"/>
        <v>6470</v>
      </c>
    </row>
    <row r="2609" spans="1:14" x14ac:dyDescent="0.25">
      <c r="A2609" s="5">
        <v>73</v>
      </c>
      <c r="B2609" s="9" t="s">
        <v>104</v>
      </c>
      <c r="C2609" s="10" t="s">
        <v>105</v>
      </c>
      <c r="D2609">
        <v>1968</v>
      </c>
      <c r="E2609" s="7" t="s">
        <v>197</v>
      </c>
      <c r="F2609" s="8">
        <v>144</v>
      </c>
      <c r="G2609" s="8">
        <v>1352</v>
      </c>
      <c r="H2609" s="8">
        <v>128</v>
      </c>
      <c r="I2609" s="8">
        <v>588</v>
      </c>
      <c r="J2609" t="str">
        <f>LOOKUP(A2609,Feuil7!A$2:A$28,Feuil7!D$2:D$28)</f>
        <v>MIDI-PYRENEES</v>
      </c>
      <c r="K2609" t="str">
        <f t="shared" si="163"/>
        <v>niveau supérieur</v>
      </c>
      <c r="L2609" t="str">
        <f t="shared" si="164"/>
        <v>SUD-OUEST</v>
      </c>
      <c r="M2609" s="11">
        <f t="shared" si="165"/>
        <v>2212</v>
      </c>
      <c r="N2609" s="11">
        <f t="shared" si="166"/>
        <v>272</v>
      </c>
    </row>
    <row r="2610" spans="1:14" x14ac:dyDescent="0.25">
      <c r="A2610" s="5">
        <v>73</v>
      </c>
      <c r="B2610" s="9" t="s">
        <v>76</v>
      </c>
      <c r="C2610" s="10" t="s">
        <v>77</v>
      </c>
      <c r="D2610" s="11">
        <v>1982</v>
      </c>
      <c r="E2610" s="7" t="s">
        <v>197</v>
      </c>
      <c r="F2610" s="8">
        <v>280</v>
      </c>
      <c r="G2610" s="8">
        <v>3088</v>
      </c>
      <c r="H2610" s="8">
        <v>392</v>
      </c>
      <c r="I2610" s="8">
        <v>3116</v>
      </c>
      <c r="J2610" t="str">
        <f>LOOKUP(A2610,Feuil7!A$2:A$28,Feuil7!D$2:D$28)</f>
        <v>MIDI-PYRENEES</v>
      </c>
      <c r="K2610" t="str">
        <f t="shared" si="163"/>
        <v>niveau supérieur</v>
      </c>
      <c r="L2610" t="str">
        <f t="shared" si="164"/>
        <v>SUD-OUEST</v>
      </c>
      <c r="M2610" s="11">
        <f t="shared" si="165"/>
        <v>6876</v>
      </c>
      <c r="N2610" s="11">
        <f t="shared" si="166"/>
        <v>672</v>
      </c>
    </row>
    <row r="2611" spans="1:14" x14ac:dyDescent="0.25">
      <c r="A2611" s="5">
        <v>93</v>
      </c>
      <c r="B2611" s="9" t="s">
        <v>14</v>
      </c>
      <c r="C2611" s="10" t="s">
        <v>171</v>
      </c>
      <c r="D2611" s="11">
        <v>1975</v>
      </c>
      <c r="E2611" s="7" t="s">
        <v>194</v>
      </c>
      <c r="F2611" s="8">
        <v>3635</v>
      </c>
      <c r="G2611" s="8">
        <v>12480</v>
      </c>
      <c r="H2611" s="8">
        <v>2960</v>
      </c>
      <c r="I2611" s="8">
        <v>19170</v>
      </c>
      <c r="J2611" t="str">
        <f>LOOKUP(A2611,Feuil7!A$2:A$28,Feuil7!D$2:D$28)</f>
        <v>PROVENCE-ALPES-COTE D'AZUR</v>
      </c>
      <c r="K2611" t="str">
        <f t="shared" si="163"/>
        <v>niveau secondaire</v>
      </c>
      <c r="L2611" t="str">
        <f t="shared" si="164"/>
        <v>MEDITERRANEE</v>
      </c>
      <c r="M2611" s="11">
        <f t="shared" si="165"/>
        <v>38245</v>
      </c>
      <c r="N2611" s="11">
        <f t="shared" si="166"/>
        <v>6595</v>
      </c>
    </row>
    <row r="2612" spans="1:14" x14ac:dyDescent="0.25">
      <c r="A2612" s="5">
        <v>91</v>
      </c>
      <c r="B2612" s="9" t="s">
        <v>141</v>
      </c>
      <c r="C2612" s="10" t="s">
        <v>142</v>
      </c>
      <c r="D2612" s="11">
        <v>2011</v>
      </c>
      <c r="E2612" s="7" t="s">
        <v>196</v>
      </c>
      <c r="F2612" s="8">
        <v>3046.176690974979</v>
      </c>
      <c r="G2612" s="8">
        <v>25078.549078387812</v>
      </c>
      <c r="H2612" s="8">
        <v>3079.3113546832865</v>
      </c>
      <c r="I2612" s="8">
        <v>31184.777601540813</v>
      </c>
      <c r="J2612" t="str">
        <f>LOOKUP(A2612,Feuil7!A$2:A$28,Feuil7!D$2:D$28)</f>
        <v>LANGUEDOC-ROUSSILLON</v>
      </c>
      <c r="K2612" t="str">
        <f t="shared" si="163"/>
        <v>niveau supérieur</v>
      </c>
      <c r="L2612" t="str">
        <f t="shared" si="164"/>
        <v>MEDITERRANEE</v>
      </c>
      <c r="M2612" s="11">
        <f t="shared" si="165"/>
        <v>62388.81472558689</v>
      </c>
      <c r="N2612" s="11">
        <f t="shared" si="166"/>
        <v>6125.488045658265</v>
      </c>
    </row>
    <row r="2613" spans="1:14" x14ac:dyDescent="0.25">
      <c r="A2613" s="5">
        <v>74</v>
      </c>
      <c r="B2613" s="9" t="s">
        <v>59</v>
      </c>
      <c r="C2613" s="10" t="s">
        <v>60</v>
      </c>
      <c r="D2613" s="11">
        <v>2011</v>
      </c>
      <c r="E2613" s="7" t="s">
        <v>197</v>
      </c>
      <c r="F2613" s="8">
        <v>353.14834922969186</v>
      </c>
      <c r="G2613" s="8">
        <v>6784.3195425679805</v>
      </c>
      <c r="H2613" s="8">
        <v>535.5538851392821</v>
      </c>
      <c r="I2613" s="8">
        <v>8819.9229419152853</v>
      </c>
      <c r="J2613" t="str">
        <f>LOOKUP(A2613,Feuil7!A$2:A$28,Feuil7!D$2:D$28)</f>
        <v>LIMOUSIN</v>
      </c>
      <c r="K2613" t="str">
        <f t="shared" si="163"/>
        <v>niveau supérieur</v>
      </c>
      <c r="L2613" t="str">
        <f t="shared" si="164"/>
        <v>SUD-OUEST</v>
      </c>
      <c r="M2613" s="11">
        <f t="shared" si="165"/>
        <v>16492.944718852239</v>
      </c>
      <c r="N2613" s="11">
        <f t="shared" si="166"/>
        <v>888.7022343689739</v>
      </c>
    </row>
    <row r="2614" spans="1:14" x14ac:dyDescent="0.25">
      <c r="A2614" s="5">
        <v>31</v>
      </c>
      <c r="B2614" s="9" t="s">
        <v>127</v>
      </c>
      <c r="C2614" s="10" t="s">
        <v>128</v>
      </c>
      <c r="D2614" s="11">
        <v>2011</v>
      </c>
      <c r="E2614" s="7" t="s">
        <v>196</v>
      </c>
      <c r="F2614" s="8">
        <v>22412.953652785382</v>
      </c>
      <c r="G2614" s="8">
        <v>120638.95825105053</v>
      </c>
      <c r="H2614" s="8">
        <v>23045.212944452851</v>
      </c>
      <c r="I2614" s="8">
        <v>129523.82619340184</v>
      </c>
      <c r="J2614" t="str">
        <f>LOOKUP(A2614,Feuil7!A$2:A$28,Feuil7!D$2:D$28)</f>
        <v>NORD-PAS-DE-CALAIS</v>
      </c>
      <c r="K2614" t="str">
        <f t="shared" si="163"/>
        <v>niveau supérieur</v>
      </c>
      <c r="L2614" t="str">
        <f t="shared" si="164"/>
        <v/>
      </c>
      <c r="M2614" s="11">
        <f t="shared" si="165"/>
        <v>295620.9510416906</v>
      </c>
      <c r="N2614" s="11">
        <f t="shared" si="166"/>
        <v>45458.166597238232</v>
      </c>
    </row>
    <row r="2615" spans="1:14" x14ac:dyDescent="0.25">
      <c r="A2615" s="5">
        <v>52</v>
      </c>
      <c r="B2615" s="9" t="s">
        <v>61</v>
      </c>
      <c r="C2615" s="10" t="s">
        <v>153</v>
      </c>
      <c r="D2615" s="11">
        <v>1999</v>
      </c>
      <c r="E2615" s="7" t="s">
        <v>194</v>
      </c>
      <c r="F2615" s="8">
        <v>1812</v>
      </c>
      <c r="G2615" s="8">
        <v>8973</v>
      </c>
      <c r="H2615" s="8">
        <v>1228</v>
      </c>
      <c r="I2615" s="8">
        <v>14684</v>
      </c>
      <c r="J2615" t="str">
        <f>LOOKUP(A2615,Feuil7!A$2:A$28,Feuil7!D$2:D$28)</f>
        <v>PAYS DE LA LOIRE</v>
      </c>
      <c r="K2615" t="str">
        <f t="shared" si="163"/>
        <v>niveau secondaire</v>
      </c>
      <c r="L2615" t="str">
        <f t="shared" si="164"/>
        <v>OUEST</v>
      </c>
      <c r="M2615" s="11">
        <f t="shared" si="165"/>
        <v>26697</v>
      </c>
      <c r="N2615" s="11">
        <f t="shared" si="166"/>
        <v>3040</v>
      </c>
    </row>
    <row r="2616" spans="1:14" x14ac:dyDescent="0.25">
      <c r="A2616" s="5">
        <v>73</v>
      </c>
      <c r="B2616" s="9" t="s">
        <v>104</v>
      </c>
      <c r="C2616" s="10" t="s">
        <v>105</v>
      </c>
      <c r="D2616" s="11">
        <v>2011</v>
      </c>
      <c r="E2616" s="7" t="s">
        <v>196</v>
      </c>
      <c r="F2616" s="8">
        <v>1115.4978291430687</v>
      </c>
      <c r="G2616" s="8">
        <v>10908.656284161645</v>
      </c>
      <c r="H2616" s="8">
        <v>949.89319059421427</v>
      </c>
      <c r="I2616" s="8">
        <v>13049.145762527385</v>
      </c>
      <c r="J2616" t="str">
        <f>LOOKUP(A2616,Feuil7!A$2:A$28,Feuil7!D$2:D$28)</f>
        <v>MIDI-PYRENEES</v>
      </c>
      <c r="K2616" t="str">
        <f t="shared" si="163"/>
        <v>niveau supérieur</v>
      </c>
      <c r="L2616" t="str">
        <f t="shared" si="164"/>
        <v>SUD-OUEST</v>
      </c>
      <c r="M2616" s="11">
        <f t="shared" si="165"/>
        <v>26023.193066426313</v>
      </c>
      <c r="N2616" s="11">
        <f t="shared" si="166"/>
        <v>2065.3910197372829</v>
      </c>
    </row>
    <row r="2617" spans="1:14" x14ac:dyDescent="0.25">
      <c r="A2617" s="5">
        <v>91</v>
      </c>
      <c r="B2617" s="9" t="s">
        <v>108</v>
      </c>
      <c r="C2617" s="10" t="s">
        <v>109</v>
      </c>
      <c r="D2617" s="11">
        <v>1990</v>
      </c>
      <c r="E2617" s="7" t="s">
        <v>197</v>
      </c>
      <c r="F2617" s="8">
        <v>144</v>
      </c>
      <c r="G2617" s="8">
        <v>2060</v>
      </c>
      <c r="H2617" s="8">
        <v>188</v>
      </c>
      <c r="I2617" s="8">
        <v>2064</v>
      </c>
      <c r="J2617" t="str">
        <f>LOOKUP(A2617,Feuil7!A$2:A$28,Feuil7!D$2:D$28)</f>
        <v>LANGUEDOC-ROUSSILLON</v>
      </c>
      <c r="K2617" t="str">
        <f t="shared" si="163"/>
        <v>niveau supérieur</v>
      </c>
      <c r="L2617" t="str">
        <f t="shared" si="164"/>
        <v>MEDITERRANEE</v>
      </c>
      <c r="M2617" s="11">
        <f t="shared" si="165"/>
        <v>4456</v>
      </c>
      <c r="N2617" s="11">
        <f t="shared" si="166"/>
        <v>332</v>
      </c>
    </row>
    <row r="2618" spans="1:14" x14ac:dyDescent="0.25">
      <c r="A2618" s="5">
        <v>53</v>
      </c>
      <c r="B2618" s="9" t="s">
        <v>82</v>
      </c>
      <c r="C2618" s="10" t="s">
        <v>83</v>
      </c>
      <c r="D2618" s="11">
        <v>2006</v>
      </c>
      <c r="E2618" s="7" t="s">
        <v>197</v>
      </c>
      <c r="F2618" s="8">
        <v>6118.3766972978783</v>
      </c>
      <c r="G2618" s="8">
        <v>71954.271369179667</v>
      </c>
      <c r="H2618" s="8">
        <v>8397.5314234568577</v>
      </c>
      <c r="I2618" s="8">
        <v>81046.95409141625</v>
      </c>
      <c r="J2618" t="str">
        <f>LOOKUP(A2618,Feuil7!A$2:A$28,Feuil7!D$2:D$28)</f>
        <v>BRETAGNE</v>
      </c>
      <c r="K2618" t="str">
        <f t="shared" si="163"/>
        <v>niveau supérieur</v>
      </c>
      <c r="L2618" t="str">
        <f t="shared" si="164"/>
        <v>OUEST</v>
      </c>
      <c r="M2618" s="11">
        <f t="shared" si="165"/>
        <v>167517.13358135067</v>
      </c>
      <c r="N2618" s="11">
        <f t="shared" si="166"/>
        <v>14515.908120754735</v>
      </c>
    </row>
    <row r="2619" spans="1:14" x14ac:dyDescent="0.25">
      <c r="A2619" s="5">
        <v>73</v>
      </c>
      <c r="B2619" s="9" t="s">
        <v>168</v>
      </c>
      <c r="C2619" s="10" t="s">
        <v>169</v>
      </c>
      <c r="D2619" s="11">
        <v>1982</v>
      </c>
      <c r="E2619" s="7" t="s">
        <v>11</v>
      </c>
      <c r="F2619" s="8">
        <v>5324</v>
      </c>
      <c r="G2619" s="8">
        <v>47620</v>
      </c>
      <c r="H2619" s="8">
        <v>3628</v>
      </c>
      <c r="I2619" s="8">
        <v>58944</v>
      </c>
      <c r="J2619" t="str">
        <f>LOOKUP(A2619,Feuil7!A$2:A$28,Feuil7!D$2:D$28)</f>
        <v>MIDI-PYRENEES</v>
      </c>
      <c r="K2619" t="str">
        <f t="shared" si="163"/>
        <v>niveau primaire</v>
      </c>
      <c r="L2619" t="str">
        <f t="shared" si="164"/>
        <v>SUD-OUEST</v>
      </c>
      <c r="M2619" s="11">
        <f t="shared" si="165"/>
        <v>115516</v>
      </c>
      <c r="N2619" s="11">
        <f t="shared" si="166"/>
        <v>8952</v>
      </c>
    </row>
    <row r="2620" spans="1:14" x14ac:dyDescent="0.25">
      <c r="A2620" s="5">
        <v>11</v>
      </c>
      <c r="B2620" s="9" t="s">
        <v>191</v>
      </c>
      <c r="C2620" s="10" t="s">
        <v>192</v>
      </c>
      <c r="D2620" s="11">
        <v>1999</v>
      </c>
      <c r="E2620" s="7" t="s">
        <v>193</v>
      </c>
      <c r="F2620" s="8">
        <v>721</v>
      </c>
      <c r="G2620" s="8">
        <v>41443</v>
      </c>
      <c r="H2620" s="8">
        <v>502</v>
      </c>
      <c r="I2620" s="8">
        <v>59907</v>
      </c>
      <c r="J2620" t="str">
        <f>LOOKUP(A2620,Feuil7!A$2:A$28,Feuil7!D$2:D$28)</f>
        <v>ILE-DE-FRANCE</v>
      </c>
      <c r="K2620" t="str">
        <f t="shared" si="163"/>
        <v>niveau primaire</v>
      </c>
      <c r="L2620" t="str">
        <f t="shared" si="164"/>
        <v>REGION PARISIENNE</v>
      </c>
      <c r="M2620" s="11">
        <f t="shared" si="165"/>
        <v>102573</v>
      </c>
      <c r="N2620" s="11">
        <f t="shared" si="166"/>
        <v>1223</v>
      </c>
    </row>
    <row r="2621" spans="1:14" x14ac:dyDescent="0.25">
      <c r="A2621" s="5">
        <v>73</v>
      </c>
      <c r="B2621" s="9" t="s">
        <v>30</v>
      </c>
      <c r="C2621" s="10" t="s">
        <v>31</v>
      </c>
      <c r="D2621" s="11">
        <v>2006</v>
      </c>
      <c r="E2621" s="7" t="s">
        <v>193</v>
      </c>
      <c r="F2621" s="8">
        <v>37.289532421820866</v>
      </c>
      <c r="G2621" s="8">
        <v>15657.491897505397</v>
      </c>
      <c r="H2621" s="8">
        <v>30.088253985980749</v>
      </c>
      <c r="I2621" s="8">
        <v>22735.876515195738</v>
      </c>
      <c r="J2621" t="str">
        <f>LOOKUP(A2621,Feuil7!A$2:A$28,Feuil7!D$2:D$28)</f>
        <v>MIDI-PYRENEES</v>
      </c>
      <c r="K2621" t="str">
        <f t="shared" si="163"/>
        <v>niveau primaire</v>
      </c>
      <c r="L2621" t="str">
        <f t="shared" si="164"/>
        <v>SUD-OUEST</v>
      </c>
      <c r="M2621" s="11">
        <f t="shared" si="165"/>
        <v>38460.746199108937</v>
      </c>
      <c r="N2621" s="11">
        <f t="shared" si="166"/>
        <v>67.377786407801608</v>
      </c>
    </row>
    <row r="2622" spans="1:14" x14ac:dyDescent="0.25">
      <c r="A2622" s="5">
        <v>74</v>
      </c>
      <c r="B2622" s="9" t="s">
        <v>48</v>
      </c>
      <c r="C2622" s="10" t="s">
        <v>49</v>
      </c>
      <c r="D2622" s="11">
        <v>1975</v>
      </c>
      <c r="E2622" s="7" t="s">
        <v>194</v>
      </c>
      <c r="F2622" s="8">
        <v>940</v>
      </c>
      <c r="G2622" s="8">
        <v>2660</v>
      </c>
      <c r="H2622" s="8">
        <v>1345</v>
      </c>
      <c r="I2622" s="8">
        <v>5130</v>
      </c>
      <c r="J2622" t="str">
        <f>LOOKUP(A2622,Feuil7!A$2:A$28,Feuil7!D$2:D$28)</f>
        <v>LIMOUSIN</v>
      </c>
      <c r="K2622" t="str">
        <f t="shared" si="163"/>
        <v>niveau secondaire</v>
      </c>
      <c r="L2622" t="str">
        <f t="shared" si="164"/>
        <v>SUD-OUEST</v>
      </c>
      <c r="M2622" s="11">
        <f t="shared" si="165"/>
        <v>10075</v>
      </c>
      <c r="N2622" s="11">
        <f t="shared" si="166"/>
        <v>2285</v>
      </c>
    </row>
    <row r="2623" spans="1:14" x14ac:dyDescent="0.25">
      <c r="A2623" s="5">
        <v>73</v>
      </c>
      <c r="B2623" s="9" t="s">
        <v>168</v>
      </c>
      <c r="C2623" s="10" t="s">
        <v>169</v>
      </c>
      <c r="D2623" s="11">
        <v>1990</v>
      </c>
      <c r="E2623" s="7" t="s">
        <v>196</v>
      </c>
      <c r="F2623" s="8">
        <v>1181</v>
      </c>
      <c r="G2623" s="8">
        <v>10396</v>
      </c>
      <c r="H2623" s="8">
        <v>1776</v>
      </c>
      <c r="I2623" s="8">
        <v>12488</v>
      </c>
      <c r="J2623" t="str">
        <f>LOOKUP(A2623,Feuil7!A$2:A$28,Feuil7!D$2:D$28)</f>
        <v>MIDI-PYRENEES</v>
      </c>
      <c r="K2623" t="str">
        <f t="shared" si="163"/>
        <v>niveau supérieur</v>
      </c>
      <c r="L2623" t="str">
        <f t="shared" si="164"/>
        <v>SUD-OUEST</v>
      </c>
      <c r="M2623" s="11">
        <f t="shared" si="165"/>
        <v>25841</v>
      </c>
      <c r="N2623" s="11">
        <f t="shared" si="166"/>
        <v>2957</v>
      </c>
    </row>
    <row r="2624" spans="1:14" x14ac:dyDescent="0.25">
      <c r="A2624" s="5">
        <v>41</v>
      </c>
      <c r="B2624" s="9" t="s">
        <v>119</v>
      </c>
      <c r="C2624" s="10" t="s">
        <v>120</v>
      </c>
      <c r="D2624" s="11">
        <v>1975</v>
      </c>
      <c r="E2624" s="7" t="s">
        <v>197</v>
      </c>
      <c r="F2624" s="8">
        <v>245</v>
      </c>
      <c r="G2624" s="8">
        <v>2235</v>
      </c>
      <c r="H2624" s="8">
        <v>495</v>
      </c>
      <c r="I2624" s="8">
        <v>1645</v>
      </c>
      <c r="J2624" t="str">
        <f>LOOKUP(A2624,Feuil7!A$2:A$28,Feuil7!D$2:D$28)</f>
        <v>LORRAINE</v>
      </c>
      <c r="K2624" t="str">
        <f t="shared" si="163"/>
        <v>niveau supérieur</v>
      </c>
      <c r="L2624" t="str">
        <f t="shared" si="164"/>
        <v>EST</v>
      </c>
      <c r="M2624" s="11">
        <f t="shared" si="165"/>
        <v>4620</v>
      </c>
      <c r="N2624" s="11">
        <f t="shared" si="166"/>
        <v>740</v>
      </c>
    </row>
    <row r="2625" spans="1:14" x14ac:dyDescent="0.25">
      <c r="A2625" s="5">
        <v>94</v>
      </c>
      <c r="B2625" s="9" t="s">
        <v>51</v>
      </c>
      <c r="C2625" s="10" t="s">
        <v>52</v>
      </c>
      <c r="D2625" s="11">
        <v>1975</v>
      </c>
      <c r="E2625" s="7" t="s">
        <v>11</v>
      </c>
      <c r="F2625" s="8">
        <v>2890</v>
      </c>
      <c r="G2625" s="8">
        <v>19400</v>
      </c>
      <c r="H2625" s="8">
        <v>1565</v>
      </c>
      <c r="I2625" s="8">
        <v>18760</v>
      </c>
      <c r="J2625" t="str">
        <f>LOOKUP(A2625,Feuil7!A$2:A$28,Feuil7!D$2:D$28)</f>
        <v>CORSE</v>
      </c>
      <c r="K2625" t="str">
        <f t="shared" si="163"/>
        <v>niveau primaire</v>
      </c>
      <c r="L2625" t="str">
        <f t="shared" si="164"/>
        <v>MEDITERRANEE</v>
      </c>
      <c r="M2625" s="11">
        <f t="shared" si="165"/>
        <v>42615</v>
      </c>
      <c r="N2625" s="11">
        <f t="shared" si="166"/>
        <v>4455</v>
      </c>
    </row>
    <row r="2626" spans="1:14" x14ac:dyDescent="0.25">
      <c r="A2626" s="5">
        <v>42</v>
      </c>
      <c r="B2626" s="9" t="s">
        <v>145</v>
      </c>
      <c r="C2626" s="10" t="s">
        <v>146</v>
      </c>
      <c r="D2626" s="11">
        <v>1975</v>
      </c>
      <c r="E2626" s="7" t="s">
        <v>11</v>
      </c>
      <c r="F2626" s="8">
        <v>10915</v>
      </c>
      <c r="G2626" s="8">
        <v>75480</v>
      </c>
      <c r="H2626" s="8">
        <v>9930</v>
      </c>
      <c r="I2626" s="8">
        <v>104725</v>
      </c>
      <c r="J2626" t="str">
        <f>LOOKUP(A2626,Feuil7!A$2:A$28,Feuil7!D$2:D$28)</f>
        <v>ALSACE</v>
      </c>
      <c r="K2626" t="str">
        <f t="shared" si="163"/>
        <v>niveau primaire</v>
      </c>
      <c r="L2626" t="str">
        <f t="shared" si="164"/>
        <v>EST</v>
      </c>
      <c r="M2626" s="11">
        <f t="shared" si="165"/>
        <v>201050</v>
      </c>
      <c r="N2626" s="11">
        <f t="shared" si="166"/>
        <v>20845</v>
      </c>
    </row>
    <row r="2627" spans="1:14" x14ac:dyDescent="0.25">
      <c r="A2627" s="5">
        <v>42</v>
      </c>
      <c r="B2627" s="9" t="s">
        <v>143</v>
      </c>
      <c r="C2627" s="10" t="s">
        <v>144</v>
      </c>
      <c r="D2627" s="11">
        <v>1982</v>
      </c>
      <c r="E2627" s="7" t="s">
        <v>196</v>
      </c>
      <c r="F2627" s="8">
        <v>5048</v>
      </c>
      <c r="G2627" s="8">
        <v>29692</v>
      </c>
      <c r="H2627" s="8">
        <v>6776</v>
      </c>
      <c r="I2627" s="8">
        <v>18988</v>
      </c>
      <c r="J2627" t="str">
        <f>LOOKUP(A2627,Feuil7!A$2:A$28,Feuil7!D$2:D$28)</f>
        <v>ALSACE</v>
      </c>
      <c r="K2627" t="str">
        <f t="shared" ref="K2627:K2690" si="167">IF(OR(E2627="Aucun",E2627="CEP"),"niveau primaire",IF(OR(E2627="CAP-BEP",E2627="BEPC"),"niveau secondaire",IF(OR(E2627="BAC",E2627="SUP"),"niveau supérieur","")))</f>
        <v>niveau supérieur</v>
      </c>
      <c r="L2627" t="str">
        <f t="shared" ref="L2627:L2690" si="168">IF(OR(J2627="ile-de-France"),"REGION PARISIENNE",IF(OR(J2627="bourgogne",J2627="centre",J2627="champagne-ardenne",J2627="basse-normandie",J2627="haute-normandie",J2627="picardie"),"BASSIN PARISIEN",IF(OR(J2627="nord pas-de-calais"),"NORD",IF(OR(J2627="alsace",J2627="franche-comte",J2627="lorraine"),"EST",IF(OR(J2627="bretagne",J2627="pays de la loire",J2627="poitou-charentes"),"OUEST",IF(OR(J2627="aquitaine",J2627="limousin",J2627="midi-pyrenees"),"SUD-OUEST",IF(OR(J2627="auvergne",J2627="rhone-alpes"),"CENTRE-EST",IF(OR(J2627="languedoc-roussillon",J2627="provence-alpes-cote d'azur",J2627="corse"),"MEDITERRANEE",""))))))))</f>
        <v>EST</v>
      </c>
      <c r="M2627" s="11">
        <f t="shared" ref="M2627:M2690" si="169">SUM(F2627,G2627,H2627,I2627)</f>
        <v>60504</v>
      </c>
      <c r="N2627" s="11">
        <f t="shared" ref="N2627:N2690" si="170">SUM(F2627,H2627)</f>
        <v>11824</v>
      </c>
    </row>
    <row r="2628" spans="1:14" x14ac:dyDescent="0.25">
      <c r="A2628" s="5">
        <v>11</v>
      </c>
      <c r="B2628" s="9" t="s">
        <v>50</v>
      </c>
      <c r="C2628" s="10" t="s">
        <v>190</v>
      </c>
      <c r="D2628" s="11">
        <v>2011</v>
      </c>
      <c r="E2628" s="7" t="s">
        <v>11</v>
      </c>
      <c r="F2628" s="8">
        <v>7136.4710254359352</v>
      </c>
      <c r="G2628" s="8">
        <v>77909.225279145845</v>
      </c>
      <c r="H2628" s="8">
        <v>4056.8016675585523</v>
      </c>
      <c r="I2628" s="8">
        <v>82621.354381203433</v>
      </c>
      <c r="J2628" t="str">
        <f>LOOKUP(A2628,Feuil7!A$2:A$28,Feuil7!D$2:D$28)</f>
        <v>ILE-DE-FRANCE</v>
      </c>
      <c r="K2628" t="str">
        <f t="shared" si="167"/>
        <v>niveau primaire</v>
      </c>
      <c r="L2628" t="str">
        <f t="shared" si="168"/>
        <v>REGION PARISIENNE</v>
      </c>
      <c r="M2628" s="11">
        <f t="shared" si="169"/>
        <v>171723.85235334377</v>
      </c>
      <c r="N2628" s="11">
        <f t="shared" si="170"/>
        <v>11193.272692994487</v>
      </c>
    </row>
    <row r="2629" spans="1:14" x14ac:dyDescent="0.25">
      <c r="A2629" s="5">
        <v>24</v>
      </c>
      <c r="B2629" s="9" t="s">
        <v>84</v>
      </c>
      <c r="C2629" s="10" t="s">
        <v>85</v>
      </c>
      <c r="D2629">
        <v>1968</v>
      </c>
      <c r="E2629" s="7" t="s">
        <v>197</v>
      </c>
      <c r="F2629" s="8">
        <v>124</v>
      </c>
      <c r="G2629" s="8">
        <v>1848</v>
      </c>
      <c r="H2629" s="8">
        <v>176</v>
      </c>
      <c r="I2629" s="8">
        <v>724</v>
      </c>
      <c r="J2629" t="str">
        <f>LOOKUP(A2629,Feuil7!A$2:A$28,Feuil7!D$2:D$28)</f>
        <v>CENTRE</v>
      </c>
      <c r="K2629" t="str">
        <f t="shared" si="167"/>
        <v>niveau supérieur</v>
      </c>
      <c r="L2629" t="str">
        <f t="shared" si="168"/>
        <v>BASSIN PARISIEN</v>
      </c>
      <c r="M2629" s="11">
        <f t="shared" si="169"/>
        <v>2872</v>
      </c>
      <c r="N2629" s="11">
        <f t="shared" si="170"/>
        <v>300</v>
      </c>
    </row>
    <row r="2630" spans="1:14" x14ac:dyDescent="0.25">
      <c r="A2630" s="5">
        <v>74</v>
      </c>
      <c r="B2630" s="9" t="s">
        <v>178</v>
      </c>
      <c r="C2630" s="10" t="s">
        <v>179</v>
      </c>
      <c r="D2630" s="11">
        <v>2006</v>
      </c>
      <c r="E2630" s="7" t="s">
        <v>194</v>
      </c>
      <c r="F2630" s="8">
        <v>1007.1360620763361</v>
      </c>
      <c r="G2630" s="8">
        <v>6449.451179730404</v>
      </c>
      <c r="H2630" s="8">
        <v>682.81814957008294</v>
      </c>
      <c r="I2630" s="8">
        <v>11909.218817298322</v>
      </c>
      <c r="J2630" t="str">
        <f>LOOKUP(A2630,Feuil7!A$2:A$28,Feuil7!D$2:D$28)</f>
        <v>LIMOUSIN</v>
      </c>
      <c r="K2630" t="str">
        <f t="shared" si="167"/>
        <v>niveau secondaire</v>
      </c>
      <c r="L2630" t="str">
        <f t="shared" si="168"/>
        <v>SUD-OUEST</v>
      </c>
      <c r="M2630" s="11">
        <f t="shared" si="169"/>
        <v>20048.624208675144</v>
      </c>
      <c r="N2630" s="11">
        <f t="shared" si="170"/>
        <v>1689.954211646419</v>
      </c>
    </row>
    <row r="2631" spans="1:14" x14ac:dyDescent="0.25">
      <c r="A2631" s="5">
        <v>26</v>
      </c>
      <c r="B2631" s="9" t="s">
        <v>21</v>
      </c>
      <c r="C2631" s="10" t="s">
        <v>56</v>
      </c>
      <c r="D2631" s="11">
        <v>1975</v>
      </c>
      <c r="E2631" s="7" t="s">
        <v>197</v>
      </c>
      <c r="F2631" s="8">
        <v>1190</v>
      </c>
      <c r="G2631" s="8">
        <v>9400</v>
      </c>
      <c r="H2631" s="8">
        <v>2060</v>
      </c>
      <c r="I2631" s="8">
        <v>7430</v>
      </c>
      <c r="J2631" t="str">
        <f>LOOKUP(A2631,Feuil7!A$2:A$28,Feuil7!D$2:D$28)</f>
        <v>BOURGOGNE</v>
      </c>
      <c r="K2631" t="str">
        <f t="shared" si="167"/>
        <v>niveau supérieur</v>
      </c>
      <c r="L2631" t="str">
        <f t="shared" si="168"/>
        <v>BASSIN PARISIEN</v>
      </c>
      <c r="M2631" s="11">
        <f t="shared" si="169"/>
        <v>20080</v>
      </c>
      <c r="N2631" s="11">
        <f t="shared" si="170"/>
        <v>3250</v>
      </c>
    </row>
    <row r="2632" spans="1:14" x14ac:dyDescent="0.25">
      <c r="A2632" s="5">
        <v>72</v>
      </c>
      <c r="B2632" s="9" t="s">
        <v>92</v>
      </c>
      <c r="C2632" s="10" t="s">
        <v>93</v>
      </c>
      <c r="D2632" s="11">
        <v>1975</v>
      </c>
      <c r="E2632" s="7" t="s">
        <v>193</v>
      </c>
      <c r="F2632" s="8">
        <v>2120</v>
      </c>
      <c r="G2632" s="8">
        <v>20810</v>
      </c>
      <c r="H2632" s="8">
        <v>2590</v>
      </c>
      <c r="I2632" s="8">
        <v>26020</v>
      </c>
      <c r="J2632" t="str">
        <f>LOOKUP(A2632,Feuil7!A$2:A$28,Feuil7!D$2:D$28)</f>
        <v>AQUITAINE</v>
      </c>
      <c r="K2632" t="str">
        <f t="shared" si="167"/>
        <v>niveau primaire</v>
      </c>
      <c r="L2632" t="str">
        <f t="shared" si="168"/>
        <v>SUD-OUEST</v>
      </c>
      <c r="M2632" s="11">
        <f t="shared" si="169"/>
        <v>51540</v>
      </c>
      <c r="N2632" s="11">
        <f t="shared" si="170"/>
        <v>4710</v>
      </c>
    </row>
    <row r="2633" spans="1:14" x14ac:dyDescent="0.25">
      <c r="A2633" s="5">
        <v>93</v>
      </c>
      <c r="B2633" s="9" t="s">
        <v>311</v>
      </c>
      <c r="C2633" s="10" t="s">
        <v>18</v>
      </c>
      <c r="D2633">
        <v>1968</v>
      </c>
      <c r="E2633" s="7" t="s">
        <v>197</v>
      </c>
      <c r="F2633" s="8">
        <v>84</v>
      </c>
      <c r="G2633" s="8">
        <v>968</v>
      </c>
      <c r="H2633" s="8">
        <v>108</v>
      </c>
      <c r="I2633" s="8">
        <v>520</v>
      </c>
      <c r="J2633" t="str">
        <f>LOOKUP(A2633,Feuil7!A$2:A$28,Feuil7!D$2:D$28)</f>
        <v>PROVENCE-ALPES-COTE D'AZUR</v>
      </c>
      <c r="K2633" t="str">
        <f t="shared" si="167"/>
        <v>niveau supérieur</v>
      </c>
      <c r="L2633" t="str">
        <f t="shared" si="168"/>
        <v>MEDITERRANEE</v>
      </c>
      <c r="M2633" s="11">
        <f t="shared" si="169"/>
        <v>1680</v>
      </c>
      <c r="N2633" s="11">
        <f t="shared" si="170"/>
        <v>192</v>
      </c>
    </row>
    <row r="2634" spans="1:14" x14ac:dyDescent="0.25">
      <c r="A2634" s="5">
        <v>11</v>
      </c>
      <c r="B2634" s="9" t="s">
        <v>162</v>
      </c>
      <c r="C2634" s="10" t="s">
        <v>163</v>
      </c>
      <c r="D2634" s="11">
        <v>1982</v>
      </c>
      <c r="E2634" s="7" t="s">
        <v>195</v>
      </c>
      <c r="F2634" s="8">
        <v>16484</v>
      </c>
      <c r="G2634" s="8">
        <v>58232</v>
      </c>
      <c r="H2634" s="8">
        <v>13564</v>
      </c>
      <c r="I2634" s="8">
        <v>45756</v>
      </c>
      <c r="J2634" t="str">
        <f>LOOKUP(A2634,Feuil7!A$2:A$28,Feuil7!D$2:D$28)</f>
        <v>ILE-DE-FRANCE</v>
      </c>
      <c r="K2634" t="str">
        <f t="shared" si="167"/>
        <v>niveau secondaire</v>
      </c>
      <c r="L2634" t="str">
        <f t="shared" si="168"/>
        <v>REGION PARISIENNE</v>
      </c>
      <c r="M2634" s="11">
        <f t="shared" si="169"/>
        <v>134036</v>
      </c>
      <c r="N2634" s="11">
        <f t="shared" si="170"/>
        <v>30048</v>
      </c>
    </row>
    <row r="2635" spans="1:14" x14ac:dyDescent="0.25">
      <c r="A2635" s="5">
        <v>11</v>
      </c>
      <c r="B2635" s="9" t="s">
        <v>160</v>
      </c>
      <c r="C2635" s="10" t="s">
        <v>161</v>
      </c>
      <c r="D2635" s="11">
        <v>2006</v>
      </c>
      <c r="E2635" s="7" t="s">
        <v>195</v>
      </c>
      <c r="F2635" s="8">
        <v>13783.12940502228</v>
      </c>
      <c r="G2635" s="8">
        <v>113722.13453485881</v>
      </c>
      <c r="H2635" s="8">
        <v>8029.7189358138703</v>
      </c>
      <c r="I2635" s="8">
        <v>87412.338600829491</v>
      </c>
      <c r="J2635" t="str">
        <f>LOOKUP(A2635,Feuil7!A$2:A$28,Feuil7!D$2:D$28)</f>
        <v>ILE-DE-FRANCE</v>
      </c>
      <c r="K2635" t="str">
        <f t="shared" si="167"/>
        <v>niveau secondaire</v>
      </c>
      <c r="L2635" t="str">
        <f t="shared" si="168"/>
        <v>REGION PARISIENNE</v>
      </c>
      <c r="M2635" s="11">
        <f t="shared" si="169"/>
        <v>222947.32147652446</v>
      </c>
      <c r="N2635" s="11">
        <f t="shared" si="170"/>
        <v>21812.84834083615</v>
      </c>
    </row>
    <row r="2636" spans="1:14" x14ac:dyDescent="0.25">
      <c r="A2636" s="5">
        <v>43</v>
      </c>
      <c r="B2636" s="9" t="s">
        <v>184</v>
      </c>
      <c r="C2636" s="10" t="s">
        <v>185</v>
      </c>
      <c r="D2636" s="11">
        <v>2006</v>
      </c>
      <c r="E2636" s="7" t="s">
        <v>11</v>
      </c>
      <c r="F2636" s="8">
        <v>1273.6857366028489</v>
      </c>
      <c r="G2636" s="8">
        <v>8242.0924911360289</v>
      </c>
      <c r="H2636" s="8">
        <v>890.16806398332039</v>
      </c>
      <c r="I2636" s="8">
        <v>10426.81663659462</v>
      </c>
      <c r="J2636" t="str">
        <f>LOOKUP(A2636,Feuil7!A$2:A$28,Feuil7!D$2:D$28)</f>
        <v>FRANCHE-COMTE</v>
      </c>
      <c r="K2636" t="str">
        <f t="shared" si="167"/>
        <v>niveau primaire</v>
      </c>
      <c r="L2636" t="str">
        <f t="shared" si="168"/>
        <v>EST</v>
      </c>
      <c r="M2636" s="11">
        <f t="shared" si="169"/>
        <v>20832.762928316821</v>
      </c>
      <c r="N2636" s="11">
        <f t="shared" si="170"/>
        <v>2163.8538005861692</v>
      </c>
    </row>
    <row r="2637" spans="1:14" x14ac:dyDescent="0.25">
      <c r="A2637" s="5">
        <v>93</v>
      </c>
      <c r="B2637" s="9" t="s">
        <v>308</v>
      </c>
      <c r="C2637" s="10" t="s">
        <v>17</v>
      </c>
      <c r="D2637" s="11">
        <v>1975</v>
      </c>
      <c r="E2637" s="7" t="s">
        <v>195</v>
      </c>
      <c r="F2637" s="8">
        <v>1630</v>
      </c>
      <c r="G2637" s="8">
        <v>4345</v>
      </c>
      <c r="H2637" s="8">
        <v>955</v>
      </c>
      <c r="I2637" s="8">
        <v>2580</v>
      </c>
      <c r="J2637" t="str">
        <f>LOOKUP(A2637,Feuil7!A$2:A$28,Feuil7!D$2:D$28)</f>
        <v>PROVENCE-ALPES-COTE D'AZUR</v>
      </c>
      <c r="K2637" t="str">
        <f t="shared" si="167"/>
        <v>niveau secondaire</v>
      </c>
      <c r="L2637" t="str">
        <f t="shared" si="168"/>
        <v>MEDITERRANEE</v>
      </c>
      <c r="M2637" s="11">
        <f t="shared" si="169"/>
        <v>9510</v>
      </c>
      <c r="N2637" s="11">
        <f t="shared" si="170"/>
        <v>2585</v>
      </c>
    </row>
    <row r="2638" spans="1:14" x14ac:dyDescent="0.25">
      <c r="A2638" s="5">
        <v>54</v>
      </c>
      <c r="B2638" s="9" t="s">
        <v>40</v>
      </c>
      <c r="C2638" s="10" t="s">
        <v>41</v>
      </c>
      <c r="D2638" s="11">
        <v>2011</v>
      </c>
      <c r="E2638" s="7" t="s">
        <v>196</v>
      </c>
      <c r="F2638" s="8">
        <v>2689.5243423686125</v>
      </c>
      <c r="G2638" s="8">
        <v>18902.650431683986</v>
      </c>
      <c r="H2638" s="8">
        <v>2415.4000079690632</v>
      </c>
      <c r="I2638" s="8">
        <v>21477.147635639809</v>
      </c>
      <c r="J2638" t="str">
        <f>LOOKUP(A2638,Feuil7!A$2:A$28,Feuil7!D$2:D$28)</f>
        <v>POITOU-CHARENTES</v>
      </c>
      <c r="K2638" t="str">
        <f t="shared" si="167"/>
        <v>niveau supérieur</v>
      </c>
      <c r="L2638" t="str">
        <f t="shared" si="168"/>
        <v>OUEST</v>
      </c>
      <c r="M2638" s="11">
        <f t="shared" si="169"/>
        <v>45484.722417661469</v>
      </c>
      <c r="N2638" s="11">
        <f t="shared" si="170"/>
        <v>5104.9243503376756</v>
      </c>
    </row>
    <row r="2639" spans="1:14" x14ac:dyDescent="0.25">
      <c r="A2639" s="5">
        <v>82</v>
      </c>
      <c r="B2639" s="9" t="s">
        <v>47</v>
      </c>
      <c r="C2639" s="10" t="s">
        <v>155</v>
      </c>
      <c r="D2639" s="11">
        <v>1975</v>
      </c>
      <c r="E2639" s="7" t="s">
        <v>197</v>
      </c>
      <c r="F2639" s="8">
        <v>915</v>
      </c>
      <c r="G2639" s="8">
        <v>8405</v>
      </c>
      <c r="H2639" s="8">
        <v>1695</v>
      </c>
      <c r="I2639" s="8">
        <v>7000</v>
      </c>
      <c r="J2639" t="str">
        <f>LOOKUP(A2639,Feuil7!A$2:A$28,Feuil7!D$2:D$28)</f>
        <v>RHONE-ALPES</v>
      </c>
      <c r="K2639" t="str">
        <f t="shared" si="167"/>
        <v>niveau supérieur</v>
      </c>
      <c r="L2639" t="str">
        <f t="shared" si="168"/>
        <v>CENTRE-EST</v>
      </c>
      <c r="M2639" s="11">
        <f t="shared" si="169"/>
        <v>18015</v>
      </c>
      <c r="N2639" s="11">
        <f t="shared" si="170"/>
        <v>2610</v>
      </c>
    </row>
    <row r="2640" spans="1:14" x14ac:dyDescent="0.25">
      <c r="A2640" s="5">
        <v>72</v>
      </c>
      <c r="B2640" s="9" t="s">
        <v>106</v>
      </c>
      <c r="C2640" s="10" t="s">
        <v>107</v>
      </c>
      <c r="D2640" s="11">
        <v>1999</v>
      </c>
      <c r="E2640" s="7" t="s">
        <v>197</v>
      </c>
      <c r="F2640" s="8">
        <v>709</v>
      </c>
      <c r="G2640" s="8">
        <v>11826</v>
      </c>
      <c r="H2640" s="8">
        <v>1010</v>
      </c>
      <c r="I2640" s="8">
        <v>13789</v>
      </c>
      <c r="J2640" t="str">
        <f>LOOKUP(A2640,Feuil7!A$2:A$28,Feuil7!D$2:D$28)</f>
        <v>AQUITAINE</v>
      </c>
      <c r="K2640" t="str">
        <f t="shared" si="167"/>
        <v>niveau supérieur</v>
      </c>
      <c r="L2640" t="str">
        <f t="shared" si="168"/>
        <v>SUD-OUEST</v>
      </c>
      <c r="M2640" s="11">
        <f t="shared" si="169"/>
        <v>27334</v>
      </c>
      <c r="N2640" s="11">
        <f t="shared" si="170"/>
        <v>1719</v>
      </c>
    </row>
    <row r="2641" spans="1:14" x14ac:dyDescent="0.25">
      <c r="A2641" s="5">
        <v>94</v>
      </c>
      <c r="B2641" s="9" t="s">
        <v>53</v>
      </c>
      <c r="C2641" s="10" t="s">
        <v>54</v>
      </c>
      <c r="D2641">
        <v>1968</v>
      </c>
      <c r="E2641" s="7" t="s">
        <v>193</v>
      </c>
      <c r="F2641" s="8">
        <v>2060</v>
      </c>
      <c r="G2641" s="8">
        <v>8060</v>
      </c>
      <c r="H2641" s="8">
        <v>1100</v>
      </c>
      <c r="I2641" s="8">
        <v>7460</v>
      </c>
      <c r="J2641" t="str">
        <f>LOOKUP(A2641,Feuil7!A$2:A$28,Feuil7!D$2:D$28)</f>
        <v>CORSE</v>
      </c>
      <c r="K2641" t="str">
        <f t="shared" si="167"/>
        <v>niveau primaire</v>
      </c>
      <c r="L2641" t="str">
        <f t="shared" si="168"/>
        <v>MEDITERRANEE</v>
      </c>
      <c r="M2641" s="11">
        <f t="shared" si="169"/>
        <v>18680</v>
      </c>
      <c r="N2641" s="11">
        <f t="shared" si="170"/>
        <v>3160</v>
      </c>
    </row>
    <row r="2642" spans="1:14" x14ac:dyDescent="0.25">
      <c r="A2642" s="5">
        <v>72</v>
      </c>
      <c r="B2642" s="9" t="s">
        <v>78</v>
      </c>
      <c r="C2642" s="10" t="s">
        <v>79</v>
      </c>
      <c r="D2642" s="11">
        <v>1990</v>
      </c>
      <c r="E2642" s="7" t="s">
        <v>196</v>
      </c>
      <c r="F2642" s="8">
        <v>3921</v>
      </c>
      <c r="G2642" s="8">
        <v>42213</v>
      </c>
      <c r="H2642" s="8">
        <v>5680</v>
      </c>
      <c r="I2642" s="8">
        <v>45744</v>
      </c>
      <c r="J2642" t="str">
        <f>LOOKUP(A2642,Feuil7!A$2:A$28,Feuil7!D$2:D$28)</f>
        <v>AQUITAINE</v>
      </c>
      <c r="K2642" t="str">
        <f t="shared" si="167"/>
        <v>niveau supérieur</v>
      </c>
      <c r="L2642" t="str">
        <f t="shared" si="168"/>
        <v>SUD-OUEST</v>
      </c>
      <c r="M2642" s="11">
        <f t="shared" si="169"/>
        <v>97558</v>
      </c>
      <c r="N2642" s="11">
        <f t="shared" si="170"/>
        <v>9601</v>
      </c>
    </row>
    <row r="2643" spans="1:14" x14ac:dyDescent="0.25">
      <c r="A2643" s="5">
        <v>83</v>
      </c>
      <c r="B2643" s="9" t="s">
        <v>135</v>
      </c>
      <c r="C2643" s="10" t="s">
        <v>136</v>
      </c>
      <c r="D2643" s="11">
        <v>1982</v>
      </c>
      <c r="E2643" s="7" t="s">
        <v>197</v>
      </c>
      <c r="F2643" s="8">
        <v>1440</v>
      </c>
      <c r="G2643" s="8">
        <v>14692</v>
      </c>
      <c r="H2643" s="8">
        <v>1820</v>
      </c>
      <c r="I2643" s="8">
        <v>15092</v>
      </c>
      <c r="J2643" t="str">
        <f>LOOKUP(A2643,Feuil7!A$2:A$28,Feuil7!D$2:D$28)</f>
        <v>AUVERGNE</v>
      </c>
      <c r="K2643" t="str">
        <f t="shared" si="167"/>
        <v>niveau supérieur</v>
      </c>
      <c r="L2643" t="str">
        <f t="shared" si="168"/>
        <v>CENTRE-EST</v>
      </c>
      <c r="M2643" s="11">
        <f t="shared" si="169"/>
        <v>33044</v>
      </c>
      <c r="N2643" s="11">
        <f t="shared" si="170"/>
        <v>3260</v>
      </c>
    </row>
    <row r="2644" spans="1:14" x14ac:dyDescent="0.25">
      <c r="A2644" s="5">
        <v>54</v>
      </c>
      <c r="B2644" s="9" t="s">
        <v>42</v>
      </c>
      <c r="C2644" s="10" t="s">
        <v>43</v>
      </c>
      <c r="D2644" s="11">
        <v>1990</v>
      </c>
      <c r="E2644" s="7" t="s">
        <v>11</v>
      </c>
      <c r="F2644" s="8">
        <v>6925</v>
      </c>
      <c r="G2644" s="8">
        <v>52780</v>
      </c>
      <c r="H2644" s="8">
        <v>5004</v>
      </c>
      <c r="I2644" s="8">
        <v>66008</v>
      </c>
      <c r="J2644" t="str">
        <f>LOOKUP(A2644,Feuil7!A$2:A$28,Feuil7!D$2:D$28)</f>
        <v>POITOU-CHARENTES</v>
      </c>
      <c r="K2644" t="str">
        <f t="shared" si="167"/>
        <v>niveau primaire</v>
      </c>
      <c r="L2644" t="str">
        <f t="shared" si="168"/>
        <v>OUEST</v>
      </c>
      <c r="M2644" s="11">
        <f t="shared" si="169"/>
        <v>130717</v>
      </c>
      <c r="N2644" s="11">
        <f t="shared" si="170"/>
        <v>11929</v>
      </c>
    </row>
    <row r="2645" spans="1:14" x14ac:dyDescent="0.25">
      <c r="A2645" s="5">
        <v>72</v>
      </c>
      <c r="B2645" s="9" t="s">
        <v>137</v>
      </c>
      <c r="C2645" s="10" t="s">
        <v>138</v>
      </c>
      <c r="D2645" s="11">
        <v>2006</v>
      </c>
      <c r="E2645" s="7" t="s">
        <v>193</v>
      </c>
      <c r="F2645" s="8">
        <v>75.831892519217334</v>
      </c>
      <c r="G2645" s="8">
        <v>21747.934954809305</v>
      </c>
      <c r="H2645" s="8">
        <v>76.754405439473928</v>
      </c>
      <c r="I2645" s="8">
        <v>34260.560014219933</v>
      </c>
      <c r="J2645" t="str">
        <f>LOOKUP(A2645,Feuil7!A$2:A$28,Feuil7!D$2:D$28)</f>
        <v>AQUITAINE</v>
      </c>
      <c r="K2645" t="str">
        <f t="shared" si="167"/>
        <v>niveau primaire</v>
      </c>
      <c r="L2645" t="str">
        <f t="shared" si="168"/>
        <v>SUD-OUEST</v>
      </c>
      <c r="M2645" s="11">
        <f t="shared" si="169"/>
        <v>56161.081266987931</v>
      </c>
      <c r="N2645" s="11">
        <f t="shared" si="170"/>
        <v>152.58629795869126</v>
      </c>
    </row>
    <row r="2646" spans="1:14" x14ac:dyDescent="0.25">
      <c r="A2646" s="5">
        <v>82</v>
      </c>
      <c r="B2646" s="9" t="s">
        <v>47</v>
      </c>
      <c r="C2646" s="10" t="s">
        <v>155</v>
      </c>
      <c r="D2646" s="11">
        <v>1982</v>
      </c>
      <c r="E2646" s="7" t="s">
        <v>197</v>
      </c>
      <c r="F2646" s="8">
        <v>1104</v>
      </c>
      <c r="G2646" s="8">
        <v>12848</v>
      </c>
      <c r="H2646" s="8">
        <v>1760</v>
      </c>
      <c r="I2646" s="8">
        <v>12052</v>
      </c>
      <c r="J2646" t="str">
        <f>LOOKUP(A2646,Feuil7!A$2:A$28,Feuil7!D$2:D$28)</f>
        <v>RHONE-ALPES</v>
      </c>
      <c r="K2646" t="str">
        <f t="shared" si="167"/>
        <v>niveau supérieur</v>
      </c>
      <c r="L2646" t="str">
        <f t="shared" si="168"/>
        <v>CENTRE-EST</v>
      </c>
      <c r="M2646" s="11">
        <f t="shared" si="169"/>
        <v>27764</v>
      </c>
      <c r="N2646" s="11">
        <f t="shared" si="170"/>
        <v>2864</v>
      </c>
    </row>
    <row r="2647" spans="1:14" x14ac:dyDescent="0.25">
      <c r="A2647" s="5">
        <v>54</v>
      </c>
      <c r="B2647" s="9" t="s">
        <v>42</v>
      </c>
      <c r="C2647" s="10" t="s">
        <v>43</v>
      </c>
      <c r="D2647">
        <v>1968</v>
      </c>
      <c r="E2647" s="7" t="s">
        <v>193</v>
      </c>
      <c r="F2647" s="8">
        <v>8480</v>
      </c>
      <c r="G2647" s="8">
        <v>43476</v>
      </c>
      <c r="H2647" s="8">
        <v>8268</v>
      </c>
      <c r="I2647" s="8">
        <v>48112</v>
      </c>
      <c r="J2647" t="str">
        <f>LOOKUP(A2647,Feuil7!A$2:A$28,Feuil7!D$2:D$28)</f>
        <v>POITOU-CHARENTES</v>
      </c>
      <c r="K2647" t="str">
        <f t="shared" si="167"/>
        <v>niveau primaire</v>
      </c>
      <c r="L2647" t="str">
        <f t="shared" si="168"/>
        <v>OUEST</v>
      </c>
      <c r="M2647" s="11">
        <f t="shared" si="169"/>
        <v>108336</v>
      </c>
      <c r="N2647" s="11">
        <f t="shared" si="170"/>
        <v>16748</v>
      </c>
    </row>
    <row r="2648" spans="1:14" x14ac:dyDescent="0.25">
      <c r="A2648" s="5">
        <v>83</v>
      </c>
      <c r="B2648" s="9" t="s">
        <v>37</v>
      </c>
      <c r="C2648" s="10" t="s">
        <v>38</v>
      </c>
      <c r="D2648" s="11">
        <v>1999</v>
      </c>
      <c r="E2648" s="7" t="s">
        <v>197</v>
      </c>
      <c r="F2648" s="8">
        <v>611</v>
      </c>
      <c r="G2648" s="8">
        <v>5203</v>
      </c>
      <c r="H2648" s="8">
        <v>662</v>
      </c>
      <c r="I2648" s="8">
        <v>6317</v>
      </c>
      <c r="J2648" t="str">
        <f>LOOKUP(A2648,Feuil7!A$2:A$28,Feuil7!D$2:D$28)</f>
        <v>AUVERGNE</v>
      </c>
      <c r="K2648" t="str">
        <f t="shared" si="167"/>
        <v>niveau supérieur</v>
      </c>
      <c r="L2648" t="str">
        <f t="shared" si="168"/>
        <v>CENTRE-EST</v>
      </c>
      <c r="M2648" s="11">
        <f t="shared" si="169"/>
        <v>12793</v>
      </c>
      <c r="N2648" s="11">
        <f t="shared" si="170"/>
        <v>1273</v>
      </c>
    </row>
    <row r="2649" spans="1:14" x14ac:dyDescent="0.25">
      <c r="A2649" s="5">
        <v>73</v>
      </c>
      <c r="B2649" s="9" t="s">
        <v>9</v>
      </c>
      <c r="C2649" s="10" t="s">
        <v>170</v>
      </c>
      <c r="D2649" s="11">
        <v>1999</v>
      </c>
      <c r="E2649" s="7" t="s">
        <v>11</v>
      </c>
      <c r="F2649" s="8">
        <v>1458</v>
      </c>
      <c r="G2649" s="8">
        <v>15926</v>
      </c>
      <c r="H2649" s="8">
        <v>894</v>
      </c>
      <c r="I2649" s="8">
        <v>19074</v>
      </c>
      <c r="J2649" t="str">
        <f>LOOKUP(A2649,Feuil7!A$2:A$28,Feuil7!D$2:D$28)</f>
        <v>MIDI-PYRENEES</v>
      </c>
      <c r="K2649" t="str">
        <f t="shared" si="167"/>
        <v>niveau primaire</v>
      </c>
      <c r="L2649" t="str">
        <f t="shared" si="168"/>
        <v>SUD-OUEST</v>
      </c>
      <c r="M2649" s="11">
        <f t="shared" si="169"/>
        <v>37352</v>
      </c>
      <c r="N2649" s="11">
        <f t="shared" si="170"/>
        <v>2352</v>
      </c>
    </row>
    <row r="2650" spans="1:14" x14ac:dyDescent="0.25">
      <c r="A2650" s="5">
        <v>43</v>
      </c>
      <c r="B2650" s="9" t="s">
        <v>34</v>
      </c>
      <c r="C2650" s="10" t="s">
        <v>64</v>
      </c>
      <c r="D2650" s="11">
        <v>1990</v>
      </c>
      <c r="E2650" s="7" t="s">
        <v>195</v>
      </c>
      <c r="F2650" s="8">
        <v>8869</v>
      </c>
      <c r="G2650" s="8">
        <v>38568</v>
      </c>
      <c r="H2650" s="8">
        <v>6800</v>
      </c>
      <c r="I2650" s="8">
        <v>24176</v>
      </c>
      <c r="J2650" t="str">
        <f>LOOKUP(A2650,Feuil7!A$2:A$28,Feuil7!D$2:D$28)</f>
        <v>FRANCHE-COMTE</v>
      </c>
      <c r="K2650" t="str">
        <f t="shared" si="167"/>
        <v>niveau secondaire</v>
      </c>
      <c r="L2650" t="str">
        <f t="shared" si="168"/>
        <v>EST</v>
      </c>
      <c r="M2650" s="11">
        <f t="shared" si="169"/>
        <v>78413</v>
      </c>
      <c r="N2650" s="11">
        <f t="shared" si="170"/>
        <v>15669</v>
      </c>
    </row>
    <row r="2651" spans="1:14" x14ac:dyDescent="0.25">
      <c r="A2651" s="5">
        <v>82</v>
      </c>
      <c r="B2651" s="6" t="s">
        <v>307</v>
      </c>
      <c r="C2651" s="7" t="s">
        <v>10</v>
      </c>
      <c r="D2651" s="11">
        <v>1982</v>
      </c>
      <c r="E2651" s="7" t="s">
        <v>11</v>
      </c>
      <c r="F2651" s="8">
        <v>6036</v>
      </c>
      <c r="G2651" s="8">
        <v>47328</v>
      </c>
      <c r="H2651" s="8">
        <v>4880</v>
      </c>
      <c r="I2651" s="8">
        <v>52220</v>
      </c>
      <c r="J2651" t="str">
        <f>LOOKUP(A2651,Feuil7!A$2:A$28,Feuil7!D$2:D$28)</f>
        <v>RHONE-ALPES</v>
      </c>
      <c r="K2651" t="str">
        <f t="shared" si="167"/>
        <v>niveau primaire</v>
      </c>
      <c r="L2651" t="str">
        <f t="shared" si="168"/>
        <v>CENTRE-EST</v>
      </c>
      <c r="M2651" s="11">
        <f t="shared" si="169"/>
        <v>110464</v>
      </c>
      <c r="N2651" s="11">
        <f t="shared" si="170"/>
        <v>10916</v>
      </c>
    </row>
    <row r="2652" spans="1:14" x14ac:dyDescent="0.25">
      <c r="A2652" s="5">
        <v>26</v>
      </c>
      <c r="B2652" s="9" t="s">
        <v>125</v>
      </c>
      <c r="C2652" s="10" t="s">
        <v>126</v>
      </c>
      <c r="D2652" s="11">
        <v>2011</v>
      </c>
      <c r="E2652" s="7" t="s">
        <v>194</v>
      </c>
      <c r="F2652" s="8">
        <v>640.91059304708597</v>
      </c>
      <c r="G2652" s="8">
        <v>3821.616991511597</v>
      </c>
      <c r="H2652" s="8">
        <v>430.64440022820645</v>
      </c>
      <c r="I2652" s="8">
        <v>7114.058902078209</v>
      </c>
      <c r="J2652" t="str">
        <f>LOOKUP(A2652,Feuil7!A$2:A$28,Feuil7!D$2:D$28)</f>
        <v>BOURGOGNE</v>
      </c>
      <c r="K2652" t="str">
        <f t="shared" si="167"/>
        <v>niveau secondaire</v>
      </c>
      <c r="L2652" t="str">
        <f t="shared" si="168"/>
        <v>BASSIN PARISIEN</v>
      </c>
      <c r="M2652" s="11">
        <f t="shared" si="169"/>
        <v>12007.230886865098</v>
      </c>
      <c r="N2652" s="11">
        <f t="shared" si="170"/>
        <v>1071.5549932752924</v>
      </c>
    </row>
    <row r="2653" spans="1:14" x14ac:dyDescent="0.25">
      <c r="A2653" s="5">
        <v>11</v>
      </c>
      <c r="B2653" s="9" t="s">
        <v>187</v>
      </c>
      <c r="C2653" s="10" t="s">
        <v>188</v>
      </c>
      <c r="D2653" s="11">
        <v>1999</v>
      </c>
      <c r="E2653" s="7" t="s">
        <v>195</v>
      </c>
      <c r="F2653" s="8">
        <v>8201</v>
      </c>
      <c r="G2653" s="8">
        <v>85993</v>
      </c>
      <c r="H2653" s="8">
        <v>6237</v>
      </c>
      <c r="I2653" s="8">
        <v>81536</v>
      </c>
      <c r="J2653" t="str">
        <f>LOOKUP(A2653,Feuil7!A$2:A$28,Feuil7!D$2:D$28)</f>
        <v>ILE-DE-FRANCE</v>
      </c>
      <c r="K2653" t="str">
        <f t="shared" si="167"/>
        <v>niveau secondaire</v>
      </c>
      <c r="L2653" t="str">
        <f t="shared" si="168"/>
        <v>REGION PARISIENNE</v>
      </c>
      <c r="M2653" s="11">
        <f t="shared" si="169"/>
        <v>181967</v>
      </c>
      <c r="N2653" s="11">
        <f t="shared" si="170"/>
        <v>14438</v>
      </c>
    </row>
    <row r="2654" spans="1:14" x14ac:dyDescent="0.25">
      <c r="A2654" s="5">
        <v>42</v>
      </c>
      <c r="B2654" s="9" t="s">
        <v>143</v>
      </c>
      <c r="C2654" s="10" t="s">
        <v>144</v>
      </c>
      <c r="D2654" s="11">
        <v>1982</v>
      </c>
      <c r="E2654" s="7" t="s">
        <v>197</v>
      </c>
      <c r="F2654" s="8">
        <v>2384</v>
      </c>
      <c r="G2654" s="8">
        <v>26392</v>
      </c>
      <c r="H2654" s="8">
        <v>3596</v>
      </c>
      <c r="I2654" s="8">
        <v>21388</v>
      </c>
      <c r="J2654" t="str">
        <f>LOOKUP(A2654,Feuil7!A$2:A$28,Feuil7!D$2:D$28)</f>
        <v>ALSACE</v>
      </c>
      <c r="K2654" t="str">
        <f t="shared" si="167"/>
        <v>niveau supérieur</v>
      </c>
      <c r="L2654" t="str">
        <f t="shared" si="168"/>
        <v>EST</v>
      </c>
      <c r="M2654" s="11">
        <f t="shared" si="169"/>
        <v>53760</v>
      </c>
      <c r="N2654" s="11">
        <f t="shared" si="170"/>
        <v>5980</v>
      </c>
    </row>
    <row r="2655" spans="1:14" x14ac:dyDescent="0.25">
      <c r="A2655" s="5">
        <v>11</v>
      </c>
      <c r="B2655" s="9" t="s">
        <v>16</v>
      </c>
      <c r="C2655" s="10" t="s">
        <v>189</v>
      </c>
      <c r="D2655" s="11">
        <v>1982</v>
      </c>
      <c r="E2655" s="7" t="s">
        <v>194</v>
      </c>
      <c r="F2655" s="8">
        <v>7364</v>
      </c>
      <c r="G2655" s="8">
        <v>19404</v>
      </c>
      <c r="H2655" s="8">
        <v>8268</v>
      </c>
      <c r="I2655" s="8">
        <v>30896</v>
      </c>
      <c r="J2655" t="str">
        <f>LOOKUP(A2655,Feuil7!A$2:A$28,Feuil7!D$2:D$28)</f>
        <v>ILE-DE-FRANCE</v>
      </c>
      <c r="K2655" t="str">
        <f t="shared" si="167"/>
        <v>niveau secondaire</v>
      </c>
      <c r="L2655" t="str">
        <f t="shared" si="168"/>
        <v>REGION PARISIENNE</v>
      </c>
      <c r="M2655" s="11">
        <f t="shared" si="169"/>
        <v>65932</v>
      </c>
      <c r="N2655" s="11">
        <f t="shared" si="170"/>
        <v>15632</v>
      </c>
    </row>
    <row r="2656" spans="1:14" x14ac:dyDescent="0.25">
      <c r="A2656" s="5">
        <v>11</v>
      </c>
      <c r="B2656" s="9" t="s">
        <v>27</v>
      </c>
      <c r="C2656" s="10" t="s">
        <v>186</v>
      </c>
      <c r="D2656">
        <v>1968</v>
      </c>
      <c r="E2656" s="7" t="s">
        <v>195</v>
      </c>
      <c r="F2656" s="8">
        <v>8292</v>
      </c>
      <c r="G2656" s="8">
        <v>26452</v>
      </c>
      <c r="H2656" s="8">
        <v>8468</v>
      </c>
      <c r="I2656" s="8">
        <v>21012</v>
      </c>
      <c r="J2656" t="str">
        <f>LOOKUP(A2656,Feuil7!A$2:A$28,Feuil7!D$2:D$28)</f>
        <v>ILE-DE-FRANCE</v>
      </c>
      <c r="K2656" t="str">
        <f t="shared" si="167"/>
        <v>niveau secondaire</v>
      </c>
      <c r="L2656" t="str">
        <f t="shared" si="168"/>
        <v>REGION PARISIENNE</v>
      </c>
      <c r="M2656" s="11">
        <f t="shared" si="169"/>
        <v>64224</v>
      </c>
      <c r="N2656" s="11">
        <f t="shared" si="170"/>
        <v>16760</v>
      </c>
    </row>
    <row r="2657" spans="1:14" x14ac:dyDescent="0.25">
      <c r="A2657" s="5">
        <v>22</v>
      </c>
      <c r="B2657" s="9" t="s">
        <v>166</v>
      </c>
      <c r="C2657" s="10" t="s">
        <v>167</v>
      </c>
      <c r="D2657">
        <v>1968</v>
      </c>
      <c r="E2657" s="7" t="s">
        <v>197</v>
      </c>
      <c r="F2657" s="8">
        <v>468</v>
      </c>
      <c r="G2657" s="8">
        <v>4208</v>
      </c>
      <c r="H2657" s="8">
        <v>284</v>
      </c>
      <c r="I2657" s="8">
        <v>1400</v>
      </c>
      <c r="J2657" t="str">
        <f>LOOKUP(A2657,Feuil7!A$2:A$28,Feuil7!D$2:D$28)</f>
        <v>PICARDIE</v>
      </c>
      <c r="K2657" t="str">
        <f t="shared" si="167"/>
        <v>niveau supérieur</v>
      </c>
      <c r="L2657" t="str">
        <f t="shared" si="168"/>
        <v>BASSIN PARISIEN</v>
      </c>
      <c r="M2657" s="11">
        <f t="shared" si="169"/>
        <v>6360</v>
      </c>
      <c r="N2657" s="11">
        <f t="shared" si="170"/>
        <v>752</v>
      </c>
    </row>
    <row r="2658" spans="1:14" x14ac:dyDescent="0.25">
      <c r="A2658" s="5">
        <v>93</v>
      </c>
      <c r="B2658" s="9" t="s">
        <v>32</v>
      </c>
      <c r="C2658" s="10" t="s">
        <v>33</v>
      </c>
      <c r="D2658" s="11">
        <v>1990</v>
      </c>
      <c r="E2658" s="7" t="s">
        <v>193</v>
      </c>
      <c r="F2658" s="8">
        <v>3537</v>
      </c>
      <c r="G2658" s="8">
        <v>95739</v>
      </c>
      <c r="H2658" s="8">
        <v>2640</v>
      </c>
      <c r="I2658" s="8">
        <v>119893</v>
      </c>
      <c r="J2658" t="str">
        <f>LOOKUP(A2658,Feuil7!A$2:A$28,Feuil7!D$2:D$28)</f>
        <v>PROVENCE-ALPES-COTE D'AZUR</v>
      </c>
      <c r="K2658" t="str">
        <f t="shared" si="167"/>
        <v>niveau primaire</v>
      </c>
      <c r="L2658" t="str">
        <f t="shared" si="168"/>
        <v>MEDITERRANEE</v>
      </c>
      <c r="M2658" s="11">
        <f t="shared" si="169"/>
        <v>221809</v>
      </c>
      <c r="N2658" s="11">
        <f t="shared" si="170"/>
        <v>6177</v>
      </c>
    </row>
    <row r="2659" spans="1:14" x14ac:dyDescent="0.25">
      <c r="A2659" s="5">
        <v>53</v>
      </c>
      <c r="B2659" s="9" t="s">
        <v>12</v>
      </c>
      <c r="C2659" s="10" t="s">
        <v>58</v>
      </c>
      <c r="D2659" s="11">
        <v>1982</v>
      </c>
      <c r="E2659" s="7" t="s">
        <v>194</v>
      </c>
      <c r="F2659" s="8">
        <v>2628</v>
      </c>
      <c r="G2659" s="8">
        <v>7568</v>
      </c>
      <c r="H2659" s="8">
        <v>2916</v>
      </c>
      <c r="I2659" s="8">
        <v>11908</v>
      </c>
      <c r="J2659" t="str">
        <f>LOOKUP(A2659,Feuil7!A$2:A$28,Feuil7!D$2:D$28)</f>
        <v>BRETAGNE</v>
      </c>
      <c r="K2659" t="str">
        <f t="shared" si="167"/>
        <v>niveau secondaire</v>
      </c>
      <c r="L2659" t="str">
        <f t="shared" si="168"/>
        <v>OUEST</v>
      </c>
      <c r="M2659" s="11">
        <f t="shared" si="169"/>
        <v>25020</v>
      </c>
      <c r="N2659" s="11">
        <f t="shared" si="170"/>
        <v>5544</v>
      </c>
    </row>
    <row r="2660" spans="1:14" x14ac:dyDescent="0.25">
      <c r="A2660" s="5">
        <v>11</v>
      </c>
      <c r="B2660" s="9" t="s">
        <v>27</v>
      </c>
      <c r="C2660" s="10" t="s">
        <v>186</v>
      </c>
      <c r="D2660">
        <v>1968</v>
      </c>
      <c r="E2660" s="7" t="s">
        <v>196</v>
      </c>
      <c r="F2660" s="8">
        <v>2140</v>
      </c>
      <c r="G2660" s="8">
        <v>13656</v>
      </c>
      <c r="H2660" s="8">
        <v>3580</v>
      </c>
      <c r="I2660" s="8">
        <v>13456</v>
      </c>
      <c r="J2660" t="str">
        <f>LOOKUP(A2660,Feuil7!A$2:A$28,Feuil7!D$2:D$28)</f>
        <v>ILE-DE-FRANCE</v>
      </c>
      <c r="K2660" t="str">
        <f t="shared" si="167"/>
        <v>niveau supérieur</v>
      </c>
      <c r="L2660" t="str">
        <f t="shared" si="168"/>
        <v>REGION PARISIENNE</v>
      </c>
      <c r="M2660" s="11">
        <f t="shared" si="169"/>
        <v>32832</v>
      </c>
      <c r="N2660" s="11">
        <f t="shared" si="170"/>
        <v>5720</v>
      </c>
    </row>
    <row r="2661" spans="1:14" x14ac:dyDescent="0.25">
      <c r="A2661" s="5">
        <v>82</v>
      </c>
      <c r="B2661" s="9" t="s">
        <v>88</v>
      </c>
      <c r="C2661" s="10" t="s">
        <v>89</v>
      </c>
      <c r="D2661" s="11">
        <v>1999</v>
      </c>
      <c r="E2661" s="7" t="s">
        <v>196</v>
      </c>
      <c r="F2661" s="8">
        <v>6509</v>
      </c>
      <c r="G2661" s="8">
        <v>38716</v>
      </c>
      <c r="H2661" s="8">
        <v>6746</v>
      </c>
      <c r="I2661" s="8">
        <v>45752</v>
      </c>
      <c r="J2661" t="str">
        <f>LOOKUP(A2661,Feuil7!A$2:A$28,Feuil7!D$2:D$28)</f>
        <v>RHONE-ALPES</v>
      </c>
      <c r="K2661" t="str">
        <f t="shared" si="167"/>
        <v>niveau supérieur</v>
      </c>
      <c r="L2661" t="str">
        <f t="shared" si="168"/>
        <v>CENTRE-EST</v>
      </c>
      <c r="M2661" s="11">
        <f t="shared" si="169"/>
        <v>97723</v>
      </c>
      <c r="N2661" s="11">
        <f t="shared" si="170"/>
        <v>13255</v>
      </c>
    </row>
    <row r="2662" spans="1:14" x14ac:dyDescent="0.25">
      <c r="A2662" s="5">
        <v>54</v>
      </c>
      <c r="B2662" s="9" t="s">
        <v>40</v>
      </c>
      <c r="C2662" s="10" t="s">
        <v>41</v>
      </c>
      <c r="D2662">
        <v>1968</v>
      </c>
      <c r="E2662" s="7" t="s">
        <v>197</v>
      </c>
      <c r="F2662" s="8">
        <v>232</v>
      </c>
      <c r="G2662" s="8">
        <v>2876</v>
      </c>
      <c r="H2662" s="8">
        <v>148</v>
      </c>
      <c r="I2662" s="8">
        <v>1120</v>
      </c>
      <c r="J2662" t="str">
        <f>LOOKUP(A2662,Feuil7!A$2:A$28,Feuil7!D$2:D$28)</f>
        <v>POITOU-CHARENTES</v>
      </c>
      <c r="K2662" t="str">
        <f t="shared" si="167"/>
        <v>niveau supérieur</v>
      </c>
      <c r="L2662" t="str">
        <f t="shared" si="168"/>
        <v>OUEST</v>
      </c>
      <c r="M2662" s="11">
        <f t="shared" si="169"/>
        <v>4376</v>
      </c>
      <c r="N2662" s="11">
        <f t="shared" si="170"/>
        <v>380</v>
      </c>
    </row>
    <row r="2663" spans="1:14" x14ac:dyDescent="0.25">
      <c r="A2663" s="5">
        <v>83</v>
      </c>
      <c r="B2663" s="9" t="s">
        <v>63</v>
      </c>
      <c r="C2663" s="10" t="s">
        <v>98</v>
      </c>
      <c r="D2663" s="11">
        <v>1990</v>
      </c>
      <c r="E2663" s="7" t="s">
        <v>197</v>
      </c>
      <c r="F2663" s="8">
        <v>444</v>
      </c>
      <c r="G2663" s="8">
        <v>4744</v>
      </c>
      <c r="H2663" s="8">
        <v>624</v>
      </c>
      <c r="I2663" s="8">
        <v>4592</v>
      </c>
      <c r="J2663" t="str">
        <f>LOOKUP(A2663,Feuil7!A$2:A$28,Feuil7!D$2:D$28)</f>
        <v>AUVERGNE</v>
      </c>
      <c r="K2663" t="str">
        <f t="shared" si="167"/>
        <v>niveau supérieur</v>
      </c>
      <c r="L2663" t="str">
        <f t="shared" si="168"/>
        <v>CENTRE-EST</v>
      </c>
      <c r="M2663" s="11">
        <f t="shared" si="169"/>
        <v>10404</v>
      </c>
      <c r="N2663" s="11">
        <f t="shared" si="170"/>
        <v>1068</v>
      </c>
    </row>
    <row r="2664" spans="1:14" x14ac:dyDescent="0.25">
      <c r="A2664" s="5">
        <v>25</v>
      </c>
      <c r="B2664" s="9" t="s">
        <v>112</v>
      </c>
      <c r="C2664" s="10" t="s">
        <v>113</v>
      </c>
      <c r="D2664" s="11">
        <v>1990</v>
      </c>
      <c r="E2664" s="7" t="s">
        <v>197</v>
      </c>
      <c r="F2664" s="8">
        <v>1133</v>
      </c>
      <c r="G2664" s="8">
        <v>11512</v>
      </c>
      <c r="H2664" s="8">
        <v>1300</v>
      </c>
      <c r="I2664" s="8">
        <v>9376</v>
      </c>
      <c r="J2664" t="str">
        <f>LOOKUP(A2664,Feuil7!A$2:A$28,Feuil7!D$2:D$28)</f>
        <v>BASSE-NORMANDIE</v>
      </c>
      <c r="K2664" t="str">
        <f t="shared" si="167"/>
        <v>niveau supérieur</v>
      </c>
      <c r="L2664" t="str">
        <f t="shared" si="168"/>
        <v>BASSIN PARISIEN</v>
      </c>
      <c r="M2664" s="11">
        <f t="shared" si="169"/>
        <v>23321</v>
      </c>
      <c r="N2664" s="11">
        <f t="shared" si="170"/>
        <v>2433</v>
      </c>
    </row>
    <row r="2665" spans="1:14" x14ac:dyDescent="0.25">
      <c r="A2665" s="5">
        <v>22</v>
      </c>
      <c r="B2665" s="9" t="s">
        <v>129</v>
      </c>
      <c r="C2665" s="10" t="s">
        <v>130</v>
      </c>
      <c r="D2665">
        <v>1968</v>
      </c>
      <c r="E2665" s="7" t="s">
        <v>11</v>
      </c>
      <c r="F2665" s="8">
        <v>12680</v>
      </c>
      <c r="G2665" s="8">
        <v>69708</v>
      </c>
      <c r="H2665" s="8">
        <v>10064</v>
      </c>
      <c r="I2665" s="8">
        <v>79204</v>
      </c>
      <c r="J2665" t="str">
        <f>LOOKUP(A2665,Feuil7!A$2:A$28,Feuil7!D$2:D$28)</f>
        <v>PICARDIE</v>
      </c>
      <c r="K2665" t="str">
        <f t="shared" si="167"/>
        <v>niveau primaire</v>
      </c>
      <c r="L2665" t="str">
        <f t="shared" si="168"/>
        <v>BASSIN PARISIEN</v>
      </c>
      <c r="M2665" s="11">
        <f t="shared" si="169"/>
        <v>171656</v>
      </c>
      <c r="N2665" s="11">
        <f t="shared" si="170"/>
        <v>22744</v>
      </c>
    </row>
    <row r="2666" spans="1:14" x14ac:dyDescent="0.25">
      <c r="A2666" s="5">
        <v>54</v>
      </c>
      <c r="B2666" s="9" t="s">
        <v>42</v>
      </c>
      <c r="C2666" s="10" t="s">
        <v>43</v>
      </c>
      <c r="D2666" s="11">
        <v>2006</v>
      </c>
      <c r="E2666" s="7" t="s">
        <v>193</v>
      </c>
      <c r="F2666" s="8">
        <v>152.48003898194114</v>
      </c>
      <c r="G2666" s="8">
        <v>26647.425298213551</v>
      </c>
      <c r="H2666" s="8">
        <v>80.078019511467545</v>
      </c>
      <c r="I2666" s="8">
        <v>42755.640990775028</v>
      </c>
      <c r="J2666" t="str">
        <f>LOOKUP(A2666,Feuil7!A$2:A$28,Feuil7!D$2:D$28)</f>
        <v>POITOU-CHARENTES</v>
      </c>
      <c r="K2666" t="str">
        <f t="shared" si="167"/>
        <v>niveau primaire</v>
      </c>
      <c r="L2666" t="str">
        <f t="shared" si="168"/>
        <v>OUEST</v>
      </c>
      <c r="M2666" s="11">
        <f t="shared" si="169"/>
        <v>69635.624347481993</v>
      </c>
      <c r="N2666" s="11">
        <f t="shared" si="170"/>
        <v>232.55805849340868</v>
      </c>
    </row>
    <row r="2667" spans="1:14" x14ac:dyDescent="0.25">
      <c r="A2667" s="5">
        <v>26</v>
      </c>
      <c r="B2667" s="9" t="s">
        <v>125</v>
      </c>
      <c r="C2667" s="10" t="s">
        <v>126</v>
      </c>
      <c r="D2667" s="11">
        <v>1975</v>
      </c>
      <c r="E2667" s="7" t="s">
        <v>11</v>
      </c>
      <c r="F2667" s="8">
        <v>4630</v>
      </c>
      <c r="G2667" s="8">
        <v>32225</v>
      </c>
      <c r="H2667" s="8">
        <v>3200</v>
      </c>
      <c r="I2667" s="8">
        <v>36380</v>
      </c>
      <c r="J2667" t="str">
        <f>LOOKUP(A2667,Feuil7!A$2:A$28,Feuil7!D$2:D$28)</f>
        <v>BOURGOGNE</v>
      </c>
      <c r="K2667" t="str">
        <f t="shared" si="167"/>
        <v>niveau primaire</v>
      </c>
      <c r="L2667" t="str">
        <f t="shared" si="168"/>
        <v>BASSIN PARISIEN</v>
      </c>
      <c r="M2667" s="11">
        <f t="shared" si="169"/>
        <v>76435</v>
      </c>
      <c r="N2667" s="11">
        <f t="shared" si="170"/>
        <v>7830</v>
      </c>
    </row>
    <row r="2668" spans="1:14" x14ac:dyDescent="0.25">
      <c r="A2668" s="5">
        <v>91</v>
      </c>
      <c r="B2668" s="9" t="s">
        <v>141</v>
      </c>
      <c r="C2668" s="10" t="s">
        <v>142</v>
      </c>
      <c r="D2668">
        <v>1968</v>
      </c>
      <c r="E2668" s="7" t="s">
        <v>193</v>
      </c>
      <c r="F2668" s="8">
        <v>3284</v>
      </c>
      <c r="G2668" s="8">
        <v>25456</v>
      </c>
      <c r="H2668" s="8">
        <v>3060</v>
      </c>
      <c r="I2668" s="8">
        <v>26332</v>
      </c>
      <c r="J2668" t="str">
        <f>LOOKUP(A2668,Feuil7!A$2:A$28,Feuil7!D$2:D$28)</f>
        <v>LANGUEDOC-ROUSSILLON</v>
      </c>
      <c r="K2668" t="str">
        <f t="shared" si="167"/>
        <v>niveau primaire</v>
      </c>
      <c r="L2668" t="str">
        <f t="shared" si="168"/>
        <v>MEDITERRANEE</v>
      </c>
      <c r="M2668" s="11">
        <f t="shared" si="169"/>
        <v>58132</v>
      </c>
      <c r="N2668" s="11">
        <f t="shared" si="170"/>
        <v>6344</v>
      </c>
    </row>
    <row r="2669" spans="1:14" x14ac:dyDescent="0.25">
      <c r="A2669" s="5">
        <v>25</v>
      </c>
      <c r="B2669" s="9" t="s">
        <v>131</v>
      </c>
      <c r="C2669" s="10" t="s">
        <v>132</v>
      </c>
      <c r="D2669" s="11">
        <v>1982</v>
      </c>
      <c r="E2669" s="7" t="s">
        <v>194</v>
      </c>
      <c r="F2669" s="8">
        <v>1056</v>
      </c>
      <c r="G2669" s="8">
        <v>2796</v>
      </c>
      <c r="H2669" s="8">
        <v>1764</v>
      </c>
      <c r="I2669" s="8">
        <v>5040</v>
      </c>
      <c r="J2669" t="str">
        <f>LOOKUP(A2669,Feuil7!A$2:A$28,Feuil7!D$2:D$28)</f>
        <v>BASSE-NORMANDIE</v>
      </c>
      <c r="K2669" t="str">
        <f t="shared" si="167"/>
        <v>niveau secondaire</v>
      </c>
      <c r="L2669" t="str">
        <f t="shared" si="168"/>
        <v>BASSIN PARISIEN</v>
      </c>
      <c r="M2669" s="11">
        <f t="shared" si="169"/>
        <v>10656</v>
      </c>
      <c r="N2669" s="11">
        <f t="shared" si="170"/>
        <v>2820</v>
      </c>
    </row>
    <row r="2670" spans="1:14" x14ac:dyDescent="0.25">
      <c r="A2670" s="5">
        <v>91</v>
      </c>
      <c r="B2670" s="9" t="s">
        <v>72</v>
      </c>
      <c r="C2670" s="10" t="s">
        <v>73</v>
      </c>
      <c r="D2670" s="11">
        <v>1982</v>
      </c>
      <c r="E2670" s="7" t="s">
        <v>194</v>
      </c>
      <c r="F2670" s="8">
        <v>2496</v>
      </c>
      <c r="G2670" s="8">
        <v>9028</v>
      </c>
      <c r="H2670" s="8">
        <v>2644</v>
      </c>
      <c r="I2670" s="8">
        <v>14020</v>
      </c>
      <c r="J2670" t="str">
        <f>LOOKUP(A2670,Feuil7!A$2:A$28,Feuil7!D$2:D$28)</f>
        <v>LANGUEDOC-ROUSSILLON</v>
      </c>
      <c r="K2670" t="str">
        <f t="shared" si="167"/>
        <v>niveau secondaire</v>
      </c>
      <c r="L2670" t="str">
        <f t="shared" si="168"/>
        <v>MEDITERRANEE</v>
      </c>
      <c r="M2670" s="11">
        <f t="shared" si="169"/>
        <v>28188</v>
      </c>
      <c r="N2670" s="11">
        <f t="shared" si="170"/>
        <v>5140</v>
      </c>
    </row>
    <row r="2671" spans="1:14" x14ac:dyDescent="0.25">
      <c r="A2671" s="5">
        <v>42</v>
      </c>
      <c r="B2671" s="9" t="s">
        <v>145</v>
      </c>
      <c r="C2671" s="10" t="s">
        <v>146</v>
      </c>
      <c r="D2671" s="11">
        <v>1990</v>
      </c>
      <c r="E2671" s="7" t="s">
        <v>195</v>
      </c>
      <c r="F2671" s="8">
        <v>13544</v>
      </c>
      <c r="G2671" s="8">
        <v>67445</v>
      </c>
      <c r="H2671" s="8">
        <v>11493</v>
      </c>
      <c r="I2671" s="8">
        <v>46093</v>
      </c>
      <c r="J2671" t="str">
        <f>LOOKUP(A2671,Feuil7!A$2:A$28,Feuil7!D$2:D$28)</f>
        <v>ALSACE</v>
      </c>
      <c r="K2671" t="str">
        <f t="shared" si="167"/>
        <v>niveau secondaire</v>
      </c>
      <c r="L2671" t="str">
        <f t="shared" si="168"/>
        <v>EST</v>
      </c>
      <c r="M2671" s="11">
        <f t="shared" si="169"/>
        <v>138575</v>
      </c>
      <c r="N2671" s="11">
        <f t="shared" si="170"/>
        <v>25037</v>
      </c>
    </row>
    <row r="2672" spans="1:14" x14ac:dyDescent="0.25">
      <c r="A2672" s="5">
        <v>73</v>
      </c>
      <c r="B2672" s="9" t="s">
        <v>168</v>
      </c>
      <c r="C2672" s="10" t="s">
        <v>169</v>
      </c>
      <c r="D2672" s="11">
        <v>2006</v>
      </c>
      <c r="E2672" s="7" t="s">
        <v>195</v>
      </c>
      <c r="F2672" s="8">
        <v>3540.1021482394322</v>
      </c>
      <c r="G2672" s="8">
        <v>37631.560933056113</v>
      </c>
      <c r="H2672" s="8">
        <v>1949.9008963752174</v>
      </c>
      <c r="I2672" s="8">
        <v>26643.852143055243</v>
      </c>
      <c r="J2672" t="str">
        <f>LOOKUP(A2672,Feuil7!A$2:A$28,Feuil7!D$2:D$28)</f>
        <v>MIDI-PYRENEES</v>
      </c>
      <c r="K2672" t="str">
        <f t="shared" si="167"/>
        <v>niveau secondaire</v>
      </c>
      <c r="L2672" t="str">
        <f t="shared" si="168"/>
        <v>SUD-OUEST</v>
      </c>
      <c r="M2672" s="11">
        <f t="shared" si="169"/>
        <v>69765.416120726004</v>
      </c>
      <c r="N2672" s="11">
        <f t="shared" si="170"/>
        <v>5490.0030446146493</v>
      </c>
    </row>
    <row r="2673" spans="1:14" x14ac:dyDescent="0.25">
      <c r="A2673" s="5">
        <v>52</v>
      </c>
      <c r="B2673" s="9" t="s">
        <v>100</v>
      </c>
      <c r="C2673" s="10" t="s">
        <v>101</v>
      </c>
      <c r="D2673" s="11">
        <v>2011</v>
      </c>
      <c r="E2673" s="7" t="s">
        <v>197</v>
      </c>
      <c r="F2673" s="8">
        <v>8575.0512750070266</v>
      </c>
      <c r="G2673" s="8">
        <v>117554.16229105659</v>
      </c>
      <c r="H2673" s="8">
        <v>10330.500233192501</v>
      </c>
      <c r="I2673" s="8">
        <v>131270.76633013264</v>
      </c>
      <c r="J2673" t="str">
        <f>LOOKUP(A2673,Feuil7!A$2:A$28,Feuil7!D$2:D$28)</f>
        <v>PAYS DE LA LOIRE</v>
      </c>
      <c r="K2673" t="str">
        <f t="shared" si="167"/>
        <v>niveau supérieur</v>
      </c>
      <c r="L2673" t="str">
        <f t="shared" si="168"/>
        <v>OUEST</v>
      </c>
      <c r="M2673" s="11">
        <f t="shared" si="169"/>
        <v>267730.48012938874</v>
      </c>
      <c r="N2673" s="11">
        <f t="shared" si="170"/>
        <v>18905.551508199525</v>
      </c>
    </row>
    <row r="2674" spans="1:14" x14ac:dyDescent="0.25">
      <c r="A2674" s="5">
        <v>54</v>
      </c>
      <c r="B2674" s="9" t="s">
        <v>42</v>
      </c>
      <c r="C2674" s="10" t="s">
        <v>43</v>
      </c>
      <c r="D2674" s="11">
        <v>1982</v>
      </c>
      <c r="E2674" s="7" t="s">
        <v>193</v>
      </c>
      <c r="F2674" s="8">
        <v>1884</v>
      </c>
      <c r="G2674" s="8">
        <v>36240</v>
      </c>
      <c r="H2674" s="8">
        <v>1768</v>
      </c>
      <c r="I2674" s="8">
        <v>47012</v>
      </c>
      <c r="J2674" t="str">
        <f>LOOKUP(A2674,Feuil7!A$2:A$28,Feuil7!D$2:D$28)</f>
        <v>POITOU-CHARENTES</v>
      </c>
      <c r="K2674" t="str">
        <f t="shared" si="167"/>
        <v>niveau primaire</v>
      </c>
      <c r="L2674" t="str">
        <f t="shared" si="168"/>
        <v>OUEST</v>
      </c>
      <c r="M2674" s="11">
        <f t="shared" si="169"/>
        <v>86904</v>
      </c>
      <c r="N2674" s="11">
        <f t="shared" si="170"/>
        <v>3652</v>
      </c>
    </row>
    <row r="2675" spans="1:14" x14ac:dyDescent="0.25">
      <c r="A2675" s="5">
        <v>73</v>
      </c>
      <c r="B2675" s="9" t="s">
        <v>9</v>
      </c>
      <c r="C2675" s="10" t="s">
        <v>170</v>
      </c>
      <c r="D2675" s="11">
        <v>2006</v>
      </c>
      <c r="E2675" s="7" t="s">
        <v>195</v>
      </c>
      <c r="F2675" s="8">
        <v>2320.8591542519985</v>
      </c>
      <c r="G2675" s="8">
        <v>22840.045105098136</v>
      </c>
      <c r="H2675" s="8">
        <v>1495.4107725002516</v>
      </c>
      <c r="I2675" s="8">
        <v>16188.151671765876</v>
      </c>
      <c r="J2675" t="str">
        <f>LOOKUP(A2675,Feuil7!A$2:A$28,Feuil7!D$2:D$28)</f>
        <v>MIDI-PYRENEES</v>
      </c>
      <c r="K2675" t="str">
        <f t="shared" si="167"/>
        <v>niveau secondaire</v>
      </c>
      <c r="L2675" t="str">
        <f t="shared" si="168"/>
        <v>SUD-OUEST</v>
      </c>
      <c r="M2675" s="11">
        <f t="shared" si="169"/>
        <v>42844.466703616257</v>
      </c>
      <c r="N2675" s="11">
        <f t="shared" si="170"/>
        <v>3816.2699267522503</v>
      </c>
    </row>
    <row r="2676" spans="1:14" x14ac:dyDescent="0.25">
      <c r="A2676" s="5">
        <v>91</v>
      </c>
      <c r="B2676" s="9" t="s">
        <v>141</v>
      </c>
      <c r="C2676" s="10" t="s">
        <v>142</v>
      </c>
      <c r="D2676">
        <v>1968</v>
      </c>
      <c r="E2676" s="7" t="s">
        <v>196</v>
      </c>
      <c r="F2676" s="8">
        <v>668</v>
      </c>
      <c r="G2676" s="8">
        <v>4092</v>
      </c>
      <c r="H2676" s="8">
        <v>880</v>
      </c>
      <c r="I2676" s="8">
        <v>3452</v>
      </c>
      <c r="J2676" t="str">
        <f>LOOKUP(A2676,Feuil7!A$2:A$28,Feuil7!D$2:D$28)</f>
        <v>LANGUEDOC-ROUSSILLON</v>
      </c>
      <c r="K2676" t="str">
        <f t="shared" si="167"/>
        <v>niveau supérieur</v>
      </c>
      <c r="L2676" t="str">
        <f t="shared" si="168"/>
        <v>MEDITERRANEE</v>
      </c>
      <c r="M2676" s="11">
        <f t="shared" si="169"/>
        <v>9092</v>
      </c>
      <c r="N2676" s="11">
        <f t="shared" si="170"/>
        <v>1548</v>
      </c>
    </row>
    <row r="2677" spans="1:14" x14ac:dyDescent="0.25">
      <c r="A2677" s="5">
        <v>25</v>
      </c>
      <c r="B2677" s="9" t="s">
        <v>131</v>
      </c>
      <c r="C2677" s="10" t="s">
        <v>132</v>
      </c>
      <c r="D2677" s="11">
        <v>1990</v>
      </c>
      <c r="E2677" s="7" t="s">
        <v>193</v>
      </c>
      <c r="F2677" s="8">
        <v>464</v>
      </c>
      <c r="G2677" s="8">
        <v>21072</v>
      </c>
      <c r="H2677" s="8">
        <v>392</v>
      </c>
      <c r="I2677" s="8">
        <v>29712</v>
      </c>
      <c r="J2677" t="str">
        <f>LOOKUP(A2677,Feuil7!A$2:A$28,Feuil7!D$2:D$28)</f>
        <v>BASSE-NORMANDIE</v>
      </c>
      <c r="K2677" t="str">
        <f t="shared" si="167"/>
        <v>niveau primaire</v>
      </c>
      <c r="L2677" t="str">
        <f t="shared" si="168"/>
        <v>BASSIN PARISIEN</v>
      </c>
      <c r="M2677" s="11">
        <f t="shared" si="169"/>
        <v>51640</v>
      </c>
      <c r="N2677" s="11">
        <f t="shared" si="170"/>
        <v>856</v>
      </c>
    </row>
    <row r="2678" spans="1:14" x14ac:dyDescent="0.25">
      <c r="A2678" s="5">
        <v>72</v>
      </c>
      <c r="B2678" s="9" t="s">
        <v>92</v>
      </c>
      <c r="C2678" s="10" t="s">
        <v>93</v>
      </c>
      <c r="D2678" s="11">
        <v>1999</v>
      </c>
      <c r="E2678" s="7" t="s">
        <v>195</v>
      </c>
      <c r="F2678" s="8">
        <v>3209</v>
      </c>
      <c r="G2678" s="8">
        <v>36963</v>
      </c>
      <c r="H2678" s="8">
        <v>2072</v>
      </c>
      <c r="I2678" s="8">
        <v>28387</v>
      </c>
      <c r="J2678" t="str">
        <f>LOOKUP(A2678,Feuil7!A$2:A$28,Feuil7!D$2:D$28)</f>
        <v>AQUITAINE</v>
      </c>
      <c r="K2678" t="str">
        <f t="shared" si="167"/>
        <v>niveau secondaire</v>
      </c>
      <c r="L2678" t="str">
        <f t="shared" si="168"/>
        <v>SUD-OUEST</v>
      </c>
      <c r="M2678" s="11">
        <f t="shared" si="169"/>
        <v>70631</v>
      </c>
      <c r="N2678" s="11">
        <f t="shared" si="170"/>
        <v>5281</v>
      </c>
    </row>
    <row r="2679" spans="1:14" x14ac:dyDescent="0.25">
      <c r="A2679" s="5">
        <v>52</v>
      </c>
      <c r="B2679" s="9" t="s">
        <v>57</v>
      </c>
      <c r="C2679" s="10" t="s">
        <v>117</v>
      </c>
      <c r="D2679" s="11">
        <v>2011</v>
      </c>
      <c r="E2679" s="7" t="s">
        <v>196</v>
      </c>
      <c r="F2679" s="8">
        <v>2522.0561690140098</v>
      </c>
      <c r="G2679" s="8">
        <v>14704.930986609132</v>
      </c>
      <c r="H2679" s="8">
        <v>2314.8420514003005</v>
      </c>
      <c r="I2679" s="8">
        <v>15441.666960625704</v>
      </c>
      <c r="J2679" t="str">
        <f>LOOKUP(A2679,Feuil7!A$2:A$28,Feuil7!D$2:D$28)</f>
        <v>PAYS DE LA LOIRE</v>
      </c>
      <c r="K2679" t="str">
        <f t="shared" si="167"/>
        <v>niveau supérieur</v>
      </c>
      <c r="L2679" t="str">
        <f t="shared" si="168"/>
        <v>OUEST</v>
      </c>
      <c r="M2679" s="11">
        <f t="shared" si="169"/>
        <v>34983.496167649144</v>
      </c>
      <c r="N2679" s="11">
        <f t="shared" si="170"/>
        <v>4836.8982204143103</v>
      </c>
    </row>
    <row r="2680" spans="1:14" x14ac:dyDescent="0.25">
      <c r="A2680" s="5">
        <v>83</v>
      </c>
      <c r="B2680" s="9" t="s">
        <v>63</v>
      </c>
      <c r="C2680" s="10" t="s">
        <v>98</v>
      </c>
      <c r="D2680" s="11">
        <v>1982</v>
      </c>
      <c r="E2680" s="7" t="s">
        <v>197</v>
      </c>
      <c r="F2680" s="8">
        <v>292</v>
      </c>
      <c r="G2680" s="8">
        <v>3328</v>
      </c>
      <c r="H2680" s="8">
        <v>524</v>
      </c>
      <c r="I2680" s="8">
        <v>3780</v>
      </c>
      <c r="J2680" t="str">
        <f>LOOKUP(A2680,Feuil7!A$2:A$28,Feuil7!D$2:D$28)</f>
        <v>AUVERGNE</v>
      </c>
      <c r="K2680" t="str">
        <f t="shared" si="167"/>
        <v>niveau supérieur</v>
      </c>
      <c r="L2680" t="str">
        <f t="shared" si="168"/>
        <v>CENTRE-EST</v>
      </c>
      <c r="M2680" s="11">
        <f t="shared" si="169"/>
        <v>7924</v>
      </c>
      <c r="N2680" s="11">
        <f t="shared" si="170"/>
        <v>816</v>
      </c>
    </row>
    <row r="2681" spans="1:14" x14ac:dyDescent="0.25">
      <c r="A2681" s="5">
        <v>41</v>
      </c>
      <c r="B2681" s="9" t="s">
        <v>180</v>
      </c>
      <c r="C2681" s="10" t="s">
        <v>181</v>
      </c>
      <c r="D2681">
        <v>1968</v>
      </c>
      <c r="E2681" s="7" t="s">
        <v>194</v>
      </c>
      <c r="F2681" s="8">
        <v>1424</v>
      </c>
      <c r="G2681" s="8">
        <v>2404</v>
      </c>
      <c r="H2681" s="8">
        <v>1540</v>
      </c>
      <c r="I2681" s="8">
        <v>3904</v>
      </c>
      <c r="J2681" t="str">
        <f>LOOKUP(A2681,Feuil7!A$2:A$28,Feuil7!D$2:D$28)</f>
        <v>LORRAINE</v>
      </c>
      <c r="K2681" t="str">
        <f t="shared" si="167"/>
        <v>niveau secondaire</v>
      </c>
      <c r="L2681" t="str">
        <f t="shared" si="168"/>
        <v>EST</v>
      </c>
      <c r="M2681" s="11">
        <f t="shared" si="169"/>
        <v>9272</v>
      </c>
      <c r="N2681" s="11">
        <f t="shared" si="170"/>
        <v>2964</v>
      </c>
    </row>
    <row r="2682" spans="1:14" x14ac:dyDescent="0.25">
      <c r="A2682" s="5">
        <v>43</v>
      </c>
      <c r="B2682" s="9" t="s">
        <v>184</v>
      </c>
      <c r="C2682" s="10" t="s">
        <v>185</v>
      </c>
      <c r="D2682" s="11">
        <v>1990</v>
      </c>
      <c r="E2682" s="7" t="s">
        <v>195</v>
      </c>
      <c r="F2682" s="8">
        <v>2657</v>
      </c>
      <c r="G2682" s="8">
        <v>11674</v>
      </c>
      <c r="H2682" s="8">
        <v>1784</v>
      </c>
      <c r="I2682" s="8">
        <v>7952</v>
      </c>
      <c r="J2682" t="str">
        <f>LOOKUP(A2682,Feuil7!A$2:A$28,Feuil7!D$2:D$28)</f>
        <v>FRANCHE-COMTE</v>
      </c>
      <c r="K2682" t="str">
        <f t="shared" si="167"/>
        <v>niveau secondaire</v>
      </c>
      <c r="L2682" t="str">
        <f t="shared" si="168"/>
        <v>EST</v>
      </c>
      <c r="M2682" s="11">
        <f t="shared" si="169"/>
        <v>24067</v>
      </c>
      <c r="N2682" s="11">
        <f t="shared" si="170"/>
        <v>4441</v>
      </c>
    </row>
    <row r="2683" spans="1:14" x14ac:dyDescent="0.25">
      <c r="A2683" s="5">
        <v>52</v>
      </c>
      <c r="B2683" s="9" t="s">
        <v>100</v>
      </c>
      <c r="C2683" s="10" t="s">
        <v>101</v>
      </c>
      <c r="D2683" s="11">
        <v>1990</v>
      </c>
      <c r="E2683" s="7" t="s">
        <v>197</v>
      </c>
      <c r="F2683" s="8">
        <v>3087</v>
      </c>
      <c r="G2683" s="8">
        <v>37521</v>
      </c>
      <c r="H2683" s="8">
        <v>3680</v>
      </c>
      <c r="I2683" s="8">
        <v>31493</v>
      </c>
      <c r="J2683" t="str">
        <f>LOOKUP(A2683,Feuil7!A$2:A$28,Feuil7!D$2:D$28)</f>
        <v>PAYS DE LA LOIRE</v>
      </c>
      <c r="K2683" t="str">
        <f t="shared" si="167"/>
        <v>niveau supérieur</v>
      </c>
      <c r="L2683" t="str">
        <f t="shared" si="168"/>
        <v>OUEST</v>
      </c>
      <c r="M2683" s="11">
        <f t="shared" si="169"/>
        <v>75781</v>
      </c>
      <c r="N2683" s="11">
        <f t="shared" si="170"/>
        <v>6767</v>
      </c>
    </row>
    <row r="2684" spans="1:14" x14ac:dyDescent="0.25">
      <c r="A2684" s="5">
        <v>83</v>
      </c>
      <c r="B2684" s="9" t="s">
        <v>135</v>
      </c>
      <c r="C2684" s="10" t="s">
        <v>136</v>
      </c>
      <c r="D2684">
        <v>1968</v>
      </c>
      <c r="E2684" s="7" t="s">
        <v>193</v>
      </c>
      <c r="F2684" s="8">
        <v>9940</v>
      </c>
      <c r="G2684" s="8">
        <v>54736</v>
      </c>
      <c r="H2684" s="8">
        <v>9244</v>
      </c>
      <c r="I2684" s="8">
        <v>64288</v>
      </c>
      <c r="J2684" t="str">
        <f>LOOKUP(A2684,Feuil7!A$2:A$28,Feuil7!D$2:D$28)</f>
        <v>AUVERGNE</v>
      </c>
      <c r="K2684" t="str">
        <f t="shared" si="167"/>
        <v>niveau primaire</v>
      </c>
      <c r="L2684" t="str">
        <f t="shared" si="168"/>
        <v>CENTRE-EST</v>
      </c>
      <c r="M2684" s="11">
        <f t="shared" si="169"/>
        <v>138208</v>
      </c>
      <c r="N2684" s="11">
        <f t="shared" si="170"/>
        <v>19184</v>
      </c>
    </row>
    <row r="2685" spans="1:14" x14ac:dyDescent="0.25">
      <c r="A2685" s="5">
        <v>53</v>
      </c>
      <c r="B2685" s="9" t="s">
        <v>82</v>
      </c>
      <c r="C2685" s="10" t="s">
        <v>83</v>
      </c>
      <c r="D2685" s="11">
        <v>2011</v>
      </c>
      <c r="E2685" s="7" t="s">
        <v>193</v>
      </c>
      <c r="F2685" s="8">
        <v>185.89150712790587</v>
      </c>
      <c r="G2685" s="8">
        <v>27140.150013247621</v>
      </c>
      <c r="H2685" s="8">
        <v>78.630016400809609</v>
      </c>
      <c r="I2685" s="8">
        <v>46006.353634295127</v>
      </c>
      <c r="J2685" t="str">
        <f>LOOKUP(A2685,Feuil7!A$2:A$28,Feuil7!D$2:D$28)</f>
        <v>BRETAGNE</v>
      </c>
      <c r="K2685" t="str">
        <f t="shared" si="167"/>
        <v>niveau primaire</v>
      </c>
      <c r="L2685" t="str">
        <f t="shared" si="168"/>
        <v>OUEST</v>
      </c>
      <c r="M2685" s="11">
        <f t="shared" si="169"/>
        <v>73411.025171071466</v>
      </c>
      <c r="N2685" s="11">
        <f t="shared" si="170"/>
        <v>264.52152352871548</v>
      </c>
    </row>
    <row r="2686" spans="1:14" x14ac:dyDescent="0.25">
      <c r="A2686" s="5">
        <v>93</v>
      </c>
      <c r="B2686" s="9" t="s">
        <v>310</v>
      </c>
      <c r="C2686" s="10" t="s">
        <v>19</v>
      </c>
      <c r="D2686">
        <v>1968</v>
      </c>
      <c r="E2686" s="7" t="s">
        <v>196</v>
      </c>
      <c r="F2686" s="8">
        <v>2248</v>
      </c>
      <c r="G2686" s="8">
        <v>17508</v>
      </c>
      <c r="H2686" s="8">
        <v>3036</v>
      </c>
      <c r="I2686" s="8">
        <v>16524</v>
      </c>
      <c r="J2686" t="str">
        <f>LOOKUP(A2686,Feuil7!A$2:A$28,Feuil7!D$2:D$28)</f>
        <v>PROVENCE-ALPES-COTE D'AZUR</v>
      </c>
      <c r="K2686" t="str">
        <f t="shared" si="167"/>
        <v>niveau supérieur</v>
      </c>
      <c r="L2686" t="str">
        <f t="shared" si="168"/>
        <v>MEDITERRANEE</v>
      </c>
      <c r="M2686" s="11">
        <f t="shared" si="169"/>
        <v>39316</v>
      </c>
      <c r="N2686" s="11">
        <f t="shared" si="170"/>
        <v>5284</v>
      </c>
    </row>
    <row r="2687" spans="1:14" x14ac:dyDescent="0.25">
      <c r="A2687" s="5">
        <v>82</v>
      </c>
      <c r="B2687" s="9" t="s">
        <v>23</v>
      </c>
      <c r="C2687" s="10" t="s">
        <v>154</v>
      </c>
      <c r="D2687" s="11">
        <v>2006</v>
      </c>
      <c r="E2687" s="7" t="s">
        <v>194</v>
      </c>
      <c r="F2687" s="8">
        <v>1263.7117018629522</v>
      </c>
      <c r="G2687" s="8">
        <v>6953.5467103509036</v>
      </c>
      <c r="H2687" s="8">
        <v>886.56003696500295</v>
      </c>
      <c r="I2687" s="8">
        <v>11124.349735590897</v>
      </c>
      <c r="J2687" t="str">
        <f>LOOKUP(A2687,Feuil7!A$2:A$28,Feuil7!D$2:D$28)</f>
        <v>RHONE-ALPES</v>
      </c>
      <c r="K2687" t="str">
        <f t="shared" si="167"/>
        <v>niveau secondaire</v>
      </c>
      <c r="L2687" t="str">
        <f t="shared" si="168"/>
        <v>CENTRE-EST</v>
      </c>
      <c r="M2687" s="11">
        <f t="shared" si="169"/>
        <v>20228.168184769755</v>
      </c>
      <c r="N2687" s="11">
        <f t="shared" si="170"/>
        <v>2150.2717388279552</v>
      </c>
    </row>
    <row r="2688" spans="1:14" x14ac:dyDescent="0.25">
      <c r="A2688" s="5">
        <v>73</v>
      </c>
      <c r="B2688" s="9" t="s">
        <v>313</v>
      </c>
      <c r="C2688" s="10" t="s">
        <v>24</v>
      </c>
      <c r="D2688" s="11">
        <v>2011</v>
      </c>
      <c r="E2688" s="7" t="s">
        <v>11</v>
      </c>
      <c r="F2688" s="8">
        <v>821.40397213234235</v>
      </c>
      <c r="G2688" s="8">
        <v>9188.9809636475566</v>
      </c>
      <c r="H2688" s="8">
        <v>487.1096866877765</v>
      </c>
      <c r="I2688" s="8">
        <v>10680.574825873508</v>
      </c>
      <c r="J2688" t="str">
        <f>LOOKUP(A2688,Feuil7!A$2:A$28,Feuil7!D$2:D$28)</f>
        <v>MIDI-PYRENEES</v>
      </c>
      <c r="K2688" t="str">
        <f t="shared" si="167"/>
        <v>niveau primaire</v>
      </c>
      <c r="L2688" t="str">
        <f t="shared" si="168"/>
        <v>SUD-OUEST</v>
      </c>
      <c r="M2688" s="11">
        <f t="shared" si="169"/>
        <v>21178.069448341183</v>
      </c>
      <c r="N2688" s="11">
        <f t="shared" si="170"/>
        <v>1308.513658820119</v>
      </c>
    </row>
    <row r="2689" spans="1:14" x14ac:dyDescent="0.25">
      <c r="A2689" s="5">
        <v>82</v>
      </c>
      <c r="B2689" s="9" t="s">
        <v>88</v>
      </c>
      <c r="C2689" s="10" t="s">
        <v>89</v>
      </c>
      <c r="D2689" s="11">
        <v>2011</v>
      </c>
      <c r="E2689" s="7" t="s">
        <v>195</v>
      </c>
      <c r="F2689" s="8">
        <v>10940.471624734739</v>
      </c>
      <c r="G2689" s="8">
        <v>104949.5132100925</v>
      </c>
      <c r="H2689" s="8">
        <v>7157.7880424075711</v>
      </c>
      <c r="I2689" s="8">
        <v>78520.708693606619</v>
      </c>
      <c r="J2689" t="str">
        <f>LOOKUP(A2689,Feuil7!A$2:A$28,Feuil7!D$2:D$28)</f>
        <v>RHONE-ALPES</v>
      </c>
      <c r="K2689" t="str">
        <f t="shared" si="167"/>
        <v>niveau secondaire</v>
      </c>
      <c r="L2689" t="str">
        <f t="shared" si="168"/>
        <v>CENTRE-EST</v>
      </c>
      <c r="M2689" s="11">
        <f t="shared" si="169"/>
        <v>201568.48157084142</v>
      </c>
      <c r="N2689" s="11">
        <f t="shared" si="170"/>
        <v>18098.259667142309</v>
      </c>
    </row>
    <row r="2690" spans="1:14" x14ac:dyDescent="0.25">
      <c r="A2690" s="5">
        <v>24</v>
      </c>
      <c r="B2690" s="9" t="s">
        <v>102</v>
      </c>
      <c r="C2690" s="10" t="s">
        <v>103</v>
      </c>
      <c r="D2690" s="11">
        <v>2006</v>
      </c>
      <c r="E2690" s="7" t="s">
        <v>197</v>
      </c>
      <c r="F2690" s="8">
        <v>3225.684984160921</v>
      </c>
      <c r="G2690" s="8">
        <v>42850.593397766796</v>
      </c>
      <c r="H2690" s="8">
        <v>4406.6586400707274</v>
      </c>
      <c r="I2690" s="8">
        <v>47415.379326322989</v>
      </c>
      <c r="J2690" t="str">
        <f>LOOKUP(A2690,Feuil7!A$2:A$28,Feuil7!D$2:D$28)</f>
        <v>CENTRE</v>
      </c>
      <c r="K2690" t="str">
        <f t="shared" si="167"/>
        <v>niveau supérieur</v>
      </c>
      <c r="L2690" t="str">
        <f t="shared" si="168"/>
        <v>BASSIN PARISIEN</v>
      </c>
      <c r="M2690" s="11">
        <f t="shared" si="169"/>
        <v>97898.31634832143</v>
      </c>
      <c r="N2690" s="11">
        <f t="shared" si="170"/>
        <v>7632.3436242316484</v>
      </c>
    </row>
    <row r="2691" spans="1:14" x14ac:dyDescent="0.25">
      <c r="A2691" s="5">
        <v>73</v>
      </c>
      <c r="B2691" s="9" t="s">
        <v>104</v>
      </c>
      <c r="C2691" s="10" t="s">
        <v>105</v>
      </c>
      <c r="D2691" s="11">
        <v>2011</v>
      </c>
      <c r="E2691" s="7" t="s">
        <v>197</v>
      </c>
      <c r="F2691" s="8">
        <v>588.29398768852798</v>
      </c>
      <c r="G2691" s="8">
        <v>12627.029825654166</v>
      </c>
      <c r="H2691" s="8">
        <v>555.76684389925833</v>
      </c>
      <c r="I2691" s="8">
        <v>16083.52932856894</v>
      </c>
      <c r="J2691" t="str">
        <f>LOOKUP(A2691,Feuil7!A$2:A$28,Feuil7!D$2:D$28)</f>
        <v>MIDI-PYRENEES</v>
      </c>
      <c r="K2691" t="str">
        <f t="shared" ref="K2691:K2754" si="171">IF(OR(E2691="Aucun",E2691="CEP"),"niveau primaire",IF(OR(E2691="CAP-BEP",E2691="BEPC"),"niveau secondaire",IF(OR(E2691="BAC",E2691="SUP"),"niveau supérieur","")))</f>
        <v>niveau supérieur</v>
      </c>
      <c r="L2691" t="str">
        <f t="shared" ref="L2691:L2754" si="172">IF(OR(J2691="ile-de-France"),"REGION PARISIENNE",IF(OR(J2691="bourgogne",J2691="centre",J2691="champagne-ardenne",J2691="basse-normandie",J2691="haute-normandie",J2691="picardie"),"BASSIN PARISIEN",IF(OR(J2691="nord pas-de-calais"),"NORD",IF(OR(J2691="alsace",J2691="franche-comte",J2691="lorraine"),"EST",IF(OR(J2691="bretagne",J2691="pays de la loire",J2691="poitou-charentes"),"OUEST",IF(OR(J2691="aquitaine",J2691="limousin",J2691="midi-pyrenees"),"SUD-OUEST",IF(OR(J2691="auvergne",J2691="rhone-alpes"),"CENTRE-EST",IF(OR(J2691="languedoc-roussillon",J2691="provence-alpes-cote d'azur",J2691="corse"),"MEDITERRANEE",""))))))))</f>
        <v>SUD-OUEST</v>
      </c>
      <c r="M2691" s="11">
        <f t="shared" ref="M2691:M2754" si="173">SUM(F2691,G2691,H2691,I2691)</f>
        <v>29854.619985810896</v>
      </c>
      <c r="N2691" s="11">
        <f t="shared" ref="N2691:N2754" si="174">SUM(F2691,H2691)</f>
        <v>1144.0608315877862</v>
      </c>
    </row>
    <row r="2692" spans="1:14" x14ac:dyDescent="0.25">
      <c r="A2692" s="5">
        <v>11</v>
      </c>
      <c r="B2692" s="9" t="s">
        <v>27</v>
      </c>
      <c r="C2692" s="10" t="s">
        <v>186</v>
      </c>
      <c r="D2692" s="11">
        <v>2011</v>
      </c>
      <c r="E2692" s="7" t="s">
        <v>194</v>
      </c>
      <c r="F2692" s="8">
        <v>3834.8743281356933</v>
      </c>
      <c r="G2692" s="8">
        <v>20419.258868254015</v>
      </c>
      <c r="H2692" s="8">
        <v>2971.6304670122668</v>
      </c>
      <c r="I2692" s="8">
        <v>30516.445094382798</v>
      </c>
      <c r="J2692" t="str">
        <f>LOOKUP(A2692,Feuil7!A$2:A$28,Feuil7!D$2:D$28)</f>
        <v>ILE-DE-FRANCE</v>
      </c>
      <c r="K2692" t="str">
        <f t="shared" si="171"/>
        <v>niveau secondaire</v>
      </c>
      <c r="L2692" t="str">
        <f t="shared" si="172"/>
        <v>REGION PARISIENNE</v>
      </c>
      <c r="M2692" s="11">
        <f t="shared" si="173"/>
        <v>57742.208757784771</v>
      </c>
      <c r="N2692" s="11">
        <f t="shared" si="174"/>
        <v>6806.5047951479601</v>
      </c>
    </row>
    <row r="2693" spans="1:14" x14ac:dyDescent="0.25">
      <c r="A2693" s="5">
        <v>52</v>
      </c>
      <c r="B2693" s="9" t="s">
        <v>57</v>
      </c>
      <c r="C2693" s="10" t="s">
        <v>117</v>
      </c>
      <c r="D2693" s="11">
        <v>1999</v>
      </c>
      <c r="E2693" s="7" t="s">
        <v>197</v>
      </c>
      <c r="F2693" s="8">
        <v>1305</v>
      </c>
      <c r="G2693" s="8">
        <v>10109</v>
      </c>
      <c r="H2693" s="8">
        <v>1587</v>
      </c>
      <c r="I2693" s="8">
        <v>11152</v>
      </c>
      <c r="J2693" t="str">
        <f>LOOKUP(A2693,Feuil7!A$2:A$28,Feuil7!D$2:D$28)</f>
        <v>PAYS DE LA LOIRE</v>
      </c>
      <c r="K2693" t="str">
        <f t="shared" si="171"/>
        <v>niveau supérieur</v>
      </c>
      <c r="L2693" t="str">
        <f t="shared" si="172"/>
        <v>OUEST</v>
      </c>
      <c r="M2693" s="11">
        <f t="shared" si="173"/>
        <v>24153</v>
      </c>
      <c r="N2693" s="11">
        <f t="shared" si="174"/>
        <v>2892</v>
      </c>
    </row>
    <row r="2694" spans="1:14" x14ac:dyDescent="0.25">
      <c r="A2694" s="5">
        <v>11</v>
      </c>
      <c r="B2694" s="9" t="s">
        <v>187</v>
      </c>
      <c r="C2694" s="10" t="s">
        <v>188</v>
      </c>
      <c r="D2694" s="11">
        <v>2011</v>
      </c>
      <c r="E2694" s="7" t="s">
        <v>197</v>
      </c>
      <c r="F2694" s="8">
        <v>12265.925217892736</v>
      </c>
      <c r="G2694" s="8">
        <v>251356.53154476659</v>
      </c>
      <c r="H2694" s="8">
        <v>16320.121753438872</v>
      </c>
      <c r="I2694" s="8">
        <v>267219.9322966442</v>
      </c>
      <c r="J2694" t="str">
        <f>LOOKUP(A2694,Feuil7!A$2:A$28,Feuil7!D$2:D$28)</f>
        <v>ILE-DE-FRANCE</v>
      </c>
      <c r="K2694" t="str">
        <f t="shared" si="171"/>
        <v>niveau supérieur</v>
      </c>
      <c r="L2694" t="str">
        <f t="shared" si="172"/>
        <v>REGION PARISIENNE</v>
      </c>
      <c r="M2694" s="11">
        <f t="shared" si="173"/>
        <v>547162.5108127424</v>
      </c>
      <c r="N2694" s="11">
        <f t="shared" si="174"/>
        <v>28586.046971331609</v>
      </c>
    </row>
    <row r="2695" spans="1:14" x14ac:dyDescent="0.25">
      <c r="A2695" s="5">
        <v>11</v>
      </c>
      <c r="B2695" s="9" t="s">
        <v>156</v>
      </c>
      <c r="C2695" s="10" t="s">
        <v>157</v>
      </c>
      <c r="D2695" s="11">
        <v>1999</v>
      </c>
      <c r="E2695" s="7" t="s">
        <v>197</v>
      </c>
      <c r="F2695" s="8">
        <v>15272</v>
      </c>
      <c r="G2695" s="8">
        <v>327596</v>
      </c>
      <c r="H2695" s="8">
        <v>22640</v>
      </c>
      <c r="I2695" s="8">
        <v>339088</v>
      </c>
      <c r="J2695" t="str">
        <f>LOOKUP(A2695,Feuil7!A$2:A$28,Feuil7!D$2:D$28)</f>
        <v>ILE-DE-FRANCE</v>
      </c>
      <c r="K2695" t="str">
        <f t="shared" si="171"/>
        <v>niveau supérieur</v>
      </c>
      <c r="L2695" t="str">
        <f t="shared" si="172"/>
        <v>REGION PARISIENNE</v>
      </c>
      <c r="M2695" s="11">
        <f t="shared" si="173"/>
        <v>704596</v>
      </c>
      <c r="N2695" s="11">
        <f t="shared" si="174"/>
        <v>37912</v>
      </c>
    </row>
    <row r="2696" spans="1:14" x14ac:dyDescent="0.25">
      <c r="A2696" s="5">
        <v>82</v>
      </c>
      <c r="B2696" s="9" t="s">
        <v>147</v>
      </c>
      <c r="C2696" s="10" t="s">
        <v>148</v>
      </c>
      <c r="D2696" s="11">
        <v>1975</v>
      </c>
      <c r="E2696" s="7" t="s">
        <v>11</v>
      </c>
      <c r="F2696" s="8">
        <v>20035</v>
      </c>
      <c r="G2696" s="8">
        <v>150600</v>
      </c>
      <c r="H2696" s="8">
        <v>17140</v>
      </c>
      <c r="I2696" s="8">
        <v>169075</v>
      </c>
      <c r="J2696" t="str">
        <f>LOOKUP(A2696,Feuil7!A$2:A$28,Feuil7!D$2:D$28)</f>
        <v>RHONE-ALPES</v>
      </c>
      <c r="K2696" t="str">
        <f t="shared" si="171"/>
        <v>niveau primaire</v>
      </c>
      <c r="L2696" t="str">
        <f t="shared" si="172"/>
        <v>CENTRE-EST</v>
      </c>
      <c r="M2696" s="11">
        <f t="shared" si="173"/>
        <v>356850</v>
      </c>
      <c r="N2696" s="11">
        <f t="shared" si="174"/>
        <v>37175</v>
      </c>
    </row>
    <row r="2697" spans="1:14" x14ac:dyDescent="0.25">
      <c r="A2697" s="5">
        <v>72</v>
      </c>
      <c r="B2697" s="9" t="s">
        <v>44</v>
      </c>
      <c r="C2697" s="10" t="s">
        <v>62</v>
      </c>
      <c r="D2697" s="11">
        <v>1999</v>
      </c>
      <c r="E2697" s="7" t="s">
        <v>195</v>
      </c>
      <c r="F2697" s="8">
        <v>3627</v>
      </c>
      <c r="G2697" s="8">
        <v>39557</v>
      </c>
      <c r="H2697" s="8">
        <v>2391</v>
      </c>
      <c r="I2697" s="8">
        <v>30251</v>
      </c>
      <c r="J2697" t="str">
        <f>LOOKUP(A2697,Feuil7!A$2:A$28,Feuil7!D$2:D$28)</f>
        <v>AQUITAINE</v>
      </c>
      <c r="K2697" t="str">
        <f t="shared" si="171"/>
        <v>niveau secondaire</v>
      </c>
      <c r="L2697" t="str">
        <f t="shared" si="172"/>
        <v>SUD-OUEST</v>
      </c>
      <c r="M2697" s="11">
        <f t="shared" si="173"/>
        <v>75826</v>
      </c>
      <c r="N2697" s="11">
        <f t="shared" si="174"/>
        <v>6018</v>
      </c>
    </row>
    <row r="2698" spans="1:14" x14ac:dyDescent="0.25">
      <c r="A2698" s="5">
        <v>72</v>
      </c>
      <c r="B2698" s="9" t="s">
        <v>106</v>
      </c>
      <c r="C2698" s="10" t="s">
        <v>107</v>
      </c>
      <c r="D2698" s="11">
        <v>1975</v>
      </c>
      <c r="E2698" s="7" t="s">
        <v>196</v>
      </c>
      <c r="F2698" s="8">
        <v>1045</v>
      </c>
      <c r="G2698" s="8">
        <v>5085</v>
      </c>
      <c r="H2698" s="8">
        <v>1255</v>
      </c>
      <c r="I2698" s="8">
        <v>4460</v>
      </c>
      <c r="J2698" t="str">
        <f>LOOKUP(A2698,Feuil7!A$2:A$28,Feuil7!D$2:D$28)</f>
        <v>AQUITAINE</v>
      </c>
      <c r="K2698" t="str">
        <f t="shared" si="171"/>
        <v>niveau supérieur</v>
      </c>
      <c r="L2698" t="str">
        <f t="shared" si="172"/>
        <v>SUD-OUEST</v>
      </c>
      <c r="M2698" s="11">
        <f t="shared" si="173"/>
        <v>11845</v>
      </c>
      <c r="N2698" s="11">
        <f t="shared" si="174"/>
        <v>2300</v>
      </c>
    </row>
    <row r="2699" spans="1:14" x14ac:dyDescent="0.25">
      <c r="A2699" s="5">
        <v>83</v>
      </c>
      <c r="B2699" s="9" t="s">
        <v>135</v>
      </c>
      <c r="C2699" s="10" t="s">
        <v>136</v>
      </c>
      <c r="D2699" s="11">
        <v>2011</v>
      </c>
      <c r="E2699" s="7" t="s">
        <v>196</v>
      </c>
      <c r="F2699" s="8">
        <v>5207.5046666539592</v>
      </c>
      <c r="G2699" s="8">
        <v>33193.914862877231</v>
      </c>
      <c r="H2699" s="8">
        <v>5062.168892218353</v>
      </c>
      <c r="I2699" s="8">
        <v>38002.525796035545</v>
      </c>
      <c r="J2699" t="str">
        <f>LOOKUP(A2699,Feuil7!A$2:A$28,Feuil7!D$2:D$28)</f>
        <v>AUVERGNE</v>
      </c>
      <c r="K2699" t="str">
        <f t="shared" si="171"/>
        <v>niveau supérieur</v>
      </c>
      <c r="L2699" t="str">
        <f t="shared" si="172"/>
        <v>CENTRE-EST</v>
      </c>
      <c r="M2699" s="11">
        <f t="shared" si="173"/>
        <v>81466.114217785085</v>
      </c>
      <c r="N2699" s="11">
        <f t="shared" si="174"/>
        <v>10269.673558872313</v>
      </c>
    </row>
    <row r="2700" spans="1:14" x14ac:dyDescent="0.25">
      <c r="A2700" s="5">
        <v>24</v>
      </c>
      <c r="B2700" s="9" t="s">
        <v>102</v>
      </c>
      <c r="C2700" s="10" t="s">
        <v>103</v>
      </c>
      <c r="D2700">
        <v>1968</v>
      </c>
      <c r="E2700" s="7" t="s">
        <v>196</v>
      </c>
      <c r="F2700" s="8">
        <v>1452</v>
      </c>
      <c r="G2700" s="8">
        <v>6280</v>
      </c>
      <c r="H2700" s="8">
        <v>1680</v>
      </c>
      <c r="I2700" s="8">
        <v>5264</v>
      </c>
      <c r="J2700" t="str">
        <f>LOOKUP(A2700,Feuil7!A$2:A$28,Feuil7!D$2:D$28)</f>
        <v>CENTRE</v>
      </c>
      <c r="K2700" t="str">
        <f t="shared" si="171"/>
        <v>niveau supérieur</v>
      </c>
      <c r="L2700" t="str">
        <f t="shared" si="172"/>
        <v>BASSIN PARISIEN</v>
      </c>
      <c r="M2700" s="11">
        <f t="shared" si="173"/>
        <v>14676</v>
      </c>
      <c r="N2700" s="11">
        <f t="shared" si="174"/>
        <v>3132</v>
      </c>
    </row>
    <row r="2701" spans="1:14" x14ac:dyDescent="0.25">
      <c r="A2701" s="5">
        <v>25</v>
      </c>
      <c r="B2701" s="9" t="s">
        <v>112</v>
      </c>
      <c r="C2701" s="10" t="s">
        <v>113</v>
      </c>
      <c r="D2701" s="11">
        <v>1982</v>
      </c>
      <c r="E2701" s="7" t="s">
        <v>193</v>
      </c>
      <c r="F2701" s="8">
        <v>3276</v>
      </c>
      <c r="G2701" s="8">
        <v>28312</v>
      </c>
      <c r="H2701" s="8">
        <v>3688</v>
      </c>
      <c r="I2701" s="8">
        <v>39512</v>
      </c>
      <c r="J2701" t="str">
        <f>LOOKUP(A2701,Feuil7!A$2:A$28,Feuil7!D$2:D$28)</f>
        <v>BASSE-NORMANDIE</v>
      </c>
      <c r="K2701" t="str">
        <f t="shared" si="171"/>
        <v>niveau primaire</v>
      </c>
      <c r="L2701" t="str">
        <f t="shared" si="172"/>
        <v>BASSIN PARISIEN</v>
      </c>
      <c r="M2701" s="11">
        <f t="shared" si="173"/>
        <v>74788</v>
      </c>
      <c r="N2701" s="11">
        <f t="shared" si="174"/>
        <v>6964</v>
      </c>
    </row>
    <row r="2702" spans="1:14" x14ac:dyDescent="0.25">
      <c r="A2702" s="5">
        <v>31</v>
      </c>
      <c r="B2702" s="9" t="s">
        <v>133</v>
      </c>
      <c r="C2702" s="10" t="s">
        <v>134</v>
      </c>
      <c r="D2702">
        <v>1968</v>
      </c>
      <c r="E2702" s="7" t="s">
        <v>193</v>
      </c>
      <c r="F2702" s="8">
        <v>25500</v>
      </c>
      <c r="G2702" s="8">
        <v>112212</v>
      </c>
      <c r="H2702" s="8">
        <v>30164</v>
      </c>
      <c r="I2702" s="8">
        <v>127868</v>
      </c>
      <c r="J2702" t="str">
        <f>LOOKUP(A2702,Feuil7!A$2:A$28,Feuil7!D$2:D$28)</f>
        <v>NORD-PAS-DE-CALAIS</v>
      </c>
      <c r="K2702" t="str">
        <f t="shared" si="171"/>
        <v>niveau primaire</v>
      </c>
      <c r="L2702" t="str">
        <f t="shared" si="172"/>
        <v/>
      </c>
      <c r="M2702" s="11">
        <f t="shared" si="173"/>
        <v>295744</v>
      </c>
      <c r="N2702" s="11">
        <f t="shared" si="174"/>
        <v>55664</v>
      </c>
    </row>
    <row r="2703" spans="1:14" x14ac:dyDescent="0.25">
      <c r="A2703" s="5">
        <v>73</v>
      </c>
      <c r="B2703" s="9" t="s">
        <v>74</v>
      </c>
      <c r="C2703" s="10" t="s">
        <v>75</v>
      </c>
      <c r="D2703" s="11">
        <v>1982</v>
      </c>
      <c r="E2703" s="7" t="s">
        <v>195</v>
      </c>
      <c r="F2703" s="8">
        <v>11636</v>
      </c>
      <c r="G2703" s="8">
        <v>38496</v>
      </c>
      <c r="H2703" s="8">
        <v>8428</v>
      </c>
      <c r="I2703" s="8">
        <v>26792</v>
      </c>
      <c r="J2703" t="str">
        <f>LOOKUP(A2703,Feuil7!A$2:A$28,Feuil7!D$2:D$28)</f>
        <v>MIDI-PYRENEES</v>
      </c>
      <c r="K2703" t="str">
        <f t="shared" si="171"/>
        <v>niveau secondaire</v>
      </c>
      <c r="L2703" t="str">
        <f t="shared" si="172"/>
        <v>SUD-OUEST</v>
      </c>
      <c r="M2703" s="11">
        <f t="shared" si="173"/>
        <v>85352</v>
      </c>
      <c r="N2703" s="11">
        <f t="shared" si="174"/>
        <v>20064</v>
      </c>
    </row>
    <row r="2704" spans="1:14" x14ac:dyDescent="0.25">
      <c r="A2704" s="5">
        <v>82</v>
      </c>
      <c r="B2704" s="9" t="s">
        <v>96</v>
      </c>
      <c r="C2704" s="10" t="s">
        <v>97</v>
      </c>
      <c r="D2704" s="11">
        <v>2006</v>
      </c>
      <c r="E2704" s="7" t="s">
        <v>195</v>
      </c>
      <c r="F2704" s="8">
        <v>7474.2881371562917</v>
      </c>
      <c r="G2704" s="8">
        <v>79455.231114767361</v>
      </c>
      <c r="H2704" s="8">
        <v>4595.0464401211739</v>
      </c>
      <c r="I2704" s="8">
        <v>59258.203821702176</v>
      </c>
      <c r="J2704" t="str">
        <f>LOOKUP(A2704,Feuil7!A$2:A$28,Feuil7!D$2:D$28)</f>
        <v>RHONE-ALPES</v>
      </c>
      <c r="K2704" t="str">
        <f t="shared" si="171"/>
        <v>niveau secondaire</v>
      </c>
      <c r="L2704" t="str">
        <f t="shared" si="172"/>
        <v>CENTRE-EST</v>
      </c>
      <c r="M2704" s="11">
        <f t="shared" si="173"/>
        <v>150782.76951374701</v>
      </c>
      <c r="N2704" s="11">
        <f t="shared" si="174"/>
        <v>12069.334577277466</v>
      </c>
    </row>
    <row r="2705" spans="1:14" x14ac:dyDescent="0.25">
      <c r="A2705" s="5">
        <v>11</v>
      </c>
      <c r="B2705" s="9" t="s">
        <v>162</v>
      </c>
      <c r="C2705" s="10" t="s">
        <v>163</v>
      </c>
      <c r="D2705" s="11">
        <v>2011</v>
      </c>
      <c r="E2705" s="7" t="s">
        <v>197</v>
      </c>
      <c r="F2705" s="8">
        <v>9196.8646381986746</v>
      </c>
      <c r="G2705" s="8">
        <v>189966.13792026864</v>
      </c>
      <c r="H2705" s="8">
        <v>11702.818321639925</v>
      </c>
      <c r="I2705" s="8">
        <v>192242.76415601518</v>
      </c>
      <c r="J2705" t="str">
        <f>LOOKUP(A2705,Feuil7!A$2:A$28,Feuil7!D$2:D$28)</f>
        <v>ILE-DE-FRANCE</v>
      </c>
      <c r="K2705" t="str">
        <f t="shared" si="171"/>
        <v>niveau supérieur</v>
      </c>
      <c r="L2705" t="str">
        <f t="shared" si="172"/>
        <v>REGION PARISIENNE</v>
      </c>
      <c r="M2705" s="11">
        <f t="shared" si="173"/>
        <v>403108.58503612241</v>
      </c>
      <c r="N2705" s="11">
        <f t="shared" si="174"/>
        <v>20899.682959838599</v>
      </c>
    </row>
    <row r="2706" spans="1:14" x14ac:dyDescent="0.25">
      <c r="A2706" s="5">
        <v>74</v>
      </c>
      <c r="B2706" s="9" t="s">
        <v>59</v>
      </c>
      <c r="C2706" s="10" t="s">
        <v>60</v>
      </c>
      <c r="D2706" s="11">
        <v>1990</v>
      </c>
      <c r="E2706" s="7" t="s">
        <v>194</v>
      </c>
      <c r="F2706" s="8">
        <v>365</v>
      </c>
      <c r="G2706" s="8">
        <v>2285</v>
      </c>
      <c r="H2706" s="8">
        <v>468</v>
      </c>
      <c r="I2706" s="8">
        <v>3992</v>
      </c>
      <c r="J2706" t="str">
        <f>LOOKUP(A2706,Feuil7!A$2:A$28,Feuil7!D$2:D$28)</f>
        <v>LIMOUSIN</v>
      </c>
      <c r="K2706" t="str">
        <f t="shared" si="171"/>
        <v>niveau secondaire</v>
      </c>
      <c r="L2706" t="str">
        <f t="shared" si="172"/>
        <v>SUD-OUEST</v>
      </c>
      <c r="M2706" s="11">
        <f t="shared" si="173"/>
        <v>7110</v>
      </c>
      <c r="N2706" s="11">
        <f t="shared" si="174"/>
        <v>833</v>
      </c>
    </row>
    <row r="2707" spans="1:14" x14ac:dyDescent="0.25">
      <c r="A2707" s="5">
        <v>24</v>
      </c>
      <c r="B2707" s="9" t="s">
        <v>84</v>
      </c>
      <c r="C2707" s="10" t="s">
        <v>85</v>
      </c>
      <c r="D2707">
        <v>1968</v>
      </c>
      <c r="E2707" s="7" t="s">
        <v>195</v>
      </c>
      <c r="F2707" s="8">
        <v>3424</v>
      </c>
      <c r="G2707" s="8">
        <v>4476</v>
      </c>
      <c r="H2707" s="8">
        <v>1968</v>
      </c>
      <c r="I2707" s="8">
        <v>2896</v>
      </c>
      <c r="J2707" t="str">
        <f>LOOKUP(A2707,Feuil7!A$2:A$28,Feuil7!D$2:D$28)</f>
        <v>CENTRE</v>
      </c>
      <c r="K2707" t="str">
        <f t="shared" si="171"/>
        <v>niveau secondaire</v>
      </c>
      <c r="L2707" t="str">
        <f t="shared" si="172"/>
        <v>BASSIN PARISIEN</v>
      </c>
      <c r="M2707" s="11">
        <f t="shared" si="173"/>
        <v>12764</v>
      </c>
      <c r="N2707" s="11">
        <f t="shared" si="174"/>
        <v>5392</v>
      </c>
    </row>
    <row r="2708" spans="1:14" x14ac:dyDescent="0.25">
      <c r="A2708" s="5">
        <v>73</v>
      </c>
      <c r="B2708" s="9" t="s">
        <v>9</v>
      </c>
      <c r="C2708" s="10" t="s">
        <v>170</v>
      </c>
      <c r="D2708" s="11">
        <v>1990</v>
      </c>
      <c r="E2708" s="7" t="s">
        <v>197</v>
      </c>
      <c r="F2708" s="8">
        <v>332</v>
      </c>
      <c r="G2708" s="8">
        <v>5144</v>
      </c>
      <c r="H2708" s="8">
        <v>508</v>
      </c>
      <c r="I2708" s="8">
        <v>4832</v>
      </c>
      <c r="J2708" t="str">
        <f>LOOKUP(A2708,Feuil7!A$2:A$28,Feuil7!D$2:D$28)</f>
        <v>MIDI-PYRENEES</v>
      </c>
      <c r="K2708" t="str">
        <f t="shared" si="171"/>
        <v>niveau supérieur</v>
      </c>
      <c r="L2708" t="str">
        <f t="shared" si="172"/>
        <v>SUD-OUEST</v>
      </c>
      <c r="M2708" s="11">
        <f t="shared" si="173"/>
        <v>10816</v>
      </c>
      <c r="N2708" s="11">
        <f t="shared" si="174"/>
        <v>840</v>
      </c>
    </row>
    <row r="2709" spans="1:14" x14ac:dyDescent="0.25">
      <c r="A2709" s="5">
        <v>82</v>
      </c>
      <c r="B2709" s="9" t="s">
        <v>96</v>
      </c>
      <c r="C2709" s="10" t="s">
        <v>97</v>
      </c>
      <c r="D2709" s="11">
        <v>1999</v>
      </c>
      <c r="E2709" s="7" t="s">
        <v>197</v>
      </c>
      <c r="F2709" s="8">
        <v>3378</v>
      </c>
      <c r="G2709" s="8">
        <v>31076</v>
      </c>
      <c r="H2709" s="8">
        <v>3624</v>
      </c>
      <c r="I2709" s="8">
        <v>36082</v>
      </c>
      <c r="J2709" t="str">
        <f>LOOKUP(A2709,Feuil7!A$2:A$28,Feuil7!D$2:D$28)</f>
        <v>RHONE-ALPES</v>
      </c>
      <c r="K2709" t="str">
        <f t="shared" si="171"/>
        <v>niveau supérieur</v>
      </c>
      <c r="L2709" t="str">
        <f t="shared" si="172"/>
        <v>CENTRE-EST</v>
      </c>
      <c r="M2709" s="11">
        <f t="shared" si="173"/>
        <v>74160</v>
      </c>
      <c r="N2709" s="11">
        <f t="shared" si="174"/>
        <v>7002</v>
      </c>
    </row>
    <row r="2710" spans="1:14" x14ac:dyDescent="0.25">
      <c r="A2710" s="5">
        <v>82</v>
      </c>
      <c r="B2710" s="9" t="s">
        <v>88</v>
      </c>
      <c r="C2710" s="10" t="s">
        <v>89</v>
      </c>
      <c r="D2710" s="11">
        <v>1975</v>
      </c>
      <c r="E2710" s="7" t="s">
        <v>194</v>
      </c>
      <c r="F2710" s="8">
        <v>3215</v>
      </c>
      <c r="G2710" s="8">
        <v>8195</v>
      </c>
      <c r="H2710" s="8">
        <v>4055</v>
      </c>
      <c r="I2710" s="8">
        <v>16475</v>
      </c>
      <c r="J2710" t="str">
        <f>LOOKUP(A2710,Feuil7!A$2:A$28,Feuil7!D$2:D$28)</f>
        <v>RHONE-ALPES</v>
      </c>
      <c r="K2710" t="str">
        <f t="shared" si="171"/>
        <v>niveau secondaire</v>
      </c>
      <c r="L2710" t="str">
        <f t="shared" si="172"/>
        <v>CENTRE-EST</v>
      </c>
      <c r="M2710" s="11">
        <f t="shared" si="173"/>
        <v>31940</v>
      </c>
      <c r="N2710" s="11">
        <f t="shared" si="174"/>
        <v>7270</v>
      </c>
    </row>
    <row r="2711" spans="1:14" x14ac:dyDescent="0.25">
      <c r="A2711" s="5">
        <v>43</v>
      </c>
      <c r="B2711" s="9" t="s">
        <v>149</v>
      </c>
      <c r="C2711" s="10" t="s">
        <v>150</v>
      </c>
      <c r="D2711" s="11">
        <v>1982</v>
      </c>
      <c r="E2711" s="7" t="s">
        <v>194</v>
      </c>
      <c r="F2711" s="8">
        <v>1168</v>
      </c>
      <c r="G2711" s="8">
        <v>2764</v>
      </c>
      <c r="H2711" s="8">
        <v>1364</v>
      </c>
      <c r="I2711" s="8">
        <v>4388</v>
      </c>
      <c r="J2711" t="str">
        <f>LOOKUP(A2711,Feuil7!A$2:A$28,Feuil7!D$2:D$28)</f>
        <v>FRANCHE-COMTE</v>
      </c>
      <c r="K2711" t="str">
        <f t="shared" si="171"/>
        <v>niveau secondaire</v>
      </c>
      <c r="L2711" t="str">
        <f t="shared" si="172"/>
        <v>EST</v>
      </c>
      <c r="M2711" s="11">
        <f t="shared" si="173"/>
        <v>9684</v>
      </c>
      <c r="N2711" s="11">
        <f t="shared" si="174"/>
        <v>2532</v>
      </c>
    </row>
    <row r="2712" spans="1:14" x14ac:dyDescent="0.25">
      <c r="A2712" s="5">
        <v>24</v>
      </c>
      <c r="B2712" s="9" t="s">
        <v>86</v>
      </c>
      <c r="C2712" s="10" t="s">
        <v>87</v>
      </c>
      <c r="D2712" s="11">
        <v>1975</v>
      </c>
      <c r="E2712" s="7" t="s">
        <v>197</v>
      </c>
      <c r="F2712" s="8">
        <v>985</v>
      </c>
      <c r="G2712" s="8">
        <v>8485</v>
      </c>
      <c r="H2712" s="8">
        <v>1750</v>
      </c>
      <c r="I2712" s="8">
        <v>7020</v>
      </c>
      <c r="J2712" t="str">
        <f>LOOKUP(A2712,Feuil7!A$2:A$28,Feuil7!D$2:D$28)</f>
        <v>CENTRE</v>
      </c>
      <c r="K2712" t="str">
        <f t="shared" si="171"/>
        <v>niveau supérieur</v>
      </c>
      <c r="L2712" t="str">
        <f t="shared" si="172"/>
        <v>BASSIN PARISIEN</v>
      </c>
      <c r="M2712" s="11">
        <f t="shared" si="173"/>
        <v>18240</v>
      </c>
      <c r="N2712" s="11">
        <f t="shared" si="174"/>
        <v>2735</v>
      </c>
    </row>
    <row r="2713" spans="1:14" x14ac:dyDescent="0.25">
      <c r="A2713" s="5">
        <v>52</v>
      </c>
      <c r="B2713" s="9" t="s">
        <v>110</v>
      </c>
      <c r="C2713" s="10" t="s">
        <v>111</v>
      </c>
      <c r="D2713" s="11">
        <v>1982</v>
      </c>
      <c r="E2713" s="7" t="s">
        <v>194</v>
      </c>
      <c r="F2713" s="8">
        <v>3320</v>
      </c>
      <c r="G2713" s="8">
        <v>6520</v>
      </c>
      <c r="H2713" s="8">
        <v>4816</v>
      </c>
      <c r="I2713" s="8">
        <v>11144</v>
      </c>
      <c r="J2713" t="str">
        <f>LOOKUP(A2713,Feuil7!A$2:A$28,Feuil7!D$2:D$28)</f>
        <v>PAYS DE LA LOIRE</v>
      </c>
      <c r="K2713" t="str">
        <f t="shared" si="171"/>
        <v>niveau secondaire</v>
      </c>
      <c r="L2713" t="str">
        <f t="shared" si="172"/>
        <v>OUEST</v>
      </c>
      <c r="M2713" s="11">
        <f t="shared" si="173"/>
        <v>25800</v>
      </c>
      <c r="N2713" s="11">
        <f t="shared" si="174"/>
        <v>8136</v>
      </c>
    </row>
    <row r="2714" spans="1:14" x14ac:dyDescent="0.25">
      <c r="A2714" s="5">
        <v>25</v>
      </c>
      <c r="B2714" s="9" t="s">
        <v>112</v>
      </c>
      <c r="C2714" s="10" t="s">
        <v>113</v>
      </c>
      <c r="D2714" s="11">
        <v>2011</v>
      </c>
      <c r="E2714" s="7" t="s">
        <v>197</v>
      </c>
      <c r="F2714" s="8">
        <v>2044.7470591426595</v>
      </c>
      <c r="G2714" s="8">
        <v>28047.20587983826</v>
      </c>
      <c r="H2714" s="8">
        <v>2579.489495411889</v>
      </c>
      <c r="I2714" s="8">
        <v>34260.199429842571</v>
      </c>
      <c r="J2714" t="str">
        <f>LOOKUP(A2714,Feuil7!A$2:A$28,Feuil7!D$2:D$28)</f>
        <v>BASSE-NORMANDIE</v>
      </c>
      <c r="K2714" t="str">
        <f t="shared" si="171"/>
        <v>niveau supérieur</v>
      </c>
      <c r="L2714" t="str">
        <f t="shared" si="172"/>
        <v>BASSIN PARISIEN</v>
      </c>
      <c r="M2714" s="11">
        <f t="shared" si="173"/>
        <v>66931.641864235382</v>
      </c>
      <c r="N2714" s="11">
        <f t="shared" si="174"/>
        <v>4624.236554554549</v>
      </c>
    </row>
    <row r="2715" spans="1:14" x14ac:dyDescent="0.25">
      <c r="A2715" s="5">
        <v>83</v>
      </c>
      <c r="B2715" s="9" t="s">
        <v>135</v>
      </c>
      <c r="C2715" s="10" t="s">
        <v>136</v>
      </c>
      <c r="D2715" s="11">
        <v>2011</v>
      </c>
      <c r="E2715" s="7" t="s">
        <v>11</v>
      </c>
      <c r="F2715" s="8">
        <v>2762.8688945926433</v>
      </c>
      <c r="G2715" s="8">
        <v>28230.783913095456</v>
      </c>
      <c r="H2715" s="8">
        <v>2006.8332358466071</v>
      </c>
      <c r="I2715" s="8">
        <v>33239.343327227332</v>
      </c>
      <c r="J2715" t="str">
        <f>LOOKUP(A2715,Feuil7!A$2:A$28,Feuil7!D$2:D$28)</f>
        <v>AUVERGNE</v>
      </c>
      <c r="K2715" t="str">
        <f t="shared" si="171"/>
        <v>niveau primaire</v>
      </c>
      <c r="L2715" t="str">
        <f t="shared" si="172"/>
        <v>CENTRE-EST</v>
      </c>
      <c r="M2715" s="11">
        <f t="shared" si="173"/>
        <v>66239.829370762047</v>
      </c>
      <c r="N2715" s="11">
        <f t="shared" si="174"/>
        <v>4769.7021304392501</v>
      </c>
    </row>
    <row r="2716" spans="1:14" x14ac:dyDescent="0.25">
      <c r="A2716" s="5">
        <v>25</v>
      </c>
      <c r="B2716" s="9" t="s">
        <v>131</v>
      </c>
      <c r="C2716" s="10" t="s">
        <v>132</v>
      </c>
      <c r="D2716">
        <v>1968</v>
      </c>
      <c r="E2716" s="7" t="s">
        <v>193</v>
      </c>
      <c r="F2716" s="8">
        <v>5884</v>
      </c>
      <c r="G2716" s="8">
        <v>22916</v>
      </c>
      <c r="H2716" s="8">
        <v>6008</v>
      </c>
      <c r="I2716" s="8">
        <v>29668</v>
      </c>
      <c r="J2716" t="str">
        <f>LOOKUP(A2716,Feuil7!A$2:A$28,Feuil7!D$2:D$28)</f>
        <v>BASSE-NORMANDIE</v>
      </c>
      <c r="K2716" t="str">
        <f t="shared" si="171"/>
        <v>niveau primaire</v>
      </c>
      <c r="L2716" t="str">
        <f t="shared" si="172"/>
        <v>BASSIN PARISIEN</v>
      </c>
      <c r="M2716" s="11">
        <f t="shared" si="173"/>
        <v>64476</v>
      </c>
      <c r="N2716" s="11">
        <f t="shared" si="174"/>
        <v>11892</v>
      </c>
    </row>
    <row r="2717" spans="1:14" x14ac:dyDescent="0.25">
      <c r="A2717" s="5">
        <v>11</v>
      </c>
      <c r="B2717" s="9" t="s">
        <v>50</v>
      </c>
      <c r="C2717" s="10" t="s">
        <v>190</v>
      </c>
      <c r="D2717" s="11">
        <v>2006</v>
      </c>
      <c r="E2717" s="7" t="s">
        <v>195</v>
      </c>
      <c r="F2717" s="8">
        <v>8487.3183588443426</v>
      </c>
      <c r="G2717" s="8">
        <v>81947.319298596558</v>
      </c>
      <c r="H2717" s="8">
        <v>6690.5482942887957</v>
      </c>
      <c r="I2717" s="8">
        <v>70501.377632409058</v>
      </c>
      <c r="J2717" t="str">
        <f>LOOKUP(A2717,Feuil7!A$2:A$28,Feuil7!D$2:D$28)</f>
        <v>ILE-DE-FRANCE</v>
      </c>
      <c r="K2717" t="str">
        <f t="shared" si="171"/>
        <v>niveau secondaire</v>
      </c>
      <c r="L2717" t="str">
        <f t="shared" si="172"/>
        <v>REGION PARISIENNE</v>
      </c>
      <c r="M2717" s="11">
        <f t="shared" si="173"/>
        <v>167626.56358413876</v>
      </c>
      <c r="N2717" s="11">
        <f t="shared" si="174"/>
        <v>15177.866653133138</v>
      </c>
    </row>
    <row r="2718" spans="1:14" x14ac:dyDescent="0.25">
      <c r="A2718" s="5">
        <v>54</v>
      </c>
      <c r="B2718" s="9" t="s">
        <v>42</v>
      </c>
      <c r="C2718" s="10" t="s">
        <v>43</v>
      </c>
      <c r="D2718" s="11">
        <v>1975</v>
      </c>
      <c r="E2718" s="7" t="s">
        <v>197</v>
      </c>
      <c r="F2718" s="8">
        <v>615</v>
      </c>
      <c r="G2718" s="8">
        <v>6480</v>
      </c>
      <c r="H2718" s="8">
        <v>1025</v>
      </c>
      <c r="I2718" s="8">
        <v>5415</v>
      </c>
      <c r="J2718" t="str">
        <f>LOOKUP(A2718,Feuil7!A$2:A$28,Feuil7!D$2:D$28)</f>
        <v>POITOU-CHARENTES</v>
      </c>
      <c r="K2718" t="str">
        <f t="shared" si="171"/>
        <v>niveau supérieur</v>
      </c>
      <c r="L2718" t="str">
        <f t="shared" si="172"/>
        <v>OUEST</v>
      </c>
      <c r="M2718" s="11">
        <f t="shared" si="173"/>
        <v>13535</v>
      </c>
      <c r="N2718" s="11">
        <f t="shared" si="174"/>
        <v>1640</v>
      </c>
    </row>
    <row r="2719" spans="1:14" x14ac:dyDescent="0.25">
      <c r="A2719" s="5">
        <v>52</v>
      </c>
      <c r="B2719" s="9" t="s">
        <v>174</v>
      </c>
      <c r="C2719" s="10" t="s">
        <v>175</v>
      </c>
      <c r="D2719" s="11">
        <v>1982</v>
      </c>
      <c r="E2719" s="7" t="s">
        <v>197</v>
      </c>
      <c r="F2719" s="8">
        <v>652</v>
      </c>
      <c r="G2719" s="8">
        <v>6492</v>
      </c>
      <c r="H2719" s="8">
        <v>828</v>
      </c>
      <c r="I2719" s="8">
        <v>6028</v>
      </c>
      <c r="J2719" t="str">
        <f>LOOKUP(A2719,Feuil7!A$2:A$28,Feuil7!D$2:D$28)</f>
        <v>PAYS DE LA LOIRE</v>
      </c>
      <c r="K2719" t="str">
        <f t="shared" si="171"/>
        <v>niveau supérieur</v>
      </c>
      <c r="L2719" t="str">
        <f t="shared" si="172"/>
        <v>OUEST</v>
      </c>
      <c r="M2719" s="11">
        <f t="shared" si="173"/>
        <v>14000</v>
      </c>
      <c r="N2719" s="11">
        <f t="shared" si="174"/>
        <v>1480</v>
      </c>
    </row>
    <row r="2720" spans="1:14" x14ac:dyDescent="0.25">
      <c r="A2720" s="5">
        <v>11</v>
      </c>
      <c r="B2720" s="9" t="s">
        <v>50</v>
      </c>
      <c r="C2720" s="10" t="s">
        <v>190</v>
      </c>
      <c r="D2720" s="11">
        <v>2011</v>
      </c>
      <c r="E2720" s="7" t="s">
        <v>193</v>
      </c>
      <c r="F2720" s="8">
        <v>291.67099724401749</v>
      </c>
      <c r="G2720" s="8">
        <v>24141.654105828133</v>
      </c>
      <c r="H2720" s="8">
        <v>157.20860243978248</v>
      </c>
      <c r="I2720" s="8">
        <v>39177.644547519521</v>
      </c>
      <c r="J2720" t="str">
        <f>LOOKUP(A2720,Feuil7!A$2:A$28,Feuil7!D$2:D$28)</f>
        <v>ILE-DE-FRANCE</v>
      </c>
      <c r="K2720" t="str">
        <f t="shared" si="171"/>
        <v>niveau primaire</v>
      </c>
      <c r="L2720" t="str">
        <f t="shared" si="172"/>
        <v>REGION PARISIENNE</v>
      </c>
      <c r="M2720" s="11">
        <f t="shared" si="173"/>
        <v>63768.178253031452</v>
      </c>
      <c r="N2720" s="11">
        <f t="shared" si="174"/>
        <v>448.87959968379994</v>
      </c>
    </row>
    <row r="2721" spans="1:14" x14ac:dyDescent="0.25">
      <c r="A2721" s="5">
        <v>24</v>
      </c>
      <c r="B2721" s="9" t="s">
        <v>45</v>
      </c>
      <c r="C2721" s="10" t="s">
        <v>46</v>
      </c>
      <c r="D2721" s="11">
        <v>1982</v>
      </c>
      <c r="E2721" s="7" t="s">
        <v>197</v>
      </c>
      <c r="F2721" s="8">
        <v>700</v>
      </c>
      <c r="G2721" s="8">
        <v>6016</v>
      </c>
      <c r="H2721" s="8">
        <v>720</v>
      </c>
      <c r="I2721" s="8">
        <v>5084</v>
      </c>
      <c r="J2721" t="str">
        <f>LOOKUP(A2721,Feuil7!A$2:A$28,Feuil7!D$2:D$28)</f>
        <v>CENTRE</v>
      </c>
      <c r="K2721" t="str">
        <f t="shared" si="171"/>
        <v>niveau supérieur</v>
      </c>
      <c r="L2721" t="str">
        <f t="shared" si="172"/>
        <v>BASSIN PARISIEN</v>
      </c>
      <c r="M2721" s="11">
        <f t="shared" si="173"/>
        <v>12520</v>
      </c>
      <c r="N2721" s="11">
        <f t="shared" si="174"/>
        <v>1420</v>
      </c>
    </row>
    <row r="2722" spans="1:14" x14ac:dyDescent="0.25">
      <c r="A2722" s="5">
        <v>31</v>
      </c>
      <c r="B2722" s="9" t="s">
        <v>133</v>
      </c>
      <c r="C2722" s="10" t="s">
        <v>134</v>
      </c>
      <c r="D2722" s="11">
        <v>1982</v>
      </c>
      <c r="E2722" s="7" t="s">
        <v>11</v>
      </c>
      <c r="F2722" s="8">
        <v>27584</v>
      </c>
      <c r="G2722" s="8">
        <v>149500</v>
      </c>
      <c r="H2722" s="8">
        <v>26400</v>
      </c>
      <c r="I2722" s="8">
        <v>208844</v>
      </c>
      <c r="J2722" t="str">
        <f>LOOKUP(A2722,Feuil7!A$2:A$28,Feuil7!D$2:D$28)</f>
        <v>NORD-PAS-DE-CALAIS</v>
      </c>
      <c r="K2722" t="str">
        <f t="shared" si="171"/>
        <v>niveau primaire</v>
      </c>
      <c r="L2722" t="str">
        <f t="shared" si="172"/>
        <v/>
      </c>
      <c r="M2722" s="11">
        <f t="shared" si="173"/>
        <v>412328</v>
      </c>
      <c r="N2722" s="11">
        <f t="shared" si="174"/>
        <v>53984</v>
      </c>
    </row>
    <row r="2723" spans="1:14" x14ac:dyDescent="0.25">
      <c r="A2723" s="5">
        <v>91</v>
      </c>
      <c r="B2723" s="9" t="s">
        <v>108</v>
      </c>
      <c r="C2723" s="10" t="s">
        <v>109</v>
      </c>
      <c r="D2723" s="11">
        <v>1982</v>
      </c>
      <c r="E2723" s="7" t="s">
        <v>193</v>
      </c>
      <c r="F2723" s="8">
        <v>340</v>
      </c>
      <c r="G2723" s="8">
        <v>5544</v>
      </c>
      <c r="H2723" s="8">
        <v>224</v>
      </c>
      <c r="I2723" s="8">
        <v>6348</v>
      </c>
      <c r="J2723" t="str">
        <f>LOOKUP(A2723,Feuil7!A$2:A$28,Feuil7!D$2:D$28)</f>
        <v>LANGUEDOC-ROUSSILLON</v>
      </c>
      <c r="K2723" t="str">
        <f t="shared" si="171"/>
        <v>niveau primaire</v>
      </c>
      <c r="L2723" t="str">
        <f t="shared" si="172"/>
        <v>MEDITERRANEE</v>
      </c>
      <c r="M2723" s="11">
        <f t="shared" si="173"/>
        <v>12456</v>
      </c>
      <c r="N2723" s="11">
        <f t="shared" si="174"/>
        <v>564</v>
      </c>
    </row>
    <row r="2724" spans="1:14" x14ac:dyDescent="0.25">
      <c r="A2724" s="5">
        <v>54</v>
      </c>
      <c r="B2724" s="9" t="s">
        <v>40</v>
      </c>
      <c r="C2724" s="10" t="s">
        <v>41</v>
      </c>
      <c r="D2724" s="11">
        <v>2006</v>
      </c>
      <c r="E2724" s="7" t="s">
        <v>197</v>
      </c>
      <c r="F2724" s="8">
        <v>1163.8175553621554</v>
      </c>
      <c r="G2724" s="8">
        <v>18100.740190209173</v>
      </c>
      <c r="H2724" s="8">
        <v>1663.6982407077303</v>
      </c>
      <c r="I2724" s="8">
        <v>21817.41824003182</v>
      </c>
      <c r="J2724" t="str">
        <f>LOOKUP(A2724,Feuil7!A$2:A$28,Feuil7!D$2:D$28)</f>
        <v>POITOU-CHARENTES</v>
      </c>
      <c r="K2724" t="str">
        <f t="shared" si="171"/>
        <v>niveau supérieur</v>
      </c>
      <c r="L2724" t="str">
        <f t="shared" si="172"/>
        <v>OUEST</v>
      </c>
      <c r="M2724" s="11">
        <f t="shared" si="173"/>
        <v>42745.674226310875</v>
      </c>
      <c r="N2724" s="11">
        <f t="shared" si="174"/>
        <v>2827.5157960698857</v>
      </c>
    </row>
    <row r="2725" spans="1:14" x14ac:dyDescent="0.25">
      <c r="A2725" s="5">
        <v>82</v>
      </c>
      <c r="B2725" s="9" t="s">
        <v>47</v>
      </c>
      <c r="C2725" s="10" t="s">
        <v>155</v>
      </c>
      <c r="D2725" s="11">
        <v>1975</v>
      </c>
      <c r="E2725" s="7" t="s">
        <v>195</v>
      </c>
      <c r="F2725" s="8">
        <v>8585</v>
      </c>
      <c r="G2725" s="8">
        <v>23570</v>
      </c>
      <c r="H2725" s="8">
        <v>6290</v>
      </c>
      <c r="I2725" s="8">
        <v>15250</v>
      </c>
      <c r="J2725" t="str">
        <f>LOOKUP(A2725,Feuil7!A$2:A$28,Feuil7!D$2:D$28)</f>
        <v>RHONE-ALPES</v>
      </c>
      <c r="K2725" t="str">
        <f t="shared" si="171"/>
        <v>niveau secondaire</v>
      </c>
      <c r="L2725" t="str">
        <f t="shared" si="172"/>
        <v>CENTRE-EST</v>
      </c>
      <c r="M2725" s="11">
        <f t="shared" si="173"/>
        <v>53695</v>
      </c>
      <c r="N2725" s="11">
        <f t="shared" si="174"/>
        <v>14875</v>
      </c>
    </row>
    <row r="2726" spans="1:14" x14ac:dyDescent="0.25">
      <c r="A2726" s="5">
        <v>25</v>
      </c>
      <c r="B2726" s="9" t="s">
        <v>112</v>
      </c>
      <c r="C2726" s="10" t="s">
        <v>113</v>
      </c>
      <c r="D2726" s="11">
        <v>1999</v>
      </c>
      <c r="E2726" s="7" t="s">
        <v>197</v>
      </c>
      <c r="F2726" s="8">
        <v>1409</v>
      </c>
      <c r="G2726" s="8">
        <v>16813</v>
      </c>
      <c r="H2726" s="8">
        <v>2112</v>
      </c>
      <c r="I2726" s="8">
        <v>17838</v>
      </c>
      <c r="J2726" t="str">
        <f>LOOKUP(A2726,Feuil7!A$2:A$28,Feuil7!D$2:D$28)</f>
        <v>BASSE-NORMANDIE</v>
      </c>
      <c r="K2726" t="str">
        <f t="shared" si="171"/>
        <v>niveau supérieur</v>
      </c>
      <c r="L2726" t="str">
        <f t="shared" si="172"/>
        <v>BASSIN PARISIEN</v>
      </c>
      <c r="M2726" s="11">
        <f t="shared" si="173"/>
        <v>38172</v>
      </c>
      <c r="N2726" s="11">
        <f t="shared" si="174"/>
        <v>3521</v>
      </c>
    </row>
    <row r="2727" spans="1:14" x14ac:dyDescent="0.25">
      <c r="A2727" s="5">
        <v>53</v>
      </c>
      <c r="B2727" s="9" t="s">
        <v>82</v>
      </c>
      <c r="C2727" s="10" t="s">
        <v>83</v>
      </c>
      <c r="D2727" s="11">
        <v>1999</v>
      </c>
      <c r="E2727" s="7" t="s">
        <v>196</v>
      </c>
      <c r="F2727" s="8">
        <v>5947</v>
      </c>
      <c r="G2727" s="8">
        <v>30238</v>
      </c>
      <c r="H2727" s="8">
        <v>5599</v>
      </c>
      <c r="I2727" s="8">
        <v>32692</v>
      </c>
      <c r="J2727" t="str">
        <f>LOOKUP(A2727,Feuil7!A$2:A$28,Feuil7!D$2:D$28)</f>
        <v>BRETAGNE</v>
      </c>
      <c r="K2727" t="str">
        <f t="shared" si="171"/>
        <v>niveau supérieur</v>
      </c>
      <c r="L2727" t="str">
        <f t="shared" si="172"/>
        <v>OUEST</v>
      </c>
      <c r="M2727" s="11">
        <f t="shared" si="173"/>
        <v>74476</v>
      </c>
      <c r="N2727" s="11">
        <f t="shared" si="174"/>
        <v>11546</v>
      </c>
    </row>
    <row r="2728" spans="1:14" x14ac:dyDescent="0.25">
      <c r="A2728" s="5">
        <v>11</v>
      </c>
      <c r="B2728" s="9" t="s">
        <v>156</v>
      </c>
      <c r="C2728" s="10" t="s">
        <v>157</v>
      </c>
      <c r="D2728" s="11">
        <v>1999</v>
      </c>
      <c r="E2728" s="7" t="s">
        <v>193</v>
      </c>
      <c r="F2728" s="8">
        <v>712</v>
      </c>
      <c r="G2728" s="8">
        <v>58751</v>
      </c>
      <c r="H2728" s="8">
        <v>721</v>
      </c>
      <c r="I2728" s="8">
        <v>95005</v>
      </c>
      <c r="J2728" t="str">
        <f>LOOKUP(A2728,Feuil7!A$2:A$28,Feuil7!D$2:D$28)</f>
        <v>ILE-DE-FRANCE</v>
      </c>
      <c r="K2728" t="str">
        <f t="shared" si="171"/>
        <v>niveau primaire</v>
      </c>
      <c r="L2728" t="str">
        <f t="shared" si="172"/>
        <v>REGION PARISIENNE</v>
      </c>
      <c r="M2728" s="11">
        <f t="shared" si="173"/>
        <v>155189</v>
      </c>
      <c r="N2728" s="11">
        <f t="shared" si="174"/>
        <v>1433</v>
      </c>
    </row>
    <row r="2729" spans="1:14" x14ac:dyDescent="0.25">
      <c r="A2729" s="5">
        <v>82</v>
      </c>
      <c r="B2729" s="9" t="s">
        <v>147</v>
      </c>
      <c r="C2729" s="10" t="s">
        <v>148</v>
      </c>
      <c r="D2729" s="11">
        <v>1999</v>
      </c>
      <c r="E2729" s="7" t="s">
        <v>195</v>
      </c>
      <c r="F2729" s="8">
        <v>13573</v>
      </c>
      <c r="G2729" s="8">
        <v>127471</v>
      </c>
      <c r="H2729" s="8">
        <v>9037</v>
      </c>
      <c r="I2729" s="8">
        <v>105511</v>
      </c>
      <c r="J2729" t="str">
        <f>LOOKUP(A2729,Feuil7!A$2:A$28,Feuil7!D$2:D$28)</f>
        <v>RHONE-ALPES</v>
      </c>
      <c r="K2729" t="str">
        <f t="shared" si="171"/>
        <v>niveau secondaire</v>
      </c>
      <c r="L2729" t="str">
        <f t="shared" si="172"/>
        <v>CENTRE-EST</v>
      </c>
      <c r="M2729" s="11">
        <f t="shared" si="173"/>
        <v>255592</v>
      </c>
      <c r="N2729" s="11">
        <f t="shared" si="174"/>
        <v>22610</v>
      </c>
    </row>
    <row r="2730" spans="1:14" x14ac:dyDescent="0.25">
      <c r="A2730" s="5">
        <v>53</v>
      </c>
      <c r="B2730" s="9" t="s">
        <v>12</v>
      </c>
      <c r="C2730" s="10" t="s">
        <v>58</v>
      </c>
      <c r="D2730" s="11">
        <v>2011</v>
      </c>
      <c r="E2730" s="7" t="s">
        <v>11</v>
      </c>
      <c r="F2730" s="8">
        <v>2280.5793519111126</v>
      </c>
      <c r="G2730" s="8">
        <v>25076.45950013087</v>
      </c>
      <c r="H2730" s="8">
        <v>1203.7049903873703</v>
      </c>
      <c r="I2730" s="8">
        <v>33537.021716362273</v>
      </c>
      <c r="J2730" t="str">
        <f>LOOKUP(A2730,Feuil7!A$2:A$28,Feuil7!D$2:D$28)</f>
        <v>BRETAGNE</v>
      </c>
      <c r="K2730" t="str">
        <f t="shared" si="171"/>
        <v>niveau primaire</v>
      </c>
      <c r="L2730" t="str">
        <f t="shared" si="172"/>
        <v>OUEST</v>
      </c>
      <c r="M2730" s="11">
        <f t="shared" si="173"/>
        <v>62097.765558791623</v>
      </c>
      <c r="N2730" s="11">
        <f t="shared" si="174"/>
        <v>3484.2843422984829</v>
      </c>
    </row>
    <row r="2731" spans="1:14" x14ac:dyDescent="0.25">
      <c r="A2731" s="5">
        <v>82</v>
      </c>
      <c r="B2731" s="9" t="s">
        <v>47</v>
      </c>
      <c r="C2731" s="10" t="s">
        <v>155</v>
      </c>
      <c r="D2731" s="11">
        <v>1982</v>
      </c>
      <c r="E2731" s="7" t="s">
        <v>195</v>
      </c>
      <c r="F2731" s="8">
        <v>9604</v>
      </c>
      <c r="G2731" s="8">
        <v>30820</v>
      </c>
      <c r="H2731" s="8">
        <v>6492</v>
      </c>
      <c r="I2731" s="8">
        <v>21032</v>
      </c>
      <c r="J2731" t="str">
        <f>LOOKUP(A2731,Feuil7!A$2:A$28,Feuil7!D$2:D$28)</f>
        <v>RHONE-ALPES</v>
      </c>
      <c r="K2731" t="str">
        <f t="shared" si="171"/>
        <v>niveau secondaire</v>
      </c>
      <c r="L2731" t="str">
        <f t="shared" si="172"/>
        <v>CENTRE-EST</v>
      </c>
      <c r="M2731" s="11">
        <f t="shared" si="173"/>
        <v>67948</v>
      </c>
      <c r="N2731" s="11">
        <f t="shared" si="174"/>
        <v>16096</v>
      </c>
    </row>
    <row r="2732" spans="1:14" x14ac:dyDescent="0.25">
      <c r="A2732" s="5">
        <v>73</v>
      </c>
      <c r="B2732" s="9" t="s">
        <v>168</v>
      </c>
      <c r="C2732" s="10" t="s">
        <v>169</v>
      </c>
      <c r="D2732">
        <v>1968</v>
      </c>
      <c r="E2732" s="7" t="s">
        <v>194</v>
      </c>
      <c r="F2732" s="8">
        <v>1188</v>
      </c>
      <c r="G2732" s="8">
        <v>2548</v>
      </c>
      <c r="H2732" s="8">
        <v>1212</v>
      </c>
      <c r="I2732" s="8">
        <v>4232</v>
      </c>
      <c r="J2732" t="str">
        <f>LOOKUP(A2732,Feuil7!A$2:A$28,Feuil7!D$2:D$28)</f>
        <v>MIDI-PYRENEES</v>
      </c>
      <c r="K2732" t="str">
        <f t="shared" si="171"/>
        <v>niveau secondaire</v>
      </c>
      <c r="L2732" t="str">
        <f t="shared" si="172"/>
        <v>SUD-OUEST</v>
      </c>
      <c r="M2732" s="11">
        <f t="shared" si="173"/>
        <v>9180</v>
      </c>
      <c r="N2732" s="11">
        <f t="shared" si="174"/>
        <v>2400</v>
      </c>
    </row>
    <row r="2733" spans="1:14" x14ac:dyDescent="0.25">
      <c r="A2733" s="5">
        <v>43</v>
      </c>
      <c r="B2733" s="9" t="s">
        <v>34</v>
      </c>
      <c r="C2733" s="10" t="s">
        <v>64</v>
      </c>
      <c r="D2733">
        <v>1968</v>
      </c>
      <c r="E2733" s="7" t="s">
        <v>196</v>
      </c>
      <c r="F2733" s="8">
        <v>1472</v>
      </c>
      <c r="G2733" s="8">
        <v>6328</v>
      </c>
      <c r="H2733" s="8">
        <v>1924</v>
      </c>
      <c r="I2733" s="8">
        <v>5400</v>
      </c>
      <c r="J2733" t="str">
        <f>LOOKUP(A2733,Feuil7!A$2:A$28,Feuil7!D$2:D$28)</f>
        <v>FRANCHE-COMTE</v>
      </c>
      <c r="K2733" t="str">
        <f t="shared" si="171"/>
        <v>niveau supérieur</v>
      </c>
      <c r="L2733" t="str">
        <f t="shared" si="172"/>
        <v>EST</v>
      </c>
      <c r="M2733" s="11">
        <f t="shared" si="173"/>
        <v>15124</v>
      </c>
      <c r="N2733" s="11">
        <f t="shared" si="174"/>
        <v>3396</v>
      </c>
    </row>
    <row r="2734" spans="1:14" x14ac:dyDescent="0.25">
      <c r="A2734" s="5">
        <v>21</v>
      </c>
      <c r="B2734" s="9" t="s">
        <v>25</v>
      </c>
      <c r="C2734" s="10" t="s">
        <v>26</v>
      </c>
      <c r="D2734" s="11">
        <v>1999</v>
      </c>
      <c r="E2734" s="7" t="s">
        <v>11</v>
      </c>
      <c r="F2734" s="8">
        <v>2044</v>
      </c>
      <c r="G2734" s="8">
        <v>21220</v>
      </c>
      <c r="H2734" s="8">
        <v>1632</v>
      </c>
      <c r="I2734" s="8">
        <v>25606</v>
      </c>
      <c r="J2734" t="str">
        <f>LOOKUP(A2734,Feuil7!A$2:A$28,Feuil7!D$2:D$28)</f>
        <v>CHAMPAGNE-ARDENNE</v>
      </c>
      <c r="K2734" t="str">
        <f t="shared" si="171"/>
        <v>niveau primaire</v>
      </c>
      <c r="L2734" t="str">
        <f t="shared" si="172"/>
        <v>BASSIN PARISIEN</v>
      </c>
      <c r="M2734" s="11">
        <f t="shared" si="173"/>
        <v>50502</v>
      </c>
      <c r="N2734" s="11">
        <f t="shared" si="174"/>
        <v>3676</v>
      </c>
    </row>
    <row r="2735" spans="1:14" x14ac:dyDescent="0.25">
      <c r="A2735" s="5">
        <v>24</v>
      </c>
      <c r="B2735" s="9" t="s">
        <v>86</v>
      </c>
      <c r="C2735" s="10" t="s">
        <v>87</v>
      </c>
      <c r="D2735" s="11">
        <v>1982</v>
      </c>
      <c r="E2735" s="7" t="s">
        <v>195</v>
      </c>
      <c r="F2735" s="8">
        <v>9284</v>
      </c>
      <c r="G2735" s="8">
        <v>28156</v>
      </c>
      <c r="H2735" s="8">
        <v>5792</v>
      </c>
      <c r="I2735" s="8">
        <v>16672</v>
      </c>
      <c r="J2735" t="str">
        <f>LOOKUP(A2735,Feuil7!A$2:A$28,Feuil7!D$2:D$28)</f>
        <v>CENTRE</v>
      </c>
      <c r="K2735" t="str">
        <f t="shared" si="171"/>
        <v>niveau secondaire</v>
      </c>
      <c r="L2735" t="str">
        <f t="shared" si="172"/>
        <v>BASSIN PARISIEN</v>
      </c>
      <c r="M2735" s="11">
        <f t="shared" si="173"/>
        <v>59904</v>
      </c>
      <c r="N2735" s="11">
        <f t="shared" si="174"/>
        <v>15076</v>
      </c>
    </row>
    <row r="2736" spans="1:14" x14ac:dyDescent="0.25">
      <c r="A2736" s="5">
        <v>73</v>
      </c>
      <c r="B2736" s="9" t="s">
        <v>76</v>
      </c>
      <c r="C2736" s="10" t="s">
        <v>77</v>
      </c>
      <c r="D2736" s="11">
        <v>1975</v>
      </c>
      <c r="E2736" s="7" t="s">
        <v>196</v>
      </c>
      <c r="F2736" s="8">
        <v>720</v>
      </c>
      <c r="G2736" s="8">
        <v>2760</v>
      </c>
      <c r="H2736" s="8">
        <v>895</v>
      </c>
      <c r="I2736" s="8">
        <v>2510</v>
      </c>
      <c r="J2736" t="str">
        <f>LOOKUP(A2736,Feuil7!A$2:A$28,Feuil7!D$2:D$28)</f>
        <v>MIDI-PYRENEES</v>
      </c>
      <c r="K2736" t="str">
        <f t="shared" si="171"/>
        <v>niveau supérieur</v>
      </c>
      <c r="L2736" t="str">
        <f t="shared" si="172"/>
        <v>SUD-OUEST</v>
      </c>
      <c r="M2736" s="11">
        <f t="shared" si="173"/>
        <v>6885</v>
      </c>
      <c r="N2736" s="11">
        <f t="shared" si="174"/>
        <v>1615</v>
      </c>
    </row>
    <row r="2737" spans="1:14" x14ac:dyDescent="0.25">
      <c r="A2737" s="5">
        <v>83</v>
      </c>
      <c r="B2737" s="9" t="s">
        <v>306</v>
      </c>
      <c r="C2737" s="10" t="s">
        <v>15</v>
      </c>
      <c r="D2737" s="11">
        <v>2006</v>
      </c>
      <c r="E2737" s="7" t="s">
        <v>194</v>
      </c>
      <c r="F2737" s="8">
        <v>1147.3464976693394</v>
      </c>
      <c r="G2737" s="8">
        <v>6542.6842494274988</v>
      </c>
      <c r="H2737" s="8">
        <v>757.41334848631482</v>
      </c>
      <c r="I2737" s="8">
        <v>12181.3613447386</v>
      </c>
      <c r="J2737" t="str">
        <f>LOOKUP(A2737,Feuil7!A$2:A$28,Feuil7!D$2:D$28)</f>
        <v>AUVERGNE</v>
      </c>
      <c r="K2737" t="str">
        <f t="shared" si="171"/>
        <v>niveau secondaire</v>
      </c>
      <c r="L2737" t="str">
        <f t="shared" si="172"/>
        <v>CENTRE-EST</v>
      </c>
      <c r="M2737" s="11">
        <f t="shared" si="173"/>
        <v>20628.805440321754</v>
      </c>
      <c r="N2737" s="11">
        <f t="shared" si="174"/>
        <v>1904.7598461556543</v>
      </c>
    </row>
    <row r="2738" spans="1:14" x14ac:dyDescent="0.25">
      <c r="A2738" s="5">
        <v>41</v>
      </c>
      <c r="B2738" s="9" t="s">
        <v>119</v>
      </c>
      <c r="C2738" s="10" t="s">
        <v>120</v>
      </c>
      <c r="D2738" s="11">
        <v>1999</v>
      </c>
      <c r="E2738" s="7" t="s">
        <v>195</v>
      </c>
      <c r="F2738" s="8">
        <v>2180</v>
      </c>
      <c r="G2738" s="8">
        <v>21349</v>
      </c>
      <c r="H2738" s="8">
        <v>1155</v>
      </c>
      <c r="I2738" s="8">
        <v>14641</v>
      </c>
      <c r="J2738" t="str">
        <f>LOOKUP(A2738,Feuil7!A$2:A$28,Feuil7!D$2:D$28)</f>
        <v>LORRAINE</v>
      </c>
      <c r="K2738" t="str">
        <f t="shared" si="171"/>
        <v>niveau secondaire</v>
      </c>
      <c r="L2738" t="str">
        <f t="shared" si="172"/>
        <v>EST</v>
      </c>
      <c r="M2738" s="11">
        <f t="shared" si="173"/>
        <v>39325</v>
      </c>
      <c r="N2738" s="11">
        <f t="shared" si="174"/>
        <v>3335</v>
      </c>
    </row>
    <row r="2739" spans="1:14" x14ac:dyDescent="0.25">
      <c r="A2739" s="5">
        <v>82</v>
      </c>
      <c r="B2739" s="9" t="s">
        <v>55</v>
      </c>
      <c r="C2739" s="10" t="s">
        <v>65</v>
      </c>
      <c r="D2739" s="11">
        <v>2006</v>
      </c>
      <c r="E2739" s="7" t="s">
        <v>196</v>
      </c>
      <c r="F2739" s="8">
        <v>3078.8949192333685</v>
      </c>
      <c r="G2739" s="8">
        <v>22196.867318133369</v>
      </c>
      <c r="H2739" s="8">
        <v>3047.3107446029135</v>
      </c>
      <c r="I2739" s="8">
        <v>26680.70326738491</v>
      </c>
      <c r="J2739" t="str">
        <f>LOOKUP(A2739,Feuil7!A$2:A$28,Feuil7!D$2:D$28)</f>
        <v>RHONE-ALPES</v>
      </c>
      <c r="K2739" t="str">
        <f t="shared" si="171"/>
        <v>niveau supérieur</v>
      </c>
      <c r="L2739" t="str">
        <f t="shared" si="172"/>
        <v>CENTRE-EST</v>
      </c>
      <c r="M2739" s="11">
        <f t="shared" si="173"/>
        <v>55003.77624935456</v>
      </c>
      <c r="N2739" s="11">
        <f t="shared" si="174"/>
        <v>6126.2056638362819</v>
      </c>
    </row>
    <row r="2740" spans="1:14" x14ac:dyDescent="0.25">
      <c r="A2740" s="5">
        <v>11</v>
      </c>
      <c r="B2740" s="9" t="s">
        <v>27</v>
      </c>
      <c r="C2740" s="10" t="s">
        <v>186</v>
      </c>
      <c r="D2740" s="11">
        <v>1982</v>
      </c>
      <c r="E2740" s="7" t="s">
        <v>197</v>
      </c>
      <c r="F2740" s="8">
        <v>2888</v>
      </c>
      <c r="G2740" s="8">
        <v>39780</v>
      </c>
      <c r="H2740" s="8">
        <v>3848</v>
      </c>
      <c r="I2740" s="8">
        <v>30700</v>
      </c>
      <c r="J2740" t="str">
        <f>LOOKUP(A2740,Feuil7!A$2:A$28,Feuil7!D$2:D$28)</f>
        <v>ILE-DE-FRANCE</v>
      </c>
      <c r="K2740" t="str">
        <f t="shared" si="171"/>
        <v>niveau supérieur</v>
      </c>
      <c r="L2740" t="str">
        <f t="shared" si="172"/>
        <v>REGION PARISIENNE</v>
      </c>
      <c r="M2740" s="11">
        <f t="shared" si="173"/>
        <v>77216</v>
      </c>
      <c r="N2740" s="11">
        <f t="shared" si="174"/>
        <v>6736</v>
      </c>
    </row>
    <row r="2741" spans="1:14" x14ac:dyDescent="0.25">
      <c r="A2741" s="5">
        <v>72</v>
      </c>
      <c r="B2741" s="9" t="s">
        <v>44</v>
      </c>
      <c r="C2741" s="10" t="s">
        <v>62</v>
      </c>
      <c r="D2741" s="11">
        <v>1975</v>
      </c>
      <c r="E2741" s="7" t="s">
        <v>193</v>
      </c>
      <c r="F2741" s="8">
        <v>4865</v>
      </c>
      <c r="G2741" s="8">
        <v>36175</v>
      </c>
      <c r="H2741" s="8">
        <v>5090</v>
      </c>
      <c r="I2741" s="8">
        <v>40880</v>
      </c>
      <c r="J2741" t="str">
        <f>LOOKUP(A2741,Feuil7!A$2:A$28,Feuil7!D$2:D$28)</f>
        <v>AQUITAINE</v>
      </c>
      <c r="K2741" t="str">
        <f t="shared" si="171"/>
        <v>niveau primaire</v>
      </c>
      <c r="L2741" t="str">
        <f t="shared" si="172"/>
        <v>SUD-OUEST</v>
      </c>
      <c r="M2741" s="11">
        <f t="shared" si="173"/>
        <v>87010</v>
      </c>
      <c r="N2741" s="11">
        <f t="shared" si="174"/>
        <v>9955</v>
      </c>
    </row>
    <row r="2742" spans="1:14" x14ac:dyDescent="0.25">
      <c r="A2742" s="5">
        <v>82</v>
      </c>
      <c r="B2742" s="6" t="s">
        <v>307</v>
      </c>
      <c r="C2742" s="7" t="s">
        <v>10</v>
      </c>
      <c r="D2742" s="11">
        <v>1990</v>
      </c>
      <c r="E2742" s="7" t="s">
        <v>195</v>
      </c>
      <c r="F2742" s="8">
        <v>8612</v>
      </c>
      <c r="G2742" s="8">
        <v>38706</v>
      </c>
      <c r="H2742" s="8">
        <v>5976</v>
      </c>
      <c r="I2742" s="8">
        <v>24208</v>
      </c>
      <c r="J2742" t="str">
        <f>LOOKUP(A2742,Feuil7!A$2:A$28,Feuil7!D$2:D$28)</f>
        <v>RHONE-ALPES</v>
      </c>
      <c r="K2742" t="str">
        <f t="shared" si="171"/>
        <v>niveau secondaire</v>
      </c>
      <c r="L2742" t="str">
        <f t="shared" si="172"/>
        <v>CENTRE-EST</v>
      </c>
      <c r="M2742" s="11">
        <f t="shared" si="173"/>
        <v>77502</v>
      </c>
      <c r="N2742" s="11">
        <f t="shared" si="174"/>
        <v>14588</v>
      </c>
    </row>
    <row r="2743" spans="1:14" x14ac:dyDescent="0.25">
      <c r="A2743" s="5">
        <v>72</v>
      </c>
      <c r="B2743" s="9" t="s">
        <v>78</v>
      </c>
      <c r="C2743" s="10" t="s">
        <v>79</v>
      </c>
      <c r="D2743">
        <v>1968</v>
      </c>
      <c r="E2743" s="7" t="s">
        <v>193</v>
      </c>
      <c r="F2743" s="8">
        <v>14112</v>
      </c>
      <c r="G2743" s="8">
        <v>78076</v>
      </c>
      <c r="H2743" s="8">
        <v>13900</v>
      </c>
      <c r="I2743" s="8">
        <v>93212</v>
      </c>
      <c r="J2743" t="str">
        <f>LOOKUP(A2743,Feuil7!A$2:A$28,Feuil7!D$2:D$28)</f>
        <v>AQUITAINE</v>
      </c>
      <c r="K2743" t="str">
        <f t="shared" si="171"/>
        <v>niveau primaire</v>
      </c>
      <c r="L2743" t="str">
        <f t="shared" si="172"/>
        <v>SUD-OUEST</v>
      </c>
      <c r="M2743" s="11">
        <f t="shared" si="173"/>
        <v>199300</v>
      </c>
      <c r="N2743" s="11">
        <f t="shared" si="174"/>
        <v>28012</v>
      </c>
    </row>
    <row r="2744" spans="1:14" x14ac:dyDescent="0.25">
      <c r="A2744" s="5">
        <v>41</v>
      </c>
      <c r="B2744" s="9" t="s">
        <v>123</v>
      </c>
      <c r="C2744" s="10" t="s">
        <v>124</v>
      </c>
      <c r="D2744" s="11">
        <v>2006</v>
      </c>
      <c r="E2744" s="7" t="s">
        <v>194</v>
      </c>
      <c r="F2744" s="8">
        <v>3095.2926305529832</v>
      </c>
      <c r="G2744" s="8">
        <v>13396.785929477581</v>
      </c>
      <c r="H2744" s="8">
        <v>2124.7128814875628</v>
      </c>
      <c r="I2744" s="8">
        <v>18922.668831138115</v>
      </c>
      <c r="J2744" t="str">
        <f>LOOKUP(A2744,Feuil7!A$2:A$28,Feuil7!D$2:D$28)</f>
        <v>LORRAINE</v>
      </c>
      <c r="K2744" t="str">
        <f t="shared" si="171"/>
        <v>niveau secondaire</v>
      </c>
      <c r="L2744" t="str">
        <f t="shared" si="172"/>
        <v>EST</v>
      </c>
      <c r="M2744" s="11">
        <f t="shared" si="173"/>
        <v>37539.460272656244</v>
      </c>
      <c r="N2744" s="11">
        <f t="shared" si="174"/>
        <v>5220.0055120405459</v>
      </c>
    </row>
    <row r="2745" spans="1:14" x14ac:dyDescent="0.25">
      <c r="A2745" s="5">
        <v>72</v>
      </c>
      <c r="B2745" s="9" t="s">
        <v>137</v>
      </c>
      <c r="C2745" s="10" t="s">
        <v>138</v>
      </c>
      <c r="D2745">
        <v>1968</v>
      </c>
      <c r="E2745" s="7" t="s">
        <v>194</v>
      </c>
      <c r="F2745" s="8">
        <v>1652</v>
      </c>
      <c r="G2745" s="8">
        <v>5188</v>
      </c>
      <c r="H2745" s="8">
        <v>1924</v>
      </c>
      <c r="I2745" s="8">
        <v>9548</v>
      </c>
      <c r="J2745" t="str">
        <f>LOOKUP(A2745,Feuil7!A$2:A$28,Feuil7!D$2:D$28)</f>
        <v>AQUITAINE</v>
      </c>
      <c r="K2745" t="str">
        <f t="shared" si="171"/>
        <v>niveau secondaire</v>
      </c>
      <c r="L2745" t="str">
        <f t="shared" si="172"/>
        <v>SUD-OUEST</v>
      </c>
      <c r="M2745" s="11">
        <f t="shared" si="173"/>
        <v>18312</v>
      </c>
      <c r="N2745" s="11">
        <f t="shared" si="174"/>
        <v>3576</v>
      </c>
    </row>
    <row r="2746" spans="1:14" x14ac:dyDescent="0.25">
      <c r="A2746" s="5">
        <v>25</v>
      </c>
      <c r="B2746" s="9" t="s">
        <v>35</v>
      </c>
      <c r="C2746" s="10" t="s">
        <v>36</v>
      </c>
      <c r="D2746" s="11">
        <v>1999</v>
      </c>
      <c r="E2746" s="7" t="s">
        <v>195</v>
      </c>
      <c r="F2746" s="8">
        <v>7040</v>
      </c>
      <c r="G2746" s="8">
        <v>60716</v>
      </c>
      <c r="H2746" s="8">
        <v>4452</v>
      </c>
      <c r="I2746" s="8">
        <v>45677</v>
      </c>
      <c r="J2746" t="str">
        <f>LOOKUP(A2746,Feuil7!A$2:A$28,Feuil7!D$2:D$28)</f>
        <v>BASSE-NORMANDIE</v>
      </c>
      <c r="K2746" t="str">
        <f t="shared" si="171"/>
        <v>niveau secondaire</v>
      </c>
      <c r="L2746" t="str">
        <f t="shared" si="172"/>
        <v>BASSIN PARISIEN</v>
      </c>
      <c r="M2746" s="11">
        <f t="shared" si="173"/>
        <v>117885</v>
      </c>
      <c r="N2746" s="11">
        <f t="shared" si="174"/>
        <v>11492</v>
      </c>
    </row>
    <row r="2747" spans="1:14" x14ac:dyDescent="0.25">
      <c r="A2747" s="5">
        <v>53</v>
      </c>
      <c r="B2747" s="9" t="s">
        <v>121</v>
      </c>
      <c r="C2747" s="10" t="s">
        <v>122</v>
      </c>
      <c r="D2747" s="11">
        <v>2011</v>
      </c>
      <c r="E2747" s="7" t="s">
        <v>197</v>
      </c>
      <c r="F2747" s="8">
        <v>2900.1287638798276</v>
      </c>
      <c r="G2747" s="8">
        <v>52047.017599164225</v>
      </c>
      <c r="H2747" s="8">
        <v>3662.6708363260354</v>
      </c>
      <c r="I2747" s="8">
        <v>63648.501438672502</v>
      </c>
      <c r="J2747" t="str">
        <f>LOOKUP(A2747,Feuil7!A$2:A$28,Feuil7!D$2:D$28)</f>
        <v>BRETAGNE</v>
      </c>
      <c r="K2747" t="str">
        <f t="shared" si="171"/>
        <v>niveau supérieur</v>
      </c>
      <c r="L2747" t="str">
        <f t="shared" si="172"/>
        <v>OUEST</v>
      </c>
      <c r="M2747" s="11">
        <f t="shared" si="173"/>
        <v>122258.31863804259</v>
      </c>
      <c r="N2747" s="11">
        <f t="shared" si="174"/>
        <v>6562.7996002058626</v>
      </c>
    </row>
    <row r="2748" spans="1:14" x14ac:dyDescent="0.25">
      <c r="A2748" s="5">
        <v>82</v>
      </c>
      <c r="B2748" s="9" t="s">
        <v>147</v>
      </c>
      <c r="C2748" s="10" t="s">
        <v>148</v>
      </c>
      <c r="D2748" s="11">
        <v>2011</v>
      </c>
      <c r="E2748" s="7" t="s">
        <v>194</v>
      </c>
      <c r="F2748" s="8">
        <v>4599.9185245263097</v>
      </c>
      <c r="G2748" s="8">
        <v>22663.05386932172</v>
      </c>
      <c r="H2748" s="8">
        <v>3329.2727771757959</v>
      </c>
      <c r="I2748" s="8">
        <v>37672.126974263345</v>
      </c>
      <c r="J2748" t="str">
        <f>LOOKUP(A2748,Feuil7!A$2:A$28,Feuil7!D$2:D$28)</f>
        <v>RHONE-ALPES</v>
      </c>
      <c r="K2748" t="str">
        <f t="shared" si="171"/>
        <v>niveau secondaire</v>
      </c>
      <c r="L2748" t="str">
        <f t="shared" si="172"/>
        <v>CENTRE-EST</v>
      </c>
      <c r="M2748" s="11">
        <f t="shared" si="173"/>
        <v>68264.372145287169</v>
      </c>
      <c r="N2748" s="11">
        <f t="shared" si="174"/>
        <v>7929.1913017021052</v>
      </c>
    </row>
    <row r="2749" spans="1:14" x14ac:dyDescent="0.25">
      <c r="A2749" s="5">
        <v>52</v>
      </c>
      <c r="B2749" s="9" t="s">
        <v>174</v>
      </c>
      <c r="C2749" s="10" t="s">
        <v>175</v>
      </c>
      <c r="D2749" s="11">
        <v>1990</v>
      </c>
      <c r="E2749" s="7" t="s">
        <v>197</v>
      </c>
      <c r="F2749" s="8">
        <v>1101</v>
      </c>
      <c r="G2749" s="8">
        <v>10864</v>
      </c>
      <c r="H2749" s="8">
        <v>1412</v>
      </c>
      <c r="I2749" s="8">
        <v>9288</v>
      </c>
      <c r="J2749" t="str">
        <f>LOOKUP(A2749,Feuil7!A$2:A$28,Feuil7!D$2:D$28)</f>
        <v>PAYS DE LA LOIRE</v>
      </c>
      <c r="K2749" t="str">
        <f t="shared" si="171"/>
        <v>niveau supérieur</v>
      </c>
      <c r="L2749" t="str">
        <f t="shared" si="172"/>
        <v>OUEST</v>
      </c>
      <c r="M2749" s="11">
        <f t="shared" si="173"/>
        <v>22665</v>
      </c>
      <c r="N2749" s="11">
        <f t="shared" si="174"/>
        <v>2513</v>
      </c>
    </row>
    <row r="2750" spans="1:14" x14ac:dyDescent="0.25">
      <c r="A2750" s="5">
        <v>93</v>
      </c>
      <c r="B2750" s="9" t="s">
        <v>310</v>
      </c>
      <c r="C2750" s="10" t="s">
        <v>19</v>
      </c>
      <c r="D2750">
        <v>1968</v>
      </c>
      <c r="E2750" s="7" t="s">
        <v>197</v>
      </c>
      <c r="F2750" s="8">
        <v>768</v>
      </c>
      <c r="G2750" s="8">
        <v>16568</v>
      </c>
      <c r="H2750" s="8">
        <v>668</v>
      </c>
      <c r="I2750" s="8">
        <v>6396</v>
      </c>
      <c r="J2750" t="str">
        <f>LOOKUP(A2750,Feuil7!A$2:A$28,Feuil7!D$2:D$28)</f>
        <v>PROVENCE-ALPES-COTE D'AZUR</v>
      </c>
      <c r="K2750" t="str">
        <f t="shared" si="171"/>
        <v>niveau supérieur</v>
      </c>
      <c r="L2750" t="str">
        <f t="shared" si="172"/>
        <v>MEDITERRANEE</v>
      </c>
      <c r="M2750" s="11">
        <f t="shared" si="173"/>
        <v>24400</v>
      </c>
      <c r="N2750" s="11">
        <f t="shared" si="174"/>
        <v>1436</v>
      </c>
    </row>
    <row r="2751" spans="1:14" x14ac:dyDescent="0.25">
      <c r="A2751" s="5">
        <v>11</v>
      </c>
      <c r="B2751" s="9" t="s">
        <v>187</v>
      </c>
      <c r="C2751" s="10" t="s">
        <v>188</v>
      </c>
      <c r="D2751" s="11">
        <v>1975</v>
      </c>
      <c r="E2751" s="7" t="s">
        <v>11</v>
      </c>
      <c r="F2751" s="8">
        <v>14140</v>
      </c>
      <c r="G2751" s="8">
        <v>134065</v>
      </c>
      <c r="H2751" s="8">
        <v>13485</v>
      </c>
      <c r="I2751" s="8">
        <v>152020</v>
      </c>
      <c r="J2751" t="str">
        <f>LOOKUP(A2751,Feuil7!A$2:A$28,Feuil7!D$2:D$28)</f>
        <v>ILE-DE-FRANCE</v>
      </c>
      <c r="K2751" t="str">
        <f t="shared" si="171"/>
        <v>niveau primaire</v>
      </c>
      <c r="L2751" t="str">
        <f t="shared" si="172"/>
        <v>REGION PARISIENNE</v>
      </c>
      <c r="M2751" s="11">
        <f t="shared" si="173"/>
        <v>313710</v>
      </c>
      <c r="N2751" s="11">
        <f t="shared" si="174"/>
        <v>27625</v>
      </c>
    </row>
    <row r="2752" spans="1:14" x14ac:dyDescent="0.25">
      <c r="A2752" s="5">
        <v>43</v>
      </c>
      <c r="B2752" s="9" t="s">
        <v>184</v>
      </c>
      <c r="C2752" s="10" t="s">
        <v>185</v>
      </c>
      <c r="D2752">
        <v>1968</v>
      </c>
      <c r="E2752" s="7" t="s">
        <v>196</v>
      </c>
      <c r="F2752" s="8">
        <v>316</v>
      </c>
      <c r="G2752" s="8">
        <v>2232</v>
      </c>
      <c r="H2752" s="8">
        <v>544</v>
      </c>
      <c r="I2752" s="8">
        <v>1724</v>
      </c>
      <c r="J2752" t="str">
        <f>LOOKUP(A2752,Feuil7!A$2:A$28,Feuil7!D$2:D$28)</f>
        <v>FRANCHE-COMTE</v>
      </c>
      <c r="K2752" t="str">
        <f t="shared" si="171"/>
        <v>niveau supérieur</v>
      </c>
      <c r="L2752" t="str">
        <f t="shared" si="172"/>
        <v>EST</v>
      </c>
      <c r="M2752" s="11">
        <f t="shared" si="173"/>
        <v>4816</v>
      </c>
      <c r="N2752" s="11">
        <f t="shared" si="174"/>
        <v>860</v>
      </c>
    </row>
    <row r="2753" spans="1:14" x14ac:dyDescent="0.25">
      <c r="A2753" s="5">
        <v>52</v>
      </c>
      <c r="B2753" s="9" t="s">
        <v>100</v>
      </c>
      <c r="C2753" s="10" t="s">
        <v>101</v>
      </c>
      <c r="D2753" s="11">
        <v>1982</v>
      </c>
      <c r="E2753" s="7" t="s">
        <v>11</v>
      </c>
      <c r="F2753" s="8">
        <v>12772</v>
      </c>
      <c r="G2753" s="8">
        <v>86156</v>
      </c>
      <c r="H2753" s="8">
        <v>9860</v>
      </c>
      <c r="I2753" s="8">
        <v>121660</v>
      </c>
      <c r="J2753" t="str">
        <f>LOOKUP(A2753,Feuil7!A$2:A$28,Feuil7!D$2:D$28)</f>
        <v>PAYS DE LA LOIRE</v>
      </c>
      <c r="K2753" t="str">
        <f t="shared" si="171"/>
        <v>niveau primaire</v>
      </c>
      <c r="L2753" t="str">
        <f t="shared" si="172"/>
        <v>OUEST</v>
      </c>
      <c r="M2753" s="11">
        <f t="shared" si="173"/>
        <v>230448</v>
      </c>
      <c r="N2753" s="11">
        <f t="shared" si="174"/>
        <v>22632</v>
      </c>
    </row>
    <row r="2754" spans="1:14" x14ac:dyDescent="0.25">
      <c r="A2754" s="5">
        <v>52</v>
      </c>
      <c r="B2754" s="9" t="s">
        <v>174</v>
      </c>
      <c r="C2754" s="10" t="s">
        <v>175</v>
      </c>
      <c r="D2754" s="11">
        <v>2011</v>
      </c>
      <c r="E2754" s="7" t="s">
        <v>194</v>
      </c>
      <c r="F2754" s="8">
        <v>2169.6468260578372</v>
      </c>
      <c r="G2754" s="8">
        <v>10346.851147115511</v>
      </c>
      <c r="H2754" s="8">
        <v>1204.0704587018236</v>
      </c>
      <c r="I2754" s="8">
        <v>16704.433580896457</v>
      </c>
      <c r="J2754" t="str">
        <f>LOOKUP(A2754,Feuil7!A$2:A$28,Feuil7!D$2:D$28)</f>
        <v>PAYS DE LA LOIRE</v>
      </c>
      <c r="K2754" t="str">
        <f t="shared" si="171"/>
        <v>niveau secondaire</v>
      </c>
      <c r="L2754" t="str">
        <f t="shared" si="172"/>
        <v>OUEST</v>
      </c>
      <c r="M2754" s="11">
        <f t="shared" si="173"/>
        <v>30425.002012771627</v>
      </c>
      <c r="N2754" s="11">
        <f t="shared" si="174"/>
        <v>3373.7172847596607</v>
      </c>
    </row>
    <row r="2755" spans="1:14" x14ac:dyDescent="0.25">
      <c r="A2755" s="5">
        <v>91</v>
      </c>
      <c r="B2755" s="9" t="s">
        <v>28</v>
      </c>
      <c r="C2755" s="10" t="s">
        <v>29</v>
      </c>
      <c r="D2755">
        <v>1968</v>
      </c>
      <c r="E2755" s="7" t="s">
        <v>194</v>
      </c>
      <c r="F2755" s="8">
        <v>920</v>
      </c>
      <c r="G2755" s="8">
        <v>2544</v>
      </c>
      <c r="H2755" s="8">
        <v>1140</v>
      </c>
      <c r="I2755" s="8">
        <v>3884</v>
      </c>
      <c r="J2755" t="str">
        <f>LOOKUP(A2755,Feuil7!A$2:A$28,Feuil7!D$2:D$28)</f>
        <v>LANGUEDOC-ROUSSILLON</v>
      </c>
      <c r="K2755" t="str">
        <f t="shared" ref="K2755:K2818" si="175">IF(OR(E2755="Aucun",E2755="CEP"),"niveau primaire",IF(OR(E2755="CAP-BEP",E2755="BEPC"),"niveau secondaire",IF(OR(E2755="BAC",E2755="SUP"),"niveau supérieur","")))</f>
        <v>niveau secondaire</v>
      </c>
      <c r="L2755" t="str">
        <f t="shared" ref="L2755:L2818" si="176">IF(OR(J2755="ile-de-France"),"REGION PARISIENNE",IF(OR(J2755="bourgogne",J2755="centre",J2755="champagne-ardenne",J2755="basse-normandie",J2755="haute-normandie",J2755="picardie"),"BASSIN PARISIEN",IF(OR(J2755="nord pas-de-calais"),"NORD",IF(OR(J2755="alsace",J2755="franche-comte",J2755="lorraine"),"EST",IF(OR(J2755="bretagne",J2755="pays de la loire",J2755="poitou-charentes"),"OUEST",IF(OR(J2755="aquitaine",J2755="limousin",J2755="midi-pyrenees"),"SUD-OUEST",IF(OR(J2755="auvergne",J2755="rhone-alpes"),"CENTRE-EST",IF(OR(J2755="languedoc-roussillon",J2755="provence-alpes-cote d'azur",J2755="corse"),"MEDITERRANEE",""))))))))</f>
        <v>MEDITERRANEE</v>
      </c>
      <c r="M2755" s="11">
        <f t="shared" ref="M2755:M2818" si="177">SUM(F2755,G2755,H2755,I2755)</f>
        <v>8488</v>
      </c>
      <c r="N2755" s="11">
        <f t="shared" ref="N2755:N2818" si="178">SUM(F2755,H2755)</f>
        <v>2060</v>
      </c>
    </row>
    <row r="2756" spans="1:14" x14ac:dyDescent="0.25">
      <c r="A2756" s="5">
        <v>82</v>
      </c>
      <c r="B2756" s="9" t="s">
        <v>147</v>
      </c>
      <c r="C2756" s="10" t="s">
        <v>148</v>
      </c>
      <c r="D2756" s="11">
        <v>1975</v>
      </c>
      <c r="E2756" s="7" t="s">
        <v>197</v>
      </c>
      <c r="F2756" s="8">
        <v>4035</v>
      </c>
      <c r="G2756" s="8">
        <v>37705</v>
      </c>
      <c r="H2756" s="8">
        <v>6910</v>
      </c>
      <c r="I2756" s="8">
        <v>29620</v>
      </c>
      <c r="J2756" t="str">
        <f>LOOKUP(A2756,Feuil7!A$2:A$28,Feuil7!D$2:D$28)</f>
        <v>RHONE-ALPES</v>
      </c>
      <c r="K2756" t="str">
        <f t="shared" si="175"/>
        <v>niveau supérieur</v>
      </c>
      <c r="L2756" t="str">
        <f t="shared" si="176"/>
        <v>CENTRE-EST</v>
      </c>
      <c r="M2756" s="11">
        <f t="shared" si="177"/>
        <v>78270</v>
      </c>
      <c r="N2756" s="11">
        <f t="shared" si="178"/>
        <v>10945</v>
      </c>
    </row>
    <row r="2757" spans="1:14" x14ac:dyDescent="0.25">
      <c r="A2757" s="5">
        <v>73</v>
      </c>
      <c r="B2757" s="9" t="s">
        <v>139</v>
      </c>
      <c r="C2757" s="10" t="s">
        <v>140</v>
      </c>
      <c r="D2757" s="11">
        <v>1982</v>
      </c>
      <c r="E2757" s="7" t="s">
        <v>197</v>
      </c>
      <c r="F2757" s="8">
        <v>448</v>
      </c>
      <c r="G2757" s="8">
        <v>5108</v>
      </c>
      <c r="H2757" s="8">
        <v>696</v>
      </c>
      <c r="I2757" s="8">
        <v>5244</v>
      </c>
      <c r="J2757" t="str">
        <f>LOOKUP(A2757,Feuil7!A$2:A$28,Feuil7!D$2:D$28)</f>
        <v>MIDI-PYRENEES</v>
      </c>
      <c r="K2757" t="str">
        <f t="shared" si="175"/>
        <v>niveau supérieur</v>
      </c>
      <c r="L2757" t="str">
        <f t="shared" si="176"/>
        <v>SUD-OUEST</v>
      </c>
      <c r="M2757" s="11">
        <f t="shared" si="177"/>
        <v>11496</v>
      </c>
      <c r="N2757" s="11">
        <f t="shared" si="178"/>
        <v>1144</v>
      </c>
    </row>
    <row r="2758" spans="1:14" x14ac:dyDescent="0.25">
      <c r="A2758" s="5">
        <v>94</v>
      </c>
      <c r="B2758" s="9" t="s">
        <v>51</v>
      </c>
      <c r="C2758" s="10" t="s">
        <v>52</v>
      </c>
      <c r="D2758">
        <v>1968</v>
      </c>
      <c r="E2758" s="7" t="s">
        <v>194</v>
      </c>
      <c r="F2758" s="8">
        <v>520</v>
      </c>
      <c r="G2758" s="8">
        <v>2000</v>
      </c>
      <c r="H2758" s="8">
        <v>580</v>
      </c>
      <c r="I2758" s="8">
        <v>2800</v>
      </c>
      <c r="J2758" t="str">
        <f>LOOKUP(A2758,Feuil7!A$2:A$28,Feuil7!D$2:D$28)</f>
        <v>CORSE</v>
      </c>
      <c r="K2758" t="str">
        <f t="shared" si="175"/>
        <v>niveau secondaire</v>
      </c>
      <c r="L2758" t="str">
        <f t="shared" si="176"/>
        <v>MEDITERRANEE</v>
      </c>
      <c r="M2758" s="11">
        <f t="shared" si="177"/>
        <v>5900</v>
      </c>
      <c r="N2758" s="11">
        <f t="shared" si="178"/>
        <v>1100</v>
      </c>
    </row>
    <row r="2759" spans="1:14" x14ac:dyDescent="0.25">
      <c r="A2759" s="5">
        <v>21</v>
      </c>
      <c r="B2759" s="9" t="s">
        <v>312</v>
      </c>
      <c r="C2759" s="10" t="s">
        <v>22</v>
      </c>
      <c r="D2759">
        <v>1968</v>
      </c>
      <c r="E2759" s="7" t="s">
        <v>195</v>
      </c>
      <c r="F2759" s="8">
        <v>3736</v>
      </c>
      <c r="G2759" s="8">
        <v>7420</v>
      </c>
      <c r="H2759" s="8">
        <v>2232</v>
      </c>
      <c r="I2759" s="8">
        <v>3944</v>
      </c>
      <c r="J2759" t="str">
        <f>LOOKUP(A2759,Feuil7!A$2:A$28,Feuil7!D$2:D$28)</f>
        <v>CHAMPAGNE-ARDENNE</v>
      </c>
      <c r="K2759" t="str">
        <f t="shared" si="175"/>
        <v>niveau secondaire</v>
      </c>
      <c r="L2759" t="str">
        <f t="shared" si="176"/>
        <v>BASSIN PARISIEN</v>
      </c>
      <c r="M2759" s="11">
        <f t="shared" si="177"/>
        <v>17332</v>
      </c>
      <c r="N2759" s="11">
        <f t="shared" si="178"/>
        <v>5968</v>
      </c>
    </row>
    <row r="2760" spans="1:14" x14ac:dyDescent="0.25">
      <c r="A2760" s="5">
        <v>22</v>
      </c>
      <c r="B2760" s="9" t="s">
        <v>166</v>
      </c>
      <c r="C2760" s="10" t="s">
        <v>167</v>
      </c>
      <c r="D2760" s="11">
        <v>2011</v>
      </c>
      <c r="E2760" s="7" t="s">
        <v>196</v>
      </c>
      <c r="F2760" s="8">
        <v>4534.435069258835</v>
      </c>
      <c r="G2760" s="8">
        <v>25166.714762317682</v>
      </c>
      <c r="H2760" s="8">
        <v>4805.6546905129826</v>
      </c>
      <c r="I2760" s="8">
        <v>27374.013359055891</v>
      </c>
      <c r="J2760" t="str">
        <f>LOOKUP(A2760,Feuil7!A$2:A$28,Feuil7!D$2:D$28)</f>
        <v>PICARDIE</v>
      </c>
      <c r="K2760" t="str">
        <f t="shared" si="175"/>
        <v>niveau supérieur</v>
      </c>
      <c r="L2760" t="str">
        <f t="shared" si="176"/>
        <v>BASSIN PARISIEN</v>
      </c>
      <c r="M2760" s="11">
        <f t="shared" si="177"/>
        <v>61880.817881145391</v>
      </c>
      <c r="N2760" s="11">
        <f t="shared" si="178"/>
        <v>9340.0897597718176</v>
      </c>
    </row>
    <row r="2761" spans="1:14" x14ac:dyDescent="0.25">
      <c r="A2761" s="5">
        <v>93</v>
      </c>
      <c r="B2761" s="9" t="s">
        <v>172</v>
      </c>
      <c r="C2761" s="10" t="s">
        <v>173</v>
      </c>
      <c r="D2761" s="11">
        <v>2011</v>
      </c>
      <c r="E2761" s="7" t="s">
        <v>196</v>
      </c>
      <c r="F2761" s="8">
        <v>4096.6502660761817</v>
      </c>
      <c r="G2761" s="8">
        <v>27319.764714022294</v>
      </c>
      <c r="H2761" s="8">
        <v>4230.9259881609742</v>
      </c>
      <c r="I2761" s="8">
        <v>33534.707420944658</v>
      </c>
      <c r="J2761" t="str">
        <f>LOOKUP(A2761,Feuil7!A$2:A$28,Feuil7!D$2:D$28)</f>
        <v>PROVENCE-ALPES-COTE D'AZUR</v>
      </c>
      <c r="K2761" t="str">
        <f t="shared" si="175"/>
        <v>niveau supérieur</v>
      </c>
      <c r="L2761" t="str">
        <f t="shared" si="176"/>
        <v>MEDITERRANEE</v>
      </c>
      <c r="M2761" s="11">
        <f t="shared" si="177"/>
        <v>69182.048389204108</v>
      </c>
      <c r="N2761" s="11">
        <f t="shared" si="178"/>
        <v>8327.5762542371558</v>
      </c>
    </row>
    <row r="2762" spans="1:14" x14ac:dyDescent="0.25">
      <c r="A2762" s="5">
        <v>53</v>
      </c>
      <c r="B2762" s="9" t="s">
        <v>12</v>
      </c>
      <c r="C2762" s="10" t="s">
        <v>58</v>
      </c>
      <c r="D2762" s="11">
        <v>1990</v>
      </c>
      <c r="E2762" s="7" t="s">
        <v>197</v>
      </c>
      <c r="F2762" s="8">
        <v>1277</v>
      </c>
      <c r="G2762" s="8">
        <v>14984</v>
      </c>
      <c r="H2762" s="8">
        <v>1420</v>
      </c>
      <c r="I2762" s="8">
        <v>13564</v>
      </c>
      <c r="J2762" t="str">
        <f>LOOKUP(A2762,Feuil7!A$2:A$28,Feuil7!D$2:D$28)</f>
        <v>BRETAGNE</v>
      </c>
      <c r="K2762" t="str">
        <f t="shared" si="175"/>
        <v>niveau supérieur</v>
      </c>
      <c r="L2762" t="str">
        <f t="shared" si="176"/>
        <v>OUEST</v>
      </c>
      <c r="M2762" s="11">
        <f t="shared" si="177"/>
        <v>31245</v>
      </c>
      <c r="N2762" s="11">
        <f t="shared" si="178"/>
        <v>2697</v>
      </c>
    </row>
    <row r="2763" spans="1:14" x14ac:dyDescent="0.25">
      <c r="A2763" s="5">
        <v>26</v>
      </c>
      <c r="B2763" s="9" t="s">
        <v>151</v>
      </c>
      <c r="C2763" s="10" t="s">
        <v>152</v>
      </c>
      <c r="D2763" s="11">
        <v>1990</v>
      </c>
      <c r="E2763" s="7" t="s">
        <v>11</v>
      </c>
      <c r="F2763" s="8">
        <v>5869</v>
      </c>
      <c r="G2763" s="8">
        <v>51997</v>
      </c>
      <c r="H2763" s="8">
        <v>4759</v>
      </c>
      <c r="I2763" s="8">
        <v>64642</v>
      </c>
      <c r="J2763" t="str">
        <f>LOOKUP(A2763,Feuil7!A$2:A$28,Feuil7!D$2:D$28)</f>
        <v>BOURGOGNE</v>
      </c>
      <c r="K2763" t="str">
        <f t="shared" si="175"/>
        <v>niveau primaire</v>
      </c>
      <c r="L2763" t="str">
        <f t="shared" si="176"/>
        <v>BASSIN PARISIEN</v>
      </c>
      <c r="M2763" s="11">
        <f t="shared" si="177"/>
        <v>127267</v>
      </c>
      <c r="N2763" s="11">
        <f t="shared" si="178"/>
        <v>10628</v>
      </c>
    </row>
    <row r="2764" spans="1:14" x14ac:dyDescent="0.25">
      <c r="A2764" s="5">
        <v>82</v>
      </c>
      <c r="B2764" s="9" t="s">
        <v>55</v>
      </c>
      <c r="C2764" s="10" t="s">
        <v>65</v>
      </c>
      <c r="D2764" s="11">
        <v>2006</v>
      </c>
      <c r="E2764" s="7" t="s">
        <v>193</v>
      </c>
      <c r="F2764" s="8">
        <v>150.58912388981491</v>
      </c>
      <c r="G2764" s="8">
        <v>18608.92872444808</v>
      </c>
      <c r="H2764" s="8">
        <v>70.797730561284894</v>
      </c>
      <c r="I2764" s="8">
        <v>28425.209360178986</v>
      </c>
      <c r="J2764" t="str">
        <f>LOOKUP(A2764,Feuil7!A$2:A$28,Feuil7!D$2:D$28)</f>
        <v>RHONE-ALPES</v>
      </c>
      <c r="K2764" t="str">
        <f t="shared" si="175"/>
        <v>niveau primaire</v>
      </c>
      <c r="L2764" t="str">
        <f t="shared" si="176"/>
        <v>CENTRE-EST</v>
      </c>
      <c r="M2764" s="11">
        <f t="shared" si="177"/>
        <v>47255.524939078168</v>
      </c>
      <c r="N2764" s="11">
        <f t="shared" si="178"/>
        <v>221.38685445109979</v>
      </c>
    </row>
    <row r="2765" spans="1:14" x14ac:dyDescent="0.25">
      <c r="A2765" s="5">
        <v>91</v>
      </c>
      <c r="B2765" s="9" t="s">
        <v>72</v>
      </c>
      <c r="C2765" s="10" t="s">
        <v>73</v>
      </c>
      <c r="D2765" s="11">
        <v>2011</v>
      </c>
      <c r="E2765" s="7" t="s">
        <v>193</v>
      </c>
      <c r="F2765" s="8">
        <v>137.30117273928965</v>
      </c>
      <c r="G2765" s="8">
        <v>21814.047970746698</v>
      </c>
      <c r="H2765" s="8">
        <v>77.190314660142533</v>
      </c>
      <c r="I2765" s="8">
        <v>32308.415417618515</v>
      </c>
      <c r="J2765" t="str">
        <f>LOOKUP(A2765,Feuil7!A$2:A$28,Feuil7!D$2:D$28)</f>
        <v>LANGUEDOC-ROUSSILLON</v>
      </c>
      <c r="K2765" t="str">
        <f t="shared" si="175"/>
        <v>niveau primaire</v>
      </c>
      <c r="L2765" t="str">
        <f t="shared" si="176"/>
        <v>MEDITERRANEE</v>
      </c>
      <c r="M2765" s="11">
        <f t="shared" si="177"/>
        <v>54336.954875764648</v>
      </c>
      <c r="N2765" s="11">
        <f t="shared" si="178"/>
        <v>214.49148739943217</v>
      </c>
    </row>
    <row r="2766" spans="1:14" x14ac:dyDescent="0.25">
      <c r="A2766" s="5">
        <v>93</v>
      </c>
      <c r="B2766" s="9" t="s">
        <v>172</v>
      </c>
      <c r="C2766" s="10" t="s">
        <v>173</v>
      </c>
      <c r="D2766" s="11">
        <v>1975</v>
      </c>
      <c r="E2766" s="7" t="s">
        <v>194</v>
      </c>
      <c r="F2766" s="8">
        <v>1745</v>
      </c>
      <c r="G2766" s="8">
        <v>5385</v>
      </c>
      <c r="H2766" s="8">
        <v>1990</v>
      </c>
      <c r="I2766" s="8">
        <v>8135</v>
      </c>
      <c r="J2766" t="str">
        <f>LOOKUP(A2766,Feuil7!A$2:A$28,Feuil7!D$2:D$28)</f>
        <v>PROVENCE-ALPES-COTE D'AZUR</v>
      </c>
      <c r="K2766" t="str">
        <f t="shared" si="175"/>
        <v>niveau secondaire</v>
      </c>
      <c r="L2766" t="str">
        <f t="shared" si="176"/>
        <v>MEDITERRANEE</v>
      </c>
      <c r="M2766" s="11">
        <f t="shared" si="177"/>
        <v>17255</v>
      </c>
      <c r="N2766" s="11">
        <f t="shared" si="178"/>
        <v>3735</v>
      </c>
    </row>
    <row r="2767" spans="1:14" x14ac:dyDescent="0.25">
      <c r="A2767" s="5">
        <v>54</v>
      </c>
      <c r="B2767" s="9" t="s">
        <v>40</v>
      </c>
      <c r="C2767" s="10" t="s">
        <v>41</v>
      </c>
      <c r="D2767" s="11">
        <v>1982</v>
      </c>
      <c r="E2767" s="7" t="s">
        <v>11</v>
      </c>
      <c r="F2767" s="8">
        <v>5820</v>
      </c>
      <c r="G2767" s="8">
        <v>43644</v>
      </c>
      <c r="H2767" s="8">
        <v>5132</v>
      </c>
      <c r="I2767" s="8">
        <v>53556</v>
      </c>
      <c r="J2767" t="str">
        <f>LOOKUP(A2767,Feuil7!A$2:A$28,Feuil7!D$2:D$28)</f>
        <v>POITOU-CHARENTES</v>
      </c>
      <c r="K2767" t="str">
        <f t="shared" si="175"/>
        <v>niveau primaire</v>
      </c>
      <c r="L2767" t="str">
        <f t="shared" si="176"/>
        <v>OUEST</v>
      </c>
      <c r="M2767" s="11">
        <f t="shared" si="177"/>
        <v>108152</v>
      </c>
      <c r="N2767" s="11">
        <f t="shared" si="178"/>
        <v>10952</v>
      </c>
    </row>
    <row r="2768" spans="1:14" x14ac:dyDescent="0.25">
      <c r="A2768" s="5">
        <v>23</v>
      </c>
      <c r="B2768" s="9" t="s">
        <v>158</v>
      </c>
      <c r="C2768" s="10" t="s">
        <v>159</v>
      </c>
      <c r="D2768" s="11">
        <v>1990</v>
      </c>
      <c r="E2768" s="7" t="s">
        <v>11</v>
      </c>
      <c r="F2768" s="8">
        <v>16903</v>
      </c>
      <c r="G2768" s="8">
        <v>112583</v>
      </c>
      <c r="H2768" s="8">
        <v>14001</v>
      </c>
      <c r="I2768" s="8">
        <v>145016</v>
      </c>
      <c r="J2768" t="str">
        <f>LOOKUP(A2768,Feuil7!A$2:A$28,Feuil7!D$2:D$28)</f>
        <v>HAUTE-NORMANDIE</v>
      </c>
      <c r="K2768" t="str">
        <f t="shared" si="175"/>
        <v>niveau primaire</v>
      </c>
      <c r="L2768" t="str">
        <f t="shared" si="176"/>
        <v>BASSIN PARISIEN</v>
      </c>
      <c r="M2768" s="11">
        <f t="shared" si="177"/>
        <v>288503</v>
      </c>
      <c r="N2768" s="11">
        <f t="shared" si="178"/>
        <v>30904</v>
      </c>
    </row>
    <row r="2769" spans="1:14" x14ac:dyDescent="0.25">
      <c r="A2769" s="5">
        <v>25</v>
      </c>
      <c r="B2769" s="9" t="s">
        <v>131</v>
      </c>
      <c r="C2769" s="10" t="s">
        <v>132</v>
      </c>
      <c r="D2769" s="11">
        <v>1982</v>
      </c>
      <c r="E2769" s="7" t="s">
        <v>195</v>
      </c>
      <c r="F2769" s="8">
        <v>5724</v>
      </c>
      <c r="G2769" s="8">
        <v>14384</v>
      </c>
      <c r="H2769" s="8">
        <v>3584</v>
      </c>
      <c r="I2769" s="8">
        <v>8476</v>
      </c>
      <c r="J2769" t="str">
        <f>LOOKUP(A2769,Feuil7!A$2:A$28,Feuil7!D$2:D$28)</f>
        <v>BASSE-NORMANDIE</v>
      </c>
      <c r="K2769" t="str">
        <f t="shared" si="175"/>
        <v>niveau secondaire</v>
      </c>
      <c r="L2769" t="str">
        <f t="shared" si="176"/>
        <v>BASSIN PARISIEN</v>
      </c>
      <c r="M2769" s="11">
        <f t="shared" si="177"/>
        <v>32168</v>
      </c>
      <c r="N2769" s="11">
        <f t="shared" si="178"/>
        <v>9308</v>
      </c>
    </row>
    <row r="2770" spans="1:14" x14ac:dyDescent="0.25">
      <c r="A2770" s="5">
        <v>93</v>
      </c>
      <c r="B2770" s="9" t="s">
        <v>310</v>
      </c>
      <c r="C2770" s="10" t="s">
        <v>19</v>
      </c>
      <c r="D2770" s="11">
        <v>1990</v>
      </c>
      <c r="E2770" s="7" t="s">
        <v>196</v>
      </c>
      <c r="F2770" s="8">
        <v>3009</v>
      </c>
      <c r="G2770" s="8">
        <v>39940</v>
      </c>
      <c r="H2770" s="8">
        <v>4673</v>
      </c>
      <c r="I2770" s="8">
        <v>48178</v>
      </c>
      <c r="J2770" t="str">
        <f>LOOKUP(A2770,Feuil7!A$2:A$28,Feuil7!D$2:D$28)</f>
        <v>PROVENCE-ALPES-COTE D'AZUR</v>
      </c>
      <c r="K2770" t="str">
        <f t="shared" si="175"/>
        <v>niveau supérieur</v>
      </c>
      <c r="L2770" t="str">
        <f t="shared" si="176"/>
        <v>MEDITERRANEE</v>
      </c>
      <c r="M2770" s="11">
        <f t="shared" si="177"/>
        <v>95800</v>
      </c>
      <c r="N2770" s="11">
        <f t="shared" si="178"/>
        <v>7682</v>
      </c>
    </row>
    <row r="2771" spans="1:14" x14ac:dyDescent="0.25">
      <c r="A2771" s="5">
        <v>26</v>
      </c>
      <c r="B2771" s="9" t="s">
        <v>125</v>
      </c>
      <c r="C2771" s="10" t="s">
        <v>126</v>
      </c>
      <c r="D2771" s="11">
        <v>1999</v>
      </c>
      <c r="E2771" s="7" t="s">
        <v>196</v>
      </c>
      <c r="F2771" s="8">
        <v>1356</v>
      </c>
      <c r="G2771" s="8">
        <v>7456</v>
      </c>
      <c r="H2771" s="8">
        <v>1344</v>
      </c>
      <c r="I2771" s="8">
        <v>8469</v>
      </c>
      <c r="J2771" t="str">
        <f>LOOKUP(A2771,Feuil7!A$2:A$28,Feuil7!D$2:D$28)</f>
        <v>BOURGOGNE</v>
      </c>
      <c r="K2771" t="str">
        <f t="shared" si="175"/>
        <v>niveau supérieur</v>
      </c>
      <c r="L2771" t="str">
        <f t="shared" si="176"/>
        <v>BASSIN PARISIEN</v>
      </c>
      <c r="M2771" s="11">
        <f t="shared" si="177"/>
        <v>18625</v>
      </c>
      <c r="N2771" s="11">
        <f t="shared" si="178"/>
        <v>2700</v>
      </c>
    </row>
    <row r="2772" spans="1:14" x14ac:dyDescent="0.25">
      <c r="A2772" s="5">
        <v>11</v>
      </c>
      <c r="B2772" s="9" t="s">
        <v>50</v>
      </c>
      <c r="C2772" s="10" t="s">
        <v>190</v>
      </c>
      <c r="D2772" s="11">
        <v>2006</v>
      </c>
      <c r="E2772" s="7" t="s">
        <v>196</v>
      </c>
      <c r="F2772" s="8">
        <v>9821.6294094164587</v>
      </c>
      <c r="G2772" s="8">
        <v>63084.926427691651</v>
      </c>
      <c r="H2772" s="8">
        <v>10979.97973180207</v>
      </c>
      <c r="I2772" s="8">
        <v>77926.831856331497</v>
      </c>
      <c r="J2772" t="str">
        <f>LOOKUP(A2772,Feuil7!A$2:A$28,Feuil7!D$2:D$28)</f>
        <v>ILE-DE-FRANCE</v>
      </c>
      <c r="K2772" t="str">
        <f t="shared" si="175"/>
        <v>niveau supérieur</v>
      </c>
      <c r="L2772" t="str">
        <f t="shared" si="176"/>
        <v>REGION PARISIENNE</v>
      </c>
      <c r="M2772" s="11">
        <f t="shared" si="177"/>
        <v>161813.36742524168</v>
      </c>
      <c r="N2772" s="11">
        <f t="shared" si="178"/>
        <v>20801.609141218527</v>
      </c>
    </row>
    <row r="2773" spans="1:14" x14ac:dyDescent="0.25">
      <c r="A2773" s="5">
        <v>22</v>
      </c>
      <c r="B2773" s="9" t="s">
        <v>129</v>
      </c>
      <c r="C2773" s="10" t="s">
        <v>130</v>
      </c>
      <c r="D2773">
        <v>1968</v>
      </c>
      <c r="E2773" s="7" t="s">
        <v>194</v>
      </c>
      <c r="F2773" s="8">
        <v>1592</v>
      </c>
      <c r="G2773" s="8">
        <v>4364</v>
      </c>
      <c r="H2773" s="8">
        <v>2156</v>
      </c>
      <c r="I2773" s="8">
        <v>6824</v>
      </c>
      <c r="J2773" t="str">
        <f>LOOKUP(A2773,Feuil7!A$2:A$28,Feuil7!D$2:D$28)</f>
        <v>PICARDIE</v>
      </c>
      <c r="K2773" t="str">
        <f t="shared" si="175"/>
        <v>niveau secondaire</v>
      </c>
      <c r="L2773" t="str">
        <f t="shared" si="176"/>
        <v>BASSIN PARISIEN</v>
      </c>
      <c r="M2773" s="11">
        <f t="shared" si="177"/>
        <v>14936</v>
      </c>
      <c r="N2773" s="11">
        <f t="shared" si="178"/>
        <v>3748</v>
      </c>
    </row>
    <row r="2774" spans="1:14" x14ac:dyDescent="0.25">
      <c r="A2774" s="5">
        <v>42</v>
      </c>
      <c r="B2774" s="9" t="s">
        <v>143</v>
      </c>
      <c r="C2774" s="10" t="s">
        <v>144</v>
      </c>
      <c r="D2774" s="11">
        <v>1990</v>
      </c>
      <c r="E2774" s="7" t="s">
        <v>194</v>
      </c>
      <c r="F2774" s="8">
        <v>2189</v>
      </c>
      <c r="G2774" s="8">
        <v>11422</v>
      </c>
      <c r="H2774" s="8">
        <v>2228</v>
      </c>
      <c r="I2774" s="8">
        <v>16533</v>
      </c>
      <c r="J2774" t="str">
        <f>LOOKUP(A2774,Feuil7!A$2:A$28,Feuil7!D$2:D$28)</f>
        <v>ALSACE</v>
      </c>
      <c r="K2774" t="str">
        <f t="shared" si="175"/>
        <v>niveau secondaire</v>
      </c>
      <c r="L2774" t="str">
        <f t="shared" si="176"/>
        <v>EST</v>
      </c>
      <c r="M2774" s="11">
        <f t="shared" si="177"/>
        <v>32372</v>
      </c>
      <c r="N2774" s="11">
        <f t="shared" si="178"/>
        <v>4417</v>
      </c>
    </row>
    <row r="2775" spans="1:14" x14ac:dyDescent="0.25">
      <c r="A2775" s="5">
        <v>53</v>
      </c>
      <c r="B2775" s="9" t="s">
        <v>12</v>
      </c>
      <c r="C2775" s="10" t="s">
        <v>58</v>
      </c>
      <c r="D2775" s="11">
        <v>1990</v>
      </c>
      <c r="E2775" s="7" t="s">
        <v>11</v>
      </c>
      <c r="F2775" s="8">
        <v>3726</v>
      </c>
      <c r="G2775" s="8">
        <v>41748</v>
      </c>
      <c r="H2775" s="8">
        <v>2544</v>
      </c>
      <c r="I2775" s="8">
        <v>60480</v>
      </c>
      <c r="J2775" t="str">
        <f>LOOKUP(A2775,Feuil7!A$2:A$28,Feuil7!D$2:D$28)</f>
        <v>BRETAGNE</v>
      </c>
      <c r="K2775" t="str">
        <f t="shared" si="175"/>
        <v>niveau primaire</v>
      </c>
      <c r="L2775" t="str">
        <f t="shared" si="176"/>
        <v>OUEST</v>
      </c>
      <c r="M2775" s="11">
        <f t="shared" si="177"/>
        <v>108498</v>
      </c>
      <c r="N2775" s="11">
        <f t="shared" si="178"/>
        <v>6270</v>
      </c>
    </row>
    <row r="2776" spans="1:14" x14ac:dyDescent="0.25">
      <c r="A2776" s="5">
        <v>72</v>
      </c>
      <c r="B2776" s="9" t="s">
        <v>137</v>
      </c>
      <c r="C2776" s="10" t="s">
        <v>138</v>
      </c>
      <c r="D2776" s="11">
        <v>1975</v>
      </c>
      <c r="E2776" s="7" t="s">
        <v>195</v>
      </c>
      <c r="F2776" s="8">
        <v>10280</v>
      </c>
      <c r="G2776" s="8">
        <v>24410</v>
      </c>
      <c r="H2776" s="8">
        <v>7340</v>
      </c>
      <c r="I2776" s="8">
        <v>15340</v>
      </c>
      <c r="J2776" t="str">
        <f>LOOKUP(A2776,Feuil7!A$2:A$28,Feuil7!D$2:D$28)</f>
        <v>AQUITAINE</v>
      </c>
      <c r="K2776" t="str">
        <f t="shared" si="175"/>
        <v>niveau secondaire</v>
      </c>
      <c r="L2776" t="str">
        <f t="shared" si="176"/>
        <v>SUD-OUEST</v>
      </c>
      <c r="M2776" s="11">
        <f t="shared" si="177"/>
        <v>57370</v>
      </c>
      <c r="N2776" s="11">
        <f t="shared" si="178"/>
        <v>17620</v>
      </c>
    </row>
    <row r="2777" spans="1:14" x14ac:dyDescent="0.25">
      <c r="A2777" s="5">
        <v>53</v>
      </c>
      <c r="B2777" s="9" t="s">
        <v>82</v>
      </c>
      <c r="C2777" s="10" t="s">
        <v>83</v>
      </c>
      <c r="D2777" s="11">
        <v>1982</v>
      </c>
      <c r="E2777" s="7" t="s">
        <v>196</v>
      </c>
      <c r="F2777" s="8">
        <v>3672</v>
      </c>
      <c r="G2777" s="8">
        <v>17560</v>
      </c>
      <c r="H2777" s="8">
        <v>5352</v>
      </c>
      <c r="I2777" s="8">
        <v>14848</v>
      </c>
      <c r="J2777" t="str">
        <f>LOOKUP(A2777,Feuil7!A$2:A$28,Feuil7!D$2:D$28)</f>
        <v>BRETAGNE</v>
      </c>
      <c r="K2777" t="str">
        <f t="shared" si="175"/>
        <v>niveau supérieur</v>
      </c>
      <c r="L2777" t="str">
        <f t="shared" si="176"/>
        <v>OUEST</v>
      </c>
      <c r="M2777" s="11">
        <f t="shared" si="177"/>
        <v>41432</v>
      </c>
      <c r="N2777" s="11">
        <f t="shared" si="178"/>
        <v>9024</v>
      </c>
    </row>
    <row r="2778" spans="1:14" x14ac:dyDescent="0.25">
      <c r="A2778" s="5">
        <v>41</v>
      </c>
      <c r="B2778" s="9" t="s">
        <v>119</v>
      </c>
      <c r="C2778" s="10" t="s">
        <v>120</v>
      </c>
      <c r="D2778">
        <v>1968</v>
      </c>
      <c r="E2778" s="7" t="s">
        <v>11</v>
      </c>
      <c r="F2778" s="8">
        <v>4400</v>
      </c>
      <c r="G2778" s="8">
        <v>25392</v>
      </c>
      <c r="H2778" s="8">
        <v>3716</v>
      </c>
      <c r="I2778" s="8">
        <v>31236</v>
      </c>
      <c r="J2778" t="str">
        <f>LOOKUP(A2778,Feuil7!A$2:A$28,Feuil7!D$2:D$28)</f>
        <v>LORRAINE</v>
      </c>
      <c r="K2778" t="str">
        <f t="shared" si="175"/>
        <v>niveau primaire</v>
      </c>
      <c r="L2778" t="str">
        <f t="shared" si="176"/>
        <v>EST</v>
      </c>
      <c r="M2778" s="11">
        <f t="shared" si="177"/>
        <v>64744</v>
      </c>
      <c r="N2778" s="11">
        <f t="shared" si="178"/>
        <v>8116</v>
      </c>
    </row>
    <row r="2779" spans="1:14" x14ac:dyDescent="0.25">
      <c r="A2779" s="5">
        <v>24</v>
      </c>
      <c r="B2779" s="9" t="s">
        <v>45</v>
      </c>
      <c r="C2779" s="10" t="s">
        <v>46</v>
      </c>
      <c r="D2779">
        <v>1968</v>
      </c>
      <c r="E2779" s="7" t="s">
        <v>194</v>
      </c>
      <c r="F2779" s="8">
        <v>556</v>
      </c>
      <c r="G2779" s="8">
        <v>2220</v>
      </c>
      <c r="H2779" s="8">
        <v>980</v>
      </c>
      <c r="I2779" s="8">
        <v>4004</v>
      </c>
      <c r="J2779" t="str">
        <f>LOOKUP(A2779,Feuil7!A$2:A$28,Feuil7!D$2:D$28)</f>
        <v>CENTRE</v>
      </c>
      <c r="K2779" t="str">
        <f t="shared" si="175"/>
        <v>niveau secondaire</v>
      </c>
      <c r="L2779" t="str">
        <f t="shared" si="176"/>
        <v>BASSIN PARISIEN</v>
      </c>
      <c r="M2779" s="11">
        <f t="shared" si="177"/>
        <v>7760</v>
      </c>
      <c r="N2779" s="11">
        <f t="shared" si="178"/>
        <v>1536</v>
      </c>
    </row>
    <row r="2780" spans="1:14" x14ac:dyDescent="0.25">
      <c r="A2780" s="5">
        <v>31</v>
      </c>
      <c r="B2780" s="9" t="s">
        <v>133</v>
      </c>
      <c r="C2780" s="10" t="s">
        <v>134</v>
      </c>
      <c r="D2780" s="11">
        <v>1982</v>
      </c>
      <c r="E2780" s="7" t="s">
        <v>196</v>
      </c>
      <c r="F2780" s="8">
        <v>5384</v>
      </c>
      <c r="G2780" s="8">
        <v>25912</v>
      </c>
      <c r="H2780" s="8">
        <v>7300</v>
      </c>
      <c r="I2780" s="8">
        <v>19424</v>
      </c>
      <c r="J2780" t="str">
        <f>LOOKUP(A2780,Feuil7!A$2:A$28,Feuil7!D$2:D$28)</f>
        <v>NORD-PAS-DE-CALAIS</v>
      </c>
      <c r="K2780" t="str">
        <f t="shared" si="175"/>
        <v>niveau supérieur</v>
      </c>
      <c r="L2780" t="str">
        <f t="shared" si="176"/>
        <v/>
      </c>
      <c r="M2780" s="11">
        <f t="shared" si="177"/>
        <v>58020</v>
      </c>
      <c r="N2780" s="11">
        <f t="shared" si="178"/>
        <v>12684</v>
      </c>
    </row>
    <row r="2781" spans="1:14" x14ac:dyDescent="0.25">
      <c r="A2781" s="5">
        <v>82</v>
      </c>
      <c r="B2781" s="9" t="s">
        <v>88</v>
      </c>
      <c r="C2781" s="10" t="s">
        <v>89</v>
      </c>
      <c r="D2781">
        <v>1968</v>
      </c>
      <c r="E2781" s="7" t="s">
        <v>197</v>
      </c>
      <c r="F2781" s="8">
        <v>1144</v>
      </c>
      <c r="G2781" s="8">
        <v>13388</v>
      </c>
      <c r="H2781" s="8">
        <v>996</v>
      </c>
      <c r="I2781" s="8">
        <v>5400</v>
      </c>
      <c r="J2781" t="str">
        <f>LOOKUP(A2781,Feuil7!A$2:A$28,Feuil7!D$2:D$28)</f>
        <v>RHONE-ALPES</v>
      </c>
      <c r="K2781" t="str">
        <f t="shared" si="175"/>
        <v>niveau supérieur</v>
      </c>
      <c r="L2781" t="str">
        <f t="shared" si="176"/>
        <v>CENTRE-EST</v>
      </c>
      <c r="M2781" s="11">
        <f t="shared" si="177"/>
        <v>20928</v>
      </c>
      <c r="N2781" s="11">
        <f t="shared" si="178"/>
        <v>2140</v>
      </c>
    </row>
    <row r="2782" spans="1:14" x14ac:dyDescent="0.25">
      <c r="A2782" s="5">
        <v>25</v>
      </c>
      <c r="B2782" s="9" t="s">
        <v>112</v>
      </c>
      <c r="C2782" s="10" t="s">
        <v>113</v>
      </c>
      <c r="D2782" s="11">
        <v>2011</v>
      </c>
      <c r="E2782" s="7" t="s">
        <v>193</v>
      </c>
      <c r="F2782" s="8">
        <v>100.58631793823562</v>
      </c>
      <c r="G2782" s="8">
        <v>18262.882183777027</v>
      </c>
      <c r="H2782" s="8">
        <v>73.160918040345905</v>
      </c>
      <c r="I2782" s="8">
        <v>31400.572917093727</v>
      </c>
      <c r="J2782" t="str">
        <f>LOOKUP(A2782,Feuil7!A$2:A$28,Feuil7!D$2:D$28)</f>
        <v>BASSE-NORMANDIE</v>
      </c>
      <c r="K2782" t="str">
        <f t="shared" si="175"/>
        <v>niveau primaire</v>
      </c>
      <c r="L2782" t="str">
        <f t="shared" si="176"/>
        <v>BASSIN PARISIEN</v>
      </c>
      <c r="M2782" s="11">
        <f t="shared" si="177"/>
        <v>49837.202336849339</v>
      </c>
      <c r="N2782" s="11">
        <f t="shared" si="178"/>
        <v>173.74723597858153</v>
      </c>
    </row>
    <row r="2783" spans="1:14" x14ac:dyDescent="0.25">
      <c r="A2783" s="5">
        <v>21</v>
      </c>
      <c r="B2783" s="9" t="s">
        <v>114</v>
      </c>
      <c r="C2783" s="10" t="s">
        <v>115</v>
      </c>
      <c r="D2783" s="11">
        <v>1975</v>
      </c>
      <c r="E2783" s="7" t="s">
        <v>193</v>
      </c>
      <c r="F2783" s="8">
        <v>6595</v>
      </c>
      <c r="G2783" s="8">
        <v>41055</v>
      </c>
      <c r="H2783" s="8">
        <v>8410</v>
      </c>
      <c r="I2783" s="8">
        <v>52000</v>
      </c>
      <c r="J2783" t="str">
        <f>LOOKUP(A2783,Feuil7!A$2:A$28,Feuil7!D$2:D$28)</f>
        <v>CHAMPAGNE-ARDENNE</v>
      </c>
      <c r="K2783" t="str">
        <f t="shared" si="175"/>
        <v>niveau primaire</v>
      </c>
      <c r="L2783" t="str">
        <f t="shared" si="176"/>
        <v>BASSIN PARISIEN</v>
      </c>
      <c r="M2783" s="11">
        <f t="shared" si="177"/>
        <v>108060</v>
      </c>
      <c r="N2783" s="11">
        <f t="shared" si="178"/>
        <v>15005</v>
      </c>
    </row>
    <row r="2784" spans="1:14" x14ac:dyDescent="0.25">
      <c r="A2784" s="5">
        <v>82</v>
      </c>
      <c r="B2784" s="9" t="s">
        <v>96</v>
      </c>
      <c r="C2784" s="10" t="s">
        <v>97</v>
      </c>
      <c r="D2784" s="11">
        <v>2011</v>
      </c>
      <c r="E2784" s="7" t="s">
        <v>195</v>
      </c>
      <c r="F2784" s="8">
        <v>6938.559937975082</v>
      </c>
      <c r="G2784" s="8">
        <v>79927.51245610397</v>
      </c>
      <c r="H2784" s="8">
        <v>4521.2436280681404</v>
      </c>
      <c r="I2784" s="8">
        <v>60520.525291075959</v>
      </c>
      <c r="J2784" t="str">
        <f>LOOKUP(A2784,Feuil7!A$2:A$28,Feuil7!D$2:D$28)</f>
        <v>RHONE-ALPES</v>
      </c>
      <c r="K2784" t="str">
        <f t="shared" si="175"/>
        <v>niveau secondaire</v>
      </c>
      <c r="L2784" t="str">
        <f t="shared" si="176"/>
        <v>CENTRE-EST</v>
      </c>
      <c r="M2784" s="11">
        <f t="shared" si="177"/>
        <v>151907.84131322315</v>
      </c>
      <c r="N2784" s="11">
        <f t="shared" si="178"/>
        <v>11459.803566043222</v>
      </c>
    </row>
    <row r="2785" spans="1:14" x14ac:dyDescent="0.25">
      <c r="A2785" s="5">
        <v>83</v>
      </c>
      <c r="B2785" s="9" t="s">
        <v>37</v>
      </c>
      <c r="C2785" s="10" t="s">
        <v>38</v>
      </c>
      <c r="D2785" s="11">
        <v>1999</v>
      </c>
      <c r="E2785" s="7" t="s">
        <v>196</v>
      </c>
      <c r="F2785" s="8">
        <v>1043</v>
      </c>
      <c r="G2785" s="8">
        <v>5272</v>
      </c>
      <c r="H2785" s="8">
        <v>910</v>
      </c>
      <c r="I2785" s="8">
        <v>6918</v>
      </c>
      <c r="J2785" t="str">
        <f>LOOKUP(A2785,Feuil7!A$2:A$28,Feuil7!D$2:D$28)</f>
        <v>AUVERGNE</v>
      </c>
      <c r="K2785" t="str">
        <f t="shared" si="175"/>
        <v>niveau supérieur</v>
      </c>
      <c r="L2785" t="str">
        <f t="shared" si="176"/>
        <v>CENTRE-EST</v>
      </c>
      <c r="M2785" s="11">
        <f t="shared" si="177"/>
        <v>14143</v>
      </c>
      <c r="N2785" s="11">
        <f t="shared" si="178"/>
        <v>1953</v>
      </c>
    </row>
    <row r="2786" spans="1:14" x14ac:dyDescent="0.25">
      <c r="A2786" s="5">
        <v>52</v>
      </c>
      <c r="B2786" s="9" t="s">
        <v>57</v>
      </c>
      <c r="C2786" s="10" t="s">
        <v>117</v>
      </c>
      <c r="D2786" s="11">
        <v>1975</v>
      </c>
      <c r="E2786" s="7" t="s">
        <v>194</v>
      </c>
      <c r="F2786" s="8">
        <v>1140</v>
      </c>
      <c r="G2786" s="8">
        <v>1625</v>
      </c>
      <c r="H2786" s="8">
        <v>1620</v>
      </c>
      <c r="I2786" s="8">
        <v>3290</v>
      </c>
      <c r="J2786" t="str">
        <f>LOOKUP(A2786,Feuil7!A$2:A$28,Feuil7!D$2:D$28)</f>
        <v>PAYS DE LA LOIRE</v>
      </c>
      <c r="K2786" t="str">
        <f t="shared" si="175"/>
        <v>niveau secondaire</v>
      </c>
      <c r="L2786" t="str">
        <f t="shared" si="176"/>
        <v>OUEST</v>
      </c>
      <c r="M2786" s="11">
        <f t="shared" si="177"/>
        <v>7675</v>
      </c>
      <c r="N2786" s="11">
        <f t="shared" si="178"/>
        <v>2760</v>
      </c>
    </row>
    <row r="2787" spans="1:14" x14ac:dyDescent="0.25">
      <c r="A2787" s="5">
        <v>11</v>
      </c>
      <c r="B2787" s="9" t="s">
        <v>156</v>
      </c>
      <c r="C2787" s="10" t="s">
        <v>157</v>
      </c>
      <c r="D2787" s="11">
        <v>1990</v>
      </c>
      <c r="E2787" s="7" t="s">
        <v>195</v>
      </c>
      <c r="F2787" s="8">
        <v>16620</v>
      </c>
      <c r="G2787" s="8">
        <v>72146</v>
      </c>
      <c r="H2787" s="8">
        <v>14762</v>
      </c>
      <c r="I2787" s="8">
        <v>67546</v>
      </c>
      <c r="J2787" t="str">
        <f>LOOKUP(A2787,Feuil7!A$2:A$28,Feuil7!D$2:D$28)</f>
        <v>ILE-DE-FRANCE</v>
      </c>
      <c r="K2787" t="str">
        <f t="shared" si="175"/>
        <v>niveau secondaire</v>
      </c>
      <c r="L2787" t="str">
        <f t="shared" si="176"/>
        <v>REGION PARISIENNE</v>
      </c>
      <c r="M2787" s="11">
        <f t="shared" si="177"/>
        <v>171074</v>
      </c>
      <c r="N2787" s="11">
        <f t="shared" si="178"/>
        <v>31382</v>
      </c>
    </row>
    <row r="2788" spans="1:14" x14ac:dyDescent="0.25">
      <c r="A2788" s="5">
        <v>72</v>
      </c>
      <c r="B2788" s="9" t="s">
        <v>137</v>
      </c>
      <c r="C2788" s="10" t="s">
        <v>138</v>
      </c>
      <c r="D2788" s="11">
        <v>1999</v>
      </c>
      <c r="E2788" s="7" t="s">
        <v>194</v>
      </c>
      <c r="F2788" s="8">
        <v>1274</v>
      </c>
      <c r="G2788" s="8">
        <v>13662</v>
      </c>
      <c r="H2788" s="8">
        <v>879</v>
      </c>
      <c r="I2788" s="8">
        <v>21265</v>
      </c>
      <c r="J2788" t="str">
        <f>LOOKUP(A2788,Feuil7!A$2:A$28,Feuil7!D$2:D$28)</f>
        <v>AQUITAINE</v>
      </c>
      <c r="K2788" t="str">
        <f t="shared" si="175"/>
        <v>niveau secondaire</v>
      </c>
      <c r="L2788" t="str">
        <f t="shared" si="176"/>
        <v>SUD-OUEST</v>
      </c>
      <c r="M2788" s="11">
        <f t="shared" si="177"/>
        <v>37080</v>
      </c>
      <c r="N2788" s="11">
        <f t="shared" si="178"/>
        <v>2153</v>
      </c>
    </row>
    <row r="2789" spans="1:14" x14ac:dyDescent="0.25">
      <c r="A2789" s="5">
        <v>72</v>
      </c>
      <c r="B2789" s="9" t="s">
        <v>92</v>
      </c>
      <c r="C2789" s="10" t="s">
        <v>93</v>
      </c>
      <c r="D2789" s="11">
        <v>1982</v>
      </c>
      <c r="E2789" s="7" t="s">
        <v>197</v>
      </c>
      <c r="F2789" s="8">
        <v>516</v>
      </c>
      <c r="G2789" s="8">
        <v>5812</v>
      </c>
      <c r="H2789" s="8">
        <v>576</v>
      </c>
      <c r="I2789" s="8">
        <v>5144</v>
      </c>
      <c r="J2789" t="str">
        <f>LOOKUP(A2789,Feuil7!A$2:A$28,Feuil7!D$2:D$28)</f>
        <v>AQUITAINE</v>
      </c>
      <c r="K2789" t="str">
        <f t="shared" si="175"/>
        <v>niveau supérieur</v>
      </c>
      <c r="L2789" t="str">
        <f t="shared" si="176"/>
        <v>SUD-OUEST</v>
      </c>
      <c r="M2789" s="11">
        <f t="shared" si="177"/>
        <v>12048</v>
      </c>
      <c r="N2789" s="11">
        <f t="shared" si="178"/>
        <v>1092</v>
      </c>
    </row>
    <row r="2790" spans="1:14" x14ac:dyDescent="0.25">
      <c r="A2790" s="5">
        <v>93</v>
      </c>
      <c r="B2790" s="9" t="s">
        <v>308</v>
      </c>
      <c r="C2790" s="10" t="s">
        <v>17</v>
      </c>
      <c r="D2790" s="11">
        <v>1975</v>
      </c>
      <c r="E2790" s="7" t="s">
        <v>193</v>
      </c>
      <c r="F2790" s="8">
        <v>780</v>
      </c>
      <c r="G2790" s="8">
        <v>9370</v>
      </c>
      <c r="H2790" s="8">
        <v>915</v>
      </c>
      <c r="I2790" s="8">
        <v>11530</v>
      </c>
      <c r="J2790" t="str">
        <f>LOOKUP(A2790,Feuil7!A$2:A$28,Feuil7!D$2:D$28)</f>
        <v>PROVENCE-ALPES-COTE D'AZUR</v>
      </c>
      <c r="K2790" t="str">
        <f t="shared" si="175"/>
        <v>niveau primaire</v>
      </c>
      <c r="L2790" t="str">
        <f t="shared" si="176"/>
        <v>MEDITERRANEE</v>
      </c>
      <c r="M2790" s="11">
        <f t="shared" si="177"/>
        <v>22595</v>
      </c>
      <c r="N2790" s="11">
        <f t="shared" si="178"/>
        <v>1695</v>
      </c>
    </row>
    <row r="2791" spans="1:14" x14ac:dyDescent="0.25">
      <c r="A2791" s="5">
        <v>73</v>
      </c>
      <c r="B2791" s="9" t="s">
        <v>30</v>
      </c>
      <c r="C2791" s="10" t="s">
        <v>31</v>
      </c>
      <c r="D2791">
        <v>1968</v>
      </c>
      <c r="E2791" s="7" t="s">
        <v>195</v>
      </c>
      <c r="F2791" s="8">
        <v>2808</v>
      </c>
      <c r="G2791" s="8">
        <v>4936</v>
      </c>
      <c r="H2791" s="8">
        <v>1464</v>
      </c>
      <c r="I2791" s="8">
        <v>3124</v>
      </c>
      <c r="J2791" t="str">
        <f>LOOKUP(A2791,Feuil7!A$2:A$28,Feuil7!D$2:D$28)</f>
        <v>MIDI-PYRENEES</v>
      </c>
      <c r="K2791" t="str">
        <f t="shared" si="175"/>
        <v>niveau secondaire</v>
      </c>
      <c r="L2791" t="str">
        <f t="shared" si="176"/>
        <v>SUD-OUEST</v>
      </c>
      <c r="M2791" s="11">
        <f t="shared" si="177"/>
        <v>12332</v>
      </c>
      <c r="N2791" s="11">
        <f t="shared" si="178"/>
        <v>4272</v>
      </c>
    </row>
    <row r="2792" spans="1:14" x14ac:dyDescent="0.25">
      <c r="A2792" s="5">
        <v>91</v>
      </c>
      <c r="B2792" s="9" t="s">
        <v>141</v>
      </c>
      <c r="C2792" s="10" t="s">
        <v>142</v>
      </c>
      <c r="D2792" s="11">
        <v>1975</v>
      </c>
      <c r="E2792" s="7" t="s">
        <v>194</v>
      </c>
      <c r="F2792" s="8">
        <v>1300</v>
      </c>
      <c r="G2792" s="8">
        <v>4950</v>
      </c>
      <c r="H2792" s="8">
        <v>1390</v>
      </c>
      <c r="I2792" s="8">
        <v>7230</v>
      </c>
      <c r="J2792" t="str">
        <f>LOOKUP(A2792,Feuil7!A$2:A$28,Feuil7!D$2:D$28)</f>
        <v>LANGUEDOC-ROUSSILLON</v>
      </c>
      <c r="K2792" t="str">
        <f t="shared" si="175"/>
        <v>niveau secondaire</v>
      </c>
      <c r="L2792" t="str">
        <f t="shared" si="176"/>
        <v>MEDITERRANEE</v>
      </c>
      <c r="M2792" s="11">
        <f t="shared" si="177"/>
        <v>14870</v>
      </c>
      <c r="N2792" s="11">
        <f t="shared" si="178"/>
        <v>2690</v>
      </c>
    </row>
    <row r="2793" spans="1:14" x14ac:dyDescent="0.25">
      <c r="A2793" s="5">
        <v>24</v>
      </c>
      <c r="B2793" s="9" t="s">
        <v>94</v>
      </c>
      <c r="C2793" s="10" t="s">
        <v>95</v>
      </c>
      <c r="D2793" s="11">
        <v>1982</v>
      </c>
      <c r="E2793" s="7" t="s">
        <v>194</v>
      </c>
      <c r="F2793" s="8">
        <v>1116</v>
      </c>
      <c r="G2793" s="8">
        <v>2988</v>
      </c>
      <c r="H2793" s="8">
        <v>1544</v>
      </c>
      <c r="I2793" s="8">
        <v>5636</v>
      </c>
      <c r="J2793" t="str">
        <f>LOOKUP(A2793,Feuil7!A$2:A$28,Feuil7!D$2:D$28)</f>
        <v>CENTRE</v>
      </c>
      <c r="K2793" t="str">
        <f t="shared" si="175"/>
        <v>niveau secondaire</v>
      </c>
      <c r="L2793" t="str">
        <f t="shared" si="176"/>
        <v>BASSIN PARISIEN</v>
      </c>
      <c r="M2793" s="11">
        <f t="shared" si="177"/>
        <v>11284</v>
      </c>
      <c r="N2793" s="11">
        <f t="shared" si="178"/>
        <v>2660</v>
      </c>
    </row>
    <row r="2794" spans="1:14" x14ac:dyDescent="0.25">
      <c r="A2794" s="5">
        <v>54</v>
      </c>
      <c r="B2794" s="9" t="s">
        <v>176</v>
      </c>
      <c r="C2794" s="10" t="s">
        <v>177</v>
      </c>
      <c r="D2794" s="11">
        <v>1990</v>
      </c>
      <c r="E2794" s="7" t="s">
        <v>195</v>
      </c>
      <c r="F2794" s="8">
        <v>6193</v>
      </c>
      <c r="G2794" s="8">
        <v>27644</v>
      </c>
      <c r="H2794" s="8">
        <v>4372</v>
      </c>
      <c r="I2794" s="8">
        <v>17740</v>
      </c>
      <c r="J2794" t="str">
        <f>LOOKUP(A2794,Feuil7!A$2:A$28,Feuil7!D$2:D$28)</f>
        <v>POITOU-CHARENTES</v>
      </c>
      <c r="K2794" t="str">
        <f t="shared" si="175"/>
        <v>niveau secondaire</v>
      </c>
      <c r="L2794" t="str">
        <f t="shared" si="176"/>
        <v>OUEST</v>
      </c>
      <c r="M2794" s="11">
        <f t="shared" si="177"/>
        <v>55949</v>
      </c>
      <c r="N2794" s="11">
        <f t="shared" si="178"/>
        <v>10565</v>
      </c>
    </row>
    <row r="2795" spans="1:14" x14ac:dyDescent="0.25">
      <c r="A2795" s="5">
        <v>43</v>
      </c>
      <c r="B2795" s="9" t="s">
        <v>90</v>
      </c>
      <c r="C2795" s="10" t="s">
        <v>91</v>
      </c>
      <c r="D2795" s="11">
        <v>1999</v>
      </c>
      <c r="E2795" s="7" t="s">
        <v>194</v>
      </c>
      <c r="F2795" s="8">
        <v>700</v>
      </c>
      <c r="G2795" s="8">
        <v>4952</v>
      </c>
      <c r="H2795" s="8">
        <v>607</v>
      </c>
      <c r="I2795" s="8">
        <v>7892</v>
      </c>
      <c r="J2795" t="str">
        <f>LOOKUP(A2795,Feuil7!A$2:A$28,Feuil7!D$2:D$28)</f>
        <v>FRANCHE-COMTE</v>
      </c>
      <c r="K2795" t="str">
        <f t="shared" si="175"/>
        <v>niveau secondaire</v>
      </c>
      <c r="L2795" t="str">
        <f t="shared" si="176"/>
        <v>EST</v>
      </c>
      <c r="M2795" s="11">
        <f t="shared" si="177"/>
        <v>14151</v>
      </c>
      <c r="N2795" s="11">
        <f t="shared" si="178"/>
        <v>1307</v>
      </c>
    </row>
    <row r="2796" spans="1:14" x14ac:dyDescent="0.25">
      <c r="A2796" s="5">
        <v>82</v>
      </c>
      <c r="B2796" s="6" t="s">
        <v>307</v>
      </c>
      <c r="C2796" s="7" t="s">
        <v>10</v>
      </c>
      <c r="D2796" s="11">
        <v>2011</v>
      </c>
      <c r="E2796" s="7" t="s">
        <v>11</v>
      </c>
      <c r="F2796" s="8">
        <v>3158.2101434932802</v>
      </c>
      <c r="G2796" s="8">
        <v>32658.151648955456</v>
      </c>
      <c r="H2796" s="8">
        <v>1955.19876717288</v>
      </c>
      <c r="I2796" s="8">
        <v>35283.529227508028</v>
      </c>
      <c r="J2796" t="str">
        <f>LOOKUP(A2796,Feuil7!A$2:A$28,Feuil7!D$2:D$28)</f>
        <v>RHONE-ALPES</v>
      </c>
      <c r="K2796" t="str">
        <f t="shared" si="175"/>
        <v>niveau primaire</v>
      </c>
      <c r="L2796" t="str">
        <f t="shared" si="176"/>
        <v>CENTRE-EST</v>
      </c>
      <c r="M2796" s="11">
        <f t="shared" si="177"/>
        <v>73055.089787129633</v>
      </c>
      <c r="N2796" s="11">
        <f t="shared" si="178"/>
        <v>5113.4089106661604</v>
      </c>
    </row>
    <row r="2797" spans="1:14" x14ac:dyDescent="0.25">
      <c r="A2797" s="5">
        <v>83</v>
      </c>
      <c r="B2797" s="9" t="s">
        <v>135</v>
      </c>
      <c r="C2797" s="10" t="s">
        <v>136</v>
      </c>
      <c r="D2797" s="11">
        <v>2006</v>
      </c>
      <c r="E2797" s="7" t="s">
        <v>196</v>
      </c>
      <c r="F2797" s="8">
        <v>4769.1757984302531</v>
      </c>
      <c r="G2797" s="8">
        <v>28798.841303938108</v>
      </c>
      <c r="H2797" s="8">
        <v>4451.8572802793178</v>
      </c>
      <c r="I2797" s="8">
        <v>34835.055247887496</v>
      </c>
      <c r="J2797" t="str">
        <f>LOOKUP(A2797,Feuil7!A$2:A$28,Feuil7!D$2:D$28)</f>
        <v>AUVERGNE</v>
      </c>
      <c r="K2797" t="str">
        <f t="shared" si="175"/>
        <v>niveau supérieur</v>
      </c>
      <c r="L2797" t="str">
        <f t="shared" si="176"/>
        <v>CENTRE-EST</v>
      </c>
      <c r="M2797" s="11">
        <f t="shared" si="177"/>
        <v>72854.929630535189</v>
      </c>
      <c r="N2797" s="11">
        <f t="shared" si="178"/>
        <v>9221.03307870957</v>
      </c>
    </row>
    <row r="2798" spans="1:14" x14ac:dyDescent="0.25">
      <c r="A2798" s="5">
        <v>23</v>
      </c>
      <c r="B2798" s="9" t="s">
        <v>158</v>
      </c>
      <c r="C2798" s="10" t="s">
        <v>159</v>
      </c>
      <c r="D2798" s="11">
        <v>1999</v>
      </c>
      <c r="E2798" s="7" t="s">
        <v>11</v>
      </c>
      <c r="F2798" s="8">
        <v>8639</v>
      </c>
      <c r="G2798" s="8">
        <v>90042</v>
      </c>
      <c r="H2798" s="8">
        <v>5856</v>
      </c>
      <c r="I2798" s="8">
        <v>112365</v>
      </c>
      <c r="J2798" t="str">
        <f>LOOKUP(A2798,Feuil7!A$2:A$28,Feuil7!D$2:D$28)</f>
        <v>HAUTE-NORMANDIE</v>
      </c>
      <c r="K2798" t="str">
        <f t="shared" si="175"/>
        <v>niveau primaire</v>
      </c>
      <c r="L2798" t="str">
        <f t="shared" si="176"/>
        <v>BASSIN PARISIEN</v>
      </c>
      <c r="M2798" s="11">
        <f t="shared" si="177"/>
        <v>216902</v>
      </c>
      <c r="N2798" s="11">
        <f t="shared" si="178"/>
        <v>14495</v>
      </c>
    </row>
    <row r="2799" spans="1:14" x14ac:dyDescent="0.25">
      <c r="A2799" s="5">
        <v>73</v>
      </c>
      <c r="B2799" s="9" t="s">
        <v>30</v>
      </c>
      <c r="C2799" s="10" t="s">
        <v>31</v>
      </c>
      <c r="D2799" s="11">
        <v>1975</v>
      </c>
      <c r="E2799" s="7" t="s">
        <v>195</v>
      </c>
      <c r="F2799" s="8">
        <v>4880</v>
      </c>
      <c r="G2799" s="8">
        <v>10135</v>
      </c>
      <c r="H2799" s="8">
        <v>2470</v>
      </c>
      <c r="I2799" s="8">
        <v>5145</v>
      </c>
      <c r="J2799" t="str">
        <f>LOOKUP(A2799,Feuil7!A$2:A$28,Feuil7!D$2:D$28)</f>
        <v>MIDI-PYRENEES</v>
      </c>
      <c r="K2799" t="str">
        <f t="shared" si="175"/>
        <v>niveau secondaire</v>
      </c>
      <c r="L2799" t="str">
        <f t="shared" si="176"/>
        <v>SUD-OUEST</v>
      </c>
      <c r="M2799" s="11">
        <f t="shared" si="177"/>
        <v>22630</v>
      </c>
      <c r="N2799" s="11">
        <f t="shared" si="178"/>
        <v>7350</v>
      </c>
    </row>
    <row r="2800" spans="1:14" x14ac:dyDescent="0.25">
      <c r="A2800" s="5">
        <v>82</v>
      </c>
      <c r="B2800" s="9" t="s">
        <v>147</v>
      </c>
      <c r="C2800" s="10" t="s">
        <v>148</v>
      </c>
      <c r="D2800" s="11">
        <v>1982</v>
      </c>
      <c r="E2800" s="7" t="s">
        <v>194</v>
      </c>
      <c r="F2800" s="8">
        <v>6672</v>
      </c>
      <c r="G2800" s="8">
        <v>17856</v>
      </c>
      <c r="H2800" s="8">
        <v>7608</v>
      </c>
      <c r="I2800" s="8">
        <v>36280</v>
      </c>
      <c r="J2800" t="str">
        <f>LOOKUP(A2800,Feuil7!A$2:A$28,Feuil7!D$2:D$28)</f>
        <v>RHONE-ALPES</v>
      </c>
      <c r="K2800" t="str">
        <f t="shared" si="175"/>
        <v>niveau secondaire</v>
      </c>
      <c r="L2800" t="str">
        <f t="shared" si="176"/>
        <v>CENTRE-EST</v>
      </c>
      <c r="M2800" s="11">
        <f t="shared" si="177"/>
        <v>68416</v>
      </c>
      <c r="N2800" s="11">
        <f t="shared" si="178"/>
        <v>14280</v>
      </c>
    </row>
    <row r="2801" spans="1:14" x14ac:dyDescent="0.25">
      <c r="A2801" s="5">
        <v>11</v>
      </c>
      <c r="B2801" s="9" t="s">
        <v>162</v>
      </c>
      <c r="C2801" s="10" t="s">
        <v>163</v>
      </c>
      <c r="D2801" s="11">
        <v>1975</v>
      </c>
      <c r="E2801" s="7" t="s">
        <v>11</v>
      </c>
      <c r="F2801" s="8">
        <v>14530</v>
      </c>
      <c r="G2801" s="8">
        <v>90385</v>
      </c>
      <c r="H2801" s="8">
        <v>12225</v>
      </c>
      <c r="I2801" s="8">
        <v>101445</v>
      </c>
      <c r="J2801" t="str">
        <f>LOOKUP(A2801,Feuil7!A$2:A$28,Feuil7!D$2:D$28)</f>
        <v>ILE-DE-FRANCE</v>
      </c>
      <c r="K2801" t="str">
        <f t="shared" si="175"/>
        <v>niveau primaire</v>
      </c>
      <c r="L2801" t="str">
        <f t="shared" si="176"/>
        <v>REGION PARISIENNE</v>
      </c>
      <c r="M2801" s="11">
        <f t="shared" si="177"/>
        <v>218585</v>
      </c>
      <c r="N2801" s="11">
        <f t="shared" si="178"/>
        <v>26755</v>
      </c>
    </row>
    <row r="2802" spans="1:14" x14ac:dyDescent="0.25">
      <c r="A2802" s="5">
        <v>26</v>
      </c>
      <c r="B2802" s="9" t="s">
        <v>151</v>
      </c>
      <c r="C2802" s="10" t="s">
        <v>152</v>
      </c>
      <c r="D2802" s="11">
        <v>1990</v>
      </c>
      <c r="E2802" s="7" t="s">
        <v>194</v>
      </c>
      <c r="F2802" s="8">
        <v>1483</v>
      </c>
      <c r="G2802" s="8">
        <v>8056</v>
      </c>
      <c r="H2802" s="8">
        <v>1865</v>
      </c>
      <c r="I2802" s="8">
        <v>16073</v>
      </c>
      <c r="J2802" t="str">
        <f>LOOKUP(A2802,Feuil7!A$2:A$28,Feuil7!D$2:D$28)</f>
        <v>BOURGOGNE</v>
      </c>
      <c r="K2802" t="str">
        <f t="shared" si="175"/>
        <v>niveau secondaire</v>
      </c>
      <c r="L2802" t="str">
        <f t="shared" si="176"/>
        <v>BASSIN PARISIEN</v>
      </c>
      <c r="M2802" s="11">
        <f t="shared" si="177"/>
        <v>27477</v>
      </c>
      <c r="N2802" s="11">
        <f t="shared" si="178"/>
        <v>3348</v>
      </c>
    </row>
    <row r="2803" spans="1:14" x14ac:dyDescent="0.25">
      <c r="A2803" s="5">
        <v>11</v>
      </c>
      <c r="B2803" s="9" t="s">
        <v>50</v>
      </c>
      <c r="C2803" s="10" t="s">
        <v>190</v>
      </c>
      <c r="D2803" s="11">
        <v>1999</v>
      </c>
      <c r="E2803" s="7" t="s">
        <v>196</v>
      </c>
      <c r="F2803" s="8">
        <v>7162</v>
      </c>
      <c r="G2803" s="8">
        <v>49189</v>
      </c>
      <c r="H2803" s="8">
        <v>8607</v>
      </c>
      <c r="I2803" s="8">
        <v>59880</v>
      </c>
      <c r="J2803" t="str">
        <f>LOOKUP(A2803,Feuil7!A$2:A$28,Feuil7!D$2:D$28)</f>
        <v>ILE-DE-FRANCE</v>
      </c>
      <c r="K2803" t="str">
        <f t="shared" si="175"/>
        <v>niveau supérieur</v>
      </c>
      <c r="L2803" t="str">
        <f t="shared" si="176"/>
        <v>REGION PARISIENNE</v>
      </c>
      <c r="M2803" s="11">
        <f t="shared" si="177"/>
        <v>124838</v>
      </c>
      <c r="N2803" s="11">
        <f t="shared" si="178"/>
        <v>15769</v>
      </c>
    </row>
    <row r="2804" spans="1:14" x14ac:dyDescent="0.25">
      <c r="A2804" s="5">
        <v>22</v>
      </c>
      <c r="B2804" s="9" t="s">
        <v>129</v>
      </c>
      <c r="C2804" s="10" t="s">
        <v>130</v>
      </c>
      <c r="D2804" s="11">
        <v>1982</v>
      </c>
      <c r="E2804" s="7" t="s">
        <v>193</v>
      </c>
      <c r="F2804" s="8">
        <v>3544</v>
      </c>
      <c r="G2804" s="8">
        <v>41284</v>
      </c>
      <c r="H2804" s="8">
        <v>3768</v>
      </c>
      <c r="I2804" s="8">
        <v>53552</v>
      </c>
      <c r="J2804" t="str">
        <f>LOOKUP(A2804,Feuil7!A$2:A$28,Feuil7!D$2:D$28)</f>
        <v>PICARDIE</v>
      </c>
      <c r="K2804" t="str">
        <f t="shared" si="175"/>
        <v>niveau primaire</v>
      </c>
      <c r="L2804" t="str">
        <f t="shared" si="176"/>
        <v>BASSIN PARISIEN</v>
      </c>
      <c r="M2804" s="11">
        <f t="shared" si="177"/>
        <v>102148</v>
      </c>
      <c r="N2804" s="11">
        <f t="shared" si="178"/>
        <v>7312</v>
      </c>
    </row>
    <row r="2805" spans="1:14" x14ac:dyDescent="0.25">
      <c r="A2805" s="5">
        <v>93</v>
      </c>
      <c r="B2805" s="9" t="s">
        <v>172</v>
      </c>
      <c r="C2805" s="10" t="s">
        <v>173</v>
      </c>
      <c r="D2805" s="11">
        <v>1975</v>
      </c>
      <c r="E2805" s="7" t="s">
        <v>193</v>
      </c>
      <c r="F2805" s="8">
        <v>3710</v>
      </c>
      <c r="G2805" s="8">
        <v>28495</v>
      </c>
      <c r="H2805" s="8">
        <v>3975</v>
      </c>
      <c r="I2805" s="8">
        <v>35390</v>
      </c>
      <c r="J2805" t="str">
        <f>LOOKUP(A2805,Feuil7!A$2:A$28,Feuil7!D$2:D$28)</f>
        <v>PROVENCE-ALPES-COTE D'AZUR</v>
      </c>
      <c r="K2805" t="str">
        <f t="shared" si="175"/>
        <v>niveau primaire</v>
      </c>
      <c r="L2805" t="str">
        <f t="shared" si="176"/>
        <v>MEDITERRANEE</v>
      </c>
      <c r="M2805" s="11">
        <f t="shared" si="177"/>
        <v>71570</v>
      </c>
      <c r="N2805" s="11">
        <f t="shared" si="178"/>
        <v>7685</v>
      </c>
    </row>
    <row r="2806" spans="1:14" x14ac:dyDescent="0.25">
      <c r="A2806" s="5">
        <v>93</v>
      </c>
      <c r="B2806" s="9" t="s">
        <v>310</v>
      </c>
      <c r="C2806" s="10" t="s">
        <v>19</v>
      </c>
      <c r="D2806" s="11">
        <v>2006</v>
      </c>
      <c r="E2806" s="7" t="s">
        <v>195</v>
      </c>
      <c r="F2806" s="8">
        <v>8534.9253142500093</v>
      </c>
      <c r="G2806" s="8">
        <v>81400.278732836872</v>
      </c>
      <c r="H2806" s="8">
        <v>5450.8704811690413</v>
      </c>
      <c r="I2806" s="8">
        <v>70980.787905234378</v>
      </c>
      <c r="J2806" t="str">
        <f>LOOKUP(A2806,Feuil7!A$2:A$28,Feuil7!D$2:D$28)</f>
        <v>PROVENCE-ALPES-COTE D'AZUR</v>
      </c>
      <c r="K2806" t="str">
        <f t="shared" si="175"/>
        <v>niveau secondaire</v>
      </c>
      <c r="L2806" t="str">
        <f t="shared" si="176"/>
        <v>MEDITERRANEE</v>
      </c>
      <c r="M2806" s="11">
        <f t="shared" si="177"/>
        <v>166366.86243349029</v>
      </c>
      <c r="N2806" s="11">
        <f t="shared" si="178"/>
        <v>13985.79579541905</v>
      </c>
    </row>
    <row r="2807" spans="1:14" x14ac:dyDescent="0.25">
      <c r="A2807" s="5">
        <v>41</v>
      </c>
      <c r="B2807" s="9" t="s">
        <v>119</v>
      </c>
      <c r="C2807" s="10" t="s">
        <v>120</v>
      </c>
      <c r="D2807">
        <v>1968</v>
      </c>
      <c r="E2807" s="7" t="s">
        <v>197</v>
      </c>
      <c r="F2807" s="8">
        <v>180</v>
      </c>
      <c r="G2807" s="8">
        <v>1540</v>
      </c>
      <c r="H2807" s="8">
        <v>136</v>
      </c>
      <c r="I2807" s="8">
        <v>480</v>
      </c>
      <c r="J2807" t="str">
        <f>LOOKUP(A2807,Feuil7!A$2:A$28,Feuil7!D$2:D$28)</f>
        <v>LORRAINE</v>
      </c>
      <c r="K2807" t="str">
        <f t="shared" si="175"/>
        <v>niveau supérieur</v>
      </c>
      <c r="L2807" t="str">
        <f t="shared" si="176"/>
        <v>EST</v>
      </c>
      <c r="M2807" s="11">
        <f t="shared" si="177"/>
        <v>2336</v>
      </c>
      <c r="N2807" s="11">
        <f t="shared" si="178"/>
        <v>316</v>
      </c>
    </row>
    <row r="2808" spans="1:14" x14ac:dyDescent="0.25">
      <c r="A2808" s="5">
        <v>91</v>
      </c>
      <c r="B2808" s="9" t="s">
        <v>80</v>
      </c>
      <c r="C2808" s="10" t="s">
        <v>81</v>
      </c>
      <c r="D2808" s="11">
        <v>1982</v>
      </c>
      <c r="E2808" s="7" t="s">
        <v>11</v>
      </c>
      <c r="F2808" s="8">
        <v>10372</v>
      </c>
      <c r="G2808" s="8">
        <v>84952</v>
      </c>
      <c r="H2808" s="8">
        <v>7724</v>
      </c>
      <c r="I2808" s="8">
        <v>107068</v>
      </c>
      <c r="J2808" t="str">
        <f>LOOKUP(A2808,Feuil7!A$2:A$28,Feuil7!D$2:D$28)</f>
        <v>LANGUEDOC-ROUSSILLON</v>
      </c>
      <c r="K2808" t="str">
        <f t="shared" si="175"/>
        <v>niveau primaire</v>
      </c>
      <c r="L2808" t="str">
        <f t="shared" si="176"/>
        <v>MEDITERRANEE</v>
      </c>
      <c r="M2808" s="11">
        <f t="shared" si="177"/>
        <v>210116</v>
      </c>
      <c r="N2808" s="11">
        <f t="shared" si="178"/>
        <v>18096</v>
      </c>
    </row>
    <row r="2809" spans="1:14" x14ac:dyDescent="0.25">
      <c r="A2809" s="5">
        <v>41</v>
      </c>
      <c r="B2809" s="9" t="s">
        <v>180</v>
      </c>
      <c r="C2809" s="10" t="s">
        <v>181</v>
      </c>
      <c r="D2809" s="11">
        <v>1990</v>
      </c>
      <c r="E2809" s="7" t="s">
        <v>194</v>
      </c>
      <c r="F2809" s="8">
        <v>1059</v>
      </c>
      <c r="G2809" s="8">
        <v>6160</v>
      </c>
      <c r="H2809" s="8">
        <v>1148</v>
      </c>
      <c r="I2809" s="8">
        <v>9452</v>
      </c>
      <c r="J2809" t="str">
        <f>LOOKUP(A2809,Feuil7!A$2:A$28,Feuil7!D$2:D$28)</f>
        <v>LORRAINE</v>
      </c>
      <c r="K2809" t="str">
        <f t="shared" si="175"/>
        <v>niveau secondaire</v>
      </c>
      <c r="L2809" t="str">
        <f t="shared" si="176"/>
        <v>EST</v>
      </c>
      <c r="M2809" s="11">
        <f t="shared" si="177"/>
        <v>17819</v>
      </c>
      <c r="N2809" s="11">
        <f t="shared" si="178"/>
        <v>2207</v>
      </c>
    </row>
    <row r="2810" spans="1:14" x14ac:dyDescent="0.25">
      <c r="A2810" s="5">
        <v>82</v>
      </c>
      <c r="B2810" s="9" t="s">
        <v>96</v>
      </c>
      <c r="C2810" s="10" t="s">
        <v>97</v>
      </c>
      <c r="D2810" s="11">
        <v>1990</v>
      </c>
      <c r="E2810" s="7" t="s">
        <v>11</v>
      </c>
      <c r="F2810" s="8">
        <v>7344</v>
      </c>
      <c r="G2810" s="8">
        <v>68520</v>
      </c>
      <c r="H2810" s="8">
        <v>5116</v>
      </c>
      <c r="I2810" s="8">
        <v>86652</v>
      </c>
      <c r="J2810" t="str">
        <f>LOOKUP(A2810,Feuil7!A$2:A$28,Feuil7!D$2:D$28)</f>
        <v>RHONE-ALPES</v>
      </c>
      <c r="K2810" t="str">
        <f t="shared" si="175"/>
        <v>niveau primaire</v>
      </c>
      <c r="L2810" t="str">
        <f t="shared" si="176"/>
        <v>CENTRE-EST</v>
      </c>
      <c r="M2810" s="11">
        <f t="shared" si="177"/>
        <v>167632</v>
      </c>
      <c r="N2810" s="11">
        <f t="shared" si="178"/>
        <v>12460</v>
      </c>
    </row>
    <row r="2811" spans="1:14" x14ac:dyDescent="0.25">
      <c r="A2811" s="5">
        <v>21</v>
      </c>
      <c r="B2811" s="9" t="s">
        <v>99</v>
      </c>
      <c r="C2811" s="10" t="s">
        <v>116</v>
      </c>
      <c r="D2811" s="11">
        <v>2011</v>
      </c>
      <c r="E2811" s="7" t="s">
        <v>195</v>
      </c>
      <c r="F2811" s="8">
        <v>2164.215747943862</v>
      </c>
      <c r="G2811" s="8">
        <v>23080.59465959865</v>
      </c>
      <c r="H2811" s="8">
        <v>1308.4103500942597</v>
      </c>
      <c r="I2811" s="8">
        <v>14630.310381884765</v>
      </c>
      <c r="J2811" t="str">
        <f>LOOKUP(A2811,Feuil7!A$2:A$28,Feuil7!D$2:D$28)</f>
        <v>CHAMPAGNE-ARDENNE</v>
      </c>
      <c r="K2811" t="str">
        <f t="shared" si="175"/>
        <v>niveau secondaire</v>
      </c>
      <c r="L2811" t="str">
        <f t="shared" si="176"/>
        <v>BASSIN PARISIEN</v>
      </c>
      <c r="M2811" s="11">
        <f t="shared" si="177"/>
        <v>41183.531139521532</v>
      </c>
      <c r="N2811" s="11">
        <f t="shared" si="178"/>
        <v>3472.6260980381217</v>
      </c>
    </row>
    <row r="2812" spans="1:14" x14ac:dyDescent="0.25">
      <c r="A2812" s="5">
        <v>24</v>
      </c>
      <c r="B2812" s="9" t="s">
        <v>86</v>
      </c>
      <c r="C2812" s="10" t="s">
        <v>87</v>
      </c>
      <c r="D2812" s="11">
        <v>1975</v>
      </c>
      <c r="E2812" s="7" t="s">
        <v>11</v>
      </c>
      <c r="F2812" s="8">
        <v>7665</v>
      </c>
      <c r="G2812" s="8">
        <v>51695</v>
      </c>
      <c r="H2812" s="8">
        <v>6630</v>
      </c>
      <c r="I2812" s="8">
        <v>63885</v>
      </c>
      <c r="J2812" t="str">
        <f>LOOKUP(A2812,Feuil7!A$2:A$28,Feuil7!D$2:D$28)</f>
        <v>CENTRE</v>
      </c>
      <c r="K2812" t="str">
        <f t="shared" si="175"/>
        <v>niveau primaire</v>
      </c>
      <c r="L2812" t="str">
        <f t="shared" si="176"/>
        <v>BASSIN PARISIEN</v>
      </c>
      <c r="M2812" s="11">
        <f t="shared" si="177"/>
        <v>129875</v>
      </c>
      <c r="N2812" s="11">
        <f t="shared" si="178"/>
        <v>14295</v>
      </c>
    </row>
    <row r="2813" spans="1:14" x14ac:dyDescent="0.25">
      <c r="A2813" s="5">
        <v>93</v>
      </c>
      <c r="B2813" s="9" t="s">
        <v>308</v>
      </c>
      <c r="C2813" s="10" t="s">
        <v>17</v>
      </c>
      <c r="D2813" s="11">
        <v>1999</v>
      </c>
      <c r="E2813" s="7" t="s">
        <v>194</v>
      </c>
      <c r="F2813" s="8">
        <v>387</v>
      </c>
      <c r="G2813" s="8">
        <v>3505</v>
      </c>
      <c r="H2813" s="8">
        <v>285</v>
      </c>
      <c r="I2813" s="8">
        <v>5659</v>
      </c>
      <c r="J2813" t="str">
        <f>LOOKUP(A2813,Feuil7!A$2:A$28,Feuil7!D$2:D$28)</f>
        <v>PROVENCE-ALPES-COTE D'AZUR</v>
      </c>
      <c r="K2813" t="str">
        <f t="shared" si="175"/>
        <v>niveau secondaire</v>
      </c>
      <c r="L2813" t="str">
        <f t="shared" si="176"/>
        <v>MEDITERRANEE</v>
      </c>
      <c r="M2813" s="11">
        <f t="shared" si="177"/>
        <v>9836</v>
      </c>
      <c r="N2813" s="11">
        <f t="shared" si="178"/>
        <v>672</v>
      </c>
    </row>
    <row r="2814" spans="1:14" x14ac:dyDescent="0.25">
      <c r="A2814" s="5">
        <v>93</v>
      </c>
      <c r="B2814" s="9" t="s">
        <v>310</v>
      </c>
      <c r="C2814" s="10" t="s">
        <v>19</v>
      </c>
      <c r="D2814" s="11">
        <v>2011</v>
      </c>
      <c r="E2814" s="7" t="s">
        <v>194</v>
      </c>
      <c r="F2814" s="8">
        <v>3424.9889090232987</v>
      </c>
      <c r="G2814" s="8">
        <v>23696.34152235607</v>
      </c>
      <c r="H2814" s="8">
        <v>2235.5474413817474</v>
      </c>
      <c r="I2814" s="8">
        <v>35619.00388267175</v>
      </c>
      <c r="J2814" t="str">
        <f>LOOKUP(A2814,Feuil7!A$2:A$28,Feuil7!D$2:D$28)</f>
        <v>PROVENCE-ALPES-COTE D'AZUR</v>
      </c>
      <c r="K2814" t="str">
        <f t="shared" si="175"/>
        <v>niveau secondaire</v>
      </c>
      <c r="L2814" t="str">
        <f t="shared" si="176"/>
        <v>MEDITERRANEE</v>
      </c>
      <c r="M2814" s="11">
        <f t="shared" si="177"/>
        <v>64975.881755432863</v>
      </c>
      <c r="N2814" s="11">
        <f t="shared" si="178"/>
        <v>5660.5363504050456</v>
      </c>
    </row>
    <row r="2815" spans="1:14" x14ac:dyDescent="0.25">
      <c r="A2815" s="5">
        <v>26</v>
      </c>
      <c r="B2815" s="9" t="s">
        <v>125</v>
      </c>
      <c r="C2815" s="10" t="s">
        <v>126</v>
      </c>
      <c r="D2815" s="11">
        <v>2011</v>
      </c>
      <c r="E2815" s="7" t="s">
        <v>196</v>
      </c>
      <c r="F2815" s="8">
        <v>1640.9597217558642</v>
      </c>
      <c r="G2815" s="8">
        <v>11126.78788656584</v>
      </c>
      <c r="H2815" s="8">
        <v>1395.8251823324385</v>
      </c>
      <c r="I2815" s="8">
        <v>12523.025344233842</v>
      </c>
      <c r="J2815" t="str">
        <f>LOOKUP(A2815,Feuil7!A$2:A$28,Feuil7!D$2:D$28)</f>
        <v>BOURGOGNE</v>
      </c>
      <c r="K2815" t="str">
        <f t="shared" si="175"/>
        <v>niveau supérieur</v>
      </c>
      <c r="L2815" t="str">
        <f t="shared" si="176"/>
        <v>BASSIN PARISIEN</v>
      </c>
      <c r="M2815" s="11">
        <f t="shared" si="177"/>
        <v>26686.598134887987</v>
      </c>
      <c r="N2815" s="11">
        <f t="shared" si="178"/>
        <v>3036.7849040883029</v>
      </c>
    </row>
    <row r="2816" spans="1:14" x14ac:dyDescent="0.25">
      <c r="A2816" s="5">
        <v>93</v>
      </c>
      <c r="B2816" s="9" t="s">
        <v>310</v>
      </c>
      <c r="C2816" s="10" t="s">
        <v>19</v>
      </c>
      <c r="D2816" s="11">
        <v>1975</v>
      </c>
      <c r="E2816" s="7" t="s">
        <v>194</v>
      </c>
      <c r="F2816" s="8">
        <v>3445</v>
      </c>
      <c r="G2816" s="8">
        <v>17980</v>
      </c>
      <c r="H2816" s="8">
        <v>3370</v>
      </c>
      <c r="I2816" s="8">
        <v>33375</v>
      </c>
      <c r="J2816" t="str">
        <f>LOOKUP(A2816,Feuil7!A$2:A$28,Feuil7!D$2:D$28)</f>
        <v>PROVENCE-ALPES-COTE D'AZUR</v>
      </c>
      <c r="K2816" t="str">
        <f t="shared" si="175"/>
        <v>niveau secondaire</v>
      </c>
      <c r="L2816" t="str">
        <f t="shared" si="176"/>
        <v>MEDITERRANEE</v>
      </c>
      <c r="M2816" s="11">
        <f t="shared" si="177"/>
        <v>58170</v>
      </c>
      <c r="N2816" s="11">
        <f t="shared" si="178"/>
        <v>6815</v>
      </c>
    </row>
    <row r="2817" spans="1:14" x14ac:dyDescent="0.25">
      <c r="A2817" s="5">
        <v>83</v>
      </c>
      <c r="B2817" s="9" t="s">
        <v>37</v>
      </c>
      <c r="C2817" s="10" t="s">
        <v>38</v>
      </c>
      <c r="D2817" s="11">
        <v>2011</v>
      </c>
      <c r="E2817" s="7" t="s">
        <v>194</v>
      </c>
      <c r="F2817" s="8">
        <v>382.48142842686934</v>
      </c>
      <c r="G2817" s="8">
        <v>3450.3498567714155</v>
      </c>
      <c r="H2817" s="8">
        <v>276.49014326710375</v>
      </c>
      <c r="I2817" s="8">
        <v>6003.0096778199131</v>
      </c>
      <c r="J2817" t="str">
        <f>LOOKUP(A2817,Feuil7!A$2:A$28,Feuil7!D$2:D$28)</f>
        <v>AUVERGNE</v>
      </c>
      <c r="K2817" t="str">
        <f t="shared" si="175"/>
        <v>niveau secondaire</v>
      </c>
      <c r="L2817" t="str">
        <f t="shared" si="176"/>
        <v>CENTRE-EST</v>
      </c>
      <c r="M2817" s="11">
        <f t="shared" si="177"/>
        <v>10112.331106285303</v>
      </c>
      <c r="N2817" s="11">
        <f t="shared" si="178"/>
        <v>658.97157169397315</v>
      </c>
    </row>
    <row r="2818" spans="1:14" x14ac:dyDescent="0.25">
      <c r="A2818" s="5">
        <v>93</v>
      </c>
      <c r="B2818" s="9" t="s">
        <v>311</v>
      </c>
      <c r="C2818" s="10" t="s">
        <v>18</v>
      </c>
      <c r="D2818" s="11">
        <v>2006</v>
      </c>
      <c r="E2818" s="7" t="s">
        <v>195</v>
      </c>
      <c r="F2818" s="8">
        <v>1319.8327401783506</v>
      </c>
      <c r="G2818" s="8">
        <v>13566.548335197591</v>
      </c>
      <c r="H2818" s="8">
        <v>716.69341379049126</v>
      </c>
      <c r="I2818" s="8">
        <v>9489.0055383490344</v>
      </c>
      <c r="J2818" t="str">
        <f>LOOKUP(A2818,Feuil7!A$2:A$28,Feuil7!D$2:D$28)</f>
        <v>PROVENCE-ALPES-COTE D'AZUR</v>
      </c>
      <c r="K2818" t="str">
        <f t="shared" si="175"/>
        <v>niveau secondaire</v>
      </c>
      <c r="L2818" t="str">
        <f t="shared" si="176"/>
        <v>MEDITERRANEE</v>
      </c>
      <c r="M2818" s="11">
        <f t="shared" si="177"/>
        <v>25092.080027515469</v>
      </c>
      <c r="N2818" s="11">
        <f t="shared" si="178"/>
        <v>2036.5261539688418</v>
      </c>
    </row>
    <row r="2819" spans="1:14" x14ac:dyDescent="0.25">
      <c r="A2819" s="5">
        <v>82</v>
      </c>
      <c r="B2819" s="9" t="s">
        <v>309</v>
      </c>
      <c r="C2819" s="10" t="s">
        <v>20</v>
      </c>
      <c r="D2819" s="11">
        <v>1975</v>
      </c>
      <c r="E2819" s="7" t="s">
        <v>195</v>
      </c>
      <c r="F2819" s="8">
        <v>3605</v>
      </c>
      <c r="G2819" s="8">
        <v>8620</v>
      </c>
      <c r="H2819" s="8">
        <v>2450</v>
      </c>
      <c r="I2819" s="8">
        <v>5360</v>
      </c>
      <c r="J2819" t="str">
        <f>LOOKUP(A2819,Feuil7!A$2:A$28,Feuil7!D$2:D$28)</f>
        <v>RHONE-ALPES</v>
      </c>
      <c r="K2819" t="str">
        <f t="shared" ref="K2819:K2882" si="179">IF(OR(E2819="Aucun",E2819="CEP"),"niveau primaire",IF(OR(E2819="CAP-BEP",E2819="BEPC"),"niveau secondaire",IF(OR(E2819="BAC",E2819="SUP"),"niveau supérieur","")))</f>
        <v>niveau secondaire</v>
      </c>
      <c r="L2819" t="str">
        <f t="shared" ref="L2819:L2882" si="180">IF(OR(J2819="ile-de-France"),"REGION PARISIENNE",IF(OR(J2819="bourgogne",J2819="centre",J2819="champagne-ardenne",J2819="basse-normandie",J2819="haute-normandie",J2819="picardie"),"BASSIN PARISIEN",IF(OR(J2819="nord pas-de-calais"),"NORD",IF(OR(J2819="alsace",J2819="franche-comte",J2819="lorraine"),"EST",IF(OR(J2819="bretagne",J2819="pays de la loire",J2819="poitou-charentes"),"OUEST",IF(OR(J2819="aquitaine",J2819="limousin",J2819="midi-pyrenees"),"SUD-OUEST",IF(OR(J2819="auvergne",J2819="rhone-alpes"),"CENTRE-EST",IF(OR(J2819="languedoc-roussillon",J2819="provence-alpes-cote d'azur",J2819="corse"),"MEDITERRANEE",""))))))))</f>
        <v>CENTRE-EST</v>
      </c>
      <c r="M2819" s="11">
        <f t="shared" ref="M2819:M2882" si="181">SUM(F2819,G2819,H2819,I2819)</f>
        <v>20035</v>
      </c>
      <c r="N2819" s="11">
        <f t="shared" ref="N2819:N2882" si="182">SUM(F2819,H2819)</f>
        <v>6055</v>
      </c>
    </row>
    <row r="2820" spans="1:14" x14ac:dyDescent="0.25">
      <c r="A2820" s="5">
        <v>73</v>
      </c>
      <c r="B2820" s="9" t="s">
        <v>9</v>
      </c>
      <c r="C2820" s="10" t="s">
        <v>170</v>
      </c>
      <c r="D2820" s="11">
        <v>1999</v>
      </c>
      <c r="E2820" s="7" t="s">
        <v>195</v>
      </c>
      <c r="F2820" s="8">
        <v>2181</v>
      </c>
      <c r="G2820" s="8">
        <v>20254</v>
      </c>
      <c r="H2820" s="8">
        <v>1191</v>
      </c>
      <c r="I2820" s="8">
        <v>14705</v>
      </c>
      <c r="J2820" t="str">
        <f>LOOKUP(A2820,Feuil7!A$2:A$28,Feuil7!D$2:D$28)</f>
        <v>MIDI-PYRENEES</v>
      </c>
      <c r="K2820" t="str">
        <f t="shared" si="179"/>
        <v>niveau secondaire</v>
      </c>
      <c r="L2820" t="str">
        <f t="shared" si="180"/>
        <v>SUD-OUEST</v>
      </c>
      <c r="M2820" s="11">
        <f t="shared" si="181"/>
        <v>38331</v>
      </c>
      <c r="N2820" s="11">
        <f t="shared" si="182"/>
        <v>3372</v>
      </c>
    </row>
    <row r="2821" spans="1:14" x14ac:dyDescent="0.25">
      <c r="A2821" s="5">
        <v>54</v>
      </c>
      <c r="B2821" s="9" t="s">
        <v>164</v>
      </c>
      <c r="C2821" s="10" t="s">
        <v>165</v>
      </c>
      <c r="D2821" s="11">
        <v>2006</v>
      </c>
      <c r="E2821" s="7" t="s">
        <v>196</v>
      </c>
      <c r="F2821" s="8">
        <v>2987.5534479037497</v>
      </c>
      <c r="G2821" s="8">
        <v>15610.81562657456</v>
      </c>
      <c r="H2821" s="8">
        <v>2573.0163494210246</v>
      </c>
      <c r="I2821" s="8">
        <v>17248.411899746363</v>
      </c>
      <c r="J2821" t="str">
        <f>LOOKUP(A2821,Feuil7!A$2:A$28,Feuil7!D$2:D$28)</f>
        <v>POITOU-CHARENTES</v>
      </c>
      <c r="K2821" t="str">
        <f t="shared" si="179"/>
        <v>niveau supérieur</v>
      </c>
      <c r="L2821" t="str">
        <f t="shared" si="180"/>
        <v>OUEST</v>
      </c>
      <c r="M2821" s="11">
        <f t="shared" si="181"/>
        <v>38419.797323645696</v>
      </c>
      <c r="N2821" s="11">
        <f t="shared" si="182"/>
        <v>5560.5697973247743</v>
      </c>
    </row>
    <row r="2822" spans="1:14" x14ac:dyDescent="0.25">
      <c r="A2822" s="5">
        <v>11</v>
      </c>
      <c r="B2822" s="9" t="s">
        <v>156</v>
      </c>
      <c r="C2822" s="10" t="s">
        <v>157</v>
      </c>
      <c r="D2822" s="11">
        <v>1990</v>
      </c>
      <c r="E2822" s="7" t="s">
        <v>11</v>
      </c>
      <c r="F2822" s="8">
        <v>13434</v>
      </c>
      <c r="G2822" s="8">
        <v>161333</v>
      </c>
      <c r="H2822" s="8">
        <v>12176</v>
      </c>
      <c r="I2822" s="8">
        <v>200962</v>
      </c>
      <c r="J2822" t="str">
        <f>LOOKUP(A2822,Feuil7!A$2:A$28,Feuil7!D$2:D$28)</f>
        <v>ILE-DE-FRANCE</v>
      </c>
      <c r="K2822" t="str">
        <f t="shared" si="179"/>
        <v>niveau primaire</v>
      </c>
      <c r="L2822" t="str">
        <f t="shared" si="180"/>
        <v>REGION PARISIENNE</v>
      </c>
      <c r="M2822" s="11">
        <f t="shared" si="181"/>
        <v>387905</v>
      </c>
      <c r="N2822" s="11">
        <f t="shared" si="182"/>
        <v>25610</v>
      </c>
    </row>
    <row r="2823" spans="1:14" x14ac:dyDescent="0.25">
      <c r="A2823" s="5">
        <v>82</v>
      </c>
      <c r="B2823" s="9" t="s">
        <v>55</v>
      </c>
      <c r="C2823" s="10" t="s">
        <v>65</v>
      </c>
      <c r="D2823" s="11">
        <v>2006</v>
      </c>
      <c r="E2823" s="7" t="s">
        <v>194</v>
      </c>
      <c r="F2823" s="8">
        <v>1493.0540676010023</v>
      </c>
      <c r="G2823" s="8">
        <v>8951.486559143319</v>
      </c>
      <c r="H2823" s="8">
        <v>885.16592980961809</v>
      </c>
      <c r="I2823" s="8">
        <v>14145.59798308109</v>
      </c>
      <c r="J2823" t="str">
        <f>LOOKUP(A2823,Feuil7!A$2:A$28,Feuil7!D$2:D$28)</f>
        <v>RHONE-ALPES</v>
      </c>
      <c r="K2823" t="str">
        <f t="shared" si="179"/>
        <v>niveau secondaire</v>
      </c>
      <c r="L2823" t="str">
        <f t="shared" si="180"/>
        <v>CENTRE-EST</v>
      </c>
      <c r="M2823" s="11">
        <f t="shared" si="181"/>
        <v>25475.304539635028</v>
      </c>
      <c r="N2823" s="11">
        <f t="shared" si="182"/>
        <v>2378.2199974106206</v>
      </c>
    </row>
    <row r="2824" spans="1:14" x14ac:dyDescent="0.25">
      <c r="A2824" s="5">
        <v>11</v>
      </c>
      <c r="B2824" s="9" t="s">
        <v>50</v>
      </c>
      <c r="C2824" s="10" t="s">
        <v>190</v>
      </c>
      <c r="D2824" s="11">
        <v>1975</v>
      </c>
      <c r="E2824" s="7" t="s">
        <v>195</v>
      </c>
      <c r="F2824" s="8">
        <v>17320</v>
      </c>
      <c r="G2824" s="8">
        <v>56725</v>
      </c>
      <c r="H2824" s="8">
        <v>14550</v>
      </c>
      <c r="I2824" s="8">
        <v>40075</v>
      </c>
      <c r="J2824" t="str">
        <f>LOOKUP(A2824,Feuil7!A$2:A$28,Feuil7!D$2:D$28)</f>
        <v>ILE-DE-FRANCE</v>
      </c>
      <c r="K2824" t="str">
        <f t="shared" si="179"/>
        <v>niveau secondaire</v>
      </c>
      <c r="L2824" t="str">
        <f t="shared" si="180"/>
        <v>REGION PARISIENNE</v>
      </c>
      <c r="M2824" s="11">
        <f t="shared" si="181"/>
        <v>128670</v>
      </c>
      <c r="N2824" s="11">
        <f t="shared" si="182"/>
        <v>31870</v>
      </c>
    </row>
    <row r="2825" spans="1:14" x14ac:dyDescent="0.25">
      <c r="A2825" s="5">
        <v>72</v>
      </c>
      <c r="B2825" s="9" t="s">
        <v>106</v>
      </c>
      <c r="C2825" s="10" t="s">
        <v>107</v>
      </c>
      <c r="D2825" s="11">
        <v>2006</v>
      </c>
      <c r="E2825" s="7" t="s">
        <v>193</v>
      </c>
      <c r="F2825" s="8">
        <v>78.002192264727256</v>
      </c>
      <c r="G2825" s="8">
        <v>15159.614744399214</v>
      </c>
      <c r="H2825" s="8">
        <v>66.675501386338738</v>
      </c>
      <c r="I2825" s="8">
        <v>21554.446794120326</v>
      </c>
      <c r="J2825" t="str">
        <f>LOOKUP(A2825,Feuil7!A$2:A$28,Feuil7!D$2:D$28)</f>
        <v>AQUITAINE</v>
      </c>
      <c r="K2825" t="str">
        <f t="shared" si="179"/>
        <v>niveau primaire</v>
      </c>
      <c r="L2825" t="str">
        <f t="shared" si="180"/>
        <v>SUD-OUEST</v>
      </c>
      <c r="M2825" s="11">
        <f t="shared" si="181"/>
        <v>36858.739232170607</v>
      </c>
      <c r="N2825" s="11">
        <f t="shared" si="182"/>
        <v>144.67769365106599</v>
      </c>
    </row>
    <row r="2826" spans="1:14" x14ac:dyDescent="0.25">
      <c r="A2826" s="5">
        <v>94</v>
      </c>
      <c r="B2826" s="9" t="s">
        <v>53</v>
      </c>
      <c r="C2826" s="10" t="s">
        <v>54</v>
      </c>
      <c r="D2826">
        <v>1968</v>
      </c>
      <c r="E2826" s="7" t="s">
        <v>196</v>
      </c>
      <c r="F2826" s="8">
        <v>220</v>
      </c>
      <c r="G2826" s="8">
        <v>1640</v>
      </c>
      <c r="H2826" s="8">
        <v>220</v>
      </c>
      <c r="I2826" s="8">
        <v>1840</v>
      </c>
      <c r="J2826" t="str">
        <f>LOOKUP(A2826,Feuil7!A$2:A$28,Feuil7!D$2:D$28)</f>
        <v>CORSE</v>
      </c>
      <c r="K2826" t="str">
        <f t="shared" si="179"/>
        <v>niveau supérieur</v>
      </c>
      <c r="L2826" t="str">
        <f t="shared" si="180"/>
        <v>MEDITERRANEE</v>
      </c>
      <c r="M2826" s="11">
        <f t="shared" si="181"/>
        <v>3920</v>
      </c>
      <c r="N2826" s="11">
        <f t="shared" si="182"/>
        <v>440</v>
      </c>
    </row>
    <row r="2827" spans="1:14" x14ac:dyDescent="0.25">
      <c r="A2827" s="5">
        <v>82</v>
      </c>
      <c r="B2827" s="9" t="s">
        <v>23</v>
      </c>
      <c r="C2827" s="10" t="s">
        <v>154</v>
      </c>
      <c r="D2827" s="11">
        <v>1990</v>
      </c>
      <c r="E2827" s="7" t="s">
        <v>197</v>
      </c>
      <c r="F2827" s="8">
        <v>1117</v>
      </c>
      <c r="G2827" s="8">
        <v>12968</v>
      </c>
      <c r="H2827" s="8">
        <v>1492</v>
      </c>
      <c r="I2827" s="8">
        <v>12156</v>
      </c>
      <c r="J2827" t="str">
        <f>LOOKUP(A2827,Feuil7!A$2:A$28,Feuil7!D$2:D$28)</f>
        <v>RHONE-ALPES</v>
      </c>
      <c r="K2827" t="str">
        <f t="shared" si="179"/>
        <v>niveau supérieur</v>
      </c>
      <c r="L2827" t="str">
        <f t="shared" si="180"/>
        <v>CENTRE-EST</v>
      </c>
      <c r="M2827" s="11">
        <f t="shared" si="181"/>
        <v>27733</v>
      </c>
      <c r="N2827" s="11">
        <f t="shared" si="182"/>
        <v>2609</v>
      </c>
    </row>
    <row r="2828" spans="1:14" x14ac:dyDescent="0.25">
      <c r="A2828" s="5">
        <v>91</v>
      </c>
      <c r="B2828" s="9" t="s">
        <v>141</v>
      </c>
      <c r="C2828" s="10" t="s">
        <v>142</v>
      </c>
      <c r="D2828" s="11">
        <v>1990</v>
      </c>
      <c r="E2828" s="7" t="s">
        <v>193</v>
      </c>
      <c r="F2828" s="8">
        <v>890</v>
      </c>
      <c r="G2828" s="8">
        <v>24900</v>
      </c>
      <c r="H2828" s="8">
        <v>696</v>
      </c>
      <c r="I2828" s="8">
        <v>31584</v>
      </c>
      <c r="J2828" t="str">
        <f>LOOKUP(A2828,Feuil7!A$2:A$28,Feuil7!D$2:D$28)</f>
        <v>LANGUEDOC-ROUSSILLON</v>
      </c>
      <c r="K2828" t="str">
        <f t="shared" si="179"/>
        <v>niveau primaire</v>
      </c>
      <c r="L2828" t="str">
        <f t="shared" si="180"/>
        <v>MEDITERRANEE</v>
      </c>
      <c r="M2828" s="11">
        <f t="shared" si="181"/>
        <v>58070</v>
      </c>
      <c r="N2828" s="11">
        <f t="shared" si="182"/>
        <v>1586</v>
      </c>
    </row>
    <row r="2829" spans="1:14" x14ac:dyDescent="0.25">
      <c r="A2829" s="5">
        <v>21</v>
      </c>
      <c r="B2829" s="9" t="s">
        <v>312</v>
      </c>
      <c r="C2829" s="10" t="s">
        <v>22</v>
      </c>
      <c r="D2829" s="11">
        <v>1999</v>
      </c>
      <c r="E2829" s="7" t="s">
        <v>194</v>
      </c>
      <c r="F2829" s="8">
        <v>997</v>
      </c>
      <c r="G2829" s="8">
        <v>6135</v>
      </c>
      <c r="H2829" s="8">
        <v>811</v>
      </c>
      <c r="I2829" s="8">
        <v>9866</v>
      </c>
      <c r="J2829" t="str">
        <f>LOOKUP(A2829,Feuil7!A$2:A$28,Feuil7!D$2:D$28)</f>
        <v>CHAMPAGNE-ARDENNE</v>
      </c>
      <c r="K2829" t="str">
        <f t="shared" si="179"/>
        <v>niveau secondaire</v>
      </c>
      <c r="L2829" t="str">
        <f t="shared" si="180"/>
        <v>BASSIN PARISIEN</v>
      </c>
      <c r="M2829" s="11">
        <f t="shared" si="181"/>
        <v>17809</v>
      </c>
      <c r="N2829" s="11">
        <f t="shared" si="182"/>
        <v>1808</v>
      </c>
    </row>
    <row r="2830" spans="1:14" x14ac:dyDescent="0.25">
      <c r="A2830" s="5">
        <v>73</v>
      </c>
      <c r="B2830" s="9" t="s">
        <v>168</v>
      </c>
      <c r="C2830" s="10" t="s">
        <v>169</v>
      </c>
      <c r="D2830" s="11">
        <v>1999</v>
      </c>
      <c r="E2830" s="7" t="s">
        <v>195</v>
      </c>
      <c r="F2830" s="8">
        <v>2979</v>
      </c>
      <c r="G2830" s="8">
        <v>33669</v>
      </c>
      <c r="H2830" s="8">
        <v>1617</v>
      </c>
      <c r="I2830" s="8">
        <v>24915</v>
      </c>
      <c r="J2830" t="str">
        <f>LOOKUP(A2830,Feuil7!A$2:A$28,Feuil7!D$2:D$28)</f>
        <v>MIDI-PYRENEES</v>
      </c>
      <c r="K2830" t="str">
        <f t="shared" si="179"/>
        <v>niveau secondaire</v>
      </c>
      <c r="L2830" t="str">
        <f t="shared" si="180"/>
        <v>SUD-OUEST</v>
      </c>
      <c r="M2830" s="11">
        <f t="shared" si="181"/>
        <v>63180</v>
      </c>
      <c r="N2830" s="11">
        <f t="shared" si="182"/>
        <v>4596</v>
      </c>
    </row>
    <row r="2831" spans="1:14" x14ac:dyDescent="0.25">
      <c r="A2831" s="5">
        <v>73</v>
      </c>
      <c r="B2831" s="9" t="s">
        <v>139</v>
      </c>
      <c r="C2831" s="10" t="s">
        <v>140</v>
      </c>
      <c r="D2831" s="11">
        <v>2006</v>
      </c>
      <c r="E2831" s="7" t="s">
        <v>196</v>
      </c>
      <c r="F2831" s="8">
        <v>1312.6169336958294</v>
      </c>
      <c r="G2831" s="8">
        <v>11130.500899612643</v>
      </c>
      <c r="H2831" s="8">
        <v>1347.661246923002</v>
      </c>
      <c r="I2831" s="8">
        <v>14166.418672512518</v>
      </c>
      <c r="J2831" t="str">
        <f>LOOKUP(A2831,Feuil7!A$2:A$28,Feuil7!D$2:D$28)</f>
        <v>MIDI-PYRENEES</v>
      </c>
      <c r="K2831" t="str">
        <f t="shared" si="179"/>
        <v>niveau supérieur</v>
      </c>
      <c r="L2831" t="str">
        <f t="shared" si="180"/>
        <v>SUD-OUEST</v>
      </c>
      <c r="M2831" s="11">
        <f t="shared" si="181"/>
        <v>27957.197752743996</v>
      </c>
      <c r="N2831" s="11">
        <f t="shared" si="182"/>
        <v>2660.2781806188314</v>
      </c>
    </row>
    <row r="2832" spans="1:14" x14ac:dyDescent="0.25">
      <c r="A2832" s="5">
        <v>53</v>
      </c>
      <c r="B2832" s="9" t="s">
        <v>82</v>
      </c>
      <c r="C2832" s="10" t="s">
        <v>83</v>
      </c>
      <c r="D2832" s="11">
        <v>1982</v>
      </c>
      <c r="E2832" s="7" t="s">
        <v>193</v>
      </c>
      <c r="F2832" s="8">
        <v>2068</v>
      </c>
      <c r="G2832" s="8">
        <v>46356</v>
      </c>
      <c r="H2832" s="8">
        <v>2884</v>
      </c>
      <c r="I2832" s="8">
        <v>64280</v>
      </c>
      <c r="J2832" t="str">
        <f>LOOKUP(A2832,Feuil7!A$2:A$28,Feuil7!D$2:D$28)</f>
        <v>BRETAGNE</v>
      </c>
      <c r="K2832" t="str">
        <f t="shared" si="179"/>
        <v>niveau primaire</v>
      </c>
      <c r="L2832" t="str">
        <f t="shared" si="180"/>
        <v>OUEST</v>
      </c>
      <c r="M2832" s="11">
        <f t="shared" si="181"/>
        <v>115588</v>
      </c>
      <c r="N2832" s="11">
        <f t="shared" si="182"/>
        <v>4952</v>
      </c>
    </row>
    <row r="2833" spans="1:14" x14ac:dyDescent="0.25">
      <c r="A2833" s="5">
        <v>91</v>
      </c>
      <c r="B2833" s="9" t="s">
        <v>72</v>
      </c>
      <c r="C2833" s="10" t="s">
        <v>73</v>
      </c>
      <c r="D2833" s="11">
        <v>2011</v>
      </c>
      <c r="E2833" s="7" t="s">
        <v>196</v>
      </c>
      <c r="F2833" s="8">
        <v>4810.0248077750321</v>
      </c>
      <c r="G2833" s="8">
        <v>37825.804854049427</v>
      </c>
      <c r="H2833" s="8">
        <v>4771.6133783308369</v>
      </c>
      <c r="I2833" s="8">
        <v>45450.195722750716</v>
      </c>
      <c r="J2833" t="str">
        <f>LOOKUP(A2833,Feuil7!A$2:A$28,Feuil7!D$2:D$28)</f>
        <v>LANGUEDOC-ROUSSILLON</v>
      </c>
      <c r="K2833" t="str">
        <f t="shared" si="179"/>
        <v>niveau supérieur</v>
      </c>
      <c r="L2833" t="str">
        <f t="shared" si="180"/>
        <v>MEDITERRANEE</v>
      </c>
      <c r="M2833" s="11">
        <f t="shared" si="181"/>
        <v>92857.638762906019</v>
      </c>
      <c r="N2833" s="11">
        <f t="shared" si="182"/>
        <v>9581.638186105869</v>
      </c>
    </row>
    <row r="2834" spans="1:14" x14ac:dyDescent="0.25">
      <c r="A2834" s="5">
        <v>82</v>
      </c>
      <c r="B2834" s="9" t="s">
        <v>23</v>
      </c>
      <c r="C2834" s="10" t="s">
        <v>154</v>
      </c>
      <c r="D2834" s="11">
        <v>1982</v>
      </c>
      <c r="E2834" s="7" t="s">
        <v>193</v>
      </c>
      <c r="F2834" s="8">
        <v>1008</v>
      </c>
      <c r="G2834" s="8">
        <v>23876</v>
      </c>
      <c r="H2834" s="8">
        <v>1072</v>
      </c>
      <c r="I2834" s="8">
        <v>31724</v>
      </c>
      <c r="J2834" t="str">
        <f>LOOKUP(A2834,Feuil7!A$2:A$28,Feuil7!D$2:D$28)</f>
        <v>RHONE-ALPES</v>
      </c>
      <c r="K2834" t="str">
        <f t="shared" si="179"/>
        <v>niveau primaire</v>
      </c>
      <c r="L2834" t="str">
        <f t="shared" si="180"/>
        <v>CENTRE-EST</v>
      </c>
      <c r="M2834" s="11">
        <f t="shared" si="181"/>
        <v>57680</v>
      </c>
      <c r="N2834" s="11">
        <f t="shared" si="182"/>
        <v>2080</v>
      </c>
    </row>
    <row r="2835" spans="1:14" x14ac:dyDescent="0.25">
      <c r="A2835" s="5">
        <v>73</v>
      </c>
      <c r="B2835" s="9" t="s">
        <v>76</v>
      </c>
      <c r="C2835" s="10" t="s">
        <v>77</v>
      </c>
      <c r="D2835" s="11">
        <v>1982</v>
      </c>
      <c r="E2835" s="7" t="s">
        <v>196</v>
      </c>
      <c r="F2835" s="8">
        <v>1000</v>
      </c>
      <c r="G2835" s="8">
        <v>3940</v>
      </c>
      <c r="H2835" s="8">
        <v>1208</v>
      </c>
      <c r="I2835" s="8">
        <v>3948</v>
      </c>
      <c r="J2835" t="str">
        <f>LOOKUP(A2835,Feuil7!A$2:A$28,Feuil7!D$2:D$28)</f>
        <v>MIDI-PYRENEES</v>
      </c>
      <c r="K2835" t="str">
        <f t="shared" si="179"/>
        <v>niveau supérieur</v>
      </c>
      <c r="L2835" t="str">
        <f t="shared" si="180"/>
        <v>SUD-OUEST</v>
      </c>
      <c r="M2835" s="11">
        <f t="shared" si="181"/>
        <v>10096</v>
      </c>
      <c r="N2835" s="11">
        <f t="shared" si="182"/>
        <v>2208</v>
      </c>
    </row>
    <row r="2836" spans="1:14" x14ac:dyDescent="0.25">
      <c r="A2836" s="5">
        <v>54</v>
      </c>
      <c r="B2836" s="9" t="s">
        <v>42</v>
      </c>
      <c r="C2836" s="10" t="s">
        <v>43</v>
      </c>
      <c r="D2836" s="11">
        <v>1982</v>
      </c>
      <c r="E2836" s="7" t="s">
        <v>11</v>
      </c>
      <c r="F2836" s="8">
        <v>9768</v>
      </c>
      <c r="G2836" s="8">
        <v>64740</v>
      </c>
      <c r="H2836" s="8">
        <v>7868</v>
      </c>
      <c r="I2836" s="8">
        <v>78744</v>
      </c>
      <c r="J2836" t="str">
        <f>LOOKUP(A2836,Feuil7!A$2:A$28,Feuil7!D$2:D$28)</f>
        <v>POITOU-CHARENTES</v>
      </c>
      <c r="K2836" t="str">
        <f t="shared" si="179"/>
        <v>niveau primaire</v>
      </c>
      <c r="L2836" t="str">
        <f t="shared" si="180"/>
        <v>OUEST</v>
      </c>
      <c r="M2836" s="11">
        <f t="shared" si="181"/>
        <v>161120</v>
      </c>
      <c r="N2836" s="11">
        <f t="shared" si="182"/>
        <v>17636</v>
      </c>
    </row>
    <row r="2837" spans="1:14" x14ac:dyDescent="0.25">
      <c r="A2837" s="5">
        <v>53</v>
      </c>
      <c r="B2837" s="9" t="s">
        <v>70</v>
      </c>
      <c r="C2837" s="10" t="s">
        <v>71</v>
      </c>
      <c r="D2837">
        <v>1968</v>
      </c>
      <c r="E2837" s="7" t="s">
        <v>195</v>
      </c>
      <c r="F2837" s="8">
        <v>9668</v>
      </c>
      <c r="G2837" s="8">
        <v>19320</v>
      </c>
      <c r="H2837" s="8">
        <v>6804</v>
      </c>
      <c r="I2837" s="8">
        <v>11556</v>
      </c>
      <c r="J2837" t="str">
        <f>LOOKUP(A2837,Feuil7!A$2:A$28,Feuil7!D$2:D$28)</f>
        <v>BRETAGNE</v>
      </c>
      <c r="K2837" t="str">
        <f t="shared" si="179"/>
        <v>niveau secondaire</v>
      </c>
      <c r="L2837" t="str">
        <f t="shared" si="180"/>
        <v>OUEST</v>
      </c>
      <c r="M2837" s="11">
        <f t="shared" si="181"/>
        <v>47348</v>
      </c>
      <c r="N2837" s="11">
        <f t="shared" si="182"/>
        <v>16472</v>
      </c>
    </row>
    <row r="2838" spans="1:14" x14ac:dyDescent="0.25">
      <c r="A2838" s="5">
        <v>72</v>
      </c>
      <c r="B2838" s="9" t="s">
        <v>44</v>
      </c>
      <c r="C2838" s="10" t="s">
        <v>62</v>
      </c>
      <c r="D2838" s="11">
        <v>2011</v>
      </c>
      <c r="E2838" s="7" t="s">
        <v>193</v>
      </c>
      <c r="F2838" s="8">
        <v>112.5944783764956</v>
      </c>
      <c r="G2838" s="8">
        <v>20250.975962805682</v>
      </c>
      <c r="H2838" s="8">
        <v>41.684175364689224</v>
      </c>
      <c r="I2838" s="8">
        <v>29269.893762752003</v>
      </c>
      <c r="J2838" t="str">
        <f>LOOKUP(A2838,Feuil7!A$2:A$28,Feuil7!D$2:D$28)</f>
        <v>AQUITAINE</v>
      </c>
      <c r="K2838" t="str">
        <f t="shared" si="179"/>
        <v>niveau primaire</v>
      </c>
      <c r="L2838" t="str">
        <f t="shared" si="180"/>
        <v>SUD-OUEST</v>
      </c>
      <c r="M2838" s="11">
        <f t="shared" si="181"/>
        <v>49675.148379298873</v>
      </c>
      <c r="N2838" s="11">
        <f t="shared" si="182"/>
        <v>154.27865374118483</v>
      </c>
    </row>
    <row r="2839" spans="1:14" x14ac:dyDescent="0.25">
      <c r="A2839" s="5">
        <v>21</v>
      </c>
      <c r="B2839" s="9" t="s">
        <v>99</v>
      </c>
      <c r="C2839" s="10" t="s">
        <v>116</v>
      </c>
      <c r="D2839" s="11">
        <v>1975</v>
      </c>
      <c r="E2839" s="7" t="s">
        <v>11</v>
      </c>
      <c r="F2839" s="8">
        <v>4380</v>
      </c>
      <c r="G2839" s="8">
        <v>24690</v>
      </c>
      <c r="H2839" s="8">
        <v>3815</v>
      </c>
      <c r="I2839" s="8">
        <v>28970</v>
      </c>
      <c r="J2839" t="str">
        <f>LOOKUP(A2839,Feuil7!A$2:A$28,Feuil7!D$2:D$28)</f>
        <v>CHAMPAGNE-ARDENNE</v>
      </c>
      <c r="K2839" t="str">
        <f t="shared" si="179"/>
        <v>niveau primaire</v>
      </c>
      <c r="L2839" t="str">
        <f t="shared" si="180"/>
        <v>BASSIN PARISIEN</v>
      </c>
      <c r="M2839" s="11">
        <f t="shared" si="181"/>
        <v>61855</v>
      </c>
      <c r="N2839" s="11">
        <f t="shared" si="182"/>
        <v>8195</v>
      </c>
    </row>
    <row r="2840" spans="1:14" x14ac:dyDescent="0.25">
      <c r="A2840" s="5">
        <v>82</v>
      </c>
      <c r="B2840" s="9" t="s">
        <v>96</v>
      </c>
      <c r="C2840" s="10" t="s">
        <v>97</v>
      </c>
      <c r="D2840" s="11">
        <v>1990</v>
      </c>
      <c r="E2840" s="7" t="s">
        <v>193</v>
      </c>
      <c r="F2840" s="8">
        <v>829</v>
      </c>
      <c r="G2840" s="8">
        <v>44060</v>
      </c>
      <c r="H2840" s="8">
        <v>664</v>
      </c>
      <c r="I2840" s="8">
        <v>64032</v>
      </c>
      <c r="J2840" t="str">
        <f>LOOKUP(A2840,Feuil7!A$2:A$28,Feuil7!D$2:D$28)</f>
        <v>RHONE-ALPES</v>
      </c>
      <c r="K2840" t="str">
        <f t="shared" si="179"/>
        <v>niveau primaire</v>
      </c>
      <c r="L2840" t="str">
        <f t="shared" si="180"/>
        <v>CENTRE-EST</v>
      </c>
      <c r="M2840" s="11">
        <f t="shared" si="181"/>
        <v>109585</v>
      </c>
      <c r="N2840" s="11">
        <f t="shared" si="182"/>
        <v>1493</v>
      </c>
    </row>
    <row r="2841" spans="1:14" x14ac:dyDescent="0.25">
      <c r="A2841" s="5">
        <v>52</v>
      </c>
      <c r="B2841" s="9" t="s">
        <v>61</v>
      </c>
      <c r="C2841" s="10" t="s">
        <v>153</v>
      </c>
      <c r="D2841" s="11">
        <v>2011</v>
      </c>
      <c r="E2841" s="7" t="s">
        <v>194</v>
      </c>
      <c r="F2841" s="8">
        <v>2110.988460451129</v>
      </c>
      <c r="G2841" s="8">
        <v>8187.0986188228662</v>
      </c>
      <c r="H2841" s="8">
        <v>1397.7768324682559</v>
      </c>
      <c r="I2841" s="8">
        <v>13830.706754586212</v>
      </c>
      <c r="J2841" t="str">
        <f>LOOKUP(A2841,Feuil7!A$2:A$28,Feuil7!D$2:D$28)</f>
        <v>PAYS DE LA LOIRE</v>
      </c>
      <c r="K2841" t="str">
        <f t="shared" si="179"/>
        <v>niveau secondaire</v>
      </c>
      <c r="L2841" t="str">
        <f t="shared" si="180"/>
        <v>OUEST</v>
      </c>
      <c r="M2841" s="11">
        <f t="shared" si="181"/>
        <v>25526.570666328465</v>
      </c>
      <c r="N2841" s="11">
        <f t="shared" si="182"/>
        <v>3508.7652929193846</v>
      </c>
    </row>
    <row r="2842" spans="1:14" x14ac:dyDescent="0.25">
      <c r="A2842" s="5">
        <v>91</v>
      </c>
      <c r="B2842" s="9" t="s">
        <v>72</v>
      </c>
      <c r="C2842" s="10" t="s">
        <v>73</v>
      </c>
      <c r="D2842" s="11">
        <v>2006</v>
      </c>
      <c r="E2842" s="7" t="s">
        <v>197</v>
      </c>
      <c r="F2842" s="8">
        <v>2629.6297384856703</v>
      </c>
      <c r="G2842" s="8">
        <v>44063.268735077647</v>
      </c>
      <c r="H2842" s="8">
        <v>3345.6822929666691</v>
      </c>
      <c r="I2842" s="8">
        <v>52781.530203831921</v>
      </c>
      <c r="J2842" t="str">
        <f>LOOKUP(A2842,Feuil7!A$2:A$28,Feuil7!D$2:D$28)</f>
        <v>LANGUEDOC-ROUSSILLON</v>
      </c>
      <c r="K2842" t="str">
        <f t="shared" si="179"/>
        <v>niveau supérieur</v>
      </c>
      <c r="L2842" t="str">
        <f t="shared" si="180"/>
        <v>MEDITERRANEE</v>
      </c>
      <c r="M2842" s="11">
        <f t="shared" si="181"/>
        <v>102820.11097036191</v>
      </c>
      <c r="N2842" s="11">
        <f t="shared" si="182"/>
        <v>5975.3120314523394</v>
      </c>
    </row>
    <row r="2843" spans="1:14" x14ac:dyDescent="0.25">
      <c r="A2843" s="5">
        <v>93</v>
      </c>
      <c r="B2843" s="9" t="s">
        <v>32</v>
      </c>
      <c r="C2843" s="10" t="s">
        <v>33</v>
      </c>
      <c r="D2843">
        <v>1968</v>
      </c>
      <c r="E2843" s="7" t="s">
        <v>195</v>
      </c>
      <c r="F2843" s="8">
        <v>14036</v>
      </c>
      <c r="G2843" s="8">
        <v>36884</v>
      </c>
      <c r="H2843" s="8">
        <v>14576</v>
      </c>
      <c r="I2843" s="8">
        <v>34672</v>
      </c>
      <c r="J2843" t="str">
        <f>LOOKUP(A2843,Feuil7!A$2:A$28,Feuil7!D$2:D$28)</f>
        <v>PROVENCE-ALPES-COTE D'AZUR</v>
      </c>
      <c r="K2843" t="str">
        <f t="shared" si="179"/>
        <v>niveau secondaire</v>
      </c>
      <c r="L2843" t="str">
        <f t="shared" si="180"/>
        <v>MEDITERRANEE</v>
      </c>
      <c r="M2843" s="11">
        <f t="shared" si="181"/>
        <v>100168</v>
      </c>
      <c r="N2843" s="11">
        <f t="shared" si="182"/>
        <v>28612</v>
      </c>
    </row>
    <row r="2844" spans="1:14" x14ac:dyDescent="0.25">
      <c r="A2844" s="5">
        <v>53</v>
      </c>
      <c r="B2844" s="9" t="s">
        <v>82</v>
      </c>
      <c r="C2844" s="10" t="s">
        <v>83</v>
      </c>
      <c r="D2844" s="11">
        <v>1990</v>
      </c>
      <c r="E2844" s="7" t="s">
        <v>197</v>
      </c>
      <c r="F2844" s="8">
        <v>2690</v>
      </c>
      <c r="G2844" s="8">
        <v>28238</v>
      </c>
      <c r="H2844" s="8">
        <v>3392</v>
      </c>
      <c r="I2844" s="8">
        <v>25640</v>
      </c>
      <c r="J2844" t="str">
        <f>LOOKUP(A2844,Feuil7!A$2:A$28,Feuil7!D$2:D$28)</f>
        <v>BRETAGNE</v>
      </c>
      <c r="K2844" t="str">
        <f t="shared" si="179"/>
        <v>niveau supérieur</v>
      </c>
      <c r="L2844" t="str">
        <f t="shared" si="180"/>
        <v>OUEST</v>
      </c>
      <c r="M2844" s="11">
        <f t="shared" si="181"/>
        <v>59960</v>
      </c>
      <c r="N2844" s="11">
        <f t="shared" si="182"/>
        <v>6082</v>
      </c>
    </row>
    <row r="2845" spans="1:14" x14ac:dyDescent="0.25">
      <c r="A2845" s="5">
        <v>11</v>
      </c>
      <c r="B2845" s="9" t="s">
        <v>162</v>
      </c>
      <c r="C2845" s="10" t="s">
        <v>163</v>
      </c>
      <c r="D2845" s="11">
        <v>1999</v>
      </c>
      <c r="E2845" s="7" t="s">
        <v>193</v>
      </c>
      <c r="F2845" s="8">
        <v>556</v>
      </c>
      <c r="G2845" s="8">
        <v>43819</v>
      </c>
      <c r="H2845" s="8">
        <v>451</v>
      </c>
      <c r="I2845" s="8">
        <v>66164</v>
      </c>
      <c r="J2845" t="str">
        <f>LOOKUP(A2845,Feuil7!A$2:A$28,Feuil7!D$2:D$28)</f>
        <v>ILE-DE-FRANCE</v>
      </c>
      <c r="K2845" t="str">
        <f t="shared" si="179"/>
        <v>niveau primaire</v>
      </c>
      <c r="L2845" t="str">
        <f t="shared" si="180"/>
        <v>REGION PARISIENNE</v>
      </c>
      <c r="M2845" s="11">
        <f t="shared" si="181"/>
        <v>110990</v>
      </c>
      <c r="N2845" s="11">
        <f t="shared" si="182"/>
        <v>1007</v>
      </c>
    </row>
    <row r="2846" spans="1:14" x14ac:dyDescent="0.25">
      <c r="A2846" s="5">
        <v>73</v>
      </c>
      <c r="B2846" s="9" t="s">
        <v>9</v>
      </c>
      <c r="C2846" s="10" t="s">
        <v>170</v>
      </c>
      <c r="D2846" s="11">
        <v>1982</v>
      </c>
      <c r="E2846" s="7" t="s">
        <v>193</v>
      </c>
      <c r="F2846" s="8">
        <v>616</v>
      </c>
      <c r="G2846" s="8">
        <v>13656</v>
      </c>
      <c r="H2846" s="8">
        <v>616</v>
      </c>
      <c r="I2846" s="8">
        <v>16260</v>
      </c>
      <c r="J2846" t="str">
        <f>LOOKUP(A2846,Feuil7!A$2:A$28,Feuil7!D$2:D$28)</f>
        <v>MIDI-PYRENEES</v>
      </c>
      <c r="K2846" t="str">
        <f t="shared" si="179"/>
        <v>niveau primaire</v>
      </c>
      <c r="L2846" t="str">
        <f t="shared" si="180"/>
        <v>SUD-OUEST</v>
      </c>
      <c r="M2846" s="11">
        <f t="shared" si="181"/>
        <v>31148</v>
      </c>
      <c r="N2846" s="11">
        <f t="shared" si="182"/>
        <v>1232</v>
      </c>
    </row>
    <row r="2847" spans="1:14" x14ac:dyDescent="0.25">
      <c r="A2847" s="5">
        <v>53</v>
      </c>
      <c r="B2847" s="9" t="s">
        <v>82</v>
      </c>
      <c r="C2847" s="10" t="s">
        <v>83</v>
      </c>
      <c r="D2847" s="11">
        <v>2006</v>
      </c>
      <c r="E2847" s="7" t="s">
        <v>11</v>
      </c>
      <c r="F2847" s="8">
        <v>4206.2988812249996</v>
      </c>
      <c r="G2847" s="8">
        <v>45893.346571855298</v>
      </c>
      <c r="H2847" s="8">
        <v>2327.5760084867393</v>
      </c>
      <c r="I2847" s="8">
        <v>56014.255690163554</v>
      </c>
      <c r="J2847" t="str">
        <f>LOOKUP(A2847,Feuil7!A$2:A$28,Feuil7!D$2:D$28)</f>
        <v>BRETAGNE</v>
      </c>
      <c r="K2847" t="str">
        <f t="shared" si="179"/>
        <v>niveau primaire</v>
      </c>
      <c r="L2847" t="str">
        <f t="shared" si="180"/>
        <v>OUEST</v>
      </c>
      <c r="M2847" s="11">
        <f t="shared" si="181"/>
        <v>108441.47715173059</v>
      </c>
      <c r="N2847" s="11">
        <f t="shared" si="182"/>
        <v>6533.8748897117384</v>
      </c>
    </row>
    <row r="2848" spans="1:14" x14ac:dyDescent="0.25">
      <c r="A2848" s="5">
        <v>24</v>
      </c>
      <c r="B2848" s="9" t="s">
        <v>86</v>
      </c>
      <c r="C2848" s="10" t="s">
        <v>87</v>
      </c>
      <c r="D2848" s="11">
        <v>2011</v>
      </c>
      <c r="E2848" s="7" t="s">
        <v>193</v>
      </c>
      <c r="F2848" s="8">
        <v>80.419651352173403</v>
      </c>
      <c r="G2848" s="8">
        <v>18044.815090855791</v>
      </c>
      <c r="H2848" s="8">
        <v>46.930250928125808</v>
      </c>
      <c r="I2848" s="8">
        <v>32157.452331807759</v>
      </c>
      <c r="J2848" t="str">
        <f>LOOKUP(A2848,Feuil7!A$2:A$28,Feuil7!D$2:D$28)</f>
        <v>CENTRE</v>
      </c>
      <c r="K2848" t="str">
        <f t="shared" si="179"/>
        <v>niveau primaire</v>
      </c>
      <c r="L2848" t="str">
        <f t="shared" si="180"/>
        <v>BASSIN PARISIEN</v>
      </c>
      <c r="M2848" s="11">
        <f t="shared" si="181"/>
        <v>50329.617324943851</v>
      </c>
      <c r="N2848" s="11">
        <f t="shared" si="182"/>
        <v>127.3499022802992</v>
      </c>
    </row>
    <row r="2849" spans="1:14" x14ac:dyDescent="0.25">
      <c r="A2849" s="5">
        <v>24</v>
      </c>
      <c r="B2849" s="9" t="s">
        <v>45</v>
      </c>
      <c r="C2849" s="10" t="s">
        <v>46</v>
      </c>
      <c r="D2849" s="11">
        <v>1975</v>
      </c>
      <c r="E2849" s="7" t="s">
        <v>194</v>
      </c>
      <c r="F2849" s="8">
        <v>1120</v>
      </c>
      <c r="G2849" s="8">
        <v>2690</v>
      </c>
      <c r="H2849" s="8">
        <v>1590</v>
      </c>
      <c r="I2849" s="8">
        <v>4770</v>
      </c>
      <c r="J2849" t="str">
        <f>LOOKUP(A2849,Feuil7!A$2:A$28,Feuil7!D$2:D$28)</f>
        <v>CENTRE</v>
      </c>
      <c r="K2849" t="str">
        <f t="shared" si="179"/>
        <v>niveau secondaire</v>
      </c>
      <c r="L2849" t="str">
        <f t="shared" si="180"/>
        <v>BASSIN PARISIEN</v>
      </c>
      <c r="M2849" s="11">
        <f t="shared" si="181"/>
        <v>10170</v>
      </c>
      <c r="N2849" s="11">
        <f t="shared" si="182"/>
        <v>2710</v>
      </c>
    </row>
    <row r="2850" spans="1:14" x14ac:dyDescent="0.25">
      <c r="A2850" s="5">
        <v>82</v>
      </c>
      <c r="B2850" s="9" t="s">
        <v>96</v>
      </c>
      <c r="C2850" s="10" t="s">
        <v>97</v>
      </c>
      <c r="D2850" s="11">
        <v>1982</v>
      </c>
      <c r="E2850" s="7" t="s">
        <v>196</v>
      </c>
      <c r="F2850" s="8">
        <v>3092</v>
      </c>
      <c r="G2850" s="8">
        <v>18268</v>
      </c>
      <c r="H2850" s="8">
        <v>4304</v>
      </c>
      <c r="I2850" s="8">
        <v>15608</v>
      </c>
      <c r="J2850" t="str">
        <f>LOOKUP(A2850,Feuil7!A$2:A$28,Feuil7!D$2:D$28)</f>
        <v>RHONE-ALPES</v>
      </c>
      <c r="K2850" t="str">
        <f t="shared" si="179"/>
        <v>niveau supérieur</v>
      </c>
      <c r="L2850" t="str">
        <f t="shared" si="180"/>
        <v>CENTRE-EST</v>
      </c>
      <c r="M2850" s="11">
        <f t="shared" si="181"/>
        <v>41272</v>
      </c>
      <c r="N2850" s="11">
        <f t="shared" si="182"/>
        <v>7396</v>
      </c>
    </row>
    <row r="2851" spans="1:14" x14ac:dyDescent="0.25">
      <c r="A2851" s="5">
        <v>83</v>
      </c>
      <c r="B2851" s="9" t="s">
        <v>306</v>
      </c>
      <c r="C2851" s="10" t="s">
        <v>15</v>
      </c>
      <c r="D2851" s="11">
        <v>1990</v>
      </c>
      <c r="E2851" s="7" t="s">
        <v>193</v>
      </c>
      <c r="F2851" s="8">
        <v>571</v>
      </c>
      <c r="G2851" s="8">
        <v>29228</v>
      </c>
      <c r="H2851" s="8">
        <v>452</v>
      </c>
      <c r="I2851" s="8">
        <v>41896</v>
      </c>
      <c r="J2851" t="str">
        <f>LOOKUP(A2851,Feuil7!A$2:A$28,Feuil7!D$2:D$28)</f>
        <v>AUVERGNE</v>
      </c>
      <c r="K2851" t="str">
        <f t="shared" si="179"/>
        <v>niveau primaire</v>
      </c>
      <c r="L2851" t="str">
        <f t="shared" si="180"/>
        <v>CENTRE-EST</v>
      </c>
      <c r="M2851" s="11">
        <f t="shared" si="181"/>
        <v>72147</v>
      </c>
      <c r="N2851" s="11">
        <f t="shared" si="182"/>
        <v>1023</v>
      </c>
    </row>
    <row r="2852" spans="1:14" x14ac:dyDescent="0.25">
      <c r="A2852" s="5">
        <v>82</v>
      </c>
      <c r="B2852" s="6" t="s">
        <v>307</v>
      </c>
      <c r="C2852" s="7" t="s">
        <v>10</v>
      </c>
      <c r="D2852" s="11">
        <v>2006</v>
      </c>
      <c r="E2852" s="7" t="s">
        <v>197</v>
      </c>
      <c r="F2852" s="8">
        <v>2452.9043143522017</v>
      </c>
      <c r="G2852" s="8">
        <v>37615.798636910338</v>
      </c>
      <c r="H2852" s="8">
        <v>3233.685494781158</v>
      </c>
      <c r="I2852" s="8">
        <v>43163.831552323805</v>
      </c>
      <c r="J2852" t="str">
        <f>LOOKUP(A2852,Feuil7!A$2:A$28,Feuil7!D$2:D$28)</f>
        <v>RHONE-ALPES</v>
      </c>
      <c r="K2852" t="str">
        <f t="shared" si="179"/>
        <v>niveau supérieur</v>
      </c>
      <c r="L2852" t="str">
        <f t="shared" si="180"/>
        <v>CENTRE-EST</v>
      </c>
      <c r="M2852" s="11">
        <f t="shared" si="181"/>
        <v>86466.219998367509</v>
      </c>
      <c r="N2852" s="11">
        <f t="shared" si="182"/>
        <v>5686.5898091333602</v>
      </c>
    </row>
    <row r="2853" spans="1:14" x14ac:dyDescent="0.25">
      <c r="A2853" s="5">
        <v>82</v>
      </c>
      <c r="B2853" s="9" t="s">
        <v>47</v>
      </c>
      <c r="C2853" s="10" t="s">
        <v>155</v>
      </c>
      <c r="D2853" s="11">
        <v>2011</v>
      </c>
      <c r="E2853" s="7" t="s">
        <v>194</v>
      </c>
      <c r="F2853" s="8">
        <v>2273.3609039546172</v>
      </c>
      <c r="G2853" s="8">
        <v>10744.971277674067</v>
      </c>
      <c r="H2853" s="8">
        <v>1375.339111201682</v>
      </c>
      <c r="I2853" s="8">
        <v>16780.083024292511</v>
      </c>
      <c r="J2853" t="str">
        <f>LOOKUP(A2853,Feuil7!A$2:A$28,Feuil7!D$2:D$28)</f>
        <v>RHONE-ALPES</v>
      </c>
      <c r="K2853" t="str">
        <f t="shared" si="179"/>
        <v>niveau secondaire</v>
      </c>
      <c r="L2853" t="str">
        <f t="shared" si="180"/>
        <v>CENTRE-EST</v>
      </c>
      <c r="M2853" s="11">
        <f t="shared" si="181"/>
        <v>31173.754317122875</v>
      </c>
      <c r="N2853" s="11">
        <f t="shared" si="182"/>
        <v>3648.7000151562993</v>
      </c>
    </row>
    <row r="2854" spans="1:14" x14ac:dyDescent="0.25">
      <c r="A2854" s="5">
        <v>24</v>
      </c>
      <c r="B2854" s="9" t="s">
        <v>84</v>
      </c>
      <c r="C2854" s="10" t="s">
        <v>85</v>
      </c>
      <c r="D2854" s="11">
        <v>1975</v>
      </c>
      <c r="E2854" s="7" t="s">
        <v>11</v>
      </c>
      <c r="F2854" s="8">
        <v>4030</v>
      </c>
      <c r="G2854" s="8">
        <v>34485</v>
      </c>
      <c r="H2854" s="8">
        <v>3380</v>
      </c>
      <c r="I2854" s="8">
        <v>39305</v>
      </c>
      <c r="J2854" t="str">
        <f>LOOKUP(A2854,Feuil7!A$2:A$28,Feuil7!D$2:D$28)</f>
        <v>CENTRE</v>
      </c>
      <c r="K2854" t="str">
        <f t="shared" si="179"/>
        <v>niveau primaire</v>
      </c>
      <c r="L2854" t="str">
        <f t="shared" si="180"/>
        <v>BASSIN PARISIEN</v>
      </c>
      <c r="M2854" s="11">
        <f t="shared" si="181"/>
        <v>81200</v>
      </c>
      <c r="N2854" s="11">
        <f t="shared" si="182"/>
        <v>7410</v>
      </c>
    </row>
    <row r="2855" spans="1:14" x14ac:dyDescent="0.25">
      <c r="A2855" s="5">
        <v>23</v>
      </c>
      <c r="B2855" s="9" t="s">
        <v>158</v>
      </c>
      <c r="C2855" s="10" t="s">
        <v>159</v>
      </c>
      <c r="D2855" s="11">
        <v>1982</v>
      </c>
      <c r="E2855" s="7" t="s">
        <v>196</v>
      </c>
      <c r="F2855" s="8">
        <v>4800</v>
      </c>
      <c r="G2855" s="8">
        <v>25144</v>
      </c>
      <c r="H2855" s="8">
        <v>7020</v>
      </c>
      <c r="I2855" s="8">
        <v>20476</v>
      </c>
      <c r="J2855" t="str">
        <f>LOOKUP(A2855,Feuil7!A$2:A$28,Feuil7!D$2:D$28)</f>
        <v>HAUTE-NORMANDIE</v>
      </c>
      <c r="K2855" t="str">
        <f t="shared" si="179"/>
        <v>niveau supérieur</v>
      </c>
      <c r="L2855" t="str">
        <f t="shared" si="180"/>
        <v>BASSIN PARISIEN</v>
      </c>
      <c r="M2855" s="11">
        <f t="shared" si="181"/>
        <v>57440</v>
      </c>
      <c r="N2855" s="11">
        <f t="shared" si="182"/>
        <v>11820</v>
      </c>
    </row>
    <row r="2856" spans="1:14" x14ac:dyDescent="0.25">
      <c r="A2856" s="5">
        <v>11</v>
      </c>
      <c r="B2856" s="9" t="s">
        <v>16</v>
      </c>
      <c r="C2856" s="10" t="s">
        <v>189</v>
      </c>
      <c r="D2856" s="11">
        <v>1999</v>
      </c>
      <c r="E2856" s="7" t="s">
        <v>194</v>
      </c>
      <c r="F2856" s="8">
        <v>5177</v>
      </c>
      <c r="G2856" s="8">
        <v>33776</v>
      </c>
      <c r="H2856" s="8">
        <v>4710</v>
      </c>
      <c r="I2856" s="8">
        <v>47402</v>
      </c>
      <c r="J2856" t="str">
        <f>LOOKUP(A2856,Feuil7!A$2:A$28,Feuil7!D$2:D$28)</f>
        <v>ILE-DE-FRANCE</v>
      </c>
      <c r="K2856" t="str">
        <f t="shared" si="179"/>
        <v>niveau secondaire</v>
      </c>
      <c r="L2856" t="str">
        <f t="shared" si="180"/>
        <v>REGION PARISIENNE</v>
      </c>
      <c r="M2856" s="11">
        <f t="shared" si="181"/>
        <v>91065</v>
      </c>
      <c r="N2856" s="11">
        <f t="shared" si="182"/>
        <v>9887</v>
      </c>
    </row>
    <row r="2857" spans="1:14" x14ac:dyDescent="0.25">
      <c r="A2857" s="5">
        <v>82</v>
      </c>
      <c r="B2857" s="9" t="s">
        <v>47</v>
      </c>
      <c r="C2857" s="10" t="s">
        <v>155</v>
      </c>
      <c r="D2857" s="11">
        <v>1990</v>
      </c>
      <c r="E2857" s="7" t="s">
        <v>11</v>
      </c>
      <c r="F2857" s="8">
        <v>5673</v>
      </c>
      <c r="G2857" s="8">
        <v>41065</v>
      </c>
      <c r="H2857" s="8">
        <v>4396</v>
      </c>
      <c r="I2857" s="8">
        <v>44520</v>
      </c>
      <c r="J2857" t="str">
        <f>LOOKUP(A2857,Feuil7!A$2:A$28,Feuil7!D$2:D$28)</f>
        <v>RHONE-ALPES</v>
      </c>
      <c r="K2857" t="str">
        <f t="shared" si="179"/>
        <v>niveau primaire</v>
      </c>
      <c r="L2857" t="str">
        <f t="shared" si="180"/>
        <v>CENTRE-EST</v>
      </c>
      <c r="M2857" s="11">
        <f t="shared" si="181"/>
        <v>95654</v>
      </c>
      <c r="N2857" s="11">
        <f t="shared" si="182"/>
        <v>10069</v>
      </c>
    </row>
    <row r="2858" spans="1:14" x14ac:dyDescent="0.25">
      <c r="A2858" s="5">
        <v>73</v>
      </c>
      <c r="B2858" s="9" t="s">
        <v>168</v>
      </c>
      <c r="C2858" s="10" t="s">
        <v>169</v>
      </c>
      <c r="D2858" s="11">
        <v>1999</v>
      </c>
      <c r="E2858" s="7" t="s">
        <v>11</v>
      </c>
      <c r="F2858" s="8">
        <v>1877</v>
      </c>
      <c r="G2858" s="8">
        <v>26621</v>
      </c>
      <c r="H2858" s="8">
        <v>1106</v>
      </c>
      <c r="I2858" s="8">
        <v>32656</v>
      </c>
      <c r="J2858" t="str">
        <f>LOOKUP(A2858,Feuil7!A$2:A$28,Feuil7!D$2:D$28)</f>
        <v>MIDI-PYRENEES</v>
      </c>
      <c r="K2858" t="str">
        <f t="shared" si="179"/>
        <v>niveau primaire</v>
      </c>
      <c r="L2858" t="str">
        <f t="shared" si="180"/>
        <v>SUD-OUEST</v>
      </c>
      <c r="M2858" s="11">
        <f t="shared" si="181"/>
        <v>62260</v>
      </c>
      <c r="N2858" s="11">
        <f t="shared" si="182"/>
        <v>2983</v>
      </c>
    </row>
    <row r="2859" spans="1:14" x14ac:dyDescent="0.25">
      <c r="A2859" s="5">
        <v>82</v>
      </c>
      <c r="B2859" s="9" t="s">
        <v>309</v>
      </c>
      <c r="C2859" s="10" t="s">
        <v>20</v>
      </c>
      <c r="D2859" s="11">
        <v>1975</v>
      </c>
      <c r="E2859" s="7" t="s">
        <v>196</v>
      </c>
      <c r="F2859" s="8">
        <v>705</v>
      </c>
      <c r="G2859" s="8">
        <v>4075</v>
      </c>
      <c r="H2859" s="8">
        <v>1010</v>
      </c>
      <c r="I2859" s="8">
        <v>3355</v>
      </c>
      <c r="J2859" t="str">
        <f>LOOKUP(A2859,Feuil7!A$2:A$28,Feuil7!D$2:D$28)</f>
        <v>RHONE-ALPES</v>
      </c>
      <c r="K2859" t="str">
        <f t="shared" si="179"/>
        <v>niveau supérieur</v>
      </c>
      <c r="L2859" t="str">
        <f t="shared" si="180"/>
        <v>CENTRE-EST</v>
      </c>
      <c r="M2859" s="11">
        <f t="shared" si="181"/>
        <v>9145</v>
      </c>
      <c r="N2859" s="11">
        <f t="shared" si="182"/>
        <v>1715</v>
      </c>
    </row>
    <row r="2860" spans="1:14" x14ac:dyDescent="0.25">
      <c r="A2860" s="5">
        <v>94</v>
      </c>
      <c r="B2860" s="9" t="s">
        <v>51</v>
      </c>
      <c r="C2860" s="10" t="s">
        <v>52</v>
      </c>
      <c r="D2860" s="11">
        <v>1982</v>
      </c>
      <c r="E2860" s="7" t="s">
        <v>197</v>
      </c>
      <c r="F2860" s="8">
        <v>108</v>
      </c>
      <c r="G2860" s="8">
        <v>2084</v>
      </c>
      <c r="H2860" s="8">
        <v>208</v>
      </c>
      <c r="I2860" s="8">
        <v>2032</v>
      </c>
      <c r="J2860" t="str">
        <f>LOOKUP(A2860,Feuil7!A$2:A$28,Feuil7!D$2:D$28)</f>
        <v>CORSE</v>
      </c>
      <c r="K2860" t="str">
        <f t="shared" si="179"/>
        <v>niveau supérieur</v>
      </c>
      <c r="L2860" t="str">
        <f t="shared" si="180"/>
        <v>MEDITERRANEE</v>
      </c>
      <c r="M2860" s="11">
        <f t="shared" si="181"/>
        <v>4432</v>
      </c>
      <c r="N2860" s="11">
        <f t="shared" si="182"/>
        <v>316</v>
      </c>
    </row>
    <row r="2861" spans="1:14" x14ac:dyDescent="0.25">
      <c r="A2861" s="5">
        <v>82</v>
      </c>
      <c r="B2861" s="9" t="s">
        <v>88</v>
      </c>
      <c r="C2861" s="10" t="s">
        <v>89</v>
      </c>
      <c r="D2861" s="11">
        <v>1975</v>
      </c>
      <c r="E2861" s="7" t="s">
        <v>196</v>
      </c>
      <c r="F2861" s="8">
        <v>3615</v>
      </c>
      <c r="G2861" s="8">
        <v>20105</v>
      </c>
      <c r="H2861" s="8">
        <v>4865</v>
      </c>
      <c r="I2861" s="8">
        <v>16090</v>
      </c>
      <c r="J2861" t="str">
        <f>LOOKUP(A2861,Feuil7!A$2:A$28,Feuil7!D$2:D$28)</f>
        <v>RHONE-ALPES</v>
      </c>
      <c r="K2861" t="str">
        <f t="shared" si="179"/>
        <v>niveau supérieur</v>
      </c>
      <c r="L2861" t="str">
        <f t="shared" si="180"/>
        <v>CENTRE-EST</v>
      </c>
      <c r="M2861" s="11">
        <f t="shared" si="181"/>
        <v>44675</v>
      </c>
      <c r="N2861" s="11">
        <f t="shared" si="182"/>
        <v>8480</v>
      </c>
    </row>
    <row r="2862" spans="1:14" x14ac:dyDescent="0.25">
      <c r="A2862" s="5">
        <v>52</v>
      </c>
      <c r="B2862" s="9" t="s">
        <v>110</v>
      </c>
      <c r="C2862" s="10" t="s">
        <v>111</v>
      </c>
      <c r="D2862" s="11">
        <v>2011</v>
      </c>
      <c r="E2862" s="7" t="s">
        <v>196</v>
      </c>
      <c r="F2862" s="8">
        <v>7741.2265430152111</v>
      </c>
      <c r="G2862" s="8">
        <v>38671.739302802482</v>
      </c>
      <c r="H2862" s="8">
        <v>6831.0793989696804</v>
      </c>
      <c r="I2862" s="8">
        <v>39992.433548977999</v>
      </c>
      <c r="J2862" t="str">
        <f>LOOKUP(A2862,Feuil7!A$2:A$28,Feuil7!D$2:D$28)</f>
        <v>PAYS DE LA LOIRE</v>
      </c>
      <c r="K2862" t="str">
        <f t="shared" si="179"/>
        <v>niveau supérieur</v>
      </c>
      <c r="L2862" t="str">
        <f t="shared" si="180"/>
        <v>OUEST</v>
      </c>
      <c r="M2862" s="11">
        <f t="shared" si="181"/>
        <v>93236.478793765375</v>
      </c>
      <c r="N2862" s="11">
        <f t="shared" si="182"/>
        <v>14572.305941984891</v>
      </c>
    </row>
    <row r="2863" spans="1:14" x14ac:dyDescent="0.25">
      <c r="A2863" s="5">
        <v>82</v>
      </c>
      <c r="B2863" s="9" t="s">
        <v>47</v>
      </c>
      <c r="C2863" s="10" t="s">
        <v>155</v>
      </c>
      <c r="D2863" s="11">
        <v>1999</v>
      </c>
      <c r="E2863" s="7" t="s">
        <v>195</v>
      </c>
      <c r="F2863" s="8">
        <v>6364</v>
      </c>
      <c r="G2863" s="8">
        <v>70342</v>
      </c>
      <c r="H2863" s="8">
        <v>3991</v>
      </c>
      <c r="I2863" s="8">
        <v>52134</v>
      </c>
      <c r="J2863" t="str">
        <f>LOOKUP(A2863,Feuil7!A$2:A$28,Feuil7!D$2:D$28)</f>
        <v>RHONE-ALPES</v>
      </c>
      <c r="K2863" t="str">
        <f t="shared" si="179"/>
        <v>niveau secondaire</v>
      </c>
      <c r="L2863" t="str">
        <f t="shared" si="180"/>
        <v>CENTRE-EST</v>
      </c>
      <c r="M2863" s="11">
        <f t="shared" si="181"/>
        <v>132831</v>
      </c>
      <c r="N2863" s="11">
        <f t="shared" si="182"/>
        <v>10355</v>
      </c>
    </row>
    <row r="2864" spans="1:14" x14ac:dyDescent="0.25">
      <c r="A2864" s="5">
        <v>24</v>
      </c>
      <c r="B2864" s="9" t="s">
        <v>84</v>
      </c>
      <c r="C2864" s="10" t="s">
        <v>85</v>
      </c>
      <c r="D2864" s="11">
        <v>1990</v>
      </c>
      <c r="E2864" s="7" t="s">
        <v>195</v>
      </c>
      <c r="F2864" s="8">
        <v>4226</v>
      </c>
      <c r="G2864" s="8">
        <v>18828</v>
      </c>
      <c r="H2864" s="8">
        <v>3068</v>
      </c>
      <c r="I2864" s="8">
        <v>11204</v>
      </c>
      <c r="J2864" t="str">
        <f>LOOKUP(A2864,Feuil7!A$2:A$28,Feuil7!D$2:D$28)</f>
        <v>CENTRE</v>
      </c>
      <c r="K2864" t="str">
        <f t="shared" si="179"/>
        <v>niveau secondaire</v>
      </c>
      <c r="L2864" t="str">
        <f t="shared" si="180"/>
        <v>BASSIN PARISIEN</v>
      </c>
      <c r="M2864" s="11">
        <f t="shared" si="181"/>
        <v>37326</v>
      </c>
      <c r="N2864" s="11">
        <f t="shared" si="182"/>
        <v>7294</v>
      </c>
    </row>
    <row r="2865" spans="1:14" x14ac:dyDescent="0.25">
      <c r="A2865" s="5">
        <v>52</v>
      </c>
      <c r="B2865" s="9" t="s">
        <v>100</v>
      </c>
      <c r="C2865" s="10" t="s">
        <v>101</v>
      </c>
      <c r="D2865" s="11">
        <v>1999</v>
      </c>
      <c r="E2865" s="7" t="s">
        <v>11</v>
      </c>
      <c r="F2865" s="8">
        <v>5282</v>
      </c>
      <c r="G2865" s="8">
        <v>49812</v>
      </c>
      <c r="H2865" s="8">
        <v>3137</v>
      </c>
      <c r="I2865" s="8">
        <v>67181</v>
      </c>
      <c r="J2865" t="str">
        <f>LOOKUP(A2865,Feuil7!A$2:A$28,Feuil7!D$2:D$28)</f>
        <v>PAYS DE LA LOIRE</v>
      </c>
      <c r="K2865" t="str">
        <f t="shared" si="179"/>
        <v>niveau primaire</v>
      </c>
      <c r="L2865" t="str">
        <f t="shared" si="180"/>
        <v>OUEST</v>
      </c>
      <c r="M2865" s="11">
        <f t="shared" si="181"/>
        <v>125412</v>
      </c>
      <c r="N2865" s="11">
        <f t="shared" si="182"/>
        <v>8419</v>
      </c>
    </row>
    <row r="2866" spans="1:14" x14ac:dyDescent="0.25">
      <c r="A2866" s="5">
        <v>73</v>
      </c>
      <c r="B2866" s="9" t="s">
        <v>168</v>
      </c>
      <c r="C2866" s="10" t="s">
        <v>169</v>
      </c>
      <c r="D2866" s="11">
        <v>1990</v>
      </c>
      <c r="E2866" s="7" t="s">
        <v>194</v>
      </c>
      <c r="F2866" s="8">
        <v>916</v>
      </c>
      <c r="G2866" s="8">
        <v>6540</v>
      </c>
      <c r="H2866" s="8">
        <v>748</v>
      </c>
      <c r="I2866" s="8">
        <v>9604</v>
      </c>
      <c r="J2866" t="str">
        <f>LOOKUP(A2866,Feuil7!A$2:A$28,Feuil7!D$2:D$28)</f>
        <v>MIDI-PYRENEES</v>
      </c>
      <c r="K2866" t="str">
        <f t="shared" si="179"/>
        <v>niveau secondaire</v>
      </c>
      <c r="L2866" t="str">
        <f t="shared" si="180"/>
        <v>SUD-OUEST</v>
      </c>
      <c r="M2866" s="11">
        <f t="shared" si="181"/>
        <v>17808</v>
      </c>
      <c r="N2866" s="11">
        <f t="shared" si="182"/>
        <v>1664</v>
      </c>
    </row>
    <row r="2867" spans="1:14" x14ac:dyDescent="0.25">
      <c r="A2867" s="5">
        <v>54</v>
      </c>
      <c r="B2867" s="9" t="s">
        <v>40</v>
      </c>
      <c r="C2867" s="10" t="s">
        <v>41</v>
      </c>
      <c r="D2867" s="11">
        <v>2011</v>
      </c>
      <c r="E2867" s="7" t="s">
        <v>195</v>
      </c>
      <c r="F2867" s="8">
        <v>3490.3774638040381</v>
      </c>
      <c r="G2867" s="8">
        <v>43291.780442832438</v>
      </c>
      <c r="H2867" s="8">
        <v>2109.9138777564353</v>
      </c>
      <c r="I2867" s="8">
        <v>30819.110641441181</v>
      </c>
      <c r="J2867" t="str">
        <f>LOOKUP(A2867,Feuil7!A$2:A$28,Feuil7!D$2:D$28)</f>
        <v>POITOU-CHARENTES</v>
      </c>
      <c r="K2867" t="str">
        <f t="shared" si="179"/>
        <v>niveau secondaire</v>
      </c>
      <c r="L2867" t="str">
        <f t="shared" si="180"/>
        <v>OUEST</v>
      </c>
      <c r="M2867" s="11">
        <f t="shared" si="181"/>
        <v>79711.182425834093</v>
      </c>
      <c r="N2867" s="11">
        <f t="shared" si="182"/>
        <v>5600.2913415604735</v>
      </c>
    </row>
    <row r="2868" spans="1:14" x14ac:dyDescent="0.25">
      <c r="A2868" s="5">
        <v>93</v>
      </c>
      <c r="B2868" s="9" t="s">
        <v>308</v>
      </c>
      <c r="C2868" s="10" t="s">
        <v>17</v>
      </c>
      <c r="D2868">
        <v>1968</v>
      </c>
      <c r="E2868" s="7" t="s">
        <v>197</v>
      </c>
      <c r="F2868" s="8">
        <v>100</v>
      </c>
      <c r="G2868" s="8">
        <v>1504</v>
      </c>
      <c r="H2868" s="8">
        <v>72</v>
      </c>
      <c r="I2868" s="8">
        <v>736</v>
      </c>
      <c r="J2868" t="str">
        <f>LOOKUP(A2868,Feuil7!A$2:A$28,Feuil7!D$2:D$28)</f>
        <v>PROVENCE-ALPES-COTE D'AZUR</v>
      </c>
      <c r="K2868" t="str">
        <f t="shared" si="179"/>
        <v>niveau supérieur</v>
      </c>
      <c r="L2868" t="str">
        <f t="shared" si="180"/>
        <v>MEDITERRANEE</v>
      </c>
      <c r="M2868" s="11">
        <f t="shared" si="181"/>
        <v>2412</v>
      </c>
      <c r="N2868" s="11">
        <f t="shared" si="182"/>
        <v>172</v>
      </c>
    </row>
    <row r="2869" spans="1:14" x14ac:dyDescent="0.25">
      <c r="A2869" s="5">
        <v>54</v>
      </c>
      <c r="B2869" s="9" t="s">
        <v>164</v>
      </c>
      <c r="C2869" s="10" t="s">
        <v>165</v>
      </c>
      <c r="D2869" s="11">
        <v>1982</v>
      </c>
      <c r="E2869" s="7" t="s">
        <v>193</v>
      </c>
      <c r="F2869" s="8">
        <v>1000</v>
      </c>
      <c r="G2869" s="8">
        <v>27476</v>
      </c>
      <c r="H2869" s="8">
        <v>976</v>
      </c>
      <c r="I2869" s="8">
        <v>34572</v>
      </c>
      <c r="J2869" t="str">
        <f>LOOKUP(A2869,Feuil7!A$2:A$28,Feuil7!D$2:D$28)</f>
        <v>POITOU-CHARENTES</v>
      </c>
      <c r="K2869" t="str">
        <f t="shared" si="179"/>
        <v>niveau primaire</v>
      </c>
      <c r="L2869" t="str">
        <f t="shared" si="180"/>
        <v>OUEST</v>
      </c>
      <c r="M2869" s="11">
        <f t="shared" si="181"/>
        <v>64024</v>
      </c>
      <c r="N2869" s="11">
        <f t="shared" si="182"/>
        <v>1976</v>
      </c>
    </row>
    <row r="2870" spans="1:14" x14ac:dyDescent="0.25">
      <c r="A2870" s="5">
        <v>72</v>
      </c>
      <c r="B2870" s="9" t="s">
        <v>137</v>
      </c>
      <c r="C2870" s="10" t="s">
        <v>138</v>
      </c>
      <c r="D2870" s="11">
        <v>1975</v>
      </c>
      <c r="E2870" s="7" t="s">
        <v>193</v>
      </c>
      <c r="F2870" s="8">
        <v>3265</v>
      </c>
      <c r="G2870" s="8">
        <v>40020</v>
      </c>
      <c r="H2870" s="8">
        <v>4115</v>
      </c>
      <c r="I2870" s="8">
        <v>50780</v>
      </c>
      <c r="J2870" t="str">
        <f>LOOKUP(A2870,Feuil7!A$2:A$28,Feuil7!D$2:D$28)</f>
        <v>AQUITAINE</v>
      </c>
      <c r="K2870" t="str">
        <f t="shared" si="179"/>
        <v>niveau primaire</v>
      </c>
      <c r="L2870" t="str">
        <f t="shared" si="180"/>
        <v>SUD-OUEST</v>
      </c>
      <c r="M2870" s="11">
        <f t="shared" si="181"/>
        <v>98180</v>
      </c>
      <c r="N2870" s="11">
        <f t="shared" si="182"/>
        <v>7380</v>
      </c>
    </row>
    <row r="2871" spans="1:14" x14ac:dyDescent="0.25">
      <c r="A2871" s="5">
        <v>11</v>
      </c>
      <c r="B2871" s="9" t="s">
        <v>187</v>
      </c>
      <c r="C2871" s="10" t="s">
        <v>188</v>
      </c>
      <c r="D2871" s="11">
        <v>1982</v>
      </c>
      <c r="E2871" s="7" t="s">
        <v>193</v>
      </c>
      <c r="F2871" s="8">
        <v>5328</v>
      </c>
      <c r="G2871" s="8">
        <v>70660</v>
      </c>
      <c r="H2871" s="8">
        <v>5072</v>
      </c>
      <c r="I2871" s="8">
        <v>99156</v>
      </c>
      <c r="J2871" t="str">
        <f>LOOKUP(A2871,Feuil7!A$2:A$28,Feuil7!D$2:D$28)</f>
        <v>ILE-DE-FRANCE</v>
      </c>
      <c r="K2871" t="str">
        <f t="shared" si="179"/>
        <v>niveau primaire</v>
      </c>
      <c r="L2871" t="str">
        <f t="shared" si="180"/>
        <v>REGION PARISIENNE</v>
      </c>
      <c r="M2871" s="11">
        <f t="shared" si="181"/>
        <v>180216</v>
      </c>
      <c r="N2871" s="11">
        <f t="shared" si="182"/>
        <v>10400</v>
      </c>
    </row>
    <row r="2872" spans="1:14" x14ac:dyDescent="0.25">
      <c r="A2872" s="5">
        <v>11</v>
      </c>
      <c r="B2872" s="9" t="s">
        <v>187</v>
      </c>
      <c r="C2872" s="10" t="s">
        <v>188</v>
      </c>
      <c r="D2872" s="11">
        <v>2006</v>
      </c>
      <c r="E2872" s="7" t="s">
        <v>197</v>
      </c>
      <c r="F2872" s="8">
        <v>11256.904055991195</v>
      </c>
      <c r="G2872" s="8">
        <v>224184.59855299868</v>
      </c>
      <c r="H2872" s="8">
        <v>15170.189477735536</v>
      </c>
      <c r="I2872" s="8">
        <v>228790.0485995787</v>
      </c>
      <c r="J2872" t="str">
        <f>LOOKUP(A2872,Feuil7!A$2:A$28,Feuil7!D$2:D$28)</f>
        <v>ILE-DE-FRANCE</v>
      </c>
      <c r="K2872" t="str">
        <f t="shared" si="179"/>
        <v>niveau supérieur</v>
      </c>
      <c r="L2872" t="str">
        <f t="shared" si="180"/>
        <v>REGION PARISIENNE</v>
      </c>
      <c r="M2872" s="11">
        <f t="shared" si="181"/>
        <v>479401.74068630417</v>
      </c>
      <c r="N2872" s="11">
        <f t="shared" si="182"/>
        <v>26427.093533726729</v>
      </c>
    </row>
    <row r="2873" spans="1:14" x14ac:dyDescent="0.25">
      <c r="A2873" s="5">
        <v>93</v>
      </c>
      <c r="B2873" s="9" t="s">
        <v>311</v>
      </c>
      <c r="C2873" s="10" t="s">
        <v>18</v>
      </c>
      <c r="D2873" s="11">
        <v>1975</v>
      </c>
      <c r="E2873" s="7" t="s">
        <v>193</v>
      </c>
      <c r="F2873" s="8">
        <v>675</v>
      </c>
      <c r="G2873" s="8">
        <v>8960</v>
      </c>
      <c r="H2873" s="8">
        <v>820</v>
      </c>
      <c r="I2873" s="8">
        <v>10755</v>
      </c>
      <c r="J2873" t="str">
        <f>LOOKUP(A2873,Feuil7!A$2:A$28,Feuil7!D$2:D$28)</f>
        <v>PROVENCE-ALPES-COTE D'AZUR</v>
      </c>
      <c r="K2873" t="str">
        <f t="shared" si="179"/>
        <v>niveau primaire</v>
      </c>
      <c r="L2873" t="str">
        <f t="shared" si="180"/>
        <v>MEDITERRANEE</v>
      </c>
      <c r="M2873" s="11">
        <f t="shared" si="181"/>
        <v>21210</v>
      </c>
      <c r="N2873" s="11">
        <f t="shared" si="182"/>
        <v>1495</v>
      </c>
    </row>
    <row r="2874" spans="1:14" x14ac:dyDescent="0.25">
      <c r="A2874" s="5">
        <v>74</v>
      </c>
      <c r="B2874" s="9" t="s">
        <v>48</v>
      </c>
      <c r="C2874" s="10" t="s">
        <v>49</v>
      </c>
      <c r="D2874" s="11">
        <v>2011</v>
      </c>
      <c r="E2874" s="7" t="s">
        <v>193</v>
      </c>
      <c r="F2874" s="8">
        <v>27.00557673893293</v>
      </c>
      <c r="G2874" s="8">
        <v>10229.27944801229</v>
      </c>
      <c r="H2874" s="8">
        <v>13.271395930696549</v>
      </c>
      <c r="I2874" s="8">
        <v>17068.750360106078</v>
      </c>
      <c r="J2874" t="str">
        <f>LOOKUP(A2874,Feuil7!A$2:A$28,Feuil7!D$2:D$28)</f>
        <v>LIMOUSIN</v>
      </c>
      <c r="K2874" t="str">
        <f t="shared" si="179"/>
        <v>niveau primaire</v>
      </c>
      <c r="L2874" t="str">
        <f t="shared" si="180"/>
        <v>SUD-OUEST</v>
      </c>
      <c r="M2874" s="11">
        <f t="shared" si="181"/>
        <v>27338.306780788</v>
      </c>
      <c r="N2874" s="11">
        <f t="shared" si="182"/>
        <v>40.27697266962948</v>
      </c>
    </row>
    <row r="2875" spans="1:14" x14ac:dyDescent="0.25">
      <c r="A2875" s="5">
        <v>83</v>
      </c>
      <c r="B2875" s="9" t="s">
        <v>63</v>
      </c>
      <c r="C2875" s="10" t="s">
        <v>98</v>
      </c>
      <c r="D2875">
        <v>1968</v>
      </c>
      <c r="E2875" s="7" t="s">
        <v>196</v>
      </c>
      <c r="F2875" s="8">
        <v>788</v>
      </c>
      <c r="G2875" s="8">
        <v>2604</v>
      </c>
      <c r="H2875" s="8">
        <v>1024</v>
      </c>
      <c r="I2875" s="8">
        <v>2380</v>
      </c>
      <c r="J2875" t="str">
        <f>LOOKUP(A2875,Feuil7!A$2:A$28,Feuil7!D$2:D$28)</f>
        <v>AUVERGNE</v>
      </c>
      <c r="K2875" t="str">
        <f t="shared" si="179"/>
        <v>niveau supérieur</v>
      </c>
      <c r="L2875" t="str">
        <f t="shared" si="180"/>
        <v>CENTRE-EST</v>
      </c>
      <c r="M2875" s="11">
        <f t="shared" si="181"/>
        <v>6796</v>
      </c>
      <c r="N2875" s="11">
        <f t="shared" si="182"/>
        <v>1812</v>
      </c>
    </row>
    <row r="2876" spans="1:14" x14ac:dyDescent="0.25">
      <c r="A2876" s="5">
        <v>24</v>
      </c>
      <c r="B2876" s="9" t="s">
        <v>45</v>
      </c>
      <c r="C2876" s="10" t="s">
        <v>46</v>
      </c>
      <c r="D2876" s="11">
        <v>1990</v>
      </c>
      <c r="E2876" s="7" t="s">
        <v>196</v>
      </c>
      <c r="F2876" s="8">
        <v>1005</v>
      </c>
      <c r="G2876" s="8">
        <v>9324</v>
      </c>
      <c r="H2876" s="8">
        <v>1368</v>
      </c>
      <c r="I2876" s="8">
        <v>9165</v>
      </c>
      <c r="J2876" t="str">
        <f>LOOKUP(A2876,Feuil7!A$2:A$28,Feuil7!D$2:D$28)</f>
        <v>CENTRE</v>
      </c>
      <c r="K2876" t="str">
        <f t="shared" si="179"/>
        <v>niveau supérieur</v>
      </c>
      <c r="L2876" t="str">
        <f t="shared" si="180"/>
        <v>BASSIN PARISIEN</v>
      </c>
      <c r="M2876" s="11">
        <f t="shared" si="181"/>
        <v>20862</v>
      </c>
      <c r="N2876" s="11">
        <f t="shared" si="182"/>
        <v>2373</v>
      </c>
    </row>
    <row r="2877" spans="1:14" x14ac:dyDescent="0.25">
      <c r="A2877" s="5">
        <v>11</v>
      </c>
      <c r="B2877" s="9" t="s">
        <v>191</v>
      </c>
      <c r="C2877" s="10" t="s">
        <v>192</v>
      </c>
      <c r="D2877" s="11">
        <v>1982</v>
      </c>
      <c r="E2877" s="7" t="s">
        <v>196</v>
      </c>
      <c r="F2877" s="8">
        <v>4704</v>
      </c>
      <c r="G2877" s="8">
        <v>29052</v>
      </c>
      <c r="H2877" s="8">
        <v>6004</v>
      </c>
      <c r="I2877" s="8">
        <v>24984</v>
      </c>
      <c r="J2877" t="str">
        <f>LOOKUP(A2877,Feuil7!A$2:A$28,Feuil7!D$2:D$28)</f>
        <v>ILE-DE-FRANCE</v>
      </c>
      <c r="K2877" t="str">
        <f t="shared" si="179"/>
        <v>niveau supérieur</v>
      </c>
      <c r="L2877" t="str">
        <f t="shared" si="180"/>
        <v>REGION PARISIENNE</v>
      </c>
      <c r="M2877" s="11">
        <f t="shared" si="181"/>
        <v>64744</v>
      </c>
      <c r="N2877" s="11">
        <f t="shared" si="182"/>
        <v>10708</v>
      </c>
    </row>
    <row r="2878" spans="1:14" x14ac:dyDescent="0.25">
      <c r="A2878" s="5">
        <v>74</v>
      </c>
      <c r="B2878" s="9" t="s">
        <v>59</v>
      </c>
      <c r="C2878" s="10" t="s">
        <v>60</v>
      </c>
      <c r="D2878" s="11">
        <v>1982</v>
      </c>
      <c r="E2878" s="7" t="s">
        <v>195</v>
      </c>
      <c r="F2878" s="8">
        <v>2760</v>
      </c>
      <c r="G2878" s="8">
        <v>7404</v>
      </c>
      <c r="H2878" s="8">
        <v>1588</v>
      </c>
      <c r="I2878" s="8">
        <v>3412</v>
      </c>
      <c r="J2878" t="str">
        <f>LOOKUP(A2878,Feuil7!A$2:A$28,Feuil7!D$2:D$28)</f>
        <v>LIMOUSIN</v>
      </c>
      <c r="K2878" t="str">
        <f t="shared" si="179"/>
        <v>niveau secondaire</v>
      </c>
      <c r="L2878" t="str">
        <f t="shared" si="180"/>
        <v>SUD-OUEST</v>
      </c>
      <c r="M2878" s="11">
        <f t="shared" si="181"/>
        <v>15164</v>
      </c>
      <c r="N2878" s="11">
        <f t="shared" si="182"/>
        <v>4348</v>
      </c>
    </row>
    <row r="2879" spans="1:14" x14ac:dyDescent="0.25">
      <c r="A2879" s="5">
        <v>74</v>
      </c>
      <c r="B2879" s="9" t="s">
        <v>59</v>
      </c>
      <c r="C2879" s="10" t="s">
        <v>60</v>
      </c>
      <c r="D2879" s="11">
        <v>1975</v>
      </c>
      <c r="E2879" s="7" t="s">
        <v>197</v>
      </c>
      <c r="F2879" s="8">
        <v>185</v>
      </c>
      <c r="G2879" s="8">
        <v>1395</v>
      </c>
      <c r="H2879" s="8">
        <v>285</v>
      </c>
      <c r="I2879" s="8">
        <v>1265</v>
      </c>
      <c r="J2879" t="str">
        <f>LOOKUP(A2879,Feuil7!A$2:A$28,Feuil7!D$2:D$28)</f>
        <v>LIMOUSIN</v>
      </c>
      <c r="K2879" t="str">
        <f t="shared" si="179"/>
        <v>niveau supérieur</v>
      </c>
      <c r="L2879" t="str">
        <f t="shared" si="180"/>
        <v>SUD-OUEST</v>
      </c>
      <c r="M2879" s="11">
        <f t="shared" si="181"/>
        <v>3130</v>
      </c>
      <c r="N2879" s="11">
        <f t="shared" si="182"/>
        <v>470</v>
      </c>
    </row>
    <row r="2880" spans="1:14" x14ac:dyDescent="0.25">
      <c r="A2880" s="5">
        <v>52</v>
      </c>
      <c r="B2880" s="9" t="s">
        <v>110</v>
      </c>
      <c r="C2880" s="10" t="s">
        <v>111</v>
      </c>
      <c r="D2880" s="11">
        <v>2011</v>
      </c>
      <c r="E2880" s="7" t="s">
        <v>194</v>
      </c>
      <c r="F2880" s="8">
        <v>2916.8747863632989</v>
      </c>
      <c r="G2880" s="8">
        <v>10916.049690106984</v>
      </c>
      <c r="H2880" s="8">
        <v>1864.805946964414</v>
      </c>
      <c r="I2880" s="8">
        <v>17430.163227246816</v>
      </c>
      <c r="J2880" t="str">
        <f>LOOKUP(A2880,Feuil7!A$2:A$28,Feuil7!D$2:D$28)</f>
        <v>PAYS DE LA LOIRE</v>
      </c>
      <c r="K2880" t="str">
        <f t="shared" si="179"/>
        <v>niveau secondaire</v>
      </c>
      <c r="L2880" t="str">
        <f t="shared" si="180"/>
        <v>OUEST</v>
      </c>
      <c r="M2880" s="11">
        <f t="shared" si="181"/>
        <v>33127.893650681508</v>
      </c>
      <c r="N2880" s="11">
        <f t="shared" si="182"/>
        <v>4781.6807333277129</v>
      </c>
    </row>
    <row r="2881" spans="1:14" x14ac:dyDescent="0.25">
      <c r="A2881" s="5">
        <v>31</v>
      </c>
      <c r="B2881" s="9" t="s">
        <v>127</v>
      </c>
      <c r="C2881" s="10" t="s">
        <v>128</v>
      </c>
      <c r="D2881" s="11">
        <v>1975</v>
      </c>
      <c r="E2881" s="7" t="s">
        <v>196</v>
      </c>
      <c r="F2881" s="8">
        <v>11295</v>
      </c>
      <c r="G2881" s="8">
        <v>49545</v>
      </c>
      <c r="H2881" s="8">
        <v>12690</v>
      </c>
      <c r="I2881" s="8">
        <v>33695</v>
      </c>
      <c r="J2881" t="str">
        <f>LOOKUP(A2881,Feuil7!A$2:A$28,Feuil7!D$2:D$28)</f>
        <v>NORD-PAS-DE-CALAIS</v>
      </c>
      <c r="K2881" t="str">
        <f t="shared" si="179"/>
        <v>niveau supérieur</v>
      </c>
      <c r="L2881" t="str">
        <f t="shared" si="180"/>
        <v/>
      </c>
      <c r="M2881" s="11">
        <f t="shared" si="181"/>
        <v>107225</v>
      </c>
      <c r="N2881" s="11">
        <f t="shared" si="182"/>
        <v>23985</v>
      </c>
    </row>
    <row r="2882" spans="1:14" x14ac:dyDescent="0.25">
      <c r="A2882" s="5">
        <v>94</v>
      </c>
      <c r="B2882" s="9" t="s">
        <v>51</v>
      </c>
      <c r="C2882" s="10" t="s">
        <v>52</v>
      </c>
      <c r="D2882" s="11">
        <v>1999</v>
      </c>
      <c r="E2882" s="7" t="s">
        <v>196</v>
      </c>
      <c r="F2882" s="8">
        <v>484</v>
      </c>
      <c r="G2882" s="8">
        <v>5534</v>
      </c>
      <c r="H2882" s="8">
        <v>613</v>
      </c>
      <c r="I2882" s="8">
        <v>7253</v>
      </c>
      <c r="J2882" t="str">
        <f>LOOKUP(A2882,Feuil7!A$2:A$28,Feuil7!D$2:D$28)</f>
        <v>CORSE</v>
      </c>
      <c r="K2882" t="str">
        <f t="shared" si="179"/>
        <v>niveau supérieur</v>
      </c>
      <c r="L2882" t="str">
        <f t="shared" si="180"/>
        <v>MEDITERRANEE</v>
      </c>
      <c r="M2882" s="11">
        <f t="shared" si="181"/>
        <v>13884</v>
      </c>
      <c r="N2882" s="11">
        <f t="shared" si="182"/>
        <v>1097</v>
      </c>
    </row>
    <row r="2883" spans="1:14" x14ac:dyDescent="0.25">
      <c r="A2883" s="5">
        <v>72</v>
      </c>
      <c r="B2883" s="9" t="s">
        <v>78</v>
      </c>
      <c r="C2883" s="10" t="s">
        <v>79</v>
      </c>
      <c r="D2883">
        <v>1968</v>
      </c>
      <c r="E2883" s="7" t="s">
        <v>197</v>
      </c>
      <c r="F2883" s="8">
        <v>1188</v>
      </c>
      <c r="G2883" s="8">
        <v>15844</v>
      </c>
      <c r="H2883" s="8">
        <v>884</v>
      </c>
      <c r="I2883" s="8">
        <v>6452</v>
      </c>
      <c r="J2883" t="str">
        <f>LOOKUP(A2883,Feuil7!A$2:A$28,Feuil7!D$2:D$28)</f>
        <v>AQUITAINE</v>
      </c>
      <c r="K2883" t="str">
        <f t="shared" ref="K2883:K2946" si="183">IF(OR(E2883="Aucun",E2883="CEP"),"niveau primaire",IF(OR(E2883="CAP-BEP",E2883="BEPC"),"niveau secondaire",IF(OR(E2883="BAC",E2883="SUP"),"niveau supérieur","")))</f>
        <v>niveau supérieur</v>
      </c>
      <c r="L2883" t="str">
        <f t="shared" ref="L2883:L2946" si="184">IF(OR(J2883="ile-de-France"),"REGION PARISIENNE",IF(OR(J2883="bourgogne",J2883="centre",J2883="champagne-ardenne",J2883="basse-normandie",J2883="haute-normandie",J2883="picardie"),"BASSIN PARISIEN",IF(OR(J2883="nord pas-de-calais"),"NORD",IF(OR(J2883="alsace",J2883="franche-comte",J2883="lorraine"),"EST",IF(OR(J2883="bretagne",J2883="pays de la loire",J2883="poitou-charentes"),"OUEST",IF(OR(J2883="aquitaine",J2883="limousin",J2883="midi-pyrenees"),"SUD-OUEST",IF(OR(J2883="auvergne",J2883="rhone-alpes"),"CENTRE-EST",IF(OR(J2883="languedoc-roussillon",J2883="provence-alpes-cote d'azur",J2883="corse"),"MEDITERRANEE",""))))))))</f>
        <v>SUD-OUEST</v>
      </c>
      <c r="M2883" s="11">
        <f t="shared" ref="M2883:M2946" si="185">SUM(F2883,G2883,H2883,I2883)</f>
        <v>24368</v>
      </c>
      <c r="N2883" s="11">
        <f t="shared" ref="N2883:N2946" si="186">SUM(F2883,H2883)</f>
        <v>2072</v>
      </c>
    </row>
    <row r="2884" spans="1:14" x14ac:dyDescent="0.25">
      <c r="A2884" s="5">
        <v>82</v>
      </c>
      <c r="B2884" s="9" t="s">
        <v>47</v>
      </c>
      <c r="C2884" s="10" t="s">
        <v>155</v>
      </c>
      <c r="D2884" s="11">
        <v>2011</v>
      </c>
      <c r="E2884" s="7" t="s">
        <v>11</v>
      </c>
      <c r="F2884" s="8">
        <v>3904.582761645032</v>
      </c>
      <c r="G2884" s="8">
        <v>35180.322595411533</v>
      </c>
      <c r="H2884" s="8">
        <v>2389.5946934949711</v>
      </c>
      <c r="I2884" s="8">
        <v>40369.035203567561</v>
      </c>
      <c r="J2884" t="str">
        <f>LOOKUP(A2884,Feuil7!A$2:A$28,Feuil7!D$2:D$28)</f>
        <v>RHONE-ALPES</v>
      </c>
      <c r="K2884" t="str">
        <f t="shared" si="183"/>
        <v>niveau primaire</v>
      </c>
      <c r="L2884" t="str">
        <f t="shared" si="184"/>
        <v>CENTRE-EST</v>
      </c>
      <c r="M2884" s="11">
        <f t="shared" si="185"/>
        <v>81843.535254119095</v>
      </c>
      <c r="N2884" s="11">
        <f t="shared" si="186"/>
        <v>6294.1774551400031</v>
      </c>
    </row>
    <row r="2885" spans="1:14" x14ac:dyDescent="0.25">
      <c r="A2885" s="5">
        <v>43</v>
      </c>
      <c r="B2885" s="9" t="s">
        <v>149</v>
      </c>
      <c r="C2885" s="10" t="s">
        <v>150</v>
      </c>
      <c r="D2885" s="11">
        <v>2011</v>
      </c>
      <c r="E2885" s="7" t="s">
        <v>195</v>
      </c>
      <c r="F2885" s="8">
        <v>2559.7650369895146</v>
      </c>
      <c r="G2885" s="8">
        <v>28272.069161842159</v>
      </c>
      <c r="H2885" s="8">
        <v>1604.6393755401855</v>
      </c>
      <c r="I2885" s="8">
        <v>18974.307475300462</v>
      </c>
      <c r="J2885" t="str">
        <f>LOOKUP(A2885,Feuil7!A$2:A$28,Feuil7!D$2:D$28)</f>
        <v>FRANCHE-COMTE</v>
      </c>
      <c r="K2885" t="str">
        <f t="shared" si="183"/>
        <v>niveau secondaire</v>
      </c>
      <c r="L2885" t="str">
        <f t="shared" si="184"/>
        <v>EST</v>
      </c>
      <c r="M2885" s="11">
        <f t="shared" si="185"/>
        <v>51410.781049672325</v>
      </c>
      <c r="N2885" s="11">
        <f t="shared" si="186"/>
        <v>4164.4044125297005</v>
      </c>
    </row>
    <row r="2886" spans="1:14" x14ac:dyDescent="0.25">
      <c r="A2886" s="5">
        <v>25</v>
      </c>
      <c r="B2886" s="9" t="s">
        <v>35</v>
      </c>
      <c r="C2886" s="10" t="s">
        <v>36</v>
      </c>
      <c r="D2886" s="11">
        <v>1975</v>
      </c>
      <c r="E2886" s="7" t="s">
        <v>194</v>
      </c>
      <c r="F2886" s="8">
        <v>2400</v>
      </c>
      <c r="G2886" s="8">
        <v>5195</v>
      </c>
      <c r="H2886" s="8">
        <v>3185</v>
      </c>
      <c r="I2886" s="8">
        <v>9625</v>
      </c>
      <c r="J2886" t="str">
        <f>LOOKUP(A2886,Feuil7!A$2:A$28,Feuil7!D$2:D$28)</f>
        <v>BASSE-NORMANDIE</v>
      </c>
      <c r="K2886" t="str">
        <f t="shared" si="183"/>
        <v>niveau secondaire</v>
      </c>
      <c r="L2886" t="str">
        <f t="shared" si="184"/>
        <v>BASSIN PARISIEN</v>
      </c>
      <c r="M2886" s="11">
        <f t="shared" si="185"/>
        <v>20405</v>
      </c>
      <c r="N2886" s="11">
        <f t="shared" si="186"/>
        <v>5585</v>
      </c>
    </row>
    <row r="2887" spans="1:14" x14ac:dyDescent="0.25">
      <c r="A2887" s="5">
        <v>23</v>
      </c>
      <c r="B2887" s="9" t="s">
        <v>66</v>
      </c>
      <c r="C2887" s="10" t="s">
        <v>67</v>
      </c>
      <c r="D2887" s="11">
        <v>1982</v>
      </c>
      <c r="E2887" s="7" t="s">
        <v>11</v>
      </c>
      <c r="F2887" s="8">
        <v>10540</v>
      </c>
      <c r="G2887" s="8">
        <v>57176</v>
      </c>
      <c r="H2887" s="8">
        <v>9400</v>
      </c>
      <c r="I2887" s="8">
        <v>64996</v>
      </c>
      <c r="J2887" t="str">
        <f>LOOKUP(A2887,Feuil7!A$2:A$28,Feuil7!D$2:D$28)</f>
        <v>HAUTE-NORMANDIE</v>
      </c>
      <c r="K2887" t="str">
        <f t="shared" si="183"/>
        <v>niveau primaire</v>
      </c>
      <c r="L2887" t="str">
        <f t="shared" si="184"/>
        <v>BASSIN PARISIEN</v>
      </c>
      <c r="M2887" s="11">
        <f t="shared" si="185"/>
        <v>142112</v>
      </c>
      <c r="N2887" s="11">
        <f t="shared" si="186"/>
        <v>19940</v>
      </c>
    </row>
    <row r="2888" spans="1:14" x14ac:dyDescent="0.25">
      <c r="A2888" s="5">
        <v>93</v>
      </c>
      <c r="B2888" s="9" t="s">
        <v>308</v>
      </c>
      <c r="C2888" s="10" t="s">
        <v>17</v>
      </c>
      <c r="D2888">
        <v>1968</v>
      </c>
      <c r="E2888" s="7" t="s">
        <v>195</v>
      </c>
      <c r="F2888" s="8">
        <v>1300</v>
      </c>
      <c r="G2888" s="8">
        <v>2300</v>
      </c>
      <c r="H2888" s="8">
        <v>872</v>
      </c>
      <c r="I2888" s="8">
        <v>1780</v>
      </c>
      <c r="J2888" t="str">
        <f>LOOKUP(A2888,Feuil7!A$2:A$28,Feuil7!D$2:D$28)</f>
        <v>PROVENCE-ALPES-COTE D'AZUR</v>
      </c>
      <c r="K2888" t="str">
        <f t="shared" si="183"/>
        <v>niveau secondaire</v>
      </c>
      <c r="L2888" t="str">
        <f t="shared" si="184"/>
        <v>MEDITERRANEE</v>
      </c>
      <c r="M2888" s="11">
        <f t="shared" si="185"/>
        <v>6252</v>
      </c>
      <c r="N2888" s="11">
        <f t="shared" si="186"/>
        <v>2172</v>
      </c>
    </row>
    <row r="2889" spans="1:14" x14ac:dyDescent="0.25">
      <c r="A2889" s="5">
        <v>11</v>
      </c>
      <c r="B2889" s="9" t="s">
        <v>160</v>
      </c>
      <c r="C2889" s="10" t="s">
        <v>161</v>
      </c>
      <c r="D2889">
        <v>1968</v>
      </c>
      <c r="E2889" s="7" t="s">
        <v>197</v>
      </c>
      <c r="F2889" s="8">
        <v>648</v>
      </c>
      <c r="G2889" s="8">
        <v>8024</v>
      </c>
      <c r="H2889" s="8">
        <v>460</v>
      </c>
      <c r="I2889" s="8">
        <v>2860</v>
      </c>
      <c r="J2889" t="str">
        <f>LOOKUP(A2889,Feuil7!A$2:A$28,Feuil7!D$2:D$28)</f>
        <v>ILE-DE-FRANCE</v>
      </c>
      <c r="K2889" t="str">
        <f t="shared" si="183"/>
        <v>niveau supérieur</v>
      </c>
      <c r="L2889" t="str">
        <f t="shared" si="184"/>
        <v>REGION PARISIENNE</v>
      </c>
      <c r="M2889" s="11">
        <f t="shared" si="185"/>
        <v>11992</v>
      </c>
      <c r="N2889" s="11">
        <f t="shared" si="186"/>
        <v>1108</v>
      </c>
    </row>
    <row r="2890" spans="1:14" x14ac:dyDescent="0.25">
      <c r="A2890" s="5">
        <v>22</v>
      </c>
      <c r="B2890" s="9" t="s">
        <v>314</v>
      </c>
      <c r="C2890" s="10" t="s">
        <v>13</v>
      </c>
      <c r="D2890">
        <v>1968</v>
      </c>
      <c r="E2890" s="7" t="s">
        <v>11</v>
      </c>
      <c r="F2890" s="8">
        <v>11328</v>
      </c>
      <c r="G2890" s="8">
        <v>69864</v>
      </c>
      <c r="H2890" s="8">
        <v>10364</v>
      </c>
      <c r="I2890" s="8">
        <v>82744</v>
      </c>
      <c r="J2890" t="str">
        <f>LOOKUP(A2890,Feuil7!A$2:A$28,Feuil7!D$2:D$28)</f>
        <v>PICARDIE</v>
      </c>
      <c r="K2890" t="str">
        <f t="shared" si="183"/>
        <v>niveau primaire</v>
      </c>
      <c r="L2890" t="str">
        <f t="shared" si="184"/>
        <v>BASSIN PARISIEN</v>
      </c>
      <c r="M2890" s="11">
        <f t="shared" si="185"/>
        <v>174300</v>
      </c>
      <c r="N2890" s="11">
        <f t="shared" si="186"/>
        <v>21692</v>
      </c>
    </row>
    <row r="2891" spans="1:14" x14ac:dyDescent="0.25">
      <c r="A2891" s="5">
        <v>25</v>
      </c>
      <c r="B2891" s="9" t="s">
        <v>112</v>
      </c>
      <c r="C2891" s="10" t="s">
        <v>113</v>
      </c>
      <c r="D2891" s="11">
        <v>1999</v>
      </c>
      <c r="E2891" s="7" t="s">
        <v>11</v>
      </c>
      <c r="F2891" s="8">
        <v>2661</v>
      </c>
      <c r="G2891" s="8">
        <v>41572</v>
      </c>
      <c r="H2891" s="8">
        <v>2025</v>
      </c>
      <c r="I2891" s="8">
        <v>49740</v>
      </c>
      <c r="J2891" t="str">
        <f>LOOKUP(A2891,Feuil7!A$2:A$28,Feuil7!D$2:D$28)</f>
        <v>BASSE-NORMANDIE</v>
      </c>
      <c r="K2891" t="str">
        <f t="shared" si="183"/>
        <v>niveau primaire</v>
      </c>
      <c r="L2891" t="str">
        <f t="shared" si="184"/>
        <v>BASSIN PARISIEN</v>
      </c>
      <c r="M2891" s="11">
        <f t="shared" si="185"/>
        <v>95998</v>
      </c>
      <c r="N2891" s="11">
        <f t="shared" si="186"/>
        <v>4686</v>
      </c>
    </row>
    <row r="2892" spans="1:14" x14ac:dyDescent="0.25">
      <c r="A2892" s="5">
        <v>74</v>
      </c>
      <c r="B2892" s="9" t="s">
        <v>178</v>
      </c>
      <c r="C2892" s="10" t="s">
        <v>179</v>
      </c>
      <c r="D2892" s="11">
        <v>1990</v>
      </c>
      <c r="E2892" s="7" t="s">
        <v>11</v>
      </c>
      <c r="F2892" s="8">
        <v>2988</v>
      </c>
      <c r="G2892" s="8">
        <v>30568</v>
      </c>
      <c r="H2892" s="8">
        <v>2248</v>
      </c>
      <c r="I2892" s="8">
        <v>39796</v>
      </c>
      <c r="J2892" t="str">
        <f>LOOKUP(A2892,Feuil7!A$2:A$28,Feuil7!D$2:D$28)</f>
        <v>LIMOUSIN</v>
      </c>
      <c r="K2892" t="str">
        <f t="shared" si="183"/>
        <v>niveau primaire</v>
      </c>
      <c r="L2892" t="str">
        <f t="shared" si="184"/>
        <v>SUD-OUEST</v>
      </c>
      <c r="M2892" s="11">
        <f t="shared" si="185"/>
        <v>75600</v>
      </c>
      <c r="N2892" s="11">
        <f t="shared" si="186"/>
        <v>5236</v>
      </c>
    </row>
    <row r="2893" spans="1:14" x14ac:dyDescent="0.25">
      <c r="A2893" s="5">
        <v>24</v>
      </c>
      <c r="B2893" s="9" t="s">
        <v>94</v>
      </c>
      <c r="C2893" s="10" t="s">
        <v>95</v>
      </c>
      <c r="D2893" s="11">
        <v>1975</v>
      </c>
      <c r="E2893" s="7" t="s">
        <v>197</v>
      </c>
      <c r="F2893" s="8">
        <v>355</v>
      </c>
      <c r="G2893" s="8">
        <v>3325</v>
      </c>
      <c r="H2893" s="8">
        <v>655</v>
      </c>
      <c r="I2893" s="8">
        <v>2730</v>
      </c>
      <c r="J2893" t="str">
        <f>LOOKUP(A2893,Feuil7!A$2:A$28,Feuil7!D$2:D$28)</f>
        <v>CENTRE</v>
      </c>
      <c r="K2893" t="str">
        <f t="shared" si="183"/>
        <v>niveau supérieur</v>
      </c>
      <c r="L2893" t="str">
        <f t="shared" si="184"/>
        <v>BASSIN PARISIEN</v>
      </c>
      <c r="M2893" s="11">
        <f t="shared" si="185"/>
        <v>7065</v>
      </c>
      <c r="N2893" s="11">
        <f t="shared" si="186"/>
        <v>1010</v>
      </c>
    </row>
    <row r="2894" spans="1:14" x14ac:dyDescent="0.25">
      <c r="A2894" s="5">
        <v>72</v>
      </c>
      <c r="B2894" s="9" t="s">
        <v>137</v>
      </c>
      <c r="C2894" s="10" t="s">
        <v>138</v>
      </c>
      <c r="D2894">
        <v>1968</v>
      </c>
      <c r="E2894" s="7" t="s">
        <v>195</v>
      </c>
      <c r="F2894" s="8">
        <v>6416</v>
      </c>
      <c r="G2894" s="8">
        <v>12940</v>
      </c>
      <c r="H2894" s="8">
        <v>6104</v>
      </c>
      <c r="I2894" s="8">
        <v>10480</v>
      </c>
      <c r="J2894" t="str">
        <f>LOOKUP(A2894,Feuil7!A$2:A$28,Feuil7!D$2:D$28)</f>
        <v>AQUITAINE</v>
      </c>
      <c r="K2894" t="str">
        <f t="shared" si="183"/>
        <v>niveau secondaire</v>
      </c>
      <c r="L2894" t="str">
        <f t="shared" si="184"/>
        <v>SUD-OUEST</v>
      </c>
      <c r="M2894" s="11">
        <f t="shared" si="185"/>
        <v>35940</v>
      </c>
      <c r="N2894" s="11">
        <f t="shared" si="186"/>
        <v>12520</v>
      </c>
    </row>
    <row r="2895" spans="1:14" x14ac:dyDescent="0.25">
      <c r="A2895" s="5">
        <v>26</v>
      </c>
      <c r="B2895" s="9" t="s">
        <v>182</v>
      </c>
      <c r="C2895" s="10" t="s">
        <v>183</v>
      </c>
      <c r="D2895" s="11">
        <v>1982</v>
      </c>
      <c r="E2895" s="7" t="s">
        <v>194</v>
      </c>
      <c r="F2895" s="8">
        <v>1160</v>
      </c>
      <c r="G2895" s="8">
        <v>3740</v>
      </c>
      <c r="H2895" s="8">
        <v>1636</v>
      </c>
      <c r="I2895" s="8">
        <v>6688</v>
      </c>
      <c r="J2895" t="str">
        <f>LOOKUP(A2895,Feuil7!A$2:A$28,Feuil7!D$2:D$28)</f>
        <v>BOURGOGNE</v>
      </c>
      <c r="K2895" t="str">
        <f t="shared" si="183"/>
        <v>niveau secondaire</v>
      </c>
      <c r="L2895" t="str">
        <f t="shared" si="184"/>
        <v>BASSIN PARISIEN</v>
      </c>
      <c r="M2895" s="11">
        <f t="shared" si="185"/>
        <v>13224</v>
      </c>
      <c r="N2895" s="11">
        <f t="shared" si="186"/>
        <v>2796</v>
      </c>
    </row>
    <row r="2896" spans="1:14" x14ac:dyDescent="0.25">
      <c r="A2896" s="5">
        <v>54</v>
      </c>
      <c r="B2896" s="9" t="s">
        <v>176</v>
      </c>
      <c r="C2896" s="10" t="s">
        <v>177</v>
      </c>
      <c r="D2896" s="11">
        <v>2006</v>
      </c>
      <c r="E2896" s="7" t="s">
        <v>195</v>
      </c>
      <c r="F2896" s="8">
        <v>4308.524200197151</v>
      </c>
      <c r="G2896" s="8">
        <v>41739.029107749331</v>
      </c>
      <c r="H2896" s="8">
        <v>2625.679978099346</v>
      </c>
      <c r="I2896" s="8">
        <v>29004.74846910909</v>
      </c>
      <c r="J2896" t="str">
        <f>LOOKUP(A2896,Feuil7!A$2:A$28,Feuil7!D$2:D$28)</f>
        <v>POITOU-CHARENTES</v>
      </c>
      <c r="K2896" t="str">
        <f t="shared" si="183"/>
        <v>niveau secondaire</v>
      </c>
      <c r="L2896" t="str">
        <f t="shared" si="184"/>
        <v>OUEST</v>
      </c>
      <c r="M2896" s="11">
        <f t="shared" si="185"/>
        <v>77677.98175515492</v>
      </c>
      <c r="N2896" s="11">
        <f t="shared" si="186"/>
        <v>6934.204178296497</v>
      </c>
    </row>
    <row r="2897" spans="1:14" x14ac:dyDescent="0.25">
      <c r="A2897" s="5">
        <v>73</v>
      </c>
      <c r="B2897" s="9" t="s">
        <v>76</v>
      </c>
      <c r="C2897" s="10" t="s">
        <v>77</v>
      </c>
      <c r="D2897">
        <v>1968</v>
      </c>
      <c r="E2897" s="7" t="s">
        <v>197</v>
      </c>
      <c r="F2897" s="8">
        <v>144</v>
      </c>
      <c r="G2897" s="8">
        <v>1440</v>
      </c>
      <c r="H2897" s="8">
        <v>100</v>
      </c>
      <c r="I2897" s="8">
        <v>572</v>
      </c>
      <c r="J2897" t="str">
        <f>LOOKUP(A2897,Feuil7!A$2:A$28,Feuil7!D$2:D$28)</f>
        <v>MIDI-PYRENEES</v>
      </c>
      <c r="K2897" t="str">
        <f t="shared" si="183"/>
        <v>niveau supérieur</v>
      </c>
      <c r="L2897" t="str">
        <f t="shared" si="184"/>
        <v>SUD-OUEST</v>
      </c>
      <c r="M2897" s="11">
        <f t="shared" si="185"/>
        <v>2256</v>
      </c>
      <c r="N2897" s="11">
        <f t="shared" si="186"/>
        <v>244</v>
      </c>
    </row>
    <row r="2898" spans="1:14" x14ac:dyDescent="0.25">
      <c r="A2898" s="5">
        <v>73</v>
      </c>
      <c r="B2898" s="9" t="s">
        <v>139</v>
      </c>
      <c r="C2898" s="10" t="s">
        <v>140</v>
      </c>
      <c r="D2898">
        <v>1968</v>
      </c>
      <c r="E2898" s="7" t="s">
        <v>196</v>
      </c>
      <c r="F2898" s="8">
        <v>700</v>
      </c>
      <c r="G2898" s="8">
        <v>3396</v>
      </c>
      <c r="H2898" s="8">
        <v>776</v>
      </c>
      <c r="I2898" s="8">
        <v>3560</v>
      </c>
      <c r="J2898" t="str">
        <f>LOOKUP(A2898,Feuil7!A$2:A$28,Feuil7!D$2:D$28)</f>
        <v>MIDI-PYRENEES</v>
      </c>
      <c r="K2898" t="str">
        <f t="shared" si="183"/>
        <v>niveau supérieur</v>
      </c>
      <c r="L2898" t="str">
        <f t="shared" si="184"/>
        <v>SUD-OUEST</v>
      </c>
      <c r="M2898" s="11">
        <f t="shared" si="185"/>
        <v>8432</v>
      </c>
      <c r="N2898" s="11">
        <f t="shared" si="186"/>
        <v>1476</v>
      </c>
    </row>
    <row r="2899" spans="1:14" x14ac:dyDescent="0.25">
      <c r="A2899" s="5">
        <v>21</v>
      </c>
      <c r="B2899" s="9" t="s">
        <v>25</v>
      </c>
      <c r="C2899" s="10" t="s">
        <v>26</v>
      </c>
      <c r="D2899" s="11">
        <v>2011</v>
      </c>
      <c r="E2899" s="7" t="s">
        <v>11</v>
      </c>
      <c r="F2899" s="8">
        <v>2006.6265712595157</v>
      </c>
      <c r="G2899" s="8">
        <v>20452.318082525446</v>
      </c>
      <c r="H2899" s="8">
        <v>1331.6147539546635</v>
      </c>
      <c r="I2899" s="8">
        <v>24333.559801608615</v>
      </c>
      <c r="J2899" t="str">
        <f>LOOKUP(A2899,Feuil7!A$2:A$28,Feuil7!D$2:D$28)</f>
        <v>CHAMPAGNE-ARDENNE</v>
      </c>
      <c r="K2899" t="str">
        <f t="shared" si="183"/>
        <v>niveau primaire</v>
      </c>
      <c r="L2899" t="str">
        <f t="shared" si="184"/>
        <v>BASSIN PARISIEN</v>
      </c>
      <c r="M2899" s="11">
        <f t="shared" si="185"/>
        <v>48124.119209348239</v>
      </c>
      <c r="N2899" s="11">
        <f t="shared" si="186"/>
        <v>3338.2413252141791</v>
      </c>
    </row>
    <row r="2900" spans="1:14" x14ac:dyDescent="0.25">
      <c r="A2900" s="5">
        <v>42</v>
      </c>
      <c r="B2900" s="9" t="s">
        <v>145</v>
      </c>
      <c r="C2900" s="10" t="s">
        <v>146</v>
      </c>
      <c r="D2900" s="11">
        <v>1999</v>
      </c>
      <c r="E2900" s="7" t="s">
        <v>194</v>
      </c>
      <c r="F2900" s="8">
        <v>2323</v>
      </c>
      <c r="G2900" s="8">
        <v>9832</v>
      </c>
      <c r="H2900" s="8">
        <v>1775</v>
      </c>
      <c r="I2900" s="8">
        <v>14426</v>
      </c>
      <c r="J2900" t="str">
        <f>LOOKUP(A2900,Feuil7!A$2:A$28,Feuil7!D$2:D$28)</f>
        <v>ALSACE</v>
      </c>
      <c r="K2900" t="str">
        <f t="shared" si="183"/>
        <v>niveau secondaire</v>
      </c>
      <c r="L2900" t="str">
        <f t="shared" si="184"/>
        <v>EST</v>
      </c>
      <c r="M2900" s="11">
        <f t="shared" si="185"/>
        <v>28356</v>
      </c>
      <c r="N2900" s="11">
        <f t="shared" si="186"/>
        <v>4098</v>
      </c>
    </row>
    <row r="2901" spans="1:14" x14ac:dyDescent="0.25">
      <c r="A2901" s="5">
        <v>54</v>
      </c>
      <c r="B2901" s="9" t="s">
        <v>40</v>
      </c>
      <c r="C2901" s="10" t="s">
        <v>41</v>
      </c>
      <c r="D2901" s="11">
        <v>1999</v>
      </c>
      <c r="E2901" s="7" t="s">
        <v>193</v>
      </c>
      <c r="F2901" s="8">
        <v>102</v>
      </c>
      <c r="G2901" s="8">
        <v>19999</v>
      </c>
      <c r="H2901" s="8">
        <v>52</v>
      </c>
      <c r="I2901" s="8">
        <v>30366</v>
      </c>
      <c r="J2901" t="str">
        <f>LOOKUP(A2901,Feuil7!A$2:A$28,Feuil7!D$2:D$28)</f>
        <v>POITOU-CHARENTES</v>
      </c>
      <c r="K2901" t="str">
        <f t="shared" si="183"/>
        <v>niveau primaire</v>
      </c>
      <c r="L2901" t="str">
        <f t="shared" si="184"/>
        <v>OUEST</v>
      </c>
      <c r="M2901" s="11">
        <f t="shared" si="185"/>
        <v>50519</v>
      </c>
      <c r="N2901" s="11">
        <f t="shared" si="186"/>
        <v>154</v>
      </c>
    </row>
    <row r="2902" spans="1:14" x14ac:dyDescent="0.25">
      <c r="A2902" s="5">
        <v>52</v>
      </c>
      <c r="B2902" s="9" t="s">
        <v>61</v>
      </c>
      <c r="C2902" s="10" t="s">
        <v>153</v>
      </c>
      <c r="D2902">
        <v>1968</v>
      </c>
      <c r="E2902" s="7" t="s">
        <v>197</v>
      </c>
      <c r="F2902" s="8">
        <v>404</v>
      </c>
      <c r="G2902" s="8">
        <v>3672</v>
      </c>
      <c r="H2902" s="8">
        <v>208</v>
      </c>
      <c r="I2902" s="8">
        <v>1176</v>
      </c>
      <c r="J2902" t="str">
        <f>LOOKUP(A2902,Feuil7!A$2:A$28,Feuil7!D$2:D$28)</f>
        <v>PAYS DE LA LOIRE</v>
      </c>
      <c r="K2902" t="str">
        <f t="shared" si="183"/>
        <v>niveau supérieur</v>
      </c>
      <c r="L2902" t="str">
        <f t="shared" si="184"/>
        <v>OUEST</v>
      </c>
      <c r="M2902" s="11">
        <f t="shared" si="185"/>
        <v>5460</v>
      </c>
      <c r="N2902" s="11">
        <f t="shared" si="186"/>
        <v>612</v>
      </c>
    </row>
    <row r="2903" spans="1:14" x14ac:dyDescent="0.25">
      <c r="A2903" s="5">
        <v>11</v>
      </c>
      <c r="B2903" s="9" t="s">
        <v>27</v>
      </c>
      <c r="C2903" s="10" t="s">
        <v>186</v>
      </c>
      <c r="D2903" s="11">
        <v>2006</v>
      </c>
      <c r="E2903" s="7" t="s">
        <v>194</v>
      </c>
      <c r="F2903" s="8">
        <v>3718.4012670984662</v>
      </c>
      <c r="G2903" s="8">
        <v>21435.098409704849</v>
      </c>
      <c r="H2903" s="8">
        <v>2689.9574464021625</v>
      </c>
      <c r="I2903" s="8">
        <v>34098.27670661849</v>
      </c>
      <c r="J2903" t="str">
        <f>LOOKUP(A2903,Feuil7!A$2:A$28,Feuil7!D$2:D$28)</f>
        <v>ILE-DE-FRANCE</v>
      </c>
      <c r="K2903" t="str">
        <f t="shared" si="183"/>
        <v>niveau secondaire</v>
      </c>
      <c r="L2903" t="str">
        <f t="shared" si="184"/>
        <v>REGION PARISIENNE</v>
      </c>
      <c r="M2903" s="11">
        <f t="shared" si="185"/>
        <v>61941.73382982397</v>
      </c>
      <c r="N2903" s="11">
        <f t="shared" si="186"/>
        <v>6408.3587135006292</v>
      </c>
    </row>
    <row r="2904" spans="1:14" x14ac:dyDescent="0.25">
      <c r="A2904" s="5">
        <v>11</v>
      </c>
      <c r="B2904" s="9" t="s">
        <v>50</v>
      </c>
      <c r="C2904" s="10" t="s">
        <v>190</v>
      </c>
      <c r="D2904">
        <v>1968</v>
      </c>
      <c r="E2904" s="7" t="s">
        <v>195</v>
      </c>
      <c r="F2904" s="8">
        <v>14800</v>
      </c>
      <c r="G2904" s="8">
        <v>42400</v>
      </c>
      <c r="H2904" s="8">
        <v>13472</v>
      </c>
      <c r="I2904" s="8">
        <v>36972</v>
      </c>
      <c r="J2904" t="str">
        <f>LOOKUP(A2904,Feuil7!A$2:A$28,Feuil7!D$2:D$28)</f>
        <v>ILE-DE-FRANCE</v>
      </c>
      <c r="K2904" t="str">
        <f t="shared" si="183"/>
        <v>niveau secondaire</v>
      </c>
      <c r="L2904" t="str">
        <f t="shared" si="184"/>
        <v>REGION PARISIENNE</v>
      </c>
      <c r="M2904" s="11">
        <f t="shared" si="185"/>
        <v>107644</v>
      </c>
      <c r="N2904" s="11">
        <f t="shared" si="186"/>
        <v>28272</v>
      </c>
    </row>
    <row r="2905" spans="1:14" x14ac:dyDescent="0.25">
      <c r="A2905" s="5">
        <v>11</v>
      </c>
      <c r="B2905" s="9" t="s">
        <v>162</v>
      </c>
      <c r="C2905" s="10" t="s">
        <v>163</v>
      </c>
      <c r="D2905">
        <v>1968</v>
      </c>
      <c r="E2905" s="7" t="s">
        <v>11</v>
      </c>
      <c r="F2905" s="8">
        <v>14992</v>
      </c>
      <c r="G2905" s="8">
        <v>81560</v>
      </c>
      <c r="H2905" s="8">
        <v>11120</v>
      </c>
      <c r="I2905" s="8">
        <v>94756</v>
      </c>
      <c r="J2905" t="str">
        <f>LOOKUP(A2905,Feuil7!A$2:A$28,Feuil7!D$2:D$28)</f>
        <v>ILE-DE-FRANCE</v>
      </c>
      <c r="K2905" t="str">
        <f t="shared" si="183"/>
        <v>niveau primaire</v>
      </c>
      <c r="L2905" t="str">
        <f t="shared" si="184"/>
        <v>REGION PARISIENNE</v>
      </c>
      <c r="M2905" s="11">
        <f t="shared" si="185"/>
        <v>202428</v>
      </c>
      <c r="N2905" s="11">
        <f t="shared" si="186"/>
        <v>26112</v>
      </c>
    </row>
    <row r="2906" spans="1:14" x14ac:dyDescent="0.25">
      <c r="A2906" s="5">
        <v>91</v>
      </c>
      <c r="B2906" s="9" t="s">
        <v>108</v>
      </c>
      <c r="C2906" s="10" t="s">
        <v>109</v>
      </c>
      <c r="D2906" s="11">
        <v>2011</v>
      </c>
      <c r="E2906" s="7" t="s">
        <v>11</v>
      </c>
      <c r="F2906" s="8">
        <v>298.15957312354715</v>
      </c>
      <c r="G2906" s="8">
        <v>4743.010536906676</v>
      </c>
      <c r="H2906" s="8">
        <v>153.32112372530858</v>
      </c>
      <c r="I2906" s="8">
        <v>4646.4580916807954</v>
      </c>
      <c r="J2906" t="str">
        <f>LOOKUP(A2906,Feuil7!A$2:A$28,Feuil7!D$2:D$28)</f>
        <v>LANGUEDOC-ROUSSILLON</v>
      </c>
      <c r="K2906" t="str">
        <f t="shared" si="183"/>
        <v>niveau primaire</v>
      </c>
      <c r="L2906" t="str">
        <f t="shared" si="184"/>
        <v>MEDITERRANEE</v>
      </c>
      <c r="M2906" s="11">
        <f t="shared" si="185"/>
        <v>9840.9493254363279</v>
      </c>
      <c r="N2906" s="11">
        <f t="shared" si="186"/>
        <v>451.4806968488557</v>
      </c>
    </row>
    <row r="2907" spans="1:14" x14ac:dyDescent="0.25">
      <c r="A2907" s="5">
        <v>74</v>
      </c>
      <c r="B2907" s="9" t="s">
        <v>59</v>
      </c>
      <c r="C2907" s="10" t="s">
        <v>60</v>
      </c>
      <c r="D2907" s="11">
        <v>1999</v>
      </c>
      <c r="E2907" s="7" t="s">
        <v>197</v>
      </c>
      <c r="F2907" s="8">
        <v>321</v>
      </c>
      <c r="G2907" s="8">
        <v>4103</v>
      </c>
      <c r="H2907" s="8">
        <v>373</v>
      </c>
      <c r="I2907" s="8">
        <v>4719</v>
      </c>
      <c r="J2907" t="str">
        <f>LOOKUP(A2907,Feuil7!A$2:A$28,Feuil7!D$2:D$28)</f>
        <v>LIMOUSIN</v>
      </c>
      <c r="K2907" t="str">
        <f t="shared" si="183"/>
        <v>niveau supérieur</v>
      </c>
      <c r="L2907" t="str">
        <f t="shared" si="184"/>
        <v>SUD-OUEST</v>
      </c>
      <c r="M2907" s="11">
        <f t="shared" si="185"/>
        <v>9516</v>
      </c>
      <c r="N2907" s="11">
        <f t="shared" si="186"/>
        <v>694</v>
      </c>
    </row>
    <row r="2908" spans="1:14" x14ac:dyDescent="0.25">
      <c r="A2908" s="5">
        <v>52</v>
      </c>
      <c r="B2908" s="9" t="s">
        <v>110</v>
      </c>
      <c r="C2908" s="10" t="s">
        <v>111</v>
      </c>
      <c r="D2908" s="11">
        <v>2006</v>
      </c>
      <c r="E2908" s="7" t="s">
        <v>193</v>
      </c>
      <c r="F2908" s="8">
        <v>240.12596796823712</v>
      </c>
      <c r="G2908" s="8">
        <v>27927.383244282555</v>
      </c>
      <c r="H2908" s="8">
        <v>97.994403153887504</v>
      </c>
      <c r="I2908" s="8">
        <v>46475.158245481289</v>
      </c>
      <c r="J2908" t="str">
        <f>LOOKUP(A2908,Feuil7!A$2:A$28,Feuil7!D$2:D$28)</f>
        <v>PAYS DE LA LOIRE</v>
      </c>
      <c r="K2908" t="str">
        <f t="shared" si="183"/>
        <v>niveau primaire</v>
      </c>
      <c r="L2908" t="str">
        <f t="shared" si="184"/>
        <v>OUEST</v>
      </c>
      <c r="M2908" s="11">
        <f t="shared" si="185"/>
        <v>74740.661860885972</v>
      </c>
      <c r="N2908" s="11">
        <f t="shared" si="186"/>
        <v>338.12037112212465</v>
      </c>
    </row>
    <row r="2909" spans="1:14" x14ac:dyDescent="0.25">
      <c r="A2909" s="5">
        <v>41</v>
      </c>
      <c r="B2909" s="9" t="s">
        <v>119</v>
      </c>
      <c r="C2909" s="10" t="s">
        <v>120</v>
      </c>
      <c r="D2909" s="11">
        <v>1990</v>
      </c>
      <c r="E2909" s="7" t="s">
        <v>195</v>
      </c>
      <c r="F2909" s="8">
        <v>3314</v>
      </c>
      <c r="G2909" s="8">
        <v>16182</v>
      </c>
      <c r="H2909" s="8">
        <v>2544</v>
      </c>
      <c r="I2909" s="8">
        <v>9572</v>
      </c>
      <c r="J2909" t="str">
        <f>LOOKUP(A2909,Feuil7!A$2:A$28,Feuil7!D$2:D$28)</f>
        <v>LORRAINE</v>
      </c>
      <c r="K2909" t="str">
        <f t="shared" si="183"/>
        <v>niveau secondaire</v>
      </c>
      <c r="L2909" t="str">
        <f t="shared" si="184"/>
        <v>EST</v>
      </c>
      <c r="M2909" s="11">
        <f t="shared" si="185"/>
        <v>31612</v>
      </c>
      <c r="N2909" s="11">
        <f t="shared" si="186"/>
        <v>5858</v>
      </c>
    </row>
    <row r="2910" spans="1:14" x14ac:dyDescent="0.25">
      <c r="A2910" s="5">
        <v>93</v>
      </c>
      <c r="B2910" s="9" t="s">
        <v>32</v>
      </c>
      <c r="C2910" s="10" t="s">
        <v>33</v>
      </c>
      <c r="D2910" s="11">
        <v>1982</v>
      </c>
      <c r="E2910" s="7" t="s">
        <v>193</v>
      </c>
      <c r="F2910" s="8">
        <v>5860</v>
      </c>
      <c r="G2910" s="8">
        <v>91536</v>
      </c>
      <c r="H2910" s="8">
        <v>4928</v>
      </c>
      <c r="I2910" s="8">
        <v>108472</v>
      </c>
      <c r="J2910" t="str">
        <f>LOOKUP(A2910,Feuil7!A$2:A$28,Feuil7!D$2:D$28)</f>
        <v>PROVENCE-ALPES-COTE D'AZUR</v>
      </c>
      <c r="K2910" t="str">
        <f t="shared" si="183"/>
        <v>niveau primaire</v>
      </c>
      <c r="L2910" t="str">
        <f t="shared" si="184"/>
        <v>MEDITERRANEE</v>
      </c>
      <c r="M2910" s="11">
        <f t="shared" si="185"/>
        <v>210796</v>
      </c>
      <c r="N2910" s="11">
        <f t="shared" si="186"/>
        <v>10788</v>
      </c>
    </row>
    <row r="2911" spans="1:14" x14ac:dyDescent="0.25">
      <c r="A2911" s="5">
        <v>94</v>
      </c>
      <c r="B2911" s="9" t="s">
        <v>51</v>
      </c>
      <c r="C2911" s="10" t="s">
        <v>52</v>
      </c>
      <c r="D2911" s="11">
        <v>1975</v>
      </c>
      <c r="E2911" s="7" t="s">
        <v>193</v>
      </c>
      <c r="F2911" s="8">
        <v>605</v>
      </c>
      <c r="G2911" s="8">
        <v>8190</v>
      </c>
      <c r="H2911" s="8">
        <v>690</v>
      </c>
      <c r="I2911" s="8">
        <v>8395</v>
      </c>
      <c r="J2911" t="str">
        <f>LOOKUP(A2911,Feuil7!A$2:A$28,Feuil7!D$2:D$28)</f>
        <v>CORSE</v>
      </c>
      <c r="K2911" t="str">
        <f t="shared" si="183"/>
        <v>niveau primaire</v>
      </c>
      <c r="L2911" t="str">
        <f t="shared" si="184"/>
        <v>MEDITERRANEE</v>
      </c>
      <c r="M2911" s="11">
        <f t="shared" si="185"/>
        <v>17880</v>
      </c>
      <c r="N2911" s="11">
        <f t="shared" si="186"/>
        <v>1295</v>
      </c>
    </row>
    <row r="2912" spans="1:14" x14ac:dyDescent="0.25">
      <c r="A2912" s="5">
        <v>24</v>
      </c>
      <c r="B2912" s="9" t="s">
        <v>84</v>
      </c>
      <c r="C2912" s="10" t="s">
        <v>85</v>
      </c>
      <c r="D2912" s="11">
        <v>2011</v>
      </c>
      <c r="E2912" s="7" t="s">
        <v>193</v>
      </c>
      <c r="F2912" s="8">
        <v>25.440366794034919</v>
      </c>
      <c r="G2912" s="8">
        <v>10637.204196706032</v>
      </c>
      <c r="H2912" s="8">
        <v>6.9202593363871499</v>
      </c>
      <c r="I2912" s="8">
        <v>18377.45435645507</v>
      </c>
      <c r="J2912" t="str">
        <f>LOOKUP(A2912,Feuil7!A$2:A$28,Feuil7!D$2:D$28)</f>
        <v>CENTRE</v>
      </c>
      <c r="K2912" t="str">
        <f t="shared" si="183"/>
        <v>niveau primaire</v>
      </c>
      <c r="L2912" t="str">
        <f t="shared" si="184"/>
        <v>BASSIN PARISIEN</v>
      </c>
      <c r="M2912" s="11">
        <f t="shared" si="185"/>
        <v>29047.019179291525</v>
      </c>
      <c r="N2912" s="11">
        <f t="shared" si="186"/>
        <v>32.360626130422069</v>
      </c>
    </row>
    <row r="2913" spans="1:14" x14ac:dyDescent="0.25">
      <c r="A2913" s="5">
        <v>23</v>
      </c>
      <c r="B2913" s="9" t="s">
        <v>158</v>
      </c>
      <c r="C2913" s="10" t="s">
        <v>159</v>
      </c>
      <c r="D2913" s="11">
        <v>2006</v>
      </c>
      <c r="E2913" s="7" t="s">
        <v>195</v>
      </c>
      <c r="F2913" s="8">
        <v>14395.95024159362</v>
      </c>
      <c r="G2913" s="8">
        <v>128570.37323086866</v>
      </c>
      <c r="H2913" s="8">
        <v>9674.6576055568894</v>
      </c>
      <c r="I2913" s="8">
        <v>92635.338915713044</v>
      </c>
      <c r="J2913" t="str">
        <f>LOOKUP(A2913,Feuil7!A$2:A$28,Feuil7!D$2:D$28)</f>
        <v>HAUTE-NORMANDIE</v>
      </c>
      <c r="K2913" t="str">
        <f t="shared" si="183"/>
        <v>niveau secondaire</v>
      </c>
      <c r="L2913" t="str">
        <f t="shared" si="184"/>
        <v>BASSIN PARISIEN</v>
      </c>
      <c r="M2913" s="11">
        <f t="shared" si="185"/>
        <v>245276.31999373221</v>
      </c>
      <c r="N2913" s="11">
        <f t="shared" si="186"/>
        <v>24070.60784715051</v>
      </c>
    </row>
    <row r="2914" spans="1:14" x14ac:dyDescent="0.25">
      <c r="A2914" s="5">
        <v>82</v>
      </c>
      <c r="B2914" s="9" t="s">
        <v>96</v>
      </c>
      <c r="C2914" s="10" t="s">
        <v>97</v>
      </c>
      <c r="D2914" s="11">
        <v>2011</v>
      </c>
      <c r="E2914" s="7" t="s">
        <v>193</v>
      </c>
      <c r="F2914" s="8">
        <v>142.92473662259135</v>
      </c>
      <c r="G2914" s="8">
        <v>22787.638966985716</v>
      </c>
      <c r="H2914" s="8">
        <v>71.522362100095904</v>
      </c>
      <c r="I2914" s="8">
        <v>38794.778208838157</v>
      </c>
      <c r="J2914" t="str">
        <f>LOOKUP(A2914,Feuil7!A$2:A$28,Feuil7!D$2:D$28)</f>
        <v>RHONE-ALPES</v>
      </c>
      <c r="K2914" t="str">
        <f t="shared" si="183"/>
        <v>niveau primaire</v>
      </c>
      <c r="L2914" t="str">
        <f t="shared" si="184"/>
        <v>CENTRE-EST</v>
      </c>
      <c r="M2914" s="11">
        <f t="shared" si="185"/>
        <v>61796.864274546562</v>
      </c>
      <c r="N2914" s="11">
        <f t="shared" si="186"/>
        <v>214.44709872268726</v>
      </c>
    </row>
    <row r="2915" spans="1:14" x14ac:dyDescent="0.25">
      <c r="A2915" s="5">
        <v>94</v>
      </c>
      <c r="B2915" s="9" t="s">
        <v>53</v>
      </c>
      <c r="C2915" s="10" t="s">
        <v>54</v>
      </c>
      <c r="D2915" s="11">
        <v>1975</v>
      </c>
      <c r="E2915" s="7" t="s">
        <v>197</v>
      </c>
      <c r="F2915" s="8">
        <v>80</v>
      </c>
      <c r="G2915" s="8">
        <v>1940</v>
      </c>
      <c r="H2915" s="8">
        <v>140</v>
      </c>
      <c r="I2915" s="8">
        <v>1200</v>
      </c>
      <c r="J2915" t="str">
        <f>LOOKUP(A2915,Feuil7!A$2:A$28,Feuil7!D$2:D$28)</f>
        <v>CORSE</v>
      </c>
      <c r="K2915" t="str">
        <f t="shared" si="183"/>
        <v>niveau supérieur</v>
      </c>
      <c r="L2915" t="str">
        <f t="shared" si="184"/>
        <v>MEDITERRANEE</v>
      </c>
      <c r="M2915" s="11">
        <f t="shared" si="185"/>
        <v>3360</v>
      </c>
      <c r="N2915" s="11">
        <f t="shared" si="186"/>
        <v>220</v>
      </c>
    </row>
    <row r="2916" spans="1:14" x14ac:dyDescent="0.25">
      <c r="A2916" s="5">
        <v>54</v>
      </c>
      <c r="B2916" s="9" t="s">
        <v>164</v>
      </c>
      <c r="C2916" s="10" t="s">
        <v>165</v>
      </c>
      <c r="D2916" s="11">
        <v>2006</v>
      </c>
      <c r="E2916" s="7" t="s">
        <v>197</v>
      </c>
      <c r="F2916" s="8">
        <v>1538.4425120078099</v>
      </c>
      <c r="G2916" s="8">
        <v>18607.465901489257</v>
      </c>
      <c r="H2916" s="8">
        <v>2183.7432734817526</v>
      </c>
      <c r="I2916" s="8">
        <v>22695.614160686764</v>
      </c>
      <c r="J2916" t="str">
        <f>LOOKUP(A2916,Feuil7!A$2:A$28,Feuil7!D$2:D$28)</f>
        <v>POITOU-CHARENTES</v>
      </c>
      <c r="K2916" t="str">
        <f t="shared" si="183"/>
        <v>niveau supérieur</v>
      </c>
      <c r="L2916" t="str">
        <f t="shared" si="184"/>
        <v>OUEST</v>
      </c>
      <c r="M2916" s="11">
        <f t="shared" si="185"/>
        <v>45025.265847665578</v>
      </c>
      <c r="N2916" s="11">
        <f t="shared" si="186"/>
        <v>3722.1857854895625</v>
      </c>
    </row>
    <row r="2917" spans="1:14" x14ac:dyDescent="0.25">
      <c r="A2917" s="5">
        <v>11</v>
      </c>
      <c r="B2917" s="9" t="s">
        <v>50</v>
      </c>
      <c r="C2917" s="10" t="s">
        <v>190</v>
      </c>
      <c r="D2917" s="11">
        <v>1982</v>
      </c>
      <c r="E2917" s="7" t="s">
        <v>197</v>
      </c>
      <c r="F2917" s="8">
        <v>3320</v>
      </c>
      <c r="G2917" s="8">
        <v>40848</v>
      </c>
      <c r="H2917" s="8">
        <v>5092</v>
      </c>
      <c r="I2917" s="8">
        <v>35888</v>
      </c>
      <c r="J2917" t="str">
        <f>LOOKUP(A2917,Feuil7!A$2:A$28,Feuil7!D$2:D$28)</f>
        <v>ILE-DE-FRANCE</v>
      </c>
      <c r="K2917" t="str">
        <f t="shared" si="183"/>
        <v>niveau supérieur</v>
      </c>
      <c r="L2917" t="str">
        <f t="shared" si="184"/>
        <v>REGION PARISIENNE</v>
      </c>
      <c r="M2917" s="11">
        <f t="shared" si="185"/>
        <v>85148</v>
      </c>
      <c r="N2917" s="11">
        <f t="shared" si="186"/>
        <v>8412</v>
      </c>
    </row>
    <row r="2918" spans="1:14" x14ac:dyDescent="0.25">
      <c r="A2918" s="5">
        <v>83</v>
      </c>
      <c r="B2918" s="9" t="s">
        <v>135</v>
      </c>
      <c r="C2918" s="10" t="s">
        <v>136</v>
      </c>
      <c r="D2918" s="11">
        <v>1982</v>
      </c>
      <c r="E2918" s="7" t="s">
        <v>11</v>
      </c>
      <c r="F2918" s="8">
        <v>6928</v>
      </c>
      <c r="G2918" s="8">
        <v>61848</v>
      </c>
      <c r="H2918" s="8">
        <v>5580</v>
      </c>
      <c r="I2918" s="8">
        <v>70272</v>
      </c>
      <c r="J2918" t="str">
        <f>LOOKUP(A2918,Feuil7!A$2:A$28,Feuil7!D$2:D$28)</f>
        <v>AUVERGNE</v>
      </c>
      <c r="K2918" t="str">
        <f t="shared" si="183"/>
        <v>niveau primaire</v>
      </c>
      <c r="L2918" t="str">
        <f t="shared" si="184"/>
        <v>CENTRE-EST</v>
      </c>
      <c r="M2918" s="11">
        <f t="shared" si="185"/>
        <v>144628</v>
      </c>
      <c r="N2918" s="11">
        <f t="shared" si="186"/>
        <v>12508</v>
      </c>
    </row>
    <row r="2919" spans="1:14" x14ac:dyDescent="0.25">
      <c r="A2919" s="5">
        <v>53</v>
      </c>
      <c r="B2919" s="9" t="s">
        <v>82</v>
      </c>
      <c r="C2919" s="10" t="s">
        <v>83</v>
      </c>
      <c r="D2919" s="11">
        <v>1990</v>
      </c>
      <c r="E2919" s="7" t="s">
        <v>193</v>
      </c>
      <c r="F2919" s="8">
        <v>963</v>
      </c>
      <c r="G2919" s="8">
        <v>47614</v>
      </c>
      <c r="H2919" s="8">
        <v>924</v>
      </c>
      <c r="I2919" s="8">
        <v>69152</v>
      </c>
      <c r="J2919" t="str">
        <f>LOOKUP(A2919,Feuil7!A$2:A$28,Feuil7!D$2:D$28)</f>
        <v>BRETAGNE</v>
      </c>
      <c r="K2919" t="str">
        <f t="shared" si="183"/>
        <v>niveau primaire</v>
      </c>
      <c r="L2919" t="str">
        <f t="shared" si="184"/>
        <v>OUEST</v>
      </c>
      <c r="M2919" s="11">
        <f t="shared" si="185"/>
        <v>118653</v>
      </c>
      <c r="N2919" s="11">
        <f t="shared" si="186"/>
        <v>1887</v>
      </c>
    </row>
    <row r="2920" spans="1:14" x14ac:dyDescent="0.25">
      <c r="A2920" s="5">
        <v>91</v>
      </c>
      <c r="B2920" s="9" t="s">
        <v>80</v>
      </c>
      <c r="C2920" s="10" t="s">
        <v>81</v>
      </c>
      <c r="D2920" s="11">
        <v>1990</v>
      </c>
      <c r="E2920" s="7" t="s">
        <v>196</v>
      </c>
      <c r="F2920" s="8">
        <v>2414</v>
      </c>
      <c r="G2920" s="8">
        <v>27965</v>
      </c>
      <c r="H2920" s="8">
        <v>3952</v>
      </c>
      <c r="I2920" s="8">
        <v>32049</v>
      </c>
      <c r="J2920" t="str">
        <f>LOOKUP(A2920,Feuil7!A$2:A$28,Feuil7!D$2:D$28)</f>
        <v>LANGUEDOC-ROUSSILLON</v>
      </c>
      <c r="K2920" t="str">
        <f t="shared" si="183"/>
        <v>niveau supérieur</v>
      </c>
      <c r="L2920" t="str">
        <f t="shared" si="184"/>
        <v>MEDITERRANEE</v>
      </c>
      <c r="M2920" s="11">
        <f t="shared" si="185"/>
        <v>66380</v>
      </c>
      <c r="N2920" s="11">
        <f t="shared" si="186"/>
        <v>6366</v>
      </c>
    </row>
    <row r="2921" spans="1:14" x14ac:dyDescent="0.25">
      <c r="A2921" s="5">
        <v>93</v>
      </c>
      <c r="B2921" s="9" t="s">
        <v>310</v>
      </c>
      <c r="C2921" s="10" t="s">
        <v>19</v>
      </c>
      <c r="D2921">
        <v>1968</v>
      </c>
      <c r="E2921" s="7" t="s">
        <v>194</v>
      </c>
      <c r="F2921" s="8">
        <v>2284</v>
      </c>
      <c r="G2921" s="8">
        <v>13324</v>
      </c>
      <c r="H2921" s="8">
        <v>2608</v>
      </c>
      <c r="I2921" s="8">
        <v>25240</v>
      </c>
      <c r="J2921" t="str">
        <f>LOOKUP(A2921,Feuil7!A$2:A$28,Feuil7!D$2:D$28)</f>
        <v>PROVENCE-ALPES-COTE D'AZUR</v>
      </c>
      <c r="K2921" t="str">
        <f t="shared" si="183"/>
        <v>niveau secondaire</v>
      </c>
      <c r="L2921" t="str">
        <f t="shared" si="184"/>
        <v>MEDITERRANEE</v>
      </c>
      <c r="M2921" s="11">
        <f t="shared" si="185"/>
        <v>43456</v>
      </c>
      <c r="N2921" s="11">
        <f t="shared" si="186"/>
        <v>4892</v>
      </c>
    </row>
    <row r="2922" spans="1:14" x14ac:dyDescent="0.25">
      <c r="A2922" s="5">
        <v>73</v>
      </c>
      <c r="B2922" s="9" t="s">
        <v>139</v>
      </c>
      <c r="C2922" s="10" t="s">
        <v>140</v>
      </c>
      <c r="D2922" s="11">
        <v>1975</v>
      </c>
      <c r="E2922" s="7" t="s">
        <v>194</v>
      </c>
      <c r="F2922" s="8">
        <v>1100</v>
      </c>
      <c r="G2922" s="8">
        <v>3245</v>
      </c>
      <c r="H2922" s="8">
        <v>1335</v>
      </c>
      <c r="I2922" s="8">
        <v>5405</v>
      </c>
      <c r="J2922" t="str">
        <f>LOOKUP(A2922,Feuil7!A$2:A$28,Feuil7!D$2:D$28)</f>
        <v>MIDI-PYRENEES</v>
      </c>
      <c r="K2922" t="str">
        <f t="shared" si="183"/>
        <v>niveau secondaire</v>
      </c>
      <c r="L2922" t="str">
        <f t="shared" si="184"/>
        <v>SUD-OUEST</v>
      </c>
      <c r="M2922" s="11">
        <f t="shared" si="185"/>
        <v>11085</v>
      </c>
      <c r="N2922" s="11">
        <f t="shared" si="186"/>
        <v>2435</v>
      </c>
    </row>
    <row r="2923" spans="1:14" x14ac:dyDescent="0.25">
      <c r="A2923" s="5">
        <v>93</v>
      </c>
      <c r="B2923" s="9" t="s">
        <v>172</v>
      </c>
      <c r="C2923" s="10" t="s">
        <v>173</v>
      </c>
      <c r="D2923" s="11">
        <v>2011</v>
      </c>
      <c r="E2923" s="7" t="s">
        <v>195</v>
      </c>
      <c r="F2923" s="8">
        <v>5608.4998412273517</v>
      </c>
      <c r="G2923" s="8">
        <v>50084.805894133882</v>
      </c>
      <c r="H2923" s="8">
        <v>4035.0852748369562</v>
      </c>
      <c r="I2923" s="8">
        <v>38623.350689724553</v>
      </c>
      <c r="J2923" t="str">
        <f>LOOKUP(A2923,Feuil7!A$2:A$28,Feuil7!D$2:D$28)</f>
        <v>PROVENCE-ALPES-COTE D'AZUR</v>
      </c>
      <c r="K2923" t="str">
        <f t="shared" si="183"/>
        <v>niveau secondaire</v>
      </c>
      <c r="L2923" t="str">
        <f t="shared" si="184"/>
        <v>MEDITERRANEE</v>
      </c>
      <c r="M2923" s="11">
        <f t="shared" si="185"/>
        <v>98351.741699922743</v>
      </c>
      <c r="N2923" s="11">
        <f t="shared" si="186"/>
        <v>9643.5851160643069</v>
      </c>
    </row>
    <row r="2924" spans="1:14" x14ac:dyDescent="0.25">
      <c r="A2924" s="5">
        <v>73</v>
      </c>
      <c r="B2924" s="9" t="s">
        <v>74</v>
      </c>
      <c r="C2924" s="10" t="s">
        <v>75</v>
      </c>
      <c r="D2924" s="11">
        <v>1975</v>
      </c>
      <c r="E2924" s="7" t="s">
        <v>197</v>
      </c>
      <c r="F2924" s="8">
        <v>2365</v>
      </c>
      <c r="G2924" s="8">
        <v>22620</v>
      </c>
      <c r="H2924" s="8">
        <v>3650</v>
      </c>
      <c r="I2924" s="8">
        <v>18140</v>
      </c>
      <c r="J2924" t="str">
        <f>LOOKUP(A2924,Feuil7!A$2:A$28,Feuil7!D$2:D$28)</f>
        <v>MIDI-PYRENEES</v>
      </c>
      <c r="K2924" t="str">
        <f t="shared" si="183"/>
        <v>niveau supérieur</v>
      </c>
      <c r="L2924" t="str">
        <f t="shared" si="184"/>
        <v>SUD-OUEST</v>
      </c>
      <c r="M2924" s="11">
        <f t="shared" si="185"/>
        <v>46775</v>
      </c>
      <c r="N2924" s="11">
        <f t="shared" si="186"/>
        <v>6015</v>
      </c>
    </row>
    <row r="2925" spans="1:14" x14ac:dyDescent="0.25">
      <c r="A2925" s="5">
        <v>11</v>
      </c>
      <c r="B2925" s="9" t="s">
        <v>160</v>
      </c>
      <c r="C2925" s="10" t="s">
        <v>161</v>
      </c>
      <c r="D2925" s="11">
        <v>1982</v>
      </c>
      <c r="E2925" s="7" t="s">
        <v>11</v>
      </c>
      <c r="F2925" s="8">
        <v>14692</v>
      </c>
      <c r="G2925" s="8">
        <v>89100</v>
      </c>
      <c r="H2925" s="8">
        <v>13100</v>
      </c>
      <c r="I2925" s="8">
        <v>104604</v>
      </c>
      <c r="J2925" t="str">
        <f>LOOKUP(A2925,Feuil7!A$2:A$28,Feuil7!D$2:D$28)</f>
        <v>ILE-DE-FRANCE</v>
      </c>
      <c r="K2925" t="str">
        <f t="shared" si="183"/>
        <v>niveau primaire</v>
      </c>
      <c r="L2925" t="str">
        <f t="shared" si="184"/>
        <v>REGION PARISIENNE</v>
      </c>
      <c r="M2925" s="11">
        <f t="shared" si="185"/>
        <v>221496</v>
      </c>
      <c r="N2925" s="11">
        <f t="shared" si="186"/>
        <v>27792</v>
      </c>
    </row>
    <row r="2926" spans="1:14" x14ac:dyDescent="0.25">
      <c r="A2926" s="5">
        <v>94</v>
      </c>
      <c r="B2926" s="9" t="s">
        <v>51</v>
      </c>
      <c r="C2926" s="10" t="s">
        <v>52</v>
      </c>
      <c r="D2926" s="11">
        <v>2011</v>
      </c>
      <c r="E2926" s="7" t="s">
        <v>197</v>
      </c>
      <c r="F2926" s="8">
        <v>424.61187743140391</v>
      </c>
      <c r="G2926" s="8">
        <v>9807.5075664977012</v>
      </c>
      <c r="H2926" s="8">
        <v>633.86266215065939</v>
      </c>
      <c r="I2926" s="8">
        <v>13082.552904099179</v>
      </c>
      <c r="J2926" t="str">
        <f>LOOKUP(A2926,Feuil7!A$2:A$28,Feuil7!D$2:D$28)</f>
        <v>CORSE</v>
      </c>
      <c r="K2926" t="str">
        <f t="shared" si="183"/>
        <v>niveau supérieur</v>
      </c>
      <c r="L2926" t="str">
        <f t="shared" si="184"/>
        <v>MEDITERRANEE</v>
      </c>
      <c r="M2926" s="11">
        <f t="shared" si="185"/>
        <v>23948.535010178945</v>
      </c>
      <c r="N2926" s="11">
        <f t="shared" si="186"/>
        <v>1058.4745395820632</v>
      </c>
    </row>
    <row r="2927" spans="1:14" x14ac:dyDescent="0.25">
      <c r="A2927" s="5">
        <v>72</v>
      </c>
      <c r="B2927" s="9" t="s">
        <v>78</v>
      </c>
      <c r="C2927" s="10" t="s">
        <v>79</v>
      </c>
      <c r="D2927" s="11">
        <v>1975</v>
      </c>
      <c r="E2927" s="7" t="s">
        <v>193</v>
      </c>
      <c r="F2927" s="8">
        <v>11130</v>
      </c>
      <c r="G2927" s="8">
        <v>71700</v>
      </c>
      <c r="H2927" s="8">
        <v>12560</v>
      </c>
      <c r="I2927" s="8">
        <v>92950</v>
      </c>
      <c r="J2927" t="str">
        <f>LOOKUP(A2927,Feuil7!A$2:A$28,Feuil7!D$2:D$28)</f>
        <v>AQUITAINE</v>
      </c>
      <c r="K2927" t="str">
        <f t="shared" si="183"/>
        <v>niveau primaire</v>
      </c>
      <c r="L2927" t="str">
        <f t="shared" si="184"/>
        <v>SUD-OUEST</v>
      </c>
      <c r="M2927" s="11">
        <f t="shared" si="185"/>
        <v>188340</v>
      </c>
      <c r="N2927" s="11">
        <f t="shared" si="186"/>
        <v>23690</v>
      </c>
    </row>
    <row r="2928" spans="1:14" x14ac:dyDescent="0.25">
      <c r="A2928" s="5">
        <v>73</v>
      </c>
      <c r="B2928" s="9" t="s">
        <v>30</v>
      </c>
      <c r="C2928" s="10" t="s">
        <v>31</v>
      </c>
      <c r="D2928" s="11">
        <v>2006</v>
      </c>
      <c r="E2928" s="7" t="s">
        <v>11</v>
      </c>
      <c r="F2928" s="8">
        <v>979.38522923397034</v>
      </c>
      <c r="G2928" s="8">
        <v>16708.15976827556</v>
      </c>
      <c r="H2928" s="8">
        <v>560.71070010623487</v>
      </c>
      <c r="I2928" s="8">
        <v>18635.387932551956</v>
      </c>
      <c r="J2928" t="str">
        <f>LOOKUP(A2928,Feuil7!A$2:A$28,Feuil7!D$2:D$28)</f>
        <v>MIDI-PYRENEES</v>
      </c>
      <c r="K2928" t="str">
        <f t="shared" si="183"/>
        <v>niveau primaire</v>
      </c>
      <c r="L2928" t="str">
        <f t="shared" si="184"/>
        <v>SUD-OUEST</v>
      </c>
      <c r="M2928" s="11">
        <f t="shared" si="185"/>
        <v>36883.643630167717</v>
      </c>
      <c r="N2928" s="11">
        <f t="shared" si="186"/>
        <v>1540.0959293402052</v>
      </c>
    </row>
    <row r="2929" spans="1:14" x14ac:dyDescent="0.25">
      <c r="A2929" s="5">
        <v>11</v>
      </c>
      <c r="B2929" s="9" t="s">
        <v>187</v>
      </c>
      <c r="C2929" s="10" t="s">
        <v>188</v>
      </c>
      <c r="D2929" s="11">
        <v>1990</v>
      </c>
      <c r="E2929" s="7" t="s">
        <v>195</v>
      </c>
      <c r="F2929" s="8">
        <v>15525</v>
      </c>
      <c r="G2929" s="8">
        <v>72429</v>
      </c>
      <c r="H2929" s="8">
        <v>14036</v>
      </c>
      <c r="I2929" s="8">
        <v>62680</v>
      </c>
      <c r="J2929" t="str">
        <f>LOOKUP(A2929,Feuil7!A$2:A$28,Feuil7!D$2:D$28)</f>
        <v>ILE-DE-FRANCE</v>
      </c>
      <c r="K2929" t="str">
        <f t="shared" si="183"/>
        <v>niveau secondaire</v>
      </c>
      <c r="L2929" t="str">
        <f t="shared" si="184"/>
        <v>REGION PARISIENNE</v>
      </c>
      <c r="M2929" s="11">
        <f t="shared" si="185"/>
        <v>164670</v>
      </c>
      <c r="N2929" s="11">
        <f t="shared" si="186"/>
        <v>29561</v>
      </c>
    </row>
    <row r="2930" spans="1:14" x14ac:dyDescent="0.25">
      <c r="A2930" s="5">
        <v>41</v>
      </c>
      <c r="B2930" s="9" t="s">
        <v>119</v>
      </c>
      <c r="C2930" s="10" t="s">
        <v>120</v>
      </c>
      <c r="D2930" s="11">
        <v>2006</v>
      </c>
      <c r="E2930" s="7" t="s">
        <v>196</v>
      </c>
      <c r="F2930" s="8">
        <v>1521.1050914512564</v>
      </c>
      <c r="G2930" s="8">
        <v>8527.9775221401123</v>
      </c>
      <c r="H2930" s="8">
        <v>1312.4827624393031</v>
      </c>
      <c r="I2930" s="8">
        <v>9130.0747671750487</v>
      </c>
      <c r="J2930" t="str">
        <f>LOOKUP(A2930,Feuil7!A$2:A$28,Feuil7!D$2:D$28)</f>
        <v>LORRAINE</v>
      </c>
      <c r="K2930" t="str">
        <f t="shared" si="183"/>
        <v>niveau supérieur</v>
      </c>
      <c r="L2930" t="str">
        <f t="shared" si="184"/>
        <v>EST</v>
      </c>
      <c r="M2930" s="11">
        <f t="shared" si="185"/>
        <v>20491.640143205721</v>
      </c>
      <c r="N2930" s="11">
        <f t="shared" si="186"/>
        <v>2833.5878538905595</v>
      </c>
    </row>
    <row r="2931" spans="1:14" x14ac:dyDescent="0.25">
      <c r="A2931" s="5">
        <v>82</v>
      </c>
      <c r="B2931" s="9" t="s">
        <v>147</v>
      </c>
      <c r="C2931" s="10" t="s">
        <v>148</v>
      </c>
      <c r="D2931" s="11">
        <v>1999</v>
      </c>
      <c r="E2931" s="7" t="s">
        <v>11</v>
      </c>
      <c r="F2931" s="8">
        <v>8455</v>
      </c>
      <c r="G2931" s="8">
        <v>90552</v>
      </c>
      <c r="H2931" s="8">
        <v>5718</v>
      </c>
      <c r="I2931" s="8">
        <v>103904</v>
      </c>
      <c r="J2931" t="str">
        <f>LOOKUP(A2931,Feuil7!A$2:A$28,Feuil7!D$2:D$28)</f>
        <v>RHONE-ALPES</v>
      </c>
      <c r="K2931" t="str">
        <f t="shared" si="183"/>
        <v>niveau primaire</v>
      </c>
      <c r="L2931" t="str">
        <f t="shared" si="184"/>
        <v>CENTRE-EST</v>
      </c>
      <c r="M2931" s="11">
        <f t="shared" si="185"/>
        <v>208629</v>
      </c>
      <c r="N2931" s="11">
        <f t="shared" si="186"/>
        <v>14173</v>
      </c>
    </row>
    <row r="2932" spans="1:14" x14ac:dyDescent="0.25">
      <c r="A2932" s="5">
        <v>82</v>
      </c>
      <c r="B2932" s="9" t="s">
        <v>147</v>
      </c>
      <c r="C2932" s="10" t="s">
        <v>148</v>
      </c>
      <c r="D2932">
        <v>1968</v>
      </c>
      <c r="E2932" s="7" t="s">
        <v>194</v>
      </c>
      <c r="F2932" s="8">
        <v>3280</v>
      </c>
      <c r="G2932" s="8">
        <v>12908</v>
      </c>
      <c r="H2932" s="8">
        <v>6084</v>
      </c>
      <c r="I2932" s="8">
        <v>26532</v>
      </c>
      <c r="J2932" t="str">
        <f>LOOKUP(A2932,Feuil7!A$2:A$28,Feuil7!D$2:D$28)</f>
        <v>RHONE-ALPES</v>
      </c>
      <c r="K2932" t="str">
        <f t="shared" si="183"/>
        <v>niveau secondaire</v>
      </c>
      <c r="L2932" t="str">
        <f t="shared" si="184"/>
        <v>CENTRE-EST</v>
      </c>
      <c r="M2932" s="11">
        <f t="shared" si="185"/>
        <v>48804</v>
      </c>
      <c r="N2932" s="11">
        <f t="shared" si="186"/>
        <v>9364</v>
      </c>
    </row>
    <row r="2933" spans="1:14" x14ac:dyDescent="0.25">
      <c r="A2933" s="5">
        <v>24</v>
      </c>
      <c r="B2933" s="9" t="s">
        <v>102</v>
      </c>
      <c r="C2933" s="10" t="s">
        <v>103</v>
      </c>
      <c r="D2933" s="11">
        <v>1975</v>
      </c>
      <c r="E2933" s="7" t="s">
        <v>194</v>
      </c>
      <c r="F2933" s="8">
        <v>1990</v>
      </c>
      <c r="G2933" s="8">
        <v>5220</v>
      </c>
      <c r="H2933" s="8">
        <v>2710</v>
      </c>
      <c r="I2933" s="8">
        <v>9710</v>
      </c>
      <c r="J2933" t="str">
        <f>LOOKUP(A2933,Feuil7!A$2:A$28,Feuil7!D$2:D$28)</f>
        <v>CENTRE</v>
      </c>
      <c r="K2933" t="str">
        <f t="shared" si="183"/>
        <v>niveau secondaire</v>
      </c>
      <c r="L2933" t="str">
        <f t="shared" si="184"/>
        <v>BASSIN PARISIEN</v>
      </c>
      <c r="M2933" s="11">
        <f t="shared" si="185"/>
        <v>19630</v>
      </c>
      <c r="N2933" s="11">
        <f t="shared" si="186"/>
        <v>4700</v>
      </c>
    </row>
    <row r="2934" spans="1:14" x14ac:dyDescent="0.25">
      <c r="A2934" s="5">
        <v>82</v>
      </c>
      <c r="B2934" s="9" t="s">
        <v>96</v>
      </c>
      <c r="C2934" s="10" t="s">
        <v>97</v>
      </c>
      <c r="D2934" s="11">
        <v>1975</v>
      </c>
      <c r="E2934" s="7" t="s">
        <v>11</v>
      </c>
      <c r="F2934" s="8">
        <v>10830</v>
      </c>
      <c r="G2934" s="8">
        <v>94750</v>
      </c>
      <c r="H2934" s="8">
        <v>9740</v>
      </c>
      <c r="I2934" s="8">
        <v>111205</v>
      </c>
      <c r="J2934" t="str">
        <f>LOOKUP(A2934,Feuil7!A$2:A$28,Feuil7!D$2:D$28)</f>
        <v>RHONE-ALPES</v>
      </c>
      <c r="K2934" t="str">
        <f t="shared" si="183"/>
        <v>niveau primaire</v>
      </c>
      <c r="L2934" t="str">
        <f t="shared" si="184"/>
        <v>CENTRE-EST</v>
      </c>
      <c r="M2934" s="11">
        <f t="shared" si="185"/>
        <v>226525</v>
      </c>
      <c r="N2934" s="11">
        <f t="shared" si="186"/>
        <v>20570</v>
      </c>
    </row>
    <row r="2935" spans="1:14" x14ac:dyDescent="0.25">
      <c r="A2935" s="5">
        <v>93</v>
      </c>
      <c r="B2935" s="9" t="s">
        <v>311</v>
      </c>
      <c r="C2935" s="10" t="s">
        <v>18</v>
      </c>
      <c r="D2935" s="11">
        <v>1999</v>
      </c>
      <c r="E2935" s="7" t="s">
        <v>11</v>
      </c>
      <c r="F2935" s="8">
        <v>579</v>
      </c>
      <c r="G2935" s="8">
        <v>6257</v>
      </c>
      <c r="H2935" s="8">
        <v>331</v>
      </c>
      <c r="I2935" s="8">
        <v>6633</v>
      </c>
      <c r="J2935" t="str">
        <f>LOOKUP(A2935,Feuil7!A$2:A$28,Feuil7!D$2:D$28)</f>
        <v>PROVENCE-ALPES-COTE D'AZUR</v>
      </c>
      <c r="K2935" t="str">
        <f t="shared" si="183"/>
        <v>niveau primaire</v>
      </c>
      <c r="L2935" t="str">
        <f t="shared" si="184"/>
        <v>MEDITERRANEE</v>
      </c>
      <c r="M2935" s="11">
        <f t="shared" si="185"/>
        <v>13800</v>
      </c>
      <c r="N2935" s="11">
        <f t="shared" si="186"/>
        <v>910</v>
      </c>
    </row>
    <row r="2936" spans="1:14" x14ac:dyDescent="0.25">
      <c r="A2936" s="5">
        <v>73</v>
      </c>
      <c r="B2936" s="9" t="s">
        <v>30</v>
      </c>
      <c r="C2936" s="10" t="s">
        <v>31</v>
      </c>
      <c r="D2936">
        <v>1968</v>
      </c>
      <c r="E2936" s="7" t="s">
        <v>194</v>
      </c>
      <c r="F2936" s="8">
        <v>680</v>
      </c>
      <c r="G2936" s="8">
        <v>1960</v>
      </c>
      <c r="H2936" s="8">
        <v>1156</v>
      </c>
      <c r="I2936" s="8">
        <v>4356</v>
      </c>
      <c r="J2936" t="str">
        <f>LOOKUP(A2936,Feuil7!A$2:A$28,Feuil7!D$2:D$28)</f>
        <v>MIDI-PYRENEES</v>
      </c>
      <c r="K2936" t="str">
        <f t="shared" si="183"/>
        <v>niveau secondaire</v>
      </c>
      <c r="L2936" t="str">
        <f t="shared" si="184"/>
        <v>SUD-OUEST</v>
      </c>
      <c r="M2936" s="11">
        <f t="shared" si="185"/>
        <v>8152</v>
      </c>
      <c r="N2936" s="11">
        <f t="shared" si="186"/>
        <v>1836</v>
      </c>
    </row>
    <row r="2937" spans="1:14" x14ac:dyDescent="0.25">
      <c r="A2937" s="5">
        <v>41</v>
      </c>
      <c r="B2937" s="9" t="s">
        <v>123</v>
      </c>
      <c r="C2937" s="10" t="s">
        <v>124</v>
      </c>
      <c r="D2937" s="11">
        <v>2006</v>
      </c>
      <c r="E2937" s="7" t="s">
        <v>11</v>
      </c>
      <c r="F2937" s="8">
        <v>7593.7626321724038</v>
      </c>
      <c r="G2937" s="8">
        <v>71789.598495918326</v>
      </c>
      <c r="H2937" s="8">
        <v>4917.0371278495277</v>
      </c>
      <c r="I2937" s="8">
        <v>102048.61400108605</v>
      </c>
      <c r="J2937" t="str">
        <f>LOOKUP(A2937,Feuil7!A$2:A$28,Feuil7!D$2:D$28)</f>
        <v>LORRAINE</v>
      </c>
      <c r="K2937" t="str">
        <f t="shared" si="183"/>
        <v>niveau primaire</v>
      </c>
      <c r="L2937" t="str">
        <f t="shared" si="184"/>
        <v>EST</v>
      </c>
      <c r="M2937" s="11">
        <f t="shared" si="185"/>
        <v>186349.01225702633</v>
      </c>
      <c r="N2937" s="11">
        <f t="shared" si="186"/>
        <v>12510.799760021931</v>
      </c>
    </row>
    <row r="2938" spans="1:14" x14ac:dyDescent="0.25">
      <c r="A2938" s="5">
        <v>22</v>
      </c>
      <c r="B2938" s="9" t="s">
        <v>129</v>
      </c>
      <c r="C2938" s="10" t="s">
        <v>130</v>
      </c>
      <c r="D2938" s="11">
        <v>2006</v>
      </c>
      <c r="E2938" s="7" t="s">
        <v>194</v>
      </c>
      <c r="F2938" s="8">
        <v>3155.9786045866072</v>
      </c>
      <c r="G2938" s="8">
        <v>13156.784780786238</v>
      </c>
      <c r="H2938" s="8">
        <v>2208.2872663605449</v>
      </c>
      <c r="I2938" s="8">
        <v>20372.762031092501</v>
      </c>
      <c r="J2938" t="str">
        <f>LOOKUP(A2938,Feuil7!A$2:A$28,Feuil7!D$2:D$28)</f>
        <v>PICARDIE</v>
      </c>
      <c r="K2938" t="str">
        <f t="shared" si="183"/>
        <v>niveau secondaire</v>
      </c>
      <c r="L2938" t="str">
        <f t="shared" si="184"/>
        <v>BASSIN PARISIEN</v>
      </c>
      <c r="M2938" s="11">
        <f t="shared" si="185"/>
        <v>38893.812682825897</v>
      </c>
      <c r="N2938" s="11">
        <f t="shared" si="186"/>
        <v>5364.2658709471525</v>
      </c>
    </row>
    <row r="2939" spans="1:14" x14ac:dyDescent="0.25">
      <c r="A2939" s="5">
        <v>25</v>
      </c>
      <c r="B2939" s="9" t="s">
        <v>35</v>
      </c>
      <c r="C2939" s="10" t="s">
        <v>36</v>
      </c>
      <c r="D2939" s="11">
        <v>2011</v>
      </c>
      <c r="E2939" s="7" t="s">
        <v>196</v>
      </c>
      <c r="F2939" s="8">
        <v>5524.0025545590534</v>
      </c>
      <c r="G2939" s="8">
        <v>31642.708345310708</v>
      </c>
      <c r="H2939" s="8">
        <v>5865.5053368537119</v>
      </c>
      <c r="I2939" s="8">
        <v>36596.472254256645</v>
      </c>
      <c r="J2939" t="str">
        <f>LOOKUP(A2939,Feuil7!A$2:A$28,Feuil7!D$2:D$28)</f>
        <v>BASSE-NORMANDIE</v>
      </c>
      <c r="K2939" t="str">
        <f t="shared" si="183"/>
        <v>niveau supérieur</v>
      </c>
      <c r="L2939" t="str">
        <f t="shared" si="184"/>
        <v>BASSIN PARISIEN</v>
      </c>
      <c r="M2939" s="11">
        <f t="shared" si="185"/>
        <v>79628.688490980116</v>
      </c>
      <c r="N2939" s="11">
        <f t="shared" si="186"/>
        <v>11389.507891412766</v>
      </c>
    </row>
    <row r="2940" spans="1:14" x14ac:dyDescent="0.25">
      <c r="A2940" s="5">
        <v>53</v>
      </c>
      <c r="B2940" s="9" t="s">
        <v>12</v>
      </c>
      <c r="C2940" s="10" t="s">
        <v>58</v>
      </c>
      <c r="D2940" s="11">
        <v>2006</v>
      </c>
      <c r="E2940" s="7" t="s">
        <v>193</v>
      </c>
      <c r="F2940" s="8">
        <v>112.94144335848654</v>
      </c>
      <c r="G2940" s="8">
        <v>28122.240562771447</v>
      </c>
      <c r="H2940" s="8">
        <v>71.031555648681532</v>
      </c>
      <c r="I2940" s="8">
        <v>46381.831041802274</v>
      </c>
      <c r="J2940" t="str">
        <f>LOOKUP(A2940,Feuil7!A$2:A$28,Feuil7!D$2:D$28)</f>
        <v>BRETAGNE</v>
      </c>
      <c r="K2940" t="str">
        <f t="shared" si="183"/>
        <v>niveau primaire</v>
      </c>
      <c r="L2940" t="str">
        <f t="shared" si="184"/>
        <v>OUEST</v>
      </c>
      <c r="M2940" s="11">
        <f t="shared" si="185"/>
        <v>74688.044603580885</v>
      </c>
      <c r="N2940" s="11">
        <f t="shared" si="186"/>
        <v>183.97299900716808</v>
      </c>
    </row>
    <row r="2941" spans="1:14" x14ac:dyDescent="0.25">
      <c r="A2941" s="5">
        <v>52</v>
      </c>
      <c r="B2941" s="9" t="s">
        <v>61</v>
      </c>
      <c r="C2941" s="10" t="s">
        <v>153</v>
      </c>
      <c r="D2941" s="11">
        <v>1982</v>
      </c>
      <c r="E2941" s="7" t="s">
        <v>196</v>
      </c>
      <c r="F2941" s="8">
        <v>1932</v>
      </c>
      <c r="G2941" s="8">
        <v>10576</v>
      </c>
      <c r="H2941" s="8">
        <v>2740</v>
      </c>
      <c r="I2941" s="8">
        <v>8364</v>
      </c>
      <c r="J2941" t="str">
        <f>LOOKUP(A2941,Feuil7!A$2:A$28,Feuil7!D$2:D$28)</f>
        <v>PAYS DE LA LOIRE</v>
      </c>
      <c r="K2941" t="str">
        <f t="shared" si="183"/>
        <v>niveau supérieur</v>
      </c>
      <c r="L2941" t="str">
        <f t="shared" si="184"/>
        <v>OUEST</v>
      </c>
      <c r="M2941" s="11">
        <f t="shared" si="185"/>
        <v>23612</v>
      </c>
      <c r="N2941" s="11">
        <f t="shared" si="186"/>
        <v>4672</v>
      </c>
    </row>
    <row r="2942" spans="1:14" x14ac:dyDescent="0.25">
      <c r="A2942" s="5">
        <v>26</v>
      </c>
      <c r="B2942" s="9" t="s">
        <v>21</v>
      </c>
      <c r="C2942" s="10" t="s">
        <v>56</v>
      </c>
      <c r="D2942" s="11">
        <v>1982</v>
      </c>
      <c r="E2942" s="7" t="s">
        <v>197</v>
      </c>
      <c r="F2942" s="8">
        <v>1088</v>
      </c>
      <c r="G2942" s="8">
        <v>13384</v>
      </c>
      <c r="H2942" s="8">
        <v>1712</v>
      </c>
      <c r="I2942" s="8">
        <v>12316</v>
      </c>
      <c r="J2942" t="str">
        <f>LOOKUP(A2942,Feuil7!A$2:A$28,Feuil7!D$2:D$28)</f>
        <v>BOURGOGNE</v>
      </c>
      <c r="K2942" t="str">
        <f t="shared" si="183"/>
        <v>niveau supérieur</v>
      </c>
      <c r="L2942" t="str">
        <f t="shared" si="184"/>
        <v>BASSIN PARISIEN</v>
      </c>
      <c r="M2942" s="11">
        <f t="shared" si="185"/>
        <v>28500</v>
      </c>
      <c r="N2942" s="11">
        <f t="shared" si="186"/>
        <v>2800</v>
      </c>
    </row>
    <row r="2943" spans="1:14" x14ac:dyDescent="0.25">
      <c r="A2943" s="5">
        <v>83</v>
      </c>
      <c r="B2943" s="9" t="s">
        <v>306</v>
      </c>
      <c r="C2943" s="10" t="s">
        <v>15</v>
      </c>
      <c r="D2943" s="11">
        <v>1999</v>
      </c>
      <c r="E2943" s="7" t="s">
        <v>197</v>
      </c>
      <c r="F2943" s="8">
        <v>1038</v>
      </c>
      <c r="G2943" s="8">
        <v>13630</v>
      </c>
      <c r="H2943" s="8">
        <v>1377</v>
      </c>
      <c r="I2943" s="8">
        <v>14813</v>
      </c>
      <c r="J2943" t="str">
        <f>LOOKUP(A2943,Feuil7!A$2:A$28,Feuil7!D$2:D$28)</f>
        <v>AUVERGNE</v>
      </c>
      <c r="K2943" t="str">
        <f t="shared" si="183"/>
        <v>niveau supérieur</v>
      </c>
      <c r="L2943" t="str">
        <f t="shared" si="184"/>
        <v>CENTRE-EST</v>
      </c>
      <c r="M2943" s="11">
        <f t="shared" si="185"/>
        <v>30858</v>
      </c>
      <c r="N2943" s="11">
        <f t="shared" si="186"/>
        <v>2415</v>
      </c>
    </row>
    <row r="2944" spans="1:14" x14ac:dyDescent="0.25">
      <c r="A2944" s="5">
        <v>11</v>
      </c>
      <c r="B2944" s="9" t="s">
        <v>191</v>
      </c>
      <c r="C2944" s="10" t="s">
        <v>192</v>
      </c>
      <c r="D2944">
        <v>1968</v>
      </c>
      <c r="E2944" s="7" t="s">
        <v>11</v>
      </c>
      <c r="F2944" s="8">
        <v>11460</v>
      </c>
      <c r="G2944" s="8">
        <v>69536</v>
      </c>
      <c r="H2944" s="8">
        <v>8792</v>
      </c>
      <c r="I2944" s="8">
        <v>82368</v>
      </c>
      <c r="J2944" t="str">
        <f>LOOKUP(A2944,Feuil7!A$2:A$28,Feuil7!D$2:D$28)</f>
        <v>ILE-DE-FRANCE</v>
      </c>
      <c r="K2944" t="str">
        <f t="shared" si="183"/>
        <v>niveau primaire</v>
      </c>
      <c r="L2944" t="str">
        <f t="shared" si="184"/>
        <v>REGION PARISIENNE</v>
      </c>
      <c r="M2944" s="11">
        <f t="shared" si="185"/>
        <v>172156</v>
      </c>
      <c r="N2944" s="11">
        <f t="shared" si="186"/>
        <v>20252</v>
      </c>
    </row>
    <row r="2945" spans="1:14" x14ac:dyDescent="0.25">
      <c r="A2945" s="5">
        <v>25</v>
      </c>
      <c r="B2945" s="9" t="s">
        <v>112</v>
      </c>
      <c r="C2945" s="10" t="s">
        <v>113</v>
      </c>
      <c r="D2945" s="11">
        <v>1982</v>
      </c>
      <c r="E2945" s="7" t="s">
        <v>197</v>
      </c>
      <c r="F2945" s="8">
        <v>640</v>
      </c>
      <c r="G2945" s="8">
        <v>7612</v>
      </c>
      <c r="H2945" s="8">
        <v>972</v>
      </c>
      <c r="I2945" s="8">
        <v>7000</v>
      </c>
      <c r="J2945" t="str">
        <f>LOOKUP(A2945,Feuil7!A$2:A$28,Feuil7!D$2:D$28)</f>
        <v>BASSE-NORMANDIE</v>
      </c>
      <c r="K2945" t="str">
        <f t="shared" si="183"/>
        <v>niveau supérieur</v>
      </c>
      <c r="L2945" t="str">
        <f t="shared" si="184"/>
        <v>BASSIN PARISIEN</v>
      </c>
      <c r="M2945" s="11">
        <f t="shared" si="185"/>
        <v>16224</v>
      </c>
      <c r="N2945" s="11">
        <f t="shared" si="186"/>
        <v>1612</v>
      </c>
    </row>
    <row r="2946" spans="1:14" x14ac:dyDescent="0.25">
      <c r="A2946" s="5">
        <v>26</v>
      </c>
      <c r="B2946" s="9" t="s">
        <v>151</v>
      </c>
      <c r="C2946" s="10" t="s">
        <v>152</v>
      </c>
      <c r="D2946" s="11">
        <v>1982</v>
      </c>
      <c r="E2946" s="7" t="s">
        <v>193</v>
      </c>
      <c r="F2946" s="8">
        <v>2848</v>
      </c>
      <c r="G2946" s="8">
        <v>41948</v>
      </c>
      <c r="H2946" s="8">
        <v>3324</v>
      </c>
      <c r="I2946" s="8">
        <v>61268</v>
      </c>
      <c r="J2946" t="str">
        <f>LOOKUP(A2946,Feuil7!A$2:A$28,Feuil7!D$2:D$28)</f>
        <v>BOURGOGNE</v>
      </c>
      <c r="K2946" t="str">
        <f t="shared" si="183"/>
        <v>niveau primaire</v>
      </c>
      <c r="L2946" t="str">
        <f t="shared" si="184"/>
        <v>BASSIN PARISIEN</v>
      </c>
      <c r="M2946" s="11">
        <f t="shared" si="185"/>
        <v>109388</v>
      </c>
      <c r="N2946" s="11">
        <f t="shared" si="186"/>
        <v>6172</v>
      </c>
    </row>
    <row r="2947" spans="1:14" x14ac:dyDescent="0.25">
      <c r="A2947" s="5">
        <v>26</v>
      </c>
      <c r="B2947" s="9" t="s">
        <v>125</v>
      </c>
      <c r="C2947" s="10" t="s">
        <v>126</v>
      </c>
      <c r="D2947" s="11">
        <v>1975</v>
      </c>
      <c r="E2947" s="7" t="s">
        <v>197</v>
      </c>
      <c r="F2947" s="8">
        <v>250</v>
      </c>
      <c r="G2947" s="8">
        <v>2940</v>
      </c>
      <c r="H2947" s="8">
        <v>485</v>
      </c>
      <c r="I2947" s="8">
        <v>2305</v>
      </c>
      <c r="J2947" t="str">
        <f>LOOKUP(A2947,Feuil7!A$2:A$28,Feuil7!D$2:D$28)</f>
        <v>BOURGOGNE</v>
      </c>
      <c r="K2947" t="str">
        <f t="shared" ref="K2947:K3010" si="187">IF(OR(E2947="Aucun",E2947="CEP"),"niveau primaire",IF(OR(E2947="CAP-BEP",E2947="BEPC"),"niveau secondaire",IF(OR(E2947="BAC",E2947="SUP"),"niveau supérieur","")))</f>
        <v>niveau supérieur</v>
      </c>
      <c r="L2947" t="str">
        <f t="shared" ref="L2947:L3010" si="188">IF(OR(J2947="ile-de-France"),"REGION PARISIENNE",IF(OR(J2947="bourgogne",J2947="centre",J2947="champagne-ardenne",J2947="basse-normandie",J2947="haute-normandie",J2947="picardie"),"BASSIN PARISIEN",IF(OR(J2947="nord pas-de-calais"),"NORD",IF(OR(J2947="alsace",J2947="franche-comte",J2947="lorraine"),"EST",IF(OR(J2947="bretagne",J2947="pays de la loire",J2947="poitou-charentes"),"OUEST",IF(OR(J2947="aquitaine",J2947="limousin",J2947="midi-pyrenees"),"SUD-OUEST",IF(OR(J2947="auvergne",J2947="rhone-alpes"),"CENTRE-EST",IF(OR(J2947="languedoc-roussillon",J2947="provence-alpes-cote d'azur",J2947="corse"),"MEDITERRANEE",""))))))))</f>
        <v>BASSIN PARISIEN</v>
      </c>
      <c r="M2947" s="11">
        <f t="shared" ref="M2947:M3010" si="189">SUM(F2947,G2947,H2947,I2947)</f>
        <v>5980</v>
      </c>
      <c r="N2947" s="11">
        <f t="shared" ref="N2947:N3010" si="190">SUM(F2947,H2947)</f>
        <v>735</v>
      </c>
    </row>
    <row r="2948" spans="1:14" x14ac:dyDescent="0.25">
      <c r="A2948" s="5">
        <v>82</v>
      </c>
      <c r="B2948" s="9" t="s">
        <v>47</v>
      </c>
      <c r="C2948" s="10" t="s">
        <v>155</v>
      </c>
      <c r="D2948" s="11">
        <v>2011</v>
      </c>
      <c r="E2948" s="7" t="s">
        <v>197</v>
      </c>
      <c r="F2948" s="8">
        <v>4177.0484190825591</v>
      </c>
      <c r="G2948" s="8">
        <v>69225.502991631656</v>
      </c>
      <c r="H2948" s="8">
        <v>5545.6362125387859</v>
      </c>
      <c r="I2948" s="8">
        <v>82577.910747535148</v>
      </c>
      <c r="J2948" t="str">
        <f>LOOKUP(A2948,Feuil7!A$2:A$28,Feuil7!D$2:D$28)</f>
        <v>RHONE-ALPES</v>
      </c>
      <c r="K2948" t="str">
        <f t="shared" si="187"/>
        <v>niveau supérieur</v>
      </c>
      <c r="L2948" t="str">
        <f t="shared" si="188"/>
        <v>CENTRE-EST</v>
      </c>
      <c r="M2948" s="11">
        <f t="shared" si="189"/>
        <v>161526.09837078815</v>
      </c>
      <c r="N2948" s="11">
        <f t="shared" si="190"/>
        <v>9722.684631621345</v>
      </c>
    </row>
    <row r="2949" spans="1:14" x14ac:dyDescent="0.25">
      <c r="A2949" s="5">
        <v>21</v>
      </c>
      <c r="B2949" s="9" t="s">
        <v>25</v>
      </c>
      <c r="C2949" s="10" t="s">
        <v>26</v>
      </c>
      <c r="D2949" s="11">
        <v>1975</v>
      </c>
      <c r="E2949" s="7" t="s">
        <v>11</v>
      </c>
      <c r="F2949" s="8">
        <v>5620</v>
      </c>
      <c r="G2949" s="8">
        <v>34020</v>
      </c>
      <c r="H2949" s="8">
        <v>4795</v>
      </c>
      <c r="I2949" s="8">
        <v>40300</v>
      </c>
      <c r="J2949" t="str">
        <f>LOOKUP(A2949,Feuil7!A$2:A$28,Feuil7!D$2:D$28)</f>
        <v>CHAMPAGNE-ARDENNE</v>
      </c>
      <c r="K2949" t="str">
        <f t="shared" si="187"/>
        <v>niveau primaire</v>
      </c>
      <c r="L2949" t="str">
        <f t="shared" si="188"/>
        <v>BASSIN PARISIEN</v>
      </c>
      <c r="M2949" s="11">
        <f t="shared" si="189"/>
        <v>84735</v>
      </c>
      <c r="N2949" s="11">
        <f t="shared" si="190"/>
        <v>10415</v>
      </c>
    </row>
    <row r="2950" spans="1:14" x14ac:dyDescent="0.25">
      <c r="A2950" s="5">
        <v>91</v>
      </c>
      <c r="B2950" s="9" t="s">
        <v>28</v>
      </c>
      <c r="C2950" s="10" t="s">
        <v>29</v>
      </c>
      <c r="D2950" s="11">
        <v>2006</v>
      </c>
      <c r="E2950" s="7" t="s">
        <v>197</v>
      </c>
      <c r="F2950" s="8">
        <v>938.47915540623308</v>
      </c>
      <c r="G2950" s="8">
        <v>19738.955299451434</v>
      </c>
      <c r="H2950" s="8">
        <v>1368.5429537176558</v>
      </c>
      <c r="I2950" s="8">
        <v>23507.090265416155</v>
      </c>
      <c r="J2950" t="str">
        <f>LOOKUP(A2950,Feuil7!A$2:A$28,Feuil7!D$2:D$28)</f>
        <v>LANGUEDOC-ROUSSILLON</v>
      </c>
      <c r="K2950" t="str">
        <f t="shared" si="187"/>
        <v>niveau supérieur</v>
      </c>
      <c r="L2950" t="str">
        <f t="shared" si="188"/>
        <v>MEDITERRANEE</v>
      </c>
      <c r="M2950" s="11">
        <f t="shared" si="189"/>
        <v>45553.067673991478</v>
      </c>
      <c r="N2950" s="11">
        <f t="shared" si="190"/>
        <v>2307.0221091238891</v>
      </c>
    </row>
    <row r="2951" spans="1:14" x14ac:dyDescent="0.25">
      <c r="A2951" s="5">
        <v>52</v>
      </c>
      <c r="B2951" s="9" t="s">
        <v>61</v>
      </c>
      <c r="C2951" s="10" t="s">
        <v>153</v>
      </c>
      <c r="D2951">
        <v>1968</v>
      </c>
      <c r="E2951" s="7" t="s">
        <v>11</v>
      </c>
      <c r="F2951" s="8">
        <v>8620</v>
      </c>
      <c r="G2951" s="8">
        <v>59924</v>
      </c>
      <c r="H2951" s="8">
        <v>7832</v>
      </c>
      <c r="I2951" s="8">
        <v>74148</v>
      </c>
      <c r="J2951" t="str">
        <f>LOOKUP(A2951,Feuil7!A$2:A$28,Feuil7!D$2:D$28)</f>
        <v>PAYS DE LA LOIRE</v>
      </c>
      <c r="K2951" t="str">
        <f t="shared" si="187"/>
        <v>niveau primaire</v>
      </c>
      <c r="L2951" t="str">
        <f t="shared" si="188"/>
        <v>OUEST</v>
      </c>
      <c r="M2951" s="11">
        <f t="shared" si="189"/>
        <v>150524</v>
      </c>
      <c r="N2951" s="11">
        <f t="shared" si="190"/>
        <v>16452</v>
      </c>
    </row>
    <row r="2952" spans="1:14" x14ac:dyDescent="0.25">
      <c r="A2952" s="5">
        <v>72</v>
      </c>
      <c r="B2952" s="9" t="s">
        <v>44</v>
      </c>
      <c r="C2952" s="10" t="s">
        <v>62</v>
      </c>
      <c r="D2952" s="11">
        <v>1999</v>
      </c>
      <c r="E2952" s="7" t="s">
        <v>197</v>
      </c>
      <c r="F2952" s="8">
        <v>907</v>
      </c>
      <c r="G2952" s="8">
        <v>15543</v>
      </c>
      <c r="H2952" s="8">
        <v>1128</v>
      </c>
      <c r="I2952" s="8">
        <v>16849</v>
      </c>
      <c r="J2952" t="str">
        <f>LOOKUP(A2952,Feuil7!A$2:A$28,Feuil7!D$2:D$28)</f>
        <v>AQUITAINE</v>
      </c>
      <c r="K2952" t="str">
        <f t="shared" si="187"/>
        <v>niveau supérieur</v>
      </c>
      <c r="L2952" t="str">
        <f t="shared" si="188"/>
        <v>SUD-OUEST</v>
      </c>
      <c r="M2952" s="11">
        <f t="shared" si="189"/>
        <v>34427</v>
      </c>
      <c r="N2952" s="11">
        <f t="shared" si="190"/>
        <v>2035</v>
      </c>
    </row>
    <row r="2953" spans="1:14" x14ac:dyDescent="0.25">
      <c r="A2953" s="5">
        <v>43</v>
      </c>
      <c r="B2953" s="9" t="s">
        <v>149</v>
      </c>
      <c r="C2953" s="10" t="s">
        <v>150</v>
      </c>
      <c r="D2953" s="11">
        <v>1975</v>
      </c>
      <c r="E2953" s="7" t="s">
        <v>193</v>
      </c>
      <c r="F2953" s="8">
        <v>3350</v>
      </c>
      <c r="G2953" s="8">
        <v>19950</v>
      </c>
      <c r="H2953" s="8">
        <v>4105</v>
      </c>
      <c r="I2953" s="8">
        <v>25885</v>
      </c>
      <c r="J2953" t="str">
        <f>LOOKUP(A2953,Feuil7!A$2:A$28,Feuil7!D$2:D$28)</f>
        <v>FRANCHE-COMTE</v>
      </c>
      <c r="K2953" t="str">
        <f t="shared" si="187"/>
        <v>niveau primaire</v>
      </c>
      <c r="L2953" t="str">
        <f t="shared" si="188"/>
        <v>EST</v>
      </c>
      <c r="M2953" s="11">
        <f t="shared" si="189"/>
        <v>53290</v>
      </c>
      <c r="N2953" s="11">
        <f t="shared" si="190"/>
        <v>7455</v>
      </c>
    </row>
    <row r="2954" spans="1:14" x14ac:dyDescent="0.25">
      <c r="A2954" s="5">
        <v>42</v>
      </c>
      <c r="B2954" s="9" t="s">
        <v>145</v>
      </c>
      <c r="C2954" s="10" t="s">
        <v>146</v>
      </c>
      <c r="D2954" s="11">
        <v>2011</v>
      </c>
      <c r="E2954" s="7" t="s">
        <v>196</v>
      </c>
      <c r="F2954" s="8">
        <v>6119.1915708508786</v>
      </c>
      <c r="G2954" s="8">
        <v>36627.597114506745</v>
      </c>
      <c r="H2954" s="8">
        <v>6208.1132593887287</v>
      </c>
      <c r="I2954" s="8">
        <v>38234.313059120424</v>
      </c>
      <c r="J2954" t="str">
        <f>LOOKUP(A2954,Feuil7!A$2:A$28,Feuil7!D$2:D$28)</f>
        <v>ALSACE</v>
      </c>
      <c r="K2954" t="str">
        <f t="shared" si="187"/>
        <v>niveau supérieur</v>
      </c>
      <c r="L2954" t="str">
        <f t="shared" si="188"/>
        <v>EST</v>
      </c>
      <c r="M2954" s="11">
        <f t="shared" si="189"/>
        <v>87189.215003866775</v>
      </c>
      <c r="N2954" s="11">
        <f t="shared" si="190"/>
        <v>12327.304830239607</v>
      </c>
    </row>
    <row r="2955" spans="1:14" x14ac:dyDescent="0.25">
      <c r="A2955" s="5">
        <v>94</v>
      </c>
      <c r="B2955" s="9" t="s">
        <v>53</v>
      </c>
      <c r="C2955" s="10" t="s">
        <v>54</v>
      </c>
      <c r="D2955">
        <v>1968</v>
      </c>
      <c r="E2955" s="7" t="s">
        <v>194</v>
      </c>
      <c r="F2955" s="8">
        <v>740</v>
      </c>
      <c r="G2955" s="8">
        <v>1820</v>
      </c>
      <c r="H2955" s="8">
        <v>800</v>
      </c>
      <c r="I2955" s="8">
        <v>2500</v>
      </c>
      <c r="J2955" t="str">
        <f>LOOKUP(A2955,Feuil7!A$2:A$28,Feuil7!D$2:D$28)</f>
        <v>CORSE</v>
      </c>
      <c r="K2955" t="str">
        <f t="shared" si="187"/>
        <v>niveau secondaire</v>
      </c>
      <c r="L2955" t="str">
        <f t="shared" si="188"/>
        <v>MEDITERRANEE</v>
      </c>
      <c r="M2955" s="11">
        <f t="shared" si="189"/>
        <v>5860</v>
      </c>
      <c r="N2955" s="11">
        <f t="shared" si="190"/>
        <v>1540</v>
      </c>
    </row>
    <row r="2956" spans="1:14" x14ac:dyDescent="0.25">
      <c r="A2956" s="5">
        <v>54</v>
      </c>
      <c r="B2956" s="9" t="s">
        <v>164</v>
      </c>
      <c r="C2956" s="10" t="s">
        <v>165</v>
      </c>
      <c r="D2956" s="11">
        <v>2006</v>
      </c>
      <c r="E2956" s="7" t="s">
        <v>193</v>
      </c>
      <c r="F2956" s="8">
        <v>75.498456486285363</v>
      </c>
      <c r="G2956" s="8">
        <v>19954.908613980122</v>
      </c>
      <c r="H2956" s="8">
        <v>60.569736511461301</v>
      </c>
      <c r="I2956" s="8">
        <v>28670.409732948778</v>
      </c>
      <c r="J2956" t="str">
        <f>LOOKUP(A2956,Feuil7!A$2:A$28,Feuil7!D$2:D$28)</f>
        <v>POITOU-CHARENTES</v>
      </c>
      <c r="K2956" t="str">
        <f t="shared" si="187"/>
        <v>niveau primaire</v>
      </c>
      <c r="L2956" t="str">
        <f t="shared" si="188"/>
        <v>OUEST</v>
      </c>
      <c r="M2956" s="11">
        <f t="shared" si="189"/>
        <v>48761.386539926651</v>
      </c>
      <c r="N2956" s="11">
        <f t="shared" si="190"/>
        <v>136.06819299774668</v>
      </c>
    </row>
    <row r="2957" spans="1:14" x14ac:dyDescent="0.25">
      <c r="A2957" s="5">
        <v>11</v>
      </c>
      <c r="B2957" s="9" t="s">
        <v>50</v>
      </c>
      <c r="C2957" s="10" t="s">
        <v>190</v>
      </c>
      <c r="D2957" s="11">
        <v>2011</v>
      </c>
      <c r="E2957" s="7" t="s">
        <v>195</v>
      </c>
      <c r="F2957" s="8">
        <v>7599.7094373412838</v>
      </c>
      <c r="G2957" s="8">
        <v>78364.838370267011</v>
      </c>
      <c r="H2957" s="8">
        <v>5793.8382746137004</v>
      </c>
      <c r="I2957" s="8">
        <v>69933.637387541545</v>
      </c>
      <c r="J2957" t="str">
        <f>LOOKUP(A2957,Feuil7!A$2:A$28,Feuil7!D$2:D$28)</f>
        <v>ILE-DE-FRANCE</v>
      </c>
      <c r="K2957" t="str">
        <f t="shared" si="187"/>
        <v>niveau secondaire</v>
      </c>
      <c r="L2957" t="str">
        <f t="shared" si="188"/>
        <v>REGION PARISIENNE</v>
      </c>
      <c r="M2957" s="11">
        <f t="shared" si="189"/>
        <v>161692.02346976355</v>
      </c>
      <c r="N2957" s="11">
        <f t="shared" si="190"/>
        <v>13393.547711954983</v>
      </c>
    </row>
    <row r="2958" spans="1:14" x14ac:dyDescent="0.25">
      <c r="A2958" s="5">
        <v>24</v>
      </c>
      <c r="B2958" s="9" t="s">
        <v>68</v>
      </c>
      <c r="C2958" s="10" t="s">
        <v>69</v>
      </c>
      <c r="D2958" s="11">
        <v>2011</v>
      </c>
      <c r="E2958" s="7" t="s">
        <v>11</v>
      </c>
      <c r="F2958" s="8">
        <v>2462.4086435686527</v>
      </c>
      <c r="G2958" s="8">
        <v>26216.168730401376</v>
      </c>
      <c r="H2958" s="8">
        <v>1521.0886680499248</v>
      </c>
      <c r="I2958" s="8">
        <v>29656.57279035907</v>
      </c>
      <c r="J2958" t="str">
        <f>LOOKUP(A2958,Feuil7!A$2:A$28,Feuil7!D$2:D$28)</f>
        <v>CENTRE</v>
      </c>
      <c r="K2958" t="str">
        <f t="shared" si="187"/>
        <v>niveau primaire</v>
      </c>
      <c r="L2958" t="str">
        <f t="shared" si="188"/>
        <v>BASSIN PARISIEN</v>
      </c>
      <c r="M2958" s="11">
        <f t="shared" si="189"/>
        <v>59856.238832379022</v>
      </c>
      <c r="N2958" s="11">
        <f t="shared" si="190"/>
        <v>3983.4973116185774</v>
      </c>
    </row>
    <row r="2959" spans="1:14" x14ac:dyDescent="0.25">
      <c r="A2959" s="5">
        <v>72</v>
      </c>
      <c r="B2959" s="9" t="s">
        <v>106</v>
      </c>
      <c r="C2959" s="10" t="s">
        <v>107</v>
      </c>
      <c r="D2959" s="11">
        <v>1999</v>
      </c>
      <c r="E2959" s="7" t="s">
        <v>193</v>
      </c>
      <c r="F2959" s="8">
        <v>117</v>
      </c>
      <c r="G2959" s="8">
        <v>20301</v>
      </c>
      <c r="H2959" s="8">
        <v>59</v>
      </c>
      <c r="I2959" s="8">
        <v>27671</v>
      </c>
      <c r="J2959" t="str">
        <f>LOOKUP(A2959,Feuil7!A$2:A$28,Feuil7!D$2:D$28)</f>
        <v>AQUITAINE</v>
      </c>
      <c r="K2959" t="str">
        <f t="shared" si="187"/>
        <v>niveau primaire</v>
      </c>
      <c r="L2959" t="str">
        <f t="shared" si="188"/>
        <v>SUD-OUEST</v>
      </c>
      <c r="M2959" s="11">
        <f t="shared" si="189"/>
        <v>48148</v>
      </c>
      <c r="N2959" s="11">
        <f t="shared" si="190"/>
        <v>176</v>
      </c>
    </row>
    <row r="2960" spans="1:14" x14ac:dyDescent="0.25">
      <c r="A2960" s="5">
        <v>83</v>
      </c>
      <c r="B2960" s="9" t="s">
        <v>63</v>
      </c>
      <c r="C2960" s="10" t="s">
        <v>98</v>
      </c>
      <c r="D2960" s="11">
        <v>2011</v>
      </c>
      <c r="E2960" s="7" t="s">
        <v>195</v>
      </c>
      <c r="F2960" s="8">
        <v>2148.4842322318614</v>
      </c>
      <c r="G2960" s="8">
        <v>26156.16677816473</v>
      </c>
      <c r="H2960" s="8">
        <v>1122.1393509474433</v>
      </c>
      <c r="I2960" s="8">
        <v>17110.371261016968</v>
      </c>
      <c r="J2960" t="str">
        <f>LOOKUP(A2960,Feuil7!A$2:A$28,Feuil7!D$2:D$28)</f>
        <v>AUVERGNE</v>
      </c>
      <c r="K2960" t="str">
        <f t="shared" si="187"/>
        <v>niveau secondaire</v>
      </c>
      <c r="L2960" t="str">
        <f t="shared" si="188"/>
        <v>CENTRE-EST</v>
      </c>
      <c r="M2960" s="11">
        <f t="shared" si="189"/>
        <v>46537.161622361004</v>
      </c>
      <c r="N2960" s="11">
        <f t="shared" si="190"/>
        <v>3270.6235831793047</v>
      </c>
    </row>
    <row r="2961" spans="1:14" x14ac:dyDescent="0.25">
      <c r="A2961" s="5">
        <v>42</v>
      </c>
      <c r="B2961" s="9" t="s">
        <v>145</v>
      </c>
      <c r="C2961" s="10" t="s">
        <v>146</v>
      </c>
      <c r="D2961" s="11">
        <v>1975</v>
      </c>
      <c r="E2961" s="7" t="s">
        <v>195</v>
      </c>
      <c r="F2961" s="8">
        <v>14850</v>
      </c>
      <c r="G2961" s="8">
        <v>43085</v>
      </c>
      <c r="H2961" s="8">
        <v>10650</v>
      </c>
      <c r="I2961" s="8">
        <v>22210</v>
      </c>
      <c r="J2961" t="str">
        <f>LOOKUP(A2961,Feuil7!A$2:A$28,Feuil7!D$2:D$28)</f>
        <v>ALSACE</v>
      </c>
      <c r="K2961" t="str">
        <f t="shared" si="187"/>
        <v>niveau secondaire</v>
      </c>
      <c r="L2961" t="str">
        <f t="shared" si="188"/>
        <v>EST</v>
      </c>
      <c r="M2961" s="11">
        <f t="shared" si="189"/>
        <v>90795</v>
      </c>
      <c r="N2961" s="11">
        <f t="shared" si="190"/>
        <v>25500</v>
      </c>
    </row>
    <row r="2962" spans="1:14" x14ac:dyDescent="0.25">
      <c r="A2962" s="5">
        <v>26</v>
      </c>
      <c r="B2962" s="9" t="s">
        <v>125</v>
      </c>
      <c r="C2962" s="10" t="s">
        <v>126</v>
      </c>
      <c r="D2962" s="11">
        <v>1982</v>
      </c>
      <c r="E2962" s="7" t="s">
        <v>196</v>
      </c>
      <c r="F2962" s="8">
        <v>896</v>
      </c>
      <c r="G2962" s="8">
        <v>5236</v>
      </c>
      <c r="H2962" s="8">
        <v>1304</v>
      </c>
      <c r="I2962" s="8">
        <v>4544</v>
      </c>
      <c r="J2962" t="str">
        <f>LOOKUP(A2962,Feuil7!A$2:A$28,Feuil7!D$2:D$28)</f>
        <v>BOURGOGNE</v>
      </c>
      <c r="K2962" t="str">
        <f t="shared" si="187"/>
        <v>niveau supérieur</v>
      </c>
      <c r="L2962" t="str">
        <f t="shared" si="188"/>
        <v>BASSIN PARISIEN</v>
      </c>
      <c r="M2962" s="11">
        <f t="shared" si="189"/>
        <v>11980</v>
      </c>
      <c r="N2962" s="11">
        <f t="shared" si="190"/>
        <v>2200</v>
      </c>
    </row>
    <row r="2963" spans="1:14" x14ac:dyDescent="0.25">
      <c r="A2963" s="5">
        <v>11</v>
      </c>
      <c r="B2963" s="9" t="s">
        <v>27</v>
      </c>
      <c r="C2963" s="10" t="s">
        <v>186</v>
      </c>
      <c r="D2963" s="11">
        <v>1990</v>
      </c>
      <c r="E2963" s="7" t="s">
        <v>195</v>
      </c>
      <c r="F2963" s="8">
        <v>16554</v>
      </c>
      <c r="G2963" s="8">
        <v>74018</v>
      </c>
      <c r="H2963" s="8">
        <v>13596</v>
      </c>
      <c r="I2963" s="8">
        <v>58852</v>
      </c>
      <c r="J2963" t="str">
        <f>LOOKUP(A2963,Feuil7!A$2:A$28,Feuil7!D$2:D$28)</f>
        <v>ILE-DE-FRANCE</v>
      </c>
      <c r="K2963" t="str">
        <f t="shared" si="187"/>
        <v>niveau secondaire</v>
      </c>
      <c r="L2963" t="str">
        <f t="shared" si="188"/>
        <v>REGION PARISIENNE</v>
      </c>
      <c r="M2963" s="11">
        <f t="shared" si="189"/>
        <v>163020</v>
      </c>
      <c r="N2963" s="11">
        <f t="shared" si="190"/>
        <v>30150</v>
      </c>
    </row>
    <row r="2964" spans="1:14" x14ac:dyDescent="0.25">
      <c r="A2964" s="5">
        <v>21</v>
      </c>
      <c r="B2964" s="9" t="s">
        <v>114</v>
      </c>
      <c r="C2964" s="10" t="s">
        <v>115</v>
      </c>
      <c r="D2964" s="11">
        <v>2006</v>
      </c>
      <c r="E2964" s="7" t="s">
        <v>194</v>
      </c>
      <c r="F2964" s="8">
        <v>2106.5542056821105</v>
      </c>
      <c r="G2964" s="8">
        <v>8662.7881935593468</v>
      </c>
      <c r="H2964" s="8">
        <v>1289.046144240875</v>
      </c>
      <c r="I2964" s="8">
        <v>14089.003609050891</v>
      </c>
      <c r="J2964" t="str">
        <f>LOOKUP(A2964,Feuil7!A$2:A$28,Feuil7!D$2:D$28)</f>
        <v>CHAMPAGNE-ARDENNE</v>
      </c>
      <c r="K2964" t="str">
        <f t="shared" si="187"/>
        <v>niveau secondaire</v>
      </c>
      <c r="L2964" t="str">
        <f t="shared" si="188"/>
        <v>BASSIN PARISIEN</v>
      </c>
      <c r="M2964" s="11">
        <f t="shared" si="189"/>
        <v>26147.392152533223</v>
      </c>
      <c r="N2964" s="11">
        <f t="shared" si="190"/>
        <v>3395.6003499229855</v>
      </c>
    </row>
    <row r="2965" spans="1:14" x14ac:dyDescent="0.25">
      <c r="A2965" s="5">
        <v>73</v>
      </c>
      <c r="B2965" s="9" t="s">
        <v>313</v>
      </c>
      <c r="C2965" s="10" t="s">
        <v>24</v>
      </c>
      <c r="D2965" s="11">
        <v>1975</v>
      </c>
      <c r="E2965" s="7" t="s">
        <v>11</v>
      </c>
      <c r="F2965" s="8">
        <v>1485</v>
      </c>
      <c r="G2965" s="8">
        <v>21830</v>
      </c>
      <c r="H2965" s="8">
        <v>1150</v>
      </c>
      <c r="I2965" s="8">
        <v>25235</v>
      </c>
      <c r="J2965" t="str">
        <f>LOOKUP(A2965,Feuil7!A$2:A$28,Feuil7!D$2:D$28)</f>
        <v>MIDI-PYRENEES</v>
      </c>
      <c r="K2965" t="str">
        <f t="shared" si="187"/>
        <v>niveau primaire</v>
      </c>
      <c r="L2965" t="str">
        <f t="shared" si="188"/>
        <v>SUD-OUEST</v>
      </c>
      <c r="M2965" s="11">
        <f t="shared" si="189"/>
        <v>49700</v>
      </c>
      <c r="N2965" s="11">
        <f t="shared" si="190"/>
        <v>2635</v>
      </c>
    </row>
    <row r="2966" spans="1:14" x14ac:dyDescent="0.25">
      <c r="A2966" s="5">
        <v>83</v>
      </c>
      <c r="B2966" s="9" t="s">
        <v>37</v>
      </c>
      <c r="C2966" s="10" t="s">
        <v>38</v>
      </c>
      <c r="D2966" s="11">
        <v>2006</v>
      </c>
      <c r="E2966" s="7" t="s">
        <v>11</v>
      </c>
      <c r="F2966" s="8">
        <v>579.91746354547377</v>
      </c>
      <c r="G2966" s="8">
        <v>10974.522990687219</v>
      </c>
      <c r="H2966" s="8">
        <v>323.74654128926682</v>
      </c>
      <c r="I2966" s="8">
        <v>11833.449833290573</v>
      </c>
      <c r="J2966" t="str">
        <f>LOOKUP(A2966,Feuil7!A$2:A$28,Feuil7!D$2:D$28)</f>
        <v>AUVERGNE</v>
      </c>
      <c r="K2966" t="str">
        <f t="shared" si="187"/>
        <v>niveau primaire</v>
      </c>
      <c r="L2966" t="str">
        <f t="shared" si="188"/>
        <v>CENTRE-EST</v>
      </c>
      <c r="M2966" s="11">
        <f t="shared" si="189"/>
        <v>23711.63682881253</v>
      </c>
      <c r="N2966" s="11">
        <f t="shared" si="190"/>
        <v>903.66400483474058</v>
      </c>
    </row>
    <row r="2967" spans="1:14" x14ac:dyDescent="0.25">
      <c r="A2967" s="5">
        <v>54</v>
      </c>
      <c r="B2967" s="9" t="s">
        <v>40</v>
      </c>
      <c r="C2967" s="10" t="s">
        <v>41</v>
      </c>
      <c r="D2967" s="11">
        <v>1999</v>
      </c>
      <c r="E2967" s="7" t="s">
        <v>196</v>
      </c>
      <c r="F2967" s="8">
        <v>1858</v>
      </c>
      <c r="G2967" s="8">
        <v>11296</v>
      </c>
      <c r="H2967" s="8">
        <v>1957</v>
      </c>
      <c r="I2967" s="8">
        <v>13858</v>
      </c>
      <c r="J2967" t="str">
        <f>LOOKUP(A2967,Feuil7!A$2:A$28,Feuil7!D$2:D$28)</f>
        <v>POITOU-CHARENTES</v>
      </c>
      <c r="K2967" t="str">
        <f t="shared" si="187"/>
        <v>niveau supérieur</v>
      </c>
      <c r="L2967" t="str">
        <f t="shared" si="188"/>
        <v>OUEST</v>
      </c>
      <c r="M2967" s="11">
        <f t="shared" si="189"/>
        <v>28969</v>
      </c>
      <c r="N2967" s="11">
        <f t="shared" si="190"/>
        <v>3815</v>
      </c>
    </row>
    <row r="2968" spans="1:14" x14ac:dyDescent="0.25">
      <c r="A2968" s="5">
        <v>24</v>
      </c>
      <c r="B2968" s="9" t="s">
        <v>102</v>
      </c>
      <c r="C2968" s="10" t="s">
        <v>103</v>
      </c>
      <c r="D2968" s="11">
        <v>1975</v>
      </c>
      <c r="E2968" s="7" t="s">
        <v>195</v>
      </c>
      <c r="F2968" s="8">
        <v>10475</v>
      </c>
      <c r="G2968" s="8">
        <v>23285</v>
      </c>
      <c r="H2968" s="8">
        <v>6595</v>
      </c>
      <c r="I2968" s="8">
        <v>13455</v>
      </c>
      <c r="J2968" t="str">
        <f>LOOKUP(A2968,Feuil7!A$2:A$28,Feuil7!D$2:D$28)</f>
        <v>CENTRE</v>
      </c>
      <c r="K2968" t="str">
        <f t="shared" si="187"/>
        <v>niveau secondaire</v>
      </c>
      <c r="L2968" t="str">
        <f t="shared" si="188"/>
        <v>BASSIN PARISIEN</v>
      </c>
      <c r="M2968" s="11">
        <f t="shared" si="189"/>
        <v>53810</v>
      </c>
      <c r="N2968" s="11">
        <f t="shared" si="190"/>
        <v>17070</v>
      </c>
    </row>
    <row r="2969" spans="1:14" x14ac:dyDescent="0.25">
      <c r="A2969" s="5">
        <v>21</v>
      </c>
      <c r="B2969" s="9" t="s">
        <v>312</v>
      </c>
      <c r="C2969" s="10" t="s">
        <v>22</v>
      </c>
      <c r="D2969" s="11">
        <v>1999</v>
      </c>
      <c r="E2969" s="7" t="s">
        <v>196</v>
      </c>
      <c r="F2969" s="8">
        <v>1822</v>
      </c>
      <c r="G2969" s="8">
        <v>8777</v>
      </c>
      <c r="H2969" s="8">
        <v>1646</v>
      </c>
      <c r="I2969" s="8">
        <v>9108</v>
      </c>
      <c r="J2969" t="str">
        <f>LOOKUP(A2969,Feuil7!A$2:A$28,Feuil7!D$2:D$28)</f>
        <v>CHAMPAGNE-ARDENNE</v>
      </c>
      <c r="K2969" t="str">
        <f t="shared" si="187"/>
        <v>niveau supérieur</v>
      </c>
      <c r="L2969" t="str">
        <f t="shared" si="188"/>
        <v>BASSIN PARISIEN</v>
      </c>
      <c r="M2969" s="11">
        <f t="shared" si="189"/>
        <v>21353</v>
      </c>
      <c r="N2969" s="11">
        <f t="shared" si="190"/>
        <v>3468</v>
      </c>
    </row>
    <row r="2970" spans="1:14" x14ac:dyDescent="0.25">
      <c r="A2970" s="5">
        <v>25</v>
      </c>
      <c r="B2970" s="9" t="s">
        <v>35</v>
      </c>
      <c r="C2970" s="10" t="s">
        <v>36</v>
      </c>
      <c r="D2970" s="11">
        <v>1975</v>
      </c>
      <c r="E2970" s="7" t="s">
        <v>193</v>
      </c>
      <c r="F2970" s="8">
        <v>8225</v>
      </c>
      <c r="G2970" s="8">
        <v>34975</v>
      </c>
      <c r="H2970" s="8">
        <v>10850</v>
      </c>
      <c r="I2970" s="8">
        <v>49180</v>
      </c>
      <c r="J2970" t="str">
        <f>LOOKUP(A2970,Feuil7!A$2:A$28,Feuil7!D$2:D$28)</f>
        <v>BASSE-NORMANDIE</v>
      </c>
      <c r="K2970" t="str">
        <f t="shared" si="187"/>
        <v>niveau primaire</v>
      </c>
      <c r="L2970" t="str">
        <f t="shared" si="188"/>
        <v>BASSIN PARISIEN</v>
      </c>
      <c r="M2970" s="11">
        <f t="shared" si="189"/>
        <v>103230</v>
      </c>
      <c r="N2970" s="11">
        <f t="shared" si="190"/>
        <v>19075</v>
      </c>
    </row>
    <row r="2971" spans="1:14" x14ac:dyDescent="0.25">
      <c r="A2971" s="5">
        <v>31</v>
      </c>
      <c r="B2971" s="9" t="s">
        <v>133</v>
      </c>
      <c r="C2971" s="10" t="s">
        <v>134</v>
      </c>
      <c r="D2971" s="11">
        <v>2011</v>
      </c>
      <c r="E2971" s="7" t="s">
        <v>11</v>
      </c>
      <c r="F2971" s="8">
        <v>8948.7416085961995</v>
      </c>
      <c r="G2971" s="8">
        <v>81257.421578409732</v>
      </c>
      <c r="H2971" s="8">
        <v>6149.1212107992806</v>
      </c>
      <c r="I2971" s="8">
        <v>115883.10211840615</v>
      </c>
      <c r="J2971" t="str">
        <f>LOOKUP(A2971,Feuil7!A$2:A$28,Feuil7!D$2:D$28)</f>
        <v>NORD-PAS-DE-CALAIS</v>
      </c>
      <c r="K2971" t="str">
        <f t="shared" si="187"/>
        <v>niveau primaire</v>
      </c>
      <c r="L2971" t="str">
        <f t="shared" si="188"/>
        <v/>
      </c>
      <c r="M2971" s="11">
        <f t="shared" si="189"/>
        <v>212238.38651621138</v>
      </c>
      <c r="N2971" s="11">
        <f t="shared" si="190"/>
        <v>15097.862819395479</v>
      </c>
    </row>
    <row r="2972" spans="1:14" x14ac:dyDescent="0.25">
      <c r="A2972" s="5">
        <v>83</v>
      </c>
      <c r="B2972" s="9" t="s">
        <v>63</v>
      </c>
      <c r="C2972" s="10" t="s">
        <v>98</v>
      </c>
      <c r="D2972" s="11">
        <v>1990</v>
      </c>
      <c r="E2972" s="7" t="s">
        <v>195</v>
      </c>
      <c r="F2972" s="8">
        <v>3826</v>
      </c>
      <c r="G2972" s="8">
        <v>14556</v>
      </c>
      <c r="H2972" s="8">
        <v>2404</v>
      </c>
      <c r="I2972" s="8">
        <v>8520</v>
      </c>
      <c r="J2972" t="str">
        <f>LOOKUP(A2972,Feuil7!A$2:A$28,Feuil7!D$2:D$28)</f>
        <v>AUVERGNE</v>
      </c>
      <c r="K2972" t="str">
        <f t="shared" si="187"/>
        <v>niveau secondaire</v>
      </c>
      <c r="L2972" t="str">
        <f t="shared" si="188"/>
        <v>CENTRE-EST</v>
      </c>
      <c r="M2972" s="11">
        <f t="shared" si="189"/>
        <v>29306</v>
      </c>
      <c r="N2972" s="11">
        <f t="shared" si="190"/>
        <v>6230</v>
      </c>
    </row>
    <row r="2973" spans="1:14" x14ac:dyDescent="0.25">
      <c r="A2973" s="5">
        <v>53</v>
      </c>
      <c r="B2973" s="9" t="s">
        <v>70</v>
      </c>
      <c r="C2973" s="10" t="s">
        <v>71</v>
      </c>
      <c r="D2973" s="11">
        <v>2006</v>
      </c>
      <c r="E2973" s="7" t="s">
        <v>196</v>
      </c>
      <c r="F2973" s="8">
        <v>7195.6266905238554</v>
      </c>
      <c r="G2973" s="8">
        <v>50523.708037587145</v>
      </c>
      <c r="H2973" s="8">
        <v>6116.7578157282987</v>
      </c>
      <c r="I2973" s="8">
        <v>50704.852921124795</v>
      </c>
      <c r="J2973" t="str">
        <f>LOOKUP(A2973,Feuil7!A$2:A$28,Feuil7!D$2:D$28)</f>
        <v>BRETAGNE</v>
      </c>
      <c r="K2973" t="str">
        <f t="shared" si="187"/>
        <v>niveau supérieur</v>
      </c>
      <c r="L2973" t="str">
        <f t="shared" si="188"/>
        <v>OUEST</v>
      </c>
      <c r="M2973" s="11">
        <f t="shared" si="189"/>
        <v>114540.9454649641</v>
      </c>
      <c r="N2973" s="11">
        <f t="shared" si="190"/>
        <v>13312.384506252154</v>
      </c>
    </row>
    <row r="2974" spans="1:14" x14ac:dyDescent="0.25">
      <c r="A2974" s="5">
        <v>26</v>
      </c>
      <c r="B2974" s="9" t="s">
        <v>151</v>
      </c>
      <c r="C2974" s="10" t="s">
        <v>152</v>
      </c>
      <c r="D2974" s="11">
        <v>1999</v>
      </c>
      <c r="E2974" s="7" t="s">
        <v>197</v>
      </c>
      <c r="F2974" s="8">
        <v>1933</v>
      </c>
      <c r="G2974" s="8">
        <v>20399</v>
      </c>
      <c r="H2974" s="8">
        <v>2240</v>
      </c>
      <c r="I2974" s="8">
        <v>22083</v>
      </c>
      <c r="J2974" t="str">
        <f>LOOKUP(A2974,Feuil7!A$2:A$28,Feuil7!D$2:D$28)</f>
        <v>BOURGOGNE</v>
      </c>
      <c r="K2974" t="str">
        <f t="shared" si="187"/>
        <v>niveau supérieur</v>
      </c>
      <c r="L2974" t="str">
        <f t="shared" si="188"/>
        <v>BASSIN PARISIEN</v>
      </c>
      <c r="M2974" s="11">
        <f t="shared" si="189"/>
        <v>46655</v>
      </c>
      <c r="N2974" s="11">
        <f t="shared" si="190"/>
        <v>4173</v>
      </c>
    </row>
    <row r="2975" spans="1:14" x14ac:dyDescent="0.25">
      <c r="A2975" s="5">
        <v>82</v>
      </c>
      <c r="B2975" s="9" t="s">
        <v>88</v>
      </c>
      <c r="C2975" s="10" t="s">
        <v>89</v>
      </c>
      <c r="D2975" s="11">
        <v>1975</v>
      </c>
      <c r="E2975" s="7" t="s">
        <v>197</v>
      </c>
      <c r="F2975" s="8">
        <v>1970</v>
      </c>
      <c r="G2975" s="8">
        <v>20915</v>
      </c>
      <c r="H2975" s="8">
        <v>3270</v>
      </c>
      <c r="I2975" s="8">
        <v>16815</v>
      </c>
      <c r="J2975" t="str">
        <f>LOOKUP(A2975,Feuil7!A$2:A$28,Feuil7!D$2:D$28)</f>
        <v>RHONE-ALPES</v>
      </c>
      <c r="K2975" t="str">
        <f t="shared" si="187"/>
        <v>niveau supérieur</v>
      </c>
      <c r="L2975" t="str">
        <f t="shared" si="188"/>
        <v>CENTRE-EST</v>
      </c>
      <c r="M2975" s="11">
        <f t="shared" si="189"/>
        <v>42970</v>
      </c>
      <c r="N2975" s="11">
        <f t="shared" si="190"/>
        <v>5240</v>
      </c>
    </row>
    <row r="2976" spans="1:14" x14ac:dyDescent="0.25">
      <c r="A2976" s="5">
        <v>91</v>
      </c>
      <c r="B2976" s="9" t="s">
        <v>80</v>
      </c>
      <c r="C2976" s="10" t="s">
        <v>81</v>
      </c>
      <c r="D2976" s="11">
        <v>1975</v>
      </c>
      <c r="E2976" s="7" t="s">
        <v>193</v>
      </c>
      <c r="F2976" s="8">
        <v>5555</v>
      </c>
      <c r="G2976" s="8">
        <v>46820</v>
      </c>
      <c r="H2976" s="8">
        <v>5115</v>
      </c>
      <c r="I2976" s="8">
        <v>53880</v>
      </c>
      <c r="J2976" t="str">
        <f>LOOKUP(A2976,Feuil7!A$2:A$28,Feuil7!D$2:D$28)</f>
        <v>LANGUEDOC-ROUSSILLON</v>
      </c>
      <c r="K2976" t="str">
        <f t="shared" si="187"/>
        <v>niveau primaire</v>
      </c>
      <c r="L2976" t="str">
        <f t="shared" si="188"/>
        <v>MEDITERRANEE</v>
      </c>
      <c r="M2976" s="11">
        <f t="shared" si="189"/>
        <v>111370</v>
      </c>
      <c r="N2976" s="11">
        <f t="shared" si="190"/>
        <v>10670</v>
      </c>
    </row>
    <row r="2977" spans="1:14" x14ac:dyDescent="0.25">
      <c r="A2977" s="5">
        <v>91</v>
      </c>
      <c r="B2977" s="9" t="s">
        <v>28</v>
      </c>
      <c r="C2977" s="10" t="s">
        <v>29</v>
      </c>
      <c r="D2977" s="11">
        <v>1990</v>
      </c>
      <c r="E2977" s="7" t="s">
        <v>11</v>
      </c>
      <c r="F2977" s="8">
        <v>3832</v>
      </c>
      <c r="G2977" s="8">
        <v>35585</v>
      </c>
      <c r="H2977" s="8">
        <v>2684</v>
      </c>
      <c r="I2977" s="8">
        <v>44025</v>
      </c>
      <c r="J2977" t="str">
        <f>LOOKUP(A2977,Feuil7!A$2:A$28,Feuil7!D$2:D$28)</f>
        <v>LANGUEDOC-ROUSSILLON</v>
      </c>
      <c r="K2977" t="str">
        <f t="shared" si="187"/>
        <v>niveau primaire</v>
      </c>
      <c r="L2977" t="str">
        <f t="shared" si="188"/>
        <v>MEDITERRANEE</v>
      </c>
      <c r="M2977" s="11">
        <f t="shared" si="189"/>
        <v>86126</v>
      </c>
      <c r="N2977" s="11">
        <f t="shared" si="190"/>
        <v>6516</v>
      </c>
    </row>
    <row r="2978" spans="1:14" x14ac:dyDescent="0.25">
      <c r="A2978" s="5">
        <v>11</v>
      </c>
      <c r="B2978" s="9" t="s">
        <v>160</v>
      </c>
      <c r="C2978" s="10" t="s">
        <v>161</v>
      </c>
      <c r="D2978" s="11">
        <v>1975</v>
      </c>
      <c r="E2978" s="7" t="s">
        <v>195</v>
      </c>
      <c r="F2978" s="8">
        <v>11700</v>
      </c>
      <c r="G2978" s="8">
        <v>34345</v>
      </c>
      <c r="H2978" s="8">
        <v>8295</v>
      </c>
      <c r="I2978" s="8">
        <v>21640</v>
      </c>
      <c r="J2978" t="str">
        <f>LOOKUP(A2978,Feuil7!A$2:A$28,Feuil7!D$2:D$28)</f>
        <v>ILE-DE-FRANCE</v>
      </c>
      <c r="K2978" t="str">
        <f t="shared" si="187"/>
        <v>niveau secondaire</v>
      </c>
      <c r="L2978" t="str">
        <f t="shared" si="188"/>
        <v>REGION PARISIENNE</v>
      </c>
      <c r="M2978" s="11">
        <f t="shared" si="189"/>
        <v>75980</v>
      </c>
      <c r="N2978" s="11">
        <f t="shared" si="190"/>
        <v>19995</v>
      </c>
    </row>
    <row r="2979" spans="1:14" x14ac:dyDescent="0.25">
      <c r="A2979" s="5">
        <v>11</v>
      </c>
      <c r="B2979" s="9" t="s">
        <v>16</v>
      </c>
      <c r="C2979" s="10" t="s">
        <v>189</v>
      </c>
      <c r="D2979" s="11">
        <v>2011</v>
      </c>
      <c r="E2979" s="7" t="s">
        <v>194</v>
      </c>
      <c r="F2979" s="8">
        <v>5331.4110190081974</v>
      </c>
      <c r="G2979" s="8">
        <v>24857.411052454281</v>
      </c>
      <c r="H2979" s="8">
        <v>4251.0527223024283</v>
      </c>
      <c r="I2979" s="8">
        <v>33677.482262901583</v>
      </c>
      <c r="J2979" t="str">
        <f>LOOKUP(A2979,Feuil7!A$2:A$28,Feuil7!D$2:D$28)</f>
        <v>ILE-DE-FRANCE</v>
      </c>
      <c r="K2979" t="str">
        <f t="shared" si="187"/>
        <v>niveau secondaire</v>
      </c>
      <c r="L2979" t="str">
        <f t="shared" si="188"/>
        <v>REGION PARISIENNE</v>
      </c>
      <c r="M2979" s="11">
        <f t="shared" si="189"/>
        <v>68117.357056666486</v>
      </c>
      <c r="N2979" s="11">
        <f t="shared" si="190"/>
        <v>9582.4637413106248</v>
      </c>
    </row>
    <row r="2980" spans="1:14" x14ac:dyDescent="0.25">
      <c r="A2980" s="5">
        <v>41</v>
      </c>
      <c r="B2980" s="9" t="s">
        <v>119</v>
      </c>
      <c r="C2980" s="10" t="s">
        <v>120</v>
      </c>
      <c r="D2980">
        <v>1968</v>
      </c>
      <c r="E2980" s="7" t="s">
        <v>193</v>
      </c>
      <c r="F2980" s="8">
        <v>3424</v>
      </c>
      <c r="G2980" s="8">
        <v>19284</v>
      </c>
      <c r="H2980" s="8">
        <v>4136</v>
      </c>
      <c r="I2980" s="8">
        <v>22272</v>
      </c>
      <c r="J2980" t="str">
        <f>LOOKUP(A2980,Feuil7!A$2:A$28,Feuil7!D$2:D$28)</f>
        <v>LORRAINE</v>
      </c>
      <c r="K2980" t="str">
        <f t="shared" si="187"/>
        <v>niveau primaire</v>
      </c>
      <c r="L2980" t="str">
        <f t="shared" si="188"/>
        <v>EST</v>
      </c>
      <c r="M2980" s="11">
        <f t="shared" si="189"/>
        <v>49116</v>
      </c>
      <c r="N2980" s="11">
        <f t="shared" si="190"/>
        <v>7560</v>
      </c>
    </row>
    <row r="2981" spans="1:14" x14ac:dyDescent="0.25">
      <c r="A2981" s="5">
        <v>53</v>
      </c>
      <c r="B2981" s="9" t="s">
        <v>70</v>
      </c>
      <c r="C2981" s="10" t="s">
        <v>71</v>
      </c>
      <c r="D2981" s="11">
        <v>2011</v>
      </c>
      <c r="E2981" s="7" t="s">
        <v>196</v>
      </c>
      <c r="F2981" s="8">
        <v>7911.7847417116727</v>
      </c>
      <c r="G2981" s="8">
        <v>57449.8103700387</v>
      </c>
      <c r="H2981" s="8">
        <v>6610.8449648851274</v>
      </c>
      <c r="I2981" s="8">
        <v>57250.510675226746</v>
      </c>
      <c r="J2981" t="str">
        <f>LOOKUP(A2981,Feuil7!A$2:A$28,Feuil7!D$2:D$28)</f>
        <v>BRETAGNE</v>
      </c>
      <c r="K2981" t="str">
        <f t="shared" si="187"/>
        <v>niveau supérieur</v>
      </c>
      <c r="L2981" t="str">
        <f t="shared" si="188"/>
        <v>OUEST</v>
      </c>
      <c r="M2981" s="11">
        <f t="shared" si="189"/>
        <v>129222.95075186224</v>
      </c>
      <c r="N2981" s="11">
        <f t="shared" si="190"/>
        <v>14522.629706596799</v>
      </c>
    </row>
    <row r="2982" spans="1:14" x14ac:dyDescent="0.25">
      <c r="A2982" s="5">
        <v>72</v>
      </c>
      <c r="B2982" s="9" t="s">
        <v>137</v>
      </c>
      <c r="C2982" s="10" t="s">
        <v>138</v>
      </c>
      <c r="D2982" s="11">
        <v>1982</v>
      </c>
      <c r="E2982" s="7" t="s">
        <v>194</v>
      </c>
      <c r="F2982" s="8">
        <v>2460</v>
      </c>
      <c r="G2982" s="8">
        <v>7644</v>
      </c>
      <c r="H2982" s="8">
        <v>2652</v>
      </c>
      <c r="I2982" s="8">
        <v>12816</v>
      </c>
      <c r="J2982" t="str">
        <f>LOOKUP(A2982,Feuil7!A$2:A$28,Feuil7!D$2:D$28)</f>
        <v>AQUITAINE</v>
      </c>
      <c r="K2982" t="str">
        <f t="shared" si="187"/>
        <v>niveau secondaire</v>
      </c>
      <c r="L2982" t="str">
        <f t="shared" si="188"/>
        <v>SUD-OUEST</v>
      </c>
      <c r="M2982" s="11">
        <f t="shared" si="189"/>
        <v>25572</v>
      </c>
      <c r="N2982" s="11">
        <f t="shared" si="190"/>
        <v>5112</v>
      </c>
    </row>
    <row r="2983" spans="1:14" x14ac:dyDescent="0.25">
      <c r="A2983" s="5">
        <v>11</v>
      </c>
      <c r="B2983" s="9" t="s">
        <v>156</v>
      </c>
      <c r="C2983" s="10" t="s">
        <v>157</v>
      </c>
      <c r="D2983" s="11">
        <v>2011</v>
      </c>
      <c r="E2983" s="7" t="s">
        <v>194</v>
      </c>
      <c r="F2983" s="8">
        <v>3341.9400861896975</v>
      </c>
      <c r="G2983" s="8">
        <v>26783.581124555541</v>
      </c>
      <c r="H2983" s="8">
        <v>2589.7972478558113</v>
      </c>
      <c r="I2983" s="8">
        <v>43838.48366840872</v>
      </c>
      <c r="J2983" t="str">
        <f>LOOKUP(A2983,Feuil7!A$2:A$28,Feuil7!D$2:D$28)</f>
        <v>ILE-DE-FRANCE</v>
      </c>
      <c r="K2983" t="str">
        <f t="shared" si="187"/>
        <v>niveau secondaire</v>
      </c>
      <c r="L2983" t="str">
        <f t="shared" si="188"/>
        <v>REGION PARISIENNE</v>
      </c>
      <c r="M2983" s="11">
        <f t="shared" si="189"/>
        <v>76553.802127009767</v>
      </c>
      <c r="N2983" s="11">
        <f t="shared" si="190"/>
        <v>5931.7373340455088</v>
      </c>
    </row>
    <row r="2984" spans="1:14" x14ac:dyDescent="0.25">
      <c r="A2984" s="5">
        <v>31</v>
      </c>
      <c r="B2984" s="9" t="s">
        <v>133</v>
      </c>
      <c r="C2984" s="10" t="s">
        <v>134</v>
      </c>
      <c r="D2984" s="11">
        <v>1990</v>
      </c>
      <c r="E2984" s="7" t="s">
        <v>195</v>
      </c>
      <c r="F2984" s="8">
        <v>23150</v>
      </c>
      <c r="G2984" s="8">
        <v>103697</v>
      </c>
      <c r="H2984" s="8">
        <v>18765</v>
      </c>
      <c r="I2984" s="8">
        <v>57555</v>
      </c>
      <c r="J2984" t="str">
        <f>LOOKUP(A2984,Feuil7!A$2:A$28,Feuil7!D$2:D$28)</f>
        <v>NORD-PAS-DE-CALAIS</v>
      </c>
      <c r="K2984" t="str">
        <f t="shared" si="187"/>
        <v>niveau secondaire</v>
      </c>
      <c r="L2984" t="str">
        <f t="shared" si="188"/>
        <v/>
      </c>
      <c r="M2984" s="11">
        <f t="shared" si="189"/>
        <v>203167</v>
      </c>
      <c r="N2984" s="11">
        <f t="shared" si="190"/>
        <v>41915</v>
      </c>
    </row>
    <row r="2985" spans="1:14" x14ac:dyDescent="0.25">
      <c r="A2985" s="5">
        <v>31</v>
      </c>
      <c r="B2985" s="9" t="s">
        <v>133</v>
      </c>
      <c r="C2985" s="10" t="s">
        <v>134</v>
      </c>
      <c r="D2985" s="11">
        <v>1975</v>
      </c>
      <c r="E2985" s="7" t="s">
        <v>196</v>
      </c>
      <c r="F2985" s="8">
        <v>5535</v>
      </c>
      <c r="G2985" s="8">
        <v>20185</v>
      </c>
      <c r="H2985" s="8">
        <v>5885</v>
      </c>
      <c r="I2985" s="8">
        <v>13525</v>
      </c>
      <c r="J2985" t="str">
        <f>LOOKUP(A2985,Feuil7!A$2:A$28,Feuil7!D$2:D$28)</f>
        <v>NORD-PAS-DE-CALAIS</v>
      </c>
      <c r="K2985" t="str">
        <f t="shared" si="187"/>
        <v>niveau supérieur</v>
      </c>
      <c r="L2985" t="str">
        <f t="shared" si="188"/>
        <v/>
      </c>
      <c r="M2985" s="11">
        <f t="shared" si="189"/>
        <v>45130</v>
      </c>
      <c r="N2985" s="11">
        <f t="shared" si="190"/>
        <v>11420</v>
      </c>
    </row>
    <row r="2986" spans="1:14" x14ac:dyDescent="0.25">
      <c r="A2986" s="5">
        <v>24</v>
      </c>
      <c r="B2986" s="9" t="s">
        <v>68</v>
      </c>
      <c r="C2986" s="10" t="s">
        <v>69</v>
      </c>
      <c r="D2986" s="11">
        <v>1999</v>
      </c>
      <c r="E2986" s="7" t="s">
        <v>197</v>
      </c>
      <c r="F2986" s="8">
        <v>1526</v>
      </c>
      <c r="G2986" s="8">
        <v>17042</v>
      </c>
      <c r="H2986" s="8">
        <v>1888</v>
      </c>
      <c r="I2986" s="8">
        <v>17735</v>
      </c>
      <c r="J2986" t="str">
        <f>LOOKUP(A2986,Feuil7!A$2:A$28,Feuil7!D$2:D$28)</f>
        <v>CENTRE</v>
      </c>
      <c r="K2986" t="str">
        <f t="shared" si="187"/>
        <v>niveau supérieur</v>
      </c>
      <c r="L2986" t="str">
        <f t="shared" si="188"/>
        <v>BASSIN PARISIEN</v>
      </c>
      <c r="M2986" s="11">
        <f t="shared" si="189"/>
        <v>38191</v>
      </c>
      <c r="N2986" s="11">
        <f t="shared" si="190"/>
        <v>3414</v>
      </c>
    </row>
    <row r="2987" spans="1:14" x14ac:dyDescent="0.25">
      <c r="A2987" s="5">
        <v>53</v>
      </c>
      <c r="B2987" s="9" t="s">
        <v>82</v>
      </c>
      <c r="C2987" s="10" t="s">
        <v>83</v>
      </c>
      <c r="D2987" s="11">
        <v>2011</v>
      </c>
      <c r="E2987" s="7" t="s">
        <v>194</v>
      </c>
      <c r="F2987" s="8">
        <v>3133.8801491958257</v>
      </c>
      <c r="G2987" s="8">
        <v>15172.035634530999</v>
      </c>
      <c r="H2987" s="8">
        <v>1951.2840180117626</v>
      </c>
      <c r="I2987" s="8">
        <v>23131.610170488602</v>
      </c>
      <c r="J2987" t="str">
        <f>LOOKUP(A2987,Feuil7!A$2:A$28,Feuil7!D$2:D$28)</f>
        <v>BRETAGNE</v>
      </c>
      <c r="K2987" t="str">
        <f t="shared" si="187"/>
        <v>niveau secondaire</v>
      </c>
      <c r="L2987" t="str">
        <f t="shared" si="188"/>
        <v>OUEST</v>
      </c>
      <c r="M2987" s="11">
        <f t="shared" si="189"/>
        <v>43388.809972227187</v>
      </c>
      <c r="N2987" s="11">
        <f t="shared" si="190"/>
        <v>5085.1641672075884</v>
      </c>
    </row>
    <row r="2988" spans="1:14" x14ac:dyDescent="0.25">
      <c r="A2988" s="5">
        <v>11</v>
      </c>
      <c r="B2988" s="9" t="s">
        <v>27</v>
      </c>
      <c r="C2988" s="10" t="s">
        <v>186</v>
      </c>
      <c r="D2988" s="11">
        <v>1982</v>
      </c>
      <c r="E2988" s="7" t="s">
        <v>196</v>
      </c>
      <c r="F2988" s="8">
        <v>4892</v>
      </c>
      <c r="G2988" s="8">
        <v>33748</v>
      </c>
      <c r="H2988" s="8">
        <v>7152</v>
      </c>
      <c r="I2988" s="8">
        <v>29676</v>
      </c>
      <c r="J2988" t="str">
        <f>LOOKUP(A2988,Feuil7!A$2:A$28,Feuil7!D$2:D$28)</f>
        <v>ILE-DE-FRANCE</v>
      </c>
      <c r="K2988" t="str">
        <f t="shared" si="187"/>
        <v>niveau supérieur</v>
      </c>
      <c r="L2988" t="str">
        <f t="shared" si="188"/>
        <v>REGION PARISIENNE</v>
      </c>
      <c r="M2988" s="11">
        <f t="shared" si="189"/>
        <v>75468</v>
      </c>
      <c r="N2988" s="11">
        <f t="shared" si="190"/>
        <v>12044</v>
      </c>
    </row>
    <row r="2989" spans="1:14" x14ac:dyDescent="0.25">
      <c r="A2989" s="5">
        <v>23</v>
      </c>
      <c r="B2989" s="9" t="s">
        <v>158</v>
      </c>
      <c r="C2989" s="10" t="s">
        <v>159</v>
      </c>
      <c r="D2989" s="11">
        <v>1990</v>
      </c>
      <c r="E2989" s="7" t="s">
        <v>194</v>
      </c>
      <c r="F2989" s="8">
        <v>3281</v>
      </c>
      <c r="G2989" s="8">
        <v>17080</v>
      </c>
      <c r="H2989" s="8">
        <v>3480</v>
      </c>
      <c r="I2989" s="8">
        <v>30361</v>
      </c>
      <c r="J2989" t="str">
        <f>LOOKUP(A2989,Feuil7!A$2:A$28,Feuil7!D$2:D$28)</f>
        <v>HAUTE-NORMANDIE</v>
      </c>
      <c r="K2989" t="str">
        <f t="shared" si="187"/>
        <v>niveau secondaire</v>
      </c>
      <c r="L2989" t="str">
        <f t="shared" si="188"/>
        <v>BASSIN PARISIEN</v>
      </c>
      <c r="M2989" s="11">
        <f t="shared" si="189"/>
        <v>54202</v>
      </c>
      <c r="N2989" s="11">
        <f t="shared" si="190"/>
        <v>6761</v>
      </c>
    </row>
    <row r="2990" spans="1:14" x14ac:dyDescent="0.25">
      <c r="A2990" s="5">
        <v>82</v>
      </c>
      <c r="B2990" s="9" t="s">
        <v>147</v>
      </c>
      <c r="C2990" s="10" t="s">
        <v>148</v>
      </c>
      <c r="D2990">
        <v>1968</v>
      </c>
      <c r="E2990" s="7" t="s">
        <v>195</v>
      </c>
      <c r="F2990" s="8">
        <v>16132</v>
      </c>
      <c r="G2990" s="8">
        <v>41168</v>
      </c>
      <c r="H2990" s="8">
        <v>14956</v>
      </c>
      <c r="I2990" s="8">
        <v>34168</v>
      </c>
      <c r="J2990" t="str">
        <f>LOOKUP(A2990,Feuil7!A$2:A$28,Feuil7!D$2:D$28)</f>
        <v>RHONE-ALPES</v>
      </c>
      <c r="K2990" t="str">
        <f t="shared" si="187"/>
        <v>niveau secondaire</v>
      </c>
      <c r="L2990" t="str">
        <f t="shared" si="188"/>
        <v>CENTRE-EST</v>
      </c>
      <c r="M2990" s="11">
        <f t="shared" si="189"/>
        <v>106424</v>
      </c>
      <c r="N2990" s="11">
        <f t="shared" si="190"/>
        <v>31088</v>
      </c>
    </row>
    <row r="2991" spans="1:14" x14ac:dyDescent="0.25">
      <c r="A2991" s="5">
        <v>43</v>
      </c>
      <c r="B2991" s="9" t="s">
        <v>90</v>
      </c>
      <c r="C2991" s="10" t="s">
        <v>91</v>
      </c>
      <c r="D2991" s="11">
        <v>1990</v>
      </c>
      <c r="E2991" s="7" t="s">
        <v>197</v>
      </c>
      <c r="F2991" s="8">
        <v>669</v>
      </c>
      <c r="G2991" s="8">
        <v>6176</v>
      </c>
      <c r="H2991" s="8">
        <v>700</v>
      </c>
      <c r="I2991" s="8">
        <v>6372</v>
      </c>
      <c r="J2991" t="str">
        <f>LOOKUP(A2991,Feuil7!A$2:A$28,Feuil7!D$2:D$28)</f>
        <v>FRANCHE-COMTE</v>
      </c>
      <c r="K2991" t="str">
        <f t="shared" si="187"/>
        <v>niveau supérieur</v>
      </c>
      <c r="L2991" t="str">
        <f t="shared" si="188"/>
        <v>EST</v>
      </c>
      <c r="M2991" s="11">
        <f t="shared" si="189"/>
        <v>13917</v>
      </c>
      <c r="N2991" s="11">
        <f t="shared" si="190"/>
        <v>1369</v>
      </c>
    </row>
    <row r="2992" spans="1:14" x14ac:dyDescent="0.25">
      <c r="A2992" s="5">
        <v>82</v>
      </c>
      <c r="B2992" s="6" t="s">
        <v>307</v>
      </c>
      <c r="C2992" s="7" t="s">
        <v>10</v>
      </c>
      <c r="D2992" s="11">
        <v>1999</v>
      </c>
      <c r="E2992" s="7" t="s">
        <v>194</v>
      </c>
      <c r="F2992" s="8">
        <v>1404</v>
      </c>
      <c r="G2992" s="8">
        <v>9943</v>
      </c>
      <c r="H2992" s="8">
        <v>1074</v>
      </c>
      <c r="I2992" s="8">
        <v>15434</v>
      </c>
      <c r="J2992" t="str">
        <f>LOOKUP(A2992,Feuil7!A$2:A$28,Feuil7!D$2:D$28)</f>
        <v>RHONE-ALPES</v>
      </c>
      <c r="K2992" t="str">
        <f t="shared" si="187"/>
        <v>niveau secondaire</v>
      </c>
      <c r="L2992" t="str">
        <f t="shared" si="188"/>
        <v>CENTRE-EST</v>
      </c>
      <c r="M2992" s="11">
        <f t="shared" si="189"/>
        <v>27855</v>
      </c>
      <c r="N2992" s="11">
        <f t="shared" si="190"/>
        <v>2478</v>
      </c>
    </row>
    <row r="2993" spans="1:14" x14ac:dyDescent="0.25">
      <c r="A2993" s="5">
        <v>53</v>
      </c>
      <c r="B2993" s="9" t="s">
        <v>70</v>
      </c>
      <c r="C2993" s="10" t="s">
        <v>71</v>
      </c>
      <c r="D2993" s="11">
        <v>1990</v>
      </c>
      <c r="E2993" s="7" t="s">
        <v>196</v>
      </c>
      <c r="F2993" s="8">
        <v>3767</v>
      </c>
      <c r="G2993" s="8">
        <v>32316</v>
      </c>
      <c r="H2993" s="8">
        <v>4252</v>
      </c>
      <c r="I2993" s="8">
        <v>29180</v>
      </c>
      <c r="J2993" t="str">
        <f>LOOKUP(A2993,Feuil7!A$2:A$28,Feuil7!D$2:D$28)</f>
        <v>BRETAGNE</v>
      </c>
      <c r="K2993" t="str">
        <f t="shared" si="187"/>
        <v>niveau supérieur</v>
      </c>
      <c r="L2993" t="str">
        <f t="shared" si="188"/>
        <v>OUEST</v>
      </c>
      <c r="M2993" s="11">
        <f t="shared" si="189"/>
        <v>69515</v>
      </c>
      <c r="N2993" s="11">
        <f t="shared" si="190"/>
        <v>8019</v>
      </c>
    </row>
    <row r="2994" spans="1:14" x14ac:dyDescent="0.25">
      <c r="A2994" s="5">
        <v>21</v>
      </c>
      <c r="B2994" s="9" t="s">
        <v>312</v>
      </c>
      <c r="C2994" s="10" t="s">
        <v>22</v>
      </c>
      <c r="D2994" s="11">
        <v>1982</v>
      </c>
      <c r="E2994" s="7" t="s">
        <v>11</v>
      </c>
      <c r="F2994" s="8">
        <v>6792</v>
      </c>
      <c r="G2994" s="8">
        <v>33460</v>
      </c>
      <c r="H2994" s="8">
        <v>6092</v>
      </c>
      <c r="I2994" s="8">
        <v>39676</v>
      </c>
      <c r="J2994" t="str">
        <f>LOOKUP(A2994,Feuil7!A$2:A$28,Feuil7!D$2:D$28)</f>
        <v>CHAMPAGNE-ARDENNE</v>
      </c>
      <c r="K2994" t="str">
        <f t="shared" si="187"/>
        <v>niveau primaire</v>
      </c>
      <c r="L2994" t="str">
        <f t="shared" si="188"/>
        <v>BASSIN PARISIEN</v>
      </c>
      <c r="M2994" s="11">
        <f t="shared" si="189"/>
        <v>86020</v>
      </c>
      <c r="N2994" s="11">
        <f t="shared" si="190"/>
        <v>12884</v>
      </c>
    </row>
    <row r="2995" spans="1:14" x14ac:dyDescent="0.25">
      <c r="A2995" s="5">
        <v>83</v>
      </c>
      <c r="B2995" s="9" t="s">
        <v>63</v>
      </c>
      <c r="C2995" s="10" t="s">
        <v>98</v>
      </c>
      <c r="D2995" s="11">
        <v>2011</v>
      </c>
      <c r="E2995" s="7" t="s">
        <v>196</v>
      </c>
      <c r="F2995" s="8">
        <v>1716.988532486215</v>
      </c>
      <c r="G2995" s="8">
        <v>12715.744313918403</v>
      </c>
      <c r="H2995" s="8">
        <v>1323.5113900348681</v>
      </c>
      <c r="I2995" s="8">
        <v>14082.715446220407</v>
      </c>
      <c r="J2995" t="str">
        <f>LOOKUP(A2995,Feuil7!A$2:A$28,Feuil7!D$2:D$28)</f>
        <v>AUVERGNE</v>
      </c>
      <c r="K2995" t="str">
        <f t="shared" si="187"/>
        <v>niveau supérieur</v>
      </c>
      <c r="L2995" t="str">
        <f t="shared" si="188"/>
        <v>CENTRE-EST</v>
      </c>
      <c r="M2995" s="11">
        <f t="shared" si="189"/>
        <v>29838.959682659894</v>
      </c>
      <c r="N2995" s="11">
        <f t="shared" si="190"/>
        <v>3040.4999225210831</v>
      </c>
    </row>
    <row r="2996" spans="1:14" x14ac:dyDescent="0.25">
      <c r="A2996" s="5">
        <v>82</v>
      </c>
      <c r="B2996" s="9" t="s">
        <v>55</v>
      </c>
      <c r="C2996" s="10" t="s">
        <v>65</v>
      </c>
      <c r="D2996">
        <v>1968</v>
      </c>
      <c r="E2996" s="7" t="s">
        <v>197</v>
      </c>
      <c r="F2996" s="8">
        <v>376</v>
      </c>
      <c r="G2996" s="8">
        <v>3980</v>
      </c>
      <c r="H2996" s="8">
        <v>276</v>
      </c>
      <c r="I2996" s="8">
        <v>1472</v>
      </c>
      <c r="J2996" t="str">
        <f>LOOKUP(A2996,Feuil7!A$2:A$28,Feuil7!D$2:D$28)</f>
        <v>RHONE-ALPES</v>
      </c>
      <c r="K2996" t="str">
        <f t="shared" si="187"/>
        <v>niveau supérieur</v>
      </c>
      <c r="L2996" t="str">
        <f t="shared" si="188"/>
        <v>CENTRE-EST</v>
      </c>
      <c r="M2996" s="11">
        <f t="shared" si="189"/>
        <v>6104</v>
      </c>
      <c r="N2996" s="11">
        <f t="shared" si="190"/>
        <v>652</v>
      </c>
    </row>
    <row r="2997" spans="1:14" x14ac:dyDescent="0.25">
      <c r="A2997" s="5">
        <v>43</v>
      </c>
      <c r="B2997" s="9" t="s">
        <v>184</v>
      </c>
      <c r="C2997" s="10" t="s">
        <v>185</v>
      </c>
      <c r="D2997" s="11">
        <v>1982</v>
      </c>
      <c r="E2997" s="7" t="s">
        <v>197</v>
      </c>
      <c r="F2997" s="8">
        <v>268</v>
      </c>
      <c r="G2997" s="8">
        <v>3384</v>
      </c>
      <c r="H2997" s="8">
        <v>388</v>
      </c>
      <c r="I2997" s="8">
        <v>2844</v>
      </c>
      <c r="J2997" t="str">
        <f>LOOKUP(A2997,Feuil7!A$2:A$28,Feuil7!D$2:D$28)</f>
        <v>FRANCHE-COMTE</v>
      </c>
      <c r="K2997" t="str">
        <f t="shared" si="187"/>
        <v>niveau supérieur</v>
      </c>
      <c r="L2997" t="str">
        <f t="shared" si="188"/>
        <v>EST</v>
      </c>
      <c r="M2997" s="11">
        <f t="shared" si="189"/>
        <v>6884</v>
      </c>
      <c r="N2997" s="11">
        <f t="shared" si="190"/>
        <v>656</v>
      </c>
    </row>
    <row r="2998" spans="1:14" x14ac:dyDescent="0.25">
      <c r="A2998" s="5">
        <v>91</v>
      </c>
      <c r="B2998" s="9" t="s">
        <v>28</v>
      </c>
      <c r="C2998" s="10" t="s">
        <v>29</v>
      </c>
      <c r="D2998" s="11">
        <v>2006</v>
      </c>
      <c r="E2998" s="7" t="s">
        <v>11</v>
      </c>
      <c r="F2998" s="8">
        <v>2287.7518758450969</v>
      </c>
      <c r="G2998" s="8">
        <v>25003.938374644018</v>
      </c>
      <c r="H2998" s="8">
        <v>1698.8781154743745</v>
      </c>
      <c r="I2998" s="8">
        <v>31705.926325222725</v>
      </c>
      <c r="J2998" t="str">
        <f>LOOKUP(A2998,Feuil7!A$2:A$28,Feuil7!D$2:D$28)</f>
        <v>LANGUEDOC-ROUSSILLON</v>
      </c>
      <c r="K2998" t="str">
        <f t="shared" si="187"/>
        <v>niveau primaire</v>
      </c>
      <c r="L2998" t="str">
        <f t="shared" si="188"/>
        <v>MEDITERRANEE</v>
      </c>
      <c r="M2998" s="11">
        <f t="shared" si="189"/>
        <v>60696.494691186213</v>
      </c>
      <c r="N2998" s="11">
        <f t="shared" si="190"/>
        <v>3986.6299913194716</v>
      </c>
    </row>
    <row r="2999" spans="1:14" x14ac:dyDescent="0.25">
      <c r="A2999" s="5">
        <v>26</v>
      </c>
      <c r="B2999" s="9" t="s">
        <v>182</v>
      </c>
      <c r="C2999" s="10" t="s">
        <v>183</v>
      </c>
      <c r="D2999" s="11">
        <v>1990</v>
      </c>
      <c r="E2999" s="7" t="s">
        <v>197</v>
      </c>
      <c r="F2999" s="8">
        <v>585</v>
      </c>
      <c r="G2999" s="8">
        <v>8137</v>
      </c>
      <c r="H2999" s="8">
        <v>724</v>
      </c>
      <c r="I2999" s="8">
        <v>7009</v>
      </c>
      <c r="J2999" t="str">
        <f>LOOKUP(A2999,Feuil7!A$2:A$28,Feuil7!D$2:D$28)</f>
        <v>BOURGOGNE</v>
      </c>
      <c r="K2999" t="str">
        <f t="shared" si="187"/>
        <v>niveau supérieur</v>
      </c>
      <c r="L2999" t="str">
        <f t="shared" si="188"/>
        <v>BASSIN PARISIEN</v>
      </c>
      <c r="M2999" s="11">
        <f t="shared" si="189"/>
        <v>16455</v>
      </c>
      <c r="N2999" s="11">
        <f t="shared" si="190"/>
        <v>1309</v>
      </c>
    </row>
    <row r="3000" spans="1:14" x14ac:dyDescent="0.25">
      <c r="A3000" s="5">
        <v>43</v>
      </c>
      <c r="B3000" s="9" t="s">
        <v>184</v>
      </c>
      <c r="C3000" s="10" t="s">
        <v>185</v>
      </c>
      <c r="D3000" s="11">
        <v>2011</v>
      </c>
      <c r="E3000" s="7" t="s">
        <v>197</v>
      </c>
      <c r="F3000" s="8">
        <v>816.27716208281504</v>
      </c>
      <c r="G3000" s="8">
        <v>12169.092121828362</v>
      </c>
      <c r="H3000" s="8">
        <v>952.36817500980317</v>
      </c>
      <c r="I3000" s="8">
        <v>12093.250587837958</v>
      </c>
      <c r="J3000" t="str">
        <f>LOOKUP(A3000,Feuil7!A$2:A$28,Feuil7!D$2:D$28)</f>
        <v>FRANCHE-COMTE</v>
      </c>
      <c r="K3000" t="str">
        <f t="shared" si="187"/>
        <v>niveau supérieur</v>
      </c>
      <c r="L3000" t="str">
        <f t="shared" si="188"/>
        <v>EST</v>
      </c>
      <c r="M3000" s="11">
        <f t="shared" si="189"/>
        <v>26030.988046758939</v>
      </c>
      <c r="N3000" s="11">
        <f t="shared" si="190"/>
        <v>1768.6453370926183</v>
      </c>
    </row>
    <row r="3001" spans="1:14" x14ac:dyDescent="0.25">
      <c r="A3001" s="5">
        <v>23</v>
      </c>
      <c r="B3001" s="9" t="s">
        <v>158</v>
      </c>
      <c r="C3001" s="10" t="s">
        <v>159</v>
      </c>
      <c r="D3001" s="11">
        <v>2006</v>
      </c>
      <c r="E3001" s="7" t="s">
        <v>193</v>
      </c>
      <c r="F3001" s="8">
        <v>372.31086849383024</v>
      </c>
      <c r="G3001" s="8">
        <v>40679.246192784223</v>
      </c>
      <c r="H3001" s="8">
        <v>266.51596933320815</v>
      </c>
      <c r="I3001" s="8">
        <v>76434.363701482362</v>
      </c>
      <c r="J3001" t="str">
        <f>LOOKUP(A3001,Feuil7!A$2:A$28,Feuil7!D$2:D$28)</f>
        <v>HAUTE-NORMANDIE</v>
      </c>
      <c r="K3001" t="str">
        <f t="shared" si="187"/>
        <v>niveau primaire</v>
      </c>
      <c r="L3001" t="str">
        <f t="shared" si="188"/>
        <v>BASSIN PARISIEN</v>
      </c>
      <c r="M3001" s="11">
        <f t="shared" si="189"/>
        <v>117752.43673209363</v>
      </c>
      <c r="N3001" s="11">
        <f t="shared" si="190"/>
        <v>638.82683782703839</v>
      </c>
    </row>
    <row r="3002" spans="1:14" x14ac:dyDescent="0.25">
      <c r="A3002" s="5">
        <v>93</v>
      </c>
      <c r="B3002" s="9" t="s">
        <v>32</v>
      </c>
      <c r="C3002" s="10" t="s">
        <v>33</v>
      </c>
      <c r="D3002">
        <v>1968</v>
      </c>
      <c r="E3002" s="7" t="s">
        <v>196</v>
      </c>
      <c r="F3002" s="8">
        <v>4448</v>
      </c>
      <c r="G3002" s="8">
        <v>25768</v>
      </c>
      <c r="H3002" s="8">
        <v>6132</v>
      </c>
      <c r="I3002" s="8">
        <v>24172</v>
      </c>
      <c r="J3002" t="str">
        <f>LOOKUP(A3002,Feuil7!A$2:A$28,Feuil7!D$2:D$28)</f>
        <v>PROVENCE-ALPES-COTE D'AZUR</v>
      </c>
      <c r="K3002" t="str">
        <f t="shared" si="187"/>
        <v>niveau supérieur</v>
      </c>
      <c r="L3002" t="str">
        <f t="shared" si="188"/>
        <v>MEDITERRANEE</v>
      </c>
      <c r="M3002" s="11">
        <f t="shared" si="189"/>
        <v>60520</v>
      </c>
      <c r="N3002" s="11">
        <f t="shared" si="190"/>
        <v>10580</v>
      </c>
    </row>
    <row r="3003" spans="1:14" x14ac:dyDescent="0.25">
      <c r="A3003" s="5">
        <v>41</v>
      </c>
      <c r="B3003" s="9" t="s">
        <v>180</v>
      </c>
      <c r="C3003" s="10" t="s">
        <v>181</v>
      </c>
      <c r="D3003" s="11">
        <v>1982</v>
      </c>
      <c r="E3003" s="7" t="s">
        <v>11</v>
      </c>
      <c r="F3003" s="8">
        <v>8568</v>
      </c>
      <c r="G3003" s="8">
        <v>42860</v>
      </c>
      <c r="H3003" s="8">
        <v>7440</v>
      </c>
      <c r="I3003" s="8">
        <v>54280</v>
      </c>
      <c r="J3003" t="str">
        <f>LOOKUP(A3003,Feuil7!A$2:A$28,Feuil7!D$2:D$28)</f>
        <v>LORRAINE</v>
      </c>
      <c r="K3003" t="str">
        <f t="shared" si="187"/>
        <v>niveau primaire</v>
      </c>
      <c r="L3003" t="str">
        <f t="shared" si="188"/>
        <v>EST</v>
      </c>
      <c r="M3003" s="11">
        <f t="shared" si="189"/>
        <v>113148</v>
      </c>
      <c r="N3003" s="11">
        <f t="shared" si="190"/>
        <v>16008</v>
      </c>
    </row>
    <row r="3004" spans="1:14" x14ac:dyDescent="0.25">
      <c r="A3004" s="5">
        <v>24</v>
      </c>
      <c r="B3004" s="9" t="s">
        <v>102</v>
      </c>
      <c r="C3004" s="10" t="s">
        <v>103</v>
      </c>
      <c r="D3004" s="11">
        <v>2011</v>
      </c>
      <c r="E3004" s="7" t="s">
        <v>193</v>
      </c>
      <c r="F3004" s="8">
        <v>93.791408761386975</v>
      </c>
      <c r="G3004" s="8">
        <v>19811.577444699247</v>
      </c>
      <c r="H3004" s="8">
        <v>64.070407160704761</v>
      </c>
      <c r="I3004" s="8">
        <v>35261.965601592812</v>
      </c>
      <c r="J3004" t="str">
        <f>LOOKUP(A3004,Feuil7!A$2:A$28,Feuil7!D$2:D$28)</f>
        <v>CENTRE</v>
      </c>
      <c r="K3004" t="str">
        <f t="shared" si="187"/>
        <v>niveau primaire</v>
      </c>
      <c r="L3004" t="str">
        <f t="shared" si="188"/>
        <v>BASSIN PARISIEN</v>
      </c>
      <c r="M3004" s="11">
        <f t="shared" si="189"/>
        <v>55231.404862214149</v>
      </c>
      <c r="N3004" s="11">
        <f t="shared" si="190"/>
        <v>157.86181592209175</v>
      </c>
    </row>
    <row r="3005" spans="1:14" x14ac:dyDescent="0.25">
      <c r="A3005" s="5">
        <v>31</v>
      </c>
      <c r="B3005" s="9" t="s">
        <v>133</v>
      </c>
      <c r="C3005" s="10" t="s">
        <v>134</v>
      </c>
      <c r="D3005" s="11">
        <v>1999</v>
      </c>
      <c r="E3005" s="7" t="s">
        <v>193</v>
      </c>
      <c r="F3005" s="8">
        <v>433</v>
      </c>
      <c r="G3005" s="8">
        <v>79324</v>
      </c>
      <c r="H3005" s="8">
        <v>301</v>
      </c>
      <c r="I3005" s="8">
        <v>126721</v>
      </c>
      <c r="J3005" t="str">
        <f>LOOKUP(A3005,Feuil7!A$2:A$28,Feuil7!D$2:D$28)</f>
        <v>NORD-PAS-DE-CALAIS</v>
      </c>
      <c r="K3005" t="str">
        <f t="shared" si="187"/>
        <v>niveau primaire</v>
      </c>
      <c r="L3005" t="str">
        <f t="shared" si="188"/>
        <v/>
      </c>
      <c r="M3005" s="11">
        <f t="shared" si="189"/>
        <v>206779</v>
      </c>
      <c r="N3005" s="11">
        <f t="shared" si="190"/>
        <v>734</v>
      </c>
    </row>
    <row r="3006" spans="1:14" x14ac:dyDescent="0.25">
      <c r="A3006" s="5">
        <v>54</v>
      </c>
      <c r="B3006" s="9" t="s">
        <v>42</v>
      </c>
      <c r="C3006" s="10" t="s">
        <v>43</v>
      </c>
      <c r="D3006" s="11">
        <v>2011</v>
      </c>
      <c r="E3006" s="7" t="s">
        <v>194</v>
      </c>
      <c r="F3006" s="8">
        <v>2064.1550793087049</v>
      </c>
      <c r="G3006" s="8">
        <v>11218.389130462338</v>
      </c>
      <c r="H3006" s="8">
        <v>1533.638376467228</v>
      </c>
      <c r="I3006" s="8">
        <v>18606.480361922779</v>
      </c>
      <c r="J3006" t="str">
        <f>LOOKUP(A3006,Feuil7!A$2:A$28,Feuil7!D$2:D$28)</f>
        <v>POITOU-CHARENTES</v>
      </c>
      <c r="K3006" t="str">
        <f t="shared" si="187"/>
        <v>niveau secondaire</v>
      </c>
      <c r="L3006" t="str">
        <f t="shared" si="188"/>
        <v>OUEST</v>
      </c>
      <c r="M3006" s="11">
        <f t="shared" si="189"/>
        <v>33422.662948161051</v>
      </c>
      <c r="N3006" s="11">
        <f t="shared" si="190"/>
        <v>3597.7934557759327</v>
      </c>
    </row>
    <row r="3007" spans="1:14" x14ac:dyDescent="0.25">
      <c r="A3007" s="5">
        <v>31</v>
      </c>
      <c r="B3007" s="9" t="s">
        <v>127</v>
      </c>
      <c r="C3007" s="10" t="s">
        <v>128</v>
      </c>
      <c r="D3007" s="11">
        <v>1975</v>
      </c>
      <c r="E3007" s="7" t="s">
        <v>194</v>
      </c>
      <c r="F3007" s="8">
        <v>10870</v>
      </c>
      <c r="G3007" s="8">
        <v>28275</v>
      </c>
      <c r="H3007" s="8">
        <v>15005</v>
      </c>
      <c r="I3007" s="8">
        <v>43600</v>
      </c>
      <c r="J3007" t="str">
        <f>LOOKUP(A3007,Feuil7!A$2:A$28,Feuil7!D$2:D$28)</f>
        <v>NORD-PAS-DE-CALAIS</v>
      </c>
      <c r="K3007" t="str">
        <f t="shared" si="187"/>
        <v>niveau secondaire</v>
      </c>
      <c r="L3007" t="str">
        <f t="shared" si="188"/>
        <v/>
      </c>
      <c r="M3007" s="11">
        <f t="shared" si="189"/>
        <v>97750</v>
      </c>
      <c r="N3007" s="11">
        <f t="shared" si="190"/>
        <v>25875</v>
      </c>
    </row>
    <row r="3008" spans="1:14" x14ac:dyDescent="0.25">
      <c r="A3008" s="5">
        <v>53</v>
      </c>
      <c r="B3008" s="9" t="s">
        <v>121</v>
      </c>
      <c r="C3008" s="10" t="s">
        <v>122</v>
      </c>
      <c r="D3008" s="11">
        <v>1975</v>
      </c>
      <c r="E3008" s="7" t="s">
        <v>193</v>
      </c>
      <c r="F3008" s="8">
        <v>5835</v>
      </c>
      <c r="G3008" s="8">
        <v>41725</v>
      </c>
      <c r="H3008" s="8">
        <v>6585</v>
      </c>
      <c r="I3008" s="8">
        <v>50580</v>
      </c>
      <c r="J3008" t="str">
        <f>LOOKUP(A3008,Feuil7!A$2:A$28,Feuil7!D$2:D$28)</f>
        <v>BRETAGNE</v>
      </c>
      <c r="K3008" t="str">
        <f t="shared" si="187"/>
        <v>niveau primaire</v>
      </c>
      <c r="L3008" t="str">
        <f t="shared" si="188"/>
        <v>OUEST</v>
      </c>
      <c r="M3008" s="11">
        <f t="shared" si="189"/>
        <v>104725</v>
      </c>
      <c r="N3008" s="11">
        <f t="shared" si="190"/>
        <v>12420</v>
      </c>
    </row>
    <row r="3009" spans="1:14" x14ac:dyDescent="0.25">
      <c r="A3009" s="5">
        <v>93</v>
      </c>
      <c r="B3009" s="9" t="s">
        <v>14</v>
      </c>
      <c r="C3009" s="10" t="s">
        <v>171</v>
      </c>
      <c r="D3009" s="11">
        <v>1999</v>
      </c>
      <c r="E3009" s="7" t="s">
        <v>194</v>
      </c>
      <c r="F3009" s="8">
        <v>2994</v>
      </c>
      <c r="G3009" s="8">
        <v>27995</v>
      </c>
      <c r="H3009" s="8">
        <v>2208</v>
      </c>
      <c r="I3009" s="8">
        <v>40843</v>
      </c>
      <c r="J3009" t="str">
        <f>LOOKUP(A3009,Feuil7!A$2:A$28,Feuil7!D$2:D$28)</f>
        <v>PROVENCE-ALPES-COTE D'AZUR</v>
      </c>
      <c r="K3009" t="str">
        <f t="shared" si="187"/>
        <v>niveau secondaire</v>
      </c>
      <c r="L3009" t="str">
        <f t="shared" si="188"/>
        <v>MEDITERRANEE</v>
      </c>
      <c r="M3009" s="11">
        <f t="shared" si="189"/>
        <v>74040</v>
      </c>
      <c r="N3009" s="11">
        <f t="shared" si="190"/>
        <v>5202</v>
      </c>
    </row>
    <row r="3010" spans="1:14" x14ac:dyDescent="0.25">
      <c r="A3010" s="5">
        <v>73</v>
      </c>
      <c r="B3010" s="9" t="s">
        <v>76</v>
      </c>
      <c r="C3010" s="10" t="s">
        <v>77</v>
      </c>
      <c r="D3010" s="11">
        <v>2006</v>
      </c>
      <c r="E3010" s="7" t="s">
        <v>195</v>
      </c>
      <c r="F3010" s="8">
        <v>1542.1527682354786</v>
      </c>
      <c r="G3010" s="8">
        <v>18790.45173999645</v>
      </c>
      <c r="H3010" s="8">
        <v>846.51990694283359</v>
      </c>
      <c r="I3010" s="8">
        <v>12552.892165331483</v>
      </c>
      <c r="J3010" t="str">
        <f>LOOKUP(A3010,Feuil7!A$2:A$28,Feuil7!D$2:D$28)</f>
        <v>MIDI-PYRENEES</v>
      </c>
      <c r="K3010" t="str">
        <f t="shared" si="187"/>
        <v>niveau secondaire</v>
      </c>
      <c r="L3010" t="str">
        <f t="shared" si="188"/>
        <v>SUD-OUEST</v>
      </c>
      <c r="M3010" s="11">
        <f t="shared" si="189"/>
        <v>33732.016580506242</v>
      </c>
      <c r="N3010" s="11">
        <f t="shared" si="190"/>
        <v>2388.6726751783121</v>
      </c>
    </row>
    <row r="3011" spans="1:14" x14ac:dyDescent="0.25">
      <c r="A3011" s="5">
        <v>53</v>
      </c>
      <c r="B3011" s="9" t="s">
        <v>82</v>
      </c>
      <c r="C3011" s="10" t="s">
        <v>83</v>
      </c>
      <c r="D3011" s="11">
        <v>2011</v>
      </c>
      <c r="E3011" s="7" t="s">
        <v>196</v>
      </c>
      <c r="F3011" s="8">
        <v>9737.1725306618682</v>
      </c>
      <c r="G3011" s="8">
        <v>51161.771195244553</v>
      </c>
      <c r="H3011" s="8">
        <v>9550.9230697004787</v>
      </c>
      <c r="I3011" s="8">
        <v>55821.459835559377</v>
      </c>
      <c r="J3011" t="str">
        <f>LOOKUP(A3011,Feuil7!A$2:A$28,Feuil7!D$2:D$28)</f>
        <v>BRETAGNE</v>
      </c>
      <c r="K3011" t="str">
        <f t="shared" ref="K3011:K3074" si="191">IF(OR(E3011="Aucun",E3011="CEP"),"niveau primaire",IF(OR(E3011="CAP-BEP",E3011="BEPC"),"niveau secondaire",IF(OR(E3011="BAC",E3011="SUP"),"niveau supérieur","")))</f>
        <v>niveau supérieur</v>
      </c>
      <c r="L3011" t="str">
        <f t="shared" ref="L3011:L3074" si="192">IF(OR(J3011="ile-de-France"),"REGION PARISIENNE",IF(OR(J3011="bourgogne",J3011="centre",J3011="champagne-ardenne",J3011="basse-normandie",J3011="haute-normandie",J3011="picardie"),"BASSIN PARISIEN",IF(OR(J3011="nord pas-de-calais"),"NORD",IF(OR(J3011="alsace",J3011="franche-comte",J3011="lorraine"),"EST",IF(OR(J3011="bretagne",J3011="pays de la loire",J3011="poitou-charentes"),"OUEST",IF(OR(J3011="aquitaine",J3011="limousin",J3011="midi-pyrenees"),"SUD-OUEST",IF(OR(J3011="auvergne",J3011="rhone-alpes"),"CENTRE-EST",IF(OR(J3011="languedoc-roussillon",J3011="provence-alpes-cote d'azur",J3011="corse"),"MEDITERRANEE",""))))))))</f>
        <v>OUEST</v>
      </c>
      <c r="M3011" s="11">
        <f t="shared" ref="M3011:M3074" si="193">SUM(F3011,G3011,H3011,I3011)</f>
        <v>126271.32663116627</v>
      </c>
      <c r="N3011" s="11">
        <f t="shared" ref="N3011:N3074" si="194">SUM(F3011,H3011)</f>
        <v>19288.095600362347</v>
      </c>
    </row>
    <row r="3012" spans="1:14" x14ac:dyDescent="0.25">
      <c r="A3012" s="5">
        <v>11</v>
      </c>
      <c r="B3012" s="9" t="s">
        <v>16</v>
      </c>
      <c r="C3012" s="10" t="s">
        <v>189</v>
      </c>
      <c r="D3012" s="11">
        <v>1990</v>
      </c>
      <c r="E3012" s="7" t="s">
        <v>194</v>
      </c>
      <c r="F3012" s="8">
        <v>5740</v>
      </c>
      <c r="G3012" s="8">
        <v>28448</v>
      </c>
      <c r="H3012" s="8">
        <v>6064</v>
      </c>
      <c r="I3012" s="8">
        <v>42860</v>
      </c>
      <c r="J3012" t="str">
        <f>LOOKUP(A3012,Feuil7!A$2:A$28,Feuil7!D$2:D$28)</f>
        <v>ILE-DE-FRANCE</v>
      </c>
      <c r="K3012" t="str">
        <f t="shared" si="191"/>
        <v>niveau secondaire</v>
      </c>
      <c r="L3012" t="str">
        <f t="shared" si="192"/>
        <v>REGION PARISIENNE</v>
      </c>
      <c r="M3012" s="11">
        <f t="shared" si="193"/>
        <v>83112</v>
      </c>
      <c r="N3012" s="11">
        <f t="shared" si="194"/>
        <v>11804</v>
      </c>
    </row>
    <row r="3013" spans="1:14" x14ac:dyDescent="0.25">
      <c r="A3013" s="5">
        <v>11</v>
      </c>
      <c r="B3013" s="9" t="s">
        <v>16</v>
      </c>
      <c r="C3013" s="10" t="s">
        <v>189</v>
      </c>
      <c r="D3013" s="11">
        <v>2011</v>
      </c>
      <c r="E3013" s="7" t="s">
        <v>195</v>
      </c>
      <c r="F3013" s="8">
        <v>11122.673154307386</v>
      </c>
      <c r="G3013" s="8">
        <v>95944.962557822248</v>
      </c>
      <c r="H3013" s="8">
        <v>8874.1671316979919</v>
      </c>
      <c r="I3013" s="8">
        <v>81521.226176133525</v>
      </c>
      <c r="J3013" t="str">
        <f>LOOKUP(A3013,Feuil7!A$2:A$28,Feuil7!D$2:D$28)</f>
        <v>ILE-DE-FRANCE</v>
      </c>
      <c r="K3013" t="str">
        <f t="shared" si="191"/>
        <v>niveau secondaire</v>
      </c>
      <c r="L3013" t="str">
        <f t="shared" si="192"/>
        <v>REGION PARISIENNE</v>
      </c>
      <c r="M3013" s="11">
        <f t="shared" si="193"/>
        <v>197463.02901996113</v>
      </c>
      <c r="N3013" s="11">
        <f t="shared" si="194"/>
        <v>19996.840286005376</v>
      </c>
    </row>
    <row r="3014" spans="1:14" x14ac:dyDescent="0.25">
      <c r="A3014" s="5">
        <v>72</v>
      </c>
      <c r="B3014" s="9" t="s">
        <v>106</v>
      </c>
      <c r="C3014" s="10" t="s">
        <v>107</v>
      </c>
      <c r="D3014" s="11">
        <v>1999</v>
      </c>
      <c r="E3014" s="7" t="s">
        <v>194</v>
      </c>
      <c r="F3014" s="8">
        <v>732</v>
      </c>
      <c r="G3014" s="8">
        <v>6752</v>
      </c>
      <c r="H3014" s="8">
        <v>597</v>
      </c>
      <c r="I3014" s="8">
        <v>10086</v>
      </c>
      <c r="J3014" t="str">
        <f>LOOKUP(A3014,Feuil7!A$2:A$28,Feuil7!D$2:D$28)</f>
        <v>AQUITAINE</v>
      </c>
      <c r="K3014" t="str">
        <f t="shared" si="191"/>
        <v>niveau secondaire</v>
      </c>
      <c r="L3014" t="str">
        <f t="shared" si="192"/>
        <v>SUD-OUEST</v>
      </c>
      <c r="M3014" s="11">
        <f t="shared" si="193"/>
        <v>18167</v>
      </c>
      <c r="N3014" s="11">
        <f t="shared" si="194"/>
        <v>1329</v>
      </c>
    </row>
    <row r="3015" spans="1:14" x14ac:dyDescent="0.25">
      <c r="A3015" s="5">
        <v>53</v>
      </c>
      <c r="B3015" s="9" t="s">
        <v>121</v>
      </c>
      <c r="C3015" s="10" t="s">
        <v>122</v>
      </c>
      <c r="D3015" s="11">
        <v>1975</v>
      </c>
      <c r="E3015" s="7" t="s">
        <v>195</v>
      </c>
      <c r="F3015" s="8">
        <v>10725</v>
      </c>
      <c r="G3015" s="8">
        <v>21755</v>
      </c>
      <c r="H3015" s="8">
        <v>6255</v>
      </c>
      <c r="I3015" s="8">
        <v>11710</v>
      </c>
      <c r="J3015" t="str">
        <f>LOOKUP(A3015,Feuil7!A$2:A$28,Feuil7!D$2:D$28)</f>
        <v>BRETAGNE</v>
      </c>
      <c r="K3015" t="str">
        <f t="shared" si="191"/>
        <v>niveau secondaire</v>
      </c>
      <c r="L3015" t="str">
        <f t="shared" si="192"/>
        <v>OUEST</v>
      </c>
      <c r="M3015" s="11">
        <f t="shared" si="193"/>
        <v>50445</v>
      </c>
      <c r="N3015" s="11">
        <f t="shared" si="194"/>
        <v>16980</v>
      </c>
    </row>
    <row r="3016" spans="1:14" x14ac:dyDescent="0.25">
      <c r="A3016" s="5">
        <v>25</v>
      </c>
      <c r="B3016" s="9" t="s">
        <v>35</v>
      </c>
      <c r="C3016" s="10" t="s">
        <v>36</v>
      </c>
      <c r="D3016" s="11">
        <v>2006</v>
      </c>
      <c r="E3016" s="7" t="s">
        <v>196</v>
      </c>
      <c r="F3016" s="8">
        <v>4876.80068821447</v>
      </c>
      <c r="G3016" s="8">
        <v>27182.759230751464</v>
      </c>
      <c r="H3016" s="8">
        <v>5057.2808227975011</v>
      </c>
      <c r="I3016" s="8">
        <v>31548.735773927954</v>
      </c>
      <c r="J3016" t="str">
        <f>LOOKUP(A3016,Feuil7!A$2:A$28,Feuil7!D$2:D$28)</f>
        <v>BASSE-NORMANDIE</v>
      </c>
      <c r="K3016" t="str">
        <f t="shared" si="191"/>
        <v>niveau supérieur</v>
      </c>
      <c r="L3016" t="str">
        <f t="shared" si="192"/>
        <v>BASSIN PARISIEN</v>
      </c>
      <c r="M3016" s="11">
        <f t="shared" si="193"/>
        <v>68665.576515691384</v>
      </c>
      <c r="N3016" s="11">
        <f t="shared" si="194"/>
        <v>9934.0815110119711</v>
      </c>
    </row>
    <row r="3017" spans="1:14" x14ac:dyDescent="0.25">
      <c r="A3017" s="5">
        <v>23</v>
      </c>
      <c r="B3017" s="9" t="s">
        <v>158</v>
      </c>
      <c r="C3017" s="10" t="s">
        <v>159</v>
      </c>
      <c r="D3017" s="11">
        <v>1990</v>
      </c>
      <c r="E3017" s="7" t="s">
        <v>196</v>
      </c>
      <c r="F3017" s="8">
        <v>3992</v>
      </c>
      <c r="G3017" s="8">
        <v>31917</v>
      </c>
      <c r="H3017" s="8">
        <v>5564</v>
      </c>
      <c r="I3017" s="8">
        <v>32308</v>
      </c>
      <c r="J3017" t="str">
        <f>LOOKUP(A3017,Feuil7!A$2:A$28,Feuil7!D$2:D$28)</f>
        <v>HAUTE-NORMANDIE</v>
      </c>
      <c r="K3017" t="str">
        <f t="shared" si="191"/>
        <v>niveau supérieur</v>
      </c>
      <c r="L3017" t="str">
        <f t="shared" si="192"/>
        <v>BASSIN PARISIEN</v>
      </c>
      <c r="M3017" s="11">
        <f t="shared" si="193"/>
        <v>73781</v>
      </c>
      <c r="N3017" s="11">
        <f t="shared" si="194"/>
        <v>9556</v>
      </c>
    </row>
    <row r="3018" spans="1:14" x14ac:dyDescent="0.25">
      <c r="A3018" s="5">
        <v>93</v>
      </c>
      <c r="B3018" s="9" t="s">
        <v>310</v>
      </c>
      <c r="C3018" s="10" t="s">
        <v>19</v>
      </c>
      <c r="D3018" s="11">
        <v>1990</v>
      </c>
      <c r="E3018" s="7" t="s">
        <v>197</v>
      </c>
      <c r="F3018" s="8">
        <v>2161</v>
      </c>
      <c r="G3018" s="8">
        <v>48364</v>
      </c>
      <c r="H3018" s="8">
        <v>3644</v>
      </c>
      <c r="I3018" s="8">
        <v>41353</v>
      </c>
      <c r="J3018" t="str">
        <f>LOOKUP(A3018,Feuil7!A$2:A$28,Feuil7!D$2:D$28)</f>
        <v>PROVENCE-ALPES-COTE D'AZUR</v>
      </c>
      <c r="K3018" t="str">
        <f t="shared" si="191"/>
        <v>niveau supérieur</v>
      </c>
      <c r="L3018" t="str">
        <f t="shared" si="192"/>
        <v>MEDITERRANEE</v>
      </c>
      <c r="M3018" s="11">
        <f t="shared" si="193"/>
        <v>95522</v>
      </c>
      <c r="N3018" s="11">
        <f t="shared" si="194"/>
        <v>5805</v>
      </c>
    </row>
    <row r="3019" spans="1:14" x14ac:dyDescent="0.25">
      <c r="A3019" s="5">
        <v>73</v>
      </c>
      <c r="B3019" s="9" t="s">
        <v>139</v>
      </c>
      <c r="C3019" s="10" t="s">
        <v>140</v>
      </c>
      <c r="D3019" s="11">
        <v>1999</v>
      </c>
      <c r="E3019" s="7" t="s">
        <v>195</v>
      </c>
      <c r="F3019" s="8">
        <v>1877</v>
      </c>
      <c r="G3019" s="8">
        <v>26227</v>
      </c>
      <c r="H3019" s="8">
        <v>1312</v>
      </c>
      <c r="I3019" s="8">
        <v>19527</v>
      </c>
      <c r="J3019" t="str">
        <f>LOOKUP(A3019,Feuil7!A$2:A$28,Feuil7!D$2:D$28)</f>
        <v>MIDI-PYRENEES</v>
      </c>
      <c r="K3019" t="str">
        <f t="shared" si="191"/>
        <v>niveau secondaire</v>
      </c>
      <c r="L3019" t="str">
        <f t="shared" si="192"/>
        <v>SUD-OUEST</v>
      </c>
      <c r="M3019" s="11">
        <f t="shared" si="193"/>
        <v>48943</v>
      </c>
      <c r="N3019" s="11">
        <f t="shared" si="194"/>
        <v>3189</v>
      </c>
    </row>
    <row r="3020" spans="1:14" x14ac:dyDescent="0.25">
      <c r="A3020" s="5">
        <v>83</v>
      </c>
      <c r="B3020" s="9" t="s">
        <v>135</v>
      </c>
      <c r="C3020" s="10" t="s">
        <v>136</v>
      </c>
      <c r="D3020" s="11">
        <v>1999</v>
      </c>
      <c r="E3020" s="7" t="s">
        <v>193</v>
      </c>
      <c r="F3020" s="8">
        <v>404</v>
      </c>
      <c r="G3020" s="8">
        <v>37962</v>
      </c>
      <c r="H3020" s="8">
        <v>220</v>
      </c>
      <c r="I3020" s="8">
        <v>53557</v>
      </c>
      <c r="J3020" t="str">
        <f>LOOKUP(A3020,Feuil7!A$2:A$28,Feuil7!D$2:D$28)</f>
        <v>AUVERGNE</v>
      </c>
      <c r="K3020" t="str">
        <f t="shared" si="191"/>
        <v>niveau primaire</v>
      </c>
      <c r="L3020" t="str">
        <f t="shared" si="192"/>
        <v>CENTRE-EST</v>
      </c>
      <c r="M3020" s="11">
        <f t="shared" si="193"/>
        <v>92143</v>
      </c>
      <c r="N3020" s="11">
        <f t="shared" si="194"/>
        <v>624</v>
      </c>
    </row>
    <row r="3021" spans="1:14" x14ac:dyDescent="0.25">
      <c r="A3021" s="5">
        <v>82</v>
      </c>
      <c r="B3021" s="9" t="s">
        <v>147</v>
      </c>
      <c r="C3021" s="10" t="s">
        <v>148</v>
      </c>
      <c r="D3021" s="11">
        <v>2011</v>
      </c>
      <c r="E3021" s="7" t="s">
        <v>196</v>
      </c>
      <c r="F3021" s="8">
        <v>16884.447016476359</v>
      </c>
      <c r="G3021" s="8">
        <v>83004.662292142748</v>
      </c>
      <c r="H3021" s="8">
        <v>18125.943826491504</v>
      </c>
      <c r="I3021" s="8">
        <v>96419.190427527457</v>
      </c>
      <c r="J3021" t="str">
        <f>LOOKUP(A3021,Feuil7!A$2:A$28,Feuil7!D$2:D$28)</f>
        <v>RHONE-ALPES</v>
      </c>
      <c r="K3021" t="str">
        <f t="shared" si="191"/>
        <v>niveau supérieur</v>
      </c>
      <c r="L3021" t="str">
        <f t="shared" si="192"/>
        <v>CENTRE-EST</v>
      </c>
      <c r="M3021" s="11">
        <f t="shared" si="193"/>
        <v>214434.24356263806</v>
      </c>
      <c r="N3021" s="11">
        <f t="shared" si="194"/>
        <v>35010.390842967863</v>
      </c>
    </row>
    <row r="3022" spans="1:14" x14ac:dyDescent="0.25">
      <c r="A3022" s="5">
        <v>21</v>
      </c>
      <c r="B3022" s="9" t="s">
        <v>25</v>
      </c>
      <c r="C3022" s="10" t="s">
        <v>26</v>
      </c>
      <c r="D3022" s="11">
        <v>1999</v>
      </c>
      <c r="E3022" s="7" t="s">
        <v>193</v>
      </c>
      <c r="F3022" s="8">
        <v>121</v>
      </c>
      <c r="G3022" s="8">
        <v>17941</v>
      </c>
      <c r="H3022" s="8">
        <v>150</v>
      </c>
      <c r="I3022" s="8">
        <v>28911</v>
      </c>
      <c r="J3022" t="str">
        <f>LOOKUP(A3022,Feuil7!A$2:A$28,Feuil7!D$2:D$28)</f>
        <v>CHAMPAGNE-ARDENNE</v>
      </c>
      <c r="K3022" t="str">
        <f t="shared" si="191"/>
        <v>niveau primaire</v>
      </c>
      <c r="L3022" t="str">
        <f t="shared" si="192"/>
        <v>BASSIN PARISIEN</v>
      </c>
      <c r="M3022" s="11">
        <f t="shared" si="193"/>
        <v>47123</v>
      </c>
      <c r="N3022" s="11">
        <f t="shared" si="194"/>
        <v>271</v>
      </c>
    </row>
    <row r="3023" spans="1:14" x14ac:dyDescent="0.25">
      <c r="A3023" s="5">
        <v>83</v>
      </c>
      <c r="B3023" s="9" t="s">
        <v>63</v>
      </c>
      <c r="C3023" s="10" t="s">
        <v>98</v>
      </c>
      <c r="D3023">
        <v>1968</v>
      </c>
      <c r="E3023" s="7" t="s">
        <v>11</v>
      </c>
      <c r="F3023" s="8">
        <v>3028</v>
      </c>
      <c r="G3023" s="8">
        <v>33992</v>
      </c>
      <c r="H3023" s="8">
        <v>2664</v>
      </c>
      <c r="I3023" s="8">
        <v>38860</v>
      </c>
      <c r="J3023" t="str">
        <f>LOOKUP(A3023,Feuil7!A$2:A$28,Feuil7!D$2:D$28)</f>
        <v>AUVERGNE</v>
      </c>
      <c r="K3023" t="str">
        <f t="shared" si="191"/>
        <v>niveau primaire</v>
      </c>
      <c r="L3023" t="str">
        <f t="shared" si="192"/>
        <v>CENTRE-EST</v>
      </c>
      <c r="M3023" s="11">
        <f t="shared" si="193"/>
        <v>78544</v>
      </c>
      <c r="N3023" s="11">
        <f t="shared" si="194"/>
        <v>5692</v>
      </c>
    </row>
    <row r="3024" spans="1:14" x14ac:dyDescent="0.25">
      <c r="A3024" s="5">
        <v>41</v>
      </c>
      <c r="B3024" s="9" t="s">
        <v>39</v>
      </c>
      <c r="C3024" s="10" t="s">
        <v>118</v>
      </c>
      <c r="D3024" s="11">
        <v>1975</v>
      </c>
      <c r="E3024" s="7" t="s">
        <v>194</v>
      </c>
      <c r="F3024" s="8">
        <v>3225</v>
      </c>
      <c r="G3024" s="8">
        <v>6930</v>
      </c>
      <c r="H3024" s="8">
        <v>3275</v>
      </c>
      <c r="I3024" s="8">
        <v>10990</v>
      </c>
      <c r="J3024" t="str">
        <f>LOOKUP(A3024,Feuil7!A$2:A$28,Feuil7!D$2:D$28)</f>
        <v>LORRAINE</v>
      </c>
      <c r="K3024" t="str">
        <f t="shared" si="191"/>
        <v>niveau secondaire</v>
      </c>
      <c r="L3024" t="str">
        <f t="shared" si="192"/>
        <v>EST</v>
      </c>
      <c r="M3024" s="11">
        <f t="shared" si="193"/>
        <v>24420</v>
      </c>
      <c r="N3024" s="11">
        <f t="shared" si="194"/>
        <v>6500</v>
      </c>
    </row>
    <row r="3025" spans="1:14" x14ac:dyDescent="0.25">
      <c r="A3025" s="5">
        <v>82</v>
      </c>
      <c r="B3025" s="6" t="s">
        <v>307</v>
      </c>
      <c r="C3025" s="7" t="s">
        <v>10</v>
      </c>
      <c r="D3025">
        <v>1968</v>
      </c>
      <c r="E3025" s="7" t="s">
        <v>11</v>
      </c>
      <c r="F3025" s="8">
        <v>5968</v>
      </c>
      <c r="G3025" s="8">
        <v>45300</v>
      </c>
      <c r="H3025" s="8">
        <v>4520</v>
      </c>
      <c r="I3025" s="8">
        <v>48616</v>
      </c>
      <c r="J3025" t="str">
        <f>LOOKUP(A3025,Feuil7!A$2:A$28,Feuil7!D$2:D$28)</f>
        <v>RHONE-ALPES</v>
      </c>
      <c r="K3025" t="str">
        <f t="shared" si="191"/>
        <v>niveau primaire</v>
      </c>
      <c r="L3025" t="str">
        <f t="shared" si="192"/>
        <v>CENTRE-EST</v>
      </c>
      <c r="M3025" s="11">
        <f t="shared" si="193"/>
        <v>104404</v>
      </c>
      <c r="N3025" s="11">
        <f t="shared" si="194"/>
        <v>10488</v>
      </c>
    </row>
    <row r="3026" spans="1:14" x14ac:dyDescent="0.25">
      <c r="A3026" s="5">
        <v>26</v>
      </c>
      <c r="B3026" s="9" t="s">
        <v>151</v>
      </c>
      <c r="C3026" s="10" t="s">
        <v>152</v>
      </c>
      <c r="D3026" s="11">
        <v>1975</v>
      </c>
      <c r="E3026" s="7" t="s">
        <v>194</v>
      </c>
      <c r="F3026" s="8">
        <v>2130</v>
      </c>
      <c r="G3026" s="8">
        <v>4680</v>
      </c>
      <c r="H3026" s="8">
        <v>3110</v>
      </c>
      <c r="I3026" s="8">
        <v>9670</v>
      </c>
      <c r="J3026" t="str">
        <f>LOOKUP(A3026,Feuil7!A$2:A$28,Feuil7!D$2:D$28)</f>
        <v>BOURGOGNE</v>
      </c>
      <c r="K3026" t="str">
        <f t="shared" si="191"/>
        <v>niveau secondaire</v>
      </c>
      <c r="L3026" t="str">
        <f t="shared" si="192"/>
        <v>BASSIN PARISIEN</v>
      </c>
      <c r="M3026" s="11">
        <f t="shared" si="193"/>
        <v>19590</v>
      </c>
      <c r="N3026" s="11">
        <f t="shared" si="194"/>
        <v>5240</v>
      </c>
    </row>
    <row r="3027" spans="1:14" x14ac:dyDescent="0.25">
      <c r="A3027" s="5">
        <v>91</v>
      </c>
      <c r="B3027" s="9" t="s">
        <v>72</v>
      </c>
      <c r="C3027" s="10" t="s">
        <v>73</v>
      </c>
      <c r="D3027" s="11">
        <v>1982</v>
      </c>
      <c r="E3027" s="7" t="s">
        <v>195</v>
      </c>
      <c r="F3027" s="8">
        <v>7056</v>
      </c>
      <c r="G3027" s="8">
        <v>22448</v>
      </c>
      <c r="H3027" s="8">
        <v>4968</v>
      </c>
      <c r="I3027" s="8">
        <v>15292</v>
      </c>
      <c r="J3027" t="str">
        <f>LOOKUP(A3027,Feuil7!A$2:A$28,Feuil7!D$2:D$28)</f>
        <v>LANGUEDOC-ROUSSILLON</v>
      </c>
      <c r="K3027" t="str">
        <f t="shared" si="191"/>
        <v>niveau secondaire</v>
      </c>
      <c r="L3027" t="str">
        <f t="shared" si="192"/>
        <v>MEDITERRANEE</v>
      </c>
      <c r="M3027" s="11">
        <f t="shared" si="193"/>
        <v>49764</v>
      </c>
      <c r="N3027" s="11">
        <f t="shared" si="194"/>
        <v>12024</v>
      </c>
    </row>
    <row r="3028" spans="1:14" x14ac:dyDescent="0.25">
      <c r="A3028" s="5">
        <v>73</v>
      </c>
      <c r="B3028" s="9" t="s">
        <v>104</v>
      </c>
      <c r="C3028" s="10" t="s">
        <v>105</v>
      </c>
      <c r="D3028">
        <v>1968</v>
      </c>
      <c r="E3028" s="7" t="s">
        <v>193</v>
      </c>
      <c r="F3028" s="8">
        <v>2284</v>
      </c>
      <c r="G3028" s="8">
        <v>16364</v>
      </c>
      <c r="H3028" s="8">
        <v>2088</v>
      </c>
      <c r="I3028" s="8">
        <v>19060</v>
      </c>
      <c r="J3028" t="str">
        <f>LOOKUP(A3028,Feuil7!A$2:A$28,Feuil7!D$2:D$28)</f>
        <v>MIDI-PYRENEES</v>
      </c>
      <c r="K3028" t="str">
        <f t="shared" si="191"/>
        <v>niveau primaire</v>
      </c>
      <c r="L3028" t="str">
        <f t="shared" si="192"/>
        <v>SUD-OUEST</v>
      </c>
      <c r="M3028" s="11">
        <f t="shared" si="193"/>
        <v>39796</v>
      </c>
      <c r="N3028" s="11">
        <f t="shared" si="194"/>
        <v>4372</v>
      </c>
    </row>
    <row r="3029" spans="1:14" x14ac:dyDescent="0.25">
      <c r="A3029" s="5">
        <v>83</v>
      </c>
      <c r="B3029" s="9" t="s">
        <v>135</v>
      </c>
      <c r="C3029" s="10" t="s">
        <v>136</v>
      </c>
      <c r="D3029" s="11">
        <v>2006</v>
      </c>
      <c r="E3029" s="7" t="s">
        <v>194</v>
      </c>
      <c r="F3029" s="8">
        <v>1768.0094673025014</v>
      </c>
      <c r="G3029" s="8">
        <v>11125.535878863479</v>
      </c>
      <c r="H3029" s="8">
        <v>1257.7128507071184</v>
      </c>
      <c r="I3029" s="8">
        <v>21795.594562052334</v>
      </c>
      <c r="J3029" t="str">
        <f>LOOKUP(A3029,Feuil7!A$2:A$28,Feuil7!D$2:D$28)</f>
        <v>AUVERGNE</v>
      </c>
      <c r="K3029" t="str">
        <f t="shared" si="191"/>
        <v>niveau secondaire</v>
      </c>
      <c r="L3029" t="str">
        <f t="shared" si="192"/>
        <v>CENTRE-EST</v>
      </c>
      <c r="M3029" s="11">
        <f t="shared" si="193"/>
        <v>35946.852758925437</v>
      </c>
      <c r="N3029" s="11">
        <f t="shared" si="194"/>
        <v>3025.7223180096198</v>
      </c>
    </row>
    <row r="3030" spans="1:14" x14ac:dyDescent="0.25">
      <c r="A3030" s="5">
        <v>93</v>
      </c>
      <c r="B3030" s="9" t="s">
        <v>14</v>
      </c>
      <c r="C3030" s="10" t="s">
        <v>171</v>
      </c>
      <c r="D3030" s="11">
        <v>2011</v>
      </c>
      <c r="E3030" s="7" t="s">
        <v>195</v>
      </c>
      <c r="F3030" s="8">
        <v>9543.866084119989</v>
      </c>
      <c r="G3030" s="8">
        <v>94121.187282166167</v>
      </c>
      <c r="H3030" s="8">
        <v>6091.1207095890359</v>
      </c>
      <c r="I3030" s="8">
        <v>77046.375192788852</v>
      </c>
      <c r="J3030" t="str">
        <f>LOOKUP(A3030,Feuil7!A$2:A$28,Feuil7!D$2:D$28)</f>
        <v>PROVENCE-ALPES-COTE D'AZUR</v>
      </c>
      <c r="K3030" t="str">
        <f t="shared" si="191"/>
        <v>niveau secondaire</v>
      </c>
      <c r="L3030" t="str">
        <f t="shared" si="192"/>
        <v>MEDITERRANEE</v>
      </c>
      <c r="M3030" s="11">
        <f t="shared" si="193"/>
        <v>186802.54926866404</v>
      </c>
      <c r="N3030" s="11">
        <f t="shared" si="194"/>
        <v>15634.986793709024</v>
      </c>
    </row>
    <row r="3031" spans="1:14" x14ac:dyDescent="0.25">
      <c r="A3031" s="5">
        <v>31</v>
      </c>
      <c r="B3031" s="9" t="s">
        <v>133</v>
      </c>
      <c r="C3031" s="10" t="s">
        <v>134</v>
      </c>
      <c r="D3031" s="11">
        <v>2011</v>
      </c>
      <c r="E3031" s="7" t="s">
        <v>196</v>
      </c>
      <c r="F3031" s="8">
        <v>12396.268926394856</v>
      </c>
      <c r="G3031" s="8">
        <v>71626.443067516913</v>
      </c>
      <c r="H3031" s="8">
        <v>12399.694052975006</v>
      </c>
      <c r="I3031" s="8">
        <v>75756.139800721736</v>
      </c>
      <c r="J3031" t="str">
        <f>LOOKUP(A3031,Feuil7!A$2:A$28,Feuil7!D$2:D$28)</f>
        <v>NORD-PAS-DE-CALAIS</v>
      </c>
      <c r="K3031" t="str">
        <f t="shared" si="191"/>
        <v>niveau supérieur</v>
      </c>
      <c r="L3031" t="str">
        <f t="shared" si="192"/>
        <v/>
      </c>
      <c r="M3031" s="11">
        <f t="shared" si="193"/>
        <v>172178.54584760853</v>
      </c>
      <c r="N3031" s="11">
        <f t="shared" si="194"/>
        <v>24795.962979369862</v>
      </c>
    </row>
    <row r="3032" spans="1:14" x14ac:dyDescent="0.25">
      <c r="A3032" s="5">
        <v>73</v>
      </c>
      <c r="B3032" s="9" t="s">
        <v>104</v>
      </c>
      <c r="C3032" s="10" t="s">
        <v>105</v>
      </c>
      <c r="D3032" s="11">
        <v>1975</v>
      </c>
      <c r="E3032" s="7" t="s">
        <v>194</v>
      </c>
      <c r="F3032" s="8">
        <v>575</v>
      </c>
      <c r="G3032" s="8">
        <v>1635</v>
      </c>
      <c r="H3032" s="8">
        <v>815</v>
      </c>
      <c r="I3032" s="8">
        <v>3195</v>
      </c>
      <c r="J3032" t="str">
        <f>LOOKUP(A3032,Feuil7!A$2:A$28,Feuil7!D$2:D$28)</f>
        <v>MIDI-PYRENEES</v>
      </c>
      <c r="K3032" t="str">
        <f t="shared" si="191"/>
        <v>niveau secondaire</v>
      </c>
      <c r="L3032" t="str">
        <f t="shared" si="192"/>
        <v>SUD-OUEST</v>
      </c>
      <c r="M3032" s="11">
        <f t="shared" si="193"/>
        <v>6220</v>
      </c>
      <c r="N3032" s="11">
        <f t="shared" si="194"/>
        <v>1390</v>
      </c>
    </row>
    <row r="3033" spans="1:14" x14ac:dyDescent="0.25">
      <c r="A3033" s="5">
        <v>82</v>
      </c>
      <c r="B3033" s="6" t="s">
        <v>307</v>
      </c>
      <c r="C3033" s="7" t="s">
        <v>10</v>
      </c>
      <c r="D3033">
        <v>1968</v>
      </c>
      <c r="E3033" s="7" t="s">
        <v>195</v>
      </c>
      <c r="F3033" s="8">
        <v>5268</v>
      </c>
      <c r="G3033" s="8">
        <v>9376</v>
      </c>
      <c r="H3033" s="8">
        <v>3300</v>
      </c>
      <c r="I3033" s="8">
        <v>6216</v>
      </c>
      <c r="J3033" t="str">
        <f>LOOKUP(A3033,Feuil7!A$2:A$28,Feuil7!D$2:D$28)</f>
        <v>RHONE-ALPES</v>
      </c>
      <c r="K3033" t="str">
        <f t="shared" si="191"/>
        <v>niveau secondaire</v>
      </c>
      <c r="L3033" t="str">
        <f t="shared" si="192"/>
        <v>CENTRE-EST</v>
      </c>
      <c r="M3033" s="11">
        <f t="shared" si="193"/>
        <v>24160</v>
      </c>
      <c r="N3033" s="11">
        <f t="shared" si="194"/>
        <v>8568</v>
      </c>
    </row>
    <row r="3034" spans="1:14" x14ac:dyDescent="0.25">
      <c r="A3034" s="5">
        <v>26</v>
      </c>
      <c r="B3034" s="9" t="s">
        <v>182</v>
      </c>
      <c r="C3034" s="10" t="s">
        <v>183</v>
      </c>
      <c r="D3034" s="11">
        <v>2006</v>
      </c>
      <c r="E3034" s="7" t="s">
        <v>11</v>
      </c>
      <c r="F3034" s="8">
        <v>2843.2247692984188</v>
      </c>
      <c r="G3034" s="8">
        <v>24117.906679714866</v>
      </c>
      <c r="H3034" s="8">
        <v>1671.4096604333629</v>
      </c>
      <c r="I3034" s="8">
        <v>27374.417620255175</v>
      </c>
      <c r="J3034" t="str">
        <f>LOOKUP(A3034,Feuil7!A$2:A$28,Feuil7!D$2:D$28)</f>
        <v>BOURGOGNE</v>
      </c>
      <c r="K3034" t="str">
        <f t="shared" si="191"/>
        <v>niveau primaire</v>
      </c>
      <c r="L3034" t="str">
        <f t="shared" si="192"/>
        <v>BASSIN PARISIEN</v>
      </c>
      <c r="M3034" s="11">
        <f t="shared" si="193"/>
        <v>56006.95872970183</v>
      </c>
      <c r="N3034" s="11">
        <f t="shared" si="194"/>
        <v>4514.6344297317819</v>
      </c>
    </row>
    <row r="3035" spans="1:14" x14ac:dyDescent="0.25">
      <c r="A3035" s="5">
        <v>91</v>
      </c>
      <c r="B3035" s="9" t="s">
        <v>108</v>
      </c>
      <c r="C3035" s="10" t="s">
        <v>109</v>
      </c>
      <c r="D3035" s="11">
        <v>1999</v>
      </c>
      <c r="E3035" s="7" t="s">
        <v>194</v>
      </c>
      <c r="F3035" s="8">
        <v>148</v>
      </c>
      <c r="G3035" s="8">
        <v>1951</v>
      </c>
      <c r="H3035" s="8">
        <v>114</v>
      </c>
      <c r="I3035" s="8">
        <v>2900</v>
      </c>
      <c r="J3035" t="str">
        <f>LOOKUP(A3035,Feuil7!A$2:A$28,Feuil7!D$2:D$28)</f>
        <v>LANGUEDOC-ROUSSILLON</v>
      </c>
      <c r="K3035" t="str">
        <f t="shared" si="191"/>
        <v>niveau secondaire</v>
      </c>
      <c r="L3035" t="str">
        <f t="shared" si="192"/>
        <v>MEDITERRANEE</v>
      </c>
      <c r="M3035" s="11">
        <f t="shared" si="193"/>
        <v>5113</v>
      </c>
      <c r="N3035" s="11">
        <f t="shared" si="194"/>
        <v>262</v>
      </c>
    </row>
    <row r="3036" spans="1:14" x14ac:dyDescent="0.25">
      <c r="A3036" s="5">
        <v>25</v>
      </c>
      <c r="B3036" s="9" t="s">
        <v>131</v>
      </c>
      <c r="C3036" s="10" t="s">
        <v>132</v>
      </c>
      <c r="D3036" s="11">
        <v>1990</v>
      </c>
      <c r="E3036" s="7" t="s">
        <v>195</v>
      </c>
      <c r="F3036" s="8">
        <v>5267</v>
      </c>
      <c r="G3036" s="8">
        <v>20948</v>
      </c>
      <c r="H3036" s="8">
        <v>3792</v>
      </c>
      <c r="I3036" s="8">
        <v>13332</v>
      </c>
      <c r="J3036" t="str">
        <f>LOOKUP(A3036,Feuil7!A$2:A$28,Feuil7!D$2:D$28)</f>
        <v>BASSE-NORMANDIE</v>
      </c>
      <c r="K3036" t="str">
        <f t="shared" si="191"/>
        <v>niveau secondaire</v>
      </c>
      <c r="L3036" t="str">
        <f t="shared" si="192"/>
        <v>BASSIN PARISIEN</v>
      </c>
      <c r="M3036" s="11">
        <f t="shared" si="193"/>
        <v>43339</v>
      </c>
      <c r="N3036" s="11">
        <f t="shared" si="194"/>
        <v>9059</v>
      </c>
    </row>
    <row r="3037" spans="1:14" x14ac:dyDescent="0.25">
      <c r="A3037" s="5">
        <v>93</v>
      </c>
      <c r="B3037" s="9" t="s">
        <v>310</v>
      </c>
      <c r="C3037" s="10" t="s">
        <v>19</v>
      </c>
      <c r="D3037" s="11">
        <v>1990</v>
      </c>
      <c r="E3037" s="7" t="s">
        <v>195</v>
      </c>
      <c r="F3037" s="8">
        <v>11582</v>
      </c>
      <c r="G3037" s="8">
        <v>55757</v>
      </c>
      <c r="H3037" s="8">
        <v>9425</v>
      </c>
      <c r="I3037" s="8">
        <v>50592</v>
      </c>
      <c r="J3037" t="str">
        <f>LOOKUP(A3037,Feuil7!A$2:A$28,Feuil7!D$2:D$28)</f>
        <v>PROVENCE-ALPES-COTE D'AZUR</v>
      </c>
      <c r="K3037" t="str">
        <f t="shared" si="191"/>
        <v>niveau secondaire</v>
      </c>
      <c r="L3037" t="str">
        <f t="shared" si="192"/>
        <v>MEDITERRANEE</v>
      </c>
      <c r="M3037" s="11">
        <f t="shared" si="193"/>
        <v>127356</v>
      </c>
      <c r="N3037" s="11">
        <f t="shared" si="194"/>
        <v>21007</v>
      </c>
    </row>
    <row r="3038" spans="1:14" x14ac:dyDescent="0.25">
      <c r="A3038" s="5">
        <v>83</v>
      </c>
      <c r="B3038" s="9" t="s">
        <v>135</v>
      </c>
      <c r="C3038" s="10" t="s">
        <v>136</v>
      </c>
      <c r="D3038">
        <v>1968</v>
      </c>
      <c r="E3038" s="7" t="s">
        <v>11</v>
      </c>
      <c r="F3038" s="8">
        <v>8804</v>
      </c>
      <c r="G3038" s="8">
        <v>68912</v>
      </c>
      <c r="H3038" s="8">
        <v>5256</v>
      </c>
      <c r="I3038" s="8">
        <v>75668</v>
      </c>
      <c r="J3038" t="str">
        <f>LOOKUP(A3038,Feuil7!A$2:A$28,Feuil7!D$2:D$28)</f>
        <v>AUVERGNE</v>
      </c>
      <c r="K3038" t="str">
        <f t="shared" si="191"/>
        <v>niveau primaire</v>
      </c>
      <c r="L3038" t="str">
        <f t="shared" si="192"/>
        <v>CENTRE-EST</v>
      </c>
      <c r="M3038" s="11">
        <f t="shared" si="193"/>
        <v>158640</v>
      </c>
      <c r="N3038" s="11">
        <f t="shared" si="194"/>
        <v>14060</v>
      </c>
    </row>
    <row r="3039" spans="1:14" x14ac:dyDescent="0.25">
      <c r="A3039" s="5">
        <v>42</v>
      </c>
      <c r="B3039" s="9" t="s">
        <v>143</v>
      </c>
      <c r="C3039" s="10" t="s">
        <v>144</v>
      </c>
      <c r="D3039" s="11">
        <v>1975</v>
      </c>
      <c r="E3039" s="7" t="s">
        <v>194</v>
      </c>
      <c r="F3039" s="8">
        <v>2895</v>
      </c>
      <c r="G3039" s="8">
        <v>6210</v>
      </c>
      <c r="H3039" s="8">
        <v>3480</v>
      </c>
      <c r="I3039" s="8">
        <v>9120</v>
      </c>
      <c r="J3039" t="str">
        <f>LOOKUP(A3039,Feuil7!A$2:A$28,Feuil7!D$2:D$28)</f>
        <v>ALSACE</v>
      </c>
      <c r="K3039" t="str">
        <f t="shared" si="191"/>
        <v>niveau secondaire</v>
      </c>
      <c r="L3039" t="str">
        <f t="shared" si="192"/>
        <v>EST</v>
      </c>
      <c r="M3039" s="11">
        <f t="shared" si="193"/>
        <v>21705</v>
      </c>
      <c r="N3039" s="11">
        <f t="shared" si="194"/>
        <v>6375</v>
      </c>
    </row>
    <row r="3040" spans="1:14" x14ac:dyDescent="0.25">
      <c r="A3040" s="5">
        <v>93</v>
      </c>
      <c r="B3040" s="9" t="s">
        <v>310</v>
      </c>
      <c r="C3040" s="10" t="s">
        <v>19</v>
      </c>
      <c r="D3040" s="11">
        <v>1990</v>
      </c>
      <c r="E3040" s="7" t="s">
        <v>194</v>
      </c>
      <c r="F3040" s="8">
        <v>3151</v>
      </c>
      <c r="G3040" s="8">
        <v>26067</v>
      </c>
      <c r="H3040" s="8">
        <v>3277</v>
      </c>
      <c r="I3040" s="8">
        <v>45076</v>
      </c>
      <c r="J3040" t="str">
        <f>LOOKUP(A3040,Feuil7!A$2:A$28,Feuil7!D$2:D$28)</f>
        <v>PROVENCE-ALPES-COTE D'AZUR</v>
      </c>
      <c r="K3040" t="str">
        <f t="shared" si="191"/>
        <v>niveau secondaire</v>
      </c>
      <c r="L3040" t="str">
        <f t="shared" si="192"/>
        <v>MEDITERRANEE</v>
      </c>
      <c r="M3040" s="11">
        <f t="shared" si="193"/>
        <v>77571</v>
      </c>
      <c r="N3040" s="11">
        <f t="shared" si="194"/>
        <v>6428</v>
      </c>
    </row>
    <row r="3041" spans="1:14" x14ac:dyDescent="0.25">
      <c r="A3041" s="5">
        <v>91</v>
      </c>
      <c r="B3041" s="9" t="s">
        <v>141</v>
      </c>
      <c r="C3041" s="10" t="s">
        <v>142</v>
      </c>
      <c r="D3041" s="11">
        <v>2011</v>
      </c>
      <c r="E3041" s="7" t="s">
        <v>194</v>
      </c>
      <c r="F3041" s="8">
        <v>1467.7838286251827</v>
      </c>
      <c r="G3041" s="8">
        <v>10369.014896541574</v>
      </c>
      <c r="H3041" s="8">
        <v>1076.7478323284283</v>
      </c>
      <c r="I3041" s="8">
        <v>15641.975839867966</v>
      </c>
      <c r="J3041" t="str">
        <f>LOOKUP(A3041,Feuil7!A$2:A$28,Feuil7!D$2:D$28)</f>
        <v>LANGUEDOC-ROUSSILLON</v>
      </c>
      <c r="K3041" t="str">
        <f t="shared" si="191"/>
        <v>niveau secondaire</v>
      </c>
      <c r="L3041" t="str">
        <f t="shared" si="192"/>
        <v>MEDITERRANEE</v>
      </c>
      <c r="M3041" s="11">
        <f t="shared" si="193"/>
        <v>28555.522397363151</v>
      </c>
      <c r="N3041" s="11">
        <f t="shared" si="194"/>
        <v>2544.5316609536112</v>
      </c>
    </row>
    <row r="3042" spans="1:14" x14ac:dyDescent="0.25">
      <c r="A3042" s="5">
        <v>53</v>
      </c>
      <c r="B3042" s="9" t="s">
        <v>82</v>
      </c>
      <c r="C3042" s="10" t="s">
        <v>83</v>
      </c>
      <c r="D3042">
        <v>1968</v>
      </c>
      <c r="E3042" s="7" t="s">
        <v>196</v>
      </c>
      <c r="F3042" s="8">
        <v>2428</v>
      </c>
      <c r="G3042" s="8">
        <v>7580</v>
      </c>
      <c r="H3042" s="8">
        <v>3344</v>
      </c>
      <c r="I3042" s="8">
        <v>6396</v>
      </c>
      <c r="J3042" t="str">
        <f>LOOKUP(A3042,Feuil7!A$2:A$28,Feuil7!D$2:D$28)</f>
        <v>BRETAGNE</v>
      </c>
      <c r="K3042" t="str">
        <f t="shared" si="191"/>
        <v>niveau supérieur</v>
      </c>
      <c r="L3042" t="str">
        <f t="shared" si="192"/>
        <v>OUEST</v>
      </c>
      <c r="M3042" s="11">
        <f t="shared" si="193"/>
        <v>19748</v>
      </c>
      <c r="N3042" s="11">
        <f t="shared" si="194"/>
        <v>5772</v>
      </c>
    </row>
    <row r="3043" spans="1:14" x14ac:dyDescent="0.25">
      <c r="A3043" s="5">
        <v>93</v>
      </c>
      <c r="B3043" s="9" t="s">
        <v>32</v>
      </c>
      <c r="C3043" s="10" t="s">
        <v>33</v>
      </c>
      <c r="D3043" s="11">
        <v>2011</v>
      </c>
      <c r="E3043" s="7" t="s">
        <v>11</v>
      </c>
      <c r="F3043" s="8">
        <v>13369.203886986881</v>
      </c>
      <c r="G3043" s="8">
        <v>125567.81110453616</v>
      </c>
      <c r="H3043" s="8">
        <v>8427.8684107115751</v>
      </c>
      <c r="I3043" s="8">
        <v>149613.56278627159</v>
      </c>
      <c r="J3043" t="str">
        <f>LOOKUP(A3043,Feuil7!A$2:A$28,Feuil7!D$2:D$28)</f>
        <v>PROVENCE-ALPES-COTE D'AZUR</v>
      </c>
      <c r="K3043" t="str">
        <f t="shared" si="191"/>
        <v>niveau primaire</v>
      </c>
      <c r="L3043" t="str">
        <f t="shared" si="192"/>
        <v>MEDITERRANEE</v>
      </c>
      <c r="M3043" s="11">
        <f t="shared" si="193"/>
        <v>296978.4461885062</v>
      </c>
      <c r="N3043" s="11">
        <f t="shared" si="194"/>
        <v>21797.072297698454</v>
      </c>
    </row>
    <row r="3044" spans="1:14" x14ac:dyDescent="0.25">
      <c r="A3044" s="5">
        <v>73</v>
      </c>
      <c r="B3044" s="9" t="s">
        <v>168</v>
      </c>
      <c r="C3044" s="10" t="s">
        <v>169</v>
      </c>
      <c r="D3044" s="11">
        <v>1990</v>
      </c>
      <c r="E3044" s="7" t="s">
        <v>195</v>
      </c>
      <c r="F3044" s="8">
        <v>5982</v>
      </c>
      <c r="G3044" s="8">
        <v>23829</v>
      </c>
      <c r="H3044" s="8">
        <v>3904</v>
      </c>
      <c r="I3044" s="8">
        <v>16396</v>
      </c>
      <c r="J3044" t="str">
        <f>LOOKUP(A3044,Feuil7!A$2:A$28,Feuil7!D$2:D$28)</f>
        <v>MIDI-PYRENEES</v>
      </c>
      <c r="K3044" t="str">
        <f t="shared" si="191"/>
        <v>niveau secondaire</v>
      </c>
      <c r="L3044" t="str">
        <f t="shared" si="192"/>
        <v>SUD-OUEST</v>
      </c>
      <c r="M3044" s="11">
        <f t="shared" si="193"/>
        <v>50111</v>
      </c>
      <c r="N3044" s="11">
        <f t="shared" si="194"/>
        <v>9886</v>
      </c>
    </row>
    <row r="3045" spans="1:14" x14ac:dyDescent="0.25">
      <c r="A3045" s="5">
        <v>41</v>
      </c>
      <c r="B3045" s="9" t="s">
        <v>119</v>
      </c>
      <c r="C3045" s="10" t="s">
        <v>120</v>
      </c>
      <c r="D3045" s="11">
        <v>2011</v>
      </c>
      <c r="E3045" s="7" t="s">
        <v>196</v>
      </c>
      <c r="F3045" s="8">
        <v>1714.7475095649722</v>
      </c>
      <c r="G3045" s="8">
        <v>9924.6915199136547</v>
      </c>
      <c r="H3045" s="8">
        <v>1500.8361416518578</v>
      </c>
      <c r="I3045" s="8">
        <v>9881.8342917956488</v>
      </c>
      <c r="J3045" t="str">
        <f>LOOKUP(A3045,Feuil7!A$2:A$28,Feuil7!D$2:D$28)</f>
        <v>LORRAINE</v>
      </c>
      <c r="K3045" t="str">
        <f t="shared" si="191"/>
        <v>niveau supérieur</v>
      </c>
      <c r="L3045" t="str">
        <f t="shared" si="192"/>
        <v>EST</v>
      </c>
      <c r="M3045" s="11">
        <f t="shared" si="193"/>
        <v>23022.109462926135</v>
      </c>
      <c r="N3045" s="11">
        <f t="shared" si="194"/>
        <v>3215.5836512168298</v>
      </c>
    </row>
    <row r="3046" spans="1:14" x14ac:dyDescent="0.25">
      <c r="A3046" s="5">
        <v>73</v>
      </c>
      <c r="B3046" s="9" t="s">
        <v>168</v>
      </c>
      <c r="C3046" s="10" t="s">
        <v>169</v>
      </c>
      <c r="D3046" s="11">
        <v>1975</v>
      </c>
      <c r="E3046" s="7" t="s">
        <v>193</v>
      </c>
      <c r="F3046" s="8">
        <v>3170</v>
      </c>
      <c r="G3046" s="8">
        <v>25050</v>
      </c>
      <c r="H3046" s="8">
        <v>2880</v>
      </c>
      <c r="I3046" s="8">
        <v>30580</v>
      </c>
      <c r="J3046" t="str">
        <f>LOOKUP(A3046,Feuil7!A$2:A$28,Feuil7!D$2:D$28)</f>
        <v>MIDI-PYRENEES</v>
      </c>
      <c r="K3046" t="str">
        <f t="shared" si="191"/>
        <v>niveau primaire</v>
      </c>
      <c r="L3046" t="str">
        <f t="shared" si="192"/>
        <v>SUD-OUEST</v>
      </c>
      <c r="M3046" s="11">
        <f t="shared" si="193"/>
        <v>61680</v>
      </c>
      <c r="N3046" s="11">
        <f t="shared" si="194"/>
        <v>6050</v>
      </c>
    </row>
    <row r="3047" spans="1:14" x14ac:dyDescent="0.25">
      <c r="A3047" s="5">
        <v>53</v>
      </c>
      <c r="B3047" s="9" t="s">
        <v>70</v>
      </c>
      <c r="C3047" s="10" t="s">
        <v>71</v>
      </c>
      <c r="D3047" s="11">
        <v>1999</v>
      </c>
      <c r="E3047" s="7" t="s">
        <v>196</v>
      </c>
      <c r="F3047" s="8">
        <v>6190</v>
      </c>
      <c r="G3047" s="8">
        <v>37733</v>
      </c>
      <c r="H3047" s="8">
        <v>5005</v>
      </c>
      <c r="I3047" s="8">
        <v>37149</v>
      </c>
      <c r="J3047" t="str">
        <f>LOOKUP(A3047,Feuil7!A$2:A$28,Feuil7!D$2:D$28)</f>
        <v>BRETAGNE</v>
      </c>
      <c r="K3047" t="str">
        <f t="shared" si="191"/>
        <v>niveau supérieur</v>
      </c>
      <c r="L3047" t="str">
        <f t="shared" si="192"/>
        <v>OUEST</v>
      </c>
      <c r="M3047" s="11">
        <f t="shared" si="193"/>
        <v>86077</v>
      </c>
      <c r="N3047" s="11">
        <f t="shared" si="194"/>
        <v>11195</v>
      </c>
    </row>
    <row r="3048" spans="1:14" x14ac:dyDescent="0.25">
      <c r="A3048" s="5">
        <v>52</v>
      </c>
      <c r="B3048" s="9" t="s">
        <v>110</v>
      </c>
      <c r="C3048" s="10" t="s">
        <v>111</v>
      </c>
      <c r="D3048" s="11">
        <v>2011</v>
      </c>
      <c r="E3048" s="7" t="s">
        <v>11</v>
      </c>
      <c r="F3048" s="8">
        <v>3848.1099263446122</v>
      </c>
      <c r="G3048" s="8">
        <v>45370.030045678424</v>
      </c>
      <c r="H3048" s="8">
        <v>2349.7010199830142</v>
      </c>
      <c r="I3048" s="8">
        <v>56394.222037434869</v>
      </c>
      <c r="J3048" t="str">
        <f>LOOKUP(A3048,Feuil7!A$2:A$28,Feuil7!D$2:D$28)</f>
        <v>PAYS DE LA LOIRE</v>
      </c>
      <c r="K3048" t="str">
        <f t="shared" si="191"/>
        <v>niveau primaire</v>
      </c>
      <c r="L3048" t="str">
        <f t="shared" si="192"/>
        <v>OUEST</v>
      </c>
      <c r="M3048" s="11">
        <f t="shared" si="193"/>
        <v>107962.06302944092</v>
      </c>
      <c r="N3048" s="11">
        <f t="shared" si="194"/>
        <v>6197.8109463276269</v>
      </c>
    </row>
    <row r="3049" spans="1:14" x14ac:dyDescent="0.25">
      <c r="A3049" s="5">
        <v>82</v>
      </c>
      <c r="B3049" s="9" t="s">
        <v>96</v>
      </c>
      <c r="C3049" s="10" t="s">
        <v>97</v>
      </c>
      <c r="D3049">
        <v>1968</v>
      </c>
      <c r="E3049" s="7" t="s">
        <v>195</v>
      </c>
      <c r="F3049" s="8">
        <v>10992</v>
      </c>
      <c r="G3049" s="8">
        <v>21724</v>
      </c>
      <c r="H3049" s="8">
        <v>8244</v>
      </c>
      <c r="I3049" s="8">
        <v>15864</v>
      </c>
      <c r="J3049" t="str">
        <f>LOOKUP(A3049,Feuil7!A$2:A$28,Feuil7!D$2:D$28)</f>
        <v>RHONE-ALPES</v>
      </c>
      <c r="K3049" t="str">
        <f t="shared" si="191"/>
        <v>niveau secondaire</v>
      </c>
      <c r="L3049" t="str">
        <f t="shared" si="192"/>
        <v>CENTRE-EST</v>
      </c>
      <c r="M3049" s="11">
        <f t="shared" si="193"/>
        <v>56824</v>
      </c>
      <c r="N3049" s="11">
        <f t="shared" si="194"/>
        <v>19236</v>
      </c>
    </row>
    <row r="3050" spans="1:14" x14ac:dyDescent="0.25">
      <c r="A3050" s="5">
        <v>73</v>
      </c>
      <c r="B3050" s="9" t="s">
        <v>76</v>
      </c>
      <c r="C3050" s="10" t="s">
        <v>77</v>
      </c>
      <c r="D3050" s="11">
        <v>1982</v>
      </c>
      <c r="E3050" s="7" t="s">
        <v>194</v>
      </c>
      <c r="F3050" s="8">
        <v>796</v>
      </c>
      <c r="G3050" s="8">
        <v>2492</v>
      </c>
      <c r="H3050" s="8">
        <v>936</v>
      </c>
      <c r="I3050" s="8">
        <v>3748</v>
      </c>
      <c r="J3050" t="str">
        <f>LOOKUP(A3050,Feuil7!A$2:A$28,Feuil7!D$2:D$28)</f>
        <v>MIDI-PYRENEES</v>
      </c>
      <c r="K3050" t="str">
        <f t="shared" si="191"/>
        <v>niveau secondaire</v>
      </c>
      <c r="L3050" t="str">
        <f t="shared" si="192"/>
        <v>SUD-OUEST</v>
      </c>
      <c r="M3050" s="11">
        <f t="shared" si="193"/>
        <v>7972</v>
      </c>
      <c r="N3050" s="11">
        <f t="shared" si="194"/>
        <v>1732</v>
      </c>
    </row>
    <row r="3051" spans="1:14" x14ac:dyDescent="0.25">
      <c r="A3051" s="5">
        <v>43</v>
      </c>
      <c r="B3051" s="9" t="s">
        <v>184</v>
      </c>
      <c r="C3051" s="10" t="s">
        <v>185</v>
      </c>
      <c r="D3051" s="11">
        <v>1982</v>
      </c>
      <c r="E3051" s="7" t="s">
        <v>195</v>
      </c>
      <c r="F3051" s="8">
        <v>2576</v>
      </c>
      <c r="G3051" s="8">
        <v>8604</v>
      </c>
      <c r="H3051" s="8">
        <v>1880</v>
      </c>
      <c r="I3051" s="8">
        <v>5808</v>
      </c>
      <c r="J3051" t="str">
        <f>LOOKUP(A3051,Feuil7!A$2:A$28,Feuil7!D$2:D$28)</f>
        <v>FRANCHE-COMTE</v>
      </c>
      <c r="K3051" t="str">
        <f t="shared" si="191"/>
        <v>niveau secondaire</v>
      </c>
      <c r="L3051" t="str">
        <f t="shared" si="192"/>
        <v>EST</v>
      </c>
      <c r="M3051" s="11">
        <f t="shared" si="193"/>
        <v>18868</v>
      </c>
      <c r="N3051" s="11">
        <f t="shared" si="194"/>
        <v>4456</v>
      </c>
    </row>
    <row r="3052" spans="1:14" x14ac:dyDescent="0.25">
      <c r="A3052" s="5">
        <v>73</v>
      </c>
      <c r="B3052" s="9" t="s">
        <v>313</v>
      </c>
      <c r="C3052" s="10" t="s">
        <v>24</v>
      </c>
      <c r="D3052" s="11">
        <v>1999</v>
      </c>
      <c r="E3052" s="7" t="s">
        <v>193</v>
      </c>
      <c r="F3052" s="8">
        <v>44</v>
      </c>
      <c r="G3052" s="8">
        <v>9592</v>
      </c>
      <c r="H3052" s="8">
        <v>24</v>
      </c>
      <c r="I3052" s="8">
        <v>12120</v>
      </c>
      <c r="J3052" t="str">
        <f>LOOKUP(A3052,Feuil7!A$2:A$28,Feuil7!D$2:D$28)</f>
        <v>MIDI-PYRENEES</v>
      </c>
      <c r="K3052" t="str">
        <f t="shared" si="191"/>
        <v>niveau primaire</v>
      </c>
      <c r="L3052" t="str">
        <f t="shared" si="192"/>
        <v>SUD-OUEST</v>
      </c>
      <c r="M3052" s="11">
        <f t="shared" si="193"/>
        <v>21780</v>
      </c>
      <c r="N3052" s="11">
        <f t="shared" si="194"/>
        <v>68</v>
      </c>
    </row>
    <row r="3053" spans="1:14" x14ac:dyDescent="0.25">
      <c r="A3053" s="5">
        <v>43</v>
      </c>
      <c r="B3053" s="9" t="s">
        <v>184</v>
      </c>
      <c r="C3053" s="10" t="s">
        <v>185</v>
      </c>
      <c r="D3053" s="11">
        <v>1999</v>
      </c>
      <c r="E3053" s="7" t="s">
        <v>196</v>
      </c>
      <c r="F3053" s="8">
        <v>731</v>
      </c>
      <c r="G3053" s="8">
        <v>4720</v>
      </c>
      <c r="H3053" s="8">
        <v>716</v>
      </c>
      <c r="I3053" s="8">
        <v>4975</v>
      </c>
      <c r="J3053" t="str">
        <f>LOOKUP(A3053,Feuil7!A$2:A$28,Feuil7!D$2:D$28)</f>
        <v>FRANCHE-COMTE</v>
      </c>
      <c r="K3053" t="str">
        <f t="shared" si="191"/>
        <v>niveau supérieur</v>
      </c>
      <c r="L3053" t="str">
        <f t="shared" si="192"/>
        <v>EST</v>
      </c>
      <c r="M3053" s="11">
        <f t="shared" si="193"/>
        <v>11142</v>
      </c>
      <c r="N3053" s="11">
        <f t="shared" si="194"/>
        <v>1447</v>
      </c>
    </row>
    <row r="3054" spans="1:14" x14ac:dyDescent="0.25">
      <c r="A3054" s="5">
        <v>52</v>
      </c>
      <c r="B3054" s="9" t="s">
        <v>110</v>
      </c>
      <c r="C3054" s="10" t="s">
        <v>111</v>
      </c>
      <c r="D3054">
        <v>1968</v>
      </c>
      <c r="E3054" s="7" t="s">
        <v>193</v>
      </c>
      <c r="F3054" s="8">
        <v>10492</v>
      </c>
      <c r="G3054" s="8">
        <v>42388</v>
      </c>
      <c r="H3054" s="8">
        <v>12440</v>
      </c>
      <c r="I3054" s="8">
        <v>52544</v>
      </c>
      <c r="J3054" t="str">
        <f>LOOKUP(A3054,Feuil7!A$2:A$28,Feuil7!D$2:D$28)</f>
        <v>PAYS DE LA LOIRE</v>
      </c>
      <c r="K3054" t="str">
        <f t="shared" si="191"/>
        <v>niveau primaire</v>
      </c>
      <c r="L3054" t="str">
        <f t="shared" si="192"/>
        <v>OUEST</v>
      </c>
      <c r="M3054" s="11">
        <f t="shared" si="193"/>
        <v>117864</v>
      </c>
      <c r="N3054" s="11">
        <f t="shared" si="194"/>
        <v>22932</v>
      </c>
    </row>
    <row r="3055" spans="1:14" x14ac:dyDescent="0.25">
      <c r="A3055" s="5">
        <v>26</v>
      </c>
      <c r="B3055" s="9" t="s">
        <v>125</v>
      </c>
      <c r="C3055" s="10" t="s">
        <v>126</v>
      </c>
      <c r="D3055" s="11">
        <v>1990</v>
      </c>
      <c r="E3055" s="7" t="s">
        <v>193</v>
      </c>
      <c r="F3055" s="8">
        <v>309</v>
      </c>
      <c r="G3055" s="8">
        <v>18461</v>
      </c>
      <c r="H3055" s="8">
        <v>256</v>
      </c>
      <c r="I3055" s="8">
        <v>26264</v>
      </c>
      <c r="J3055" t="str">
        <f>LOOKUP(A3055,Feuil7!A$2:A$28,Feuil7!D$2:D$28)</f>
        <v>BOURGOGNE</v>
      </c>
      <c r="K3055" t="str">
        <f t="shared" si="191"/>
        <v>niveau primaire</v>
      </c>
      <c r="L3055" t="str">
        <f t="shared" si="192"/>
        <v>BASSIN PARISIEN</v>
      </c>
      <c r="M3055" s="11">
        <f t="shared" si="193"/>
        <v>45290</v>
      </c>
      <c r="N3055" s="11">
        <f t="shared" si="194"/>
        <v>565</v>
      </c>
    </row>
    <row r="3056" spans="1:14" x14ac:dyDescent="0.25">
      <c r="A3056" s="5">
        <v>91</v>
      </c>
      <c r="B3056" s="9" t="s">
        <v>80</v>
      </c>
      <c r="C3056" s="10" t="s">
        <v>81</v>
      </c>
      <c r="D3056" s="11">
        <v>1982</v>
      </c>
      <c r="E3056" s="7" t="s">
        <v>195</v>
      </c>
      <c r="F3056" s="8">
        <v>7936</v>
      </c>
      <c r="G3056" s="8">
        <v>26164</v>
      </c>
      <c r="H3056" s="8">
        <v>5560</v>
      </c>
      <c r="I3056" s="8">
        <v>19412</v>
      </c>
      <c r="J3056" t="str">
        <f>LOOKUP(A3056,Feuil7!A$2:A$28,Feuil7!D$2:D$28)</f>
        <v>LANGUEDOC-ROUSSILLON</v>
      </c>
      <c r="K3056" t="str">
        <f t="shared" si="191"/>
        <v>niveau secondaire</v>
      </c>
      <c r="L3056" t="str">
        <f t="shared" si="192"/>
        <v>MEDITERRANEE</v>
      </c>
      <c r="M3056" s="11">
        <f t="shared" si="193"/>
        <v>59072</v>
      </c>
      <c r="N3056" s="11">
        <f t="shared" si="194"/>
        <v>13496</v>
      </c>
    </row>
    <row r="3057" spans="1:14" x14ac:dyDescent="0.25">
      <c r="A3057" s="5">
        <v>91</v>
      </c>
      <c r="B3057" s="9" t="s">
        <v>80</v>
      </c>
      <c r="C3057" s="10" t="s">
        <v>81</v>
      </c>
      <c r="D3057" s="11">
        <v>1999</v>
      </c>
      <c r="E3057" s="7" t="s">
        <v>197</v>
      </c>
      <c r="F3057" s="8">
        <v>2698</v>
      </c>
      <c r="G3057" s="8">
        <v>57986</v>
      </c>
      <c r="H3057" s="8">
        <v>4064</v>
      </c>
      <c r="I3057" s="8">
        <v>63938</v>
      </c>
      <c r="J3057" t="str">
        <f>LOOKUP(A3057,Feuil7!A$2:A$28,Feuil7!D$2:D$28)</f>
        <v>LANGUEDOC-ROUSSILLON</v>
      </c>
      <c r="K3057" t="str">
        <f t="shared" si="191"/>
        <v>niveau supérieur</v>
      </c>
      <c r="L3057" t="str">
        <f t="shared" si="192"/>
        <v>MEDITERRANEE</v>
      </c>
      <c r="M3057" s="11">
        <f t="shared" si="193"/>
        <v>128686</v>
      </c>
      <c r="N3057" s="11">
        <f t="shared" si="194"/>
        <v>6762</v>
      </c>
    </row>
    <row r="3058" spans="1:14" x14ac:dyDescent="0.25">
      <c r="A3058" s="5">
        <v>26</v>
      </c>
      <c r="B3058" s="9" t="s">
        <v>125</v>
      </c>
      <c r="C3058" s="10" t="s">
        <v>126</v>
      </c>
      <c r="D3058" s="11">
        <v>2006</v>
      </c>
      <c r="E3058" s="7" t="s">
        <v>196</v>
      </c>
      <c r="F3058" s="8">
        <v>1367.9254590628841</v>
      </c>
      <c r="G3058" s="8">
        <v>9669.8718994371884</v>
      </c>
      <c r="H3058" s="8">
        <v>1298.4128436440421</v>
      </c>
      <c r="I3058" s="8">
        <v>11221.310950893014</v>
      </c>
      <c r="J3058" t="str">
        <f>LOOKUP(A3058,Feuil7!A$2:A$28,Feuil7!D$2:D$28)</f>
        <v>BOURGOGNE</v>
      </c>
      <c r="K3058" t="str">
        <f t="shared" si="191"/>
        <v>niveau supérieur</v>
      </c>
      <c r="L3058" t="str">
        <f t="shared" si="192"/>
        <v>BASSIN PARISIEN</v>
      </c>
      <c r="M3058" s="11">
        <f t="shared" si="193"/>
        <v>23557.521153037131</v>
      </c>
      <c r="N3058" s="11">
        <f t="shared" si="194"/>
        <v>2666.3383027069262</v>
      </c>
    </row>
    <row r="3059" spans="1:14" x14ac:dyDescent="0.25">
      <c r="A3059" s="5">
        <v>54</v>
      </c>
      <c r="B3059" s="9" t="s">
        <v>40</v>
      </c>
      <c r="C3059" s="10" t="s">
        <v>41</v>
      </c>
      <c r="D3059" s="11">
        <v>1975</v>
      </c>
      <c r="E3059" s="7" t="s">
        <v>197</v>
      </c>
      <c r="F3059" s="8">
        <v>420</v>
      </c>
      <c r="G3059" s="8">
        <v>3945</v>
      </c>
      <c r="H3059" s="8">
        <v>740</v>
      </c>
      <c r="I3059" s="8">
        <v>3245</v>
      </c>
      <c r="J3059" t="str">
        <f>LOOKUP(A3059,Feuil7!A$2:A$28,Feuil7!D$2:D$28)</f>
        <v>POITOU-CHARENTES</v>
      </c>
      <c r="K3059" t="str">
        <f t="shared" si="191"/>
        <v>niveau supérieur</v>
      </c>
      <c r="L3059" t="str">
        <f t="shared" si="192"/>
        <v>OUEST</v>
      </c>
      <c r="M3059" s="11">
        <f t="shared" si="193"/>
        <v>8350</v>
      </c>
      <c r="N3059" s="11">
        <f t="shared" si="194"/>
        <v>1160</v>
      </c>
    </row>
    <row r="3060" spans="1:14" x14ac:dyDescent="0.25">
      <c r="A3060" s="5">
        <v>74</v>
      </c>
      <c r="B3060" s="9" t="s">
        <v>178</v>
      </c>
      <c r="C3060" s="10" t="s">
        <v>179</v>
      </c>
      <c r="D3060" s="11">
        <v>2011</v>
      </c>
      <c r="E3060" s="7" t="s">
        <v>197</v>
      </c>
      <c r="F3060" s="8">
        <v>1817.3183992077772</v>
      </c>
      <c r="G3060" s="8">
        <v>27932.816581946914</v>
      </c>
      <c r="H3060" s="8">
        <v>2773.0253594425531</v>
      </c>
      <c r="I3060" s="8">
        <v>34603.565395999336</v>
      </c>
      <c r="J3060" t="str">
        <f>LOOKUP(A3060,Feuil7!A$2:A$28,Feuil7!D$2:D$28)</f>
        <v>LIMOUSIN</v>
      </c>
      <c r="K3060" t="str">
        <f t="shared" si="191"/>
        <v>niveau supérieur</v>
      </c>
      <c r="L3060" t="str">
        <f t="shared" si="192"/>
        <v>SUD-OUEST</v>
      </c>
      <c r="M3060" s="11">
        <f t="shared" si="193"/>
        <v>67126.725736596578</v>
      </c>
      <c r="N3060" s="11">
        <f t="shared" si="194"/>
        <v>4590.3437586503305</v>
      </c>
    </row>
    <row r="3061" spans="1:14" x14ac:dyDescent="0.25">
      <c r="A3061" s="5">
        <v>22</v>
      </c>
      <c r="B3061" s="9" t="s">
        <v>314</v>
      </c>
      <c r="C3061" s="10" t="s">
        <v>13</v>
      </c>
      <c r="D3061" s="11">
        <v>1990</v>
      </c>
      <c r="E3061" s="7" t="s">
        <v>11</v>
      </c>
      <c r="F3061" s="8">
        <v>8131</v>
      </c>
      <c r="G3061" s="8">
        <v>54180</v>
      </c>
      <c r="H3061" s="8">
        <v>6690</v>
      </c>
      <c r="I3061" s="8">
        <v>66930</v>
      </c>
      <c r="J3061" t="str">
        <f>LOOKUP(A3061,Feuil7!A$2:A$28,Feuil7!D$2:D$28)</f>
        <v>PICARDIE</v>
      </c>
      <c r="K3061" t="str">
        <f t="shared" si="191"/>
        <v>niveau primaire</v>
      </c>
      <c r="L3061" t="str">
        <f t="shared" si="192"/>
        <v>BASSIN PARISIEN</v>
      </c>
      <c r="M3061" s="11">
        <f t="shared" si="193"/>
        <v>135931</v>
      </c>
      <c r="N3061" s="11">
        <f t="shared" si="194"/>
        <v>14821</v>
      </c>
    </row>
    <row r="3062" spans="1:14" x14ac:dyDescent="0.25">
      <c r="A3062" s="5">
        <v>73</v>
      </c>
      <c r="B3062" s="9" t="s">
        <v>168</v>
      </c>
      <c r="C3062" s="10" t="s">
        <v>169</v>
      </c>
      <c r="D3062" s="11">
        <v>1999</v>
      </c>
      <c r="E3062" s="7" t="s">
        <v>193</v>
      </c>
      <c r="F3062" s="8">
        <v>99</v>
      </c>
      <c r="G3062" s="8">
        <v>21528</v>
      </c>
      <c r="H3062" s="8">
        <v>75</v>
      </c>
      <c r="I3062" s="8">
        <v>29691</v>
      </c>
      <c r="J3062" t="str">
        <f>LOOKUP(A3062,Feuil7!A$2:A$28,Feuil7!D$2:D$28)</f>
        <v>MIDI-PYRENEES</v>
      </c>
      <c r="K3062" t="str">
        <f t="shared" si="191"/>
        <v>niveau primaire</v>
      </c>
      <c r="L3062" t="str">
        <f t="shared" si="192"/>
        <v>SUD-OUEST</v>
      </c>
      <c r="M3062" s="11">
        <f t="shared" si="193"/>
        <v>51393</v>
      </c>
      <c r="N3062" s="11">
        <f t="shared" si="194"/>
        <v>174</v>
      </c>
    </row>
    <row r="3063" spans="1:14" x14ac:dyDescent="0.25">
      <c r="A3063" s="5">
        <v>91</v>
      </c>
      <c r="B3063" s="9" t="s">
        <v>28</v>
      </c>
      <c r="C3063" s="10" t="s">
        <v>29</v>
      </c>
      <c r="D3063" s="11">
        <v>1975</v>
      </c>
      <c r="E3063" s="7" t="s">
        <v>194</v>
      </c>
      <c r="F3063" s="8">
        <v>1235</v>
      </c>
      <c r="G3063" s="8">
        <v>3530</v>
      </c>
      <c r="H3063" s="8">
        <v>1290</v>
      </c>
      <c r="I3063" s="8">
        <v>5180</v>
      </c>
      <c r="J3063" t="str">
        <f>LOOKUP(A3063,Feuil7!A$2:A$28,Feuil7!D$2:D$28)</f>
        <v>LANGUEDOC-ROUSSILLON</v>
      </c>
      <c r="K3063" t="str">
        <f t="shared" si="191"/>
        <v>niveau secondaire</v>
      </c>
      <c r="L3063" t="str">
        <f t="shared" si="192"/>
        <v>MEDITERRANEE</v>
      </c>
      <c r="M3063" s="11">
        <f t="shared" si="193"/>
        <v>11235</v>
      </c>
      <c r="N3063" s="11">
        <f t="shared" si="194"/>
        <v>2525</v>
      </c>
    </row>
    <row r="3064" spans="1:14" x14ac:dyDescent="0.25">
      <c r="A3064" s="5">
        <v>21</v>
      </c>
      <c r="B3064" s="9" t="s">
        <v>312</v>
      </c>
      <c r="C3064" s="10" t="s">
        <v>22</v>
      </c>
      <c r="D3064" s="11">
        <v>1990</v>
      </c>
      <c r="E3064" s="7" t="s">
        <v>195</v>
      </c>
      <c r="F3064" s="8">
        <v>5095</v>
      </c>
      <c r="G3064" s="8">
        <v>22118</v>
      </c>
      <c r="H3064" s="8">
        <v>3422</v>
      </c>
      <c r="I3064" s="8">
        <v>12045</v>
      </c>
      <c r="J3064" t="str">
        <f>LOOKUP(A3064,Feuil7!A$2:A$28,Feuil7!D$2:D$28)</f>
        <v>CHAMPAGNE-ARDENNE</v>
      </c>
      <c r="K3064" t="str">
        <f t="shared" si="191"/>
        <v>niveau secondaire</v>
      </c>
      <c r="L3064" t="str">
        <f t="shared" si="192"/>
        <v>BASSIN PARISIEN</v>
      </c>
      <c r="M3064" s="11">
        <f t="shared" si="193"/>
        <v>42680</v>
      </c>
      <c r="N3064" s="11">
        <f t="shared" si="194"/>
        <v>8517</v>
      </c>
    </row>
    <row r="3065" spans="1:14" x14ac:dyDescent="0.25">
      <c r="A3065" s="5">
        <v>54</v>
      </c>
      <c r="B3065" s="9" t="s">
        <v>164</v>
      </c>
      <c r="C3065" s="10" t="s">
        <v>165</v>
      </c>
      <c r="D3065" s="11">
        <v>1999</v>
      </c>
      <c r="E3065" s="7" t="s">
        <v>196</v>
      </c>
      <c r="F3065" s="8">
        <v>2226</v>
      </c>
      <c r="G3065" s="8">
        <v>10910</v>
      </c>
      <c r="H3065" s="8">
        <v>2192</v>
      </c>
      <c r="I3065" s="8">
        <v>12320</v>
      </c>
      <c r="J3065" t="str">
        <f>LOOKUP(A3065,Feuil7!A$2:A$28,Feuil7!D$2:D$28)</f>
        <v>POITOU-CHARENTES</v>
      </c>
      <c r="K3065" t="str">
        <f t="shared" si="191"/>
        <v>niveau supérieur</v>
      </c>
      <c r="L3065" t="str">
        <f t="shared" si="192"/>
        <v>OUEST</v>
      </c>
      <c r="M3065" s="11">
        <f t="shared" si="193"/>
        <v>27648</v>
      </c>
      <c r="N3065" s="11">
        <f t="shared" si="194"/>
        <v>4418</v>
      </c>
    </row>
    <row r="3066" spans="1:14" x14ac:dyDescent="0.25">
      <c r="A3066" s="5">
        <v>93</v>
      </c>
      <c r="B3066" s="9" t="s">
        <v>32</v>
      </c>
      <c r="C3066" s="10" t="s">
        <v>33</v>
      </c>
      <c r="D3066" s="11">
        <v>1982</v>
      </c>
      <c r="E3066" s="7" t="s">
        <v>11</v>
      </c>
      <c r="F3066" s="8">
        <v>31972</v>
      </c>
      <c r="G3066" s="8">
        <v>222664</v>
      </c>
      <c r="H3066" s="8">
        <v>24280</v>
      </c>
      <c r="I3066" s="8">
        <v>267540</v>
      </c>
      <c r="J3066" t="str">
        <f>LOOKUP(A3066,Feuil7!A$2:A$28,Feuil7!D$2:D$28)</f>
        <v>PROVENCE-ALPES-COTE D'AZUR</v>
      </c>
      <c r="K3066" t="str">
        <f t="shared" si="191"/>
        <v>niveau primaire</v>
      </c>
      <c r="L3066" t="str">
        <f t="shared" si="192"/>
        <v>MEDITERRANEE</v>
      </c>
      <c r="M3066" s="11">
        <f t="shared" si="193"/>
        <v>546456</v>
      </c>
      <c r="N3066" s="11">
        <f t="shared" si="194"/>
        <v>56252</v>
      </c>
    </row>
    <row r="3067" spans="1:14" x14ac:dyDescent="0.25">
      <c r="A3067" s="5">
        <v>53</v>
      </c>
      <c r="B3067" s="9" t="s">
        <v>70</v>
      </c>
      <c r="C3067" s="10" t="s">
        <v>71</v>
      </c>
      <c r="D3067">
        <v>1968</v>
      </c>
      <c r="E3067" s="7" t="s">
        <v>193</v>
      </c>
      <c r="F3067" s="8">
        <v>12372</v>
      </c>
      <c r="G3067" s="8">
        <v>84276</v>
      </c>
      <c r="H3067" s="8">
        <v>12048</v>
      </c>
      <c r="I3067" s="8">
        <v>88160</v>
      </c>
      <c r="J3067" t="str">
        <f>LOOKUP(A3067,Feuil7!A$2:A$28,Feuil7!D$2:D$28)</f>
        <v>BRETAGNE</v>
      </c>
      <c r="K3067" t="str">
        <f t="shared" si="191"/>
        <v>niveau primaire</v>
      </c>
      <c r="L3067" t="str">
        <f t="shared" si="192"/>
        <v>OUEST</v>
      </c>
      <c r="M3067" s="11">
        <f t="shared" si="193"/>
        <v>196856</v>
      </c>
      <c r="N3067" s="11">
        <f t="shared" si="194"/>
        <v>24420</v>
      </c>
    </row>
    <row r="3068" spans="1:14" x14ac:dyDescent="0.25">
      <c r="A3068" s="5">
        <v>21</v>
      </c>
      <c r="B3068" s="9" t="s">
        <v>25</v>
      </c>
      <c r="C3068" s="10" t="s">
        <v>26</v>
      </c>
      <c r="D3068" s="11">
        <v>1999</v>
      </c>
      <c r="E3068" s="7" t="s">
        <v>195</v>
      </c>
      <c r="F3068" s="8">
        <v>3208</v>
      </c>
      <c r="G3068" s="8">
        <v>30978</v>
      </c>
      <c r="H3068" s="8">
        <v>2043</v>
      </c>
      <c r="I3068" s="8">
        <v>20427</v>
      </c>
      <c r="J3068" t="str">
        <f>LOOKUP(A3068,Feuil7!A$2:A$28,Feuil7!D$2:D$28)</f>
        <v>CHAMPAGNE-ARDENNE</v>
      </c>
      <c r="K3068" t="str">
        <f t="shared" si="191"/>
        <v>niveau secondaire</v>
      </c>
      <c r="L3068" t="str">
        <f t="shared" si="192"/>
        <v>BASSIN PARISIEN</v>
      </c>
      <c r="M3068" s="11">
        <f t="shared" si="193"/>
        <v>56656</v>
      </c>
      <c r="N3068" s="11">
        <f t="shared" si="194"/>
        <v>5251</v>
      </c>
    </row>
    <row r="3069" spans="1:14" x14ac:dyDescent="0.25">
      <c r="A3069" s="5">
        <v>93</v>
      </c>
      <c r="B3069" s="9" t="s">
        <v>311</v>
      </c>
      <c r="C3069" s="10" t="s">
        <v>18</v>
      </c>
      <c r="D3069" s="11">
        <v>1999</v>
      </c>
      <c r="E3069" s="7" t="s">
        <v>197</v>
      </c>
      <c r="F3069" s="8">
        <v>392</v>
      </c>
      <c r="G3069" s="8">
        <v>6374</v>
      </c>
      <c r="H3069" s="8">
        <v>563</v>
      </c>
      <c r="I3069" s="8">
        <v>8005</v>
      </c>
      <c r="J3069" t="str">
        <f>LOOKUP(A3069,Feuil7!A$2:A$28,Feuil7!D$2:D$28)</f>
        <v>PROVENCE-ALPES-COTE D'AZUR</v>
      </c>
      <c r="K3069" t="str">
        <f t="shared" si="191"/>
        <v>niveau supérieur</v>
      </c>
      <c r="L3069" t="str">
        <f t="shared" si="192"/>
        <v>MEDITERRANEE</v>
      </c>
      <c r="M3069" s="11">
        <f t="shared" si="193"/>
        <v>15334</v>
      </c>
      <c r="N3069" s="11">
        <f t="shared" si="194"/>
        <v>955</v>
      </c>
    </row>
    <row r="3070" spans="1:14" x14ac:dyDescent="0.25">
      <c r="A3070" s="5">
        <v>52</v>
      </c>
      <c r="B3070" s="9" t="s">
        <v>61</v>
      </c>
      <c r="C3070" s="10" t="s">
        <v>153</v>
      </c>
      <c r="D3070" s="11">
        <v>1999</v>
      </c>
      <c r="E3070" s="7" t="s">
        <v>11</v>
      </c>
      <c r="F3070" s="8">
        <v>3210</v>
      </c>
      <c r="G3070" s="8">
        <v>39812</v>
      </c>
      <c r="H3070" s="8">
        <v>2060</v>
      </c>
      <c r="I3070" s="8">
        <v>47532</v>
      </c>
      <c r="J3070" t="str">
        <f>LOOKUP(A3070,Feuil7!A$2:A$28,Feuil7!D$2:D$28)</f>
        <v>PAYS DE LA LOIRE</v>
      </c>
      <c r="K3070" t="str">
        <f t="shared" si="191"/>
        <v>niveau primaire</v>
      </c>
      <c r="L3070" t="str">
        <f t="shared" si="192"/>
        <v>OUEST</v>
      </c>
      <c r="M3070" s="11">
        <f t="shared" si="193"/>
        <v>92614</v>
      </c>
      <c r="N3070" s="11">
        <f t="shared" si="194"/>
        <v>5270</v>
      </c>
    </row>
    <row r="3071" spans="1:14" x14ac:dyDescent="0.25">
      <c r="A3071" s="5">
        <v>73</v>
      </c>
      <c r="B3071" s="9" t="s">
        <v>76</v>
      </c>
      <c r="C3071" s="10" t="s">
        <v>77</v>
      </c>
      <c r="D3071" s="11">
        <v>2011</v>
      </c>
      <c r="E3071" s="7" t="s">
        <v>194</v>
      </c>
      <c r="F3071" s="8">
        <v>477.80874885787455</v>
      </c>
      <c r="G3071" s="8">
        <v>3961.7591546868889</v>
      </c>
      <c r="H3071" s="8">
        <v>321.74261938396864</v>
      </c>
      <c r="I3071" s="8">
        <v>5727.0007234058648</v>
      </c>
      <c r="J3071" t="str">
        <f>LOOKUP(A3071,Feuil7!A$2:A$28,Feuil7!D$2:D$28)</f>
        <v>MIDI-PYRENEES</v>
      </c>
      <c r="K3071" t="str">
        <f t="shared" si="191"/>
        <v>niveau secondaire</v>
      </c>
      <c r="L3071" t="str">
        <f t="shared" si="192"/>
        <v>SUD-OUEST</v>
      </c>
      <c r="M3071" s="11">
        <f t="shared" si="193"/>
        <v>10488.311246334597</v>
      </c>
      <c r="N3071" s="11">
        <f t="shared" si="194"/>
        <v>799.55136824184319</v>
      </c>
    </row>
    <row r="3072" spans="1:14" x14ac:dyDescent="0.25">
      <c r="A3072" s="5">
        <v>21</v>
      </c>
      <c r="B3072" s="9" t="s">
        <v>25</v>
      </c>
      <c r="C3072" s="10" t="s">
        <v>26</v>
      </c>
      <c r="D3072" s="11">
        <v>1999</v>
      </c>
      <c r="E3072" s="7" t="s">
        <v>197</v>
      </c>
      <c r="F3072" s="8">
        <v>955</v>
      </c>
      <c r="G3072" s="8">
        <v>10736</v>
      </c>
      <c r="H3072" s="8">
        <v>1154</v>
      </c>
      <c r="I3072" s="8">
        <v>11403</v>
      </c>
      <c r="J3072" t="str">
        <f>LOOKUP(A3072,Feuil7!A$2:A$28,Feuil7!D$2:D$28)</f>
        <v>CHAMPAGNE-ARDENNE</v>
      </c>
      <c r="K3072" t="str">
        <f t="shared" si="191"/>
        <v>niveau supérieur</v>
      </c>
      <c r="L3072" t="str">
        <f t="shared" si="192"/>
        <v>BASSIN PARISIEN</v>
      </c>
      <c r="M3072" s="11">
        <f t="shared" si="193"/>
        <v>24248</v>
      </c>
      <c r="N3072" s="11">
        <f t="shared" si="194"/>
        <v>2109</v>
      </c>
    </row>
    <row r="3073" spans="1:14" x14ac:dyDescent="0.25">
      <c r="A3073" s="5">
        <v>52</v>
      </c>
      <c r="B3073" s="9" t="s">
        <v>57</v>
      </c>
      <c r="C3073" s="10" t="s">
        <v>117</v>
      </c>
      <c r="D3073" s="11">
        <v>2006</v>
      </c>
      <c r="E3073" s="7" t="s">
        <v>193</v>
      </c>
      <c r="F3073" s="8">
        <v>45.162396652025521</v>
      </c>
      <c r="G3073" s="8">
        <v>13264.173026247694</v>
      </c>
      <c r="H3073" s="8">
        <v>40.894428650989894</v>
      </c>
      <c r="I3073" s="8">
        <v>20459.44436879905</v>
      </c>
      <c r="J3073" t="str">
        <f>LOOKUP(A3073,Feuil7!A$2:A$28,Feuil7!D$2:D$28)</f>
        <v>PAYS DE LA LOIRE</v>
      </c>
      <c r="K3073" t="str">
        <f t="shared" si="191"/>
        <v>niveau primaire</v>
      </c>
      <c r="L3073" t="str">
        <f t="shared" si="192"/>
        <v>OUEST</v>
      </c>
      <c r="M3073" s="11">
        <f t="shared" si="193"/>
        <v>33809.674220349756</v>
      </c>
      <c r="N3073" s="11">
        <f t="shared" si="194"/>
        <v>86.056825303015415</v>
      </c>
    </row>
    <row r="3074" spans="1:14" x14ac:dyDescent="0.25">
      <c r="A3074" s="5">
        <v>43</v>
      </c>
      <c r="B3074" s="9" t="s">
        <v>90</v>
      </c>
      <c r="C3074" s="10" t="s">
        <v>91</v>
      </c>
      <c r="D3074" s="11">
        <v>1982</v>
      </c>
      <c r="E3074" s="7" t="s">
        <v>197</v>
      </c>
      <c r="F3074" s="8">
        <v>448</v>
      </c>
      <c r="G3074" s="8">
        <v>4424</v>
      </c>
      <c r="H3074" s="8">
        <v>544</v>
      </c>
      <c r="I3074" s="8">
        <v>4900</v>
      </c>
      <c r="J3074" t="str">
        <f>LOOKUP(A3074,Feuil7!A$2:A$28,Feuil7!D$2:D$28)</f>
        <v>FRANCHE-COMTE</v>
      </c>
      <c r="K3074" t="str">
        <f t="shared" si="191"/>
        <v>niveau supérieur</v>
      </c>
      <c r="L3074" t="str">
        <f t="shared" si="192"/>
        <v>EST</v>
      </c>
      <c r="M3074" s="11">
        <f t="shared" si="193"/>
        <v>10316</v>
      </c>
      <c r="N3074" s="11">
        <f t="shared" si="194"/>
        <v>992</v>
      </c>
    </row>
    <row r="3075" spans="1:14" x14ac:dyDescent="0.25">
      <c r="A3075" s="5">
        <v>83</v>
      </c>
      <c r="B3075" s="9" t="s">
        <v>63</v>
      </c>
      <c r="C3075" s="10" t="s">
        <v>98</v>
      </c>
      <c r="D3075" s="11">
        <v>2006</v>
      </c>
      <c r="E3075" s="7" t="s">
        <v>193</v>
      </c>
      <c r="F3075" s="8">
        <v>53.719741905709931</v>
      </c>
      <c r="G3075" s="8">
        <v>10102.052331562038</v>
      </c>
      <c r="H3075" s="8">
        <v>22.888720731501259</v>
      </c>
      <c r="I3075" s="8">
        <v>14915.796214030324</v>
      </c>
      <c r="J3075" t="str">
        <f>LOOKUP(A3075,Feuil7!A$2:A$28,Feuil7!D$2:D$28)</f>
        <v>AUVERGNE</v>
      </c>
      <c r="K3075" t="str">
        <f t="shared" ref="K3075:K3138" si="195">IF(OR(E3075="Aucun",E3075="CEP"),"niveau primaire",IF(OR(E3075="CAP-BEP",E3075="BEPC"),"niveau secondaire",IF(OR(E3075="BAC",E3075="SUP"),"niveau supérieur","")))</f>
        <v>niveau primaire</v>
      </c>
      <c r="L3075" t="str">
        <f t="shared" ref="L3075:L3138" si="196">IF(OR(J3075="ile-de-France"),"REGION PARISIENNE",IF(OR(J3075="bourgogne",J3075="centre",J3075="champagne-ardenne",J3075="basse-normandie",J3075="haute-normandie",J3075="picardie"),"BASSIN PARISIEN",IF(OR(J3075="nord pas-de-calais"),"NORD",IF(OR(J3075="alsace",J3075="franche-comte",J3075="lorraine"),"EST",IF(OR(J3075="bretagne",J3075="pays de la loire",J3075="poitou-charentes"),"OUEST",IF(OR(J3075="aquitaine",J3075="limousin",J3075="midi-pyrenees"),"SUD-OUEST",IF(OR(J3075="auvergne",J3075="rhone-alpes"),"CENTRE-EST",IF(OR(J3075="languedoc-roussillon",J3075="provence-alpes-cote d'azur",J3075="corse"),"MEDITERRANEE",""))))))))</f>
        <v>CENTRE-EST</v>
      </c>
      <c r="M3075" s="11">
        <f t="shared" ref="M3075:M3138" si="197">SUM(F3075,G3075,H3075,I3075)</f>
        <v>25094.457008229576</v>
      </c>
      <c r="N3075" s="11">
        <f t="shared" ref="N3075:N3138" si="198">SUM(F3075,H3075)</f>
        <v>76.60846263721119</v>
      </c>
    </row>
    <row r="3076" spans="1:14" x14ac:dyDescent="0.25">
      <c r="A3076" s="5">
        <v>73</v>
      </c>
      <c r="B3076" s="9" t="s">
        <v>76</v>
      </c>
      <c r="C3076" s="10" t="s">
        <v>77</v>
      </c>
      <c r="D3076">
        <v>1968</v>
      </c>
      <c r="E3076" s="7" t="s">
        <v>194</v>
      </c>
      <c r="F3076" s="8">
        <v>536</v>
      </c>
      <c r="G3076" s="8">
        <v>1376</v>
      </c>
      <c r="H3076" s="8">
        <v>836</v>
      </c>
      <c r="I3076" s="8">
        <v>2112</v>
      </c>
      <c r="J3076" t="str">
        <f>LOOKUP(A3076,Feuil7!A$2:A$28,Feuil7!D$2:D$28)</f>
        <v>MIDI-PYRENEES</v>
      </c>
      <c r="K3076" t="str">
        <f t="shared" si="195"/>
        <v>niveau secondaire</v>
      </c>
      <c r="L3076" t="str">
        <f t="shared" si="196"/>
        <v>SUD-OUEST</v>
      </c>
      <c r="M3076" s="11">
        <f t="shared" si="197"/>
        <v>4860</v>
      </c>
      <c r="N3076" s="11">
        <f t="shared" si="198"/>
        <v>1372</v>
      </c>
    </row>
    <row r="3077" spans="1:14" x14ac:dyDescent="0.25">
      <c r="A3077" s="5">
        <v>82</v>
      </c>
      <c r="B3077" s="9" t="s">
        <v>96</v>
      </c>
      <c r="C3077" s="10" t="s">
        <v>97</v>
      </c>
      <c r="D3077">
        <v>1968</v>
      </c>
      <c r="E3077" s="7" t="s">
        <v>194</v>
      </c>
      <c r="F3077" s="8">
        <v>1476</v>
      </c>
      <c r="G3077" s="8">
        <v>4424</v>
      </c>
      <c r="H3077" s="8">
        <v>2508</v>
      </c>
      <c r="I3077" s="8">
        <v>9680</v>
      </c>
      <c r="J3077" t="str">
        <f>LOOKUP(A3077,Feuil7!A$2:A$28,Feuil7!D$2:D$28)</f>
        <v>RHONE-ALPES</v>
      </c>
      <c r="K3077" t="str">
        <f t="shared" si="195"/>
        <v>niveau secondaire</v>
      </c>
      <c r="L3077" t="str">
        <f t="shared" si="196"/>
        <v>CENTRE-EST</v>
      </c>
      <c r="M3077" s="11">
        <f t="shared" si="197"/>
        <v>18088</v>
      </c>
      <c r="N3077" s="11">
        <f t="shared" si="198"/>
        <v>3984</v>
      </c>
    </row>
    <row r="3078" spans="1:14" x14ac:dyDescent="0.25">
      <c r="A3078" s="5">
        <v>82</v>
      </c>
      <c r="B3078" s="9" t="s">
        <v>96</v>
      </c>
      <c r="C3078" s="10" t="s">
        <v>97</v>
      </c>
      <c r="D3078" s="11">
        <v>1999</v>
      </c>
      <c r="E3078" s="7" t="s">
        <v>195</v>
      </c>
      <c r="F3078" s="8">
        <v>6773</v>
      </c>
      <c r="G3078" s="8">
        <v>77486</v>
      </c>
      <c r="H3078" s="8">
        <v>4452</v>
      </c>
      <c r="I3078" s="8">
        <v>58530</v>
      </c>
      <c r="J3078" t="str">
        <f>LOOKUP(A3078,Feuil7!A$2:A$28,Feuil7!D$2:D$28)</f>
        <v>RHONE-ALPES</v>
      </c>
      <c r="K3078" t="str">
        <f t="shared" si="195"/>
        <v>niveau secondaire</v>
      </c>
      <c r="L3078" t="str">
        <f t="shared" si="196"/>
        <v>CENTRE-EST</v>
      </c>
      <c r="M3078" s="11">
        <f t="shared" si="197"/>
        <v>147241</v>
      </c>
      <c r="N3078" s="11">
        <f t="shared" si="198"/>
        <v>11225</v>
      </c>
    </row>
    <row r="3079" spans="1:14" x14ac:dyDescent="0.25">
      <c r="A3079" s="5">
        <v>93</v>
      </c>
      <c r="B3079" s="9" t="s">
        <v>32</v>
      </c>
      <c r="C3079" s="10" t="s">
        <v>33</v>
      </c>
      <c r="D3079">
        <v>1968</v>
      </c>
      <c r="E3079" s="7" t="s">
        <v>197</v>
      </c>
      <c r="F3079" s="8">
        <v>1840</v>
      </c>
      <c r="G3079" s="8">
        <v>26416</v>
      </c>
      <c r="H3079" s="8">
        <v>1648</v>
      </c>
      <c r="I3079" s="8">
        <v>10220</v>
      </c>
      <c r="J3079" t="str">
        <f>LOOKUP(A3079,Feuil7!A$2:A$28,Feuil7!D$2:D$28)</f>
        <v>PROVENCE-ALPES-COTE D'AZUR</v>
      </c>
      <c r="K3079" t="str">
        <f t="shared" si="195"/>
        <v>niveau supérieur</v>
      </c>
      <c r="L3079" t="str">
        <f t="shared" si="196"/>
        <v>MEDITERRANEE</v>
      </c>
      <c r="M3079" s="11">
        <f t="shared" si="197"/>
        <v>40124</v>
      </c>
      <c r="N3079" s="11">
        <f t="shared" si="198"/>
        <v>3488</v>
      </c>
    </row>
    <row r="3080" spans="1:14" x14ac:dyDescent="0.25">
      <c r="A3080" s="5">
        <v>94</v>
      </c>
      <c r="B3080" s="9" t="s">
        <v>53</v>
      </c>
      <c r="C3080" s="10" t="s">
        <v>54</v>
      </c>
      <c r="D3080" s="11">
        <v>2006</v>
      </c>
      <c r="E3080" s="7" t="s">
        <v>195</v>
      </c>
      <c r="F3080" s="8">
        <v>1481.1633174189869</v>
      </c>
      <c r="G3080" s="8">
        <v>10813.362459677634</v>
      </c>
      <c r="H3080" s="8">
        <v>782.77251924796997</v>
      </c>
      <c r="I3080" s="8">
        <v>8794.227338734765</v>
      </c>
      <c r="J3080" t="str">
        <f>LOOKUP(A3080,Feuil7!A$2:A$28,Feuil7!D$2:D$28)</f>
        <v>CORSE</v>
      </c>
      <c r="K3080" t="str">
        <f t="shared" si="195"/>
        <v>niveau secondaire</v>
      </c>
      <c r="L3080" t="str">
        <f t="shared" si="196"/>
        <v>MEDITERRANEE</v>
      </c>
      <c r="M3080" s="11">
        <f t="shared" si="197"/>
        <v>21871.525635079357</v>
      </c>
      <c r="N3080" s="11">
        <f t="shared" si="198"/>
        <v>2263.9358366669567</v>
      </c>
    </row>
    <row r="3081" spans="1:14" x14ac:dyDescent="0.25">
      <c r="A3081" s="5">
        <v>82</v>
      </c>
      <c r="B3081" s="9" t="s">
        <v>309</v>
      </c>
      <c r="C3081" s="10" t="s">
        <v>20</v>
      </c>
      <c r="D3081" s="11">
        <v>2006</v>
      </c>
      <c r="E3081" s="7" t="s">
        <v>196</v>
      </c>
      <c r="F3081" s="8">
        <v>1995.2490251637234</v>
      </c>
      <c r="G3081" s="8">
        <v>14642.646282708096</v>
      </c>
      <c r="H3081" s="8">
        <v>1731.740646657988</v>
      </c>
      <c r="I3081" s="8">
        <v>16940.670677637296</v>
      </c>
      <c r="J3081" t="str">
        <f>LOOKUP(A3081,Feuil7!A$2:A$28,Feuil7!D$2:D$28)</f>
        <v>RHONE-ALPES</v>
      </c>
      <c r="K3081" t="str">
        <f t="shared" si="195"/>
        <v>niveau supérieur</v>
      </c>
      <c r="L3081" t="str">
        <f t="shared" si="196"/>
        <v>CENTRE-EST</v>
      </c>
      <c r="M3081" s="11">
        <f t="shared" si="197"/>
        <v>35310.306632167107</v>
      </c>
      <c r="N3081" s="11">
        <f t="shared" si="198"/>
        <v>3726.9896718217115</v>
      </c>
    </row>
    <row r="3082" spans="1:14" x14ac:dyDescent="0.25">
      <c r="A3082" s="5">
        <v>74</v>
      </c>
      <c r="B3082" s="9" t="s">
        <v>59</v>
      </c>
      <c r="C3082" s="10" t="s">
        <v>60</v>
      </c>
      <c r="D3082" s="11">
        <v>1999</v>
      </c>
      <c r="E3082" s="7" t="s">
        <v>11</v>
      </c>
      <c r="F3082" s="8">
        <v>458</v>
      </c>
      <c r="G3082" s="8">
        <v>8517</v>
      </c>
      <c r="H3082" s="8">
        <v>365</v>
      </c>
      <c r="I3082" s="8">
        <v>9625</v>
      </c>
      <c r="J3082" t="str">
        <f>LOOKUP(A3082,Feuil7!A$2:A$28,Feuil7!D$2:D$28)</f>
        <v>LIMOUSIN</v>
      </c>
      <c r="K3082" t="str">
        <f t="shared" si="195"/>
        <v>niveau primaire</v>
      </c>
      <c r="L3082" t="str">
        <f t="shared" si="196"/>
        <v>SUD-OUEST</v>
      </c>
      <c r="M3082" s="11">
        <f t="shared" si="197"/>
        <v>18965</v>
      </c>
      <c r="N3082" s="11">
        <f t="shared" si="198"/>
        <v>823</v>
      </c>
    </row>
    <row r="3083" spans="1:14" x14ac:dyDescent="0.25">
      <c r="A3083" s="5">
        <v>52</v>
      </c>
      <c r="B3083" s="9" t="s">
        <v>110</v>
      </c>
      <c r="C3083" s="10" t="s">
        <v>111</v>
      </c>
      <c r="D3083" s="11">
        <v>2006</v>
      </c>
      <c r="E3083" s="7" t="s">
        <v>195</v>
      </c>
      <c r="F3083" s="8">
        <v>9299.585147116446</v>
      </c>
      <c r="G3083" s="8">
        <v>75038.585194877</v>
      </c>
      <c r="H3083" s="8">
        <v>5440.1244907522187</v>
      </c>
      <c r="I3083" s="8">
        <v>53964.713479161721</v>
      </c>
      <c r="J3083" t="str">
        <f>LOOKUP(A3083,Feuil7!A$2:A$28,Feuil7!D$2:D$28)</f>
        <v>PAYS DE LA LOIRE</v>
      </c>
      <c r="K3083" t="str">
        <f t="shared" si="195"/>
        <v>niveau secondaire</v>
      </c>
      <c r="L3083" t="str">
        <f t="shared" si="196"/>
        <v>OUEST</v>
      </c>
      <c r="M3083" s="11">
        <f t="shared" si="197"/>
        <v>143743.00831190738</v>
      </c>
      <c r="N3083" s="11">
        <f t="shared" si="198"/>
        <v>14739.709637868666</v>
      </c>
    </row>
    <row r="3084" spans="1:14" x14ac:dyDescent="0.25">
      <c r="A3084" s="5">
        <v>74</v>
      </c>
      <c r="B3084" s="9" t="s">
        <v>59</v>
      </c>
      <c r="C3084" s="10" t="s">
        <v>60</v>
      </c>
      <c r="D3084" s="11">
        <v>2006</v>
      </c>
      <c r="E3084" s="7" t="s">
        <v>195</v>
      </c>
      <c r="F3084" s="8">
        <v>1157.2751539143189</v>
      </c>
      <c r="G3084" s="8">
        <v>15091.583577134566</v>
      </c>
      <c r="H3084" s="8">
        <v>666.97220774118966</v>
      </c>
      <c r="I3084" s="8">
        <v>9565.2607422342626</v>
      </c>
      <c r="J3084" t="str">
        <f>LOOKUP(A3084,Feuil7!A$2:A$28,Feuil7!D$2:D$28)</f>
        <v>LIMOUSIN</v>
      </c>
      <c r="K3084" t="str">
        <f t="shared" si="195"/>
        <v>niveau secondaire</v>
      </c>
      <c r="L3084" t="str">
        <f t="shared" si="196"/>
        <v>SUD-OUEST</v>
      </c>
      <c r="M3084" s="11">
        <f t="shared" si="197"/>
        <v>26481.091681024336</v>
      </c>
      <c r="N3084" s="11">
        <f t="shared" si="198"/>
        <v>1824.2473616555085</v>
      </c>
    </row>
    <row r="3085" spans="1:14" x14ac:dyDescent="0.25">
      <c r="A3085" s="5">
        <v>43</v>
      </c>
      <c r="B3085" s="9" t="s">
        <v>90</v>
      </c>
      <c r="C3085" s="10" t="s">
        <v>91</v>
      </c>
      <c r="D3085">
        <v>1968</v>
      </c>
      <c r="E3085" s="7" t="s">
        <v>193</v>
      </c>
      <c r="F3085" s="8">
        <v>4064</v>
      </c>
      <c r="G3085" s="8">
        <v>22544</v>
      </c>
      <c r="H3085" s="8">
        <v>3856</v>
      </c>
      <c r="I3085" s="8">
        <v>27556</v>
      </c>
      <c r="J3085" t="str">
        <f>LOOKUP(A3085,Feuil7!A$2:A$28,Feuil7!D$2:D$28)</f>
        <v>FRANCHE-COMTE</v>
      </c>
      <c r="K3085" t="str">
        <f t="shared" si="195"/>
        <v>niveau primaire</v>
      </c>
      <c r="L3085" t="str">
        <f t="shared" si="196"/>
        <v>EST</v>
      </c>
      <c r="M3085" s="11">
        <f t="shared" si="197"/>
        <v>58020</v>
      </c>
      <c r="N3085" s="11">
        <f t="shared" si="198"/>
        <v>7920</v>
      </c>
    </row>
    <row r="3086" spans="1:14" x14ac:dyDescent="0.25">
      <c r="A3086" s="5">
        <v>91</v>
      </c>
      <c r="B3086" s="9" t="s">
        <v>141</v>
      </c>
      <c r="C3086" s="10" t="s">
        <v>142</v>
      </c>
      <c r="D3086" s="11">
        <v>2006</v>
      </c>
      <c r="E3086" s="7" t="s">
        <v>11</v>
      </c>
      <c r="F3086" s="8">
        <v>3333.5009045792317</v>
      </c>
      <c r="G3086" s="8">
        <v>27492.160457262416</v>
      </c>
      <c r="H3086" s="8">
        <v>2544.3077739661994</v>
      </c>
      <c r="I3086" s="8">
        <v>36384.878407230251</v>
      </c>
      <c r="J3086" t="str">
        <f>LOOKUP(A3086,Feuil7!A$2:A$28,Feuil7!D$2:D$28)</f>
        <v>LANGUEDOC-ROUSSILLON</v>
      </c>
      <c r="K3086" t="str">
        <f t="shared" si="195"/>
        <v>niveau primaire</v>
      </c>
      <c r="L3086" t="str">
        <f t="shared" si="196"/>
        <v>MEDITERRANEE</v>
      </c>
      <c r="M3086" s="11">
        <f t="shared" si="197"/>
        <v>69754.847543038108</v>
      </c>
      <c r="N3086" s="11">
        <f t="shared" si="198"/>
        <v>5877.8086785454307</v>
      </c>
    </row>
    <row r="3087" spans="1:14" x14ac:dyDescent="0.25">
      <c r="A3087" s="5">
        <v>24</v>
      </c>
      <c r="B3087" s="9" t="s">
        <v>86</v>
      </c>
      <c r="C3087" s="10" t="s">
        <v>87</v>
      </c>
      <c r="D3087" s="11">
        <v>1999</v>
      </c>
      <c r="E3087" s="7" t="s">
        <v>193</v>
      </c>
      <c r="F3087" s="8">
        <v>191</v>
      </c>
      <c r="G3087" s="8">
        <v>29134</v>
      </c>
      <c r="H3087" s="8">
        <v>68</v>
      </c>
      <c r="I3087" s="8">
        <v>46370</v>
      </c>
      <c r="J3087" t="str">
        <f>LOOKUP(A3087,Feuil7!A$2:A$28,Feuil7!D$2:D$28)</f>
        <v>CENTRE</v>
      </c>
      <c r="K3087" t="str">
        <f t="shared" si="195"/>
        <v>niveau primaire</v>
      </c>
      <c r="L3087" t="str">
        <f t="shared" si="196"/>
        <v>BASSIN PARISIEN</v>
      </c>
      <c r="M3087" s="11">
        <f t="shared" si="197"/>
        <v>75763</v>
      </c>
      <c r="N3087" s="11">
        <f t="shared" si="198"/>
        <v>259</v>
      </c>
    </row>
    <row r="3088" spans="1:14" x14ac:dyDescent="0.25">
      <c r="A3088" s="5">
        <v>93</v>
      </c>
      <c r="B3088" s="9" t="s">
        <v>14</v>
      </c>
      <c r="C3088" s="10" t="s">
        <v>171</v>
      </c>
      <c r="D3088">
        <v>1968</v>
      </c>
      <c r="E3088" s="7" t="s">
        <v>196</v>
      </c>
      <c r="F3088" s="8">
        <v>1676</v>
      </c>
      <c r="G3088" s="8">
        <v>11120</v>
      </c>
      <c r="H3088" s="8">
        <v>2300</v>
      </c>
      <c r="I3088" s="8">
        <v>10104</v>
      </c>
      <c r="J3088" t="str">
        <f>LOOKUP(A3088,Feuil7!A$2:A$28,Feuil7!D$2:D$28)</f>
        <v>PROVENCE-ALPES-COTE D'AZUR</v>
      </c>
      <c r="K3088" t="str">
        <f t="shared" si="195"/>
        <v>niveau supérieur</v>
      </c>
      <c r="L3088" t="str">
        <f t="shared" si="196"/>
        <v>MEDITERRANEE</v>
      </c>
      <c r="M3088" s="11">
        <f t="shared" si="197"/>
        <v>25200</v>
      </c>
      <c r="N3088" s="11">
        <f t="shared" si="198"/>
        <v>3976</v>
      </c>
    </row>
    <row r="3089" spans="1:14" x14ac:dyDescent="0.25">
      <c r="A3089" s="5">
        <v>26</v>
      </c>
      <c r="B3089" s="9" t="s">
        <v>182</v>
      </c>
      <c r="C3089" s="10" t="s">
        <v>183</v>
      </c>
      <c r="D3089" s="11">
        <v>1999</v>
      </c>
      <c r="E3089" s="7" t="s">
        <v>11</v>
      </c>
      <c r="F3089" s="8">
        <v>2600</v>
      </c>
      <c r="G3089" s="8">
        <v>22997</v>
      </c>
      <c r="H3089" s="8">
        <v>1877</v>
      </c>
      <c r="I3089" s="8">
        <v>25652</v>
      </c>
      <c r="J3089" t="str">
        <f>LOOKUP(A3089,Feuil7!A$2:A$28,Feuil7!D$2:D$28)</f>
        <v>BOURGOGNE</v>
      </c>
      <c r="K3089" t="str">
        <f t="shared" si="195"/>
        <v>niveau primaire</v>
      </c>
      <c r="L3089" t="str">
        <f t="shared" si="196"/>
        <v>BASSIN PARISIEN</v>
      </c>
      <c r="M3089" s="11">
        <f t="shared" si="197"/>
        <v>53126</v>
      </c>
      <c r="N3089" s="11">
        <f t="shared" si="198"/>
        <v>4477</v>
      </c>
    </row>
    <row r="3090" spans="1:14" x14ac:dyDescent="0.25">
      <c r="A3090" s="5">
        <v>94</v>
      </c>
      <c r="B3090" s="9" t="s">
        <v>53</v>
      </c>
      <c r="C3090" s="10" t="s">
        <v>54</v>
      </c>
      <c r="D3090" s="11">
        <v>2011</v>
      </c>
      <c r="E3090" s="7" t="s">
        <v>197</v>
      </c>
      <c r="F3090" s="8">
        <v>586.95374296285263</v>
      </c>
      <c r="G3090" s="8">
        <v>11489.308422643298</v>
      </c>
      <c r="H3090" s="8">
        <v>729.81918653554578</v>
      </c>
      <c r="I3090" s="8">
        <v>14548.992499776354</v>
      </c>
      <c r="J3090" t="str">
        <f>LOOKUP(A3090,Feuil7!A$2:A$28,Feuil7!D$2:D$28)</f>
        <v>CORSE</v>
      </c>
      <c r="K3090" t="str">
        <f t="shared" si="195"/>
        <v>niveau supérieur</v>
      </c>
      <c r="L3090" t="str">
        <f t="shared" si="196"/>
        <v>MEDITERRANEE</v>
      </c>
      <c r="M3090" s="11">
        <f t="shared" si="197"/>
        <v>27355.073851918052</v>
      </c>
      <c r="N3090" s="11">
        <f t="shared" si="198"/>
        <v>1316.7729294983983</v>
      </c>
    </row>
    <row r="3091" spans="1:14" x14ac:dyDescent="0.25">
      <c r="A3091" s="5">
        <v>11</v>
      </c>
      <c r="B3091" s="9" t="s">
        <v>160</v>
      </c>
      <c r="C3091" s="10" t="s">
        <v>161</v>
      </c>
      <c r="D3091" s="11">
        <v>2006</v>
      </c>
      <c r="E3091" s="7" t="s">
        <v>11</v>
      </c>
      <c r="F3091" s="8">
        <v>9796.4630342382061</v>
      </c>
      <c r="G3091" s="8">
        <v>72327.298116395876</v>
      </c>
      <c r="H3091" s="8">
        <v>5701.3340949108788</v>
      </c>
      <c r="I3091" s="8">
        <v>79992.170247545873</v>
      </c>
      <c r="J3091" t="str">
        <f>LOOKUP(A3091,Feuil7!A$2:A$28,Feuil7!D$2:D$28)</f>
        <v>ILE-DE-FRANCE</v>
      </c>
      <c r="K3091" t="str">
        <f t="shared" si="195"/>
        <v>niveau primaire</v>
      </c>
      <c r="L3091" t="str">
        <f t="shared" si="196"/>
        <v>REGION PARISIENNE</v>
      </c>
      <c r="M3091" s="11">
        <f t="shared" si="197"/>
        <v>167817.26549309085</v>
      </c>
      <c r="N3091" s="11">
        <f t="shared" si="198"/>
        <v>15497.797129149085</v>
      </c>
    </row>
    <row r="3092" spans="1:14" x14ac:dyDescent="0.25">
      <c r="A3092" s="5">
        <v>53</v>
      </c>
      <c r="B3092" s="9" t="s">
        <v>70</v>
      </c>
      <c r="C3092" s="10" t="s">
        <v>71</v>
      </c>
      <c r="D3092">
        <v>1968</v>
      </c>
      <c r="E3092" s="7" t="s">
        <v>194</v>
      </c>
      <c r="F3092" s="8">
        <v>3592</v>
      </c>
      <c r="G3092" s="8">
        <v>7496</v>
      </c>
      <c r="H3092" s="8">
        <v>3308</v>
      </c>
      <c r="I3092" s="8">
        <v>10864</v>
      </c>
      <c r="J3092" t="str">
        <f>LOOKUP(A3092,Feuil7!A$2:A$28,Feuil7!D$2:D$28)</f>
        <v>BRETAGNE</v>
      </c>
      <c r="K3092" t="str">
        <f t="shared" si="195"/>
        <v>niveau secondaire</v>
      </c>
      <c r="L3092" t="str">
        <f t="shared" si="196"/>
        <v>OUEST</v>
      </c>
      <c r="M3092" s="11">
        <f t="shared" si="197"/>
        <v>25260</v>
      </c>
      <c r="N3092" s="11">
        <f t="shared" si="198"/>
        <v>6900</v>
      </c>
    </row>
    <row r="3093" spans="1:14" x14ac:dyDescent="0.25">
      <c r="A3093" s="5">
        <v>52</v>
      </c>
      <c r="B3093" s="9" t="s">
        <v>100</v>
      </c>
      <c r="C3093" s="10" t="s">
        <v>101</v>
      </c>
      <c r="D3093" s="11">
        <v>2006</v>
      </c>
      <c r="E3093" s="7" t="s">
        <v>195</v>
      </c>
      <c r="F3093" s="8">
        <v>13046.760779160857</v>
      </c>
      <c r="G3093" s="8">
        <v>132796.83472400339</v>
      </c>
      <c r="H3093" s="8">
        <v>7936.4320022601296</v>
      </c>
      <c r="I3093" s="8">
        <v>101779.78222005945</v>
      </c>
      <c r="J3093" t="str">
        <f>LOOKUP(A3093,Feuil7!A$2:A$28,Feuil7!D$2:D$28)</f>
        <v>PAYS DE LA LOIRE</v>
      </c>
      <c r="K3093" t="str">
        <f t="shared" si="195"/>
        <v>niveau secondaire</v>
      </c>
      <c r="L3093" t="str">
        <f t="shared" si="196"/>
        <v>OUEST</v>
      </c>
      <c r="M3093" s="11">
        <f t="shared" si="197"/>
        <v>255559.80972548382</v>
      </c>
      <c r="N3093" s="11">
        <f t="shared" si="198"/>
        <v>20983.192781420985</v>
      </c>
    </row>
    <row r="3094" spans="1:14" x14ac:dyDescent="0.25">
      <c r="A3094" s="5">
        <v>93</v>
      </c>
      <c r="B3094" s="9" t="s">
        <v>14</v>
      </c>
      <c r="C3094" s="10" t="s">
        <v>171</v>
      </c>
      <c r="D3094" s="11">
        <v>2011</v>
      </c>
      <c r="E3094" s="7" t="s">
        <v>197</v>
      </c>
      <c r="F3094" s="8">
        <v>3514.3406221119044</v>
      </c>
      <c r="G3094" s="8">
        <v>80407.04518962669</v>
      </c>
      <c r="H3094" s="8">
        <v>4622.1593194629013</v>
      </c>
      <c r="I3094" s="8">
        <v>94827.917258578091</v>
      </c>
      <c r="J3094" t="str">
        <f>LOOKUP(A3094,Feuil7!A$2:A$28,Feuil7!D$2:D$28)</f>
        <v>PROVENCE-ALPES-COTE D'AZUR</v>
      </c>
      <c r="K3094" t="str">
        <f t="shared" si="195"/>
        <v>niveau supérieur</v>
      </c>
      <c r="L3094" t="str">
        <f t="shared" si="196"/>
        <v>MEDITERRANEE</v>
      </c>
      <c r="M3094" s="11">
        <f t="shared" si="197"/>
        <v>183371.46238977957</v>
      </c>
      <c r="N3094" s="11">
        <f t="shared" si="198"/>
        <v>8136.4999415748061</v>
      </c>
    </row>
    <row r="3095" spans="1:14" x14ac:dyDescent="0.25">
      <c r="A3095" s="5">
        <v>52</v>
      </c>
      <c r="B3095" s="9" t="s">
        <v>57</v>
      </c>
      <c r="C3095" s="10" t="s">
        <v>117</v>
      </c>
      <c r="D3095" s="11">
        <v>1990</v>
      </c>
      <c r="E3095" s="7" t="s">
        <v>193</v>
      </c>
      <c r="F3095" s="8">
        <v>332</v>
      </c>
      <c r="G3095" s="8">
        <v>18236</v>
      </c>
      <c r="H3095" s="8">
        <v>280</v>
      </c>
      <c r="I3095" s="8">
        <v>24800</v>
      </c>
      <c r="J3095" t="str">
        <f>LOOKUP(A3095,Feuil7!A$2:A$28,Feuil7!D$2:D$28)</f>
        <v>PAYS DE LA LOIRE</v>
      </c>
      <c r="K3095" t="str">
        <f t="shared" si="195"/>
        <v>niveau primaire</v>
      </c>
      <c r="L3095" t="str">
        <f t="shared" si="196"/>
        <v>OUEST</v>
      </c>
      <c r="M3095" s="11">
        <f t="shared" si="197"/>
        <v>43648</v>
      </c>
      <c r="N3095" s="11">
        <f t="shared" si="198"/>
        <v>612</v>
      </c>
    </row>
    <row r="3096" spans="1:14" x14ac:dyDescent="0.25">
      <c r="A3096" s="5">
        <v>52</v>
      </c>
      <c r="B3096" s="9" t="s">
        <v>61</v>
      </c>
      <c r="C3096" s="10" t="s">
        <v>153</v>
      </c>
      <c r="D3096">
        <v>1968</v>
      </c>
      <c r="E3096" s="7" t="s">
        <v>194</v>
      </c>
      <c r="F3096" s="8">
        <v>1468</v>
      </c>
      <c r="G3096" s="8">
        <v>2688</v>
      </c>
      <c r="H3096" s="8">
        <v>1364</v>
      </c>
      <c r="I3096" s="8">
        <v>4992</v>
      </c>
      <c r="J3096" t="str">
        <f>LOOKUP(A3096,Feuil7!A$2:A$28,Feuil7!D$2:D$28)</f>
        <v>PAYS DE LA LOIRE</v>
      </c>
      <c r="K3096" t="str">
        <f t="shared" si="195"/>
        <v>niveau secondaire</v>
      </c>
      <c r="L3096" t="str">
        <f t="shared" si="196"/>
        <v>OUEST</v>
      </c>
      <c r="M3096" s="11">
        <f t="shared" si="197"/>
        <v>10512</v>
      </c>
      <c r="N3096" s="11">
        <f t="shared" si="198"/>
        <v>2832</v>
      </c>
    </row>
    <row r="3097" spans="1:14" x14ac:dyDescent="0.25">
      <c r="A3097" s="5">
        <v>52</v>
      </c>
      <c r="B3097" s="9" t="s">
        <v>174</v>
      </c>
      <c r="C3097" s="10" t="s">
        <v>175</v>
      </c>
      <c r="D3097" s="11">
        <v>1990</v>
      </c>
      <c r="E3097" s="7" t="s">
        <v>194</v>
      </c>
      <c r="F3097" s="8">
        <v>1176</v>
      </c>
      <c r="G3097" s="8">
        <v>7433</v>
      </c>
      <c r="H3097" s="8">
        <v>1588</v>
      </c>
      <c r="I3097" s="8">
        <v>13360</v>
      </c>
      <c r="J3097" t="str">
        <f>LOOKUP(A3097,Feuil7!A$2:A$28,Feuil7!D$2:D$28)</f>
        <v>PAYS DE LA LOIRE</v>
      </c>
      <c r="K3097" t="str">
        <f t="shared" si="195"/>
        <v>niveau secondaire</v>
      </c>
      <c r="L3097" t="str">
        <f t="shared" si="196"/>
        <v>OUEST</v>
      </c>
      <c r="M3097" s="11">
        <f t="shared" si="197"/>
        <v>23557</v>
      </c>
      <c r="N3097" s="11">
        <f t="shared" si="198"/>
        <v>2764</v>
      </c>
    </row>
    <row r="3098" spans="1:14" x14ac:dyDescent="0.25">
      <c r="A3098" s="5">
        <v>26</v>
      </c>
      <c r="B3098" s="9" t="s">
        <v>151</v>
      </c>
      <c r="C3098" s="10" t="s">
        <v>152</v>
      </c>
      <c r="D3098">
        <v>1968</v>
      </c>
      <c r="E3098" s="7" t="s">
        <v>193</v>
      </c>
      <c r="F3098" s="8">
        <v>7872</v>
      </c>
      <c r="G3098" s="8">
        <v>50284</v>
      </c>
      <c r="H3098" s="8">
        <v>9892</v>
      </c>
      <c r="I3098" s="8">
        <v>63292</v>
      </c>
      <c r="J3098" t="str">
        <f>LOOKUP(A3098,Feuil7!A$2:A$28,Feuil7!D$2:D$28)</f>
        <v>BOURGOGNE</v>
      </c>
      <c r="K3098" t="str">
        <f t="shared" si="195"/>
        <v>niveau primaire</v>
      </c>
      <c r="L3098" t="str">
        <f t="shared" si="196"/>
        <v>BASSIN PARISIEN</v>
      </c>
      <c r="M3098" s="11">
        <f t="shared" si="197"/>
        <v>131340</v>
      </c>
      <c r="N3098" s="11">
        <f t="shared" si="198"/>
        <v>17764</v>
      </c>
    </row>
    <row r="3099" spans="1:14" x14ac:dyDescent="0.25">
      <c r="A3099" s="5">
        <v>53</v>
      </c>
      <c r="B3099" s="9" t="s">
        <v>121</v>
      </c>
      <c r="C3099" s="10" t="s">
        <v>122</v>
      </c>
      <c r="D3099" s="11">
        <v>2006</v>
      </c>
      <c r="E3099" s="7" t="s">
        <v>193</v>
      </c>
      <c r="F3099" s="8">
        <v>136.44079342706095</v>
      </c>
      <c r="G3099" s="8">
        <v>29612.819860518772</v>
      </c>
      <c r="H3099" s="8">
        <v>45.631904434567915</v>
      </c>
      <c r="I3099" s="8">
        <v>48765.396732693254</v>
      </c>
      <c r="J3099" t="str">
        <f>LOOKUP(A3099,Feuil7!A$2:A$28,Feuil7!D$2:D$28)</f>
        <v>BRETAGNE</v>
      </c>
      <c r="K3099" t="str">
        <f t="shared" si="195"/>
        <v>niveau primaire</v>
      </c>
      <c r="L3099" t="str">
        <f t="shared" si="196"/>
        <v>OUEST</v>
      </c>
      <c r="M3099" s="11">
        <f t="shared" si="197"/>
        <v>78560.289291073655</v>
      </c>
      <c r="N3099" s="11">
        <f t="shared" si="198"/>
        <v>182.07269786162885</v>
      </c>
    </row>
    <row r="3100" spans="1:14" x14ac:dyDescent="0.25">
      <c r="A3100" s="5">
        <v>82</v>
      </c>
      <c r="B3100" s="9" t="s">
        <v>147</v>
      </c>
      <c r="C3100" s="10" t="s">
        <v>148</v>
      </c>
      <c r="D3100" s="11">
        <v>2006</v>
      </c>
      <c r="E3100" s="7" t="s">
        <v>195</v>
      </c>
      <c r="F3100" s="8">
        <v>14479.797921460022</v>
      </c>
      <c r="G3100" s="8">
        <v>124194.93660344678</v>
      </c>
      <c r="H3100" s="8">
        <v>9354.5694084789957</v>
      </c>
      <c r="I3100" s="8">
        <v>98711.572529758443</v>
      </c>
      <c r="J3100" t="str">
        <f>LOOKUP(A3100,Feuil7!A$2:A$28,Feuil7!D$2:D$28)</f>
        <v>RHONE-ALPES</v>
      </c>
      <c r="K3100" t="str">
        <f t="shared" si="195"/>
        <v>niveau secondaire</v>
      </c>
      <c r="L3100" t="str">
        <f t="shared" si="196"/>
        <v>CENTRE-EST</v>
      </c>
      <c r="M3100" s="11">
        <f t="shared" si="197"/>
        <v>246740.87646314426</v>
      </c>
      <c r="N3100" s="11">
        <f t="shared" si="198"/>
        <v>23834.367329939018</v>
      </c>
    </row>
    <row r="3101" spans="1:14" x14ac:dyDescent="0.25">
      <c r="A3101" s="5">
        <v>25</v>
      </c>
      <c r="B3101" s="9" t="s">
        <v>35</v>
      </c>
      <c r="C3101" s="10" t="s">
        <v>36</v>
      </c>
      <c r="D3101" s="11">
        <v>1975</v>
      </c>
      <c r="E3101" s="7" t="s">
        <v>196</v>
      </c>
      <c r="F3101" s="8">
        <v>2060</v>
      </c>
      <c r="G3101" s="8">
        <v>9265</v>
      </c>
      <c r="H3101" s="8">
        <v>2950</v>
      </c>
      <c r="I3101" s="8">
        <v>8020</v>
      </c>
      <c r="J3101" t="str">
        <f>LOOKUP(A3101,Feuil7!A$2:A$28,Feuil7!D$2:D$28)</f>
        <v>BASSE-NORMANDIE</v>
      </c>
      <c r="K3101" t="str">
        <f t="shared" si="195"/>
        <v>niveau supérieur</v>
      </c>
      <c r="L3101" t="str">
        <f t="shared" si="196"/>
        <v>BASSIN PARISIEN</v>
      </c>
      <c r="M3101" s="11">
        <f t="shared" si="197"/>
        <v>22295</v>
      </c>
      <c r="N3101" s="11">
        <f t="shared" si="198"/>
        <v>5010</v>
      </c>
    </row>
    <row r="3102" spans="1:14" x14ac:dyDescent="0.25">
      <c r="A3102" s="5">
        <v>94</v>
      </c>
      <c r="B3102" s="9" t="s">
        <v>53</v>
      </c>
      <c r="C3102" s="10" t="s">
        <v>54</v>
      </c>
      <c r="D3102" s="11">
        <v>1999</v>
      </c>
      <c r="E3102" s="7" t="s">
        <v>194</v>
      </c>
      <c r="F3102" s="8">
        <v>571</v>
      </c>
      <c r="G3102" s="8">
        <v>5527</v>
      </c>
      <c r="H3102" s="8">
        <v>333</v>
      </c>
      <c r="I3102" s="8">
        <v>6773</v>
      </c>
      <c r="J3102" t="str">
        <f>LOOKUP(A3102,Feuil7!A$2:A$28,Feuil7!D$2:D$28)</f>
        <v>CORSE</v>
      </c>
      <c r="K3102" t="str">
        <f t="shared" si="195"/>
        <v>niveau secondaire</v>
      </c>
      <c r="L3102" t="str">
        <f t="shared" si="196"/>
        <v>MEDITERRANEE</v>
      </c>
      <c r="M3102" s="11">
        <f t="shared" si="197"/>
        <v>13204</v>
      </c>
      <c r="N3102" s="11">
        <f t="shared" si="198"/>
        <v>904</v>
      </c>
    </row>
    <row r="3103" spans="1:14" x14ac:dyDescent="0.25">
      <c r="A3103" s="5">
        <v>53</v>
      </c>
      <c r="B3103" s="9" t="s">
        <v>121</v>
      </c>
      <c r="C3103" s="10" t="s">
        <v>122</v>
      </c>
      <c r="D3103" s="11">
        <v>1999</v>
      </c>
      <c r="E3103" s="7" t="s">
        <v>195</v>
      </c>
      <c r="F3103" s="8">
        <v>6529</v>
      </c>
      <c r="G3103" s="8">
        <v>70113</v>
      </c>
      <c r="H3103" s="8">
        <v>4083</v>
      </c>
      <c r="I3103" s="8">
        <v>50571</v>
      </c>
      <c r="J3103" t="str">
        <f>LOOKUP(A3103,Feuil7!A$2:A$28,Feuil7!D$2:D$28)</f>
        <v>BRETAGNE</v>
      </c>
      <c r="K3103" t="str">
        <f t="shared" si="195"/>
        <v>niveau secondaire</v>
      </c>
      <c r="L3103" t="str">
        <f t="shared" si="196"/>
        <v>OUEST</v>
      </c>
      <c r="M3103" s="11">
        <f t="shared" si="197"/>
        <v>131296</v>
      </c>
      <c r="N3103" s="11">
        <f t="shared" si="198"/>
        <v>10612</v>
      </c>
    </row>
    <row r="3104" spans="1:14" x14ac:dyDescent="0.25">
      <c r="A3104" s="5">
        <v>24</v>
      </c>
      <c r="B3104" s="9" t="s">
        <v>84</v>
      </c>
      <c r="C3104" s="10" t="s">
        <v>85</v>
      </c>
      <c r="D3104">
        <v>1968</v>
      </c>
      <c r="E3104" s="7" t="s">
        <v>193</v>
      </c>
      <c r="F3104" s="8">
        <v>3960</v>
      </c>
      <c r="G3104" s="8">
        <v>24104</v>
      </c>
      <c r="H3104" s="8">
        <v>4392</v>
      </c>
      <c r="I3104" s="8">
        <v>28372</v>
      </c>
      <c r="J3104" t="str">
        <f>LOOKUP(A3104,Feuil7!A$2:A$28,Feuil7!D$2:D$28)</f>
        <v>CENTRE</v>
      </c>
      <c r="K3104" t="str">
        <f t="shared" si="195"/>
        <v>niveau primaire</v>
      </c>
      <c r="L3104" t="str">
        <f t="shared" si="196"/>
        <v>BASSIN PARISIEN</v>
      </c>
      <c r="M3104" s="11">
        <f t="shared" si="197"/>
        <v>60828</v>
      </c>
      <c r="N3104" s="11">
        <f t="shared" si="198"/>
        <v>8352</v>
      </c>
    </row>
    <row r="3105" spans="1:14" x14ac:dyDescent="0.25">
      <c r="A3105" s="5">
        <v>74</v>
      </c>
      <c r="B3105" s="9" t="s">
        <v>178</v>
      </c>
      <c r="C3105" s="10" t="s">
        <v>179</v>
      </c>
      <c r="D3105" s="11">
        <v>1990</v>
      </c>
      <c r="E3105" s="7" t="s">
        <v>194</v>
      </c>
      <c r="F3105" s="8">
        <v>954</v>
      </c>
      <c r="G3105" s="8">
        <v>6665</v>
      </c>
      <c r="H3105" s="8">
        <v>941</v>
      </c>
      <c r="I3105" s="8">
        <v>12204</v>
      </c>
      <c r="J3105" t="str">
        <f>LOOKUP(A3105,Feuil7!A$2:A$28,Feuil7!D$2:D$28)</f>
        <v>LIMOUSIN</v>
      </c>
      <c r="K3105" t="str">
        <f t="shared" si="195"/>
        <v>niveau secondaire</v>
      </c>
      <c r="L3105" t="str">
        <f t="shared" si="196"/>
        <v>SUD-OUEST</v>
      </c>
      <c r="M3105" s="11">
        <f t="shared" si="197"/>
        <v>20764</v>
      </c>
      <c r="N3105" s="11">
        <f t="shared" si="198"/>
        <v>1895</v>
      </c>
    </row>
    <row r="3106" spans="1:14" x14ac:dyDescent="0.25">
      <c r="A3106" s="5">
        <v>94</v>
      </c>
      <c r="B3106" s="9" t="s">
        <v>53</v>
      </c>
      <c r="C3106" s="10" t="s">
        <v>54</v>
      </c>
      <c r="D3106">
        <v>1968</v>
      </c>
      <c r="E3106" s="7" t="s">
        <v>197</v>
      </c>
      <c r="F3106" s="8">
        <v>60</v>
      </c>
      <c r="G3106" s="8">
        <v>900</v>
      </c>
      <c r="H3106" s="8">
        <v>120</v>
      </c>
      <c r="I3106" s="8">
        <v>380</v>
      </c>
      <c r="J3106" t="str">
        <f>LOOKUP(A3106,Feuil7!A$2:A$28,Feuil7!D$2:D$28)</f>
        <v>CORSE</v>
      </c>
      <c r="K3106" t="str">
        <f t="shared" si="195"/>
        <v>niveau supérieur</v>
      </c>
      <c r="L3106" t="str">
        <f t="shared" si="196"/>
        <v>MEDITERRANEE</v>
      </c>
      <c r="M3106" s="11">
        <f t="shared" si="197"/>
        <v>1460</v>
      </c>
      <c r="N3106" s="11">
        <f t="shared" si="198"/>
        <v>180</v>
      </c>
    </row>
    <row r="3107" spans="1:14" x14ac:dyDescent="0.25">
      <c r="A3107" s="5">
        <v>74</v>
      </c>
      <c r="B3107" s="9" t="s">
        <v>48</v>
      </c>
      <c r="C3107" s="10" t="s">
        <v>49</v>
      </c>
      <c r="D3107" s="11">
        <v>1982</v>
      </c>
      <c r="E3107" s="7" t="s">
        <v>11</v>
      </c>
      <c r="F3107" s="8">
        <v>2940</v>
      </c>
      <c r="G3107" s="8">
        <v>29800</v>
      </c>
      <c r="H3107" s="8">
        <v>2400</v>
      </c>
      <c r="I3107" s="8">
        <v>36348</v>
      </c>
      <c r="J3107" t="str">
        <f>LOOKUP(A3107,Feuil7!A$2:A$28,Feuil7!D$2:D$28)</f>
        <v>LIMOUSIN</v>
      </c>
      <c r="K3107" t="str">
        <f t="shared" si="195"/>
        <v>niveau primaire</v>
      </c>
      <c r="L3107" t="str">
        <f t="shared" si="196"/>
        <v>SUD-OUEST</v>
      </c>
      <c r="M3107" s="11">
        <f t="shared" si="197"/>
        <v>71488</v>
      </c>
      <c r="N3107" s="11">
        <f t="shared" si="198"/>
        <v>5340</v>
      </c>
    </row>
    <row r="3108" spans="1:14" x14ac:dyDescent="0.25">
      <c r="A3108" s="5">
        <v>42</v>
      </c>
      <c r="B3108" s="9" t="s">
        <v>145</v>
      </c>
      <c r="C3108" s="10" t="s">
        <v>146</v>
      </c>
      <c r="D3108" s="11">
        <v>2011</v>
      </c>
      <c r="E3108" s="7" t="s">
        <v>11</v>
      </c>
      <c r="F3108" s="8">
        <v>4619.656305894764</v>
      </c>
      <c r="G3108" s="8">
        <v>46771.929338806462</v>
      </c>
      <c r="H3108" s="8">
        <v>3337.8979001534549</v>
      </c>
      <c r="I3108" s="8">
        <v>62068.953264988522</v>
      </c>
      <c r="J3108" t="str">
        <f>LOOKUP(A3108,Feuil7!A$2:A$28,Feuil7!D$2:D$28)</f>
        <v>ALSACE</v>
      </c>
      <c r="K3108" t="str">
        <f t="shared" si="195"/>
        <v>niveau primaire</v>
      </c>
      <c r="L3108" t="str">
        <f t="shared" si="196"/>
        <v>EST</v>
      </c>
      <c r="M3108" s="11">
        <f t="shared" si="197"/>
        <v>116798.4368098432</v>
      </c>
      <c r="N3108" s="11">
        <f t="shared" si="198"/>
        <v>7957.5542060482185</v>
      </c>
    </row>
    <row r="3109" spans="1:14" x14ac:dyDescent="0.25">
      <c r="A3109" s="5">
        <v>41</v>
      </c>
      <c r="B3109" s="9" t="s">
        <v>180</v>
      </c>
      <c r="C3109" s="10" t="s">
        <v>181</v>
      </c>
      <c r="D3109" s="11">
        <v>1999</v>
      </c>
      <c r="E3109" s="7" t="s">
        <v>194</v>
      </c>
      <c r="F3109" s="8">
        <v>1338</v>
      </c>
      <c r="G3109" s="8">
        <v>7582</v>
      </c>
      <c r="H3109" s="8">
        <v>950</v>
      </c>
      <c r="I3109" s="8">
        <v>10337</v>
      </c>
      <c r="J3109" t="str">
        <f>LOOKUP(A3109,Feuil7!A$2:A$28,Feuil7!D$2:D$28)</f>
        <v>LORRAINE</v>
      </c>
      <c r="K3109" t="str">
        <f t="shared" si="195"/>
        <v>niveau secondaire</v>
      </c>
      <c r="L3109" t="str">
        <f t="shared" si="196"/>
        <v>EST</v>
      </c>
      <c r="M3109" s="11">
        <f t="shared" si="197"/>
        <v>20207</v>
      </c>
      <c r="N3109" s="11">
        <f t="shared" si="198"/>
        <v>2288</v>
      </c>
    </row>
    <row r="3110" spans="1:14" x14ac:dyDescent="0.25">
      <c r="A3110" s="5">
        <v>24</v>
      </c>
      <c r="B3110" s="9" t="s">
        <v>94</v>
      </c>
      <c r="C3110" s="10" t="s">
        <v>95</v>
      </c>
      <c r="D3110">
        <v>1968</v>
      </c>
      <c r="E3110" s="7" t="s">
        <v>193</v>
      </c>
      <c r="F3110" s="8">
        <v>4528</v>
      </c>
      <c r="G3110" s="8">
        <v>25632</v>
      </c>
      <c r="H3110" s="8">
        <v>5348</v>
      </c>
      <c r="I3110" s="8">
        <v>29804</v>
      </c>
      <c r="J3110" t="str">
        <f>LOOKUP(A3110,Feuil7!A$2:A$28,Feuil7!D$2:D$28)</f>
        <v>CENTRE</v>
      </c>
      <c r="K3110" t="str">
        <f t="shared" si="195"/>
        <v>niveau primaire</v>
      </c>
      <c r="L3110" t="str">
        <f t="shared" si="196"/>
        <v>BASSIN PARISIEN</v>
      </c>
      <c r="M3110" s="11">
        <f t="shared" si="197"/>
        <v>65312</v>
      </c>
      <c r="N3110" s="11">
        <f t="shared" si="198"/>
        <v>9876</v>
      </c>
    </row>
    <row r="3111" spans="1:14" x14ac:dyDescent="0.25">
      <c r="A3111" s="5">
        <v>73</v>
      </c>
      <c r="B3111" s="9" t="s">
        <v>168</v>
      </c>
      <c r="C3111" s="10" t="s">
        <v>169</v>
      </c>
      <c r="D3111" s="11">
        <v>1975</v>
      </c>
      <c r="E3111" s="7" t="s">
        <v>195</v>
      </c>
      <c r="F3111" s="8">
        <v>5475</v>
      </c>
      <c r="G3111" s="8">
        <v>11540</v>
      </c>
      <c r="H3111" s="8">
        <v>3600</v>
      </c>
      <c r="I3111" s="8">
        <v>7150</v>
      </c>
      <c r="J3111" t="str">
        <f>LOOKUP(A3111,Feuil7!A$2:A$28,Feuil7!D$2:D$28)</f>
        <v>MIDI-PYRENEES</v>
      </c>
      <c r="K3111" t="str">
        <f t="shared" si="195"/>
        <v>niveau secondaire</v>
      </c>
      <c r="L3111" t="str">
        <f t="shared" si="196"/>
        <v>SUD-OUEST</v>
      </c>
      <c r="M3111" s="11">
        <f t="shared" si="197"/>
        <v>27765</v>
      </c>
      <c r="N3111" s="11">
        <f t="shared" si="198"/>
        <v>9075</v>
      </c>
    </row>
    <row r="3112" spans="1:14" x14ac:dyDescent="0.25">
      <c r="A3112" s="5">
        <v>25</v>
      </c>
      <c r="B3112" s="9" t="s">
        <v>112</v>
      </c>
      <c r="C3112" s="10" t="s">
        <v>113</v>
      </c>
      <c r="D3112" s="11">
        <v>2006</v>
      </c>
      <c r="E3112" s="7" t="s">
        <v>197</v>
      </c>
      <c r="F3112" s="8">
        <v>1662.2709307423627</v>
      </c>
      <c r="G3112" s="8">
        <v>22522.422427996211</v>
      </c>
      <c r="H3112" s="8">
        <v>2734.063568163785</v>
      </c>
      <c r="I3112" s="8">
        <v>27272.857844602539</v>
      </c>
      <c r="J3112" t="str">
        <f>LOOKUP(A3112,Feuil7!A$2:A$28,Feuil7!D$2:D$28)</f>
        <v>BASSE-NORMANDIE</v>
      </c>
      <c r="K3112" t="str">
        <f t="shared" si="195"/>
        <v>niveau supérieur</v>
      </c>
      <c r="L3112" t="str">
        <f t="shared" si="196"/>
        <v>BASSIN PARISIEN</v>
      </c>
      <c r="M3112" s="11">
        <f t="shared" si="197"/>
        <v>54191.614771504901</v>
      </c>
      <c r="N3112" s="11">
        <f t="shared" si="198"/>
        <v>4396.3344989061479</v>
      </c>
    </row>
    <row r="3113" spans="1:14" x14ac:dyDescent="0.25">
      <c r="A3113" s="5">
        <v>24</v>
      </c>
      <c r="B3113" s="9" t="s">
        <v>102</v>
      </c>
      <c r="C3113" s="10" t="s">
        <v>103</v>
      </c>
      <c r="D3113" s="11">
        <v>1990</v>
      </c>
      <c r="E3113" s="7" t="s">
        <v>11</v>
      </c>
      <c r="F3113" s="8">
        <v>6632</v>
      </c>
      <c r="G3113" s="8">
        <v>45556</v>
      </c>
      <c r="H3113" s="8">
        <v>5364</v>
      </c>
      <c r="I3113" s="8">
        <v>53561</v>
      </c>
      <c r="J3113" t="str">
        <f>LOOKUP(A3113,Feuil7!A$2:A$28,Feuil7!D$2:D$28)</f>
        <v>CENTRE</v>
      </c>
      <c r="K3113" t="str">
        <f t="shared" si="195"/>
        <v>niveau primaire</v>
      </c>
      <c r="L3113" t="str">
        <f t="shared" si="196"/>
        <v>BASSIN PARISIEN</v>
      </c>
      <c r="M3113" s="11">
        <f t="shared" si="197"/>
        <v>111113</v>
      </c>
      <c r="N3113" s="11">
        <f t="shared" si="198"/>
        <v>11996</v>
      </c>
    </row>
    <row r="3114" spans="1:14" x14ac:dyDescent="0.25">
      <c r="A3114" s="5">
        <v>42</v>
      </c>
      <c r="B3114" s="9" t="s">
        <v>145</v>
      </c>
      <c r="C3114" s="10" t="s">
        <v>146</v>
      </c>
      <c r="D3114" s="11">
        <v>1999</v>
      </c>
      <c r="E3114" s="7" t="s">
        <v>11</v>
      </c>
      <c r="F3114" s="8">
        <v>5126</v>
      </c>
      <c r="G3114" s="8">
        <v>45676</v>
      </c>
      <c r="H3114" s="8">
        <v>3344</v>
      </c>
      <c r="I3114" s="8">
        <v>60792</v>
      </c>
      <c r="J3114" t="str">
        <f>LOOKUP(A3114,Feuil7!A$2:A$28,Feuil7!D$2:D$28)</f>
        <v>ALSACE</v>
      </c>
      <c r="K3114" t="str">
        <f t="shared" si="195"/>
        <v>niveau primaire</v>
      </c>
      <c r="L3114" t="str">
        <f t="shared" si="196"/>
        <v>EST</v>
      </c>
      <c r="M3114" s="11">
        <f t="shared" si="197"/>
        <v>114938</v>
      </c>
      <c r="N3114" s="11">
        <f t="shared" si="198"/>
        <v>8470</v>
      </c>
    </row>
    <row r="3115" spans="1:14" x14ac:dyDescent="0.25">
      <c r="A3115" s="5">
        <v>22</v>
      </c>
      <c r="B3115" s="9" t="s">
        <v>166</v>
      </c>
      <c r="C3115" s="10" t="s">
        <v>167</v>
      </c>
      <c r="D3115" s="11">
        <v>1990</v>
      </c>
      <c r="E3115" s="7" t="s">
        <v>195</v>
      </c>
      <c r="F3115" s="8">
        <v>8557</v>
      </c>
      <c r="G3115" s="8">
        <v>35902</v>
      </c>
      <c r="H3115" s="8">
        <v>6300</v>
      </c>
      <c r="I3115" s="8">
        <v>20204</v>
      </c>
      <c r="J3115" t="str">
        <f>LOOKUP(A3115,Feuil7!A$2:A$28,Feuil7!D$2:D$28)</f>
        <v>PICARDIE</v>
      </c>
      <c r="K3115" t="str">
        <f t="shared" si="195"/>
        <v>niveau secondaire</v>
      </c>
      <c r="L3115" t="str">
        <f t="shared" si="196"/>
        <v>BASSIN PARISIEN</v>
      </c>
      <c r="M3115" s="11">
        <f t="shared" si="197"/>
        <v>70963</v>
      </c>
      <c r="N3115" s="11">
        <f t="shared" si="198"/>
        <v>14857</v>
      </c>
    </row>
    <row r="3116" spans="1:14" x14ac:dyDescent="0.25">
      <c r="A3116" s="5">
        <v>31</v>
      </c>
      <c r="B3116" s="9" t="s">
        <v>133</v>
      </c>
      <c r="C3116" s="10" t="s">
        <v>134</v>
      </c>
      <c r="D3116">
        <v>1968</v>
      </c>
      <c r="E3116" s="7" t="s">
        <v>11</v>
      </c>
      <c r="F3116" s="8">
        <v>27508</v>
      </c>
      <c r="G3116" s="8">
        <v>179528</v>
      </c>
      <c r="H3116" s="8">
        <v>28972</v>
      </c>
      <c r="I3116" s="8">
        <v>228848</v>
      </c>
      <c r="J3116" t="str">
        <f>LOOKUP(A3116,Feuil7!A$2:A$28,Feuil7!D$2:D$28)</f>
        <v>NORD-PAS-DE-CALAIS</v>
      </c>
      <c r="K3116" t="str">
        <f t="shared" si="195"/>
        <v>niveau primaire</v>
      </c>
      <c r="L3116" t="str">
        <f t="shared" si="196"/>
        <v/>
      </c>
      <c r="M3116" s="11">
        <f t="shared" si="197"/>
        <v>464856</v>
      </c>
      <c r="N3116" s="11">
        <f t="shared" si="198"/>
        <v>56480</v>
      </c>
    </row>
    <row r="3117" spans="1:14" x14ac:dyDescent="0.25">
      <c r="A3117" s="5">
        <v>91</v>
      </c>
      <c r="B3117" s="9" t="s">
        <v>72</v>
      </c>
      <c r="C3117" s="10" t="s">
        <v>73</v>
      </c>
      <c r="D3117" s="11">
        <v>1990</v>
      </c>
      <c r="E3117" s="7" t="s">
        <v>195</v>
      </c>
      <c r="F3117" s="8">
        <v>8105</v>
      </c>
      <c r="G3117" s="8">
        <v>37220</v>
      </c>
      <c r="H3117" s="8">
        <v>6377</v>
      </c>
      <c r="I3117" s="8">
        <v>27481</v>
      </c>
      <c r="J3117" t="str">
        <f>LOOKUP(A3117,Feuil7!A$2:A$28,Feuil7!D$2:D$28)</f>
        <v>LANGUEDOC-ROUSSILLON</v>
      </c>
      <c r="K3117" t="str">
        <f t="shared" si="195"/>
        <v>niveau secondaire</v>
      </c>
      <c r="L3117" t="str">
        <f t="shared" si="196"/>
        <v>MEDITERRANEE</v>
      </c>
      <c r="M3117" s="11">
        <f t="shared" si="197"/>
        <v>79183</v>
      </c>
      <c r="N3117" s="11">
        <f t="shared" si="198"/>
        <v>14482</v>
      </c>
    </row>
    <row r="3118" spans="1:14" x14ac:dyDescent="0.25">
      <c r="A3118" s="5">
        <v>41</v>
      </c>
      <c r="B3118" s="9" t="s">
        <v>119</v>
      </c>
      <c r="C3118" s="10" t="s">
        <v>120</v>
      </c>
      <c r="D3118" s="11">
        <v>1999</v>
      </c>
      <c r="E3118" s="7" t="s">
        <v>194</v>
      </c>
      <c r="F3118" s="8">
        <v>590</v>
      </c>
      <c r="G3118" s="8">
        <v>3418</v>
      </c>
      <c r="H3118" s="8">
        <v>426</v>
      </c>
      <c r="I3118" s="8">
        <v>4987</v>
      </c>
      <c r="J3118" t="str">
        <f>LOOKUP(A3118,Feuil7!A$2:A$28,Feuil7!D$2:D$28)</f>
        <v>LORRAINE</v>
      </c>
      <c r="K3118" t="str">
        <f t="shared" si="195"/>
        <v>niveau secondaire</v>
      </c>
      <c r="L3118" t="str">
        <f t="shared" si="196"/>
        <v>EST</v>
      </c>
      <c r="M3118" s="11">
        <f t="shared" si="197"/>
        <v>9421</v>
      </c>
      <c r="N3118" s="11">
        <f t="shared" si="198"/>
        <v>1016</v>
      </c>
    </row>
    <row r="3119" spans="1:14" x14ac:dyDescent="0.25">
      <c r="A3119" s="5">
        <v>54</v>
      </c>
      <c r="B3119" s="9" t="s">
        <v>42</v>
      </c>
      <c r="C3119" s="10" t="s">
        <v>43</v>
      </c>
      <c r="D3119" s="11">
        <v>1999</v>
      </c>
      <c r="E3119" s="7" t="s">
        <v>196</v>
      </c>
      <c r="F3119" s="8">
        <v>2837</v>
      </c>
      <c r="G3119" s="8">
        <v>19520</v>
      </c>
      <c r="H3119" s="8">
        <v>3018</v>
      </c>
      <c r="I3119" s="8">
        <v>23062</v>
      </c>
      <c r="J3119" t="str">
        <f>LOOKUP(A3119,Feuil7!A$2:A$28,Feuil7!D$2:D$28)</f>
        <v>POITOU-CHARENTES</v>
      </c>
      <c r="K3119" t="str">
        <f t="shared" si="195"/>
        <v>niveau supérieur</v>
      </c>
      <c r="L3119" t="str">
        <f t="shared" si="196"/>
        <v>OUEST</v>
      </c>
      <c r="M3119" s="11">
        <f t="shared" si="197"/>
        <v>48437</v>
      </c>
      <c r="N3119" s="11">
        <f t="shared" si="198"/>
        <v>5855</v>
      </c>
    </row>
    <row r="3120" spans="1:14" x14ac:dyDescent="0.25">
      <c r="A3120" s="5">
        <v>72</v>
      </c>
      <c r="B3120" s="9" t="s">
        <v>78</v>
      </c>
      <c r="C3120" s="10" t="s">
        <v>79</v>
      </c>
      <c r="D3120" s="11">
        <v>1982</v>
      </c>
      <c r="E3120" s="7" t="s">
        <v>11</v>
      </c>
      <c r="F3120" s="8">
        <v>16452</v>
      </c>
      <c r="G3120" s="8">
        <v>119076</v>
      </c>
      <c r="H3120" s="8">
        <v>13308</v>
      </c>
      <c r="I3120" s="8">
        <v>158912</v>
      </c>
      <c r="J3120" t="str">
        <f>LOOKUP(A3120,Feuil7!A$2:A$28,Feuil7!D$2:D$28)</f>
        <v>AQUITAINE</v>
      </c>
      <c r="K3120" t="str">
        <f t="shared" si="195"/>
        <v>niveau primaire</v>
      </c>
      <c r="L3120" t="str">
        <f t="shared" si="196"/>
        <v>SUD-OUEST</v>
      </c>
      <c r="M3120" s="11">
        <f t="shared" si="197"/>
        <v>307748</v>
      </c>
      <c r="N3120" s="11">
        <f t="shared" si="198"/>
        <v>29760</v>
      </c>
    </row>
    <row r="3121" spans="1:14" x14ac:dyDescent="0.25">
      <c r="A3121" s="5">
        <v>93</v>
      </c>
      <c r="B3121" s="9" t="s">
        <v>308</v>
      </c>
      <c r="C3121" s="10" t="s">
        <v>17</v>
      </c>
      <c r="D3121" s="11">
        <v>2006</v>
      </c>
      <c r="E3121" s="7" t="s">
        <v>195</v>
      </c>
      <c r="F3121" s="8">
        <v>1749.3951632200396</v>
      </c>
      <c r="G3121" s="8">
        <v>15726.719083945078</v>
      </c>
      <c r="H3121" s="8">
        <v>1193.2417967090207</v>
      </c>
      <c r="I3121" s="8">
        <v>11518.600390976826</v>
      </c>
      <c r="J3121" t="str">
        <f>LOOKUP(A3121,Feuil7!A$2:A$28,Feuil7!D$2:D$28)</f>
        <v>PROVENCE-ALPES-COTE D'AZUR</v>
      </c>
      <c r="K3121" t="str">
        <f t="shared" si="195"/>
        <v>niveau secondaire</v>
      </c>
      <c r="L3121" t="str">
        <f t="shared" si="196"/>
        <v>MEDITERRANEE</v>
      </c>
      <c r="M3121" s="11">
        <f t="shared" si="197"/>
        <v>30187.956434850967</v>
      </c>
      <c r="N3121" s="11">
        <f t="shared" si="198"/>
        <v>2942.6369599290601</v>
      </c>
    </row>
    <row r="3122" spans="1:14" x14ac:dyDescent="0.25">
      <c r="A3122" s="5">
        <v>25</v>
      </c>
      <c r="B3122" s="9" t="s">
        <v>35</v>
      </c>
      <c r="C3122" s="10" t="s">
        <v>36</v>
      </c>
      <c r="D3122" s="11">
        <v>1990</v>
      </c>
      <c r="E3122" s="7" t="s">
        <v>193</v>
      </c>
      <c r="F3122" s="8">
        <v>1983</v>
      </c>
      <c r="G3122" s="8">
        <v>35828</v>
      </c>
      <c r="H3122" s="8">
        <v>1876</v>
      </c>
      <c r="I3122" s="8">
        <v>53248</v>
      </c>
      <c r="J3122" t="str">
        <f>LOOKUP(A3122,Feuil7!A$2:A$28,Feuil7!D$2:D$28)</f>
        <v>BASSE-NORMANDIE</v>
      </c>
      <c r="K3122" t="str">
        <f t="shared" si="195"/>
        <v>niveau primaire</v>
      </c>
      <c r="L3122" t="str">
        <f t="shared" si="196"/>
        <v>BASSIN PARISIEN</v>
      </c>
      <c r="M3122" s="11">
        <f t="shared" si="197"/>
        <v>92935</v>
      </c>
      <c r="N3122" s="11">
        <f t="shared" si="198"/>
        <v>3859</v>
      </c>
    </row>
    <row r="3123" spans="1:14" x14ac:dyDescent="0.25">
      <c r="A3123" s="5">
        <v>93</v>
      </c>
      <c r="B3123" s="9" t="s">
        <v>310</v>
      </c>
      <c r="C3123" s="10" t="s">
        <v>19</v>
      </c>
      <c r="D3123" s="11">
        <v>2006</v>
      </c>
      <c r="E3123" s="7" t="s">
        <v>11</v>
      </c>
      <c r="F3123" s="8">
        <v>6477.7089093355671</v>
      </c>
      <c r="G3123" s="8">
        <v>65143.522733223828</v>
      </c>
      <c r="H3123" s="8">
        <v>4117.7649109232807</v>
      </c>
      <c r="I3123" s="8">
        <v>78110.675081131136</v>
      </c>
      <c r="J3123" t="str">
        <f>LOOKUP(A3123,Feuil7!A$2:A$28,Feuil7!D$2:D$28)</f>
        <v>PROVENCE-ALPES-COTE D'AZUR</v>
      </c>
      <c r="K3123" t="str">
        <f t="shared" si="195"/>
        <v>niveau primaire</v>
      </c>
      <c r="L3123" t="str">
        <f t="shared" si="196"/>
        <v>MEDITERRANEE</v>
      </c>
      <c r="M3123" s="11">
        <f t="shared" si="197"/>
        <v>153849.6716346138</v>
      </c>
      <c r="N3123" s="11">
        <f t="shared" si="198"/>
        <v>10595.473820258849</v>
      </c>
    </row>
    <row r="3124" spans="1:14" x14ac:dyDescent="0.25">
      <c r="A3124" s="5">
        <v>72</v>
      </c>
      <c r="B3124" s="9" t="s">
        <v>78</v>
      </c>
      <c r="C3124" s="10" t="s">
        <v>79</v>
      </c>
      <c r="D3124" s="11">
        <v>1990</v>
      </c>
      <c r="E3124" s="7" t="s">
        <v>194</v>
      </c>
      <c r="F3124" s="8">
        <v>3643</v>
      </c>
      <c r="G3124" s="8">
        <v>24465</v>
      </c>
      <c r="H3124" s="8">
        <v>3492</v>
      </c>
      <c r="I3124" s="8">
        <v>40172</v>
      </c>
      <c r="J3124" t="str">
        <f>LOOKUP(A3124,Feuil7!A$2:A$28,Feuil7!D$2:D$28)</f>
        <v>AQUITAINE</v>
      </c>
      <c r="K3124" t="str">
        <f t="shared" si="195"/>
        <v>niveau secondaire</v>
      </c>
      <c r="L3124" t="str">
        <f t="shared" si="196"/>
        <v>SUD-OUEST</v>
      </c>
      <c r="M3124" s="11">
        <f t="shared" si="197"/>
        <v>71772</v>
      </c>
      <c r="N3124" s="11">
        <f t="shared" si="198"/>
        <v>7135</v>
      </c>
    </row>
    <row r="3125" spans="1:14" x14ac:dyDescent="0.25">
      <c r="A3125" s="5">
        <v>91</v>
      </c>
      <c r="B3125" s="9" t="s">
        <v>72</v>
      </c>
      <c r="C3125" s="10" t="s">
        <v>73</v>
      </c>
      <c r="D3125">
        <v>1968</v>
      </c>
      <c r="E3125" s="7" t="s">
        <v>196</v>
      </c>
      <c r="F3125" s="8">
        <v>1668</v>
      </c>
      <c r="G3125" s="8">
        <v>6960</v>
      </c>
      <c r="H3125" s="8">
        <v>1668</v>
      </c>
      <c r="I3125" s="8">
        <v>5996</v>
      </c>
      <c r="J3125" t="str">
        <f>LOOKUP(A3125,Feuil7!A$2:A$28,Feuil7!D$2:D$28)</f>
        <v>LANGUEDOC-ROUSSILLON</v>
      </c>
      <c r="K3125" t="str">
        <f t="shared" si="195"/>
        <v>niveau supérieur</v>
      </c>
      <c r="L3125" t="str">
        <f t="shared" si="196"/>
        <v>MEDITERRANEE</v>
      </c>
      <c r="M3125" s="11">
        <f t="shared" si="197"/>
        <v>16292</v>
      </c>
      <c r="N3125" s="11">
        <f t="shared" si="198"/>
        <v>3336</v>
      </c>
    </row>
    <row r="3126" spans="1:14" x14ac:dyDescent="0.25">
      <c r="A3126" s="5">
        <v>54</v>
      </c>
      <c r="B3126" s="9" t="s">
        <v>176</v>
      </c>
      <c r="C3126" s="10" t="s">
        <v>177</v>
      </c>
      <c r="D3126" s="11">
        <v>1999</v>
      </c>
      <c r="E3126" s="7" t="s">
        <v>197</v>
      </c>
      <c r="F3126" s="8">
        <v>1603</v>
      </c>
      <c r="G3126" s="8">
        <v>19491</v>
      </c>
      <c r="H3126" s="8">
        <v>1937</v>
      </c>
      <c r="I3126" s="8">
        <v>20961</v>
      </c>
      <c r="J3126" t="str">
        <f>LOOKUP(A3126,Feuil7!A$2:A$28,Feuil7!D$2:D$28)</f>
        <v>POITOU-CHARENTES</v>
      </c>
      <c r="K3126" t="str">
        <f t="shared" si="195"/>
        <v>niveau supérieur</v>
      </c>
      <c r="L3126" t="str">
        <f t="shared" si="196"/>
        <v>OUEST</v>
      </c>
      <c r="M3126" s="11">
        <f t="shared" si="197"/>
        <v>43992</v>
      </c>
      <c r="N3126" s="11">
        <f t="shared" si="198"/>
        <v>3540</v>
      </c>
    </row>
    <row r="3127" spans="1:14" x14ac:dyDescent="0.25">
      <c r="A3127" s="5">
        <v>31</v>
      </c>
      <c r="B3127" s="9" t="s">
        <v>127</v>
      </c>
      <c r="C3127" s="10" t="s">
        <v>128</v>
      </c>
      <c r="D3127" s="11">
        <v>2011</v>
      </c>
      <c r="E3127" s="7" t="s">
        <v>197</v>
      </c>
      <c r="F3127" s="8">
        <v>15586.777273973135</v>
      </c>
      <c r="G3127" s="8">
        <v>194808.95101889878</v>
      </c>
      <c r="H3127" s="8">
        <v>20754.698917846847</v>
      </c>
      <c r="I3127" s="8">
        <v>215029.91426426693</v>
      </c>
      <c r="J3127" t="str">
        <f>LOOKUP(A3127,Feuil7!A$2:A$28,Feuil7!D$2:D$28)</f>
        <v>NORD-PAS-DE-CALAIS</v>
      </c>
      <c r="K3127" t="str">
        <f t="shared" si="195"/>
        <v>niveau supérieur</v>
      </c>
      <c r="L3127" t="str">
        <f t="shared" si="196"/>
        <v/>
      </c>
      <c r="M3127" s="11">
        <f t="shared" si="197"/>
        <v>446180.3414749857</v>
      </c>
      <c r="N3127" s="11">
        <f t="shared" si="198"/>
        <v>36341.47619181998</v>
      </c>
    </row>
    <row r="3128" spans="1:14" x14ac:dyDescent="0.25">
      <c r="A3128" s="5">
        <v>53</v>
      </c>
      <c r="B3128" s="9" t="s">
        <v>82</v>
      </c>
      <c r="C3128" s="10" t="s">
        <v>83</v>
      </c>
      <c r="D3128">
        <v>1968</v>
      </c>
      <c r="E3128" s="7" t="s">
        <v>194</v>
      </c>
      <c r="F3128" s="8">
        <v>1972</v>
      </c>
      <c r="G3128" s="8">
        <v>5116</v>
      </c>
      <c r="H3128" s="8">
        <v>2548</v>
      </c>
      <c r="I3128" s="8">
        <v>9704</v>
      </c>
      <c r="J3128" t="str">
        <f>LOOKUP(A3128,Feuil7!A$2:A$28,Feuil7!D$2:D$28)</f>
        <v>BRETAGNE</v>
      </c>
      <c r="K3128" t="str">
        <f t="shared" si="195"/>
        <v>niveau secondaire</v>
      </c>
      <c r="L3128" t="str">
        <f t="shared" si="196"/>
        <v>OUEST</v>
      </c>
      <c r="M3128" s="11">
        <f t="shared" si="197"/>
        <v>19340</v>
      </c>
      <c r="N3128" s="11">
        <f t="shared" si="198"/>
        <v>4520</v>
      </c>
    </row>
    <row r="3129" spans="1:14" x14ac:dyDescent="0.25">
      <c r="A3129" s="5">
        <v>83</v>
      </c>
      <c r="B3129" s="9" t="s">
        <v>306</v>
      </c>
      <c r="C3129" s="10" t="s">
        <v>15</v>
      </c>
      <c r="D3129">
        <v>1968</v>
      </c>
      <c r="E3129" s="7" t="s">
        <v>195</v>
      </c>
      <c r="F3129" s="8">
        <v>4432</v>
      </c>
      <c r="G3129" s="8">
        <v>9480</v>
      </c>
      <c r="H3129" s="8">
        <v>3168</v>
      </c>
      <c r="I3129" s="8">
        <v>6356</v>
      </c>
      <c r="J3129" t="str">
        <f>LOOKUP(A3129,Feuil7!A$2:A$28,Feuil7!D$2:D$28)</f>
        <v>AUVERGNE</v>
      </c>
      <c r="K3129" t="str">
        <f t="shared" si="195"/>
        <v>niveau secondaire</v>
      </c>
      <c r="L3129" t="str">
        <f t="shared" si="196"/>
        <v>CENTRE-EST</v>
      </c>
      <c r="M3129" s="11">
        <f t="shared" si="197"/>
        <v>23436</v>
      </c>
      <c r="N3129" s="11">
        <f t="shared" si="198"/>
        <v>7600</v>
      </c>
    </row>
    <row r="3130" spans="1:14" x14ac:dyDescent="0.25">
      <c r="A3130" s="5">
        <v>72</v>
      </c>
      <c r="B3130" s="9" t="s">
        <v>137</v>
      </c>
      <c r="C3130" s="10" t="s">
        <v>138</v>
      </c>
      <c r="D3130" s="11">
        <v>2006</v>
      </c>
      <c r="E3130" s="7" t="s">
        <v>196</v>
      </c>
      <c r="F3130" s="8">
        <v>4311.296246015304</v>
      </c>
      <c r="G3130" s="8">
        <v>32888.21887322946</v>
      </c>
      <c r="H3130" s="8">
        <v>4082.5520104774791</v>
      </c>
      <c r="I3130" s="8">
        <v>39021.412652783707</v>
      </c>
      <c r="J3130" t="str">
        <f>LOOKUP(A3130,Feuil7!A$2:A$28,Feuil7!D$2:D$28)</f>
        <v>AQUITAINE</v>
      </c>
      <c r="K3130" t="str">
        <f t="shared" si="195"/>
        <v>niveau supérieur</v>
      </c>
      <c r="L3130" t="str">
        <f t="shared" si="196"/>
        <v>SUD-OUEST</v>
      </c>
      <c r="M3130" s="11">
        <f t="shared" si="197"/>
        <v>80303.47978250595</v>
      </c>
      <c r="N3130" s="11">
        <f t="shared" si="198"/>
        <v>8393.8482564927835</v>
      </c>
    </row>
    <row r="3131" spans="1:14" x14ac:dyDescent="0.25">
      <c r="A3131" s="5">
        <v>52</v>
      </c>
      <c r="B3131" s="9" t="s">
        <v>57</v>
      </c>
      <c r="C3131" s="10" t="s">
        <v>117</v>
      </c>
      <c r="D3131" s="11">
        <v>1982</v>
      </c>
      <c r="E3131" s="7" t="s">
        <v>194</v>
      </c>
      <c r="F3131" s="8">
        <v>1244</v>
      </c>
      <c r="G3131" s="8">
        <v>2368</v>
      </c>
      <c r="H3131" s="8">
        <v>1788</v>
      </c>
      <c r="I3131" s="8">
        <v>4212</v>
      </c>
      <c r="J3131" t="str">
        <f>LOOKUP(A3131,Feuil7!A$2:A$28,Feuil7!D$2:D$28)</f>
        <v>PAYS DE LA LOIRE</v>
      </c>
      <c r="K3131" t="str">
        <f t="shared" si="195"/>
        <v>niveau secondaire</v>
      </c>
      <c r="L3131" t="str">
        <f t="shared" si="196"/>
        <v>OUEST</v>
      </c>
      <c r="M3131" s="11">
        <f t="shared" si="197"/>
        <v>9612</v>
      </c>
      <c r="N3131" s="11">
        <f t="shared" si="198"/>
        <v>3032</v>
      </c>
    </row>
    <row r="3132" spans="1:14" x14ac:dyDescent="0.25">
      <c r="A3132" s="5">
        <v>72</v>
      </c>
      <c r="B3132" s="9" t="s">
        <v>106</v>
      </c>
      <c r="C3132" s="10" t="s">
        <v>107</v>
      </c>
      <c r="D3132">
        <v>1968</v>
      </c>
      <c r="E3132" s="7" t="s">
        <v>197</v>
      </c>
      <c r="F3132" s="8">
        <v>204</v>
      </c>
      <c r="G3132" s="8">
        <v>2756</v>
      </c>
      <c r="H3132" s="8">
        <v>156</v>
      </c>
      <c r="I3132" s="8">
        <v>964</v>
      </c>
      <c r="J3132" t="str">
        <f>LOOKUP(A3132,Feuil7!A$2:A$28,Feuil7!D$2:D$28)</f>
        <v>AQUITAINE</v>
      </c>
      <c r="K3132" t="str">
        <f t="shared" si="195"/>
        <v>niveau supérieur</v>
      </c>
      <c r="L3132" t="str">
        <f t="shared" si="196"/>
        <v>SUD-OUEST</v>
      </c>
      <c r="M3132" s="11">
        <f t="shared" si="197"/>
        <v>4080</v>
      </c>
      <c r="N3132" s="11">
        <f t="shared" si="198"/>
        <v>360</v>
      </c>
    </row>
    <row r="3133" spans="1:14" x14ac:dyDescent="0.25">
      <c r="A3133" s="5">
        <v>91</v>
      </c>
      <c r="B3133" s="9" t="s">
        <v>108</v>
      </c>
      <c r="C3133" s="10" t="s">
        <v>109</v>
      </c>
      <c r="D3133" s="11">
        <v>2011</v>
      </c>
      <c r="E3133" s="7" t="s">
        <v>195</v>
      </c>
      <c r="F3133" s="8">
        <v>578.3632114762363</v>
      </c>
      <c r="G3133" s="8">
        <v>8125.4503705728466</v>
      </c>
      <c r="H3133" s="8">
        <v>344.05346877485329</v>
      </c>
      <c r="I3133" s="8">
        <v>5067.663271019429</v>
      </c>
      <c r="J3133" t="str">
        <f>LOOKUP(A3133,Feuil7!A$2:A$28,Feuil7!D$2:D$28)</f>
        <v>LANGUEDOC-ROUSSILLON</v>
      </c>
      <c r="K3133" t="str">
        <f t="shared" si="195"/>
        <v>niveau secondaire</v>
      </c>
      <c r="L3133" t="str">
        <f t="shared" si="196"/>
        <v>MEDITERRANEE</v>
      </c>
      <c r="M3133" s="11">
        <f t="shared" si="197"/>
        <v>14115.530321843366</v>
      </c>
      <c r="N3133" s="11">
        <f t="shared" si="198"/>
        <v>922.41668025108959</v>
      </c>
    </row>
    <row r="3134" spans="1:14" x14ac:dyDescent="0.25">
      <c r="A3134" s="5">
        <v>83</v>
      </c>
      <c r="B3134" s="9" t="s">
        <v>135</v>
      </c>
      <c r="C3134" s="10" t="s">
        <v>136</v>
      </c>
      <c r="D3134" s="11">
        <v>1975</v>
      </c>
      <c r="E3134" s="7" t="s">
        <v>196</v>
      </c>
      <c r="F3134" s="8">
        <v>2495</v>
      </c>
      <c r="G3134" s="8">
        <v>12185</v>
      </c>
      <c r="H3134" s="8">
        <v>3165</v>
      </c>
      <c r="I3134" s="8">
        <v>11840</v>
      </c>
      <c r="J3134" t="str">
        <f>LOOKUP(A3134,Feuil7!A$2:A$28,Feuil7!D$2:D$28)</f>
        <v>AUVERGNE</v>
      </c>
      <c r="K3134" t="str">
        <f t="shared" si="195"/>
        <v>niveau supérieur</v>
      </c>
      <c r="L3134" t="str">
        <f t="shared" si="196"/>
        <v>CENTRE-EST</v>
      </c>
      <c r="M3134" s="11">
        <f t="shared" si="197"/>
        <v>29685</v>
      </c>
      <c r="N3134" s="11">
        <f t="shared" si="198"/>
        <v>5660</v>
      </c>
    </row>
    <row r="3135" spans="1:14" x14ac:dyDescent="0.25">
      <c r="A3135" s="5">
        <v>22</v>
      </c>
      <c r="B3135" s="9" t="s">
        <v>166</v>
      </c>
      <c r="C3135" s="10" t="s">
        <v>167</v>
      </c>
      <c r="D3135">
        <v>1968</v>
      </c>
      <c r="E3135" s="7" t="s">
        <v>195</v>
      </c>
      <c r="F3135" s="8">
        <v>5856</v>
      </c>
      <c r="G3135" s="8">
        <v>11288</v>
      </c>
      <c r="H3135" s="8">
        <v>3960</v>
      </c>
      <c r="I3135" s="8">
        <v>7448</v>
      </c>
      <c r="J3135" t="str">
        <f>LOOKUP(A3135,Feuil7!A$2:A$28,Feuil7!D$2:D$28)</f>
        <v>PICARDIE</v>
      </c>
      <c r="K3135" t="str">
        <f t="shared" si="195"/>
        <v>niveau secondaire</v>
      </c>
      <c r="L3135" t="str">
        <f t="shared" si="196"/>
        <v>BASSIN PARISIEN</v>
      </c>
      <c r="M3135" s="11">
        <f t="shared" si="197"/>
        <v>28552</v>
      </c>
      <c r="N3135" s="11">
        <f t="shared" si="198"/>
        <v>9816</v>
      </c>
    </row>
    <row r="3136" spans="1:14" x14ac:dyDescent="0.25">
      <c r="A3136" s="5">
        <v>11</v>
      </c>
      <c r="B3136" s="9" t="s">
        <v>191</v>
      </c>
      <c r="C3136" s="10" t="s">
        <v>192</v>
      </c>
      <c r="D3136">
        <v>1968</v>
      </c>
      <c r="E3136" s="7" t="s">
        <v>193</v>
      </c>
      <c r="F3136" s="8">
        <v>10440</v>
      </c>
      <c r="G3136" s="8">
        <v>58020</v>
      </c>
      <c r="H3136" s="8">
        <v>10956</v>
      </c>
      <c r="I3136" s="8">
        <v>66176</v>
      </c>
      <c r="J3136" t="str">
        <f>LOOKUP(A3136,Feuil7!A$2:A$28,Feuil7!D$2:D$28)</f>
        <v>ILE-DE-FRANCE</v>
      </c>
      <c r="K3136" t="str">
        <f t="shared" si="195"/>
        <v>niveau primaire</v>
      </c>
      <c r="L3136" t="str">
        <f t="shared" si="196"/>
        <v>REGION PARISIENNE</v>
      </c>
      <c r="M3136" s="11">
        <f t="shared" si="197"/>
        <v>145592</v>
      </c>
      <c r="N3136" s="11">
        <f t="shared" si="198"/>
        <v>21396</v>
      </c>
    </row>
    <row r="3137" spans="1:14" x14ac:dyDescent="0.25">
      <c r="A3137" s="5">
        <v>41</v>
      </c>
      <c r="B3137" s="9" t="s">
        <v>123</v>
      </c>
      <c r="C3137" s="10" t="s">
        <v>124</v>
      </c>
      <c r="D3137" s="11">
        <v>1975</v>
      </c>
      <c r="E3137" s="7" t="s">
        <v>197</v>
      </c>
      <c r="F3137" s="8">
        <v>1925</v>
      </c>
      <c r="G3137" s="8">
        <v>13980</v>
      </c>
      <c r="H3137" s="8">
        <v>3165</v>
      </c>
      <c r="I3137" s="8">
        <v>8875</v>
      </c>
      <c r="J3137" t="str">
        <f>LOOKUP(A3137,Feuil7!A$2:A$28,Feuil7!D$2:D$28)</f>
        <v>LORRAINE</v>
      </c>
      <c r="K3137" t="str">
        <f t="shared" si="195"/>
        <v>niveau supérieur</v>
      </c>
      <c r="L3137" t="str">
        <f t="shared" si="196"/>
        <v>EST</v>
      </c>
      <c r="M3137" s="11">
        <f t="shared" si="197"/>
        <v>27945</v>
      </c>
      <c r="N3137" s="11">
        <f t="shared" si="198"/>
        <v>5090</v>
      </c>
    </row>
    <row r="3138" spans="1:14" x14ac:dyDescent="0.25">
      <c r="A3138" s="5">
        <v>11</v>
      </c>
      <c r="B3138" s="9" t="s">
        <v>16</v>
      </c>
      <c r="C3138" s="10" t="s">
        <v>189</v>
      </c>
      <c r="D3138" s="11">
        <v>1975</v>
      </c>
      <c r="E3138" s="7" t="s">
        <v>197</v>
      </c>
      <c r="F3138" s="8">
        <v>2875</v>
      </c>
      <c r="G3138" s="8">
        <v>20715</v>
      </c>
      <c r="H3138" s="8">
        <v>4520</v>
      </c>
      <c r="I3138" s="8">
        <v>16100</v>
      </c>
      <c r="J3138" t="str">
        <f>LOOKUP(A3138,Feuil7!A$2:A$28,Feuil7!D$2:D$28)</f>
        <v>ILE-DE-FRANCE</v>
      </c>
      <c r="K3138" t="str">
        <f t="shared" si="195"/>
        <v>niveau supérieur</v>
      </c>
      <c r="L3138" t="str">
        <f t="shared" si="196"/>
        <v>REGION PARISIENNE</v>
      </c>
      <c r="M3138" s="11">
        <f t="shared" si="197"/>
        <v>44210</v>
      </c>
      <c r="N3138" s="11">
        <f t="shared" si="198"/>
        <v>7395</v>
      </c>
    </row>
    <row r="3139" spans="1:14" x14ac:dyDescent="0.25">
      <c r="A3139" s="5">
        <v>24</v>
      </c>
      <c r="B3139" s="9" t="s">
        <v>86</v>
      </c>
      <c r="C3139" s="10" t="s">
        <v>87</v>
      </c>
      <c r="D3139" s="11">
        <v>1990</v>
      </c>
      <c r="E3139" s="7" t="s">
        <v>195</v>
      </c>
      <c r="F3139" s="8">
        <v>9637</v>
      </c>
      <c r="G3139" s="8">
        <v>41329</v>
      </c>
      <c r="H3139" s="8">
        <v>7416</v>
      </c>
      <c r="I3139" s="8">
        <v>26416</v>
      </c>
      <c r="J3139" t="str">
        <f>LOOKUP(A3139,Feuil7!A$2:A$28,Feuil7!D$2:D$28)</f>
        <v>CENTRE</v>
      </c>
      <c r="K3139" t="str">
        <f t="shared" ref="K3139:K3202" si="199">IF(OR(E3139="Aucun",E3139="CEP"),"niveau primaire",IF(OR(E3139="CAP-BEP",E3139="BEPC"),"niveau secondaire",IF(OR(E3139="BAC",E3139="SUP"),"niveau supérieur","")))</f>
        <v>niveau secondaire</v>
      </c>
      <c r="L3139" t="str">
        <f t="shared" ref="L3139:L3202" si="200">IF(OR(J3139="ile-de-France"),"REGION PARISIENNE",IF(OR(J3139="bourgogne",J3139="centre",J3139="champagne-ardenne",J3139="basse-normandie",J3139="haute-normandie",J3139="picardie"),"BASSIN PARISIEN",IF(OR(J3139="nord pas-de-calais"),"NORD",IF(OR(J3139="alsace",J3139="franche-comte",J3139="lorraine"),"EST",IF(OR(J3139="bretagne",J3139="pays de la loire",J3139="poitou-charentes"),"OUEST",IF(OR(J3139="aquitaine",J3139="limousin",J3139="midi-pyrenees"),"SUD-OUEST",IF(OR(J3139="auvergne",J3139="rhone-alpes"),"CENTRE-EST",IF(OR(J3139="languedoc-roussillon",J3139="provence-alpes-cote d'azur",J3139="corse"),"MEDITERRANEE",""))))))))</f>
        <v>BASSIN PARISIEN</v>
      </c>
      <c r="M3139" s="11">
        <f t="shared" ref="M3139:M3202" si="201">SUM(F3139,G3139,H3139,I3139)</f>
        <v>84798</v>
      </c>
      <c r="N3139" s="11">
        <f t="shared" ref="N3139:N3202" si="202">SUM(F3139,H3139)</f>
        <v>17053</v>
      </c>
    </row>
    <row r="3140" spans="1:14" x14ac:dyDescent="0.25">
      <c r="A3140" s="5">
        <v>72</v>
      </c>
      <c r="B3140" s="9" t="s">
        <v>106</v>
      </c>
      <c r="C3140" s="10" t="s">
        <v>107</v>
      </c>
      <c r="D3140" s="11">
        <v>2006</v>
      </c>
      <c r="E3140" s="7" t="s">
        <v>11</v>
      </c>
      <c r="F3140" s="8">
        <v>2054.4937164301105</v>
      </c>
      <c r="G3140" s="8">
        <v>24300.267611052775</v>
      </c>
      <c r="H3140" s="8">
        <v>1348.0452914721798</v>
      </c>
      <c r="I3140" s="8">
        <v>29770.671574491193</v>
      </c>
      <c r="J3140" t="str">
        <f>LOOKUP(A3140,Feuil7!A$2:A$28,Feuil7!D$2:D$28)</f>
        <v>AQUITAINE</v>
      </c>
      <c r="K3140" t="str">
        <f t="shared" si="199"/>
        <v>niveau primaire</v>
      </c>
      <c r="L3140" t="str">
        <f t="shared" si="200"/>
        <v>SUD-OUEST</v>
      </c>
      <c r="M3140" s="11">
        <f t="shared" si="201"/>
        <v>57473.478193446259</v>
      </c>
      <c r="N3140" s="11">
        <f t="shared" si="202"/>
        <v>3402.53900790229</v>
      </c>
    </row>
    <row r="3141" spans="1:14" x14ac:dyDescent="0.25">
      <c r="A3141" s="5">
        <v>93</v>
      </c>
      <c r="B3141" s="9" t="s">
        <v>32</v>
      </c>
      <c r="C3141" s="10" t="s">
        <v>33</v>
      </c>
      <c r="D3141" s="11">
        <v>1975</v>
      </c>
      <c r="E3141" s="7" t="s">
        <v>194</v>
      </c>
      <c r="F3141" s="8">
        <v>6845</v>
      </c>
      <c r="G3141" s="8">
        <v>27820</v>
      </c>
      <c r="H3141" s="8">
        <v>7450</v>
      </c>
      <c r="I3141" s="8">
        <v>42270</v>
      </c>
      <c r="J3141" t="str">
        <f>LOOKUP(A3141,Feuil7!A$2:A$28,Feuil7!D$2:D$28)</f>
        <v>PROVENCE-ALPES-COTE D'AZUR</v>
      </c>
      <c r="K3141" t="str">
        <f t="shared" si="199"/>
        <v>niveau secondaire</v>
      </c>
      <c r="L3141" t="str">
        <f t="shared" si="200"/>
        <v>MEDITERRANEE</v>
      </c>
      <c r="M3141" s="11">
        <f t="shared" si="201"/>
        <v>84385</v>
      </c>
      <c r="N3141" s="11">
        <f t="shared" si="202"/>
        <v>14295</v>
      </c>
    </row>
    <row r="3142" spans="1:14" x14ac:dyDescent="0.25">
      <c r="A3142" s="5">
        <v>73</v>
      </c>
      <c r="B3142" s="9" t="s">
        <v>104</v>
      </c>
      <c r="C3142" s="10" t="s">
        <v>105</v>
      </c>
      <c r="D3142" s="11">
        <v>1982</v>
      </c>
      <c r="E3142" s="7" t="s">
        <v>196</v>
      </c>
      <c r="F3142" s="8">
        <v>732</v>
      </c>
      <c r="G3142" s="8">
        <v>4296</v>
      </c>
      <c r="H3142" s="8">
        <v>1196</v>
      </c>
      <c r="I3142" s="8">
        <v>3644</v>
      </c>
      <c r="J3142" t="str">
        <f>LOOKUP(A3142,Feuil7!A$2:A$28,Feuil7!D$2:D$28)</f>
        <v>MIDI-PYRENEES</v>
      </c>
      <c r="K3142" t="str">
        <f t="shared" si="199"/>
        <v>niveau supérieur</v>
      </c>
      <c r="L3142" t="str">
        <f t="shared" si="200"/>
        <v>SUD-OUEST</v>
      </c>
      <c r="M3142" s="11">
        <f t="shared" si="201"/>
        <v>9868</v>
      </c>
      <c r="N3142" s="11">
        <f t="shared" si="202"/>
        <v>1928</v>
      </c>
    </row>
    <row r="3143" spans="1:14" x14ac:dyDescent="0.25">
      <c r="A3143" s="5">
        <v>11</v>
      </c>
      <c r="B3143" s="9" t="s">
        <v>16</v>
      </c>
      <c r="C3143" s="10" t="s">
        <v>189</v>
      </c>
      <c r="D3143" s="11">
        <v>1990</v>
      </c>
      <c r="E3143" s="7" t="s">
        <v>195</v>
      </c>
      <c r="F3143" s="8">
        <v>21049</v>
      </c>
      <c r="G3143" s="8">
        <v>89000</v>
      </c>
      <c r="H3143" s="8">
        <v>18807</v>
      </c>
      <c r="I3143" s="8">
        <v>70477</v>
      </c>
      <c r="J3143" t="str">
        <f>LOOKUP(A3143,Feuil7!A$2:A$28,Feuil7!D$2:D$28)</f>
        <v>ILE-DE-FRANCE</v>
      </c>
      <c r="K3143" t="str">
        <f t="shared" si="199"/>
        <v>niveau secondaire</v>
      </c>
      <c r="L3143" t="str">
        <f t="shared" si="200"/>
        <v>REGION PARISIENNE</v>
      </c>
      <c r="M3143" s="11">
        <f t="shared" si="201"/>
        <v>199333</v>
      </c>
      <c r="N3143" s="11">
        <f t="shared" si="202"/>
        <v>39856</v>
      </c>
    </row>
    <row r="3144" spans="1:14" x14ac:dyDescent="0.25">
      <c r="A3144" s="5">
        <v>74</v>
      </c>
      <c r="B3144" s="9" t="s">
        <v>48</v>
      </c>
      <c r="C3144" s="10" t="s">
        <v>49</v>
      </c>
      <c r="D3144" s="11">
        <v>1990</v>
      </c>
      <c r="E3144" s="7" t="s">
        <v>196</v>
      </c>
      <c r="F3144" s="8">
        <v>861</v>
      </c>
      <c r="G3144" s="8">
        <v>7672</v>
      </c>
      <c r="H3144" s="8">
        <v>968</v>
      </c>
      <c r="I3144" s="8">
        <v>8100</v>
      </c>
      <c r="J3144" t="str">
        <f>LOOKUP(A3144,Feuil7!A$2:A$28,Feuil7!D$2:D$28)</f>
        <v>LIMOUSIN</v>
      </c>
      <c r="K3144" t="str">
        <f t="shared" si="199"/>
        <v>niveau supérieur</v>
      </c>
      <c r="L3144" t="str">
        <f t="shared" si="200"/>
        <v>SUD-OUEST</v>
      </c>
      <c r="M3144" s="11">
        <f t="shared" si="201"/>
        <v>17601</v>
      </c>
      <c r="N3144" s="11">
        <f t="shared" si="202"/>
        <v>1829</v>
      </c>
    </row>
    <row r="3145" spans="1:14" x14ac:dyDescent="0.25">
      <c r="A3145" s="5">
        <v>91</v>
      </c>
      <c r="B3145" s="9" t="s">
        <v>72</v>
      </c>
      <c r="C3145" s="10" t="s">
        <v>73</v>
      </c>
      <c r="D3145" s="11">
        <v>1990</v>
      </c>
      <c r="E3145" s="7" t="s">
        <v>11</v>
      </c>
      <c r="F3145" s="8">
        <v>6896</v>
      </c>
      <c r="G3145" s="8">
        <v>56759</v>
      </c>
      <c r="H3145" s="8">
        <v>5148</v>
      </c>
      <c r="I3145" s="8">
        <v>69475</v>
      </c>
      <c r="J3145" t="str">
        <f>LOOKUP(A3145,Feuil7!A$2:A$28,Feuil7!D$2:D$28)</f>
        <v>LANGUEDOC-ROUSSILLON</v>
      </c>
      <c r="K3145" t="str">
        <f t="shared" si="199"/>
        <v>niveau primaire</v>
      </c>
      <c r="L3145" t="str">
        <f t="shared" si="200"/>
        <v>MEDITERRANEE</v>
      </c>
      <c r="M3145" s="11">
        <f t="shared" si="201"/>
        <v>138278</v>
      </c>
      <c r="N3145" s="11">
        <f t="shared" si="202"/>
        <v>12044</v>
      </c>
    </row>
    <row r="3146" spans="1:14" x14ac:dyDescent="0.25">
      <c r="A3146" s="5">
        <v>82</v>
      </c>
      <c r="B3146" s="9" t="s">
        <v>47</v>
      </c>
      <c r="C3146" s="10" t="s">
        <v>155</v>
      </c>
      <c r="D3146" s="11">
        <v>2011</v>
      </c>
      <c r="E3146" s="7" t="s">
        <v>196</v>
      </c>
      <c r="F3146" s="8">
        <v>6468.3443787321157</v>
      </c>
      <c r="G3146" s="8">
        <v>40729.075669671307</v>
      </c>
      <c r="H3146" s="8">
        <v>6029.4950299308612</v>
      </c>
      <c r="I3146" s="8">
        <v>45935.171780552046</v>
      </c>
      <c r="J3146" t="str">
        <f>LOOKUP(A3146,Feuil7!A$2:A$28,Feuil7!D$2:D$28)</f>
        <v>RHONE-ALPES</v>
      </c>
      <c r="K3146" t="str">
        <f t="shared" si="199"/>
        <v>niveau supérieur</v>
      </c>
      <c r="L3146" t="str">
        <f t="shared" si="200"/>
        <v>CENTRE-EST</v>
      </c>
      <c r="M3146" s="11">
        <f t="shared" si="201"/>
        <v>99162.086858886323</v>
      </c>
      <c r="N3146" s="11">
        <f t="shared" si="202"/>
        <v>12497.839408662978</v>
      </c>
    </row>
    <row r="3147" spans="1:14" x14ac:dyDescent="0.25">
      <c r="A3147" s="5">
        <v>24</v>
      </c>
      <c r="B3147" s="9" t="s">
        <v>102</v>
      </c>
      <c r="C3147" s="10" t="s">
        <v>103</v>
      </c>
      <c r="D3147" s="11">
        <v>2011</v>
      </c>
      <c r="E3147" s="7" t="s">
        <v>195</v>
      </c>
      <c r="F3147" s="8">
        <v>6148.6102132726164</v>
      </c>
      <c r="G3147" s="8">
        <v>67486.70346002467</v>
      </c>
      <c r="H3147" s="8">
        <v>4267.0635441328022</v>
      </c>
      <c r="I3147" s="8">
        <v>49187.121980456104</v>
      </c>
      <c r="J3147" t="str">
        <f>LOOKUP(A3147,Feuil7!A$2:A$28,Feuil7!D$2:D$28)</f>
        <v>CENTRE</v>
      </c>
      <c r="K3147" t="str">
        <f t="shared" si="199"/>
        <v>niveau secondaire</v>
      </c>
      <c r="L3147" t="str">
        <f t="shared" si="200"/>
        <v>BASSIN PARISIEN</v>
      </c>
      <c r="M3147" s="11">
        <f t="shared" si="201"/>
        <v>127089.49919788621</v>
      </c>
      <c r="N3147" s="11">
        <f t="shared" si="202"/>
        <v>10415.673757405419</v>
      </c>
    </row>
    <row r="3148" spans="1:14" x14ac:dyDescent="0.25">
      <c r="A3148" s="5">
        <v>43</v>
      </c>
      <c r="B3148" s="9" t="s">
        <v>34</v>
      </c>
      <c r="C3148" s="10" t="s">
        <v>64</v>
      </c>
      <c r="D3148" s="11">
        <v>1982</v>
      </c>
      <c r="E3148" s="7" t="s">
        <v>195</v>
      </c>
      <c r="F3148" s="8">
        <v>9200</v>
      </c>
      <c r="G3148" s="8">
        <v>27484</v>
      </c>
      <c r="H3148" s="8">
        <v>6032</v>
      </c>
      <c r="I3148" s="8">
        <v>16068</v>
      </c>
      <c r="J3148" t="str">
        <f>LOOKUP(A3148,Feuil7!A$2:A$28,Feuil7!D$2:D$28)</f>
        <v>FRANCHE-COMTE</v>
      </c>
      <c r="K3148" t="str">
        <f t="shared" si="199"/>
        <v>niveau secondaire</v>
      </c>
      <c r="L3148" t="str">
        <f t="shared" si="200"/>
        <v>EST</v>
      </c>
      <c r="M3148" s="11">
        <f t="shared" si="201"/>
        <v>58784</v>
      </c>
      <c r="N3148" s="11">
        <f t="shared" si="202"/>
        <v>15232</v>
      </c>
    </row>
    <row r="3149" spans="1:14" x14ac:dyDescent="0.25">
      <c r="A3149" s="5">
        <v>11</v>
      </c>
      <c r="B3149" s="9" t="s">
        <v>187</v>
      </c>
      <c r="C3149" s="10" t="s">
        <v>188</v>
      </c>
      <c r="D3149">
        <v>1968</v>
      </c>
      <c r="E3149" s="7" t="s">
        <v>196</v>
      </c>
      <c r="F3149" s="8">
        <v>6516</v>
      </c>
      <c r="G3149" s="8">
        <v>36664</v>
      </c>
      <c r="H3149" s="8">
        <v>9976</v>
      </c>
      <c r="I3149" s="8">
        <v>41088</v>
      </c>
      <c r="J3149" t="str">
        <f>LOOKUP(A3149,Feuil7!A$2:A$28,Feuil7!D$2:D$28)</f>
        <v>ILE-DE-FRANCE</v>
      </c>
      <c r="K3149" t="str">
        <f t="shared" si="199"/>
        <v>niveau supérieur</v>
      </c>
      <c r="L3149" t="str">
        <f t="shared" si="200"/>
        <v>REGION PARISIENNE</v>
      </c>
      <c r="M3149" s="11">
        <f t="shared" si="201"/>
        <v>94244</v>
      </c>
      <c r="N3149" s="11">
        <f t="shared" si="202"/>
        <v>16492</v>
      </c>
    </row>
    <row r="3150" spans="1:14" x14ac:dyDescent="0.25">
      <c r="A3150" s="5">
        <v>82</v>
      </c>
      <c r="B3150" s="9" t="s">
        <v>55</v>
      </c>
      <c r="C3150" s="10" t="s">
        <v>65</v>
      </c>
      <c r="D3150" s="11">
        <v>1975</v>
      </c>
      <c r="E3150" s="7" t="s">
        <v>11</v>
      </c>
      <c r="F3150" s="8">
        <v>6320</v>
      </c>
      <c r="G3150" s="8">
        <v>41600</v>
      </c>
      <c r="H3150" s="8">
        <v>4625</v>
      </c>
      <c r="I3150" s="8">
        <v>46625</v>
      </c>
      <c r="J3150" t="str">
        <f>LOOKUP(A3150,Feuil7!A$2:A$28,Feuil7!D$2:D$28)</f>
        <v>RHONE-ALPES</v>
      </c>
      <c r="K3150" t="str">
        <f t="shared" si="199"/>
        <v>niveau primaire</v>
      </c>
      <c r="L3150" t="str">
        <f t="shared" si="200"/>
        <v>CENTRE-EST</v>
      </c>
      <c r="M3150" s="11">
        <f t="shared" si="201"/>
        <v>99170</v>
      </c>
      <c r="N3150" s="11">
        <f t="shared" si="202"/>
        <v>10945</v>
      </c>
    </row>
    <row r="3151" spans="1:14" x14ac:dyDescent="0.25">
      <c r="A3151" s="5">
        <v>22</v>
      </c>
      <c r="B3151" s="9" t="s">
        <v>314</v>
      </c>
      <c r="C3151" s="10" t="s">
        <v>13</v>
      </c>
      <c r="D3151" s="11">
        <v>1975</v>
      </c>
      <c r="E3151" s="7" t="s">
        <v>194</v>
      </c>
      <c r="F3151" s="8">
        <v>2110</v>
      </c>
      <c r="G3151" s="8">
        <v>4760</v>
      </c>
      <c r="H3151" s="8">
        <v>3135</v>
      </c>
      <c r="I3151" s="8">
        <v>7920</v>
      </c>
      <c r="J3151" t="str">
        <f>LOOKUP(A3151,Feuil7!A$2:A$28,Feuil7!D$2:D$28)</f>
        <v>PICARDIE</v>
      </c>
      <c r="K3151" t="str">
        <f t="shared" si="199"/>
        <v>niveau secondaire</v>
      </c>
      <c r="L3151" t="str">
        <f t="shared" si="200"/>
        <v>BASSIN PARISIEN</v>
      </c>
      <c r="M3151" s="11">
        <f t="shared" si="201"/>
        <v>17925</v>
      </c>
      <c r="N3151" s="11">
        <f t="shared" si="202"/>
        <v>5245</v>
      </c>
    </row>
    <row r="3152" spans="1:14" x14ac:dyDescent="0.25">
      <c r="A3152" s="5">
        <v>25</v>
      </c>
      <c r="B3152" s="9" t="s">
        <v>35</v>
      </c>
      <c r="C3152" s="10" t="s">
        <v>36</v>
      </c>
      <c r="D3152" s="11">
        <v>1975</v>
      </c>
      <c r="E3152" s="7" t="s">
        <v>197</v>
      </c>
      <c r="F3152" s="8">
        <v>1115</v>
      </c>
      <c r="G3152" s="8">
        <v>8630</v>
      </c>
      <c r="H3152" s="8">
        <v>1920</v>
      </c>
      <c r="I3152" s="8">
        <v>7190</v>
      </c>
      <c r="J3152" t="str">
        <f>LOOKUP(A3152,Feuil7!A$2:A$28,Feuil7!D$2:D$28)</f>
        <v>BASSE-NORMANDIE</v>
      </c>
      <c r="K3152" t="str">
        <f t="shared" si="199"/>
        <v>niveau supérieur</v>
      </c>
      <c r="L3152" t="str">
        <f t="shared" si="200"/>
        <v>BASSIN PARISIEN</v>
      </c>
      <c r="M3152" s="11">
        <f t="shared" si="201"/>
        <v>18855</v>
      </c>
      <c r="N3152" s="11">
        <f t="shared" si="202"/>
        <v>3035</v>
      </c>
    </row>
    <row r="3153" spans="1:14" x14ac:dyDescent="0.25">
      <c r="A3153" s="5">
        <v>11</v>
      </c>
      <c r="B3153" s="9" t="s">
        <v>191</v>
      </c>
      <c r="C3153" s="10" t="s">
        <v>192</v>
      </c>
      <c r="D3153" s="11">
        <v>1990</v>
      </c>
      <c r="E3153" s="7" t="s">
        <v>193</v>
      </c>
      <c r="F3153" s="8">
        <v>2275</v>
      </c>
      <c r="G3153" s="8">
        <v>52092</v>
      </c>
      <c r="H3153" s="8">
        <v>1681</v>
      </c>
      <c r="I3153" s="8">
        <v>71672</v>
      </c>
      <c r="J3153" t="str">
        <f>LOOKUP(A3153,Feuil7!A$2:A$28,Feuil7!D$2:D$28)</f>
        <v>ILE-DE-FRANCE</v>
      </c>
      <c r="K3153" t="str">
        <f t="shared" si="199"/>
        <v>niveau primaire</v>
      </c>
      <c r="L3153" t="str">
        <f t="shared" si="200"/>
        <v>REGION PARISIENNE</v>
      </c>
      <c r="M3153" s="11">
        <f t="shared" si="201"/>
        <v>127720</v>
      </c>
      <c r="N3153" s="11">
        <f t="shared" si="202"/>
        <v>3956</v>
      </c>
    </row>
    <row r="3154" spans="1:14" x14ac:dyDescent="0.25">
      <c r="A3154" s="5">
        <v>54</v>
      </c>
      <c r="B3154" s="9" t="s">
        <v>176</v>
      </c>
      <c r="C3154" s="10" t="s">
        <v>177</v>
      </c>
      <c r="D3154" s="11">
        <v>1975</v>
      </c>
      <c r="E3154" s="7" t="s">
        <v>195</v>
      </c>
      <c r="F3154" s="8">
        <v>5895</v>
      </c>
      <c r="G3154" s="8">
        <v>12490</v>
      </c>
      <c r="H3154" s="8">
        <v>3690</v>
      </c>
      <c r="I3154" s="8">
        <v>7155</v>
      </c>
      <c r="J3154" t="str">
        <f>LOOKUP(A3154,Feuil7!A$2:A$28,Feuil7!D$2:D$28)</f>
        <v>POITOU-CHARENTES</v>
      </c>
      <c r="K3154" t="str">
        <f t="shared" si="199"/>
        <v>niveau secondaire</v>
      </c>
      <c r="L3154" t="str">
        <f t="shared" si="200"/>
        <v>OUEST</v>
      </c>
      <c r="M3154" s="11">
        <f t="shared" si="201"/>
        <v>29230</v>
      </c>
      <c r="N3154" s="11">
        <f t="shared" si="202"/>
        <v>9585</v>
      </c>
    </row>
    <row r="3155" spans="1:14" x14ac:dyDescent="0.25">
      <c r="A3155" s="5">
        <v>82</v>
      </c>
      <c r="B3155" s="9" t="s">
        <v>47</v>
      </c>
      <c r="C3155" s="10" t="s">
        <v>155</v>
      </c>
      <c r="D3155" s="11">
        <v>1975</v>
      </c>
      <c r="E3155" s="7" t="s">
        <v>194</v>
      </c>
      <c r="F3155" s="8">
        <v>1850</v>
      </c>
      <c r="G3155" s="8">
        <v>5190</v>
      </c>
      <c r="H3155" s="8">
        <v>2655</v>
      </c>
      <c r="I3155" s="8">
        <v>9130</v>
      </c>
      <c r="J3155" t="str">
        <f>LOOKUP(A3155,Feuil7!A$2:A$28,Feuil7!D$2:D$28)</f>
        <v>RHONE-ALPES</v>
      </c>
      <c r="K3155" t="str">
        <f t="shared" si="199"/>
        <v>niveau secondaire</v>
      </c>
      <c r="L3155" t="str">
        <f t="shared" si="200"/>
        <v>CENTRE-EST</v>
      </c>
      <c r="M3155" s="11">
        <f t="shared" si="201"/>
        <v>18825</v>
      </c>
      <c r="N3155" s="11">
        <f t="shared" si="202"/>
        <v>4505</v>
      </c>
    </row>
    <row r="3156" spans="1:14" x14ac:dyDescent="0.25">
      <c r="A3156" s="5">
        <v>24</v>
      </c>
      <c r="B3156" s="9" t="s">
        <v>45</v>
      </c>
      <c r="C3156" s="10" t="s">
        <v>46</v>
      </c>
      <c r="D3156">
        <v>1968</v>
      </c>
      <c r="E3156" s="7" t="s">
        <v>197</v>
      </c>
      <c r="F3156" s="8">
        <v>292</v>
      </c>
      <c r="G3156" s="8">
        <v>3060</v>
      </c>
      <c r="H3156" s="8">
        <v>176</v>
      </c>
      <c r="I3156" s="8">
        <v>1184</v>
      </c>
      <c r="J3156" t="str">
        <f>LOOKUP(A3156,Feuil7!A$2:A$28,Feuil7!D$2:D$28)</f>
        <v>CENTRE</v>
      </c>
      <c r="K3156" t="str">
        <f t="shared" si="199"/>
        <v>niveau supérieur</v>
      </c>
      <c r="L3156" t="str">
        <f t="shared" si="200"/>
        <v>BASSIN PARISIEN</v>
      </c>
      <c r="M3156" s="11">
        <f t="shared" si="201"/>
        <v>4712</v>
      </c>
      <c r="N3156" s="11">
        <f t="shared" si="202"/>
        <v>468</v>
      </c>
    </row>
    <row r="3157" spans="1:14" x14ac:dyDescent="0.25">
      <c r="A3157" s="5">
        <v>11</v>
      </c>
      <c r="B3157" s="9" t="s">
        <v>156</v>
      </c>
      <c r="C3157" s="10" t="s">
        <v>157</v>
      </c>
      <c r="D3157" s="11">
        <v>2011</v>
      </c>
      <c r="E3157" s="7" t="s">
        <v>11</v>
      </c>
      <c r="F3157" s="8">
        <v>7096.110833456305</v>
      </c>
      <c r="G3157" s="8">
        <v>94203.208386287733</v>
      </c>
      <c r="H3157" s="8">
        <v>4616.0705042939499</v>
      </c>
      <c r="I3157" s="8">
        <v>106834.14485439469</v>
      </c>
      <c r="J3157" t="str">
        <f>LOOKUP(A3157,Feuil7!A$2:A$28,Feuil7!D$2:D$28)</f>
        <v>ILE-DE-FRANCE</v>
      </c>
      <c r="K3157" t="str">
        <f t="shared" si="199"/>
        <v>niveau primaire</v>
      </c>
      <c r="L3157" t="str">
        <f t="shared" si="200"/>
        <v>REGION PARISIENNE</v>
      </c>
      <c r="M3157" s="11">
        <f t="shared" si="201"/>
        <v>212749.53457843268</v>
      </c>
      <c r="N3157" s="11">
        <f t="shared" si="202"/>
        <v>11712.181337750255</v>
      </c>
    </row>
    <row r="3158" spans="1:14" x14ac:dyDescent="0.25">
      <c r="A3158" s="5">
        <v>52</v>
      </c>
      <c r="B3158" s="9" t="s">
        <v>100</v>
      </c>
      <c r="C3158" s="10" t="s">
        <v>101</v>
      </c>
      <c r="D3158" s="11">
        <v>1990</v>
      </c>
      <c r="E3158" s="7" t="s">
        <v>193</v>
      </c>
      <c r="F3158" s="8">
        <v>2433</v>
      </c>
      <c r="G3158" s="8">
        <v>56333</v>
      </c>
      <c r="H3158" s="8">
        <v>1688</v>
      </c>
      <c r="I3158" s="8">
        <v>92657</v>
      </c>
      <c r="J3158" t="str">
        <f>LOOKUP(A3158,Feuil7!A$2:A$28,Feuil7!D$2:D$28)</f>
        <v>PAYS DE LA LOIRE</v>
      </c>
      <c r="K3158" t="str">
        <f t="shared" si="199"/>
        <v>niveau primaire</v>
      </c>
      <c r="L3158" t="str">
        <f t="shared" si="200"/>
        <v>OUEST</v>
      </c>
      <c r="M3158" s="11">
        <f t="shared" si="201"/>
        <v>153111</v>
      </c>
      <c r="N3158" s="11">
        <f t="shared" si="202"/>
        <v>4121</v>
      </c>
    </row>
    <row r="3159" spans="1:14" x14ac:dyDescent="0.25">
      <c r="A3159" s="5">
        <v>52</v>
      </c>
      <c r="B3159" s="9" t="s">
        <v>57</v>
      </c>
      <c r="C3159" s="10" t="s">
        <v>117</v>
      </c>
      <c r="D3159" s="11">
        <v>1990</v>
      </c>
      <c r="E3159" s="7" t="s">
        <v>197</v>
      </c>
      <c r="F3159" s="8">
        <v>608</v>
      </c>
      <c r="G3159" s="8">
        <v>5740</v>
      </c>
      <c r="H3159" s="8">
        <v>916</v>
      </c>
      <c r="I3159" s="8">
        <v>5376</v>
      </c>
      <c r="J3159" t="str">
        <f>LOOKUP(A3159,Feuil7!A$2:A$28,Feuil7!D$2:D$28)</f>
        <v>PAYS DE LA LOIRE</v>
      </c>
      <c r="K3159" t="str">
        <f t="shared" si="199"/>
        <v>niveau supérieur</v>
      </c>
      <c r="L3159" t="str">
        <f t="shared" si="200"/>
        <v>OUEST</v>
      </c>
      <c r="M3159" s="11">
        <f t="shared" si="201"/>
        <v>12640</v>
      </c>
      <c r="N3159" s="11">
        <f t="shared" si="202"/>
        <v>1524</v>
      </c>
    </row>
    <row r="3160" spans="1:14" x14ac:dyDescent="0.25">
      <c r="A3160" s="5">
        <v>21</v>
      </c>
      <c r="B3160" s="9" t="s">
        <v>114</v>
      </c>
      <c r="C3160" s="10" t="s">
        <v>115</v>
      </c>
      <c r="D3160" s="11">
        <v>1975</v>
      </c>
      <c r="E3160" s="7" t="s">
        <v>195</v>
      </c>
      <c r="F3160" s="8">
        <v>9375</v>
      </c>
      <c r="G3160" s="8">
        <v>23765</v>
      </c>
      <c r="H3160" s="8">
        <v>6210</v>
      </c>
      <c r="I3160" s="8">
        <v>13050</v>
      </c>
      <c r="J3160" t="str">
        <f>LOOKUP(A3160,Feuil7!A$2:A$28,Feuil7!D$2:D$28)</f>
        <v>CHAMPAGNE-ARDENNE</v>
      </c>
      <c r="K3160" t="str">
        <f t="shared" si="199"/>
        <v>niveau secondaire</v>
      </c>
      <c r="L3160" t="str">
        <f t="shared" si="200"/>
        <v>BASSIN PARISIEN</v>
      </c>
      <c r="M3160" s="11">
        <f t="shared" si="201"/>
        <v>52400</v>
      </c>
      <c r="N3160" s="11">
        <f t="shared" si="202"/>
        <v>15585</v>
      </c>
    </row>
    <row r="3161" spans="1:14" x14ac:dyDescent="0.25">
      <c r="A3161" s="5">
        <v>82</v>
      </c>
      <c r="B3161" s="9" t="s">
        <v>23</v>
      </c>
      <c r="C3161" s="10" t="s">
        <v>154</v>
      </c>
      <c r="D3161" s="11">
        <v>2006</v>
      </c>
      <c r="E3161" s="7" t="s">
        <v>195</v>
      </c>
      <c r="F3161" s="8">
        <v>4493.6429657243552</v>
      </c>
      <c r="G3161" s="8">
        <v>44594.272466693226</v>
      </c>
      <c r="H3161" s="8">
        <v>2403.1223975553694</v>
      </c>
      <c r="I3161" s="8">
        <v>30731.441213843136</v>
      </c>
      <c r="J3161" t="str">
        <f>LOOKUP(A3161,Feuil7!A$2:A$28,Feuil7!D$2:D$28)</f>
        <v>RHONE-ALPES</v>
      </c>
      <c r="K3161" t="str">
        <f t="shared" si="199"/>
        <v>niveau secondaire</v>
      </c>
      <c r="L3161" t="str">
        <f t="shared" si="200"/>
        <v>CENTRE-EST</v>
      </c>
      <c r="M3161" s="11">
        <f t="shared" si="201"/>
        <v>82222.479043816085</v>
      </c>
      <c r="N3161" s="11">
        <f t="shared" si="202"/>
        <v>6896.7653632797246</v>
      </c>
    </row>
    <row r="3162" spans="1:14" x14ac:dyDescent="0.25">
      <c r="A3162" s="5">
        <v>41</v>
      </c>
      <c r="B3162" s="9" t="s">
        <v>39</v>
      </c>
      <c r="C3162" s="10" t="s">
        <v>118</v>
      </c>
      <c r="D3162">
        <v>1968</v>
      </c>
      <c r="E3162" s="7" t="s">
        <v>196</v>
      </c>
      <c r="F3162" s="8">
        <v>1864</v>
      </c>
      <c r="G3162" s="8">
        <v>9516</v>
      </c>
      <c r="H3162" s="8">
        <v>2832</v>
      </c>
      <c r="I3162" s="8">
        <v>8004</v>
      </c>
      <c r="J3162" t="str">
        <f>LOOKUP(A3162,Feuil7!A$2:A$28,Feuil7!D$2:D$28)</f>
        <v>LORRAINE</v>
      </c>
      <c r="K3162" t="str">
        <f t="shared" si="199"/>
        <v>niveau supérieur</v>
      </c>
      <c r="L3162" t="str">
        <f t="shared" si="200"/>
        <v>EST</v>
      </c>
      <c r="M3162" s="11">
        <f t="shared" si="201"/>
        <v>22216</v>
      </c>
      <c r="N3162" s="11">
        <f t="shared" si="202"/>
        <v>4696</v>
      </c>
    </row>
    <row r="3163" spans="1:14" x14ac:dyDescent="0.25">
      <c r="A3163" s="5">
        <v>74</v>
      </c>
      <c r="B3163" s="9" t="s">
        <v>48</v>
      </c>
      <c r="C3163" s="10" t="s">
        <v>49</v>
      </c>
      <c r="D3163" s="11">
        <v>2006</v>
      </c>
      <c r="E3163" s="7" t="s">
        <v>194</v>
      </c>
      <c r="F3163" s="8">
        <v>876.82636125364274</v>
      </c>
      <c r="G3163" s="8">
        <v>4856.4972037464922</v>
      </c>
      <c r="H3163" s="8">
        <v>543.24476480105534</v>
      </c>
      <c r="I3163" s="8">
        <v>8402.3977010291983</v>
      </c>
      <c r="J3163" t="str">
        <f>LOOKUP(A3163,Feuil7!A$2:A$28,Feuil7!D$2:D$28)</f>
        <v>LIMOUSIN</v>
      </c>
      <c r="K3163" t="str">
        <f t="shared" si="199"/>
        <v>niveau secondaire</v>
      </c>
      <c r="L3163" t="str">
        <f t="shared" si="200"/>
        <v>SUD-OUEST</v>
      </c>
      <c r="M3163" s="11">
        <f t="shared" si="201"/>
        <v>14678.96603083039</v>
      </c>
      <c r="N3163" s="11">
        <f t="shared" si="202"/>
        <v>1420.0711260546982</v>
      </c>
    </row>
    <row r="3164" spans="1:14" x14ac:dyDescent="0.25">
      <c r="A3164" s="5">
        <v>11</v>
      </c>
      <c r="B3164" s="9" t="s">
        <v>191</v>
      </c>
      <c r="C3164" s="10" t="s">
        <v>192</v>
      </c>
      <c r="D3164" s="11">
        <v>1982</v>
      </c>
      <c r="E3164" s="7" t="s">
        <v>11</v>
      </c>
      <c r="F3164" s="8">
        <v>16516</v>
      </c>
      <c r="G3164" s="8">
        <v>89112</v>
      </c>
      <c r="H3164" s="8">
        <v>13892</v>
      </c>
      <c r="I3164" s="8">
        <v>104828</v>
      </c>
      <c r="J3164" t="str">
        <f>LOOKUP(A3164,Feuil7!A$2:A$28,Feuil7!D$2:D$28)</f>
        <v>ILE-DE-FRANCE</v>
      </c>
      <c r="K3164" t="str">
        <f t="shared" si="199"/>
        <v>niveau primaire</v>
      </c>
      <c r="L3164" t="str">
        <f t="shared" si="200"/>
        <v>REGION PARISIENNE</v>
      </c>
      <c r="M3164" s="11">
        <f t="shared" si="201"/>
        <v>224348</v>
      </c>
      <c r="N3164" s="11">
        <f t="shared" si="202"/>
        <v>30408</v>
      </c>
    </row>
    <row r="3165" spans="1:14" x14ac:dyDescent="0.25">
      <c r="A3165" s="5">
        <v>25</v>
      </c>
      <c r="B3165" s="9" t="s">
        <v>35</v>
      </c>
      <c r="C3165" s="10" t="s">
        <v>36</v>
      </c>
      <c r="D3165" s="11">
        <v>2006</v>
      </c>
      <c r="E3165" s="7" t="s">
        <v>197</v>
      </c>
      <c r="F3165" s="8">
        <v>2916.4012983587463</v>
      </c>
      <c r="G3165" s="8">
        <v>40323.591251618876</v>
      </c>
      <c r="H3165" s="8">
        <v>4379.0661624699451</v>
      </c>
      <c r="I3165" s="8">
        <v>48172.78174769516</v>
      </c>
      <c r="J3165" t="str">
        <f>LOOKUP(A3165,Feuil7!A$2:A$28,Feuil7!D$2:D$28)</f>
        <v>BASSE-NORMANDIE</v>
      </c>
      <c r="K3165" t="str">
        <f t="shared" si="199"/>
        <v>niveau supérieur</v>
      </c>
      <c r="L3165" t="str">
        <f t="shared" si="200"/>
        <v>BASSIN PARISIEN</v>
      </c>
      <c r="M3165" s="11">
        <f t="shared" si="201"/>
        <v>95791.840460142732</v>
      </c>
      <c r="N3165" s="11">
        <f t="shared" si="202"/>
        <v>7295.4674608286914</v>
      </c>
    </row>
    <row r="3166" spans="1:14" x14ac:dyDescent="0.25">
      <c r="A3166" s="5">
        <v>72</v>
      </c>
      <c r="B3166" s="9" t="s">
        <v>106</v>
      </c>
      <c r="C3166" s="10" t="s">
        <v>107</v>
      </c>
      <c r="D3166" s="11">
        <v>1999</v>
      </c>
      <c r="E3166" s="7" t="s">
        <v>195</v>
      </c>
      <c r="F3166" s="8">
        <v>3032</v>
      </c>
      <c r="G3166" s="8">
        <v>30626</v>
      </c>
      <c r="H3166" s="8">
        <v>1912</v>
      </c>
      <c r="I3166" s="8">
        <v>23394</v>
      </c>
      <c r="J3166" t="str">
        <f>LOOKUP(A3166,Feuil7!A$2:A$28,Feuil7!D$2:D$28)</f>
        <v>AQUITAINE</v>
      </c>
      <c r="K3166" t="str">
        <f t="shared" si="199"/>
        <v>niveau secondaire</v>
      </c>
      <c r="L3166" t="str">
        <f t="shared" si="200"/>
        <v>SUD-OUEST</v>
      </c>
      <c r="M3166" s="11">
        <f t="shared" si="201"/>
        <v>58964</v>
      </c>
      <c r="N3166" s="11">
        <f t="shared" si="202"/>
        <v>4944</v>
      </c>
    </row>
    <row r="3167" spans="1:14" x14ac:dyDescent="0.25">
      <c r="A3167" s="5">
        <v>11</v>
      </c>
      <c r="B3167" s="9" t="s">
        <v>27</v>
      </c>
      <c r="C3167" s="10" t="s">
        <v>186</v>
      </c>
      <c r="D3167" s="11">
        <v>2011</v>
      </c>
      <c r="E3167" s="7" t="s">
        <v>196</v>
      </c>
      <c r="F3167" s="8">
        <v>10727.248013382043</v>
      </c>
      <c r="G3167" s="8">
        <v>63516.326895844817</v>
      </c>
      <c r="H3167" s="8">
        <v>11194.041711558737</v>
      </c>
      <c r="I3167" s="8">
        <v>75617.570299694096</v>
      </c>
      <c r="J3167" t="str">
        <f>LOOKUP(A3167,Feuil7!A$2:A$28,Feuil7!D$2:D$28)</f>
        <v>ILE-DE-FRANCE</v>
      </c>
      <c r="K3167" t="str">
        <f t="shared" si="199"/>
        <v>niveau supérieur</v>
      </c>
      <c r="L3167" t="str">
        <f t="shared" si="200"/>
        <v>REGION PARISIENNE</v>
      </c>
      <c r="M3167" s="11">
        <f t="shared" si="201"/>
        <v>161055.1869204797</v>
      </c>
      <c r="N3167" s="11">
        <f t="shared" si="202"/>
        <v>21921.28972494078</v>
      </c>
    </row>
    <row r="3168" spans="1:14" x14ac:dyDescent="0.25">
      <c r="A3168" s="5">
        <v>82</v>
      </c>
      <c r="B3168" s="9" t="s">
        <v>55</v>
      </c>
      <c r="C3168" s="10" t="s">
        <v>65</v>
      </c>
      <c r="D3168" s="11">
        <v>1990</v>
      </c>
      <c r="E3168" s="7" t="s">
        <v>11</v>
      </c>
      <c r="F3168" s="8">
        <v>4718</v>
      </c>
      <c r="G3168" s="8">
        <v>35597</v>
      </c>
      <c r="H3168" s="8">
        <v>3388</v>
      </c>
      <c r="I3168" s="8">
        <v>41836</v>
      </c>
      <c r="J3168" t="str">
        <f>LOOKUP(A3168,Feuil7!A$2:A$28,Feuil7!D$2:D$28)</f>
        <v>RHONE-ALPES</v>
      </c>
      <c r="K3168" t="str">
        <f t="shared" si="199"/>
        <v>niveau primaire</v>
      </c>
      <c r="L3168" t="str">
        <f t="shared" si="200"/>
        <v>CENTRE-EST</v>
      </c>
      <c r="M3168" s="11">
        <f t="shared" si="201"/>
        <v>85539</v>
      </c>
      <c r="N3168" s="11">
        <f t="shared" si="202"/>
        <v>8106</v>
      </c>
    </row>
    <row r="3169" spans="1:14" x14ac:dyDescent="0.25">
      <c r="A3169" s="5">
        <v>26</v>
      </c>
      <c r="B3169" s="9" t="s">
        <v>182</v>
      </c>
      <c r="C3169" s="10" t="s">
        <v>183</v>
      </c>
      <c r="D3169" s="11">
        <v>1975</v>
      </c>
      <c r="E3169" s="7" t="s">
        <v>194</v>
      </c>
      <c r="F3169" s="8">
        <v>1205</v>
      </c>
      <c r="G3169" s="8">
        <v>3285</v>
      </c>
      <c r="H3169" s="8">
        <v>1485</v>
      </c>
      <c r="I3169" s="8">
        <v>5865</v>
      </c>
      <c r="J3169" t="str">
        <f>LOOKUP(A3169,Feuil7!A$2:A$28,Feuil7!D$2:D$28)</f>
        <v>BOURGOGNE</v>
      </c>
      <c r="K3169" t="str">
        <f t="shared" si="199"/>
        <v>niveau secondaire</v>
      </c>
      <c r="L3169" t="str">
        <f t="shared" si="200"/>
        <v>BASSIN PARISIEN</v>
      </c>
      <c r="M3169" s="11">
        <f t="shared" si="201"/>
        <v>11840</v>
      </c>
      <c r="N3169" s="11">
        <f t="shared" si="202"/>
        <v>2690</v>
      </c>
    </row>
    <row r="3170" spans="1:14" x14ac:dyDescent="0.25">
      <c r="A3170" s="5">
        <v>82</v>
      </c>
      <c r="B3170" s="9" t="s">
        <v>23</v>
      </c>
      <c r="C3170" s="10" t="s">
        <v>154</v>
      </c>
      <c r="D3170" s="11">
        <v>1975</v>
      </c>
      <c r="E3170" s="7" t="s">
        <v>197</v>
      </c>
      <c r="F3170" s="8">
        <v>765</v>
      </c>
      <c r="G3170" s="8">
        <v>5615</v>
      </c>
      <c r="H3170" s="8">
        <v>1105</v>
      </c>
      <c r="I3170" s="8">
        <v>5245</v>
      </c>
      <c r="J3170" t="str">
        <f>LOOKUP(A3170,Feuil7!A$2:A$28,Feuil7!D$2:D$28)</f>
        <v>RHONE-ALPES</v>
      </c>
      <c r="K3170" t="str">
        <f t="shared" si="199"/>
        <v>niveau supérieur</v>
      </c>
      <c r="L3170" t="str">
        <f t="shared" si="200"/>
        <v>CENTRE-EST</v>
      </c>
      <c r="M3170" s="11">
        <f t="shared" si="201"/>
        <v>12730</v>
      </c>
      <c r="N3170" s="11">
        <f t="shared" si="202"/>
        <v>1870</v>
      </c>
    </row>
    <row r="3171" spans="1:14" x14ac:dyDescent="0.25">
      <c r="A3171" s="5">
        <v>41</v>
      </c>
      <c r="B3171" s="9" t="s">
        <v>180</v>
      </c>
      <c r="C3171" s="10" t="s">
        <v>181</v>
      </c>
      <c r="D3171" s="11">
        <v>1990</v>
      </c>
      <c r="E3171" s="7" t="s">
        <v>196</v>
      </c>
      <c r="F3171" s="8">
        <v>1181</v>
      </c>
      <c r="G3171" s="8">
        <v>9345</v>
      </c>
      <c r="H3171" s="8">
        <v>1528</v>
      </c>
      <c r="I3171" s="8">
        <v>10020</v>
      </c>
      <c r="J3171" t="str">
        <f>LOOKUP(A3171,Feuil7!A$2:A$28,Feuil7!D$2:D$28)</f>
        <v>LORRAINE</v>
      </c>
      <c r="K3171" t="str">
        <f t="shared" si="199"/>
        <v>niveau supérieur</v>
      </c>
      <c r="L3171" t="str">
        <f t="shared" si="200"/>
        <v>EST</v>
      </c>
      <c r="M3171" s="11">
        <f t="shared" si="201"/>
        <v>22074</v>
      </c>
      <c r="N3171" s="11">
        <f t="shared" si="202"/>
        <v>2709</v>
      </c>
    </row>
    <row r="3172" spans="1:14" x14ac:dyDescent="0.25">
      <c r="A3172" s="5">
        <v>94</v>
      </c>
      <c r="B3172" s="9" t="s">
        <v>53</v>
      </c>
      <c r="C3172" s="10" t="s">
        <v>54</v>
      </c>
      <c r="D3172" s="11">
        <v>1990</v>
      </c>
      <c r="E3172" s="7" t="s">
        <v>197</v>
      </c>
      <c r="F3172" s="8">
        <v>192</v>
      </c>
      <c r="G3172" s="8">
        <v>3540</v>
      </c>
      <c r="H3172" s="8">
        <v>316</v>
      </c>
      <c r="I3172" s="8">
        <v>3512</v>
      </c>
      <c r="J3172" t="str">
        <f>LOOKUP(A3172,Feuil7!A$2:A$28,Feuil7!D$2:D$28)</f>
        <v>CORSE</v>
      </c>
      <c r="K3172" t="str">
        <f t="shared" si="199"/>
        <v>niveau supérieur</v>
      </c>
      <c r="L3172" t="str">
        <f t="shared" si="200"/>
        <v>MEDITERRANEE</v>
      </c>
      <c r="M3172" s="11">
        <f t="shared" si="201"/>
        <v>7560</v>
      </c>
      <c r="N3172" s="11">
        <f t="shared" si="202"/>
        <v>508</v>
      </c>
    </row>
    <row r="3173" spans="1:14" x14ac:dyDescent="0.25">
      <c r="A3173" s="5">
        <v>93</v>
      </c>
      <c r="B3173" s="9" t="s">
        <v>14</v>
      </c>
      <c r="C3173" s="10" t="s">
        <v>171</v>
      </c>
      <c r="D3173" s="11">
        <v>1975</v>
      </c>
      <c r="E3173" s="7" t="s">
        <v>11</v>
      </c>
      <c r="F3173" s="8">
        <v>8600</v>
      </c>
      <c r="G3173" s="8">
        <v>74610</v>
      </c>
      <c r="H3173" s="8">
        <v>6295</v>
      </c>
      <c r="I3173" s="8">
        <v>91440</v>
      </c>
      <c r="J3173" t="str">
        <f>LOOKUP(A3173,Feuil7!A$2:A$28,Feuil7!D$2:D$28)</f>
        <v>PROVENCE-ALPES-COTE D'AZUR</v>
      </c>
      <c r="K3173" t="str">
        <f t="shared" si="199"/>
        <v>niveau primaire</v>
      </c>
      <c r="L3173" t="str">
        <f t="shared" si="200"/>
        <v>MEDITERRANEE</v>
      </c>
      <c r="M3173" s="11">
        <f t="shared" si="201"/>
        <v>180945</v>
      </c>
      <c r="N3173" s="11">
        <f t="shared" si="202"/>
        <v>14895</v>
      </c>
    </row>
    <row r="3174" spans="1:14" x14ac:dyDescent="0.25">
      <c r="A3174" s="5">
        <v>41</v>
      </c>
      <c r="B3174" s="9" t="s">
        <v>180</v>
      </c>
      <c r="C3174" s="10" t="s">
        <v>181</v>
      </c>
      <c r="D3174" s="11">
        <v>2011</v>
      </c>
      <c r="E3174" s="7" t="s">
        <v>11</v>
      </c>
      <c r="F3174" s="8">
        <v>2055.1514322546159</v>
      </c>
      <c r="G3174" s="8">
        <v>24215.596987995588</v>
      </c>
      <c r="H3174" s="8">
        <v>1364.1928405841941</v>
      </c>
      <c r="I3174" s="8">
        <v>29393.976639064425</v>
      </c>
      <c r="J3174" t="str">
        <f>LOOKUP(A3174,Feuil7!A$2:A$28,Feuil7!D$2:D$28)</f>
        <v>LORRAINE</v>
      </c>
      <c r="K3174" t="str">
        <f t="shared" si="199"/>
        <v>niveau primaire</v>
      </c>
      <c r="L3174" t="str">
        <f t="shared" si="200"/>
        <v>EST</v>
      </c>
      <c r="M3174" s="11">
        <f t="shared" si="201"/>
        <v>57028.917899898821</v>
      </c>
      <c r="N3174" s="11">
        <f t="shared" si="202"/>
        <v>3419.34427283881</v>
      </c>
    </row>
    <row r="3175" spans="1:14" x14ac:dyDescent="0.25">
      <c r="A3175" s="5">
        <v>93</v>
      </c>
      <c r="B3175" s="9" t="s">
        <v>172</v>
      </c>
      <c r="C3175" s="10" t="s">
        <v>173</v>
      </c>
      <c r="D3175" s="11">
        <v>2006</v>
      </c>
      <c r="E3175" s="7" t="s">
        <v>193</v>
      </c>
      <c r="F3175" s="8">
        <v>215.02571267991476</v>
      </c>
      <c r="G3175" s="8">
        <v>17942.571759034905</v>
      </c>
      <c r="H3175" s="8">
        <v>72.520796171459722</v>
      </c>
      <c r="I3175" s="8">
        <v>27618.038969882637</v>
      </c>
      <c r="J3175" t="str">
        <f>LOOKUP(A3175,Feuil7!A$2:A$28,Feuil7!D$2:D$28)</f>
        <v>PROVENCE-ALPES-COTE D'AZUR</v>
      </c>
      <c r="K3175" t="str">
        <f t="shared" si="199"/>
        <v>niveau primaire</v>
      </c>
      <c r="L3175" t="str">
        <f t="shared" si="200"/>
        <v>MEDITERRANEE</v>
      </c>
      <c r="M3175" s="11">
        <f t="shared" si="201"/>
        <v>45848.157237768915</v>
      </c>
      <c r="N3175" s="11">
        <f t="shared" si="202"/>
        <v>287.54650885137448</v>
      </c>
    </row>
    <row r="3176" spans="1:14" x14ac:dyDescent="0.25">
      <c r="A3176" s="5">
        <v>73</v>
      </c>
      <c r="B3176" s="9" t="s">
        <v>76</v>
      </c>
      <c r="C3176" s="10" t="s">
        <v>77</v>
      </c>
      <c r="D3176">
        <v>1968</v>
      </c>
      <c r="E3176" s="7" t="s">
        <v>193</v>
      </c>
      <c r="F3176" s="8">
        <v>2372</v>
      </c>
      <c r="G3176" s="8">
        <v>17468</v>
      </c>
      <c r="H3176" s="8">
        <v>2280</v>
      </c>
      <c r="I3176" s="8">
        <v>18492</v>
      </c>
      <c r="J3176" t="str">
        <f>LOOKUP(A3176,Feuil7!A$2:A$28,Feuil7!D$2:D$28)</f>
        <v>MIDI-PYRENEES</v>
      </c>
      <c r="K3176" t="str">
        <f t="shared" si="199"/>
        <v>niveau primaire</v>
      </c>
      <c r="L3176" t="str">
        <f t="shared" si="200"/>
        <v>SUD-OUEST</v>
      </c>
      <c r="M3176" s="11">
        <f t="shared" si="201"/>
        <v>40612</v>
      </c>
      <c r="N3176" s="11">
        <f t="shared" si="202"/>
        <v>4652</v>
      </c>
    </row>
    <row r="3177" spans="1:14" x14ac:dyDescent="0.25">
      <c r="A3177" s="5">
        <v>91</v>
      </c>
      <c r="B3177" s="9" t="s">
        <v>72</v>
      </c>
      <c r="C3177" s="10" t="s">
        <v>73</v>
      </c>
      <c r="D3177" s="11">
        <v>1975</v>
      </c>
      <c r="E3177" s="7" t="s">
        <v>195</v>
      </c>
      <c r="F3177" s="8">
        <v>7240</v>
      </c>
      <c r="G3177" s="8">
        <v>16415</v>
      </c>
      <c r="H3177" s="8">
        <v>4370</v>
      </c>
      <c r="I3177" s="8">
        <v>10755</v>
      </c>
      <c r="J3177" t="str">
        <f>LOOKUP(A3177,Feuil7!A$2:A$28,Feuil7!D$2:D$28)</f>
        <v>LANGUEDOC-ROUSSILLON</v>
      </c>
      <c r="K3177" t="str">
        <f t="shared" si="199"/>
        <v>niveau secondaire</v>
      </c>
      <c r="L3177" t="str">
        <f t="shared" si="200"/>
        <v>MEDITERRANEE</v>
      </c>
      <c r="M3177" s="11">
        <f t="shared" si="201"/>
        <v>38780</v>
      </c>
      <c r="N3177" s="11">
        <f t="shared" si="202"/>
        <v>11610</v>
      </c>
    </row>
    <row r="3178" spans="1:14" x14ac:dyDescent="0.25">
      <c r="A3178" s="5">
        <v>74</v>
      </c>
      <c r="B3178" s="9" t="s">
        <v>59</v>
      </c>
      <c r="C3178" s="10" t="s">
        <v>60</v>
      </c>
      <c r="D3178" s="11">
        <v>1982</v>
      </c>
      <c r="E3178" s="7" t="s">
        <v>196</v>
      </c>
      <c r="F3178" s="8">
        <v>556</v>
      </c>
      <c r="G3178" s="8">
        <v>2756</v>
      </c>
      <c r="H3178" s="8">
        <v>788</v>
      </c>
      <c r="I3178" s="8">
        <v>2608</v>
      </c>
      <c r="J3178" t="str">
        <f>LOOKUP(A3178,Feuil7!A$2:A$28,Feuil7!D$2:D$28)</f>
        <v>LIMOUSIN</v>
      </c>
      <c r="K3178" t="str">
        <f t="shared" si="199"/>
        <v>niveau supérieur</v>
      </c>
      <c r="L3178" t="str">
        <f t="shared" si="200"/>
        <v>SUD-OUEST</v>
      </c>
      <c r="M3178" s="11">
        <f t="shared" si="201"/>
        <v>6708</v>
      </c>
      <c r="N3178" s="11">
        <f t="shared" si="202"/>
        <v>1344</v>
      </c>
    </row>
    <row r="3179" spans="1:14" x14ac:dyDescent="0.25">
      <c r="A3179" s="5">
        <v>25</v>
      </c>
      <c r="B3179" s="9" t="s">
        <v>35</v>
      </c>
      <c r="C3179" s="10" t="s">
        <v>36</v>
      </c>
      <c r="D3179" s="11">
        <v>1990</v>
      </c>
      <c r="E3179" s="7" t="s">
        <v>195</v>
      </c>
      <c r="F3179" s="8">
        <v>9810</v>
      </c>
      <c r="G3179" s="8">
        <v>43491</v>
      </c>
      <c r="H3179" s="8">
        <v>7468</v>
      </c>
      <c r="I3179" s="8">
        <v>30296</v>
      </c>
      <c r="J3179" t="str">
        <f>LOOKUP(A3179,Feuil7!A$2:A$28,Feuil7!D$2:D$28)</f>
        <v>BASSE-NORMANDIE</v>
      </c>
      <c r="K3179" t="str">
        <f t="shared" si="199"/>
        <v>niveau secondaire</v>
      </c>
      <c r="L3179" t="str">
        <f t="shared" si="200"/>
        <v>BASSIN PARISIEN</v>
      </c>
      <c r="M3179" s="11">
        <f t="shared" si="201"/>
        <v>91065</v>
      </c>
      <c r="N3179" s="11">
        <f t="shared" si="202"/>
        <v>17278</v>
      </c>
    </row>
    <row r="3180" spans="1:14" x14ac:dyDescent="0.25">
      <c r="A3180" s="5">
        <v>83</v>
      </c>
      <c r="B3180" s="9" t="s">
        <v>135</v>
      </c>
      <c r="C3180" s="10" t="s">
        <v>136</v>
      </c>
      <c r="D3180" s="11">
        <v>1982</v>
      </c>
      <c r="E3180" s="7" t="s">
        <v>195</v>
      </c>
      <c r="F3180" s="8">
        <v>11300</v>
      </c>
      <c r="G3180" s="8">
        <v>33080</v>
      </c>
      <c r="H3180" s="8">
        <v>7236</v>
      </c>
      <c r="I3180" s="8">
        <v>19100</v>
      </c>
      <c r="J3180" t="str">
        <f>LOOKUP(A3180,Feuil7!A$2:A$28,Feuil7!D$2:D$28)</f>
        <v>AUVERGNE</v>
      </c>
      <c r="K3180" t="str">
        <f t="shared" si="199"/>
        <v>niveau secondaire</v>
      </c>
      <c r="L3180" t="str">
        <f t="shared" si="200"/>
        <v>CENTRE-EST</v>
      </c>
      <c r="M3180" s="11">
        <f t="shared" si="201"/>
        <v>70716</v>
      </c>
      <c r="N3180" s="11">
        <f t="shared" si="202"/>
        <v>18536</v>
      </c>
    </row>
    <row r="3181" spans="1:14" x14ac:dyDescent="0.25">
      <c r="A3181" s="5">
        <v>82</v>
      </c>
      <c r="B3181" s="9" t="s">
        <v>88</v>
      </c>
      <c r="C3181" s="10" t="s">
        <v>89</v>
      </c>
      <c r="D3181">
        <v>1968</v>
      </c>
      <c r="E3181" s="7" t="s">
        <v>194</v>
      </c>
      <c r="F3181" s="8">
        <v>1932</v>
      </c>
      <c r="G3181" s="8">
        <v>5836</v>
      </c>
      <c r="H3181" s="8">
        <v>3124</v>
      </c>
      <c r="I3181" s="8">
        <v>12440</v>
      </c>
      <c r="J3181" t="str">
        <f>LOOKUP(A3181,Feuil7!A$2:A$28,Feuil7!D$2:D$28)</f>
        <v>RHONE-ALPES</v>
      </c>
      <c r="K3181" t="str">
        <f t="shared" si="199"/>
        <v>niveau secondaire</v>
      </c>
      <c r="L3181" t="str">
        <f t="shared" si="200"/>
        <v>CENTRE-EST</v>
      </c>
      <c r="M3181" s="11">
        <f t="shared" si="201"/>
        <v>23332</v>
      </c>
      <c r="N3181" s="11">
        <f t="shared" si="202"/>
        <v>5056</v>
      </c>
    </row>
    <row r="3182" spans="1:14" x14ac:dyDescent="0.25">
      <c r="A3182" s="5">
        <v>72</v>
      </c>
      <c r="B3182" s="9" t="s">
        <v>137</v>
      </c>
      <c r="C3182" s="10" t="s">
        <v>138</v>
      </c>
      <c r="D3182" s="11">
        <v>1982</v>
      </c>
      <c r="E3182" s="7" t="s">
        <v>195</v>
      </c>
      <c r="F3182" s="8">
        <v>10884</v>
      </c>
      <c r="G3182" s="8">
        <v>31892</v>
      </c>
      <c r="H3182" s="8">
        <v>8012</v>
      </c>
      <c r="I3182" s="8">
        <v>22780</v>
      </c>
      <c r="J3182" t="str">
        <f>LOOKUP(A3182,Feuil7!A$2:A$28,Feuil7!D$2:D$28)</f>
        <v>AQUITAINE</v>
      </c>
      <c r="K3182" t="str">
        <f t="shared" si="199"/>
        <v>niveau secondaire</v>
      </c>
      <c r="L3182" t="str">
        <f t="shared" si="200"/>
        <v>SUD-OUEST</v>
      </c>
      <c r="M3182" s="11">
        <f t="shared" si="201"/>
        <v>73568</v>
      </c>
      <c r="N3182" s="11">
        <f t="shared" si="202"/>
        <v>18896</v>
      </c>
    </row>
    <row r="3183" spans="1:14" x14ac:dyDescent="0.25">
      <c r="A3183" s="5">
        <v>26</v>
      </c>
      <c r="B3183" s="9" t="s">
        <v>151</v>
      </c>
      <c r="C3183" s="10" t="s">
        <v>152</v>
      </c>
      <c r="D3183" s="11">
        <v>2006</v>
      </c>
      <c r="E3183" s="7" t="s">
        <v>194</v>
      </c>
      <c r="F3183" s="8">
        <v>1443.3842843244336</v>
      </c>
      <c r="G3183" s="8">
        <v>8364.5376160367632</v>
      </c>
      <c r="H3183" s="8">
        <v>1130.591824599727</v>
      </c>
      <c r="I3183" s="8">
        <v>15987.89646215943</v>
      </c>
      <c r="J3183" t="str">
        <f>LOOKUP(A3183,Feuil7!A$2:A$28,Feuil7!D$2:D$28)</f>
        <v>BOURGOGNE</v>
      </c>
      <c r="K3183" t="str">
        <f t="shared" si="199"/>
        <v>niveau secondaire</v>
      </c>
      <c r="L3183" t="str">
        <f t="shared" si="200"/>
        <v>BASSIN PARISIEN</v>
      </c>
      <c r="M3183" s="11">
        <f t="shared" si="201"/>
        <v>26926.410187120353</v>
      </c>
      <c r="N3183" s="11">
        <f t="shared" si="202"/>
        <v>2573.9761089241606</v>
      </c>
    </row>
    <row r="3184" spans="1:14" x14ac:dyDescent="0.25">
      <c r="A3184" s="5">
        <v>26</v>
      </c>
      <c r="B3184" s="9" t="s">
        <v>21</v>
      </c>
      <c r="C3184" s="10" t="s">
        <v>56</v>
      </c>
      <c r="D3184" s="11">
        <v>2011</v>
      </c>
      <c r="E3184" s="7" t="s">
        <v>196</v>
      </c>
      <c r="F3184" s="8">
        <v>4920.7118114277828</v>
      </c>
      <c r="G3184" s="8">
        <v>26537.549834232905</v>
      </c>
      <c r="H3184" s="8">
        <v>4816.5737182687444</v>
      </c>
      <c r="I3184" s="8">
        <v>30018.520191129133</v>
      </c>
      <c r="J3184" t="str">
        <f>LOOKUP(A3184,Feuil7!A$2:A$28,Feuil7!D$2:D$28)</f>
        <v>BOURGOGNE</v>
      </c>
      <c r="K3184" t="str">
        <f t="shared" si="199"/>
        <v>niveau supérieur</v>
      </c>
      <c r="L3184" t="str">
        <f t="shared" si="200"/>
        <v>BASSIN PARISIEN</v>
      </c>
      <c r="M3184" s="11">
        <f t="shared" si="201"/>
        <v>66293.355555058573</v>
      </c>
      <c r="N3184" s="11">
        <f t="shared" si="202"/>
        <v>9737.2855296965281</v>
      </c>
    </row>
    <row r="3185" spans="1:14" x14ac:dyDescent="0.25">
      <c r="A3185" s="5">
        <v>21</v>
      </c>
      <c r="B3185" s="9" t="s">
        <v>312</v>
      </c>
      <c r="C3185" s="10" t="s">
        <v>22</v>
      </c>
      <c r="D3185" s="11">
        <v>1982</v>
      </c>
      <c r="E3185" s="7" t="s">
        <v>194</v>
      </c>
      <c r="F3185" s="8">
        <v>1128</v>
      </c>
      <c r="G3185" s="8">
        <v>3784</v>
      </c>
      <c r="H3185" s="8">
        <v>1784</v>
      </c>
      <c r="I3185" s="8">
        <v>5700</v>
      </c>
      <c r="J3185" t="str">
        <f>LOOKUP(A3185,Feuil7!A$2:A$28,Feuil7!D$2:D$28)</f>
        <v>CHAMPAGNE-ARDENNE</v>
      </c>
      <c r="K3185" t="str">
        <f t="shared" si="199"/>
        <v>niveau secondaire</v>
      </c>
      <c r="L3185" t="str">
        <f t="shared" si="200"/>
        <v>BASSIN PARISIEN</v>
      </c>
      <c r="M3185" s="11">
        <f t="shared" si="201"/>
        <v>12396</v>
      </c>
      <c r="N3185" s="11">
        <f t="shared" si="202"/>
        <v>2912</v>
      </c>
    </row>
    <row r="3186" spans="1:14" x14ac:dyDescent="0.25">
      <c r="A3186" s="5">
        <v>43</v>
      </c>
      <c r="B3186" s="9" t="s">
        <v>90</v>
      </c>
      <c r="C3186" s="10" t="s">
        <v>91</v>
      </c>
      <c r="D3186" s="11">
        <v>1999</v>
      </c>
      <c r="E3186" s="7" t="s">
        <v>11</v>
      </c>
      <c r="F3186" s="8">
        <v>1402</v>
      </c>
      <c r="G3186" s="8">
        <v>16789</v>
      </c>
      <c r="H3186" s="8">
        <v>923</v>
      </c>
      <c r="I3186" s="8">
        <v>18776</v>
      </c>
      <c r="J3186" t="str">
        <f>LOOKUP(A3186,Feuil7!A$2:A$28,Feuil7!D$2:D$28)</f>
        <v>FRANCHE-COMTE</v>
      </c>
      <c r="K3186" t="str">
        <f t="shared" si="199"/>
        <v>niveau primaire</v>
      </c>
      <c r="L3186" t="str">
        <f t="shared" si="200"/>
        <v>EST</v>
      </c>
      <c r="M3186" s="11">
        <f t="shared" si="201"/>
        <v>37890</v>
      </c>
      <c r="N3186" s="11">
        <f t="shared" si="202"/>
        <v>2325</v>
      </c>
    </row>
    <row r="3187" spans="1:14" x14ac:dyDescent="0.25">
      <c r="A3187" s="5">
        <v>73</v>
      </c>
      <c r="B3187" s="9" t="s">
        <v>30</v>
      </c>
      <c r="C3187" s="10" t="s">
        <v>31</v>
      </c>
      <c r="D3187" s="11">
        <v>2011</v>
      </c>
      <c r="E3187" s="7" t="s">
        <v>195</v>
      </c>
      <c r="F3187" s="8">
        <v>2130.4785387795819</v>
      </c>
      <c r="G3187" s="8">
        <v>31723.951333499113</v>
      </c>
      <c r="H3187" s="8">
        <v>1313.4564800661835</v>
      </c>
      <c r="I3187" s="8">
        <v>20070.558732111338</v>
      </c>
      <c r="J3187" t="str">
        <f>LOOKUP(A3187,Feuil7!A$2:A$28,Feuil7!D$2:D$28)</f>
        <v>MIDI-PYRENEES</v>
      </c>
      <c r="K3187" t="str">
        <f t="shared" si="199"/>
        <v>niveau secondaire</v>
      </c>
      <c r="L3187" t="str">
        <f t="shared" si="200"/>
        <v>SUD-OUEST</v>
      </c>
      <c r="M3187" s="11">
        <f t="shared" si="201"/>
        <v>55238.445084456209</v>
      </c>
      <c r="N3187" s="11">
        <f t="shared" si="202"/>
        <v>3443.9350188457656</v>
      </c>
    </row>
    <row r="3188" spans="1:14" x14ac:dyDescent="0.25">
      <c r="A3188" s="5">
        <v>54</v>
      </c>
      <c r="B3188" s="9" t="s">
        <v>40</v>
      </c>
      <c r="C3188" s="10" t="s">
        <v>41</v>
      </c>
      <c r="D3188">
        <v>1968</v>
      </c>
      <c r="E3188" s="7" t="s">
        <v>194</v>
      </c>
      <c r="F3188" s="8">
        <v>776</v>
      </c>
      <c r="G3188" s="8">
        <v>2452</v>
      </c>
      <c r="H3188" s="8">
        <v>996</v>
      </c>
      <c r="I3188" s="8">
        <v>4712</v>
      </c>
      <c r="J3188" t="str">
        <f>LOOKUP(A3188,Feuil7!A$2:A$28,Feuil7!D$2:D$28)</f>
        <v>POITOU-CHARENTES</v>
      </c>
      <c r="K3188" t="str">
        <f t="shared" si="199"/>
        <v>niveau secondaire</v>
      </c>
      <c r="L3188" t="str">
        <f t="shared" si="200"/>
        <v>OUEST</v>
      </c>
      <c r="M3188" s="11">
        <f t="shared" si="201"/>
        <v>8936</v>
      </c>
      <c r="N3188" s="11">
        <f t="shared" si="202"/>
        <v>1772</v>
      </c>
    </row>
    <row r="3189" spans="1:14" x14ac:dyDescent="0.25">
      <c r="A3189" s="5">
        <v>21</v>
      </c>
      <c r="B3189" s="9" t="s">
        <v>312</v>
      </c>
      <c r="C3189" s="10" t="s">
        <v>22</v>
      </c>
      <c r="D3189" s="11">
        <v>1990</v>
      </c>
      <c r="E3189" s="7" t="s">
        <v>196</v>
      </c>
      <c r="F3189" s="8">
        <v>867</v>
      </c>
      <c r="G3189" s="8">
        <v>7414</v>
      </c>
      <c r="H3189" s="8">
        <v>1412</v>
      </c>
      <c r="I3189" s="8">
        <v>7289</v>
      </c>
      <c r="J3189" t="str">
        <f>LOOKUP(A3189,Feuil7!A$2:A$28,Feuil7!D$2:D$28)</f>
        <v>CHAMPAGNE-ARDENNE</v>
      </c>
      <c r="K3189" t="str">
        <f t="shared" si="199"/>
        <v>niveau supérieur</v>
      </c>
      <c r="L3189" t="str">
        <f t="shared" si="200"/>
        <v>BASSIN PARISIEN</v>
      </c>
      <c r="M3189" s="11">
        <f t="shared" si="201"/>
        <v>16982</v>
      </c>
      <c r="N3189" s="11">
        <f t="shared" si="202"/>
        <v>2279</v>
      </c>
    </row>
    <row r="3190" spans="1:14" x14ac:dyDescent="0.25">
      <c r="A3190" s="5">
        <v>72</v>
      </c>
      <c r="B3190" s="9" t="s">
        <v>78</v>
      </c>
      <c r="C3190" s="10" t="s">
        <v>79</v>
      </c>
      <c r="D3190" s="11">
        <v>1999</v>
      </c>
      <c r="E3190" s="7" t="s">
        <v>194</v>
      </c>
      <c r="F3190" s="8">
        <v>3758</v>
      </c>
      <c r="G3190" s="8">
        <v>29135</v>
      </c>
      <c r="H3190" s="8">
        <v>2733</v>
      </c>
      <c r="I3190" s="8">
        <v>45410</v>
      </c>
      <c r="J3190" t="str">
        <f>LOOKUP(A3190,Feuil7!A$2:A$28,Feuil7!D$2:D$28)</f>
        <v>AQUITAINE</v>
      </c>
      <c r="K3190" t="str">
        <f t="shared" si="199"/>
        <v>niveau secondaire</v>
      </c>
      <c r="L3190" t="str">
        <f t="shared" si="200"/>
        <v>SUD-OUEST</v>
      </c>
      <c r="M3190" s="11">
        <f t="shared" si="201"/>
        <v>81036</v>
      </c>
      <c r="N3190" s="11">
        <f t="shared" si="202"/>
        <v>6491</v>
      </c>
    </row>
    <row r="3191" spans="1:14" x14ac:dyDescent="0.25">
      <c r="A3191" s="5">
        <v>21</v>
      </c>
      <c r="B3191" s="9" t="s">
        <v>99</v>
      </c>
      <c r="C3191" s="10" t="s">
        <v>116</v>
      </c>
      <c r="D3191" s="11">
        <v>2006</v>
      </c>
      <c r="E3191" s="7" t="s">
        <v>195</v>
      </c>
      <c r="F3191" s="8">
        <v>2340.8976864931246</v>
      </c>
      <c r="G3191" s="8">
        <v>22654.758382747794</v>
      </c>
      <c r="H3191" s="8">
        <v>1467.0698576857228</v>
      </c>
      <c r="I3191" s="8">
        <v>14161.126993408498</v>
      </c>
      <c r="J3191" t="str">
        <f>LOOKUP(A3191,Feuil7!A$2:A$28,Feuil7!D$2:D$28)</f>
        <v>CHAMPAGNE-ARDENNE</v>
      </c>
      <c r="K3191" t="str">
        <f t="shared" si="199"/>
        <v>niveau secondaire</v>
      </c>
      <c r="L3191" t="str">
        <f t="shared" si="200"/>
        <v>BASSIN PARISIEN</v>
      </c>
      <c r="M3191" s="11">
        <f t="shared" si="201"/>
        <v>40623.852920335135</v>
      </c>
      <c r="N3191" s="11">
        <f t="shared" si="202"/>
        <v>3807.9675441788477</v>
      </c>
    </row>
    <row r="3192" spans="1:14" x14ac:dyDescent="0.25">
      <c r="A3192" s="5">
        <v>31</v>
      </c>
      <c r="B3192" s="9" t="s">
        <v>133</v>
      </c>
      <c r="C3192" s="10" t="s">
        <v>134</v>
      </c>
      <c r="D3192">
        <v>1968</v>
      </c>
      <c r="E3192" s="7" t="s">
        <v>196</v>
      </c>
      <c r="F3192" s="8">
        <v>4672</v>
      </c>
      <c r="G3192" s="8">
        <v>14688</v>
      </c>
      <c r="H3192" s="8">
        <v>4612</v>
      </c>
      <c r="I3192" s="8">
        <v>9972</v>
      </c>
      <c r="J3192" t="str">
        <f>LOOKUP(A3192,Feuil7!A$2:A$28,Feuil7!D$2:D$28)</f>
        <v>NORD-PAS-DE-CALAIS</v>
      </c>
      <c r="K3192" t="str">
        <f t="shared" si="199"/>
        <v>niveau supérieur</v>
      </c>
      <c r="L3192" t="str">
        <f t="shared" si="200"/>
        <v/>
      </c>
      <c r="M3192" s="11">
        <f t="shared" si="201"/>
        <v>33944</v>
      </c>
      <c r="N3192" s="11">
        <f t="shared" si="202"/>
        <v>9284</v>
      </c>
    </row>
    <row r="3193" spans="1:14" x14ac:dyDescent="0.25">
      <c r="A3193" s="5">
        <v>72</v>
      </c>
      <c r="B3193" s="9" t="s">
        <v>137</v>
      </c>
      <c r="C3193" s="10" t="s">
        <v>138</v>
      </c>
      <c r="D3193" s="11">
        <v>1990</v>
      </c>
      <c r="E3193" s="7" t="s">
        <v>195</v>
      </c>
      <c r="F3193" s="8">
        <v>10140</v>
      </c>
      <c r="G3193" s="8">
        <v>47588</v>
      </c>
      <c r="H3193" s="8">
        <v>8072</v>
      </c>
      <c r="I3193" s="8">
        <v>35880</v>
      </c>
      <c r="J3193" t="str">
        <f>LOOKUP(A3193,Feuil7!A$2:A$28,Feuil7!D$2:D$28)</f>
        <v>AQUITAINE</v>
      </c>
      <c r="K3193" t="str">
        <f t="shared" si="199"/>
        <v>niveau secondaire</v>
      </c>
      <c r="L3193" t="str">
        <f t="shared" si="200"/>
        <v>SUD-OUEST</v>
      </c>
      <c r="M3193" s="11">
        <f t="shared" si="201"/>
        <v>101680</v>
      </c>
      <c r="N3193" s="11">
        <f t="shared" si="202"/>
        <v>18212</v>
      </c>
    </row>
    <row r="3194" spans="1:14" x14ac:dyDescent="0.25">
      <c r="A3194" s="5">
        <v>82</v>
      </c>
      <c r="B3194" s="9" t="s">
        <v>88</v>
      </c>
      <c r="C3194" s="10" t="s">
        <v>89</v>
      </c>
      <c r="D3194" s="11">
        <v>2011</v>
      </c>
      <c r="E3194" s="7" t="s">
        <v>196</v>
      </c>
      <c r="F3194" s="8">
        <v>10668.887185380367</v>
      </c>
      <c r="G3194" s="8">
        <v>58429.171399116123</v>
      </c>
      <c r="H3194" s="8">
        <v>10468.182142462627</v>
      </c>
      <c r="I3194" s="8">
        <v>67676.041215064892</v>
      </c>
      <c r="J3194" t="str">
        <f>LOOKUP(A3194,Feuil7!A$2:A$28,Feuil7!D$2:D$28)</f>
        <v>RHONE-ALPES</v>
      </c>
      <c r="K3194" t="str">
        <f t="shared" si="199"/>
        <v>niveau supérieur</v>
      </c>
      <c r="L3194" t="str">
        <f t="shared" si="200"/>
        <v>CENTRE-EST</v>
      </c>
      <c r="M3194" s="11">
        <f t="shared" si="201"/>
        <v>147242.28194202401</v>
      </c>
      <c r="N3194" s="11">
        <f t="shared" si="202"/>
        <v>21137.069327842994</v>
      </c>
    </row>
    <row r="3195" spans="1:14" x14ac:dyDescent="0.25">
      <c r="A3195" s="5">
        <v>22</v>
      </c>
      <c r="B3195" s="9" t="s">
        <v>129</v>
      </c>
      <c r="C3195" s="10" t="s">
        <v>130</v>
      </c>
      <c r="D3195" s="11">
        <v>1990</v>
      </c>
      <c r="E3195" s="7" t="s">
        <v>196</v>
      </c>
      <c r="F3195" s="8">
        <v>2339</v>
      </c>
      <c r="G3195" s="8">
        <v>19887</v>
      </c>
      <c r="H3195" s="8">
        <v>3240</v>
      </c>
      <c r="I3195" s="8">
        <v>20926</v>
      </c>
      <c r="J3195" t="str">
        <f>LOOKUP(A3195,Feuil7!A$2:A$28,Feuil7!D$2:D$28)</f>
        <v>PICARDIE</v>
      </c>
      <c r="K3195" t="str">
        <f t="shared" si="199"/>
        <v>niveau supérieur</v>
      </c>
      <c r="L3195" t="str">
        <f t="shared" si="200"/>
        <v>BASSIN PARISIEN</v>
      </c>
      <c r="M3195" s="11">
        <f t="shared" si="201"/>
        <v>46392</v>
      </c>
      <c r="N3195" s="11">
        <f t="shared" si="202"/>
        <v>5579</v>
      </c>
    </row>
    <row r="3196" spans="1:14" x14ac:dyDescent="0.25">
      <c r="A3196" s="5">
        <v>31</v>
      </c>
      <c r="B3196" s="9" t="s">
        <v>133</v>
      </c>
      <c r="C3196" s="10" t="s">
        <v>134</v>
      </c>
      <c r="D3196" s="11">
        <v>2006</v>
      </c>
      <c r="E3196" s="7" t="s">
        <v>195</v>
      </c>
      <c r="F3196" s="8">
        <v>18014.525038266067</v>
      </c>
      <c r="G3196" s="8">
        <v>146464.54234078448</v>
      </c>
      <c r="H3196" s="8">
        <v>11813.215218442576</v>
      </c>
      <c r="I3196" s="8">
        <v>99498.600955276008</v>
      </c>
      <c r="J3196" t="str">
        <f>LOOKUP(A3196,Feuil7!A$2:A$28,Feuil7!D$2:D$28)</f>
        <v>NORD-PAS-DE-CALAIS</v>
      </c>
      <c r="K3196" t="str">
        <f t="shared" si="199"/>
        <v>niveau secondaire</v>
      </c>
      <c r="L3196" t="str">
        <f t="shared" si="200"/>
        <v/>
      </c>
      <c r="M3196" s="11">
        <f t="shared" si="201"/>
        <v>275790.88355276914</v>
      </c>
      <c r="N3196" s="11">
        <f t="shared" si="202"/>
        <v>29827.740256708643</v>
      </c>
    </row>
    <row r="3197" spans="1:14" x14ac:dyDescent="0.25">
      <c r="A3197" s="5">
        <v>24</v>
      </c>
      <c r="B3197" s="9" t="s">
        <v>102</v>
      </c>
      <c r="C3197" s="10" t="s">
        <v>103</v>
      </c>
      <c r="D3197" s="11">
        <v>1982</v>
      </c>
      <c r="E3197" s="7" t="s">
        <v>197</v>
      </c>
      <c r="F3197" s="8">
        <v>1020</v>
      </c>
      <c r="G3197" s="8">
        <v>12800</v>
      </c>
      <c r="H3197" s="8">
        <v>1640</v>
      </c>
      <c r="I3197" s="8">
        <v>10912</v>
      </c>
      <c r="J3197" t="str">
        <f>LOOKUP(A3197,Feuil7!A$2:A$28,Feuil7!D$2:D$28)</f>
        <v>CENTRE</v>
      </c>
      <c r="K3197" t="str">
        <f t="shared" si="199"/>
        <v>niveau supérieur</v>
      </c>
      <c r="L3197" t="str">
        <f t="shared" si="200"/>
        <v>BASSIN PARISIEN</v>
      </c>
      <c r="M3197" s="11">
        <f t="shared" si="201"/>
        <v>26372</v>
      </c>
      <c r="N3197" s="11">
        <f t="shared" si="202"/>
        <v>2660</v>
      </c>
    </row>
    <row r="3198" spans="1:14" x14ac:dyDescent="0.25">
      <c r="A3198" s="5">
        <v>41</v>
      </c>
      <c r="B3198" s="9" t="s">
        <v>180</v>
      </c>
      <c r="C3198" s="10" t="s">
        <v>181</v>
      </c>
      <c r="D3198" s="11">
        <v>2006</v>
      </c>
      <c r="E3198" s="7" t="s">
        <v>11</v>
      </c>
      <c r="F3198" s="8">
        <v>2378.228461921748</v>
      </c>
      <c r="G3198" s="8">
        <v>26660.026623062331</v>
      </c>
      <c r="H3198" s="8">
        <v>1330.6472778792538</v>
      </c>
      <c r="I3198" s="8">
        <v>33194.691213941267</v>
      </c>
      <c r="J3198" t="str">
        <f>LOOKUP(A3198,Feuil7!A$2:A$28,Feuil7!D$2:D$28)</f>
        <v>LORRAINE</v>
      </c>
      <c r="K3198" t="str">
        <f t="shared" si="199"/>
        <v>niveau primaire</v>
      </c>
      <c r="L3198" t="str">
        <f t="shared" si="200"/>
        <v>EST</v>
      </c>
      <c r="M3198" s="11">
        <f t="shared" si="201"/>
        <v>63563.593576804597</v>
      </c>
      <c r="N3198" s="11">
        <f t="shared" si="202"/>
        <v>3708.8757398010021</v>
      </c>
    </row>
    <row r="3199" spans="1:14" x14ac:dyDescent="0.25">
      <c r="A3199" s="5">
        <v>11</v>
      </c>
      <c r="B3199" s="9" t="s">
        <v>162</v>
      </c>
      <c r="C3199" s="10" t="s">
        <v>163</v>
      </c>
      <c r="D3199" s="11">
        <v>2011</v>
      </c>
      <c r="E3199" s="7" t="s">
        <v>196</v>
      </c>
      <c r="F3199" s="8">
        <v>10936.083100745145</v>
      </c>
      <c r="G3199" s="8">
        <v>66958.040917696053</v>
      </c>
      <c r="H3199" s="8">
        <v>11823.234580225224</v>
      </c>
      <c r="I3199" s="8">
        <v>83860.369302045845</v>
      </c>
      <c r="J3199" t="str">
        <f>LOOKUP(A3199,Feuil7!A$2:A$28,Feuil7!D$2:D$28)</f>
        <v>ILE-DE-FRANCE</v>
      </c>
      <c r="K3199" t="str">
        <f t="shared" si="199"/>
        <v>niveau supérieur</v>
      </c>
      <c r="L3199" t="str">
        <f t="shared" si="200"/>
        <v>REGION PARISIENNE</v>
      </c>
      <c r="M3199" s="11">
        <f t="shared" si="201"/>
        <v>173577.72790071229</v>
      </c>
      <c r="N3199" s="11">
        <f t="shared" si="202"/>
        <v>22759.317680970369</v>
      </c>
    </row>
    <row r="3200" spans="1:14" x14ac:dyDescent="0.25">
      <c r="A3200" s="5">
        <v>52</v>
      </c>
      <c r="B3200" s="9" t="s">
        <v>100</v>
      </c>
      <c r="C3200" s="10" t="s">
        <v>101</v>
      </c>
      <c r="D3200" s="11">
        <v>2006</v>
      </c>
      <c r="E3200" s="7" t="s">
        <v>197</v>
      </c>
      <c r="F3200" s="8">
        <v>7251.4788544960456</v>
      </c>
      <c r="G3200" s="8">
        <v>94512.764244669335</v>
      </c>
      <c r="H3200" s="8">
        <v>9868.4401693797881</v>
      </c>
      <c r="I3200" s="8">
        <v>101649.86030804308</v>
      </c>
      <c r="J3200" t="str">
        <f>LOOKUP(A3200,Feuil7!A$2:A$28,Feuil7!D$2:D$28)</f>
        <v>PAYS DE LA LOIRE</v>
      </c>
      <c r="K3200" t="str">
        <f t="shared" si="199"/>
        <v>niveau supérieur</v>
      </c>
      <c r="L3200" t="str">
        <f t="shared" si="200"/>
        <v>OUEST</v>
      </c>
      <c r="M3200" s="11">
        <f t="shared" si="201"/>
        <v>213282.54357658824</v>
      </c>
      <c r="N3200" s="11">
        <f t="shared" si="202"/>
        <v>17119.919023875835</v>
      </c>
    </row>
    <row r="3201" spans="1:14" x14ac:dyDescent="0.25">
      <c r="A3201" s="5">
        <v>74</v>
      </c>
      <c r="B3201" s="9" t="s">
        <v>48</v>
      </c>
      <c r="C3201" s="10" t="s">
        <v>49</v>
      </c>
      <c r="D3201" s="11">
        <v>1999</v>
      </c>
      <c r="E3201" s="7" t="s">
        <v>195</v>
      </c>
      <c r="F3201" s="8">
        <v>1948</v>
      </c>
      <c r="G3201" s="8">
        <v>26200</v>
      </c>
      <c r="H3201" s="8">
        <v>1261</v>
      </c>
      <c r="I3201" s="8">
        <v>18148</v>
      </c>
      <c r="J3201" t="str">
        <f>LOOKUP(A3201,Feuil7!A$2:A$28,Feuil7!D$2:D$28)</f>
        <v>LIMOUSIN</v>
      </c>
      <c r="K3201" t="str">
        <f t="shared" si="199"/>
        <v>niveau secondaire</v>
      </c>
      <c r="L3201" t="str">
        <f t="shared" si="200"/>
        <v>SUD-OUEST</v>
      </c>
      <c r="M3201" s="11">
        <f t="shared" si="201"/>
        <v>47557</v>
      </c>
      <c r="N3201" s="11">
        <f t="shared" si="202"/>
        <v>3209</v>
      </c>
    </row>
    <row r="3202" spans="1:14" x14ac:dyDescent="0.25">
      <c r="A3202" s="5">
        <v>91</v>
      </c>
      <c r="B3202" s="9" t="s">
        <v>108</v>
      </c>
      <c r="C3202" s="10" t="s">
        <v>109</v>
      </c>
      <c r="D3202" s="11">
        <v>1975</v>
      </c>
      <c r="E3202" s="7" t="s">
        <v>194</v>
      </c>
      <c r="F3202" s="8">
        <v>385</v>
      </c>
      <c r="G3202" s="8">
        <v>905</v>
      </c>
      <c r="H3202" s="8">
        <v>535</v>
      </c>
      <c r="I3202" s="8">
        <v>1740</v>
      </c>
      <c r="J3202" t="str">
        <f>LOOKUP(A3202,Feuil7!A$2:A$28,Feuil7!D$2:D$28)</f>
        <v>LANGUEDOC-ROUSSILLON</v>
      </c>
      <c r="K3202" t="str">
        <f t="shared" si="199"/>
        <v>niveau secondaire</v>
      </c>
      <c r="L3202" t="str">
        <f t="shared" si="200"/>
        <v>MEDITERRANEE</v>
      </c>
      <c r="M3202" s="11">
        <f t="shared" si="201"/>
        <v>3565</v>
      </c>
      <c r="N3202" s="11">
        <f t="shared" si="202"/>
        <v>920</v>
      </c>
    </row>
    <row r="3203" spans="1:14" x14ac:dyDescent="0.25">
      <c r="A3203" s="5">
        <v>54</v>
      </c>
      <c r="B3203" s="9" t="s">
        <v>164</v>
      </c>
      <c r="C3203" s="10" t="s">
        <v>165</v>
      </c>
      <c r="D3203">
        <v>1968</v>
      </c>
      <c r="E3203" s="7" t="s">
        <v>197</v>
      </c>
      <c r="F3203" s="8">
        <v>200</v>
      </c>
      <c r="G3203" s="8">
        <v>2052</v>
      </c>
      <c r="H3203" s="8">
        <v>196</v>
      </c>
      <c r="I3203" s="8">
        <v>856</v>
      </c>
      <c r="J3203" t="str">
        <f>LOOKUP(A3203,Feuil7!A$2:A$28,Feuil7!D$2:D$28)</f>
        <v>POITOU-CHARENTES</v>
      </c>
      <c r="K3203" t="str">
        <f t="shared" ref="K3203:K3266" si="203">IF(OR(E3203="Aucun",E3203="CEP"),"niveau primaire",IF(OR(E3203="CAP-BEP",E3203="BEPC"),"niveau secondaire",IF(OR(E3203="BAC",E3203="SUP"),"niveau supérieur","")))</f>
        <v>niveau supérieur</v>
      </c>
      <c r="L3203" t="str">
        <f t="shared" ref="L3203:L3266" si="204">IF(OR(J3203="ile-de-France"),"REGION PARISIENNE",IF(OR(J3203="bourgogne",J3203="centre",J3203="champagne-ardenne",J3203="basse-normandie",J3203="haute-normandie",J3203="picardie"),"BASSIN PARISIEN",IF(OR(J3203="nord pas-de-calais"),"NORD",IF(OR(J3203="alsace",J3203="franche-comte",J3203="lorraine"),"EST",IF(OR(J3203="bretagne",J3203="pays de la loire",J3203="poitou-charentes"),"OUEST",IF(OR(J3203="aquitaine",J3203="limousin",J3203="midi-pyrenees"),"SUD-OUEST",IF(OR(J3203="auvergne",J3203="rhone-alpes"),"CENTRE-EST",IF(OR(J3203="languedoc-roussillon",J3203="provence-alpes-cote d'azur",J3203="corse"),"MEDITERRANEE",""))))))))</f>
        <v>OUEST</v>
      </c>
      <c r="M3203" s="11">
        <f t="shared" ref="M3203:M3266" si="205">SUM(F3203,G3203,H3203,I3203)</f>
        <v>3304</v>
      </c>
      <c r="N3203" s="11">
        <f t="shared" ref="N3203:N3266" si="206">SUM(F3203,H3203)</f>
        <v>396</v>
      </c>
    </row>
    <row r="3204" spans="1:14" x14ac:dyDescent="0.25">
      <c r="A3204" s="5">
        <v>22</v>
      </c>
      <c r="B3204" s="9" t="s">
        <v>166</v>
      </c>
      <c r="C3204" s="10" t="s">
        <v>167</v>
      </c>
      <c r="D3204" s="11">
        <v>2006</v>
      </c>
      <c r="E3204" s="7" t="s">
        <v>194</v>
      </c>
      <c r="F3204" s="8">
        <v>2067.5606868764457</v>
      </c>
      <c r="G3204" s="8">
        <v>9892.4013239997985</v>
      </c>
      <c r="H3204" s="8">
        <v>1618.910648162029</v>
      </c>
      <c r="I3204" s="8">
        <v>16781.26712714992</v>
      </c>
      <c r="J3204" t="str">
        <f>LOOKUP(A3204,Feuil7!A$2:A$28,Feuil7!D$2:D$28)</f>
        <v>PICARDIE</v>
      </c>
      <c r="K3204" t="str">
        <f t="shared" si="203"/>
        <v>niveau secondaire</v>
      </c>
      <c r="L3204" t="str">
        <f t="shared" si="204"/>
        <v>BASSIN PARISIEN</v>
      </c>
      <c r="M3204" s="11">
        <f t="shared" si="205"/>
        <v>30360.139786188192</v>
      </c>
      <c r="N3204" s="11">
        <f t="shared" si="206"/>
        <v>3686.4713350384745</v>
      </c>
    </row>
    <row r="3205" spans="1:14" x14ac:dyDescent="0.25">
      <c r="A3205" s="5">
        <v>73</v>
      </c>
      <c r="B3205" s="9" t="s">
        <v>76</v>
      </c>
      <c r="C3205" s="10" t="s">
        <v>77</v>
      </c>
      <c r="D3205" s="11">
        <v>1999</v>
      </c>
      <c r="E3205" s="7" t="s">
        <v>11</v>
      </c>
      <c r="F3205" s="8">
        <v>704</v>
      </c>
      <c r="G3205" s="8">
        <v>13199</v>
      </c>
      <c r="H3205" s="8">
        <v>478</v>
      </c>
      <c r="I3205" s="8">
        <v>14795</v>
      </c>
      <c r="J3205" t="str">
        <f>LOOKUP(A3205,Feuil7!A$2:A$28,Feuil7!D$2:D$28)</f>
        <v>MIDI-PYRENEES</v>
      </c>
      <c r="K3205" t="str">
        <f t="shared" si="203"/>
        <v>niveau primaire</v>
      </c>
      <c r="L3205" t="str">
        <f t="shared" si="204"/>
        <v>SUD-OUEST</v>
      </c>
      <c r="M3205" s="11">
        <f t="shared" si="205"/>
        <v>29176</v>
      </c>
      <c r="N3205" s="11">
        <f t="shared" si="206"/>
        <v>1182</v>
      </c>
    </row>
    <row r="3206" spans="1:14" x14ac:dyDescent="0.25">
      <c r="A3206" s="5">
        <v>42</v>
      </c>
      <c r="B3206" s="9" t="s">
        <v>143</v>
      </c>
      <c r="C3206" s="10" t="s">
        <v>144</v>
      </c>
      <c r="D3206" s="11">
        <v>1999</v>
      </c>
      <c r="E3206" s="7" t="s">
        <v>11</v>
      </c>
      <c r="F3206" s="8">
        <v>6686</v>
      </c>
      <c r="G3206" s="8">
        <v>55236</v>
      </c>
      <c r="H3206" s="8">
        <v>5447</v>
      </c>
      <c r="I3206" s="8">
        <v>77408</v>
      </c>
      <c r="J3206" t="str">
        <f>LOOKUP(A3206,Feuil7!A$2:A$28,Feuil7!D$2:D$28)</f>
        <v>ALSACE</v>
      </c>
      <c r="K3206" t="str">
        <f t="shared" si="203"/>
        <v>niveau primaire</v>
      </c>
      <c r="L3206" t="str">
        <f t="shared" si="204"/>
        <v>EST</v>
      </c>
      <c r="M3206" s="11">
        <f t="shared" si="205"/>
        <v>144777</v>
      </c>
      <c r="N3206" s="11">
        <f t="shared" si="206"/>
        <v>12133</v>
      </c>
    </row>
    <row r="3207" spans="1:14" x14ac:dyDescent="0.25">
      <c r="A3207" s="5">
        <v>82</v>
      </c>
      <c r="B3207" s="9" t="s">
        <v>55</v>
      </c>
      <c r="C3207" s="10" t="s">
        <v>65</v>
      </c>
      <c r="D3207" s="11">
        <v>1990</v>
      </c>
      <c r="E3207" s="7" t="s">
        <v>195</v>
      </c>
      <c r="F3207" s="8">
        <v>6838</v>
      </c>
      <c r="G3207" s="8">
        <v>28380</v>
      </c>
      <c r="H3207" s="8">
        <v>5040</v>
      </c>
      <c r="I3207" s="8">
        <v>20420</v>
      </c>
      <c r="J3207" t="str">
        <f>LOOKUP(A3207,Feuil7!A$2:A$28,Feuil7!D$2:D$28)</f>
        <v>RHONE-ALPES</v>
      </c>
      <c r="K3207" t="str">
        <f t="shared" si="203"/>
        <v>niveau secondaire</v>
      </c>
      <c r="L3207" t="str">
        <f t="shared" si="204"/>
        <v>CENTRE-EST</v>
      </c>
      <c r="M3207" s="11">
        <f t="shared" si="205"/>
        <v>60678</v>
      </c>
      <c r="N3207" s="11">
        <f t="shared" si="206"/>
        <v>11878</v>
      </c>
    </row>
    <row r="3208" spans="1:14" x14ac:dyDescent="0.25">
      <c r="A3208" s="5">
        <v>42</v>
      </c>
      <c r="B3208" s="9" t="s">
        <v>143</v>
      </c>
      <c r="C3208" s="10" t="s">
        <v>144</v>
      </c>
      <c r="D3208" s="11">
        <v>1990</v>
      </c>
      <c r="E3208" s="7" t="s">
        <v>196</v>
      </c>
      <c r="F3208" s="8">
        <v>3917</v>
      </c>
      <c r="G3208" s="8">
        <v>33695</v>
      </c>
      <c r="H3208" s="8">
        <v>5429</v>
      </c>
      <c r="I3208" s="8">
        <v>29868</v>
      </c>
      <c r="J3208" t="str">
        <f>LOOKUP(A3208,Feuil7!A$2:A$28,Feuil7!D$2:D$28)</f>
        <v>ALSACE</v>
      </c>
      <c r="K3208" t="str">
        <f t="shared" si="203"/>
        <v>niveau supérieur</v>
      </c>
      <c r="L3208" t="str">
        <f t="shared" si="204"/>
        <v>EST</v>
      </c>
      <c r="M3208" s="11">
        <f t="shared" si="205"/>
        <v>72909</v>
      </c>
      <c r="N3208" s="11">
        <f t="shared" si="206"/>
        <v>9346</v>
      </c>
    </row>
    <row r="3209" spans="1:14" x14ac:dyDescent="0.25">
      <c r="A3209" s="5">
        <v>91</v>
      </c>
      <c r="B3209" s="9" t="s">
        <v>80</v>
      </c>
      <c r="C3209" s="10" t="s">
        <v>81</v>
      </c>
      <c r="D3209" s="11">
        <v>2006</v>
      </c>
      <c r="E3209" s="7" t="s">
        <v>197</v>
      </c>
      <c r="F3209" s="8">
        <v>4606.0426406278702</v>
      </c>
      <c r="G3209" s="8">
        <v>80982.277447500703</v>
      </c>
      <c r="H3209" s="8">
        <v>6565.9833431431598</v>
      </c>
      <c r="I3209" s="8">
        <v>94196.785390497345</v>
      </c>
      <c r="J3209" t="str">
        <f>LOOKUP(A3209,Feuil7!A$2:A$28,Feuil7!D$2:D$28)</f>
        <v>LANGUEDOC-ROUSSILLON</v>
      </c>
      <c r="K3209" t="str">
        <f t="shared" si="203"/>
        <v>niveau supérieur</v>
      </c>
      <c r="L3209" t="str">
        <f t="shared" si="204"/>
        <v>MEDITERRANEE</v>
      </c>
      <c r="M3209" s="11">
        <f t="shared" si="205"/>
        <v>186351.08882176908</v>
      </c>
      <c r="N3209" s="11">
        <f t="shared" si="206"/>
        <v>11172.025983771029</v>
      </c>
    </row>
    <row r="3210" spans="1:14" x14ac:dyDescent="0.25">
      <c r="A3210" s="5">
        <v>26</v>
      </c>
      <c r="B3210" s="9" t="s">
        <v>182</v>
      </c>
      <c r="C3210" s="10" t="s">
        <v>183</v>
      </c>
      <c r="D3210" s="11">
        <v>1975</v>
      </c>
      <c r="E3210" s="7" t="s">
        <v>195</v>
      </c>
      <c r="F3210" s="8">
        <v>5535</v>
      </c>
      <c r="G3210" s="8">
        <v>12170</v>
      </c>
      <c r="H3210" s="8">
        <v>3245</v>
      </c>
      <c r="I3210" s="8">
        <v>6145</v>
      </c>
      <c r="J3210" t="str">
        <f>LOOKUP(A3210,Feuil7!A$2:A$28,Feuil7!D$2:D$28)</f>
        <v>BOURGOGNE</v>
      </c>
      <c r="K3210" t="str">
        <f t="shared" si="203"/>
        <v>niveau secondaire</v>
      </c>
      <c r="L3210" t="str">
        <f t="shared" si="204"/>
        <v>BASSIN PARISIEN</v>
      </c>
      <c r="M3210" s="11">
        <f t="shared" si="205"/>
        <v>27095</v>
      </c>
      <c r="N3210" s="11">
        <f t="shared" si="206"/>
        <v>8780</v>
      </c>
    </row>
    <row r="3211" spans="1:14" x14ac:dyDescent="0.25">
      <c r="A3211" s="5">
        <v>24</v>
      </c>
      <c r="B3211" s="9" t="s">
        <v>86</v>
      </c>
      <c r="C3211" s="10" t="s">
        <v>87</v>
      </c>
      <c r="D3211" s="11">
        <v>1982</v>
      </c>
      <c r="E3211" s="7" t="s">
        <v>11</v>
      </c>
      <c r="F3211" s="8">
        <v>8816</v>
      </c>
      <c r="G3211" s="8">
        <v>53992</v>
      </c>
      <c r="H3211" s="8">
        <v>6916</v>
      </c>
      <c r="I3211" s="8">
        <v>66388</v>
      </c>
      <c r="J3211" t="str">
        <f>LOOKUP(A3211,Feuil7!A$2:A$28,Feuil7!D$2:D$28)</f>
        <v>CENTRE</v>
      </c>
      <c r="K3211" t="str">
        <f t="shared" si="203"/>
        <v>niveau primaire</v>
      </c>
      <c r="L3211" t="str">
        <f t="shared" si="204"/>
        <v>BASSIN PARISIEN</v>
      </c>
      <c r="M3211" s="11">
        <f t="shared" si="205"/>
        <v>136112</v>
      </c>
      <c r="N3211" s="11">
        <f t="shared" si="206"/>
        <v>15732</v>
      </c>
    </row>
    <row r="3212" spans="1:14" x14ac:dyDescent="0.25">
      <c r="A3212" s="5">
        <v>11</v>
      </c>
      <c r="B3212" s="9" t="s">
        <v>160</v>
      </c>
      <c r="C3212" s="10" t="s">
        <v>161</v>
      </c>
      <c r="D3212">
        <v>1968</v>
      </c>
      <c r="E3212" s="7" t="s">
        <v>193</v>
      </c>
      <c r="F3212" s="8">
        <v>10556</v>
      </c>
      <c r="G3212" s="8">
        <v>53592</v>
      </c>
      <c r="H3212" s="8">
        <v>11036</v>
      </c>
      <c r="I3212" s="8">
        <v>60004</v>
      </c>
      <c r="J3212" t="str">
        <f>LOOKUP(A3212,Feuil7!A$2:A$28,Feuil7!D$2:D$28)</f>
        <v>ILE-DE-FRANCE</v>
      </c>
      <c r="K3212" t="str">
        <f t="shared" si="203"/>
        <v>niveau primaire</v>
      </c>
      <c r="L3212" t="str">
        <f t="shared" si="204"/>
        <v>REGION PARISIENNE</v>
      </c>
      <c r="M3212" s="11">
        <f t="shared" si="205"/>
        <v>135188</v>
      </c>
      <c r="N3212" s="11">
        <f t="shared" si="206"/>
        <v>21592</v>
      </c>
    </row>
    <row r="3213" spans="1:14" x14ac:dyDescent="0.25">
      <c r="A3213" s="5">
        <v>83</v>
      </c>
      <c r="B3213" s="9" t="s">
        <v>135</v>
      </c>
      <c r="C3213" s="10" t="s">
        <v>136</v>
      </c>
      <c r="D3213" s="11">
        <v>1975</v>
      </c>
      <c r="E3213" s="7" t="s">
        <v>195</v>
      </c>
      <c r="F3213" s="8">
        <v>10530</v>
      </c>
      <c r="G3213" s="8">
        <v>24405</v>
      </c>
      <c r="H3213" s="8">
        <v>6165</v>
      </c>
      <c r="I3213" s="8">
        <v>12870</v>
      </c>
      <c r="J3213" t="str">
        <f>LOOKUP(A3213,Feuil7!A$2:A$28,Feuil7!D$2:D$28)</f>
        <v>AUVERGNE</v>
      </c>
      <c r="K3213" t="str">
        <f t="shared" si="203"/>
        <v>niveau secondaire</v>
      </c>
      <c r="L3213" t="str">
        <f t="shared" si="204"/>
        <v>CENTRE-EST</v>
      </c>
      <c r="M3213" s="11">
        <f t="shared" si="205"/>
        <v>53970</v>
      </c>
      <c r="N3213" s="11">
        <f t="shared" si="206"/>
        <v>16695</v>
      </c>
    </row>
    <row r="3214" spans="1:14" x14ac:dyDescent="0.25">
      <c r="A3214" s="5">
        <v>22</v>
      </c>
      <c r="B3214" s="9" t="s">
        <v>166</v>
      </c>
      <c r="C3214" s="10" t="s">
        <v>167</v>
      </c>
      <c r="D3214" s="11">
        <v>1975</v>
      </c>
      <c r="E3214" s="7" t="s">
        <v>197</v>
      </c>
      <c r="F3214" s="8">
        <v>1035</v>
      </c>
      <c r="G3214" s="8">
        <v>6600</v>
      </c>
      <c r="H3214" s="8">
        <v>1670</v>
      </c>
      <c r="I3214" s="8">
        <v>5360</v>
      </c>
      <c r="J3214" t="str">
        <f>LOOKUP(A3214,Feuil7!A$2:A$28,Feuil7!D$2:D$28)</f>
        <v>PICARDIE</v>
      </c>
      <c r="K3214" t="str">
        <f t="shared" si="203"/>
        <v>niveau supérieur</v>
      </c>
      <c r="L3214" t="str">
        <f t="shared" si="204"/>
        <v>BASSIN PARISIEN</v>
      </c>
      <c r="M3214" s="11">
        <f t="shared" si="205"/>
        <v>14665</v>
      </c>
      <c r="N3214" s="11">
        <f t="shared" si="206"/>
        <v>2705</v>
      </c>
    </row>
    <row r="3215" spans="1:14" x14ac:dyDescent="0.25">
      <c r="A3215" s="5">
        <v>54</v>
      </c>
      <c r="B3215" s="9" t="s">
        <v>40</v>
      </c>
      <c r="C3215" s="10" t="s">
        <v>41</v>
      </c>
      <c r="D3215" s="11">
        <v>1975</v>
      </c>
      <c r="E3215" s="7" t="s">
        <v>11</v>
      </c>
      <c r="F3215" s="8">
        <v>5670</v>
      </c>
      <c r="G3215" s="8">
        <v>44870</v>
      </c>
      <c r="H3215" s="8">
        <v>4825</v>
      </c>
      <c r="I3215" s="8">
        <v>53670</v>
      </c>
      <c r="J3215" t="str">
        <f>LOOKUP(A3215,Feuil7!A$2:A$28,Feuil7!D$2:D$28)</f>
        <v>POITOU-CHARENTES</v>
      </c>
      <c r="K3215" t="str">
        <f t="shared" si="203"/>
        <v>niveau primaire</v>
      </c>
      <c r="L3215" t="str">
        <f t="shared" si="204"/>
        <v>OUEST</v>
      </c>
      <c r="M3215" s="11">
        <f t="shared" si="205"/>
        <v>109035</v>
      </c>
      <c r="N3215" s="11">
        <f t="shared" si="206"/>
        <v>10495</v>
      </c>
    </row>
    <row r="3216" spans="1:14" x14ac:dyDescent="0.25">
      <c r="A3216" s="5">
        <v>24</v>
      </c>
      <c r="B3216" s="9" t="s">
        <v>94</v>
      </c>
      <c r="C3216" s="10" t="s">
        <v>95</v>
      </c>
      <c r="D3216" s="11">
        <v>2006</v>
      </c>
      <c r="E3216" s="7" t="s">
        <v>197</v>
      </c>
      <c r="F3216" s="8">
        <v>1060.4735183287212</v>
      </c>
      <c r="G3216" s="8">
        <v>16795.642351289316</v>
      </c>
      <c r="H3216" s="8">
        <v>1608.6626464948613</v>
      </c>
      <c r="I3216" s="8">
        <v>19865.92718968838</v>
      </c>
      <c r="J3216" t="str">
        <f>LOOKUP(A3216,Feuil7!A$2:A$28,Feuil7!D$2:D$28)</f>
        <v>CENTRE</v>
      </c>
      <c r="K3216" t="str">
        <f t="shared" si="203"/>
        <v>niveau supérieur</v>
      </c>
      <c r="L3216" t="str">
        <f t="shared" si="204"/>
        <v>BASSIN PARISIEN</v>
      </c>
      <c r="M3216" s="11">
        <f t="shared" si="205"/>
        <v>39330.705705801272</v>
      </c>
      <c r="N3216" s="11">
        <f t="shared" si="206"/>
        <v>2669.1361648235825</v>
      </c>
    </row>
    <row r="3217" spans="1:14" x14ac:dyDescent="0.25">
      <c r="A3217" s="5">
        <v>41</v>
      </c>
      <c r="B3217" s="9" t="s">
        <v>123</v>
      </c>
      <c r="C3217" s="10" t="s">
        <v>124</v>
      </c>
      <c r="D3217" s="11">
        <v>1990</v>
      </c>
      <c r="E3217" s="7" t="s">
        <v>193</v>
      </c>
      <c r="F3217" s="8">
        <v>1846</v>
      </c>
      <c r="G3217" s="8">
        <v>44191</v>
      </c>
      <c r="H3217" s="8">
        <v>1508</v>
      </c>
      <c r="I3217" s="8">
        <v>72759</v>
      </c>
      <c r="J3217" t="str">
        <f>LOOKUP(A3217,Feuil7!A$2:A$28,Feuil7!D$2:D$28)</f>
        <v>LORRAINE</v>
      </c>
      <c r="K3217" t="str">
        <f t="shared" si="203"/>
        <v>niveau primaire</v>
      </c>
      <c r="L3217" t="str">
        <f t="shared" si="204"/>
        <v>EST</v>
      </c>
      <c r="M3217" s="11">
        <f t="shared" si="205"/>
        <v>120304</v>
      </c>
      <c r="N3217" s="11">
        <f t="shared" si="206"/>
        <v>3354</v>
      </c>
    </row>
    <row r="3218" spans="1:14" x14ac:dyDescent="0.25">
      <c r="A3218" s="5">
        <v>21</v>
      </c>
      <c r="B3218" s="9" t="s">
        <v>99</v>
      </c>
      <c r="C3218" s="10" t="s">
        <v>116</v>
      </c>
      <c r="D3218" s="11">
        <v>1999</v>
      </c>
      <c r="E3218" s="7" t="s">
        <v>195</v>
      </c>
      <c r="F3218" s="8">
        <v>2134</v>
      </c>
      <c r="G3218" s="8">
        <v>21475</v>
      </c>
      <c r="H3218" s="8">
        <v>1413</v>
      </c>
      <c r="I3218" s="8">
        <v>13550</v>
      </c>
      <c r="J3218" t="str">
        <f>LOOKUP(A3218,Feuil7!A$2:A$28,Feuil7!D$2:D$28)</f>
        <v>CHAMPAGNE-ARDENNE</v>
      </c>
      <c r="K3218" t="str">
        <f t="shared" si="203"/>
        <v>niveau secondaire</v>
      </c>
      <c r="L3218" t="str">
        <f t="shared" si="204"/>
        <v>BASSIN PARISIEN</v>
      </c>
      <c r="M3218" s="11">
        <f t="shared" si="205"/>
        <v>38572</v>
      </c>
      <c r="N3218" s="11">
        <f t="shared" si="206"/>
        <v>3547</v>
      </c>
    </row>
    <row r="3219" spans="1:14" x14ac:dyDescent="0.25">
      <c r="A3219" s="5">
        <v>22</v>
      </c>
      <c r="B3219" s="9" t="s">
        <v>129</v>
      </c>
      <c r="C3219" s="10" t="s">
        <v>130</v>
      </c>
      <c r="D3219" s="11">
        <v>1975</v>
      </c>
      <c r="E3219" s="7" t="s">
        <v>196</v>
      </c>
      <c r="F3219" s="8">
        <v>2315</v>
      </c>
      <c r="G3219" s="8">
        <v>11030</v>
      </c>
      <c r="H3219" s="8">
        <v>2555</v>
      </c>
      <c r="I3219" s="8">
        <v>8555</v>
      </c>
      <c r="J3219" t="str">
        <f>LOOKUP(A3219,Feuil7!A$2:A$28,Feuil7!D$2:D$28)</f>
        <v>PICARDIE</v>
      </c>
      <c r="K3219" t="str">
        <f t="shared" si="203"/>
        <v>niveau supérieur</v>
      </c>
      <c r="L3219" t="str">
        <f t="shared" si="204"/>
        <v>BASSIN PARISIEN</v>
      </c>
      <c r="M3219" s="11">
        <f t="shared" si="205"/>
        <v>24455</v>
      </c>
      <c r="N3219" s="11">
        <f t="shared" si="206"/>
        <v>4870</v>
      </c>
    </row>
    <row r="3220" spans="1:14" x14ac:dyDescent="0.25">
      <c r="A3220" s="5">
        <v>73</v>
      </c>
      <c r="B3220" s="9" t="s">
        <v>139</v>
      </c>
      <c r="C3220" s="10" t="s">
        <v>140</v>
      </c>
      <c r="D3220" s="11">
        <v>1990</v>
      </c>
      <c r="E3220" s="7" t="s">
        <v>194</v>
      </c>
      <c r="F3220" s="8">
        <v>681</v>
      </c>
      <c r="G3220" s="8">
        <v>4876</v>
      </c>
      <c r="H3220" s="8">
        <v>564</v>
      </c>
      <c r="I3220" s="8">
        <v>8152</v>
      </c>
      <c r="J3220" t="str">
        <f>LOOKUP(A3220,Feuil7!A$2:A$28,Feuil7!D$2:D$28)</f>
        <v>MIDI-PYRENEES</v>
      </c>
      <c r="K3220" t="str">
        <f t="shared" si="203"/>
        <v>niveau secondaire</v>
      </c>
      <c r="L3220" t="str">
        <f t="shared" si="204"/>
        <v>SUD-OUEST</v>
      </c>
      <c r="M3220" s="11">
        <f t="shared" si="205"/>
        <v>14273</v>
      </c>
      <c r="N3220" s="11">
        <f t="shared" si="206"/>
        <v>1245</v>
      </c>
    </row>
    <row r="3221" spans="1:14" x14ac:dyDescent="0.25">
      <c r="A3221" s="5">
        <v>26</v>
      </c>
      <c r="B3221" s="9" t="s">
        <v>151</v>
      </c>
      <c r="C3221" s="10" t="s">
        <v>152</v>
      </c>
      <c r="D3221">
        <v>1968</v>
      </c>
      <c r="E3221" s="7" t="s">
        <v>196</v>
      </c>
      <c r="F3221" s="8">
        <v>1788</v>
      </c>
      <c r="G3221" s="8">
        <v>6028</v>
      </c>
      <c r="H3221" s="8">
        <v>1784</v>
      </c>
      <c r="I3221" s="8">
        <v>5452</v>
      </c>
      <c r="J3221" t="str">
        <f>LOOKUP(A3221,Feuil7!A$2:A$28,Feuil7!D$2:D$28)</f>
        <v>BOURGOGNE</v>
      </c>
      <c r="K3221" t="str">
        <f t="shared" si="203"/>
        <v>niveau supérieur</v>
      </c>
      <c r="L3221" t="str">
        <f t="shared" si="204"/>
        <v>BASSIN PARISIEN</v>
      </c>
      <c r="M3221" s="11">
        <f t="shared" si="205"/>
        <v>15052</v>
      </c>
      <c r="N3221" s="11">
        <f t="shared" si="206"/>
        <v>3572</v>
      </c>
    </row>
    <row r="3222" spans="1:14" x14ac:dyDescent="0.25">
      <c r="A3222" s="5">
        <v>21</v>
      </c>
      <c r="B3222" s="9" t="s">
        <v>312</v>
      </c>
      <c r="C3222" s="10" t="s">
        <v>22</v>
      </c>
      <c r="D3222">
        <v>1968</v>
      </c>
      <c r="E3222" s="7" t="s">
        <v>197</v>
      </c>
      <c r="F3222" s="8">
        <v>264</v>
      </c>
      <c r="G3222" s="8">
        <v>2300</v>
      </c>
      <c r="H3222" s="8">
        <v>124</v>
      </c>
      <c r="I3222" s="8">
        <v>752</v>
      </c>
      <c r="J3222" t="str">
        <f>LOOKUP(A3222,Feuil7!A$2:A$28,Feuil7!D$2:D$28)</f>
        <v>CHAMPAGNE-ARDENNE</v>
      </c>
      <c r="K3222" t="str">
        <f t="shared" si="203"/>
        <v>niveau supérieur</v>
      </c>
      <c r="L3222" t="str">
        <f t="shared" si="204"/>
        <v>BASSIN PARISIEN</v>
      </c>
      <c r="M3222" s="11">
        <f t="shared" si="205"/>
        <v>3440</v>
      </c>
      <c r="N3222" s="11">
        <f t="shared" si="206"/>
        <v>388</v>
      </c>
    </row>
    <row r="3223" spans="1:14" x14ac:dyDescent="0.25">
      <c r="A3223" s="5">
        <v>11</v>
      </c>
      <c r="B3223" s="9" t="s">
        <v>191</v>
      </c>
      <c r="C3223" s="10" t="s">
        <v>192</v>
      </c>
      <c r="D3223" s="11">
        <v>1990</v>
      </c>
      <c r="E3223" s="7" t="s">
        <v>194</v>
      </c>
      <c r="F3223" s="8">
        <v>3382</v>
      </c>
      <c r="G3223" s="8">
        <v>21176</v>
      </c>
      <c r="H3223" s="8">
        <v>3404</v>
      </c>
      <c r="I3223" s="8">
        <v>34480</v>
      </c>
      <c r="J3223" t="str">
        <f>LOOKUP(A3223,Feuil7!A$2:A$28,Feuil7!D$2:D$28)</f>
        <v>ILE-DE-FRANCE</v>
      </c>
      <c r="K3223" t="str">
        <f t="shared" si="203"/>
        <v>niveau secondaire</v>
      </c>
      <c r="L3223" t="str">
        <f t="shared" si="204"/>
        <v>REGION PARISIENNE</v>
      </c>
      <c r="M3223" s="11">
        <f t="shared" si="205"/>
        <v>62442</v>
      </c>
      <c r="N3223" s="11">
        <f t="shared" si="206"/>
        <v>6786</v>
      </c>
    </row>
    <row r="3224" spans="1:14" x14ac:dyDescent="0.25">
      <c r="A3224" s="5">
        <v>82</v>
      </c>
      <c r="B3224" s="9" t="s">
        <v>88</v>
      </c>
      <c r="C3224" s="10" t="s">
        <v>89</v>
      </c>
      <c r="D3224" s="11">
        <v>1975</v>
      </c>
      <c r="E3224" s="7" t="s">
        <v>195</v>
      </c>
      <c r="F3224" s="8">
        <v>12985</v>
      </c>
      <c r="G3224" s="8">
        <v>36345</v>
      </c>
      <c r="H3224" s="8">
        <v>8950</v>
      </c>
      <c r="I3224" s="8">
        <v>24040</v>
      </c>
      <c r="J3224" t="str">
        <f>LOOKUP(A3224,Feuil7!A$2:A$28,Feuil7!D$2:D$28)</f>
        <v>RHONE-ALPES</v>
      </c>
      <c r="K3224" t="str">
        <f t="shared" si="203"/>
        <v>niveau secondaire</v>
      </c>
      <c r="L3224" t="str">
        <f t="shared" si="204"/>
        <v>CENTRE-EST</v>
      </c>
      <c r="M3224" s="11">
        <f t="shared" si="205"/>
        <v>82320</v>
      </c>
      <c r="N3224" s="11">
        <f t="shared" si="206"/>
        <v>21935</v>
      </c>
    </row>
    <row r="3225" spans="1:14" x14ac:dyDescent="0.25">
      <c r="A3225" s="5">
        <v>24</v>
      </c>
      <c r="B3225" s="9" t="s">
        <v>45</v>
      </c>
      <c r="C3225" s="10" t="s">
        <v>46</v>
      </c>
      <c r="D3225" s="11">
        <v>1982</v>
      </c>
      <c r="E3225" s="7" t="s">
        <v>195</v>
      </c>
      <c r="F3225" s="8">
        <v>5576</v>
      </c>
      <c r="G3225" s="8">
        <v>19548</v>
      </c>
      <c r="H3225" s="8">
        <v>3788</v>
      </c>
      <c r="I3225" s="8">
        <v>9804</v>
      </c>
      <c r="J3225" t="str">
        <f>LOOKUP(A3225,Feuil7!A$2:A$28,Feuil7!D$2:D$28)</f>
        <v>CENTRE</v>
      </c>
      <c r="K3225" t="str">
        <f t="shared" si="203"/>
        <v>niveau secondaire</v>
      </c>
      <c r="L3225" t="str">
        <f t="shared" si="204"/>
        <v>BASSIN PARISIEN</v>
      </c>
      <c r="M3225" s="11">
        <f t="shared" si="205"/>
        <v>38716</v>
      </c>
      <c r="N3225" s="11">
        <f t="shared" si="206"/>
        <v>9364</v>
      </c>
    </row>
    <row r="3226" spans="1:14" x14ac:dyDescent="0.25">
      <c r="A3226" s="5">
        <v>11</v>
      </c>
      <c r="B3226" s="9" t="s">
        <v>16</v>
      </c>
      <c r="C3226" s="10" t="s">
        <v>189</v>
      </c>
      <c r="D3226" s="11">
        <v>1999</v>
      </c>
      <c r="E3226" s="7" t="s">
        <v>196</v>
      </c>
      <c r="F3226" s="8">
        <v>8210</v>
      </c>
      <c r="G3226" s="8">
        <v>47644</v>
      </c>
      <c r="H3226" s="8">
        <v>10754</v>
      </c>
      <c r="I3226" s="8">
        <v>52587</v>
      </c>
      <c r="J3226" t="str">
        <f>LOOKUP(A3226,Feuil7!A$2:A$28,Feuil7!D$2:D$28)</f>
        <v>ILE-DE-FRANCE</v>
      </c>
      <c r="K3226" t="str">
        <f t="shared" si="203"/>
        <v>niveau supérieur</v>
      </c>
      <c r="L3226" t="str">
        <f t="shared" si="204"/>
        <v>REGION PARISIENNE</v>
      </c>
      <c r="M3226" s="11">
        <f t="shared" si="205"/>
        <v>119195</v>
      </c>
      <c r="N3226" s="11">
        <f t="shared" si="206"/>
        <v>18964</v>
      </c>
    </row>
    <row r="3227" spans="1:14" x14ac:dyDescent="0.25">
      <c r="A3227" s="5">
        <v>24</v>
      </c>
      <c r="B3227" s="9" t="s">
        <v>45</v>
      </c>
      <c r="C3227" s="10" t="s">
        <v>46</v>
      </c>
      <c r="D3227" s="11">
        <v>1982</v>
      </c>
      <c r="E3227" s="7" t="s">
        <v>11</v>
      </c>
      <c r="F3227" s="8">
        <v>4828</v>
      </c>
      <c r="G3227" s="8">
        <v>39260</v>
      </c>
      <c r="H3227" s="8">
        <v>4052</v>
      </c>
      <c r="I3227" s="8">
        <v>47424</v>
      </c>
      <c r="J3227" t="str">
        <f>LOOKUP(A3227,Feuil7!A$2:A$28,Feuil7!D$2:D$28)</f>
        <v>CENTRE</v>
      </c>
      <c r="K3227" t="str">
        <f t="shared" si="203"/>
        <v>niveau primaire</v>
      </c>
      <c r="L3227" t="str">
        <f t="shared" si="204"/>
        <v>BASSIN PARISIEN</v>
      </c>
      <c r="M3227" s="11">
        <f t="shared" si="205"/>
        <v>95564</v>
      </c>
      <c r="N3227" s="11">
        <f t="shared" si="206"/>
        <v>8880</v>
      </c>
    </row>
    <row r="3228" spans="1:14" x14ac:dyDescent="0.25">
      <c r="A3228" s="5">
        <v>41</v>
      </c>
      <c r="B3228" s="9" t="s">
        <v>123</v>
      </c>
      <c r="C3228" s="10" t="s">
        <v>124</v>
      </c>
      <c r="D3228" s="11">
        <v>1999</v>
      </c>
      <c r="E3228" s="7" t="s">
        <v>194</v>
      </c>
      <c r="F3228" s="8">
        <v>2763</v>
      </c>
      <c r="G3228" s="8">
        <v>16537</v>
      </c>
      <c r="H3228" s="8">
        <v>2260</v>
      </c>
      <c r="I3228" s="8">
        <v>22644</v>
      </c>
      <c r="J3228" t="str">
        <f>LOOKUP(A3228,Feuil7!A$2:A$28,Feuil7!D$2:D$28)</f>
        <v>LORRAINE</v>
      </c>
      <c r="K3228" t="str">
        <f t="shared" si="203"/>
        <v>niveau secondaire</v>
      </c>
      <c r="L3228" t="str">
        <f t="shared" si="204"/>
        <v>EST</v>
      </c>
      <c r="M3228" s="11">
        <f t="shared" si="205"/>
        <v>44204</v>
      </c>
      <c r="N3228" s="11">
        <f t="shared" si="206"/>
        <v>5023</v>
      </c>
    </row>
    <row r="3229" spans="1:14" x14ac:dyDescent="0.25">
      <c r="A3229" s="5">
        <v>24</v>
      </c>
      <c r="B3229" s="9" t="s">
        <v>94</v>
      </c>
      <c r="C3229" s="10" t="s">
        <v>95</v>
      </c>
      <c r="D3229" s="11">
        <v>1975</v>
      </c>
      <c r="E3229" s="7" t="s">
        <v>194</v>
      </c>
      <c r="F3229" s="8">
        <v>1040</v>
      </c>
      <c r="G3229" s="8">
        <v>2140</v>
      </c>
      <c r="H3229" s="8">
        <v>1440</v>
      </c>
      <c r="I3229" s="8">
        <v>4325</v>
      </c>
      <c r="J3229" t="str">
        <f>LOOKUP(A3229,Feuil7!A$2:A$28,Feuil7!D$2:D$28)</f>
        <v>CENTRE</v>
      </c>
      <c r="K3229" t="str">
        <f t="shared" si="203"/>
        <v>niveau secondaire</v>
      </c>
      <c r="L3229" t="str">
        <f t="shared" si="204"/>
        <v>BASSIN PARISIEN</v>
      </c>
      <c r="M3229" s="11">
        <f t="shared" si="205"/>
        <v>8945</v>
      </c>
      <c r="N3229" s="11">
        <f t="shared" si="206"/>
        <v>2480</v>
      </c>
    </row>
    <row r="3230" spans="1:14" x14ac:dyDescent="0.25">
      <c r="A3230" s="5">
        <v>43</v>
      </c>
      <c r="B3230" s="9" t="s">
        <v>184</v>
      </c>
      <c r="C3230" s="10" t="s">
        <v>185</v>
      </c>
      <c r="D3230" s="11">
        <v>1982</v>
      </c>
      <c r="E3230" s="7" t="s">
        <v>194</v>
      </c>
      <c r="F3230" s="8">
        <v>596</v>
      </c>
      <c r="G3230" s="8">
        <v>1556</v>
      </c>
      <c r="H3230" s="8">
        <v>692</v>
      </c>
      <c r="I3230" s="8">
        <v>2308</v>
      </c>
      <c r="J3230" t="str">
        <f>LOOKUP(A3230,Feuil7!A$2:A$28,Feuil7!D$2:D$28)</f>
        <v>FRANCHE-COMTE</v>
      </c>
      <c r="K3230" t="str">
        <f t="shared" si="203"/>
        <v>niveau secondaire</v>
      </c>
      <c r="L3230" t="str">
        <f t="shared" si="204"/>
        <v>EST</v>
      </c>
      <c r="M3230" s="11">
        <f t="shared" si="205"/>
        <v>5152</v>
      </c>
      <c r="N3230" s="11">
        <f t="shared" si="206"/>
        <v>1288</v>
      </c>
    </row>
    <row r="3231" spans="1:14" x14ac:dyDescent="0.25">
      <c r="A3231" s="5">
        <v>43</v>
      </c>
      <c r="B3231" s="9" t="s">
        <v>34</v>
      </c>
      <c r="C3231" s="10" t="s">
        <v>64</v>
      </c>
      <c r="D3231" s="11">
        <v>1975</v>
      </c>
      <c r="E3231" s="7" t="s">
        <v>193</v>
      </c>
      <c r="F3231" s="8">
        <v>6355</v>
      </c>
      <c r="G3231" s="8">
        <v>34390</v>
      </c>
      <c r="H3231" s="8">
        <v>8120</v>
      </c>
      <c r="I3231" s="8">
        <v>47405</v>
      </c>
      <c r="J3231" t="str">
        <f>LOOKUP(A3231,Feuil7!A$2:A$28,Feuil7!D$2:D$28)</f>
        <v>FRANCHE-COMTE</v>
      </c>
      <c r="K3231" t="str">
        <f t="shared" si="203"/>
        <v>niveau primaire</v>
      </c>
      <c r="L3231" t="str">
        <f t="shared" si="204"/>
        <v>EST</v>
      </c>
      <c r="M3231" s="11">
        <f t="shared" si="205"/>
        <v>96270</v>
      </c>
      <c r="N3231" s="11">
        <f t="shared" si="206"/>
        <v>14475</v>
      </c>
    </row>
    <row r="3232" spans="1:14" x14ac:dyDescent="0.25">
      <c r="A3232" s="5">
        <v>41</v>
      </c>
      <c r="B3232" s="9" t="s">
        <v>123</v>
      </c>
      <c r="C3232" s="10" t="s">
        <v>124</v>
      </c>
      <c r="D3232">
        <v>1968</v>
      </c>
      <c r="E3232" s="7" t="s">
        <v>11</v>
      </c>
      <c r="F3232" s="8">
        <v>19508</v>
      </c>
      <c r="G3232" s="8">
        <v>133224</v>
      </c>
      <c r="H3232" s="8">
        <v>18476</v>
      </c>
      <c r="I3232" s="8">
        <v>165396</v>
      </c>
      <c r="J3232" t="str">
        <f>LOOKUP(A3232,Feuil7!A$2:A$28,Feuil7!D$2:D$28)</f>
        <v>LORRAINE</v>
      </c>
      <c r="K3232" t="str">
        <f t="shared" si="203"/>
        <v>niveau primaire</v>
      </c>
      <c r="L3232" t="str">
        <f t="shared" si="204"/>
        <v>EST</v>
      </c>
      <c r="M3232" s="11">
        <f t="shared" si="205"/>
        <v>336604</v>
      </c>
      <c r="N3232" s="11">
        <f t="shared" si="206"/>
        <v>37984</v>
      </c>
    </row>
    <row r="3233" spans="1:14" x14ac:dyDescent="0.25">
      <c r="A3233" s="5">
        <v>72</v>
      </c>
      <c r="B3233" s="9" t="s">
        <v>44</v>
      </c>
      <c r="C3233" s="10" t="s">
        <v>62</v>
      </c>
      <c r="D3233" s="11">
        <v>1982</v>
      </c>
      <c r="E3233" s="7" t="s">
        <v>197</v>
      </c>
      <c r="F3233" s="8">
        <v>516</v>
      </c>
      <c r="G3233" s="8">
        <v>6884</v>
      </c>
      <c r="H3233" s="8">
        <v>732</v>
      </c>
      <c r="I3233" s="8">
        <v>6356</v>
      </c>
      <c r="J3233" t="str">
        <f>LOOKUP(A3233,Feuil7!A$2:A$28,Feuil7!D$2:D$28)</f>
        <v>AQUITAINE</v>
      </c>
      <c r="K3233" t="str">
        <f t="shared" si="203"/>
        <v>niveau supérieur</v>
      </c>
      <c r="L3233" t="str">
        <f t="shared" si="204"/>
        <v>SUD-OUEST</v>
      </c>
      <c r="M3233" s="11">
        <f t="shared" si="205"/>
        <v>14488</v>
      </c>
      <c r="N3233" s="11">
        <f t="shared" si="206"/>
        <v>1248</v>
      </c>
    </row>
    <row r="3234" spans="1:14" x14ac:dyDescent="0.25">
      <c r="A3234" s="5">
        <v>53</v>
      </c>
      <c r="B3234" s="9" t="s">
        <v>12</v>
      </c>
      <c r="C3234" s="10" t="s">
        <v>58</v>
      </c>
      <c r="D3234" s="11">
        <v>1999</v>
      </c>
      <c r="E3234" s="7" t="s">
        <v>193</v>
      </c>
      <c r="F3234" s="8">
        <v>134</v>
      </c>
      <c r="G3234" s="8">
        <v>36558</v>
      </c>
      <c r="H3234" s="8">
        <v>63</v>
      </c>
      <c r="I3234" s="8">
        <v>56058</v>
      </c>
      <c r="J3234" t="str">
        <f>LOOKUP(A3234,Feuil7!A$2:A$28,Feuil7!D$2:D$28)</f>
        <v>BRETAGNE</v>
      </c>
      <c r="K3234" t="str">
        <f t="shared" si="203"/>
        <v>niveau primaire</v>
      </c>
      <c r="L3234" t="str">
        <f t="shared" si="204"/>
        <v>OUEST</v>
      </c>
      <c r="M3234" s="11">
        <f t="shared" si="205"/>
        <v>92813</v>
      </c>
      <c r="N3234" s="11">
        <f t="shared" si="206"/>
        <v>197</v>
      </c>
    </row>
    <row r="3235" spans="1:14" x14ac:dyDescent="0.25">
      <c r="A3235" s="5">
        <v>25</v>
      </c>
      <c r="B3235" s="9" t="s">
        <v>112</v>
      </c>
      <c r="C3235" s="10" t="s">
        <v>113</v>
      </c>
      <c r="D3235" s="11">
        <v>1999</v>
      </c>
      <c r="E3235" s="7" t="s">
        <v>193</v>
      </c>
      <c r="F3235" s="8">
        <v>183</v>
      </c>
      <c r="G3235" s="8">
        <v>27170</v>
      </c>
      <c r="H3235" s="8">
        <v>119</v>
      </c>
      <c r="I3235" s="8">
        <v>41784</v>
      </c>
      <c r="J3235" t="str">
        <f>LOOKUP(A3235,Feuil7!A$2:A$28,Feuil7!D$2:D$28)</f>
        <v>BASSE-NORMANDIE</v>
      </c>
      <c r="K3235" t="str">
        <f t="shared" si="203"/>
        <v>niveau primaire</v>
      </c>
      <c r="L3235" t="str">
        <f t="shared" si="204"/>
        <v>BASSIN PARISIEN</v>
      </c>
      <c r="M3235" s="11">
        <f t="shared" si="205"/>
        <v>69256</v>
      </c>
      <c r="N3235" s="11">
        <f t="shared" si="206"/>
        <v>302</v>
      </c>
    </row>
    <row r="3236" spans="1:14" x14ac:dyDescent="0.25">
      <c r="A3236" s="5">
        <v>43</v>
      </c>
      <c r="B3236" s="9" t="s">
        <v>149</v>
      </c>
      <c r="C3236" s="10" t="s">
        <v>150</v>
      </c>
      <c r="D3236" s="11">
        <v>2006</v>
      </c>
      <c r="E3236" s="7" t="s">
        <v>193</v>
      </c>
      <c r="F3236" s="8">
        <v>64.848639543727046</v>
      </c>
      <c r="G3236" s="8">
        <v>12209.269371232576</v>
      </c>
      <c r="H3236" s="8">
        <v>81.752521385041732</v>
      </c>
      <c r="I3236" s="8">
        <v>19416.796246410115</v>
      </c>
      <c r="J3236" t="str">
        <f>LOOKUP(A3236,Feuil7!A$2:A$28,Feuil7!D$2:D$28)</f>
        <v>FRANCHE-COMTE</v>
      </c>
      <c r="K3236" t="str">
        <f t="shared" si="203"/>
        <v>niveau primaire</v>
      </c>
      <c r="L3236" t="str">
        <f t="shared" si="204"/>
        <v>EST</v>
      </c>
      <c r="M3236" s="11">
        <f t="shared" si="205"/>
        <v>31772.66677857146</v>
      </c>
      <c r="N3236" s="11">
        <f t="shared" si="206"/>
        <v>146.60116092876876</v>
      </c>
    </row>
    <row r="3237" spans="1:14" x14ac:dyDescent="0.25">
      <c r="A3237" s="5">
        <v>24</v>
      </c>
      <c r="B3237" s="9" t="s">
        <v>84</v>
      </c>
      <c r="C3237" s="10" t="s">
        <v>85</v>
      </c>
      <c r="D3237" s="11">
        <v>1999</v>
      </c>
      <c r="E3237" s="7" t="s">
        <v>197</v>
      </c>
      <c r="F3237" s="8">
        <v>668</v>
      </c>
      <c r="G3237" s="8">
        <v>7456</v>
      </c>
      <c r="H3237" s="8">
        <v>831</v>
      </c>
      <c r="I3237" s="8">
        <v>8533</v>
      </c>
      <c r="J3237" t="str">
        <f>LOOKUP(A3237,Feuil7!A$2:A$28,Feuil7!D$2:D$28)</f>
        <v>CENTRE</v>
      </c>
      <c r="K3237" t="str">
        <f t="shared" si="203"/>
        <v>niveau supérieur</v>
      </c>
      <c r="L3237" t="str">
        <f t="shared" si="204"/>
        <v>BASSIN PARISIEN</v>
      </c>
      <c r="M3237" s="11">
        <f t="shared" si="205"/>
        <v>17488</v>
      </c>
      <c r="N3237" s="11">
        <f t="shared" si="206"/>
        <v>1499</v>
      </c>
    </row>
    <row r="3238" spans="1:14" x14ac:dyDescent="0.25">
      <c r="A3238" s="5">
        <v>41</v>
      </c>
      <c r="B3238" s="9" t="s">
        <v>119</v>
      </c>
      <c r="C3238" s="10" t="s">
        <v>120</v>
      </c>
      <c r="D3238" s="11">
        <v>1999</v>
      </c>
      <c r="E3238" s="7" t="s">
        <v>197</v>
      </c>
      <c r="F3238" s="8">
        <v>782</v>
      </c>
      <c r="G3238" s="8">
        <v>6353</v>
      </c>
      <c r="H3238" s="8">
        <v>868</v>
      </c>
      <c r="I3238" s="8">
        <v>6847</v>
      </c>
      <c r="J3238" t="str">
        <f>LOOKUP(A3238,Feuil7!A$2:A$28,Feuil7!D$2:D$28)</f>
        <v>LORRAINE</v>
      </c>
      <c r="K3238" t="str">
        <f t="shared" si="203"/>
        <v>niveau supérieur</v>
      </c>
      <c r="L3238" t="str">
        <f t="shared" si="204"/>
        <v>EST</v>
      </c>
      <c r="M3238" s="11">
        <f t="shared" si="205"/>
        <v>14850</v>
      </c>
      <c r="N3238" s="11">
        <f t="shared" si="206"/>
        <v>1650</v>
      </c>
    </row>
    <row r="3239" spans="1:14" x14ac:dyDescent="0.25">
      <c r="A3239" s="5">
        <v>43</v>
      </c>
      <c r="B3239" s="9" t="s">
        <v>149</v>
      </c>
      <c r="C3239" s="10" t="s">
        <v>150</v>
      </c>
      <c r="D3239" s="11">
        <v>2011</v>
      </c>
      <c r="E3239" s="7" t="s">
        <v>11</v>
      </c>
      <c r="F3239" s="8">
        <v>1454.5590809914265</v>
      </c>
      <c r="G3239" s="8">
        <v>14618.630118544907</v>
      </c>
      <c r="H3239" s="8">
        <v>922.33270131977247</v>
      </c>
      <c r="I3239" s="8">
        <v>17023.547862988809</v>
      </c>
      <c r="J3239" t="str">
        <f>LOOKUP(A3239,Feuil7!A$2:A$28,Feuil7!D$2:D$28)</f>
        <v>FRANCHE-COMTE</v>
      </c>
      <c r="K3239" t="str">
        <f t="shared" si="203"/>
        <v>niveau primaire</v>
      </c>
      <c r="L3239" t="str">
        <f t="shared" si="204"/>
        <v>EST</v>
      </c>
      <c r="M3239" s="11">
        <f t="shared" si="205"/>
        <v>34019.06976384492</v>
      </c>
      <c r="N3239" s="11">
        <f t="shared" si="206"/>
        <v>2376.8917823111988</v>
      </c>
    </row>
    <row r="3240" spans="1:14" x14ac:dyDescent="0.25">
      <c r="A3240" s="5">
        <v>91</v>
      </c>
      <c r="B3240" s="9" t="s">
        <v>72</v>
      </c>
      <c r="C3240" s="10" t="s">
        <v>73</v>
      </c>
      <c r="D3240" s="11">
        <v>1982</v>
      </c>
      <c r="E3240" s="7" t="s">
        <v>196</v>
      </c>
      <c r="F3240" s="8">
        <v>2480</v>
      </c>
      <c r="G3240" s="8">
        <v>14144</v>
      </c>
      <c r="H3240" s="8">
        <v>3472</v>
      </c>
      <c r="I3240" s="8">
        <v>12496</v>
      </c>
      <c r="J3240" t="str">
        <f>LOOKUP(A3240,Feuil7!A$2:A$28,Feuil7!D$2:D$28)</f>
        <v>LANGUEDOC-ROUSSILLON</v>
      </c>
      <c r="K3240" t="str">
        <f t="shared" si="203"/>
        <v>niveau supérieur</v>
      </c>
      <c r="L3240" t="str">
        <f t="shared" si="204"/>
        <v>MEDITERRANEE</v>
      </c>
      <c r="M3240" s="11">
        <f t="shared" si="205"/>
        <v>32592</v>
      </c>
      <c r="N3240" s="11">
        <f t="shared" si="206"/>
        <v>5952</v>
      </c>
    </row>
    <row r="3241" spans="1:14" x14ac:dyDescent="0.25">
      <c r="A3241" s="5">
        <v>41</v>
      </c>
      <c r="B3241" s="9" t="s">
        <v>123</v>
      </c>
      <c r="C3241" s="10" t="s">
        <v>124</v>
      </c>
      <c r="D3241" s="11">
        <v>1982</v>
      </c>
      <c r="E3241" s="7" t="s">
        <v>193</v>
      </c>
      <c r="F3241" s="8">
        <v>3464</v>
      </c>
      <c r="G3241" s="8">
        <v>43008</v>
      </c>
      <c r="H3241" s="8">
        <v>3924</v>
      </c>
      <c r="I3241" s="8">
        <v>65704</v>
      </c>
      <c r="J3241" t="str">
        <f>LOOKUP(A3241,Feuil7!A$2:A$28,Feuil7!D$2:D$28)</f>
        <v>LORRAINE</v>
      </c>
      <c r="K3241" t="str">
        <f t="shared" si="203"/>
        <v>niveau primaire</v>
      </c>
      <c r="L3241" t="str">
        <f t="shared" si="204"/>
        <v>EST</v>
      </c>
      <c r="M3241" s="11">
        <f t="shared" si="205"/>
        <v>116100</v>
      </c>
      <c r="N3241" s="11">
        <f t="shared" si="206"/>
        <v>7388</v>
      </c>
    </row>
    <row r="3242" spans="1:14" x14ac:dyDescent="0.25">
      <c r="A3242" s="5">
        <v>54</v>
      </c>
      <c r="B3242" s="9" t="s">
        <v>176</v>
      </c>
      <c r="C3242" s="10" t="s">
        <v>177</v>
      </c>
      <c r="D3242" s="11">
        <v>2006</v>
      </c>
      <c r="E3242" s="7" t="s">
        <v>194</v>
      </c>
      <c r="F3242" s="8">
        <v>1352.7999393885266</v>
      </c>
      <c r="G3242" s="8">
        <v>6075.7349640787188</v>
      </c>
      <c r="H3242" s="8">
        <v>924.95315974713446</v>
      </c>
      <c r="I3242" s="8">
        <v>10443.913831219059</v>
      </c>
      <c r="J3242" t="str">
        <f>LOOKUP(A3242,Feuil7!A$2:A$28,Feuil7!D$2:D$28)</f>
        <v>POITOU-CHARENTES</v>
      </c>
      <c r="K3242" t="str">
        <f t="shared" si="203"/>
        <v>niveau secondaire</v>
      </c>
      <c r="L3242" t="str">
        <f t="shared" si="204"/>
        <v>OUEST</v>
      </c>
      <c r="M3242" s="11">
        <f t="shared" si="205"/>
        <v>18797.401894433438</v>
      </c>
      <c r="N3242" s="11">
        <f t="shared" si="206"/>
        <v>2277.7530991356612</v>
      </c>
    </row>
    <row r="3243" spans="1:14" x14ac:dyDescent="0.25">
      <c r="A3243" s="5">
        <v>21</v>
      </c>
      <c r="B3243" s="9" t="s">
        <v>99</v>
      </c>
      <c r="C3243" s="10" t="s">
        <v>116</v>
      </c>
      <c r="D3243" s="11">
        <v>1982</v>
      </c>
      <c r="E3243" s="7" t="s">
        <v>196</v>
      </c>
      <c r="F3243" s="8">
        <v>988</v>
      </c>
      <c r="G3243" s="8">
        <v>4244</v>
      </c>
      <c r="H3243" s="8">
        <v>1328</v>
      </c>
      <c r="I3243" s="8">
        <v>3196</v>
      </c>
      <c r="J3243" t="str">
        <f>LOOKUP(A3243,Feuil7!A$2:A$28,Feuil7!D$2:D$28)</f>
        <v>CHAMPAGNE-ARDENNE</v>
      </c>
      <c r="K3243" t="str">
        <f t="shared" si="203"/>
        <v>niveau supérieur</v>
      </c>
      <c r="L3243" t="str">
        <f t="shared" si="204"/>
        <v>BASSIN PARISIEN</v>
      </c>
      <c r="M3243" s="11">
        <f t="shared" si="205"/>
        <v>9756</v>
      </c>
      <c r="N3243" s="11">
        <f t="shared" si="206"/>
        <v>2316</v>
      </c>
    </row>
    <row r="3244" spans="1:14" x14ac:dyDescent="0.25">
      <c r="A3244" s="5">
        <v>72</v>
      </c>
      <c r="B3244" s="9" t="s">
        <v>137</v>
      </c>
      <c r="C3244" s="10" t="s">
        <v>138</v>
      </c>
      <c r="D3244" s="11">
        <v>1975</v>
      </c>
      <c r="E3244" s="7" t="s">
        <v>196</v>
      </c>
      <c r="F3244" s="8">
        <v>1890</v>
      </c>
      <c r="G3244" s="8">
        <v>11990</v>
      </c>
      <c r="H3244" s="8">
        <v>2470</v>
      </c>
      <c r="I3244" s="8">
        <v>10265</v>
      </c>
      <c r="J3244" t="str">
        <f>LOOKUP(A3244,Feuil7!A$2:A$28,Feuil7!D$2:D$28)</f>
        <v>AQUITAINE</v>
      </c>
      <c r="K3244" t="str">
        <f t="shared" si="203"/>
        <v>niveau supérieur</v>
      </c>
      <c r="L3244" t="str">
        <f t="shared" si="204"/>
        <v>SUD-OUEST</v>
      </c>
      <c r="M3244" s="11">
        <f t="shared" si="205"/>
        <v>26615</v>
      </c>
      <c r="N3244" s="11">
        <f t="shared" si="206"/>
        <v>4360</v>
      </c>
    </row>
    <row r="3245" spans="1:14" x14ac:dyDescent="0.25">
      <c r="A3245" s="5">
        <v>11</v>
      </c>
      <c r="B3245" s="9" t="s">
        <v>160</v>
      </c>
      <c r="C3245" s="10" t="s">
        <v>161</v>
      </c>
      <c r="D3245" s="11">
        <v>1999</v>
      </c>
      <c r="E3245" s="7" t="s">
        <v>194</v>
      </c>
      <c r="F3245" s="8">
        <v>4290</v>
      </c>
      <c r="G3245" s="8">
        <v>27638</v>
      </c>
      <c r="H3245" s="8">
        <v>3083</v>
      </c>
      <c r="I3245" s="8">
        <v>39388</v>
      </c>
      <c r="J3245" t="str">
        <f>LOOKUP(A3245,Feuil7!A$2:A$28,Feuil7!D$2:D$28)</f>
        <v>ILE-DE-FRANCE</v>
      </c>
      <c r="K3245" t="str">
        <f t="shared" si="203"/>
        <v>niveau secondaire</v>
      </c>
      <c r="L3245" t="str">
        <f t="shared" si="204"/>
        <v>REGION PARISIENNE</v>
      </c>
      <c r="M3245" s="11">
        <f t="shared" si="205"/>
        <v>74399</v>
      </c>
      <c r="N3245" s="11">
        <f t="shared" si="206"/>
        <v>7373</v>
      </c>
    </row>
    <row r="3246" spans="1:14" x14ac:dyDescent="0.25">
      <c r="A3246" s="5">
        <v>52</v>
      </c>
      <c r="B3246" s="9" t="s">
        <v>57</v>
      </c>
      <c r="C3246" s="10" t="s">
        <v>117</v>
      </c>
      <c r="D3246" s="11">
        <v>2006</v>
      </c>
      <c r="E3246" s="7" t="s">
        <v>195</v>
      </c>
      <c r="F3246" s="8">
        <v>3542.6868995826062</v>
      </c>
      <c r="G3246" s="8">
        <v>31713.960030118044</v>
      </c>
      <c r="H3246" s="8">
        <v>2460.7199612864638</v>
      </c>
      <c r="I3246" s="8">
        <v>21315.147164453621</v>
      </c>
      <c r="J3246" t="str">
        <f>LOOKUP(A3246,Feuil7!A$2:A$28,Feuil7!D$2:D$28)</f>
        <v>PAYS DE LA LOIRE</v>
      </c>
      <c r="K3246" t="str">
        <f t="shared" si="203"/>
        <v>niveau secondaire</v>
      </c>
      <c r="L3246" t="str">
        <f t="shared" si="204"/>
        <v>OUEST</v>
      </c>
      <c r="M3246" s="11">
        <f t="shared" si="205"/>
        <v>59032.514055440734</v>
      </c>
      <c r="N3246" s="11">
        <f t="shared" si="206"/>
        <v>6003.4068608690704</v>
      </c>
    </row>
    <row r="3247" spans="1:14" x14ac:dyDescent="0.25">
      <c r="A3247" s="5">
        <v>73</v>
      </c>
      <c r="B3247" s="9" t="s">
        <v>313</v>
      </c>
      <c r="C3247" s="10" t="s">
        <v>24</v>
      </c>
      <c r="D3247" s="11">
        <v>1990</v>
      </c>
      <c r="E3247" s="7" t="s">
        <v>196</v>
      </c>
      <c r="F3247" s="8">
        <v>500</v>
      </c>
      <c r="G3247" s="8">
        <v>4576</v>
      </c>
      <c r="H3247" s="8">
        <v>664</v>
      </c>
      <c r="I3247" s="8">
        <v>5168</v>
      </c>
      <c r="J3247" t="str">
        <f>LOOKUP(A3247,Feuil7!A$2:A$28,Feuil7!D$2:D$28)</f>
        <v>MIDI-PYRENEES</v>
      </c>
      <c r="K3247" t="str">
        <f t="shared" si="203"/>
        <v>niveau supérieur</v>
      </c>
      <c r="L3247" t="str">
        <f t="shared" si="204"/>
        <v>SUD-OUEST</v>
      </c>
      <c r="M3247" s="11">
        <f t="shared" si="205"/>
        <v>10908</v>
      </c>
      <c r="N3247" s="11">
        <f t="shared" si="206"/>
        <v>1164</v>
      </c>
    </row>
    <row r="3248" spans="1:14" x14ac:dyDescent="0.25">
      <c r="A3248" s="5">
        <v>54</v>
      </c>
      <c r="B3248" s="9" t="s">
        <v>164</v>
      </c>
      <c r="C3248" s="10" t="s">
        <v>165</v>
      </c>
      <c r="D3248" s="11">
        <v>1999</v>
      </c>
      <c r="E3248" s="7" t="s">
        <v>194</v>
      </c>
      <c r="F3248" s="8">
        <v>935</v>
      </c>
      <c r="G3248" s="8">
        <v>6247</v>
      </c>
      <c r="H3248" s="8">
        <v>709</v>
      </c>
      <c r="I3248" s="8">
        <v>9557</v>
      </c>
      <c r="J3248" t="str">
        <f>LOOKUP(A3248,Feuil7!A$2:A$28,Feuil7!D$2:D$28)</f>
        <v>POITOU-CHARENTES</v>
      </c>
      <c r="K3248" t="str">
        <f t="shared" si="203"/>
        <v>niveau secondaire</v>
      </c>
      <c r="L3248" t="str">
        <f t="shared" si="204"/>
        <v>OUEST</v>
      </c>
      <c r="M3248" s="11">
        <f t="shared" si="205"/>
        <v>17448</v>
      </c>
      <c r="N3248" s="11">
        <f t="shared" si="206"/>
        <v>1644</v>
      </c>
    </row>
    <row r="3249" spans="1:14" x14ac:dyDescent="0.25">
      <c r="A3249" s="5">
        <v>73</v>
      </c>
      <c r="B3249" s="9" t="s">
        <v>104</v>
      </c>
      <c r="C3249" s="10" t="s">
        <v>105</v>
      </c>
      <c r="D3249" s="11">
        <v>1975</v>
      </c>
      <c r="E3249" s="7" t="s">
        <v>195</v>
      </c>
      <c r="F3249" s="8">
        <v>2445</v>
      </c>
      <c r="G3249" s="8">
        <v>4680</v>
      </c>
      <c r="H3249" s="8">
        <v>1265</v>
      </c>
      <c r="I3249" s="8">
        <v>2495</v>
      </c>
      <c r="J3249" t="str">
        <f>LOOKUP(A3249,Feuil7!A$2:A$28,Feuil7!D$2:D$28)</f>
        <v>MIDI-PYRENEES</v>
      </c>
      <c r="K3249" t="str">
        <f t="shared" si="203"/>
        <v>niveau secondaire</v>
      </c>
      <c r="L3249" t="str">
        <f t="shared" si="204"/>
        <v>SUD-OUEST</v>
      </c>
      <c r="M3249" s="11">
        <f t="shared" si="205"/>
        <v>10885</v>
      </c>
      <c r="N3249" s="11">
        <f t="shared" si="206"/>
        <v>3710</v>
      </c>
    </row>
    <row r="3250" spans="1:14" x14ac:dyDescent="0.25">
      <c r="A3250" s="5">
        <v>24</v>
      </c>
      <c r="B3250" s="9" t="s">
        <v>68</v>
      </c>
      <c r="C3250" s="10" t="s">
        <v>69</v>
      </c>
      <c r="D3250" s="11">
        <v>1999</v>
      </c>
      <c r="E3250" s="7" t="s">
        <v>11</v>
      </c>
      <c r="F3250" s="8">
        <v>3082</v>
      </c>
      <c r="G3250" s="8">
        <v>29112</v>
      </c>
      <c r="H3250" s="8">
        <v>1961</v>
      </c>
      <c r="I3250" s="8">
        <v>32908</v>
      </c>
      <c r="J3250" t="str">
        <f>LOOKUP(A3250,Feuil7!A$2:A$28,Feuil7!D$2:D$28)</f>
        <v>CENTRE</v>
      </c>
      <c r="K3250" t="str">
        <f t="shared" si="203"/>
        <v>niveau primaire</v>
      </c>
      <c r="L3250" t="str">
        <f t="shared" si="204"/>
        <v>BASSIN PARISIEN</v>
      </c>
      <c r="M3250" s="11">
        <f t="shared" si="205"/>
        <v>67063</v>
      </c>
      <c r="N3250" s="11">
        <f t="shared" si="206"/>
        <v>5043</v>
      </c>
    </row>
    <row r="3251" spans="1:14" x14ac:dyDescent="0.25">
      <c r="A3251" s="5">
        <v>82</v>
      </c>
      <c r="B3251" s="9" t="s">
        <v>47</v>
      </c>
      <c r="C3251" s="10" t="s">
        <v>155</v>
      </c>
      <c r="D3251" s="11">
        <v>2006</v>
      </c>
      <c r="E3251" s="7" t="s">
        <v>193</v>
      </c>
      <c r="F3251" s="8">
        <v>117.05714208230468</v>
      </c>
      <c r="G3251" s="8">
        <v>19715.692288524482</v>
      </c>
      <c r="H3251" s="8">
        <v>100.70485320834347</v>
      </c>
      <c r="I3251" s="8">
        <v>32413.084850638959</v>
      </c>
      <c r="J3251" t="str">
        <f>LOOKUP(A3251,Feuil7!A$2:A$28,Feuil7!D$2:D$28)</f>
        <v>RHONE-ALPES</v>
      </c>
      <c r="K3251" t="str">
        <f t="shared" si="203"/>
        <v>niveau primaire</v>
      </c>
      <c r="L3251" t="str">
        <f t="shared" si="204"/>
        <v>CENTRE-EST</v>
      </c>
      <c r="M3251" s="11">
        <f t="shared" si="205"/>
        <v>52346.539134454084</v>
      </c>
      <c r="N3251" s="11">
        <f t="shared" si="206"/>
        <v>217.76199529064814</v>
      </c>
    </row>
    <row r="3252" spans="1:14" x14ac:dyDescent="0.25">
      <c r="A3252" s="5">
        <v>42</v>
      </c>
      <c r="B3252" s="9" t="s">
        <v>145</v>
      </c>
      <c r="C3252" s="10" t="s">
        <v>146</v>
      </c>
      <c r="D3252" s="11">
        <v>2011</v>
      </c>
      <c r="E3252" s="7" t="s">
        <v>195</v>
      </c>
      <c r="F3252" s="8">
        <v>8247.2028418210302</v>
      </c>
      <c r="G3252" s="8">
        <v>92164.045608335015</v>
      </c>
      <c r="H3252" s="8">
        <v>5608.546303258373</v>
      </c>
      <c r="I3252" s="8">
        <v>70826.255574317329</v>
      </c>
      <c r="J3252" t="str">
        <f>LOOKUP(A3252,Feuil7!A$2:A$28,Feuil7!D$2:D$28)</f>
        <v>ALSACE</v>
      </c>
      <c r="K3252" t="str">
        <f t="shared" si="203"/>
        <v>niveau secondaire</v>
      </c>
      <c r="L3252" t="str">
        <f t="shared" si="204"/>
        <v>EST</v>
      </c>
      <c r="M3252" s="11">
        <f t="shared" si="205"/>
        <v>176846.05032773176</v>
      </c>
      <c r="N3252" s="11">
        <f t="shared" si="206"/>
        <v>13855.749145079404</v>
      </c>
    </row>
    <row r="3253" spans="1:14" x14ac:dyDescent="0.25">
      <c r="A3253" s="5">
        <v>52</v>
      </c>
      <c r="B3253" s="9" t="s">
        <v>61</v>
      </c>
      <c r="C3253" s="10" t="s">
        <v>153</v>
      </c>
      <c r="D3253" s="11">
        <v>2006</v>
      </c>
      <c r="E3253" s="7" t="s">
        <v>194</v>
      </c>
      <c r="F3253" s="8">
        <v>2259.5089186684668</v>
      </c>
      <c r="G3253" s="8">
        <v>7873.942682762191</v>
      </c>
      <c r="H3253" s="8">
        <v>1372.8941953311469</v>
      </c>
      <c r="I3253" s="8">
        <v>13185.388577842979</v>
      </c>
      <c r="J3253" t="str">
        <f>LOOKUP(A3253,Feuil7!A$2:A$28,Feuil7!D$2:D$28)</f>
        <v>PAYS DE LA LOIRE</v>
      </c>
      <c r="K3253" t="str">
        <f t="shared" si="203"/>
        <v>niveau secondaire</v>
      </c>
      <c r="L3253" t="str">
        <f t="shared" si="204"/>
        <v>OUEST</v>
      </c>
      <c r="M3253" s="11">
        <f t="shared" si="205"/>
        <v>24691.734374604785</v>
      </c>
      <c r="N3253" s="11">
        <f t="shared" si="206"/>
        <v>3632.4031139996137</v>
      </c>
    </row>
    <row r="3254" spans="1:14" x14ac:dyDescent="0.25">
      <c r="A3254" s="5">
        <v>83</v>
      </c>
      <c r="B3254" s="9" t="s">
        <v>135</v>
      </c>
      <c r="C3254" s="10" t="s">
        <v>136</v>
      </c>
      <c r="D3254" s="11">
        <v>1990</v>
      </c>
      <c r="E3254" s="7" t="s">
        <v>197</v>
      </c>
      <c r="F3254" s="8">
        <v>1804</v>
      </c>
      <c r="G3254" s="8">
        <v>20875</v>
      </c>
      <c r="H3254" s="8">
        <v>2208</v>
      </c>
      <c r="I3254" s="8">
        <v>20184</v>
      </c>
      <c r="J3254" t="str">
        <f>LOOKUP(A3254,Feuil7!A$2:A$28,Feuil7!D$2:D$28)</f>
        <v>AUVERGNE</v>
      </c>
      <c r="K3254" t="str">
        <f t="shared" si="203"/>
        <v>niveau supérieur</v>
      </c>
      <c r="L3254" t="str">
        <f t="shared" si="204"/>
        <v>CENTRE-EST</v>
      </c>
      <c r="M3254" s="11">
        <f t="shared" si="205"/>
        <v>45071</v>
      </c>
      <c r="N3254" s="11">
        <f t="shared" si="206"/>
        <v>4012</v>
      </c>
    </row>
    <row r="3255" spans="1:14" x14ac:dyDescent="0.25">
      <c r="A3255" s="5">
        <v>24</v>
      </c>
      <c r="B3255" s="9" t="s">
        <v>68</v>
      </c>
      <c r="C3255" s="10" t="s">
        <v>69</v>
      </c>
      <c r="D3255" s="11">
        <v>1975</v>
      </c>
      <c r="E3255" s="7" t="s">
        <v>197</v>
      </c>
      <c r="F3255" s="8">
        <v>395</v>
      </c>
      <c r="G3255" s="8">
        <v>4185</v>
      </c>
      <c r="H3255" s="8">
        <v>765</v>
      </c>
      <c r="I3255" s="8">
        <v>3270</v>
      </c>
      <c r="J3255" t="str">
        <f>LOOKUP(A3255,Feuil7!A$2:A$28,Feuil7!D$2:D$28)</f>
        <v>CENTRE</v>
      </c>
      <c r="K3255" t="str">
        <f t="shared" si="203"/>
        <v>niveau supérieur</v>
      </c>
      <c r="L3255" t="str">
        <f t="shared" si="204"/>
        <v>BASSIN PARISIEN</v>
      </c>
      <c r="M3255" s="11">
        <f t="shared" si="205"/>
        <v>8615</v>
      </c>
      <c r="N3255" s="11">
        <f t="shared" si="206"/>
        <v>1160</v>
      </c>
    </row>
    <row r="3256" spans="1:14" x14ac:dyDescent="0.25">
      <c r="A3256" s="5">
        <v>93</v>
      </c>
      <c r="B3256" s="9" t="s">
        <v>172</v>
      </c>
      <c r="C3256" s="10" t="s">
        <v>173</v>
      </c>
      <c r="D3256" s="11">
        <v>1982</v>
      </c>
      <c r="E3256" s="7" t="s">
        <v>11</v>
      </c>
      <c r="F3256" s="8">
        <v>8768</v>
      </c>
      <c r="G3256" s="8">
        <v>55820</v>
      </c>
      <c r="H3256" s="8">
        <v>7060</v>
      </c>
      <c r="I3256" s="8">
        <v>64360</v>
      </c>
      <c r="J3256" t="str">
        <f>LOOKUP(A3256,Feuil7!A$2:A$28,Feuil7!D$2:D$28)</f>
        <v>PROVENCE-ALPES-COTE D'AZUR</v>
      </c>
      <c r="K3256" t="str">
        <f t="shared" si="203"/>
        <v>niveau primaire</v>
      </c>
      <c r="L3256" t="str">
        <f t="shared" si="204"/>
        <v>MEDITERRANEE</v>
      </c>
      <c r="M3256" s="11">
        <f t="shared" si="205"/>
        <v>136008</v>
      </c>
      <c r="N3256" s="11">
        <f t="shared" si="206"/>
        <v>15828</v>
      </c>
    </row>
    <row r="3257" spans="1:14" x14ac:dyDescent="0.25">
      <c r="A3257" s="5">
        <v>72</v>
      </c>
      <c r="B3257" s="9" t="s">
        <v>106</v>
      </c>
      <c r="C3257" s="10" t="s">
        <v>107</v>
      </c>
      <c r="D3257" s="11">
        <v>2006</v>
      </c>
      <c r="E3257" s="7" t="s">
        <v>197</v>
      </c>
      <c r="F3257" s="8">
        <v>991.9300054268449</v>
      </c>
      <c r="G3257" s="8">
        <v>16911.299501288406</v>
      </c>
      <c r="H3257" s="8">
        <v>1491.1710831513542</v>
      </c>
      <c r="I3257" s="8">
        <v>20859.935688937327</v>
      </c>
      <c r="J3257" t="str">
        <f>LOOKUP(A3257,Feuil7!A$2:A$28,Feuil7!D$2:D$28)</f>
        <v>AQUITAINE</v>
      </c>
      <c r="K3257" t="str">
        <f t="shared" si="203"/>
        <v>niveau supérieur</v>
      </c>
      <c r="L3257" t="str">
        <f t="shared" si="204"/>
        <v>SUD-OUEST</v>
      </c>
      <c r="M3257" s="11">
        <f t="shared" si="205"/>
        <v>40254.336278803938</v>
      </c>
      <c r="N3257" s="11">
        <f t="shared" si="206"/>
        <v>2483.1010885781989</v>
      </c>
    </row>
    <row r="3258" spans="1:14" x14ac:dyDescent="0.25">
      <c r="A3258" s="5">
        <v>72</v>
      </c>
      <c r="B3258" s="9" t="s">
        <v>92</v>
      </c>
      <c r="C3258" s="10" t="s">
        <v>93</v>
      </c>
      <c r="D3258" s="11">
        <v>2006</v>
      </c>
      <c r="E3258" s="7" t="s">
        <v>194</v>
      </c>
      <c r="F3258" s="8">
        <v>911.64686949074951</v>
      </c>
      <c r="G3258" s="8">
        <v>6928.1236994802011</v>
      </c>
      <c r="H3258" s="8">
        <v>680.53745883213878</v>
      </c>
      <c r="I3258" s="8">
        <v>10739.802002031351</v>
      </c>
      <c r="J3258" t="str">
        <f>LOOKUP(A3258,Feuil7!A$2:A$28,Feuil7!D$2:D$28)</f>
        <v>AQUITAINE</v>
      </c>
      <c r="K3258" t="str">
        <f t="shared" si="203"/>
        <v>niveau secondaire</v>
      </c>
      <c r="L3258" t="str">
        <f t="shared" si="204"/>
        <v>SUD-OUEST</v>
      </c>
      <c r="M3258" s="11">
        <f t="shared" si="205"/>
        <v>19260.110029834439</v>
      </c>
      <c r="N3258" s="11">
        <f t="shared" si="206"/>
        <v>1592.1843283228882</v>
      </c>
    </row>
    <row r="3259" spans="1:14" x14ac:dyDescent="0.25">
      <c r="A3259" s="5">
        <v>31</v>
      </c>
      <c r="B3259" s="9" t="s">
        <v>127</v>
      </c>
      <c r="C3259" s="10" t="s">
        <v>128</v>
      </c>
      <c r="D3259">
        <v>1968</v>
      </c>
      <c r="E3259" s="7" t="s">
        <v>196</v>
      </c>
      <c r="F3259" s="8">
        <v>8728</v>
      </c>
      <c r="G3259" s="8">
        <v>36012</v>
      </c>
      <c r="H3259" s="8">
        <v>9744</v>
      </c>
      <c r="I3259" s="8">
        <v>23844</v>
      </c>
      <c r="J3259" t="str">
        <f>LOOKUP(A3259,Feuil7!A$2:A$28,Feuil7!D$2:D$28)</f>
        <v>NORD-PAS-DE-CALAIS</v>
      </c>
      <c r="K3259" t="str">
        <f t="shared" si="203"/>
        <v>niveau supérieur</v>
      </c>
      <c r="L3259" t="str">
        <f t="shared" si="204"/>
        <v/>
      </c>
      <c r="M3259" s="11">
        <f t="shared" si="205"/>
        <v>78328</v>
      </c>
      <c r="N3259" s="11">
        <f t="shared" si="206"/>
        <v>18472</v>
      </c>
    </row>
    <row r="3260" spans="1:14" x14ac:dyDescent="0.25">
      <c r="A3260" s="5">
        <v>73</v>
      </c>
      <c r="B3260" s="9" t="s">
        <v>9</v>
      </c>
      <c r="C3260" s="10" t="s">
        <v>170</v>
      </c>
      <c r="D3260" s="11">
        <v>2011</v>
      </c>
      <c r="E3260" s="7" t="s">
        <v>196</v>
      </c>
      <c r="F3260" s="8">
        <v>1735.698926607663</v>
      </c>
      <c r="G3260" s="8">
        <v>12864.255411724092</v>
      </c>
      <c r="H3260" s="8">
        <v>1638.1878539490267</v>
      </c>
      <c r="I3260" s="8">
        <v>14905.341506655883</v>
      </c>
      <c r="J3260" t="str">
        <f>LOOKUP(A3260,Feuil7!A$2:A$28,Feuil7!D$2:D$28)</f>
        <v>MIDI-PYRENEES</v>
      </c>
      <c r="K3260" t="str">
        <f t="shared" si="203"/>
        <v>niveau supérieur</v>
      </c>
      <c r="L3260" t="str">
        <f t="shared" si="204"/>
        <v>SUD-OUEST</v>
      </c>
      <c r="M3260" s="11">
        <f t="shared" si="205"/>
        <v>31143.483698936667</v>
      </c>
      <c r="N3260" s="11">
        <f t="shared" si="206"/>
        <v>3373.8867805566897</v>
      </c>
    </row>
    <row r="3261" spans="1:14" x14ac:dyDescent="0.25">
      <c r="A3261" s="5">
        <v>53</v>
      </c>
      <c r="B3261" s="9" t="s">
        <v>70</v>
      </c>
      <c r="C3261" s="10" t="s">
        <v>71</v>
      </c>
      <c r="D3261" s="11">
        <v>1982</v>
      </c>
      <c r="E3261" s="7" t="s">
        <v>197</v>
      </c>
      <c r="F3261" s="8">
        <v>2084</v>
      </c>
      <c r="G3261" s="8">
        <v>19892</v>
      </c>
      <c r="H3261" s="8">
        <v>2672</v>
      </c>
      <c r="I3261" s="8">
        <v>17572</v>
      </c>
      <c r="J3261" t="str">
        <f>LOOKUP(A3261,Feuil7!A$2:A$28,Feuil7!D$2:D$28)</f>
        <v>BRETAGNE</v>
      </c>
      <c r="K3261" t="str">
        <f t="shared" si="203"/>
        <v>niveau supérieur</v>
      </c>
      <c r="L3261" t="str">
        <f t="shared" si="204"/>
        <v>OUEST</v>
      </c>
      <c r="M3261" s="11">
        <f t="shared" si="205"/>
        <v>42220</v>
      </c>
      <c r="N3261" s="11">
        <f t="shared" si="206"/>
        <v>4756</v>
      </c>
    </row>
    <row r="3262" spans="1:14" x14ac:dyDescent="0.25">
      <c r="A3262" s="5">
        <v>23</v>
      </c>
      <c r="B3262" s="9" t="s">
        <v>158</v>
      </c>
      <c r="C3262" s="10" t="s">
        <v>159</v>
      </c>
      <c r="D3262" s="11">
        <v>1990</v>
      </c>
      <c r="E3262" s="7" t="s">
        <v>193</v>
      </c>
      <c r="F3262" s="8">
        <v>2343</v>
      </c>
      <c r="G3262" s="8">
        <v>65296</v>
      </c>
      <c r="H3262" s="8">
        <v>2344</v>
      </c>
      <c r="I3262" s="8">
        <v>103449</v>
      </c>
      <c r="J3262" t="str">
        <f>LOOKUP(A3262,Feuil7!A$2:A$28,Feuil7!D$2:D$28)</f>
        <v>HAUTE-NORMANDIE</v>
      </c>
      <c r="K3262" t="str">
        <f t="shared" si="203"/>
        <v>niveau primaire</v>
      </c>
      <c r="L3262" t="str">
        <f t="shared" si="204"/>
        <v>BASSIN PARISIEN</v>
      </c>
      <c r="M3262" s="11">
        <f t="shared" si="205"/>
        <v>173432</v>
      </c>
      <c r="N3262" s="11">
        <f t="shared" si="206"/>
        <v>4687</v>
      </c>
    </row>
    <row r="3263" spans="1:14" x14ac:dyDescent="0.25">
      <c r="A3263" s="5">
        <v>73</v>
      </c>
      <c r="B3263" s="9" t="s">
        <v>30</v>
      </c>
      <c r="C3263" s="10" t="s">
        <v>31</v>
      </c>
      <c r="D3263">
        <v>1968</v>
      </c>
      <c r="E3263" s="7" t="s">
        <v>197</v>
      </c>
      <c r="F3263" s="8">
        <v>252</v>
      </c>
      <c r="G3263" s="8">
        <v>2192</v>
      </c>
      <c r="H3263" s="8">
        <v>224</v>
      </c>
      <c r="I3263" s="8">
        <v>904</v>
      </c>
      <c r="J3263" t="str">
        <f>LOOKUP(A3263,Feuil7!A$2:A$28,Feuil7!D$2:D$28)</f>
        <v>MIDI-PYRENEES</v>
      </c>
      <c r="K3263" t="str">
        <f t="shared" si="203"/>
        <v>niveau supérieur</v>
      </c>
      <c r="L3263" t="str">
        <f t="shared" si="204"/>
        <v>SUD-OUEST</v>
      </c>
      <c r="M3263" s="11">
        <f t="shared" si="205"/>
        <v>3572</v>
      </c>
      <c r="N3263" s="11">
        <f t="shared" si="206"/>
        <v>476</v>
      </c>
    </row>
    <row r="3264" spans="1:14" x14ac:dyDescent="0.25">
      <c r="A3264" s="5">
        <v>53</v>
      </c>
      <c r="B3264" s="9" t="s">
        <v>70</v>
      </c>
      <c r="C3264" s="10" t="s">
        <v>71</v>
      </c>
      <c r="D3264" s="11">
        <v>1975</v>
      </c>
      <c r="E3264" s="7" t="s">
        <v>11</v>
      </c>
      <c r="F3264" s="8">
        <v>6760</v>
      </c>
      <c r="G3264" s="8">
        <v>72560</v>
      </c>
      <c r="H3264" s="8">
        <v>5555</v>
      </c>
      <c r="I3264" s="8">
        <v>111405</v>
      </c>
      <c r="J3264" t="str">
        <f>LOOKUP(A3264,Feuil7!A$2:A$28,Feuil7!D$2:D$28)</f>
        <v>BRETAGNE</v>
      </c>
      <c r="K3264" t="str">
        <f t="shared" si="203"/>
        <v>niveau primaire</v>
      </c>
      <c r="L3264" t="str">
        <f t="shared" si="204"/>
        <v>OUEST</v>
      </c>
      <c r="M3264" s="11">
        <f t="shared" si="205"/>
        <v>196280</v>
      </c>
      <c r="N3264" s="11">
        <f t="shared" si="206"/>
        <v>12315</v>
      </c>
    </row>
    <row r="3265" spans="1:14" x14ac:dyDescent="0.25">
      <c r="A3265" s="5">
        <v>73</v>
      </c>
      <c r="B3265" s="9" t="s">
        <v>30</v>
      </c>
      <c r="C3265" s="10" t="s">
        <v>31</v>
      </c>
      <c r="D3265" s="11">
        <v>1975</v>
      </c>
      <c r="E3265" s="7" t="s">
        <v>197</v>
      </c>
      <c r="F3265" s="8">
        <v>470</v>
      </c>
      <c r="G3265" s="8">
        <v>3210</v>
      </c>
      <c r="H3265" s="8">
        <v>620</v>
      </c>
      <c r="I3265" s="8">
        <v>2980</v>
      </c>
      <c r="J3265" t="str">
        <f>LOOKUP(A3265,Feuil7!A$2:A$28,Feuil7!D$2:D$28)</f>
        <v>MIDI-PYRENEES</v>
      </c>
      <c r="K3265" t="str">
        <f t="shared" si="203"/>
        <v>niveau supérieur</v>
      </c>
      <c r="L3265" t="str">
        <f t="shared" si="204"/>
        <v>SUD-OUEST</v>
      </c>
      <c r="M3265" s="11">
        <f t="shared" si="205"/>
        <v>7280</v>
      </c>
      <c r="N3265" s="11">
        <f t="shared" si="206"/>
        <v>1090</v>
      </c>
    </row>
    <row r="3266" spans="1:14" x14ac:dyDescent="0.25">
      <c r="A3266" s="5">
        <v>21</v>
      </c>
      <c r="B3266" s="9" t="s">
        <v>114</v>
      </c>
      <c r="C3266" s="10" t="s">
        <v>115</v>
      </c>
      <c r="D3266" s="11">
        <v>1982</v>
      </c>
      <c r="E3266" s="7" t="s">
        <v>11</v>
      </c>
      <c r="F3266" s="8">
        <v>12204</v>
      </c>
      <c r="G3266" s="8">
        <v>56884</v>
      </c>
      <c r="H3266" s="8">
        <v>10712</v>
      </c>
      <c r="I3266" s="8">
        <v>67832</v>
      </c>
      <c r="J3266" t="str">
        <f>LOOKUP(A3266,Feuil7!A$2:A$28,Feuil7!D$2:D$28)</f>
        <v>CHAMPAGNE-ARDENNE</v>
      </c>
      <c r="K3266" t="str">
        <f t="shared" si="203"/>
        <v>niveau primaire</v>
      </c>
      <c r="L3266" t="str">
        <f t="shared" si="204"/>
        <v>BASSIN PARISIEN</v>
      </c>
      <c r="M3266" s="11">
        <f t="shared" si="205"/>
        <v>147632</v>
      </c>
      <c r="N3266" s="11">
        <f t="shared" si="206"/>
        <v>22916</v>
      </c>
    </row>
    <row r="3267" spans="1:14" x14ac:dyDescent="0.25">
      <c r="A3267" s="5">
        <v>82</v>
      </c>
      <c r="B3267" s="9" t="s">
        <v>147</v>
      </c>
      <c r="C3267" s="10" t="s">
        <v>148</v>
      </c>
      <c r="D3267" s="11">
        <v>2011</v>
      </c>
      <c r="E3267" s="7" t="s">
        <v>195</v>
      </c>
      <c r="F3267" s="8">
        <v>13506.461145743007</v>
      </c>
      <c r="G3267" s="8">
        <v>123457.38378783764</v>
      </c>
      <c r="H3267" s="8">
        <v>9118.3700977339631</v>
      </c>
      <c r="I3267" s="8">
        <v>100397.06589876377</v>
      </c>
      <c r="J3267" t="str">
        <f>LOOKUP(A3267,Feuil7!A$2:A$28,Feuil7!D$2:D$28)</f>
        <v>RHONE-ALPES</v>
      </c>
      <c r="K3267" t="str">
        <f t="shared" ref="K3267:K3330" si="207">IF(OR(E3267="Aucun",E3267="CEP"),"niveau primaire",IF(OR(E3267="CAP-BEP",E3267="BEPC"),"niveau secondaire",IF(OR(E3267="BAC",E3267="SUP"),"niveau supérieur","")))</f>
        <v>niveau secondaire</v>
      </c>
      <c r="L3267" t="str">
        <f t="shared" ref="L3267:L3330" si="208">IF(OR(J3267="ile-de-France"),"REGION PARISIENNE",IF(OR(J3267="bourgogne",J3267="centre",J3267="champagne-ardenne",J3267="basse-normandie",J3267="haute-normandie",J3267="picardie"),"BASSIN PARISIEN",IF(OR(J3267="nord pas-de-calais"),"NORD",IF(OR(J3267="alsace",J3267="franche-comte",J3267="lorraine"),"EST",IF(OR(J3267="bretagne",J3267="pays de la loire",J3267="poitou-charentes"),"OUEST",IF(OR(J3267="aquitaine",J3267="limousin",J3267="midi-pyrenees"),"SUD-OUEST",IF(OR(J3267="auvergne",J3267="rhone-alpes"),"CENTRE-EST",IF(OR(J3267="languedoc-roussillon",J3267="provence-alpes-cote d'azur",J3267="corse"),"MEDITERRANEE",""))))))))</f>
        <v>CENTRE-EST</v>
      </c>
      <c r="M3267" s="11">
        <f t="shared" ref="M3267:M3330" si="209">SUM(F3267,G3267,H3267,I3267)</f>
        <v>246479.28093007838</v>
      </c>
      <c r="N3267" s="11">
        <f t="shared" ref="N3267:N3330" si="210">SUM(F3267,H3267)</f>
        <v>22624.831243476969</v>
      </c>
    </row>
    <row r="3268" spans="1:14" x14ac:dyDescent="0.25">
      <c r="A3268" s="5">
        <v>41</v>
      </c>
      <c r="B3268" s="9" t="s">
        <v>39</v>
      </c>
      <c r="C3268" s="10" t="s">
        <v>118</v>
      </c>
      <c r="D3268" s="11">
        <v>2006</v>
      </c>
      <c r="E3268" s="7" t="s">
        <v>11</v>
      </c>
      <c r="F3268" s="8">
        <v>4151.3144874221753</v>
      </c>
      <c r="G3268" s="8">
        <v>41626.163915144112</v>
      </c>
      <c r="H3268" s="8">
        <v>2864.1438599428238</v>
      </c>
      <c r="I3268" s="8">
        <v>53520.469935467649</v>
      </c>
      <c r="J3268" t="str">
        <f>LOOKUP(A3268,Feuil7!A$2:A$28,Feuil7!D$2:D$28)</f>
        <v>LORRAINE</v>
      </c>
      <c r="K3268" t="str">
        <f t="shared" si="207"/>
        <v>niveau primaire</v>
      </c>
      <c r="L3268" t="str">
        <f t="shared" si="208"/>
        <v>EST</v>
      </c>
      <c r="M3268" s="11">
        <f t="shared" si="209"/>
        <v>102162.09219797676</v>
      </c>
      <c r="N3268" s="11">
        <f t="shared" si="210"/>
        <v>7015.4583473649991</v>
      </c>
    </row>
    <row r="3269" spans="1:14" x14ac:dyDescent="0.25">
      <c r="A3269" s="5">
        <v>72</v>
      </c>
      <c r="B3269" s="9" t="s">
        <v>106</v>
      </c>
      <c r="C3269" s="10" t="s">
        <v>107</v>
      </c>
      <c r="D3269" s="11">
        <v>2011</v>
      </c>
      <c r="E3269" s="7" t="s">
        <v>196</v>
      </c>
      <c r="F3269" s="8">
        <v>2280.5250139322857</v>
      </c>
      <c r="G3269" s="8">
        <v>17190.855777390359</v>
      </c>
      <c r="H3269" s="8">
        <v>2218.9371945932207</v>
      </c>
      <c r="I3269" s="8">
        <v>19851.099781248158</v>
      </c>
      <c r="J3269" t="str">
        <f>LOOKUP(A3269,Feuil7!A$2:A$28,Feuil7!D$2:D$28)</f>
        <v>AQUITAINE</v>
      </c>
      <c r="K3269" t="str">
        <f t="shared" si="207"/>
        <v>niveau supérieur</v>
      </c>
      <c r="L3269" t="str">
        <f t="shared" si="208"/>
        <v>SUD-OUEST</v>
      </c>
      <c r="M3269" s="11">
        <f t="shared" si="209"/>
        <v>41541.417767164021</v>
      </c>
      <c r="N3269" s="11">
        <f t="shared" si="210"/>
        <v>4499.4622085255069</v>
      </c>
    </row>
    <row r="3270" spans="1:14" x14ac:dyDescent="0.25">
      <c r="A3270" s="5">
        <v>94</v>
      </c>
      <c r="B3270" s="9" t="s">
        <v>53</v>
      </c>
      <c r="C3270" s="10" t="s">
        <v>54</v>
      </c>
      <c r="D3270">
        <v>1968</v>
      </c>
      <c r="E3270" s="7" t="s">
        <v>11</v>
      </c>
      <c r="F3270" s="8">
        <v>3200</v>
      </c>
      <c r="G3270" s="8">
        <v>25480</v>
      </c>
      <c r="H3270" s="8">
        <v>1960</v>
      </c>
      <c r="I3270" s="8">
        <v>26500</v>
      </c>
      <c r="J3270" t="str">
        <f>LOOKUP(A3270,Feuil7!A$2:A$28,Feuil7!D$2:D$28)</f>
        <v>CORSE</v>
      </c>
      <c r="K3270" t="str">
        <f t="shared" si="207"/>
        <v>niveau primaire</v>
      </c>
      <c r="L3270" t="str">
        <f t="shared" si="208"/>
        <v>MEDITERRANEE</v>
      </c>
      <c r="M3270" s="11">
        <f t="shared" si="209"/>
        <v>57140</v>
      </c>
      <c r="N3270" s="11">
        <f t="shared" si="210"/>
        <v>5160</v>
      </c>
    </row>
    <row r="3271" spans="1:14" x14ac:dyDescent="0.25">
      <c r="A3271" s="5">
        <v>72</v>
      </c>
      <c r="B3271" s="9" t="s">
        <v>106</v>
      </c>
      <c r="C3271" s="10" t="s">
        <v>107</v>
      </c>
      <c r="D3271" s="11">
        <v>1990</v>
      </c>
      <c r="E3271" s="7" t="s">
        <v>195</v>
      </c>
      <c r="F3271" s="8">
        <v>4579</v>
      </c>
      <c r="G3271" s="8">
        <v>21505</v>
      </c>
      <c r="H3271" s="8">
        <v>3684</v>
      </c>
      <c r="I3271" s="8">
        <v>15280</v>
      </c>
      <c r="J3271" t="str">
        <f>LOOKUP(A3271,Feuil7!A$2:A$28,Feuil7!D$2:D$28)</f>
        <v>AQUITAINE</v>
      </c>
      <c r="K3271" t="str">
        <f t="shared" si="207"/>
        <v>niveau secondaire</v>
      </c>
      <c r="L3271" t="str">
        <f t="shared" si="208"/>
        <v>SUD-OUEST</v>
      </c>
      <c r="M3271" s="11">
        <f t="shared" si="209"/>
        <v>45048</v>
      </c>
      <c r="N3271" s="11">
        <f t="shared" si="210"/>
        <v>8263</v>
      </c>
    </row>
    <row r="3272" spans="1:14" x14ac:dyDescent="0.25">
      <c r="A3272" s="5">
        <v>73</v>
      </c>
      <c r="B3272" s="9" t="s">
        <v>9</v>
      </c>
      <c r="C3272" s="10" t="s">
        <v>170</v>
      </c>
      <c r="D3272">
        <v>1968</v>
      </c>
      <c r="E3272" s="7" t="s">
        <v>196</v>
      </c>
      <c r="F3272" s="8">
        <v>668</v>
      </c>
      <c r="G3272" s="8">
        <v>2364</v>
      </c>
      <c r="H3272" s="8">
        <v>516</v>
      </c>
      <c r="I3272" s="8">
        <v>2036</v>
      </c>
      <c r="J3272" t="str">
        <f>LOOKUP(A3272,Feuil7!A$2:A$28,Feuil7!D$2:D$28)</f>
        <v>MIDI-PYRENEES</v>
      </c>
      <c r="K3272" t="str">
        <f t="shared" si="207"/>
        <v>niveau supérieur</v>
      </c>
      <c r="L3272" t="str">
        <f t="shared" si="208"/>
        <v>SUD-OUEST</v>
      </c>
      <c r="M3272" s="11">
        <f t="shared" si="209"/>
        <v>5584</v>
      </c>
      <c r="N3272" s="11">
        <f t="shared" si="210"/>
        <v>1184</v>
      </c>
    </row>
    <row r="3273" spans="1:14" x14ac:dyDescent="0.25">
      <c r="A3273" s="5">
        <v>41</v>
      </c>
      <c r="B3273" s="9" t="s">
        <v>180</v>
      </c>
      <c r="C3273" s="10" t="s">
        <v>181</v>
      </c>
      <c r="D3273">
        <v>1968</v>
      </c>
      <c r="E3273" s="7" t="s">
        <v>197</v>
      </c>
      <c r="F3273" s="8">
        <v>408</v>
      </c>
      <c r="G3273" s="8">
        <v>3508</v>
      </c>
      <c r="H3273" s="8">
        <v>236</v>
      </c>
      <c r="I3273" s="8">
        <v>1212</v>
      </c>
      <c r="J3273" t="str">
        <f>LOOKUP(A3273,Feuil7!A$2:A$28,Feuil7!D$2:D$28)</f>
        <v>LORRAINE</v>
      </c>
      <c r="K3273" t="str">
        <f t="shared" si="207"/>
        <v>niveau supérieur</v>
      </c>
      <c r="L3273" t="str">
        <f t="shared" si="208"/>
        <v>EST</v>
      </c>
      <c r="M3273" s="11">
        <f t="shared" si="209"/>
        <v>5364</v>
      </c>
      <c r="N3273" s="11">
        <f t="shared" si="210"/>
        <v>644</v>
      </c>
    </row>
    <row r="3274" spans="1:14" x14ac:dyDescent="0.25">
      <c r="A3274" s="5">
        <v>24</v>
      </c>
      <c r="B3274" s="9" t="s">
        <v>45</v>
      </c>
      <c r="C3274" s="10" t="s">
        <v>46</v>
      </c>
      <c r="D3274" s="11">
        <v>1999</v>
      </c>
      <c r="E3274" s="7" t="s">
        <v>197</v>
      </c>
      <c r="F3274" s="8">
        <v>1067</v>
      </c>
      <c r="G3274" s="8">
        <v>13497</v>
      </c>
      <c r="H3274" s="8">
        <v>1213</v>
      </c>
      <c r="I3274" s="8">
        <v>13215</v>
      </c>
      <c r="J3274" t="str">
        <f>LOOKUP(A3274,Feuil7!A$2:A$28,Feuil7!D$2:D$28)</f>
        <v>CENTRE</v>
      </c>
      <c r="K3274" t="str">
        <f t="shared" si="207"/>
        <v>niveau supérieur</v>
      </c>
      <c r="L3274" t="str">
        <f t="shared" si="208"/>
        <v>BASSIN PARISIEN</v>
      </c>
      <c r="M3274" s="11">
        <f t="shared" si="209"/>
        <v>28992</v>
      </c>
      <c r="N3274" s="11">
        <f t="shared" si="210"/>
        <v>2280</v>
      </c>
    </row>
    <row r="3275" spans="1:14" x14ac:dyDescent="0.25">
      <c r="A3275" s="5">
        <v>73</v>
      </c>
      <c r="B3275" s="9" t="s">
        <v>313</v>
      </c>
      <c r="C3275" s="10" t="s">
        <v>24</v>
      </c>
      <c r="D3275" s="11">
        <v>1982</v>
      </c>
      <c r="E3275" s="7" t="s">
        <v>11</v>
      </c>
      <c r="F3275" s="8">
        <v>1856</v>
      </c>
      <c r="G3275" s="8">
        <v>20452</v>
      </c>
      <c r="H3275" s="8">
        <v>1256</v>
      </c>
      <c r="I3275" s="8">
        <v>24324</v>
      </c>
      <c r="J3275" t="str">
        <f>LOOKUP(A3275,Feuil7!A$2:A$28,Feuil7!D$2:D$28)</f>
        <v>MIDI-PYRENEES</v>
      </c>
      <c r="K3275" t="str">
        <f t="shared" si="207"/>
        <v>niveau primaire</v>
      </c>
      <c r="L3275" t="str">
        <f t="shared" si="208"/>
        <v>SUD-OUEST</v>
      </c>
      <c r="M3275" s="11">
        <f t="shared" si="209"/>
        <v>47888</v>
      </c>
      <c r="N3275" s="11">
        <f t="shared" si="210"/>
        <v>3112</v>
      </c>
    </row>
    <row r="3276" spans="1:14" x14ac:dyDescent="0.25">
      <c r="A3276" s="5">
        <v>23</v>
      </c>
      <c r="B3276" s="9" t="s">
        <v>66</v>
      </c>
      <c r="C3276" s="10" t="s">
        <v>67</v>
      </c>
      <c r="D3276" s="11">
        <v>1975</v>
      </c>
      <c r="E3276" s="7" t="s">
        <v>196</v>
      </c>
      <c r="F3276" s="8">
        <v>1295</v>
      </c>
      <c r="G3276" s="8">
        <v>7270</v>
      </c>
      <c r="H3276" s="8">
        <v>1515</v>
      </c>
      <c r="I3276" s="8">
        <v>5445</v>
      </c>
      <c r="J3276" t="str">
        <f>LOOKUP(A3276,Feuil7!A$2:A$28,Feuil7!D$2:D$28)</f>
        <v>HAUTE-NORMANDIE</v>
      </c>
      <c r="K3276" t="str">
        <f t="shared" si="207"/>
        <v>niveau supérieur</v>
      </c>
      <c r="L3276" t="str">
        <f t="shared" si="208"/>
        <v>BASSIN PARISIEN</v>
      </c>
      <c r="M3276" s="11">
        <f t="shared" si="209"/>
        <v>15525</v>
      </c>
      <c r="N3276" s="11">
        <f t="shared" si="210"/>
        <v>2810</v>
      </c>
    </row>
    <row r="3277" spans="1:14" x14ac:dyDescent="0.25">
      <c r="A3277" s="5">
        <v>73</v>
      </c>
      <c r="B3277" s="9" t="s">
        <v>9</v>
      </c>
      <c r="C3277" s="10" t="s">
        <v>170</v>
      </c>
      <c r="D3277">
        <v>1968</v>
      </c>
      <c r="E3277" s="7" t="s">
        <v>11</v>
      </c>
      <c r="F3277" s="8">
        <v>3012</v>
      </c>
      <c r="G3277" s="8">
        <v>28948</v>
      </c>
      <c r="H3277" s="8">
        <v>2484</v>
      </c>
      <c r="I3277" s="8">
        <v>34924</v>
      </c>
      <c r="J3277" t="str">
        <f>LOOKUP(A3277,Feuil7!A$2:A$28,Feuil7!D$2:D$28)</f>
        <v>MIDI-PYRENEES</v>
      </c>
      <c r="K3277" t="str">
        <f t="shared" si="207"/>
        <v>niveau primaire</v>
      </c>
      <c r="L3277" t="str">
        <f t="shared" si="208"/>
        <v>SUD-OUEST</v>
      </c>
      <c r="M3277" s="11">
        <f t="shared" si="209"/>
        <v>69368</v>
      </c>
      <c r="N3277" s="11">
        <f t="shared" si="210"/>
        <v>5496</v>
      </c>
    </row>
    <row r="3278" spans="1:14" x14ac:dyDescent="0.25">
      <c r="A3278" s="5">
        <v>11</v>
      </c>
      <c r="B3278" s="9" t="s">
        <v>16</v>
      </c>
      <c r="C3278" s="10" t="s">
        <v>189</v>
      </c>
      <c r="D3278" s="11">
        <v>1975</v>
      </c>
      <c r="E3278" s="7" t="s">
        <v>194</v>
      </c>
      <c r="F3278" s="8">
        <v>7015</v>
      </c>
      <c r="G3278" s="8">
        <v>18235</v>
      </c>
      <c r="H3278" s="8">
        <v>7975</v>
      </c>
      <c r="I3278" s="8">
        <v>28080</v>
      </c>
      <c r="J3278" t="str">
        <f>LOOKUP(A3278,Feuil7!A$2:A$28,Feuil7!D$2:D$28)</f>
        <v>ILE-DE-FRANCE</v>
      </c>
      <c r="K3278" t="str">
        <f t="shared" si="207"/>
        <v>niveau secondaire</v>
      </c>
      <c r="L3278" t="str">
        <f t="shared" si="208"/>
        <v>REGION PARISIENNE</v>
      </c>
      <c r="M3278" s="11">
        <f t="shared" si="209"/>
        <v>61305</v>
      </c>
      <c r="N3278" s="11">
        <f t="shared" si="210"/>
        <v>14990</v>
      </c>
    </row>
    <row r="3279" spans="1:14" x14ac:dyDescent="0.25">
      <c r="A3279" s="5">
        <v>72</v>
      </c>
      <c r="B3279" s="9" t="s">
        <v>78</v>
      </c>
      <c r="C3279" s="10" t="s">
        <v>79</v>
      </c>
      <c r="D3279" s="11">
        <v>1982</v>
      </c>
      <c r="E3279" s="7" t="s">
        <v>196</v>
      </c>
      <c r="F3279" s="8">
        <v>4912</v>
      </c>
      <c r="G3279" s="8">
        <v>34424</v>
      </c>
      <c r="H3279" s="8">
        <v>6892</v>
      </c>
      <c r="I3279" s="8">
        <v>29888</v>
      </c>
      <c r="J3279" t="str">
        <f>LOOKUP(A3279,Feuil7!A$2:A$28,Feuil7!D$2:D$28)</f>
        <v>AQUITAINE</v>
      </c>
      <c r="K3279" t="str">
        <f t="shared" si="207"/>
        <v>niveau supérieur</v>
      </c>
      <c r="L3279" t="str">
        <f t="shared" si="208"/>
        <v>SUD-OUEST</v>
      </c>
      <c r="M3279" s="11">
        <f t="shared" si="209"/>
        <v>76116</v>
      </c>
      <c r="N3279" s="11">
        <f t="shared" si="210"/>
        <v>11804</v>
      </c>
    </row>
    <row r="3280" spans="1:14" x14ac:dyDescent="0.25">
      <c r="A3280" s="5">
        <v>11</v>
      </c>
      <c r="B3280" s="9" t="s">
        <v>27</v>
      </c>
      <c r="C3280" s="10" t="s">
        <v>186</v>
      </c>
      <c r="D3280" s="11">
        <v>1990</v>
      </c>
      <c r="E3280" s="7" t="s">
        <v>196</v>
      </c>
      <c r="F3280" s="8">
        <v>4512</v>
      </c>
      <c r="G3280" s="8">
        <v>43166</v>
      </c>
      <c r="H3280" s="8">
        <v>6532</v>
      </c>
      <c r="I3280" s="8">
        <v>46588</v>
      </c>
      <c r="J3280" t="str">
        <f>LOOKUP(A3280,Feuil7!A$2:A$28,Feuil7!D$2:D$28)</f>
        <v>ILE-DE-FRANCE</v>
      </c>
      <c r="K3280" t="str">
        <f t="shared" si="207"/>
        <v>niveau supérieur</v>
      </c>
      <c r="L3280" t="str">
        <f t="shared" si="208"/>
        <v>REGION PARISIENNE</v>
      </c>
      <c r="M3280" s="11">
        <f t="shared" si="209"/>
        <v>100798</v>
      </c>
      <c r="N3280" s="11">
        <f t="shared" si="210"/>
        <v>11044</v>
      </c>
    </row>
    <row r="3281" spans="1:14" x14ac:dyDescent="0.25">
      <c r="A3281" s="5">
        <v>73</v>
      </c>
      <c r="B3281" s="9" t="s">
        <v>168</v>
      </c>
      <c r="C3281" s="10" t="s">
        <v>169</v>
      </c>
      <c r="D3281" s="11">
        <v>2006</v>
      </c>
      <c r="E3281" s="7" t="s">
        <v>11</v>
      </c>
      <c r="F3281" s="8">
        <v>1954.1277835250498</v>
      </c>
      <c r="G3281" s="8">
        <v>25443.376977034328</v>
      </c>
      <c r="H3281" s="8">
        <v>1183.6355723001127</v>
      </c>
      <c r="I3281" s="8">
        <v>31836.347966511734</v>
      </c>
      <c r="J3281" t="str">
        <f>LOOKUP(A3281,Feuil7!A$2:A$28,Feuil7!D$2:D$28)</f>
        <v>MIDI-PYRENEES</v>
      </c>
      <c r="K3281" t="str">
        <f t="shared" si="207"/>
        <v>niveau primaire</v>
      </c>
      <c r="L3281" t="str">
        <f t="shared" si="208"/>
        <v>SUD-OUEST</v>
      </c>
      <c r="M3281" s="11">
        <f t="shared" si="209"/>
        <v>60417.488299371224</v>
      </c>
      <c r="N3281" s="11">
        <f t="shared" si="210"/>
        <v>3137.7633558251628</v>
      </c>
    </row>
    <row r="3282" spans="1:14" x14ac:dyDescent="0.25">
      <c r="A3282" s="5">
        <v>82</v>
      </c>
      <c r="B3282" s="9" t="s">
        <v>309</v>
      </c>
      <c r="C3282" s="10" t="s">
        <v>20</v>
      </c>
      <c r="D3282">
        <v>1968</v>
      </c>
      <c r="E3282" s="7" t="s">
        <v>196</v>
      </c>
      <c r="F3282" s="8">
        <v>808</v>
      </c>
      <c r="G3282" s="8">
        <v>2948</v>
      </c>
      <c r="H3282" s="8">
        <v>900</v>
      </c>
      <c r="I3282" s="8">
        <v>2592</v>
      </c>
      <c r="J3282" t="str">
        <f>LOOKUP(A3282,Feuil7!A$2:A$28,Feuil7!D$2:D$28)</f>
        <v>RHONE-ALPES</v>
      </c>
      <c r="K3282" t="str">
        <f t="shared" si="207"/>
        <v>niveau supérieur</v>
      </c>
      <c r="L3282" t="str">
        <f t="shared" si="208"/>
        <v>CENTRE-EST</v>
      </c>
      <c r="M3282" s="11">
        <f t="shared" si="209"/>
        <v>7248</v>
      </c>
      <c r="N3282" s="11">
        <f t="shared" si="210"/>
        <v>1708</v>
      </c>
    </row>
    <row r="3283" spans="1:14" x14ac:dyDescent="0.25">
      <c r="A3283" s="5">
        <v>73</v>
      </c>
      <c r="B3283" s="9" t="s">
        <v>168</v>
      </c>
      <c r="C3283" s="10" t="s">
        <v>169</v>
      </c>
      <c r="D3283" s="11">
        <v>1975</v>
      </c>
      <c r="E3283" s="7" t="s">
        <v>194</v>
      </c>
      <c r="F3283" s="8">
        <v>1445</v>
      </c>
      <c r="G3283" s="8">
        <v>3585</v>
      </c>
      <c r="H3283" s="8">
        <v>1860</v>
      </c>
      <c r="I3283" s="8">
        <v>5400</v>
      </c>
      <c r="J3283" t="str">
        <f>LOOKUP(A3283,Feuil7!A$2:A$28,Feuil7!D$2:D$28)</f>
        <v>MIDI-PYRENEES</v>
      </c>
      <c r="K3283" t="str">
        <f t="shared" si="207"/>
        <v>niveau secondaire</v>
      </c>
      <c r="L3283" t="str">
        <f t="shared" si="208"/>
        <v>SUD-OUEST</v>
      </c>
      <c r="M3283" s="11">
        <f t="shared" si="209"/>
        <v>12290</v>
      </c>
      <c r="N3283" s="11">
        <f t="shared" si="210"/>
        <v>3305</v>
      </c>
    </row>
    <row r="3284" spans="1:14" x14ac:dyDescent="0.25">
      <c r="A3284" s="5">
        <v>42</v>
      </c>
      <c r="B3284" s="9" t="s">
        <v>143</v>
      </c>
      <c r="C3284" s="10" t="s">
        <v>144</v>
      </c>
      <c r="D3284" s="11">
        <v>1990</v>
      </c>
      <c r="E3284" s="7" t="s">
        <v>197</v>
      </c>
      <c r="F3284" s="8">
        <v>3171</v>
      </c>
      <c r="G3284" s="8">
        <v>38930</v>
      </c>
      <c r="H3284" s="8">
        <v>4548</v>
      </c>
      <c r="I3284" s="8">
        <v>31597</v>
      </c>
      <c r="J3284" t="str">
        <f>LOOKUP(A3284,Feuil7!A$2:A$28,Feuil7!D$2:D$28)</f>
        <v>ALSACE</v>
      </c>
      <c r="K3284" t="str">
        <f t="shared" si="207"/>
        <v>niveau supérieur</v>
      </c>
      <c r="L3284" t="str">
        <f t="shared" si="208"/>
        <v>EST</v>
      </c>
      <c r="M3284" s="11">
        <f t="shared" si="209"/>
        <v>78246</v>
      </c>
      <c r="N3284" s="11">
        <f t="shared" si="210"/>
        <v>7719</v>
      </c>
    </row>
    <row r="3285" spans="1:14" x14ac:dyDescent="0.25">
      <c r="A3285" s="5">
        <v>73</v>
      </c>
      <c r="B3285" s="9" t="s">
        <v>74</v>
      </c>
      <c r="C3285" s="10" t="s">
        <v>75</v>
      </c>
      <c r="D3285" s="11">
        <v>2011</v>
      </c>
      <c r="E3285" s="7" t="s">
        <v>193</v>
      </c>
      <c r="F3285" s="8">
        <v>220.68003372009775</v>
      </c>
      <c r="G3285" s="8">
        <v>24710.618599088149</v>
      </c>
      <c r="H3285" s="8">
        <v>115.2240903275887</v>
      </c>
      <c r="I3285" s="8">
        <v>39065.344230236879</v>
      </c>
      <c r="J3285" t="str">
        <f>LOOKUP(A3285,Feuil7!A$2:A$28,Feuil7!D$2:D$28)</f>
        <v>MIDI-PYRENEES</v>
      </c>
      <c r="K3285" t="str">
        <f t="shared" si="207"/>
        <v>niveau primaire</v>
      </c>
      <c r="L3285" t="str">
        <f t="shared" si="208"/>
        <v>SUD-OUEST</v>
      </c>
      <c r="M3285" s="11">
        <f t="shared" si="209"/>
        <v>64111.866953372715</v>
      </c>
      <c r="N3285" s="11">
        <f t="shared" si="210"/>
        <v>335.90412404768642</v>
      </c>
    </row>
    <row r="3286" spans="1:14" x14ac:dyDescent="0.25">
      <c r="A3286" s="5">
        <v>24</v>
      </c>
      <c r="B3286" s="9" t="s">
        <v>94</v>
      </c>
      <c r="C3286" s="10" t="s">
        <v>95</v>
      </c>
      <c r="D3286" s="11">
        <v>2011</v>
      </c>
      <c r="E3286" s="7" t="s">
        <v>11</v>
      </c>
      <c r="F3286" s="8">
        <v>1766.2834341470714</v>
      </c>
      <c r="G3286" s="8">
        <v>20828.583883572464</v>
      </c>
      <c r="H3286" s="8">
        <v>1258.1791012775448</v>
      </c>
      <c r="I3286" s="8">
        <v>23974.958988159397</v>
      </c>
      <c r="J3286" t="str">
        <f>LOOKUP(A3286,Feuil7!A$2:A$28,Feuil7!D$2:D$28)</f>
        <v>CENTRE</v>
      </c>
      <c r="K3286" t="str">
        <f t="shared" si="207"/>
        <v>niveau primaire</v>
      </c>
      <c r="L3286" t="str">
        <f t="shared" si="208"/>
        <v>BASSIN PARISIEN</v>
      </c>
      <c r="M3286" s="11">
        <f t="shared" si="209"/>
        <v>47828.005407156481</v>
      </c>
      <c r="N3286" s="11">
        <f t="shared" si="210"/>
        <v>3024.4625354246164</v>
      </c>
    </row>
    <row r="3287" spans="1:14" x14ac:dyDescent="0.25">
      <c r="A3287" s="5">
        <v>11</v>
      </c>
      <c r="B3287" s="9" t="s">
        <v>191</v>
      </c>
      <c r="C3287" s="10" t="s">
        <v>192</v>
      </c>
      <c r="D3287" s="11">
        <v>2011</v>
      </c>
      <c r="E3287" s="7" t="s">
        <v>11</v>
      </c>
      <c r="F3287" s="8">
        <v>8446.9400681456027</v>
      </c>
      <c r="G3287" s="8">
        <v>73706.000677127333</v>
      </c>
      <c r="H3287" s="8">
        <v>5361.8822051626867</v>
      </c>
      <c r="I3287" s="8">
        <v>79738.937206478018</v>
      </c>
      <c r="J3287" t="str">
        <f>LOOKUP(A3287,Feuil7!A$2:A$28,Feuil7!D$2:D$28)</f>
        <v>ILE-DE-FRANCE</v>
      </c>
      <c r="K3287" t="str">
        <f t="shared" si="207"/>
        <v>niveau primaire</v>
      </c>
      <c r="L3287" t="str">
        <f t="shared" si="208"/>
        <v>REGION PARISIENNE</v>
      </c>
      <c r="M3287" s="11">
        <f t="shared" si="209"/>
        <v>167253.76015691366</v>
      </c>
      <c r="N3287" s="11">
        <f t="shared" si="210"/>
        <v>13808.822273308289</v>
      </c>
    </row>
    <row r="3288" spans="1:14" x14ac:dyDescent="0.25">
      <c r="A3288" s="5">
        <v>94</v>
      </c>
      <c r="B3288" s="9" t="s">
        <v>51</v>
      </c>
      <c r="C3288" s="10" t="s">
        <v>52</v>
      </c>
      <c r="D3288" s="11">
        <v>2006</v>
      </c>
      <c r="E3288" s="7" t="s">
        <v>196</v>
      </c>
      <c r="F3288" s="8">
        <v>769.61897758722114</v>
      </c>
      <c r="G3288" s="8">
        <v>8801.3606534956889</v>
      </c>
      <c r="H3288" s="8">
        <v>990.73259801835798</v>
      </c>
      <c r="I3288" s="8">
        <v>11069.609023382693</v>
      </c>
      <c r="J3288" t="str">
        <f>LOOKUP(A3288,Feuil7!A$2:A$28,Feuil7!D$2:D$28)</f>
        <v>CORSE</v>
      </c>
      <c r="K3288" t="str">
        <f t="shared" si="207"/>
        <v>niveau supérieur</v>
      </c>
      <c r="L3288" t="str">
        <f t="shared" si="208"/>
        <v>MEDITERRANEE</v>
      </c>
      <c r="M3288" s="11">
        <f t="shared" si="209"/>
        <v>21631.321252483962</v>
      </c>
      <c r="N3288" s="11">
        <f t="shared" si="210"/>
        <v>1760.351575605579</v>
      </c>
    </row>
    <row r="3289" spans="1:14" x14ac:dyDescent="0.25">
      <c r="A3289" s="5">
        <v>41</v>
      </c>
      <c r="B3289" s="9" t="s">
        <v>39</v>
      </c>
      <c r="C3289" s="10" t="s">
        <v>118</v>
      </c>
      <c r="D3289" s="11">
        <v>1990</v>
      </c>
      <c r="E3289" s="7" t="s">
        <v>11</v>
      </c>
      <c r="F3289" s="8">
        <v>7492</v>
      </c>
      <c r="G3289" s="8">
        <v>54208</v>
      </c>
      <c r="H3289" s="8">
        <v>6163</v>
      </c>
      <c r="I3289" s="8">
        <v>72815</v>
      </c>
      <c r="J3289" t="str">
        <f>LOOKUP(A3289,Feuil7!A$2:A$28,Feuil7!D$2:D$28)</f>
        <v>LORRAINE</v>
      </c>
      <c r="K3289" t="str">
        <f t="shared" si="207"/>
        <v>niveau primaire</v>
      </c>
      <c r="L3289" t="str">
        <f t="shared" si="208"/>
        <v>EST</v>
      </c>
      <c r="M3289" s="11">
        <f t="shared" si="209"/>
        <v>140678</v>
      </c>
      <c r="N3289" s="11">
        <f t="shared" si="210"/>
        <v>13655</v>
      </c>
    </row>
    <row r="3290" spans="1:14" x14ac:dyDescent="0.25">
      <c r="A3290" s="5">
        <v>74</v>
      </c>
      <c r="B3290" s="9" t="s">
        <v>48</v>
      </c>
      <c r="C3290" s="10" t="s">
        <v>49</v>
      </c>
      <c r="D3290" s="11">
        <v>1975</v>
      </c>
      <c r="E3290" s="7" t="s">
        <v>195</v>
      </c>
      <c r="F3290" s="8">
        <v>4760</v>
      </c>
      <c r="G3290" s="8">
        <v>9605</v>
      </c>
      <c r="H3290" s="8">
        <v>2415</v>
      </c>
      <c r="I3290" s="8">
        <v>5200</v>
      </c>
      <c r="J3290" t="str">
        <f>LOOKUP(A3290,Feuil7!A$2:A$28,Feuil7!D$2:D$28)</f>
        <v>LIMOUSIN</v>
      </c>
      <c r="K3290" t="str">
        <f t="shared" si="207"/>
        <v>niveau secondaire</v>
      </c>
      <c r="L3290" t="str">
        <f t="shared" si="208"/>
        <v>SUD-OUEST</v>
      </c>
      <c r="M3290" s="11">
        <f t="shared" si="209"/>
        <v>21980</v>
      </c>
      <c r="N3290" s="11">
        <f t="shared" si="210"/>
        <v>7175</v>
      </c>
    </row>
    <row r="3291" spans="1:14" x14ac:dyDescent="0.25">
      <c r="A3291" s="5">
        <v>93</v>
      </c>
      <c r="B3291" s="9" t="s">
        <v>308</v>
      </c>
      <c r="C3291" s="10" t="s">
        <v>17</v>
      </c>
      <c r="D3291" s="11">
        <v>2006</v>
      </c>
      <c r="E3291" s="7" t="s">
        <v>196</v>
      </c>
      <c r="F3291" s="8">
        <v>892.77531306012622</v>
      </c>
      <c r="G3291" s="8">
        <v>7836.3275518493037</v>
      </c>
      <c r="H3291" s="8">
        <v>910.33210571484472</v>
      </c>
      <c r="I3291" s="8">
        <v>9829.3274492828168</v>
      </c>
      <c r="J3291" t="str">
        <f>LOOKUP(A3291,Feuil7!A$2:A$28,Feuil7!D$2:D$28)</f>
        <v>PROVENCE-ALPES-COTE D'AZUR</v>
      </c>
      <c r="K3291" t="str">
        <f t="shared" si="207"/>
        <v>niveau supérieur</v>
      </c>
      <c r="L3291" t="str">
        <f t="shared" si="208"/>
        <v>MEDITERRANEE</v>
      </c>
      <c r="M3291" s="11">
        <f t="shared" si="209"/>
        <v>19468.762419907092</v>
      </c>
      <c r="N3291" s="11">
        <f t="shared" si="210"/>
        <v>1803.1074187749709</v>
      </c>
    </row>
    <row r="3292" spans="1:14" x14ac:dyDescent="0.25">
      <c r="A3292" s="5">
        <v>11</v>
      </c>
      <c r="B3292" s="9" t="s">
        <v>160</v>
      </c>
      <c r="C3292" s="10" t="s">
        <v>161</v>
      </c>
      <c r="D3292" s="11">
        <v>2011</v>
      </c>
      <c r="E3292" s="7" t="s">
        <v>11</v>
      </c>
      <c r="F3292" s="8">
        <v>8591.8913995011626</v>
      </c>
      <c r="G3292" s="8">
        <v>72754.2047559192</v>
      </c>
      <c r="H3292" s="8">
        <v>5010.3525160511708</v>
      </c>
      <c r="I3292" s="8">
        <v>78872.459614513486</v>
      </c>
      <c r="J3292" t="str">
        <f>LOOKUP(A3292,Feuil7!A$2:A$28,Feuil7!D$2:D$28)</f>
        <v>ILE-DE-FRANCE</v>
      </c>
      <c r="K3292" t="str">
        <f t="shared" si="207"/>
        <v>niveau primaire</v>
      </c>
      <c r="L3292" t="str">
        <f t="shared" si="208"/>
        <v>REGION PARISIENNE</v>
      </c>
      <c r="M3292" s="11">
        <f t="shared" si="209"/>
        <v>165228.908285985</v>
      </c>
      <c r="N3292" s="11">
        <f t="shared" si="210"/>
        <v>13602.243915552333</v>
      </c>
    </row>
    <row r="3293" spans="1:14" x14ac:dyDescent="0.25">
      <c r="A3293" s="5">
        <v>26</v>
      </c>
      <c r="B3293" s="9" t="s">
        <v>151</v>
      </c>
      <c r="C3293" s="10" t="s">
        <v>152</v>
      </c>
      <c r="D3293" s="11">
        <v>2006</v>
      </c>
      <c r="E3293" s="7" t="s">
        <v>195</v>
      </c>
      <c r="F3293" s="8">
        <v>6353.1544652165649</v>
      </c>
      <c r="G3293" s="8">
        <v>67988.878032036344</v>
      </c>
      <c r="H3293" s="8">
        <v>3518.3370750853255</v>
      </c>
      <c r="I3293" s="8">
        <v>43516.118676840837</v>
      </c>
      <c r="J3293" t="str">
        <f>LOOKUP(A3293,Feuil7!A$2:A$28,Feuil7!D$2:D$28)</f>
        <v>BOURGOGNE</v>
      </c>
      <c r="K3293" t="str">
        <f t="shared" si="207"/>
        <v>niveau secondaire</v>
      </c>
      <c r="L3293" t="str">
        <f t="shared" si="208"/>
        <v>BASSIN PARISIEN</v>
      </c>
      <c r="M3293" s="11">
        <f t="shared" si="209"/>
        <v>121376.48824917906</v>
      </c>
      <c r="N3293" s="11">
        <f t="shared" si="210"/>
        <v>9871.4915403018895</v>
      </c>
    </row>
    <row r="3294" spans="1:14" x14ac:dyDescent="0.25">
      <c r="A3294" s="5">
        <v>82</v>
      </c>
      <c r="B3294" s="6" t="s">
        <v>307</v>
      </c>
      <c r="C3294" s="7" t="s">
        <v>10</v>
      </c>
      <c r="D3294" s="11">
        <v>1982</v>
      </c>
      <c r="E3294" s="7" t="s">
        <v>197</v>
      </c>
      <c r="F3294" s="8">
        <v>792</v>
      </c>
      <c r="G3294" s="8">
        <v>9508</v>
      </c>
      <c r="H3294" s="8">
        <v>1100</v>
      </c>
      <c r="I3294" s="8">
        <v>8352</v>
      </c>
      <c r="J3294" t="str">
        <f>LOOKUP(A3294,Feuil7!A$2:A$28,Feuil7!D$2:D$28)</f>
        <v>RHONE-ALPES</v>
      </c>
      <c r="K3294" t="str">
        <f t="shared" si="207"/>
        <v>niveau supérieur</v>
      </c>
      <c r="L3294" t="str">
        <f t="shared" si="208"/>
        <v>CENTRE-EST</v>
      </c>
      <c r="M3294" s="11">
        <f t="shared" si="209"/>
        <v>19752</v>
      </c>
      <c r="N3294" s="11">
        <f t="shared" si="210"/>
        <v>1892</v>
      </c>
    </row>
    <row r="3295" spans="1:14" x14ac:dyDescent="0.25">
      <c r="A3295" s="5">
        <v>83</v>
      </c>
      <c r="B3295" s="9" t="s">
        <v>63</v>
      </c>
      <c r="C3295" s="10" t="s">
        <v>98</v>
      </c>
      <c r="D3295" s="11">
        <v>1990</v>
      </c>
      <c r="E3295" s="7" t="s">
        <v>193</v>
      </c>
      <c r="F3295" s="8">
        <v>285</v>
      </c>
      <c r="G3295" s="8">
        <v>15876</v>
      </c>
      <c r="H3295" s="8">
        <v>228</v>
      </c>
      <c r="I3295" s="8">
        <v>20140</v>
      </c>
      <c r="J3295" t="str">
        <f>LOOKUP(A3295,Feuil7!A$2:A$28,Feuil7!D$2:D$28)</f>
        <v>AUVERGNE</v>
      </c>
      <c r="K3295" t="str">
        <f t="shared" si="207"/>
        <v>niveau primaire</v>
      </c>
      <c r="L3295" t="str">
        <f t="shared" si="208"/>
        <v>CENTRE-EST</v>
      </c>
      <c r="M3295" s="11">
        <f t="shared" si="209"/>
        <v>36529</v>
      </c>
      <c r="N3295" s="11">
        <f t="shared" si="210"/>
        <v>513</v>
      </c>
    </row>
    <row r="3296" spans="1:14" x14ac:dyDescent="0.25">
      <c r="A3296" s="5">
        <v>23</v>
      </c>
      <c r="B3296" s="9" t="s">
        <v>66</v>
      </c>
      <c r="C3296" s="10" t="s">
        <v>67</v>
      </c>
      <c r="D3296" s="11">
        <v>1982</v>
      </c>
      <c r="E3296" s="7" t="s">
        <v>194</v>
      </c>
      <c r="F3296" s="8">
        <v>1872</v>
      </c>
      <c r="G3296" s="8">
        <v>5152</v>
      </c>
      <c r="H3296" s="8">
        <v>2436</v>
      </c>
      <c r="I3296" s="8">
        <v>8956</v>
      </c>
      <c r="J3296" t="str">
        <f>LOOKUP(A3296,Feuil7!A$2:A$28,Feuil7!D$2:D$28)</f>
        <v>HAUTE-NORMANDIE</v>
      </c>
      <c r="K3296" t="str">
        <f t="shared" si="207"/>
        <v>niveau secondaire</v>
      </c>
      <c r="L3296" t="str">
        <f t="shared" si="208"/>
        <v>BASSIN PARISIEN</v>
      </c>
      <c r="M3296" s="11">
        <f t="shared" si="209"/>
        <v>18416</v>
      </c>
      <c r="N3296" s="11">
        <f t="shared" si="210"/>
        <v>4308</v>
      </c>
    </row>
    <row r="3297" spans="1:14" x14ac:dyDescent="0.25">
      <c r="A3297" s="5">
        <v>11</v>
      </c>
      <c r="B3297" s="9" t="s">
        <v>27</v>
      </c>
      <c r="C3297" s="10" t="s">
        <v>186</v>
      </c>
      <c r="D3297" s="11">
        <v>1999</v>
      </c>
      <c r="E3297" s="7" t="s">
        <v>197</v>
      </c>
      <c r="F3297" s="8">
        <v>4939</v>
      </c>
      <c r="G3297" s="8">
        <v>89072</v>
      </c>
      <c r="H3297" s="8">
        <v>7032</v>
      </c>
      <c r="I3297" s="8">
        <v>84145</v>
      </c>
      <c r="J3297" t="str">
        <f>LOOKUP(A3297,Feuil7!A$2:A$28,Feuil7!D$2:D$28)</f>
        <v>ILE-DE-FRANCE</v>
      </c>
      <c r="K3297" t="str">
        <f t="shared" si="207"/>
        <v>niveau supérieur</v>
      </c>
      <c r="L3297" t="str">
        <f t="shared" si="208"/>
        <v>REGION PARISIENNE</v>
      </c>
      <c r="M3297" s="11">
        <f t="shared" si="209"/>
        <v>185188</v>
      </c>
      <c r="N3297" s="11">
        <f t="shared" si="210"/>
        <v>11971</v>
      </c>
    </row>
    <row r="3298" spans="1:14" x14ac:dyDescent="0.25">
      <c r="A3298" s="5">
        <v>53</v>
      </c>
      <c r="B3298" s="9" t="s">
        <v>12</v>
      </c>
      <c r="C3298" s="10" t="s">
        <v>58</v>
      </c>
      <c r="D3298" s="11">
        <v>1982</v>
      </c>
      <c r="E3298" s="7" t="s">
        <v>11</v>
      </c>
      <c r="F3298" s="8">
        <v>6440</v>
      </c>
      <c r="G3298" s="8">
        <v>56396</v>
      </c>
      <c r="H3298" s="8">
        <v>4712</v>
      </c>
      <c r="I3298" s="8">
        <v>76664</v>
      </c>
      <c r="J3298" t="str">
        <f>LOOKUP(A3298,Feuil7!A$2:A$28,Feuil7!D$2:D$28)</f>
        <v>BRETAGNE</v>
      </c>
      <c r="K3298" t="str">
        <f t="shared" si="207"/>
        <v>niveau primaire</v>
      </c>
      <c r="L3298" t="str">
        <f t="shared" si="208"/>
        <v>OUEST</v>
      </c>
      <c r="M3298" s="11">
        <f t="shared" si="209"/>
        <v>144212</v>
      </c>
      <c r="N3298" s="11">
        <f t="shared" si="210"/>
        <v>11152</v>
      </c>
    </row>
    <row r="3299" spans="1:14" x14ac:dyDescent="0.25">
      <c r="A3299" s="5">
        <v>72</v>
      </c>
      <c r="B3299" s="9" t="s">
        <v>78</v>
      </c>
      <c r="C3299" s="10" t="s">
        <v>79</v>
      </c>
      <c r="D3299" s="11">
        <v>1975</v>
      </c>
      <c r="E3299" s="7" t="s">
        <v>194</v>
      </c>
      <c r="F3299" s="8">
        <v>4610</v>
      </c>
      <c r="G3299" s="8">
        <v>15235</v>
      </c>
      <c r="H3299" s="8">
        <v>5660</v>
      </c>
      <c r="I3299" s="8">
        <v>24900</v>
      </c>
      <c r="J3299" t="str">
        <f>LOOKUP(A3299,Feuil7!A$2:A$28,Feuil7!D$2:D$28)</f>
        <v>AQUITAINE</v>
      </c>
      <c r="K3299" t="str">
        <f t="shared" si="207"/>
        <v>niveau secondaire</v>
      </c>
      <c r="L3299" t="str">
        <f t="shared" si="208"/>
        <v>SUD-OUEST</v>
      </c>
      <c r="M3299" s="11">
        <f t="shared" si="209"/>
        <v>50405</v>
      </c>
      <c r="N3299" s="11">
        <f t="shared" si="210"/>
        <v>10270</v>
      </c>
    </row>
    <row r="3300" spans="1:14" x14ac:dyDescent="0.25">
      <c r="A3300" s="5">
        <v>31</v>
      </c>
      <c r="B3300" s="9" t="s">
        <v>127</v>
      </c>
      <c r="C3300" s="10" t="s">
        <v>128</v>
      </c>
      <c r="D3300" s="11">
        <v>2011</v>
      </c>
      <c r="E3300" s="7" t="s">
        <v>195</v>
      </c>
      <c r="F3300" s="8">
        <v>21897.984529195026</v>
      </c>
      <c r="G3300" s="8">
        <v>224720.88729968295</v>
      </c>
      <c r="H3300" s="8">
        <v>16609.907982500081</v>
      </c>
      <c r="I3300" s="8">
        <v>169341.89494783644</v>
      </c>
      <c r="J3300" t="str">
        <f>LOOKUP(A3300,Feuil7!A$2:A$28,Feuil7!D$2:D$28)</f>
        <v>NORD-PAS-DE-CALAIS</v>
      </c>
      <c r="K3300" t="str">
        <f t="shared" si="207"/>
        <v>niveau secondaire</v>
      </c>
      <c r="L3300" t="str">
        <f t="shared" si="208"/>
        <v/>
      </c>
      <c r="M3300" s="11">
        <f t="shared" si="209"/>
        <v>432570.67475921451</v>
      </c>
      <c r="N3300" s="11">
        <f t="shared" si="210"/>
        <v>38507.892511695107</v>
      </c>
    </row>
    <row r="3301" spans="1:14" x14ac:dyDescent="0.25">
      <c r="A3301" s="5">
        <v>74</v>
      </c>
      <c r="B3301" s="9" t="s">
        <v>178</v>
      </c>
      <c r="C3301" s="10" t="s">
        <v>179</v>
      </c>
      <c r="D3301" s="11">
        <v>1982</v>
      </c>
      <c r="E3301" s="7" t="s">
        <v>197</v>
      </c>
      <c r="F3301" s="8">
        <v>624</v>
      </c>
      <c r="G3301" s="8">
        <v>7408</v>
      </c>
      <c r="H3301" s="8">
        <v>1084</v>
      </c>
      <c r="I3301" s="8">
        <v>7524</v>
      </c>
      <c r="J3301" t="str">
        <f>LOOKUP(A3301,Feuil7!A$2:A$28,Feuil7!D$2:D$28)</f>
        <v>LIMOUSIN</v>
      </c>
      <c r="K3301" t="str">
        <f t="shared" si="207"/>
        <v>niveau supérieur</v>
      </c>
      <c r="L3301" t="str">
        <f t="shared" si="208"/>
        <v>SUD-OUEST</v>
      </c>
      <c r="M3301" s="11">
        <f t="shared" si="209"/>
        <v>16640</v>
      </c>
      <c r="N3301" s="11">
        <f t="shared" si="210"/>
        <v>1708</v>
      </c>
    </row>
    <row r="3302" spans="1:14" x14ac:dyDescent="0.25">
      <c r="A3302" s="5">
        <v>83</v>
      </c>
      <c r="B3302" s="9" t="s">
        <v>63</v>
      </c>
      <c r="C3302" s="10" t="s">
        <v>98</v>
      </c>
      <c r="D3302" s="11">
        <v>2011</v>
      </c>
      <c r="E3302" s="7" t="s">
        <v>194</v>
      </c>
      <c r="F3302" s="8">
        <v>699.13209333698387</v>
      </c>
      <c r="G3302" s="8">
        <v>4815.0122901013438</v>
      </c>
      <c r="H3302" s="8">
        <v>427.38501687617799</v>
      </c>
      <c r="I3302" s="8">
        <v>7131.1713457064834</v>
      </c>
      <c r="J3302" t="str">
        <f>LOOKUP(A3302,Feuil7!A$2:A$28,Feuil7!D$2:D$28)</f>
        <v>AUVERGNE</v>
      </c>
      <c r="K3302" t="str">
        <f t="shared" si="207"/>
        <v>niveau secondaire</v>
      </c>
      <c r="L3302" t="str">
        <f t="shared" si="208"/>
        <v>CENTRE-EST</v>
      </c>
      <c r="M3302" s="11">
        <f t="shared" si="209"/>
        <v>13072.70074602099</v>
      </c>
      <c r="N3302" s="11">
        <f t="shared" si="210"/>
        <v>1126.5171102131619</v>
      </c>
    </row>
    <row r="3303" spans="1:14" x14ac:dyDescent="0.25">
      <c r="A3303" s="5">
        <v>24</v>
      </c>
      <c r="B3303" s="9" t="s">
        <v>102</v>
      </c>
      <c r="C3303" s="10" t="s">
        <v>103</v>
      </c>
      <c r="D3303" s="11">
        <v>1975</v>
      </c>
      <c r="E3303" s="7" t="s">
        <v>197</v>
      </c>
      <c r="F3303" s="8">
        <v>1130</v>
      </c>
      <c r="G3303" s="8">
        <v>8605</v>
      </c>
      <c r="H3303" s="8">
        <v>1610</v>
      </c>
      <c r="I3303" s="8">
        <v>6415</v>
      </c>
      <c r="J3303" t="str">
        <f>LOOKUP(A3303,Feuil7!A$2:A$28,Feuil7!D$2:D$28)</f>
        <v>CENTRE</v>
      </c>
      <c r="K3303" t="str">
        <f t="shared" si="207"/>
        <v>niveau supérieur</v>
      </c>
      <c r="L3303" t="str">
        <f t="shared" si="208"/>
        <v>BASSIN PARISIEN</v>
      </c>
      <c r="M3303" s="11">
        <f t="shared" si="209"/>
        <v>17760</v>
      </c>
      <c r="N3303" s="11">
        <f t="shared" si="210"/>
        <v>2740</v>
      </c>
    </row>
    <row r="3304" spans="1:14" x14ac:dyDescent="0.25">
      <c r="A3304" s="5">
        <v>22</v>
      </c>
      <c r="B3304" s="9" t="s">
        <v>314</v>
      </c>
      <c r="C3304" s="10" t="s">
        <v>13</v>
      </c>
      <c r="D3304" s="11">
        <v>1999</v>
      </c>
      <c r="E3304" s="7" t="s">
        <v>11</v>
      </c>
      <c r="F3304" s="8">
        <v>4443</v>
      </c>
      <c r="G3304" s="8">
        <v>42734</v>
      </c>
      <c r="H3304" s="8">
        <v>3063</v>
      </c>
      <c r="I3304" s="8">
        <v>51082</v>
      </c>
      <c r="J3304" t="str">
        <f>LOOKUP(A3304,Feuil7!A$2:A$28,Feuil7!D$2:D$28)</f>
        <v>PICARDIE</v>
      </c>
      <c r="K3304" t="str">
        <f t="shared" si="207"/>
        <v>niveau primaire</v>
      </c>
      <c r="L3304" t="str">
        <f t="shared" si="208"/>
        <v>BASSIN PARISIEN</v>
      </c>
      <c r="M3304" s="11">
        <f t="shared" si="209"/>
        <v>101322</v>
      </c>
      <c r="N3304" s="11">
        <f t="shared" si="210"/>
        <v>7506</v>
      </c>
    </row>
    <row r="3305" spans="1:14" x14ac:dyDescent="0.25">
      <c r="A3305" s="5">
        <v>52</v>
      </c>
      <c r="B3305" s="9" t="s">
        <v>174</v>
      </c>
      <c r="C3305" s="10" t="s">
        <v>175</v>
      </c>
      <c r="D3305">
        <v>1968</v>
      </c>
      <c r="E3305" s="7" t="s">
        <v>194</v>
      </c>
      <c r="F3305" s="8">
        <v>1132</v>
      </c>
      <c r="G3305" s="8">
        <v>2068</v>
      </c>
      <c r="H3305" s="8">
        <v>1560</v>
      </c>
      <c r="I3305" s="8">
        <v>4152</v>
      </c>
      <c r="J3305" t="str">
        <f>LOOKUP(A3305,Feuil7!A$2:A$28,Feuil7!D$2:D$28)</f>
        <v>PAYS DE LA LOIRE</v>
      </c>
      <c r="K3305" t="str">
        <f t="shared" si="207"/>
        <v>niveau secondaire</v>
      </c>
      <c r="L3305" t="str">
        <f t="shared" si="208"/>
        <v>OUEST</v>
      </c>
      <c r="M3305" s="11">
        <f t="shared" si="209"/>
        <v>8912</v>
      </c>
      <c r="N3305" s="11">
        <f t="shared" si="210"/>
        <v>2692</v>
      </c>
    </row>
    <row r="3306" spans="1:14" x14ac:dyDescent="0.25">
      <c r="A3306" s="5">
        <v>83</v>
      </c>
      <c r="B3306" s="9" t="s">
        <v>37</v>
      </c>
      <c r="C3306" s="10" t="s">
        <v>38</v>
      </c>
      <c r="D3306" s="11">
        <v>1975</v>
      </c>
      <c r="E3306" s="7" t="s">
        <v>197</v>
      </c>
      <c r="F3306" s="8">
        <v>195</v>
      </c>
      <c r="G3306" s="8">
        <v>1730</v>
      </c>
      <c r="H3306" s="8">
        <v>380</v>
      </c>
      <c r="I3306" s="8">
        <v>1640</v>
      </c>
      <c r="J3306" t="str">
        <f>LOOKUP(A3306,Feuil7!A$2:A$28,Feuil7!D$2:D$28)</f>
        <v>AUVERGNE</v>
      </c>
      <c r="K3306" t="str">
        <f t="shared" si="207"/>
        <v>niveau supérieur</v>
      </c>
      <c r="L3306" t="str">
        <f t="shared" si="208"/>
        <v>CENTRE-EST</v>
      </c>
      <c r="M3306" s="11">
        <f t="shared" si="209"/>
        <v>3945</v>
      </c>
      <c r="N3306" s="11">
        <f t="shared" si="210"/>
        <v>575</v>
      </c>
    </row>
    <row r="3307" spans="1:14" x14ac:dyDescent="0.25">
      <c r="A3307" s="5">
        <v>22</v>
      </c>
      <c r="B3307" s="9" t="s">
        <v>129</v>
      </c>
      <c r="C3307" s="10" t="s">
        <v>130</v>
      </c>
      <c r="D3307">
        <v>1968</v>
      </c>
      <c r="E3307" s="7" t="s">
        <v>197</v>
      </c>
      <c r="F3307" s="8">
        <v>632</v>
      </c>
      <c r="G3307" s="8">
        <v>5628</v>
      </c>
      <c r="H3307" s="8">
        <v>336</v>
      </c>
      <c r="I3307" s="8">
        <v>2008</v>
      </c>
      <c r="J3307" t="str">
        <f>LOOKUP(A3307,Feuil7!A$2:A$28,Feuil7!D$2:D$28)</f>
        <v>PICARDIE</v>
      </c>
      <c r="K3307" t="str">
        <f t="shared" si="207"/>
        <v>niveau supérieur</v>
      </c>
      <c r="L3307" t="str">
        <f t="shared" si="208"/>
        <v>BASSIN PARISIEN</v>
      </c>
      <c r="M3307" s="11">
        <f t="shared" si="209"/>
        <v>8604</v>
      </c>
      <c r="N3307" s="11">
        <f t="shared" si="210"/>
        <v>968</v>
      </c>
    </row>
    <row r="3308" spans="1:14" x14ac:dyDescent="0.25">
      <c r="A3308" s="5">
        <v>93</v>
      </c>
      <c r="B3308" s="9" t="s">
        <v>310</v>
      </c>
      <c r="C3308" s="10" t="s">
        <v>19</v>
      </c>
      <c r="D3308" s="11">
        <v>1975</v>
      </c>
      <c r="E3308" s="7" t="s">
        <v>11</v>
      </c>
      <c r="F3308" s="8">
        <v>9390</v>
      </c>
      <c r="G3308" s="8">
        <v>96665</v>
      </c>
      <c r="H3308" s="8">
        <v>6635</v>
      </c>
      <c r="I3308" s="8">
        <v>124885</v>
      </c>
      <c r="J3308" t="str">
        <f>LOOKUP(A3308,Feuil7!A$2:A$28,Feuil7!D$2:D$28)</f>
        <v>PROVENCE-ALPES-COTE D'AZUR</v>
      </c>
      <c r="K3308" t="str">
        <f t="shared" si="207"/>
        <v>niveau primaire</v>
      </c>
      <c r="L3308" t="str">
        <f t="shared" si="208"/>
        <v>MEDITERRANEE</v>
      </c>
      <c r="M3308" s="11">
        <f t="shared" si="209"/>
        <v>237575</v>
      </c>
      <c r="N3308" s="11">
        <f t="shared" si="210"/>
        <v>16025</v>
      </c>
    </row>
    <row r="3309" spans="1:14" x14ac:dyDescent="0.25">
      <c r="A3309" s="5">
        <v>43</v>
      </c>
      <c r="B3309" s="9" t="s">
        <v>90</v>
      </c>
      <c r="C3309" s="10" t="s">
        <v>91</v>
      </c>
      <c r="D3309" s="11">
        <v>1999</v>
      </c>
      <c r="E3309" s="7" t="s">
        <v>193</v>
      </c>
      <c r="F3309" s="8">
        <v>91</v>
      </c>
      <c r="G3309" s="8">
        <v>16231</v>
      </c>
      <c r="H3309" s="8">
        <v>113</v>
      </c>
      <c r="I3309" s="8">
        <v>23013</v>
      </c>
      <c r="J3309" t="str">
        <f>LOOKUP(A3309,Feuil7!A$2:A$28,Feuil7!D$2:D$28)</f>
        <v>FRANCHE-COMTE</v>
      </c>
      <c r="K3309" t="str">
        <f t="shared" si="207"/>
        <v>niveau primaire</v>
      </c>
      <c r="L3309" t="str">
        <f t="shared" si="208"/>
        <v>EST</v>
      </c>
      <c r="M3309" s="11">
        <f t="shared" si="209"/>
        <v>39448</v>
      </c>
      <c r="N3309" s="11">
        <f t="shared" si="210"/>
        <v>204</v>
      </c>
    </row>
    <row r="3310" spans="1:14" x14ac:dyDescent="0.25">
      <c r="A3310" s="5">
        <v>21</v>
      </c>
      <c r="B3310" s="9" t="s">
        <v>312</v>
      </c>
      <c r="C3310" s="10" t="s">
        <v>22</v>
      </c>
      <c r="D3310" s="11">
        <v>2011</v>
      </c>
      <c r="E3310" s="7" t="s">
        <v>11</v>
      </c>
      <c r="F3310" s="8">
        <v>2062.7826986193782</v>
      </c>
      <c r="G3310" s="8">
        <v>18989.023893258596</v>
      </c>
      <c r="H3310" s="8">
        <v>1392.7173083275632</v>
      </c>
      <c r="I3310" s="8">
        <v>24054.59191629112</v>
      </c>
      <c r="J3310" t="str">
        <f>LOOKUP(A3310,Feuil7!A$2:A$28,Feuil7!D$2:D$28)</f>
        <v>CHAMPAGNE-ARDENNE</v>
      </c>
      <c r="K3310" t="str">
        <f t="shared" si="207"/>
        <v>niveau primaire</v>
      </c>
      <c r="L3310" t="str">
        <f t="shared" si="208"/>
        <v>BASSIN PARISIEN</v>
      </c>
      <c r="M3310" s="11">
        <f t="shared" si="209"/>
        <v>46499.115816496662</v>
      </c>
      <c r="N3310" s="11">
        <f t="shared" si="210"/>
        <v>3455.5000069469415</v>
      </c>
    </row>
    <row r="3311" spans="1:14" x14ac:dyDescent="0.25">
      <c r="A3311" s="5">
        <v>91</v>
      </c>
      <c r="B3311" s="9" t="s">
        <v>28</v>
      </c>
      <c r="C3311" s="10" t="s">
        <v>29</v>
      </c>
      <c r="D3311" s="11">
        <v>2011</v>
      </c>
      <c r="E3311" s="7" t="s">
        <v>193</v>
      </c>
      <c r="F3311" s="8">
        <v>81.128740454410575</v>
      </c>
      <c r="G3311" s="8">
        <v>11450.649828360907</v>
      </c>
      <c r="H3311" s="8">
        <v>47.532980161688982</v>
      </c>
      <c r="I3311" s="8">
        <v>16218.661393762859</v>
      </c>
      <c r="J3311" t="str">
        <f>LOOKUP(A3311,Feuil7!A$2:A$28,Feuil7!D$2:D$28)</f>
        <v>LANGUEDOC-ROUSSILLON</v>
      </c>
      <c r="K3311" t="str">
        <f t="shared" si="207"/>
        <v>niveau primaire</v>
      </c>
      <c r="L3311" t="str">
        <f t="shared" si="208"/>
        <v>MEDITERRANEE</v>
      </c>
      <c r="M3311" s="11">
        <f t="shared" si="209"/>
        <v>27797.972942739863</v>
      </c>
      <c r="N3311" s="11">
        <f t="shared" si="210"/>
        <v>128.66172061609956</v>
      </c>
    </row>
    <row r="3312" spans="1:14" x14ac:dyDescent="0.25">
      <c r="A3312" s="5">
        <v>11</v>
      </c>
      <c r="B3312" s="9" t="s">
        <v>156</v>
      </c>
      <c r="C3312" s="10" t="s">
        <v>157</v>
      </c>
      <c r="D3312">
        <v>1968</v>
      </c>
      <c r="E3312" s="7" t="s">
        <v>193</v>
      </c>
      <c r="F3312" s="8">
        <v>32188</v>
      </c>
      <c r="G3312" s="8">
        <v>195564</v>
      </c>
      <c r="H3312" s="8">
        <v>35400</v>
      </c>
      <c r="I3312" s="8">
        <v>257440</v>
      </c>
      <c r="J3312" t="str">
        <f>LOOKUP(A3312,Feuil7!A$2:A$28,Feuil7!D$2:D$28)</f>
        <v>ILE-DE-FRANCE</v>
      </c>
      <c r="K3312" t="str">
        <f t="shared" si="207"/>
        <v>niveau primaire</v>
      </c>
      <c r="L3312" t="str">
        <f t="shared" si="208"/>
        <v>REGION PARISIENNE</v>
      </c>
      <c r="M3312" s="11">
        <f t="shared" si="209"/>
        <v>520592</v>
      </c>
      <c r="N3312" s="11">
        <f t="shared" si="210"/>
        <v>67588</v>
      </c>
    </row>
    <row r="3313" spans="1:14" x14ac:dyDescent="0.25">
      <c r="A3313" s="5">
        <v>52</v>
      </c>
      <c r="B3313" s="9" t="s">
        <v>57</v>
      </c>
      <c r="C3313" s="10" t="s">
        <v>117</v>
      </c>
      <c r="D3313" s="11">
        <v>2006</v>
      </c>
      <c r="E3313" s="7" t="s">
        <v>11</v>
      </c>
      <c r="F3313" s="8">
        <v>1484.7163094165574</v>
      </c>
      <c r="G3313" s="8">
        <v>23035.294570874692</v>
      </c>
      <c r="H3313" s="8">
        <v>911.4330809080559</v>
      </c>
      <c r="I3313" s="8">
        <v>26851.54592056969</v>
      </c>
      <c r="J3313" t="str">
        <f>LOOKUP(A3313,Feuil7!A$2:A$28,Feuil7!D$2:D$28)</f>
        <v>PAYS DE LA LOIRE</v>
      </c>
      <c r="K3313" t="str">
        <f t="shared" si="207"/>
        <v>niveau primaire</v>
      </c>
      <c r="L3313" t="str">
        <f t="shared" si="208"/>
        <v>OUEST</v>
      </c>
      <c r="M3313" s="11">
        <f t="shared" si="209"/>
        <v>52282.989881768997</v>
      </c>
      <c r="N3313" s="11">
        <f t="shared" si="210"/>
        <v>2396.1493903246133</v>
      </c>
    </row>
    <row r="3314" spans="1:14" x14ac:dyDescent="0.25">
      <c r="A3314" s="5">
        <v>21</v>
      </c>
      <c r="B3314" s="9" t="s">
        <v>114</v>
      </c>
      <c r="C3314" s="10" t="s">
        <v>115</v>
      </c>
      <c r="D3314">
        <v>1968</v>
      </c>
      <c r="E3314" s="7" t="s">
        <v>195</v>
      </c>
      <c r="F3314" s="8">
        <v>7964</v>
      </c>
      <c r="G3314" s="8">
        <v>13528</v>
      </c>
      <c r="H3314" s="8">
        <v>5864</v>
      </c>
      <c r="I3314" s="8">
        <v>9620</v>
      </c>
      <c r="J3314" t="str">
        <f>LOOKUP(A3314,Feuil7!A$2:A$28,Feuil7!D$2:D$28)</f>
        <v>CHAMPAGNE-ARDENNE</v>
      </c>
      <c r="K3314" t="str">
        <f t="shared" si="207"/>
        <v>niveau secondaire</v>
      </c>
      <c r="L3314" t="str">
        <f t="shared" si="208"/>
        <v>BASSIN PARISIEN</v>
      </c>
      <c r="M3314" s="11">
        <f t="shared" si="209"/>
        <v>36976</v>
      </c>
      <c r="N3314" s="11">
        <f t="shared" si="210"/>
        <v>13828</v>
      </c>
    </row>
    <row r="3315" spans="1:14" x14ac:dyDescent="0.25">
      <c r="A3315" s="5">
        <v>43</v>
      </c>
      <c r="B3315" s="9" t="s">
        <v>34</v>
      </c>
      <c r="C3315" s="10" t="s">
        <v>64</v>
      </c>
      <c r="D3315" s="11">
        <v>2011</v>
      </c>
      <c r="E3315" s="7" t="s">
        <v>194</v>
      </c>
      <c r="F3315" s="8">
        <v>1655.3057052575411</v>
      </c>
      <c r="G3315" s="8">
        <v>7396.4526235761596</v>
      </c>
      <c r="H3315" s="8">
        <v>1108.3614287766843</v>
      </c>
      <c r="I3315" s="8">
        <v>12626.202413090155</v>
      </c>
      <c r="J3315" t="str">
        <f>LOOKUP(A3315,Feuil7!A$2:A$28,Feuil7!D$2:D$28)</f>
        <v>FRANCHE-COMTE</v>
      </c>
      <c r="K3315" t="str">
        <f t="shared" si="207"/>
        <v>niveau secondaire</v>
      </c>
      <c r="L3315" t="str">
        <f t="shared" si="208"/>
        <v>EST</v>
      </c>
      <c r="M3315" s="11">
        <f t="shared" si="209"/>
        <v>22786.322170700543</v>
      </c>
      <c r="N3315" s="11">
        <f t="shared" si="210"/>
        <v>2763.6671340342255</v>
      </c>
    </row>
    <row r="3316" spans="1:14" x14ac:dyDescent="0.25">
      <c r="A3316" s="5">
        <v>52</v>
      </c>
      <c r="B3316" s="9" t="s">
        <v>174</v>
      </c>
      <c r="C3316" s="10" t="s">
        <v>175</v>
      </c>
      <c r="D3316" s="11">
        <v>2011</v>
      </c>
      <c r="E3316" s="7" t="s">
        <v>197</v>
      </c>
      <c r="F3316" s="8">
        <v>2739.0003597726554</v>
      </c>
      <c r="G3316" s="8">
        <v>36962.726896301174</v>
      </c>
      <c r="H3316" s="8">
        <v>3498.965748026344</v>
      </c>
      <c r="I3316" s="8">
        <v>45001.300383535854</v>
      </c>
      <c r="J3316" t="str">
        <f>LOOKUP(A3316,Feuil7!A$2:A$28,Feuil7!D$2:D$28)</f>
        <v>PAYS DE LA LOIRE</v>
      </c>
      <c r="K3316" t="str">
        <f t="shared" si="207"/>
        <v>niveau supérieur</v>
      </c>
      <c r="L3316" t="str">
        <f t="shared" si="208"/>
        <v>OUEST</v>
      </c>
      <c r="M3316" s="11">
        <f t="shared" si="209"/>
        <v>88201.99338763603</v>
      </c>
      <c r="N3316" s="11">
        <f t="shared" si="210"/>
        <v>6237.9661077989995</v>
      </c>
    </row>
    <row r="3317" spans="1:14" x14ac:dyDescent="0.25">
      <c r="A3317" s="5">
        <v>82</v>
      </c>
      <c r="B3317" s="9" t="s">
        <v>88</v>
      </c>
      <c r="C3317" s="10" t="s">
        <v>89</v>
      </c>
      <c r="D3317" s="11">
        <v>1975</v>
      </c>
      <c r="E3317" s="7" t="s">
        <v>11</v>
      </c>
      <c r="F3317" s="8">
        <v>12560</v>
      </c>
      <c r="G3317" s="8">
        <v>91355</v>
      </c>
      <c r="H3317" s="8">
        <v>10735</v>
      </c>
      <c r="I3317" s="8">
        <v>101510</v>
      </c>
      <c r="J3317" t="str">
        <f>LOOKUP(A3317,Feuil7!A$2:A$28,Feuil7!D$2:D$28)</f>
        <v>RHONE-ALPES</v>
      </c>
      <c r="K3317" t="str">
        <f t="shared" si="207"/>
        <v>niveau primaire</v>
      </c>
      <c r="L3317" t="str">
        <f t="shared" si="208"/>
        <v>CENTRE-EST</v>
      </c>
      <c r="M3317" s="11">
        <f t="shared" si="209"/>
        <v>216160</v>
      </c>
      <c r="N3317" s="11">
        <f t="shared" si="210"/>
        <v>23295</v>
      </c>
    </row>
    <row r="3318" spans="1:14" x14ac:dyDescent="0.25">
      <c r="A3318" s="5">
        <v>91</v>
      </c>
      <c r="B3318" s="9" t="s">
        <v>141</v>
      </c>
      <c r="C3318" s="10" t="s">
        <v>142</v>
      </c>
      <c r="D3318" s="11">
        <v>2011</v>
      </c>
      <c r="E3318" s="7" t="s">
        <v>195</v>
      </c>
      <c r="F3318" s="8">
        <v>3519.1943676125547</v>
      </c>
      <c r="G3318" s="8">
        <v>42563.240563768035</v>
      </c>
      <c r="H3318" s="8">
        <v>2702.9845280666646</v>
      </c>
      <c r="I3318" s="8">
        <v>33395.660095534702</v>
      </c>
      <c r="J3318" t="str">
        <f>LOOKUP(A3318,Feuil7!A$2:A$28,Feuil7!D$2:D$28)</f>
        <v>LANGUEDOC-ROUSSILLON</v>
      </c>
      <c r="K3318" t="str">
        <f t="shared" si="207"/>
        <v>niveau secondaire</v>
      </c>
      <c r="L3318" t="str">
        <f t="shared" si="208"/>
        <v>MEDITERRANEE</v>
      </c>
      <c r="M3318" s="11">
        <f t="shared" si="209"/>
        <v>82181.07955498196</v>
      </c>
      <c r="N3318" s="11">
        <f t="shared" si="210"/>
        <v>6222.1788956792188</v>
      </c>
    </row>
    <row r="3319" spans="1:14" x14ac:dyDescent="0.25">
      <c r="A3319" s="5">
        <v>24</v>
      </c>
      <c r="B3319" s="9" t="s">
        <v>102</v>
      </c>
      <c r="C3319" s="10" t="s">
        <v>103</v>
      </c>
      <c r="D3319" s="11">
        <v>2006</v>
      </c>
      <c r="E3319" s="7" t="s">
        <v>196</v>
      </c>
      <c r="F3319" s="8">
        <v>4825.7328564347426</v>
      </c>
      <c r="G3319" s="8">
        <v>27909.191001333405</v>
      </c>
      <c r="H3319" s="8">
        <v>5389.5317447142515</v>
      </c>
      <c r="I3319" s="8">
        <v>31789.410184450055</v>
      </c>
      <c r="J3319" t="str">
        <f>LOOKUP(A3319,Feuil7!A$2:A$28,Feuil7!D$2:D$28)</f>
        <v>CENTRE</v>
      </c>
      <c r="K3319" t="str">
        <f t="shared" si="207"/>
        <v>niveau supérieur</v>
      </c>
      <c r="L3319" t="str">
        <f t="shared" si="208"/>
        <v>BASSIN PARISIEN</v>
      </c>
      <c r="M3319" s="11">
        <f t="shared" si="209"/>
        <v>69913.865786932452</v>
      </c>
      <c r="N3319" s="11">
        <f t="shared" si="210"/>
        <v>10215.264601148994</v>
      </c>
    </row>
    <row r="3320" spans="1:14" x14ac:dyDescent="0.25">
      <c r="A3320" s="5">
        <v>21</v>
      </c>
      <c r="B3320" s="9" t="s">
        <v>312</v>
      </c>
      <c r="C3320" s="10" t="s">
        <v>22</v>
      </c>
      <c r="D3320" s="11">
        <v>1990</v>
      </c>
      <c r="E3320" s="7" t="s">
        <v>197</v>
      </c>
      <c r="F3320" s="8">
        <v>481</v>
      </c>
      <c r="G3320" s="8">
        <v>6100</v>
      </c>
      <c r="H3320" s="8">
        <v>648</v>
      </c>
      <c r="I3320" s="8">
        <v>5460</v>
      </c>
      <c r="J3320" t="str">
        <f>LOOKUP(A3320,Feuil7!A$2:A$28,Feuil7!D$2:D$28)</f>
        <v>CHAMPAGNE-ARDENNE</v>
      </c>
      <c r="K3320" t="str">
        <f t="shared" si="207"/>
        <v>niveau supérieur</v>
      </c>
      <c r="L3320" t="str">
        <f t="shared" si="208"/>
        <v>BASSIN PARISIEN</v>
      </c>
      <c r="M3320" s="11">
        <f t="shared" si="209"/>
        <v>12689</v>
      </c>
      <c r="N3320" s="11">
        <f t="shared" si="210"/>
        <v>1129</v>
      </c>
    </row>
    <row r="3321" spans="1:14" x14ac:dyDescent="0.25">
      <c r="A3321" s="5">
        <v>43</v>
      </c>
      <c r="B3321" s="9" t="s">
        <v>34</v>
      </c>
      <c r="C3321" s="10" t="s">
        <v>64</v>
      </c>
      <c r="D3321" s="11">
        <v>1975</v>
      </c>
      <c r="E3321" s="7" t="s">
        <v>196</v>
      </c>
      <c r="F3321" s="8">
        <v>2035</v>
      </c>
      <c r="G3321" s="8">
        <v>9125</v>
      </c>
      <c r="H3321" s="8">
        <v>2480</v>
      </c>
      <c r="I3321" s="8">
        <v>7665</v>
      </c>
      <c r="J3321" t="str">
        <f>LOOKUP(A3321,Feuil7!A$2:A$28,Feuil7!D$2:D$28)</f>
        <v>FRANCHE-COMTE</v>
      </c>
      <c r="K3321" t="str">
        <f t="shared" si="207"/>
        <v>niveau supérieur</v>
      </c>
      <c r="L3321" t="str">
        <f t="shared" si="208"/>
        <v>EST</v>
      </c>
      <c r="M3321" s="11">
        <f t="shared" si="209"/>
        <v>21305</v>
      </c>
      <c r="N3321" s="11">
        <f t="shared" si="210"/>
        <v>4515</v>
      </c>
    </row>
    <row r="3322" spans="1:14" x14ac:dyDescent="0.25">
      <c r="A3322" s="5">
        <v>25</v>
      </c>
      <c r="B3322" s="9" t="s">
        <v>131</v>
      </c>
      <c r="C3322" s="10" t="s">
        <v>132</v>
      </c>
      <c r="D3322" s="11">
        <v>1999</v>
      </c>
      <c r="E3322" s="7" t="s">
        <v>193</v>
      </c>
      <c r="F3322" s="8">
        <v>109</v>
      </c>
      <c r="G3322" s="8">
        <v>19244</v>
      </c>
      <c r="H3322" s="8">
        <v>85</v>
      </c>
      <c r="I3322" s="8">
        <v>28839</v>
      </c>
      <c r="J3322" t="str">
        <f>LOOKUP(A3322,Feuil7!A$2:A$28,Feuil7!D$2:D$28)</f>
        <v>BASSE-NORMANDIE</v>
      </c>
      <c r="K3322" t="str">
        <f t="shared" si="207"/>
        <v>niveau primaire</v>
      </c>
      <c r="L3322" t="str">
        <f t="shared" si="208"/>
        <v>BASSIN PARISIEN</v>
      </c>
      <c r="M3322" s="11">
        <f t="shared" si="209"/>
        <v>48277</v>
      </c>
      <c r="N3322" s="11">
        <f t="shared" si="210"/>
        <v>194</v>
      </c>
    </row>
    <row r="3323" spans="1:14" x14ac:dyDescent="0.25">
      <c r="A3323" s="5">
        <v>31</v>
      </c>
      <c r="B3323" s="9" t="s">
        <v>127</v>
      </c>
      <c r="C3323" s="10" t="s">
        <v>128</v>
      </c>
      <c r="D3323" s="11">
        <v>2006</v>
      </c>
      <c r="E3323" s="7" t="s">
        <v>197</v>
      </c>
      <c r="F3323" s="8">
        <v>14857.712908411093</v>
      </c>
      <c r="G3323" s="8">
        <v>165488.14942989437</v>
      </c>
      <c r="H3323" s="8">
        <v>20988.492269215392</v>
      </c>
      <c r="I3323" s="8">
        <v>172613.02582538521</v>
      </c>
      <c r="J3323" t="str">
        <f>LOOKUP(A3323,Feuil7!A$2:A$28,Feuil7!D$2:D$28)</f>
        <v>NORD-PAS-DE-CALAIS</v>
      </c>
      <c r="K3323" t="str">
        <f t="shared" si="207"/>
        <v>niveau supérieur</v>
      </c>
      <c r="L3323" t="str">
        <f t="shared" si="208"/>
        <v/>
      </c>
      <c r="M3323" s="11">
        <f t="shared" si="209"/>
        <v>373947.38043290609</v>
      </c>
      <c r="N3323" s="11">
        <f t="shared" si="210"/>
        <v>35846.205177626485</v>
      </c>
    </row>
    <row r="3324" spans="1:14" x14ac:dyDescent="0.25">
      <c r="A3324" s="5">
        <v>94</v>
      </c>
      <c r="B3324" s="9" t="s">
        <v>51</v>
      </c>
      <c r="C3324" s="10" t="s">
        <v>52</v>
      </c>
      <c r="D3324" s="11">
        <v>2011</v>
      </c>
      <c r="E3324" s="7" t="s">
        <v>196</v>
      </c>
      <c r="F3324" s="8">
        <v>1053.1933803247223</v>
      </c>
      <c r="G3324" s="8">
        <v>10566.723197966157</v>
      </c>
      <c r="H3324" s="8">
        <v>1193.2496353395597</v>
      </c>
      <c r="I3324" s="8">
        <v>12845.035940572692</v>
      </c>
      <c r="J3324" t="str">
        <f>LOOKUP(A3324,Feuil7!A$2:A$28,Feuil7!D$2:D$28)</f>
        <v>CORSE</v>
      </c>
      <c r="K3324" t="str">
        <f t="shared" si="207"/>
        <v>niveau supérieur</v>
      </c>
      <c r="L3324" t="str">
        <f t="shared" si="208"/>
        <v>MEDITERRANEE</v>
      </c>
      <c r="M3324" s="11">
        <f t="shared" si="209"/>
        <v>25658.202154203133</v>
      </c>
      <c r="N3324" s="11">
        <f t="shared" si="210"/>
        <v>2246.443015664282</v>
      </c>
    </row>
    <row r="3325" spans="1:14" x14ac:dyDescent="0.25">
      <c r="A3325" s="5">
        <v>73</v>
      </c>
      <c r="B3325" s="9" t="s">
        <v>168</v>
      </c>
      <c r="C3325" s="10" t="s">
        <v>169</v>
      </c>
      <c r="D3325" s="11">
        <v>1975</v>
      </c>
      <c r="E3325" s="7" t="s">
        <v>197</v>
      </c>
      <c r="F3325" s="8">
        <v>425</v>
      </c>
      <c r="G3325" s="8">
        <v>4635</v>
      </c>
      <c r="H3325" s="8">
        <v>880</v>
      </c>
      <c r="I3325" s="8">
        <v>4095</v>
      </c>
      <c r="J3325" t="str">
        <f>LOOKUP(A3325,Feuil7!A$2:A$28,Feuil7!D$2:D$28)</f>
        <v>MIDI-PYRENEES</v>
      </c>
      <c r="K3325" t="str">
        <f t="shared" si="207"/>
        <v>niveau supérieur</v>
      </c>
      <c r="L3325" t="str">
        <f t="shared" si="208"/>
        <v>SUD-OUEST</v>
      </c>
      <c r="M3325" s="11">
        <f t="shared" si="209"/>
        <v>10035</v>
      </c>
      <c r="N3325" s="11">
        <f t="shared" si="210"/>
        <v>1305</v>
      </c>
    </row>
    <row r="3326" spans="1:14" x14ac:dyDescent="0.25">
      <c r="A3326" s="5">
        <v>91</v>
      </c>
      <c r="B3326" s="9" t="s">
        <v>80</v>
      </c>
      <c r="C3326" s="10" t="s">
        <v>81</v>
      </c>
      <c r="D3326" s="11">
        <v>1999</v>
      </c>
      <c r="E3326" s="7" t="s">
        <v>193</v>
      </c>
      <c r="F3326" s="8">
        <v>647</v>
      </c>
      <c r="G3326" s="8">
        <v>43624</v>
      </c>
      <c r="H3326" s="8">
        <v>397</v>
      </c>
      <c r="I3326" s="8">
        <v>57276</v>
      </c>
      <c r="J3326" t="str">
        <f>LOOKUP(A3326,Feuil7!A$2:A$28,Feuil7!D$2:D$28)</f>
        <v>LANGUEDOC-ROUSSILLON</v>
      </c>
      <c r="K3326" t="str">
        <f t="shared" si="207"/>
        <v>niveau primaire</v>
      </c>
      <c r="L3326" t="str">
        <f t="shared" si="208"/>
        <v>MEDITERRANEE</v>
      </c>
      <c r="M3326" s="11">
        <f t="shared" si="209"/>
        <v>101944</v>
      </c>
      <c r="N3326" s="11">
        <f t="shared" si="210"/>
        <v>1044</v>
      </c>
    </row>
    <row r="3327" spans="1:14" x14ac:dyDescent="0.25">
      <c r="A3327" s="5">
        <v>54</v>
      </c>
      <c r="B3327" s="9" t="s">
        <v>164</v>
      </c>
      <c r="C3327" s="10" t="s">
        <v>165</v>
      </c>
      <c r="D3327" s="11">
        <v>1975</v>
      </c>
      <c r="E3327" s="7" t="s">
        <v>197</v>
      </c>
      <c r="F3327" s="8">
        <v>400</v>
      </c>
      <c r="G3327" s="8">
        <v>3650</v>
      </c>
      <c r="H3327" s="8">
        <v>765</v>
      </c>
      <c r="I3327" s="8">
        <v>2890</v>
      </c>
      <c r="J3327" t="str">
        <f>LOOKUP(A3327,Feuil7!A$2:A$28,Feuil7!D$2:D$28)</f>
        <v>POITOU-CHARENTES</v>
      </c>
      <c r="K3327" t="str">
        <f t="shared" si="207"/>
        <v>niveau supérieur</v>
      </c>
      <c r="L3327" t="str">
        <f t="shared" si="208"/>
        <v>OUEST</v>
      </c>
      <c r="M3327" s="11">
        <f t="shared" si="209"/>
        <v>7705</v>
      </c>
      <c r="N3327" s="11">
        <f t="shared" si="210"/>
        <v>1165</v>
      </c>
    </row>
    <row r="3328" spans="1:14" x14ac:dyDescent="0.25">
      <c r="A3328" s="5">
        <v>54</v>
      </c>
      <c r="B3328" s="9" t="s">
        <v>164</v>
      </c>
      <c r="C3328" s="10" t="s">
        <v>165</v>
      </c>
      <c r="D3328">
        <v>1968</v>
      </c>
      <c r="E3328" s="7" t="s">
        <v>193</v>
      </c>
      <c r="F3328" s="8">
        <v>6384</v>
      </c>
      <c r="G3328" s="8">
        <v>31280</v>
      </c>
      <c r="H3328" s="8">
        <v>6672</v>
      </c>
      <c r="I3328" s="8">
        <v>35560</v>
      </c>
      <c r="J3328" t="str">
        <f>LOOKUP(A3328,Feuil7!A$2:A$28,Feuil7!D$2:D$28)</f>
        <v>POITOU-CHARENTES</v>
      </c>
      <c r="K3328" t="str">
        <f t="shared" si="207"/>
        <v>niveau primaire</v>
      </c>
      <c r="L3328" t="str">
        <f t="shared" si="208"/>
        <v>OUEST</v>
      </c>
      <c r="M3328" s="11">
        <f t="shared" si="209"/>
        <v>79896</v>
      </c>
      <c r="N3328" s="11">
        <f t="shared" si="210"/>
        <v>13056</v>
      </c>
    </row>
    <row r="3329" spans="1:14" x14ac:dyDescent="0.25">
      <c r="A3329" s="5">
        <v>11</v>
      </c>
      <c r="B3329" s="9" t="s">
        <v>156</v>
      </c>
      <c r="C3329" s="10" t="s">
        <v>157</v>
      </c>
      <c r="D3329">
        <v>1968</v>
      </c>
      <c r="E3329" s="7" t="s">
        <v>196</v>
      </c>
      <c r="F3329" s="8">
        <v>11688</v>
      </c>
      <c r="G3329" s="8">
        <v>65132</v>
      </c>
      <c r="H3329" s="8">
        <v>19692</v>
      </c>
      <c r="I3329" s="8">
        <v>81628</v>
      </c>
      <c r="J3329" t="str">
        <f>LOOKUP(A3329,Feuil7!A$2:A$28,Feuil7!D$2:D$28)</f>
        <v>ILE-DE-FRANCE</v>
      </c>
      <c r="K3329" t="str">
        <f t="shared" si="207"/>
        <v>niveau supérieur</v>
      </c>
      <c r="L3329" t="str">
        <f t="shared" si="208"/>
        <v>REGION PARISIENNE</v>
      </c>
      <c r="M3329" s="11">
        <f t="shared" si="209"/>
        <v>178140</v>
      </c>
      <c r="N3329" s="11">
        <f t="shared" si="210"/>
        <v>31380</v>
      </c>
    </row>
    <row r="3330" spans="1:14" x14ac:dyDescent="0.25">
      <c r="A3330" s="5">
        <v>24</v>
      </c>
      <c r="B3330" s="9" t="s">
        <v>94</v>
      </c>
      <c r="C3330" s="10" t="s">
        <v>95</v>
      </c>
      <c r="D3330" s="11">
        <v>2006</v>
      </c>
      <c r="E3330" s="7" t="s">
        <v>196</v>
      </c>
      <c r="F3330" s="8">
        <v>1912.7283009683729</v>
      </c>
      <c r="G3330" s="8">
        <v>13537.373645506981</v>
      </c>
      <c r="H3330" s="8">
        <v>1952.823358904865</v>
      </c>
      <c r="I3330" s="8">
        <v>15705.464127629026</v>
      </c>
      <c r="J3330" t="str">
        <f>LOOKUP(A3330,Feuil7!A$2:A$28,Feuil7!D$2:D$28)</f>
        <v>CENTRE</v>
      </c>
      <c r="K3330" t="str">
        <f t="shared" si="207"/>
        <v>niveau supérieur</v>
      </c>
      <c r="L3330" t="str">
        <f t="shared" si="208"/>
        <v>BASSIN PARISIEN</v>
      </c>
      <c r="M3330" s="11">
        <f t="shared" si="209"/>
        <v>33108.389433009244</v>
      </c>
      <c r="N3330" s="11">
        <f t="shared" si="210"/>
        <v>3865.5516598732379</v>
      </c>
    </row>
    <row r="3331" spans="1:14" x14ac:dyDescent="0.25">
      <c r="A3331" s="5">
        <v>21</v>
      </c>
      <c r="B3331" s="9" t="s">
        <v>114</v>
      </c>
      <c r="C3331" s="10" t="s">
        <v>115</v>
      </c>
      <c r="D3331" s="11">
        <v>2011</v>
      </c>
      <c r="E3331" s="7" t="s">
        <v>196</v>
      </c>
      <c r="F3331" s="8">
        <v>5450.8029245754315</v>
      </c>
      <c r="G3331" s="8">
        <v>27285.716814681771</v>
      </c>
      <c r="H3331" s="8">
        <v>5277.9246356820249</v>
      </c>
      <c r="I3331" s="8">
        <v>30150.299875414188</v>
      </c>
      <c r="J3331" t="str">
        <f>LOOKUP(A3331,Feuil7!A$2:A$28,Feuil7!D$2:D$28)</f>
        <v>CHAMPAGNE-ARDENNE</v>
      </c>
      <c r="K3331" t="str">
        <f t="shared" ref="K3331:K3394" si="211">IF(OR(E3331="Aucun",E3331="CEP"),"niveau primaire",IF(OR(E3331="CAP-BEP",E3331="BEPC"),"niveau secondaire",IF(OR(E3331="BAC",E3331="SUP"),"niveau supérieur","")))</f>
        <v>niveau supérieur</v>
      </c>
      <c r="L3331" t="str">
        <f t="shared" ref="L3331:L3394" si="212">IF(OR(J3331="ile-de-France"),"REGION PARISIENNE",IF(OR(J3331="bourgogne",J3331="centre",J3331="champagne-ardenne",J3331="basse-normandie",J3331="haute-normandie",J3331="picardie"),"BASSIN PARISIEN",IF(OR(J3331="nord pas-de-calais"),"NORD",IF(OR(J3331="alsace",J3331="franche-comte",J3331="lorraine"),"EST",IF(OR(J3331="bretagne",J3331="pays de la loire",J3331="poitou-charentes"),"OUEST",IF(OR(J3331="aquitaine",J3331="limousin",J3331="midi-pyrenees"),"SUD-OUEST",IF(OR(J3331="auvergne",J3331="rhone-alpes"),"CENTRE-EST",IF(OR(J3331="languedoc-roussillon",J3331="provence-alpes-cote d'azur",J3331="corse"),"MEDITERRANEE",""))))))))</f>
        <v>BASSIN PARISIEN</v>
      </c>
      <c r="M3331" s="11">
        <f t="shared" ref="M3331:M3394" si="213">SUM(F3331,G3331,H3331,I3331)</f>
        <v>68164.744250353411</v>
      </c>
      <c r="N3331" s="11">
        <f t="shared" ref="N3331:N3394" si="214">SUM(F3331,H3331)</f>
        <v>10728.727560257455</v>
      </c>
    </row>
    <row r="3332" spans="1:14" x14ac:dyDescent="0.25">
      <c r="A3332" s="5">
        <v>82</v>
      </c>
      <c r="B3332" s="9" t="s">
        <v>23</v>
      </c>
      <c r="C3332" s="10" t="s">
        <v>154</v>
      </c>
      <c r="D3332" s="11">
        <v>2006</v>
      </c>
      <c r="E3332" s="7" t="s">
        <v>197</v>
      </c>
      <c r="F3332" s="8">
        <v>2060.0047251041451</v>
      </c>
      <c r="G3332" s="8">
        <v>28762.358640146253</v>
      </c>
      <c r="H3332" s="8">
        <v>3010.2298352043213</v>
      </c>
      <c r="I3332" s="8">
        <v>35434.005550928974</v>
      </c>
      <c r="J3332" t="str">
        <f>LOOKUP(A3332,Feuil7!A$2:A$28,Feuil7!D$2:D$28)</f>
        <v>RHONE-ALPES</v>
      </c>
      <c r="K3332" t="str">
        <f t="shared" si="211"/>
        <v>niveau supérieur</v>
      </c>
      <c r="L3332" t="str">
        <f t="shared" si="212"/>
        <v>CENTRE-EST</v>
      </c>
      <c r="M3332" s="11">
        <f t="shared" si="213"/>
        <v>69266.598751383688</v>
      </c>
      <c r="N3332" s="11">
        <f t="shared" si="214"/>
        <v>5070.2345603084668</v>
      </c>
    </row>
    <row r="3333" spans="1:14" x14ac:dyDescent="0.25">
      <c r="A3333" s="5">
        <v>73</v>
      </c>
      <c r="B3333" s="9" t="s">
        <v>168</v>
      </c>
      <c r="C3333" s="10" t="s">
        <v>169</v>
      </c>
      <c r="D3333" s="11">
        <v>1982</v>
      </c>
      <c r="E3333" s="7" t="s">
        <v>194</v>
      </c>
      <c r="F3333" s="8">
        <v>1428</v>
      </c>
      <c r="G3333" s="8">
        <v>4300</v>
      </c>
      <c r="H3333" s="8">
        <v>1684</v>
      </c>
      <c r="I3333" s="8">
        <v>6836</v>
      </c>
      <c r="J3333" t="str">
        <f>LOOKUP(A3333,Feuil7!A$2:A$28,Feuil7!D$2:D$28)</f>
        <v>MIDI-PYRENEES</v>
      </c>
      <c r="K3333" t="str">
        <f t="shared" si="211"/>
        <v>niveau secondaire</v>
      </c>
      <c r="L3333" t="str">
        <f t="shared" si="212"/>
        <v>SUD-OUEST</v>
      </c>
      <c r="M3333" s="11">
        <f t="shared" si="213"/>
        <v>14248</v>
      </c>
      <c r="N3333" s="11">
        <f t="shared" si="214"/>
        <v>3112</v>
      </c>
    </row>
    <row r="3334" spans="1:14" x14ac:dyDescent="0.25">
      <c r="A3334" s="5">
        <v>74</v>
      </c>
      <c r="B3334" s="9" t="s">
        <v>178</v>
      </c>
      <c r="C3334" s="10" t="s">
        <v>179</v>
      </c>
      <c r="D3334" s="11">
        <v>1990</v>
      </c>
      <c r="E3334" s="7" t="s">
        <v>196</v>
      </c>
      <c r="F3334" s="8">
        <v>1248</v>
      </c>
      <c r="G3334" s="8">
        <v>10976</v>
      </c>
      <c r="H3334" s="8">
        <v>1592</v>
      </c>
      <c r="I3334" s="8">
        <v>11516</v>
      </c>
      <c r="J3334" t="str">
        <f>LOOKUP(A3334,Feuil7!A$2:A$28,Feuil7!D$2:D$28)</f>
        <v>LIMOUSIN</v>
      </c>
      <c r="K3334" t="str">
        <f t="shared" si="211"/>
        <v>niveau supérieur</v>
      </c>
      <c r="L3334" t="str">
        <f t="shared" si="212"/>
        <v>SUD-OUEST</v>
      </c>
      <c r="M3334" s="11">
        <f t="shared" si="213"/>
        <v>25332</v>
      </c>
      <c r="N3334" s="11">
        <f t="shared" si="214"/>
        <v>2840</v>
      </c>
    </row>
    <row r="3335" spans="1:14" x14ac:dyDescent="0.25">
      <c r="A3335" s="5">
        <v>52</v>
      </c>
      <c r="B3335" s="9" t="s">
        <v>174</v>
      </c>
      <c r="C3335" s="10" t="s">
        <v>175</v>
      </c>
      <c r="D3335">
        <v>1968</v>
      </c>
      <c r="E3335" s="7" t="s">
        <v>193</v>
      </c>
      <c r="F3335" s="8">
        <v>8424</v>
      </c>
      <c r="G3335" s="8">
        <v>31024</v>
      </c>
      <c r="H3335" s="8">
        <v>9528</v>
      </c>
      <c r="I3335" s="8">
        <v>36904</v>
      </c>
      <c r="J3335" t="str">
        <f>LOOKUP(A3335,Feuil7!A$2:A$28,Feuil7!D$2:D$28)</f>
        <v>PAYS DE LA LOIRE</v>
      </c>
      <c r="K3335" t="str">
        <f t="shared" si="211"/>
        <v>niveau primaire</v>
      </c>
      <c r="L3335" t="str">
        <f t="shared" si="212"/>
        <v>OUEST</v>
      </c>
      <c r="M3335" s="11">
        <f t="shared" si="213"/>
        <v>85880</v>
      </c>
      <c r="N3335" s="11">
        <f t="shared" si="214"/>
        <v>17952</v>
      </c>
    </row>
    <row r="3336" spans="1:14" x14ac:dyDescent="0.25">
      <c r="A3336" s="5">
        <v>41</v>
      </c>
      <c r="B3336" s="9" t="s">
        <v>39</v>
      </c>
      <c r="C3336" s="10" t="s">
        <v>118</v>
      </c>
      <c r="D3336">
        <v>1968</v>
      </c>
      <c r="E3336" s="7" t="s">
        <v>194</v>
      </c>
      <c r="F3336" s="8">
        <v>2164</v>
      </c>
      <c r="G3336" s="8">
        <v>5532</v>
      </c>
      <c r="H3336" s="8">
        <v>2652</v>
      </c>
      <c r="I3336" s="8">
        <v>9192</v>
      </c>
      <c r="J3336" t="str">
        <f>LOOKUP(A3336,Feuil7!A$2:A$28,Feuil7!D$2:D$28)</f>
        <v>LORRAINE</v>
      </c>
      <c r="K3336" t="str">
        <f t="shared" si="211"/>
        <v>niveau secondaire</v>
      </c>
      <c r="L3336" t="str">
        <f t="shared" si="212"/>
        <v>EST</v>
      </c>
      <c r="M3336" s="11">
        <f t="shared" si="213"/>
        <v>19540</v>
      </c>
      <c r="N3336" s="11">
        <f t="shared" si="214"/>
        <v>4816</v>
      </c>
    </row>
    <row r="3337" spans="1:14" x14ac:dyDescent="0.25">
      <c r="A3337" s="5">
        <v>22</v>
      </c>
      <c r="B3337" s="9" t="s">
        <v>314</v>
      </c>
      <c r="C3337" s="10" t="s">
        <v>13</v>
      </c>
      <c r="D3337" s="11">
        <v>1990</v>
      </c>
      <c r="E3337" s="7" t="s">
        <v>193</v>
      </c>
      <c r="F3337" s="8">
        <v>1127</v>
      </c>
      <c r="G3337" s="8">
        <v>35960</v>
      </c>
      <c r="H3337" s="8">
        <v>964</v>
      </c>
      <c r="I3337" s="8">
        <v>49675</v>
      </c>
      <c r="J3337" t="str">
        <f>LOOKUP(A3337,Feuil7!A$2:A$28,Feuil7!D$2:D$28)</f>
        <v>PICARDIE</v>
      </c>
      <c r="K3337" t="str">
        <f t="shared" si="211"/>
        <v>niveau primaire</v>
      </c>
      <c r="L3337" t="str">
        <f t="shared" si="212"/>
        <v>BASSIN PARISIEN</v>
      </c>
      <c r="M3337" s="11">
        <f t="shared" si="213"/>
        <v>87726</v>
      </c>
      <c r="N3337" s="11">
        <f t="shared" si="214"/>
        <v>2091</v>
      </c>
    </row>
    <row r="3338" spans="1:14" x14ac:dyDescent="0.25">
      <c r="A3338" s="5">
        <v>11</v>
      </c>
      <c r="B3338" s="9" t="s">
        <v>187</v>
      </c>
      <c r="C3338" s="10" t="s">
        <v>188</v>
      </c>
      <c r="D3338" s="11">
        <v>2011</v>
      </c>
      <c r="E3338" s="7" t="s">
        <v>193</v>
      </c>
      <c r="F3338" s="8">
        <v>203.69347294050587</v>
      </c>
      <c r="G3338" s="8">
        <v>21150.044703374995</v>
      </c>
      <c r="H3338" s="8">
        <v>118.00975272489407</v>
      </c>
      <c r="I3338" s="8">
        <v>37147.590335442175</v>
      </c>
      <c r="J3338" t="str">
        <f>LOOKUP(A3338,Feuil7!A$2:A$28,Feuil7!D$2:D$28)</f>
        <v>ILE-DE-FRANCE</v>
      </c>
      <c r="K3338" t="str">
        <f t="shared" si="211"/>
        <v>niveau primaire</v>
      </c>
      <c r="L3338" t="str">
        <f t="shared" si="212"/>
        <v>REGION PARISIENNE</v>
      </c>
      <c r="M3338" s="11">
        <f t="shared" si="213"/>
        <v>58619.338264482576</v>
      </c>
      <c r="N3338" s="11">
        <f t="shared" si="214"/>
        <v>321.70322566539994</v>
      </c>
    </row>
    <row r="3339" spans="1:14" x14ac:dyDescent="0.25">
      <c r="A3339" s="5">
        <v>72</v>
      </c>
      <c r="B3339" s="9" t="s">
        <v>78</v>
      </c>
      <c r="C3339" s="10" t="s">
        <v>79</v>
      </c>
      <c r="D3339" s="11">
        <v>2006</v>
      </c>
      <c r="E3339" s="7" t="s">
        <v>197</v>
      </c>
      <c r="F3339" s="8">
        <v>7000.7232247995462</v>
      </c>
      <c r="G3339" s="8">
        <v>109857.9396702193</v>
      </c>
      <c r="H3339" s="8">
        <v>9692.5850205404222</v>
      </c>
      <c r="I3339" s="8">
        <v>123484.65041748695</v>
      </c>
      <c r="J3339" t="str">
        <f>LOOKUP(A3339,Feuil7!A$2:A$28,Feuil7!D$2:D$28)</f>
        <v>AQUITAINE</v>
      </c>
      <c r="K3339" t="str">
        <f t="shared" si="211"/>
        <v>niveau supérieur</v>
      </c>
      <c r="L3339" t="str">
        <f t="shared" si="212"/>
        <v>SUD-OUEST</v>
      </c>
      <c r="M3339" s="11">
        <f t="shared" si="213"/>
        <v>250035.89833304624</v>
      </c>
      <c r="N3339" s="11">
        <f t="shared" si="214"/>
        <v>16693.308245339969</v>
      </c>
    </row>
    <row r="3340" spans="1:14" x14ac:dyDescent="0.25">
      <c r="A3340" s="5">
        <v>52</v>
      </c>
      <c r="B3340" s="9" t="s">
        <v>110</v>
      </c>
      <c r="C3340" s="10" t="s">
        <v>111</v>
      </c>
      <c r="D3340">
        <v>1968</v>
      </c>
      <c r="E3340" s="7" t="s">
        <v>197</v>
      </c>
      <c r="F3340" s="8">
        <v>536</v>
      </c>
      <c r="G3340" s="8">
        <v>4976</v>
      </c>
      <c r="H3340" s="8">
        <v>380</v>
      </c>
      <c r="I3340" s="8">
        <v>1760</v>
      </c>
      <c r="J3340" t="str">
        <f>LOOKUP(A3340,Feuil7!A$2:A$28,Feuil7!D$2:D$28)</f>
        <v>PAYS DE LA LOIRE</v>
      </c>
      <c r="K3340" t="str">
        <f t="shared" si="211"/>
        <v>niveau supérieur</v>
      </c>
      <c r="L3340" t="str">
        <f t="shared" si="212"/>
        <v>OUEST</v>
      </c>
      <c r="M3340" s="11">
        <f t="shared" si="213"/>
        <v>7652</v>
      </c>
      <c r="N3340" s="11">
        <f t="shared" si="214"/>
        <v>916</v>
      </c>
    </row>
    <row r="3341" spans="1:14" x14ac:dyDescent="0.25">
      <c r="A3341" s="5">
        <v>11</v>
      </c>
      <c r="B3341" s="9" t="s">
        <v>187</v>
      </c>
      <c r="C3341" s="10" t="s">
        <v>188</v>
      </c>
      <c r="D3341" s="11">
        <v>1990</v>
      </c>
      <c r="E3341" s="7" t="s">
        <v>197</v>
      </c>
      <c r="F3341" s="8">
        <v>6627</v>
      </c>
      <c r="G3341" s="8">
        <v>120799</v>
      </c>
      <c r="H3341" s="8">
        <v>10012</v>
      </c>
      <c r="I3341" s="8">
        <v>99844</v>
      </c>
      <c r="J3341" t="str">
        <f>LOOKUP(A3341,Feuil7!A$2:A$28,Feuil7!D$2:D$28)</f>
        <v>ILE-DE-FRANCE</v>
      </c>
      <c r="K3341" t="str">
        <f t="shared" si="211"/>
        <v>niveau supérieur</v>
      </c>
      <c r="L3341" t="str">
        <f t="shared" si="212"/>
        <v>REGION PARISIENNE</v>
      </c>
      <c r="M3341" s="11">
        <f t="shared" si="213"/>
        <v>237282</v>
      </c>
      <c r="N3341" s="11">
        <f t="shared" si="214"/>
        <v>16639</v>
      </c>
    </row>
    <row r="3342" spans="1:14" x14ac:dyDescent="0.25">
      <c r="A3342" s="5">
        <v>73</v>
      </c>
      <c r="B3342" s="9" t="s">
        <v>168</v>
      </c>
      <c r="C3342" s="10" t="s">
        <v>169</v>
      </c>
      <c r="D3342" s="11">
        <v>2011</v>
      </c>
      <c r="E3342" s="7" t="s">
        <v>197</v>
      </c>
      <c r="F3342" s="8">
        <v>1396.8859412235554</v>
      </c>
      <c r="G3342" s="8">
        <v>26264.81734124128</v>
      </c>
      <c r="H3342" s="8">
        <v>1718.5338537187436</v>
      </c>
      <c r="I3342" s="8">
        <v>33545.52042449922</v>
      </c>
      <c r="J3342" t="str">
        <f>LOOKUP(A3342,Feuil7!A$2:A$28,Feuil7!D$2:D$28)</f>
        <v>MIDI-PYRENEES</v>
      </c>
      <c r="K3342" t="str">
        <f t="shared" si="211"/>
        <v>niveau supérieur</v>
      </c>
      <c r="L3342" t="str">
        <f t="shared" si="212"/>
        <v>SUD-OUEST</v>
      </c>
      <c r="M3342" s="11">
        <f t="shared" si="213"/>
        <v>62925.757560682796</v>
      </c>
      <c r="N3342" s="11">
        <f t="shared" si="214"/>
        <v>3115.4197949422987</v>
      </c>
    </row>
    <row r="3343" spans="1:14" x14ac:dyDescent="0.25">
      <c r="A3343" s="5">
        <v>21</v>
      </c>
      <c r="B3343" s="9" t="s">
        <v>99</v>
      </c>
      <c r="C3343" s="10" t="s">
        <v>116</v>
      </c>
      <c r="D3343">
        <v>1968</v>
      </c>
      <c r="E3343" s="7" t="s">
        <v>197</v>
      </c>
      <c r="F3343" s="8">
        <v>172</v>
      </c>
      <c r="G3343" s="8">
        <v>1716</v>
      </c>
      <c r="H3343" s="8">
        <v>148</v>
      </c>
      <c r="I3343" s="8">
        <v>500</v>
      </c>
      <c r="J3343" t="str">
        <f>LOOKUP(A3343,Feuil7!A$2:A$28,Feuil7!D$2:D$28)</f>
        <v>CHAMPAGNE-ARDENNE</v>
      </c>
      <c r="K3343" t="str">
        <f t="shared" si="211"/>
        <v>niveau supérieur</v>
      </c>
      <c r="L3343" t="str">
        <f t="shared" si="212"/>
        <v>BASSIN PARISIEN</v>
      </c>
      <c r="M3343" s="11">
        <f t="shared" si="213"/>
        <v>2536</v>
      </c>
      <c r="N3343" s="11">
        <f t="shared" si="214"/>
        <v>320</v>
      </c>
    </row>
    <row r="3344" spans="1:14" x14ac:dyDescent="0.25">
      <c r="A3344" s="5">
        <v>83</v>
      </c>
      <c r="B3344" s="9" t="s">
        <v>306</v>
      </c>
      <c r="C3344" s="10" t="s">
        <v>15</v>
      </c>
      <c r="D3344" s="11">
        <v>1990</v>
      </c>
      <c r="E3344" s="7" t="s">
        <v>197</v>
      </c>
      <c r="F3344" s="8">
        <v>769</v>
      </c>
      <c r="G3344" s="8">
        <v>9121</v>
      </c>
      <c r="H3344" s="8">
        <v>1064</v>
      </c>
      <c r="I3344" s="8">
        <v>8740</v>
      </c>
      <c r="J3344" t="str">
        <f>LOOKUP(A3344,Feuil7!A$2:A$28,Feuil7!D$2:D$28)</f>
        <v>AUVERGNE</v>
      </c>
      <c r="K3344" t="str">
        <f t="shared" si="211"/>
        <v>niveau supérieur</v>
      </c>
      <c r="L3344" t="str">
        <f t="shared" si="212"/>
        <v>CENTRE-EST</v>
      </c>
      <c r="M3344" s="11">
        <f t="shared" si="213"/>
        <v>19694</v>
      </c>
      <c r="N3344" s="11">
        <f t="shared" si="214"/>
        <v>1833</v>
      </c>
    </row>
    <row r="3345" spans="1:14" x14ac:dyDescent="0.25">
      <c r="A3345" s="5">
        <v>94</v>
      </c>
      <c r="B3345" s="9" t="s">
        <v>51</v>
      </c>
      <c r="C3345" s="10" t="s">
        <v>52</v>
      </c>
      <c r="D3345" s="11">
        <v>1982</v>
      </c>
      <c r="E3345" s="7" t="s">
        <v>193</v>
      </c>
      <c r="F3345" s="8">
        <v>324</v>
      </c>
      <c r="G3345" s="8">
        <v>5416</v>
      </c>
      <c r="H3345" s="8">
        <v>260</v>
      </c>
      <c r="I3345" s="8">
        <v>5572</v>
      </c>
      <c r="J3345" t="str">
        <f>LOOKUP(A3345,Feuil7!A$2:A$28,Feuil7!D$2:D$28)</f>
        <v>CORSE</v>
      </c>
      <c r="K3345" t="str">
        <f t="shared" si="211"/>
        <v>niveau primaire</v>
      </c>
      <c r="L3345" t="str">
        <f t="shared" si="212"/>
        <v>MEDITERRANEE</v>
      </c>
      <c r="M3345" s="11">
        <f t="shared" si="213"/>
        <v>11572</v>
      </c>
      <c r="N3345" s="11">
        <f t="shared" si="214"/>
        <v>584</v>
      </c>
    </row>
    <row r="3346" spans="1:14" x14ac:dyDescent="0.25">
      <c r="A3346" s="5">
        <v>43</v>
      </c>
      <c r="B3346" s="9" t="s">
        <v>90</v>
      </c>
      <c r="C3346" s="10" t="s">
        <v>91</v>
      </c>
      <c r="D3346" s="11">
        <v>1990</v>
      </c>
      <c r="E3346" s="7" t="s">
        <v>193</v>
      </c>
      <c r="F3346" s="8">
        <v>365</v>
      </c>
      <c r="G3346" s="8">
        <v>19289</v>
      </c>
      <c r="H3346" s="8">
        <v>232</v>
      </c>
      <c r="I3346" s="8">
        <v>25392</v>
      </c>
      <c r="J3346" t="str">
        <f>LOOKUP(A3346,Feuil7!A$2:A$28,Feuil7!D$2:D$28)</f>
        <v>FRANCHE-COMTE</v>
      </c>
      <c r="K3346" t="str">
        <f t="shared" si="211"/>
        <v>niveau primaire</v>
      </c>
      <c r="L3346" t="str">
        <f t="shared" si="212"/>
        <v>EST</v>
      </c>
      <c r="M3346" s="11">
        <f t="shared" si="213"/>
        <v>45278</v>
      </c>
      <c r="N3346" s="11">
        <f t="shared" si="214"/>
        <v>597</v>
      </c>
    </row>
    <row r="3347" spans="1:14" x14ac:dyDescent="0.25">
      <c r="A3347" s="5">
        <v>73</v>
      </c>
      <c r="B3347" s="9" t="s">
        <v>104</v>
      </c>
      <c r="C3347" s="10" t="s">
        <v>105</v>
      </c>
      <c r="D3347" s="11">
        <v>1999</v>
      </c>
      <c r="E3347" s="7" t="s">
        <v>195</v>
      </c>
      <c r="F3347" s="8">
        <v>1288</v>
      </c>
      <c r="G3347" s="8">
        <v>16339</v>
      </c>
      <c r="H3347" s="8">
        <v>687</v>
      </c>
      <c r="I3347" s="8">
        <v>11589</v>
      </c>
      <c r="J3347" t="str">
        <f>LOOKUP(A3347,Feuil7!A$2:A$28,Feuil7!D$2:D$28)</f>
        <v>MIDI-PYRENEES</v>
      </c>
      <c r="K3347" t="str">
        <f t="shared" si="211"/>
        <v>niveau secondaire</v>
      </c>
      <c r="L3347" t="str">
        <f t="shared" si="212"/>
        <v>SUD-OUEST</v>
      </c>
      <c r="M3347" s="11">
        <f t="shared" si="213"/>
        <v>29903</v>
      </c>
      <c r="N3347" s="11">
        <f t="shared" si="214"/>
        <v>1975</v>
      </c>
    </row>
    <row r="3348" spans="1:14" x14ac:dyDescent="0.25">
      <c r="A3348" s="5">
        <v>26</v>
      </c>
      <c r="B3348" s="9" t="s">
        <v>21</v>
      </c>
      <c r="C3348" s="10" t="s">
        <v>56</v>
      </c>
      <c r="D3348" s="11">
        <v>2006</v>
      </c>
      <c r="E3348" s="7" t="s">
        <v>193</v>
      </c>
      <c r="F3348" s="8">
        <v>96.684046870864123</v>
      </c>
      <c r="G3348" s="8">
        <v>18100.480834479131</v>
      </c>
      <c r="H3348" s="8">
        <v>61.885115801503076</v>
      </c>
      <c r="I3348" s="8">
        <v>29639.684815801989</v>
      </c>
      <c r="J3348" t="str">
        <f>LOOKUP(A3348,Feuil7!A$2:A$28,Feuil7!D$2:D$28)</f>
        <v>BOURGOGNE</v>
      </c>
      <c r="K3348" t="str">
        <f t="shared" si="211"/>
        <v>niveau primaire</v>
      </c>
      <c r="L3348" t="str">
        <f t="shared" si="212"/>
        <v>BASSIN PARISIEN</v>
      </c>
      <c r="M3348" s="11">
        <f t="shared" si="213"/>
        <v>47898.734812953488</v>
      </c>
      <c r="N3348" s="11">
        <f t="shared" si="214"/>
        <v>158.56916267236721</v>
      </c>
    </row>
    <row r="3349" spans="1:14" x14ac:dyDescent="0.25">
      <c r="A3349" s="5">
        <v>91</v>
      </c>
      <c r="B3349" s="9" t="s">
        <v>28</v>
      </c>
      <c r="C3349" s="10" t="s">
        <v>29</v>
      </c>
      <c r="D3349" s="11">
        <v>1975</v>
      </c>
      <c r="E3349" s="7" t="s">
        <v>197</v>
      </c>
      <c r="F3349" s="8">
        <v>310</v>
      </c>
      <c r="G3349" s="8">
        <v>3965</v>
      </c>
      <c r="H3349" s="8">
        <v>505</v>
      </c>
      <c r="I3349" s="8">
        <v>3090</v>
      </c>
      <c r="J3349" t="str">
        <f>LOOKUP(A3349,Feuil7!A$2:A$28,Feuil7!D$2:D$28)</f>
        <v>LANGUEDOC-ROUSSILLON</v>
      </c>
      <c r="K3349" t="str">
        <f t="shared" si="211"/>
        <v>niveau supérieur</v>
      </c>
      <c r="L3349" t="str">
        <f t="shared" si="212"/>
        <v>MEDITERRANEE</v>
      </c>
      <c r="M3349" s="11">
        <f t="shared" si="213"/>
        <v>7870</v>
      </c>
      <c r="N3349" s="11">
        <f t="shared" si="214"/>
        <v>815</v>
      </c>
    </row>
    <row r="3350" spans="1:14" x14ac:dyDescent="0.25">
      <c r="A3350" s="5">
        <v>11</v>
      </c>
      <c r="B3350" s="9" t="s">
        <v>187</v>
      </c>
      <c r="C3350" s="10" t="s">
        <v>188</v>
      </c>
      <c r="D3350" s="11">
        <v>2011</v>
      </c>
      <c r="E3350" s="7" t="s">
        <v>195</v>
      </c>
      <c r="F3350" s="8">
        <v>7003.5913055802857</v>
      </c>
      <c r="G3350" s="8">
        <v>69890.701531590574</v>
      </c>
      <c r="H3350" s="8">
        <v>4990.7682044667008</v>
      </c>
      <c r="I3350" s="8">
        <v>65399.8407577295</v>
      </c>
      <c r="J3350" t="str">
        <f>LOOKUP(A3350,Feuil7!A$2:A$28,Feuil7!D$2:D$28)</f>
        <v>ILE-DE-FRANCE</v>
      </c>
      <c r="K3350" t="str">
        <f t="shared" si="211"/>
        <v>niveau secondaire</v>
      </c>
      <c r="L3350" t="str">
        <f t="shared" si="212"/>
        <v>REGION PARISIENNE</v>
      </c>
      <c r="M3350" s="11">
        <f t="shared" si="213"/>
        <v>147284.90179936704</v>
      </c>
      <c r="N3350" s="11">
        <f t="shared" si="214"/>
        <v>11994.359510046987</v>
      </c>
    </row>
    <row r="3351" spans="1:14" x14ac:dyDescent="0.25">
      <c r="A3351" s="5">
        <v>91</v>
      </c>
      <c r="B3351" s="9" t="s">
        <v>80</v>
      </c>
      <c r="C3351" s="10" t="s">
        <v>81</v>
      </c>
      <c r="D3351" s="11">
        <v>1982</v>
      </c>
      <c r="E3351" s="7" t="s">
        <v>193</v>
      </c>
      <c r="F3351" s="8">
        <v>3760</v>
      </c>
      <c r="G3351" s="8">
        <v>43240</v>
      </c>
      <c r="H3351" s="8">
        <v>2824</v>
      </c>
      <c r="I3351" s="8">
        <v>50824</v>
      </c>
      <c r="J3351" t="str">
        <f>LOOKUP(A3351,Feuil7!A$2:A$28,Feuil7!D$2:D$28)</f>
        <v>LANGUEDOC-ROUSSILLON</v>
      </c>
      <c r="K3351" t="str">
        <f t="shared" si="211"/>
        <v>niveau primaire</v>
      </c>
      <c r="L3351" t="str">
        <f t="shared" si="212"/>
        <v>MEDITERRANEE</v>
      </c>
      <c r="M3351" s="11">
        <f t="shared" si="213"/>
        <v>100648</v>
      </c>
      <c r="N3351" s="11">
        <f t="shared" si="214"/>
        <v>6584</v>
      </c>
    </row>
    <row r="3352" spans="1:14" x14ac:dyDescent="0.25">
      <c r="A3352" s="5">
        <v>52</v>
      </c>
      <c r="B3352" s="9" t="s">
        <v>61</v>
      </c>
      <c r="C3352" s="10" t="s">
        <v>153</v>
      </c>
      <c r="D3352" s="11">
        <v>1975</v>
      </c>
      <c r="E3352" s="7" t="s">
        <v>196</v>
      </c>
      <c r="F3352" s="8">
        <v>1775</v>
      </c>
      <c r="G3352" s="8">
        <v>6890</v>
      </c>
      <c r="H3352" s="8">
        <v>2140</v>
      </c>
      <c r="I3352" s="8">
        <v>6115</v>
      </c>
      <c r="J3352" t="str">
        <f>LOOKUP(A3352,Feuil7!A$2:A$28,Feuil7!D$2:D$28)</f>
        <v>PAYS DE LA LOIRE</v>
      </c>
      <c r="K3352" t="str">
        <f t="shared" si="211"/>
        <v>niveau supérieur</v>
      </c>
      <c r="L3352" t="str">
        <f t="shared" si="212"/>
        <v>OUEST</v>
      </c>
      <c r="M3352" s="11">
        <f t="shared" si="213"/>
        <v>16920</v>
      </c>
      <c r="N3352" s="11">
        <f t="shared" si="214"/>
        <v>3915</v>
      </c>
    </row>
    <row r="3353" spans="1:14" x14ac:dyDescent="0.25">
      <c r="A3353" s="5">
        <v>73</v>
      </c>
      <c r="B3353" s="9" t="s">
        <v>30</v>
      </c>
      <c r="C3353" s="10" t="s">
        <v>31</v>
      </c>
      <c r="D3353" s="11">
        <v>2006</v>
      </c>
      <c r="E3353" s="7" t="s">
        <v>196</v>
      </c>
      <c r="F3353" s="8">
        <v>1939.475083658323</v>
      </c>
      <c r="G3353" s="8">
        <v>14257.235066981475</v>
      </c>
      <c r="H3353" s="8">
        <v>1629.6734937464312</v>
      </c>
      <c r="I3353" s="8">
        <v>16511.445149638188</v>
      </c>
      <c r="J3353" t="str">
        <f>LOOKUP(A3353,Feuil7!A$2:A$28,Feuil7!D$2:D$28)</f>
        <v>MIDI-PYRENEES</v>
      </c>
      <c r="K3353" t="str">
        <f t="shared" si="211"/>
        <v>niveau supérieur</v>
      </c>
      <c r="L3353" t="str">
        <f t="shared" si="212"/>
        <v>SUD-OUEST</v>
      </c>
      <c r="M3353" s="11">
        <f t="shared" si="213"/>
        <v>34337.828794024419</v>
      </c>
      <c r="N3353" s="11">
        <f t="shared" si="214"/>
        <v>3569.1485774047542</v>
      </c>
    </row>
    <row r="3354" spans="1:14" x14ac:dyDescent="0.25">
      <c r="A3354" s="5">
        <v>23</v>
      </c>
      <c r="B3354" s="9" t="s">
        <v>158</v>
      </c>
      <c r="C3354" s="10" t="s">
        <v>159</v>
      </c>
      <c r="D3354" s="11">
        <v>1982</v>
      </c>
      <c r="E3354" s="7" t="s">
        <v>197</v>
      </c>
      <c r="F3354" s="8">
        <v>2388</v>
      </c>
      <c r="G3354" s="8">
        <v>25616</v>
      </c>
      <c r="H3354" s="8">
        <v>3600</v>
      </c>
      <c r="I3354" s="8">
        <v>22188</v>
      </c>
      <c r="J3354" t="str">
        <f>LOOKUP(A3354,Feuil7!A$2:A$28,Feuil7!D$2:D$28)</f>
        <v>HAUTE-NORMANDIE</v>
      </c>
      <c r="K3354" t="str">
        <f t="shared" si="211"/>
        <v>niveau supérieur</v>
      </c>
      <c r="L3354" t="str">
        <f t="shared" si="212"/>
        <v>BASSIN PARISIEN</v>
      </c>
      <c r="M3354" s="11">
        <f t="shared" si="213"/>
        <v>53792</v>
      </c>
      <c r="N3354" s="11">
        <f t="shared" si="214"/>
        <v>5988</v>
      </c>
    </row>
    <row r="3355" spans="1:14" x14ac:dyDescent="0.25">
      <c r="A3355" s="5">
        <v>73</v>
      </c>
      <c r="B3355" s="9" t="s">
        <v>74</v>
      </c>
      <c r="C3355" s="10" t="s">
        <v>75</v>
      </c>
      <c r="D3355" s="11">
        <v>1999</v>
      </c>
      <c r="E3355" s="7" t="s">
        <v>197</v>
      </c>
      <c r="F3355" s="8">
        <v>5382</v>
      </c>
      <c r="G3355" s="8">
        <v>87938</v>
      </c>
      <c r="H3355" s="8">
        <v>6818</v>
      </c>
      <c r="I3355" s="8">
        <v>89572</v>
      </c>
      <c r="J3355" t="str">
        <f>LOOKUP(A3355,Feuil7!A$2:A$28,Feuil7!D$2:D$28)</f>
        <v>MIDI-PYRENEES</v>
      </c>
      <c r="K3355" t="str">
        <f t="shared" si="211"/>
        <v>niveau supérieur</v>
      </c>
      <c r="L3355" t="str">
        <f t="shared" si="212"/>
        <v>SUD-OUEST</v>
      </c>
      <c r="M3355" s="11">
        <f t="shared" si="213"/>
        <v>189710</v>
      </c>
      <c r="N3355" s="11">
        <f t="shared" si="214"/>
        <v>12200</v>
      </c>
    </row>
    <row r="3356" spans="1:14" x14ac:dyDescent="0.25">
      <c r="A3356" s="5">
        <v>94</v>
      </c>
      <c r="B3356" s="9" t="s">
        <v>53</v>
      </c>
      <c r="C3356" s="10" t="s">
        <v>54</v>
      </c>
      <c r="D3356" s="11">
        <v>2006</v>
      </c>
      <c r="E3356" s="7" t="s">
        <v>193</v>
      </c>
      <c r="F3356" s="8">
        <v>44.035629780123145</v>
      </c>
      <c r="G3356" s="8">
        <v>5178.6852038676579</v>
      </c>
      <c r="H3356" s="8">
        <v>36.192774700268956</v>
      </c>
      <c r="I3356" s="8">
        <v>6233.3080419402368</v>
      </c>
      <c r="J3356" t="str">
        <f>LOOKUP(A3356,Feuil7!A$2:A$28,Feuil7!D$2:D$28)</f>
        <v>CORSE</v>
      </c>
      <c r="K3356" t="str">
        <f t="shared" si="211"/>
        <v>niveau primaire</v>
      </c>
      <c r="L3356" t="str">
        <f t="shared" si="212"/>
        <v>MEDITERRANEE</v>
      </c>
      <c r="M3356" s="11">
        <f t="shared" si="213"/>
        <v>11492.221650288287</v>
      </c>
      <c r="N3356" s="11">
        <f t="shared" si="214"/>
        <v>80.228404480392101</v>
      </c>
    </row>
    <row r="3357" spans="1:14" x14ac:dyDescent="0.25">
      <c r="A3357" s="5">
        <v>11</v>
      </c>
      <c r="B3357" s="9" t="s">
        <v>16</v>
      </c>
      <c r="C3357" s="10" t="s">
        <v>189</v>
      </c>
      <c r="D3357">
        <v>1968</v>
      </c>
      <c r="E3357" s="7" t="s">
        <v>195</v>
      </c>
      <c r="F3357" s="8">
        <v>17360</v>
      </c>
      <c r="G3357" s="8">
        <v>47428</v>
      </c>
      <c r="H3357" s="8">
        <v>16496</v>
      </c>
      <c r="I3357" s="8">
        <v>35100</v>
      </c>
      <c r="J3357" t="str">
        <f>LOOKUP(A3357,Feuil7!A$2:A$28,Feuil7!D$2:D$28)</f>
        <v>ILE-DE-FRANCE</v>
      </c>
      <c r="K3357" t="str">
        <f t="shared" si="211"/>
        <v>niveau secondaire</v>
      </c>
      <c r="L3357" t="str">
        <f t="shared" si="212"/>
        <v>REGION PARISIENNE</v>
      </c>
      <c r="M3357" s="11">
        <f t="shared" si="213"/>
        <v>116384</v>
      </c>
      <c r="N3357" s="11">
        <f t="shared" si="214"/>
        <v>33856</v>
      </c>
    </row>
    <row r="3358" spans="1:14" x14ac:dyDescent="0.25">
      <c r="A3358" s="5">
        <v>11</v>
      </c>
      <c r="B3358" s="9" t="s">
        <v>160</v>
      </c>
      <c r="C3358" s="10" t="s">
        <v>161</v>
      </c>
      <c r="D3358" s="11">
        <v>1982</v>
      </c>
      <c r="E3358" s="7" t="s">
        <v>194</v>
      </c>
      <c r="F3358" s="8">
        <v>3652</v>
      </c>
      <c r="G3358" s="8">
        <v>12996</v>
      </c>
      <c r="H3358" s="8">
        <v>4260</v>
      </c>
      <c r="I3358" s="8">
        <v>20804</v>
      </c>
      <c r="J3358" t="str">
        <f>LOOKUP(A3358,Feuil7!A$2:A$28,Feuil7!D$2:D$28)</f>
        <v>ILE-DE-FRANCE</v>
      </c>
      <c r="K3358" t="str">
        <f t="shared" si="211"/>
        <v>niveau secondaire</v>
      </c>
      <c r="L3358" t="str">
        <f t="shared" si="212"/>
        <v>REGION PARISIENNE</v>
      </c>
      <c r="M3358" s="11">
        <f t="shared" si="213"/>
        <v>41712</v>
      </c>
      <c r="N3358" s="11">
        <f t="shared" si="214"/>
        <v>7912</v>
      </c>
    </row>
    <row r="3359" spans="1:14" x14ac:dyDescent="0.25">
      <c r="A3359" s="5">
        <v>42</v>
      </c>
      <c r="B3359" s="9" t="s">
        <v>143</v>
      </c>
      <c r="C3359" s="10" t="s">
        <v>144</v>
      </c>
      <c r="D3359" s="11">
        <v>1975</v>
      </c>
      <c r="E3359" s="7" t="s">
        <v>196</v>
      </c>
      <c r="F3359" s="8">
        <v>4155</v>
      </c>
      <c r="G3359" s="8">
        <v>24105</v>
      </c>
      <c r="H3359" s="8">
        <v>4915</v>
      </c>
      <c r="I3359" s="8">
        <v>14745</v>
      </c>
      <c r="J3359" t="str">
        <f>LOOKUP(A3359,Feuil7!A$2:A$28,Feuil7!D$2:D$28)</f>
        <v>ALSACE</v>
      </c>
      <c r="K3359" t="str">
        <f t="shared" si="211"/>
        <v>niveau supérieur</v>
      </c>
      <c r="L3359" t="str">
        <f t="shared" si="212"/>
        <v>EST</v>
      </c>
      <c r="M3359" s="11">
        <f t="shared" si="213"/>
        <v>47920</v>
      </c>
      <c r="N3359" s="11">
        <f t="shared" si="214"/>
        <v>9070</v>
      </c>
    </row>
    <row r="3360" spans="1:14" x14ac:dyDescent="0.25">
      <c r="A3360" s="5">
        <v>26</v>
      </c>
      <c r="B3360" s="9" t="s">
        <v>182</v>
      </c>
      <c r="C3360" s="10" t="s">
        <v>183</v>
      </c>
      <c r="D3360" s="11">
        <v>1982</v>
      </c>
      <c r="E3360" s="7" t="s">
        <v>197</v>
      </c>
      <c r="F3360" s="8">
        <v>524</v>
      </c>
      <c r="G3360" s="8">
        <v>5520</v>
      </c>
      <c r="H3360" s="8">
        <v>708</v>
      </c>
      <c r="I3360" s="8">
        <v>5308</v>
      </c>
      <c r="J3360" t="str">
        <f>LOOKUP(A3360,Feuil7!A$2:A$28,Feuil7!D$2:D$28)</f>
        <v>BOURGOGNE</v>
      </c>
      <c r="K3360" t="str">
        <f t="shared" si="211"/>
        <v>niveau supérieur</v>
      </c>
      <c r="L3360" t="str">
        <f t="shared" si="212"/>
        <v>BASSIN PARISIEN</v>
      </c>
      <c r="M3360" s="11">
        <f t="shared" si="213"/>
        <v>12060</v>
      </c>
      <c r="N3360" s="11">
        <f t="shared" si="214"/>
        <v>1232</v>
      </c>
    </row>
    <row r="3361" spans="1:14" x14ac:dyDescent="0.25">
      <c r="A3361" s="5">
        <v>21</v>
      </c>
      <c r="B3361" s="9" t="s">
        <v>312</v>
      </c>
      <c r="C3361" s="10" t="s">
        <v>22</v>
      </c>
      <c r="D3361" s="11">
        <v>1990</v>
      </c>
      <c r="E3361" s="7" t="s">
        <v>11</v>
      </c>
      <c r="F3361" s="8">
        <v>4291</v>
      </c>
      <c r="G3361" s="8">
        <v>26519</v>
      </c>
      <c r="H3361" s="8">
        <v>3938</v>
      </c>
      <c r="I3361" s="8">
        <v>33645</v>
      </c>
      <c r="J3361" t="str">
        <f>LOOKUP(A3361,Feuil7!A$2:A$28,Feuil7!D$2:D$28)</f>
        <v>CHAMPAGNE-ARDENNE</v>
      </c>
      <c r="K3361" t="str">
        <f t="shared" si="211"/>
        <v>niveau primaire</v>
      </c>
      <c r="L3361" t="str">
        <f t="shared" si="212"/>
        <v>BASSIN PARISIEN</v>
      </c>
      <c r="M3361" s="11">
        <f t="shared" si="213"/>
        <v>68393</v>
      </c>
      <c r="N3361" s="11">
        <f t="shared" si="214"/>
        <v>8229</v>
      </c>
    </row>
    <row r="3362" spans="1:14" x14ac:dyDescent="0.25">
      <c r="A3362" s="5">
        <v>54</v>
      </c>
      <c r="B3362" s="9" t="s">
        <v>40</v>
      </c>
      <c r="C3362" s="10" t="s">
        <v>41</v>
      </c>
      <c r="D3362" s="11">
        <v>1990</v>
      </c>
      <c r="E3362" s="7" t="s">
        <v>194</v>
      </c>
      <c r="F3362" s="8">
        <v>840</v>
      </c>
      <c r="G3362" s="8">
        <v>5340</v>
      </c>
      <c r="H3362" s="8">
        <v>1108</v>
      </c>
      <c r="I3362" s="8">
        <v>9172</v>
      </c>
      <c r="J3362" t="str">
        <f>LOOKUP(A3362,Feuil7!A$2:A$28,Feuil7!D$2:D$28)</f>
        <v>POITOU-CHARENTES</v>
      </c>
      <c r="K3362" t="str">
        <f t="shared" si="211"/>
        <v>niveau secondaire</v>
      </c>
      <c r="L3362" t="str">
        <f t="shared" si="212"/>
        <v>OUEST</v>
      </c>
      <c r="M3362" s="11">
        <f t="shared" si="213"/>
        <v>16460</v>
      </c>
      <c r="N3362" s="11">
        <f t="shared" si="214"/>
        <v>1948</v>
      </c>
    </row>
    <row r="3363" spans="1:14" x14ac:dyDescent="0.25">
      <c r="A3363" s="5">
        <v>72</v>
      </c>
      <c r="B3363" s="9" t="s">
        <v>137</v>
      </c>
      <c r="C3363" s="10" t="s">
        <v>138</v>
      </c>
      <c r="D3363" s="11">
        <v>1990</v>
      </c>
      <c r="E3363" s="7" t="s">
        <v>194</v>
      </c>
      <c r="F3363" s="8">
        <v>1616</v>
      </c>
      <c r="G3363" s="8">
        <v>11444</v>
      </c>
      <c r="H3363" s="8">
        <v>1408</v>
      </c>
      <c r="I3363" s="8">
        <v>19009</v>
      </c>
      <c r="J3363" t="str">
        <f>LOOKUP(A3363,Feuil7!A$2:A$28,Feuil7!D$2:D$28)</f>
        <v>AQUITAINE</v>
      </c>
      <c r="K3363" t="str">
        <f t="shared" si="211"/>
        <v>niveau secondaire</v>
      </c>
      <c r="L3363" t="str">
        <f t="shared" si="212"/>
        <v>SUD-OUEST</v>
      </c>
      <c r="M3363" s="11">
        <f t="shared" si="213"/>
        <v>33477</v>
      </c>
      <c r="N3363" s="11">
        <f t="shared" si="214"/>
        <v>3024</v>
      </c>
    </row>
    <row r="3364" spans="1:14" x14ac:dyDescent="0.25">
      <c r="A3364" s="5">
        <v>41</v>
      </c>
      <c r="B3364" s="9" t="s">
        <v>123</v>
      </c>
      <c r="C3364" s="10" t="s">
        <v>124</v>
      </c>
      <c r="D3364">
        <v>1968</v>
      </c>
      <c r="E3364" s="7" t="s">
        <v>195</v>
      </c>
      <c r="F3364" s="8">
        <v>16144</v>
      </c>
      <c r="G3364" s="8">
        <v>40716</v>
      </c>
      <c r="H3364" s="8">
        <v>11516</v>
      </c>
      <c r="I3364" s="8">
        <v>19024</v>
      </c>
      <c r="J3364" t="str">
        <f>LOOKUP(A3364,Feuil7!A$2:A$28,Feuil7!D$2:D$28)</f>
        <v>LORRAINE</v>
      </c>
      <c r="K3364" t="str">
        <f t="shared" si="211"/>
        <v>niveau secondaire</v>
      </c>
      <c r="L3364" t="str">
        <f t="shared" si="212"/>
        <v>EST</v>
      </c>
      <c r="M3364" s="11">
        <f t="shared" si="213"/>
        <v>87400</v>
      </c>
      <c r="N3364" s="11">
        <f t="shared" si="214"/>
        <v>27660</v>
      </c>
    </row>
    <row r="3365" spans="1:14" x14ac:dyDescent="0.25">
      <c r="A3365" s="5">
        <v>93</v>
      </c>
      <c r="B3365" s="9" t="s">
        <v>172</v>
      </c>
      <c r="C3365" s="10" t="s">
        <v>173</v>
      </c>
      <c r="D3365" s="11">
        <v>1982</v>
      </c>
      <c r="E3365" s="7" t="s">
        <v>193</v>
      </c>
      <c r="F3365" s="8">
        <v>1848</v>
      </c>
      <c r="G3365" s="8">
        <v>26588</v>
      </c>
      <c r="H3365" s="8">
        <v>1416</v>
      </c>
      <c r="I3365" s="8">
        <v>33868</v>
      </c>
      <c r="J3365" t="str">
        <f>LOOKUP(A3365,Feuil7!A$2:A$28,Feuil7!D$2:D$28)</f>
        <v>PROVENCE-ALPES-COTE D'AZUR</v>
      </c>
      <c r="K3365" t="str">
        <f t="shared" si="211"/>
        <v>niveau primaire</v>
      </c>
      <c r="L3365" t="str">
        <f t="shared" si="212"/>
        <v>MEDITERRANEE</v>
      </c>
      <c r="M3365" s="11">
        <f t="shared" si="213"/>
        <v>63720</v>
      </c>
      <c r="N3365" s="11">
        <f t="shared" si="214"/>
        <v>3264</v>
      </c>
    </row>
    <row r="3366" spans="1:14" x14ac:dyDescent="0.25">
      <c r="A3366" s="5">
        <v>94</v>
      </c>
      <c r="B3366" s="9" t="s">
        <v>53</v>
      </c>
      <c r="C3366" s="10" t="s">
        <v>54</v>
      </c>
      <c r="D3366" s="11">
        <v>1990</v>
      </c>
      <c r="E3366" s="7" t="s">
        <v>193</v>
      </c>
      <c r="F3366" s="8">
        <v>288</v>
      </c>
      <c r="G3366" s="8">
        <v>7272</v>
      </c>
      <c r="H3366" s="8">
        <v>168</v>
      </c>
      <c r="I3366" s="8">
        <v>7644</v>
      </c>
      <c r="J3366" t="str">
        <f>LOOKUP(A3366,Feuil7!A$2:A$28,Feuil7!D$2:D$28)</f>
        <v>CORSE</v>
      </c>
      <c r="K3366" t="str">
        <f t="shared" si="211"/>
        <v>niveau primaire</v>
      </c>
      <c r="L3366" t="str">
        <f t="shared" si="212"/>
        <v>MEDITERRANEE</v>
      </c>
      <c r="M3366" s="11">
        <f t="shared" si="213"/>
        <v>15372</v>
      </c>
      <c r="N3366" s="11">
        <f t="shared" si="214"/>
        <v>456</v>
      </c>
    </row>
    <row r="3367" spans="1:14" x14ac:dyDescent="0.25">
      <c r="A3367" s="5">
        <v>54</v>
      </c>
      <c r="B3367" s="9" t="s">
        <v>42</v>
      </c>
      <c r="C3367" s="10" t="s">
        <v>43</v>
      </c>
      <c r="D3367" s="11">
        <v>1975</v>
      </c>
      <c r="E3367" s="7" t="s">
        <v>196</v>
      </c>
      <c r="F3367" s="8">
        <v>1850</v>
      </c>
      <c r="G3367" s="8">
        <v>8990</v>
      </c>
      <c r="H3367" s="8">
        <v>2205</v>
      </c>
      <c r="I3367" s="8">
        <v>7380</v>
      </c>
      <c r="J3367" t="str">
        <f>LOOKUP(A3367,Feuil7!A$2:A$28,Feuil7!D$2:D$28)</f>
        <v>POITOU-CHARENTES</v>
      </c>
      <c r="K3367" t="str">
        <f t="shared" si="211"/>
        <v>niveau supérieur</v>
      </c>
      <c r="L3367" t="str">
        <f t="shared" si="212"/>
        <v>OUEST</v>
      </c>
      <c r="M3367" s="11">
        <f t="shared" si="213"/>
        <v>20425</v>
      </c>
      <c r="N3367" s="11">
        <f t="shared" si="214"/>
        <v>4055</v>
      </c>
    </row>
    <row r="3368" spans="1:14" x14ac:dyDescent="0.25">
      <c r="A3368" s="5">
        <v>82</v>
      </c>
      <c r="B3368" s="6" t="s">
        <v>307</v>
      </c>
      <c r="C3368" s="7" t="s">
        <v>10</v>
      </c>
      <c r="D3368" s="11">
        <v>1990</v>
      </c>
      <c r="E3368" s="7" t="s">
        <v>197</v>
      </c>
      <c r="F3368" s="8">
        <v>1242</v>
      </c>
      <c r="G3368" s="8">
        <v>15568</v>
      </c>
      <c r="H3368" s="8">
        <v>1540</v>
      </c>
      <c r="I3368" s="8">
        <v>13392</v>
      </c>
      <c r="J3368" t="str">
        <f>LOOKUP(A3368,Feuil7!A$2:A$28,Feuil7!D$2:D$28)</f>
        <v>RHONE-ALPES</v>
      </c>
      <c r="K3368" t="str">
        <f t="shared" si="211"/>
        <v>niveau supérieur</v>
      </c>
      <c r="L3368" t="str">
        <f t="shared" si="212"/>
        <v>CENTRE-EST</v>
      </c>
      <c r="M3368" s="11">
        <f t="shared" si="213"/>
        <v>31742</v>
      </c>
      <c r="N3368" s="11">
        <f t="shared" si="214"/>
        <v>2782</v>
      </c>
    </row>
    <row r="3369" spans="1:14" x14ac:dyDescent="0.25">
      <c r="A3369" s="5">
        <v>82</v>
      </c>
      <c r="B3369" s="9" t="s">
        <v>147</v>
      </c>
      <c r="C3369" s="10" t="s">
        <v>148</v>
      </c>
      <c r="D3369" s="11">
        <v>1999</v>
      </c>
      <c r="E3369" s="7" t="s">
        <v>193</v>
      </c>
      <c r="F3369" s="8">
        <v>713</v>
      </c>
      <c r="G3369" s="8">
        <v>62654</v>
      </c>
      <c r="H3369" s="8">
        <v>499</v>
      </c>
      <c r="I3369" s="8">
        <v>97179</v>
      </c>
      <c r="J3369" t="str">
        <f>LOOKUP(A3369,Feuil7!A$2:A$28,Feuil7!D$2:D$28)</f>
        <v>RHONE-ALPES</v>
      </c>
      <c r="K3369" t="str">
        <f t="shared" si="211"/>
        <v>niveau primaire</v>
      </c>
      <c r="L3369" t="str">
        <f t="shared" si="212"/>
        <v>CENTRE-EST</v>
      </c>
      <c r="M3369" s="11">
        <f t="shared" si="213"/>
        <v>161045</v>
      </c>
      <c r="N3369" s="11">
        <f t="shared" si="214"/>
        <v>1212</v>
      </c>
    </row>
    <row r="3370" spans="1:14" x14ac:dyDescent="0.25">
      <c r="A3370" s="5">
        <v>26</v>
      </c>
      <c r="B3370" s="9" t="s">
        <v>125</v>
      </c>
      <c r="C3370" s="10" t="s">
        <v>126</v>
      </c>
      <c r="D3370" s="11">
        <v>1975</v>
      </c>
      <c r="E3370" s="7" t="s">
        <v>193</v>
      </c>
      <c r="F3370" s="8">
        <v>2235</v>
      </c>
      <c r="G3370" s="8">
        <v>22615</v>
      </c>
      <c r="H3370" s="8">
        <v>2610</v>
      </c>
      <c r="I3370" s="8">
        <v>30145</v>
      </c>
      <c r="J3370" t="str">
        <f>LOOKUP(A3370,Feuil7!A$2:A$28,Feuil7!D$2:D$28)</f>
        <v>BOURGOGNE</v>
      </c>
      <c r="K3370" t="str">
        <f t="shared" si="211"/>
        <v>niveau primaire</v>
      </c>
      <c r="L3370" t="str">
        <f t="shared" si="212"/>
        <v>BASSIN PARISIEN</v>
      </c>
      <c r="M3370" s="11">
        <f t="shared" si="213"/>
        <v>57605</v>
      </c>
      <c r="N3370" s="11">
        <f t="shared" si="214"/>
        <v>4845</v>
      </c>
    </row>
    <row r="3371" spans="1:14" x14ac:dyDescent="0.25">
      <c r="A3371" s="5">
        <v>73</v>
      </c>
      <c r="B3371" s="9" t="s">
        <v>76</v>
      </c>
      <c r="C3371" s="10" t="s">
        <v>77</v>
      </c>
      <c r="D3371" s="11">
        <v>1990</v>
      </c>
      <c r="E3371" s="7" t="s">
        <v>193</v>
      </c>
      <c r="F3371" s="8">
        <v>210</v>
      </c>
      <c r="G3371" s="8">
        <v>15100</v>
      </c>
      <c r="H3371" s="8">
        <v>184</v>
      </c>
      <c r="I3371" s="8">
        <v>17604</v>
      </c>
      <c r="J3371" t="str">
        <f>LOOKUP(A3371,Feuil7!A$2:A$28,Feuil7!D$2:D$28)</f>
        <v>MIDI-PYRENEES</v>
      </c>
      <c r="K3371" t="str">
        <f t="shared" si="211"/>
        <v>niveau primaire</v>
      </c>
      <c r="L3371" t="str">
        <f t="shared" si="212"/>
        <v>SUD-OUEST</v>
      </c>
      <c r="M3371" s="11">
        <f t="shared" si="213"/>
        <v>33098</v>
      </c>
      <c r="N3371" s="11">
        <f t="shared" si="214"/>
        <v>394</v>
      </c>
    </row>
    <row r="3372" spans="1:14" x14ac:dyDescent="0.25">
      <c r="A3372" s="5">
        <v>11</v>
      </c>
      <c r="B3372" s="9" t="s">
        <v>50</v>
      </c>
      <c r="C3372" s="10" t="s">
        <v>190</v>
      </c>
      <c r="D3372">
        <v>1968</v>
      </c>
      <c r="E3372" s="7" t="s">
        <v>194</v>
      </c>
      <c r="F3372" s="8">
        <v>3884</v>
      </c>
      <c r="G3372" s="8">
        <v>17408</v>
      </c>
      <c r="H3372" s="8">
        <v>5152</v>
      </c>
      <c r="I3372" s="8">
        <v>28204</v>
      </c>
      <c r="J3372" t="str">
        <f>LOOKUP(A3372,Feuil7!A$2:A$28,Feuil7!D$2:D$28)</f>
        <v>ILE-DE-FRANCE</v>
      </c>
      <c r="K3372" t="str">
        <f t="shared" si="211"/>
        <v>niveau secondaire</v>
      </c>
      <c r="L3372" t="str">
        <f t="shared" si="212"/>
        <v>REGION PARISIENNE</v>
      </c>
      <c r="M3372" s="11">
        <f t="shared" si="213"/>
        <v>54648</v>
      </c>
      <c r="N3372" s="11">
        <f t="shared" si="214"/>
        <v>9036</v>
      </c>
    </row>
    <row r="3373" spans="1:14" x14ac:dyDescent="0.25">
      <c r="A3373" s="5">
        <v>26</v>
      </c>
      <c r="B3373" s="9" t="s">
        <v>182</v>
      </c>
      <c r="C3373" s="10" t="s">
        <v>183</v>
      </c>
      <c r="D3373" s="11">
        <v>1982</v>
      </c>
      <c r="E3373" s="7" t="s">
        <v>11</v>
      </c>
      <c r="F3373" s="8">
        <v>5724</v>
      </c>
      <c r="G3373" s="8">
        <v>36168</v>
      </c>
      <c r="H3373" s="8">
        <v>4792</v>
      </c>
      <c r="I3373" s="8">
        <v>41204</v>
      </c>
      <c r="J3373" t="str">
        <f>LOOKUP(A3373,Feuil7!A$2:A$28,Feuil7!D$2:D$28)</f>
        <v>BOURGOGNE</v>
      </c>
      <c r="K3373" t="str">
        <f t="shared" si="211"/>
        <v>niveau primaire</v>
      </c>
      <c r="L3373" t="str">
        <f t="shared" si="212"/>
        <v>BASSIN PARISIEN</v>
      </c>
      <c r="M3373" s="11">
        <f t="shared" si="213"/>
        <v>87888</v>
      </c>
      <c r="N3373" s="11">
        <f t="shared" si="214"/>
        <v>10516</v>
      </c>
    </row>
    <row r="3374" spans="1:14" x14ac:dyDescent="0.25">
      <c r="A3374" s="5">
        <v>53</v>
      </c>
      <c r="B3374" s="9" t="s">
        <v>121</v>
      </c>
      <c r="C3374" s="10" t="s">
        <v>122</v>
      </c>
      <c r="D3374" s="11">
        <v>2006</v>
      </c>
      <c r="E3374" s="7" t="s">
        <v>195</v>
      </c>
      <c r="F3374" s="8">
        <v>7226.161193865908</v>
      </c>
      <c r="G3374" s="8">
        <v>76441.150697282952</v>
      </c>
      <c r="H3374" s="8">
        <v>4117.1534765105825</v>
      </c>
      <c r="I3374" s="8">
        <v>54464.765557143139</v>
      </c>
      <c r="J3374" t="str">
        <f>LOOKUP(A3374,Feuil7!A$2:A$28,Feuil7!D$2:D$28)</f>
        <v>BRETAGNE</v>
      </c>
      <c r="K3374" t="str">
        <f t="shared" si="211"/>
        <v>niveau secondaire</v>
      </c>
      <c r="L3374" t="str">
        <f t="shared" si="212"/>
        <v>OUEST</v>
      </c>
      <c r="M3374" s="11">
        <f t="shared" si="213"/>
        <v>142249.23092480257</v>
      </c>
      <c r="N3374" s="11">
        <f t="shared" si="214"/>
        <v>11343.314670376491</v>
      </c>
    </row>
    <row r="3375" spans="1:14" x14ac:dyDescent="0.25">
      <c r="A3375" s="5">
        <v>93</v>
      </c>
      <c r="B3375" s="9" t="s">
        <v>310</v>
      </c>
      <c r="C3375" s="10" t="s">
        <v>19</v>
      </c>
      <c r="D3375" s="11">
        <v>2011</v>
      </c>
      <c r="E3375" s="7" t="s">
        <v>197</v>
      </c>
      <c r="F3375" s="8">
        <v>4953.1523196853741</v>
      </c>
      <c r="G3375" s="8">
        <v>101513.50979687351</v>
      </c>
      <c r="H3375" s="8">
        <v>6552.2497102116167</v>
      </c>
      <c r="I3375" s="8">
        <v>119556.28396199475</v>
      </c>
      <c r="J3375" t="str">
        <f>LOOKUP(A3375,Feuil7!A$2:A$28,Feuil7!D$2:D$28)</f>
        <v>PROVENCE-ALPES-COTE D'AZUR</v>
      </c>
      <c r="K3375" t="str">
        <f t="shared" si="211"/>
        <v>niveau supérieur</v>
      </c>
      <c r="L3375" t="str">
        <f t="shared" si="212"/>
        <v>MEDITERRANEE</v>
      </c>
      <c r="M3375" s="11">
        <f t="shared" si="213"/>
        <v>232575.19578876524</v>
      </c>
      <c r="N3375" s="11">
        <f t="shared" si="214"/>
        <v>11505.402029896992</v>
      </c>
    </row>
    <row r="3376" spans="1:14" x14ac:dyDescent="0.25">
      <c r="A3376" s="5">
        <v>82</v>
      </c>
      <c r="B3376" s="9" t="s">
        <v>147</v>
      </c>
      <c r="C3376" s="10" t="s">
        <v>148</v>
      </c>
      <c r="D3376" s="11">
        <v>1990</v>
      </c>
      <c r="E3376" s="7" t="s">
        <v>11</v>
      </c>
      <c r="F3376" s="8">
        <v>14849</v>
      </c>
      <c r="G3376" s="8">
        <v>109944</v>
      </c>
      <c r="H3376" s="8">
        <v>10360</v>
      </c>
      <c r="I3376" s="8">
        <v>132793</v>
      </c>
      <c r="J3376" t="str">
        <f>LOOKUP(A3376,Feuil7!A$2:A$28,Feuil7!D$2:D$28)</f>
        <v>RHONE-ALPES</v>
      </c>
      <c r="K3376" t="str">
        <f t="shared" si="211"/>
        <v>niveau primaire</v>
      </c>
      <c r="L3376" t="str">
        <f t="shared" si="212"/>
        <v>CENTRE-EST</v>
      </c>
      <c r="M3376" s="11">
        <f t="shared" si="213"/>
        <v>267946</v>
      </c>
      <c r="N3376" s="11">
        <f t="shared" si="214"/>
        <v>25209</v>
      </c>
    </row>
    <row r="3377" spans="1:14" x14ac:dyDescent="0.25">
      <c r="A3377" s="5">
        <v>73</v>
      </c>
      <c r="B3377" s="9" t="s">
        <v>30</v>
      </c>
      <c r="C3377" s="10" t="s">
        <v>31</v>
      </c>
      <c r="D3377" s="11">
        <v>2011</v>
      </c>
      <c r="E3377" s="7" t="s">
        <v>11</v>
      </c>
      <c r="F3377" s="8">
        <v>831.67408100230148</v>
      </c>
      <c r="G3377" s="8">
        <v>14348.652138514612</v>
      </c>
      <c r="H3377" s="8">
        <v>743.45546086050865</v>
      </c>
      <c r="I3377" s="8">
        <v>15798.617681011137</v>
      </c>
      <c r="J3377" t="str">
        <f>LOOKUP(A3377,Feuil7!A$2:A$28,Feuil7!D$2:D$28)</f>
        <v>MIDI-PYRENEES</v>
      </c>
      <c r="K3377" t="str">
        <f t="shared" si="211"/>
        <v>niveau primaire</v>
      </c>
      <c r="L3377" t="str">
        <f t="shared" si="212"/>
        <v>SUD-OUEST</v>
      </c>
      <c r="M3377" s="11">
        <f t="shared" si="213"/>
        <v>31722.399361388561</v>
      </c>
      <c r="N3377" s="11">
        <f t="shared" si="214"/>
        <v>1575.1295418628101</v>
      </c>
    </row>
    <row r="3378" spans="1:14" x14ac:dyDescent="0.25">
      <c r="A3378" s="5">
        <v>11</v>
      </c>
      <c r="B3378" s="9" t="s">
        <v>156</v>
      </c>
      <c r="C3378" s="10" t="s">
        <v>157</v>
      </c>
      <c r="D3378" s="11">
        <v>2011</v>
      </c>
      <c r="E3378" s="7" t="s">
        <v>193</v>
      </c>
      <c r="F3378" s="8">
        <v>241.42331099640802</v>
      </c>
      <c r="G3378" s="8">
        <v>25142.573381860024</v>
      </c>
      <c r="H3378" s="8">
        <v>198.42273951239562</v>
      </c>
      <c r="I3378" s="8">
        <v>43592.108219206537</v>
      </c>
      <c r="J3378" t="str">
        <f>LOOKUP(A3378,Feuil7!A$2:A$28,Feuil7!D$2:D$28)</f>
        <v>ILE-DE-FRANCE</v>
      </c>
      <c r="K3378" t="str">
        <f t="shared" si="211"/>
        <v>niveau primaire</v>
      </c>
      <c r="L3378" t="str">
        <f t="shared" si="212"/>
        <v>REGION PARISIENNE</v>
      </c>
      <c r="M3378" s="11">
        <f t="shared" si="213"/>
        <v>69174.527651575365</v>
      </c>
      <c r="N3378" s="11">
        <f t="shared" si="214"/>
        <v>439.84605050880361</v>
      </c>
    </row>
    <row r="3379" spans="1:14" x14ac:dyDescent="0.25">
      <c r="A3379" s="5">
        <v>41</v>
      </c>
      <c r="B3379" s="9" t="s">
        <v>180</v>
      </c>
      <c r="C3379" s="10" t="s">
        <v>181</v>
      </c>
      <c r="D3379">
        <v>1968</v>
      </c>
      <c r="E3379" s="7" t="s">
        <v>195</v>
      </c>
      <c r="F3379" s="8">
        <v>5092</v>
      </c>
      <c r="G3379" s="8">
        <v>9152</v>
      </c>
      <c r="H3379" s="8">
        <v>3208</v>
      </c>
      <c r="I3379" s="8">
        <v>5960</v>
      </c>
      <c r="J3379" t="str">
        <f>LOOKUP(A3379,Feuil7!A$2:A$28,Feuil7!D$2:D$28)</f>
        <v>LORRAINE</v>
      </c>
      <c r="K3379" t="str">
        <f t="shared" si="211"/>
        <v>niveau secondaire</v>
      </c>
      <c r="L3379" t="str">
        <f t="shared" si="212"/>
        <v>EST</v>
      </c>
      <c r="M3379" s="11">
        <f t="shared" si="213"/>
        <v>23412</v>
      </c>
      <c r="N3379" s="11">
        <f t="shared" si="214"/>
        <v>8300</v>
      </c>
    </row>
    <row r="3380" spans="1:14" x14ac:dyDescent="0.25">
      <c r="A3380" s="5">
        <v>25</v>
      </c>
      <c r="B3380" s="9" t="s">
        <v>131</v>
      </c>
      <c r="C3380" s="10" t="s">
        <v>132</v>
      </c>
      <c r="D3380" s="11">
        <v>2011</v>
      </c>
      <c r="E3380" s="7" t="s">
        <v>193</v>
      </c>
      <c r="F3380" s="8">
        <v>47.685354385340887</v>
      </c>
      <c r="G3380" s="8">
        <v>12412.209815186792</v>
      </c>
      <c r="H3380" s="8">
        <v>48.067948562599867</v>
      </c>
      <c r="I3380" s="8">
        <v>20463.126441211039</v>
      </c>
      <c r="J3380" t="str">
        <f>LOOKUP(A3380,Feuil7!A$2:A$28,Feuil7!D$2:D$28)</f>
        <v>BASSE-NORMANDIE</v>
      </c>
      <c r="K3380" t="str">
        <f t="shared" si="211"/>
        <v>niveau primaire</v>
      </c>
      <c r="L3380" t="str">
        <f t="shared" si="212"/>
        <v>BASSIN PARISIEN</v>
      </c>
      <c r="M3380" s="11">
        <f t="shared" si="213"/>
        <v>32971.089559345775</v>
      </c>
      <c r="N3380" s="11">
        <f t="shared" si="214"/>
        <v>95.753302947940753</v>
      </c>
    </row>
    <row r="3381" spans="1:14" x14ac:dyDescent="0.25">
      <c r="A3381" s="5">
        <v>53</v>
      </c>
      <c r="B3381" s="9" t="s">
        <v>70</v>
      </c>
      <c r="C3381" s="10" t="s">
        <v>71</v>
      </c>
      <c r="D3381" s="11">
        <v>1982</v>
      </c>
      <c r="E3381" s="7" t="s">
        <v>11</v>
      </c>
      <c r="F3381" s="8">
        <v>8408</v>
      </c>
      <c r="G3381" s="8">
        <v>67348</v>
      </c>
      <c r="H3381" s="8">
        <v>6328</v>
      </c>
      <c r="I3381" s="8">
        <v>104064</v>
      </c>
      <c r="J3381" t="str">
        <f>LOOKUP(A3381,Feuil7!A$2:A$28,Feuil7!D$2:D$28)</f>
        <v>BRETAGNE</v>
      </c>
      <c r="K3381" t="str">
        <f t="shared" si="211"/>
        <v>niveau primaire</v>
      </c>
      <c r="L3381" t="str">
        <f t="shared" si="212"/>
        <v>OUEST</v>
      </c>
      <c r="M3381" s="11">
        <f t="shared" si="213"/>
        <v>186148</v>
      </c>
      <c r="N3381" s="11">
        <f t="shared" si="214"/>
        <v>14736</v>
      </c>
    </row>
    <row r="3382" spans="1:14" x14ac:dyDescent="0.25">
      <c r="A3382" s="5">
        <v>26</v>
      </c>
      <c r="B3382" s="9" t="s">
        <v>151</v>
      </c>
      <c r="C3382" s="10" t="s">
        <v>152</v>
      </c>
      <c r="D3382" s="11">
        <v>2011</v>
      </c>
      <c r="E3382" s="7" t="s">
        <v>195</v>
      </c>
      <c r="F3382" s="8">
        <v>5810.1660129251795</v>
      </c>
      <c r="G3382" s="8">
        <v>69612.946018673974</v>
      </c>
      <c r="H3382" s="8">
        <v>3451.1412184492519</v>
      </c>
      <c r="I3382" s="8">
        <v>46471.509512956385</v>
      </c>
      <c r="J3382" t="str">
        <f>LOOKUP(A3382,Feuil7!A$2:A$28,Feuil7!D$2:D$28)</f>
        <v>BOURGOGNE</v>
      </c>
      <c r="K3382" t="str">
        <f t="shared" si="211"/>
        <v>niveau secondaire</v>
      </c>
      <c r="L3382" t="str">
        <f t="shared" si="212"/>
        <v>BASSIN PARISIEN</v>
      </c>
      <c r="M3382" s="11">
        <f t="shared" si="213"/>
        <v>125345.76276300479</v>
      </c>
      <c r="N3382" s="11">
        <f t="shared" si="214"/>
        <v>9261.3072313744306</v>
      </c>
    </row>
    <row r="3383" spans="1:14" x14ac:dyDescent="0.25">
      <c r="A3383" s="5">
        <v>83</v>
      </c>
      <c r="B3383" s="9" t="s">
        <v>135</v>
      </c>
      <c r="C3383" s="10" t="s">
        <v>136</v>
      </c>
      <c r="D3383" s="11">
        <v>2011</v>
      </c>
      <c r="E3383" s="7" t="s">
        <v>197</v>
      </c>
      <c r="F3383" s="8">
        <v>3819.3039213447723</v>
      </c>
      <c r="G3383" s="8">
        <v>51073.314977034781</v>
      </c>
      <c r="H3383" s="8">
        <v>4418.3218003941438</v>
      </c>
      <c r="I3383" s="8">
        <v>62072.627198417591</v>
      </c>
      <c r="J3383" t="str">
        <f>LOOKUP(A3383,Feuil7!A$2:A$28,Feuil7!D$2:D$28)</f>
        <v>AUVERGNE</v>
      </c>
      <c r="K3383" t="str">
        <f t="shared" si="211"/>
        <v>niveau supérieur</v>
      </c>
      <c r="L3383" t="str">
        <f t="shared" si="212"/>
        <v>CENTRE-EST</v>
      </c>
      <c r="M3383" s="11">
        <f t="shared" si="213"/>
        <v>121383.56789719129</v>
      </c>
      <c r="N3383" s="11">
        <f t="shared" si="214"/>
        <v>8237.6257217389157</v>
      </c>
    </row>
    <row r="3384" spans="1:14" x14ac:dyDescent="0.25">
      <c r="A3384" s="5">
        <v>41</v>
      </c>
      <c r="B3384" s="9" t="s">
        <v>119</v>
      </c>
      <c r="C3384" s="10" t="s">
        <v>120</v>
      </c>
      <c r="D3384" s="11">
        <v>1990</v>
      </c>
      <c r="E3384" s="7" t="s">
        <v>11</v>
      </c>
      <c r="F3384" s="8">
        <v>2449</v>
      </c>
      <c r="G3384" s="8">
        <v>18215</v>
      </c>
      <c r="H3384" s="8">
        <v>1880</v>
      </c>
      <c r="I3384" s="8">
        <v>22869</v>
      </c>
      <c r="J3384" t="str">
        <f>LOOKUP(A3384,Feuil7!A$2:A$28,Feuil7!D$2:D$28)</f>
        <v>LORRAINE</v>
      </c>
      <c r="K3384" t="str">
        <f t="shared" si="211"/>
        <v>niveau primaire</v>
      </c>
      <c r="L3384" t="str">
        <f t="shared" si="212"/>
        <v>EST</v>
      </c>
      <c r="M3384" s="11">
        <f t="shared" si="213"/>
        <v>45413</v>
      </c>
      <c r="N3384" s="11">
        <f t="shared" si="214"/>
        <v>4329</v>
      </c>
    </row>
    <row r="3385" spans="1:14" x14ac:dyDescent="0.25">
      <c r="A3385" s="5">
        <v>54</v>
      </c>
      <c r="B3385" s="9" t="s">
        <v>176</v>
      </c>
      <c r="C3385" s="10" t="s">
        <v>177</v>
      </c>
      <c r="D3385" s="11">
        <v>1990</v>
      </c>
      <c r="E3385" s="7" t="s">
        <v>11</v>
      </c>
      <c r="F3385" s="8">
        <v>3601</v>
      </c>
      <c r="G3385" s="8">
        <v>35913</v>
      </c>
      <c r="H3385" s="8">
        <v>2824</v>
      </c>
      <c r="I3385" s="8">
        <v>42520</v>
      </c>
      <c r="J3385" t="str">
        <f>LOOKUP(A3385,Feuil7!A$2:A$28,Feuil7!D$2:D$28)</f>
        <v>POITOU-CHARENTES</v>
      </c>
      <c r="K3385" t="str">
        <f t="shared" si="211"/>
        <v>niveau primaire</v>
      </c>
      <c r="L3385" t="str">
        <f t="shared" si="212"/>
        <v>OUEST</v>
      </c>
      <c r="M3385" s="11">
        <f t="shared" si="213"/>
        <v>84858</v>
      </c>
      <c r="N3385" s="11">
        <f t="shared" si="214"/>
        <v>6425</v>
      </c>
    </row>
    <row r="3386" spans="1:14" x14ac:dyDescent="0.25">
      <c r="A3386" s="5">
        <v>72</v>
      </c>
      <c r="B3386" s="9" t="s">
        <v>92</v>
      </c>
      <c r="C3386" s="10" t="s">
        <v>93</v>
      </c>
      <c r="D3386" s="11">
        <v>1975</v>
      </c>
      <c r="E3386" s="7" t="s">
        <v>196</v>
      </c>
      <c r="F3386" s="8">
        <v>1195</v>
      </c>
      <c r="G3386" s="8">
        <v>5410</v>
      </c>
      <c r="H3386" s="8">
        <v>1315</v>
      </c>
      <c r="I3386" s="8">
        <v>4515</v>
      </c>
      <c r="J3386" t="str">
        <f>LOOKUP(A3386,Feuil7!A$2:A$28,Feuil7!D$2:D$28)</f>
        <v>AQUITAINE</v>
      </c>
      <c r="K3386" t="str">
        <f t="shared" si="211"/>
        <v>niveau supérieur</v>
      </c>
      <c r="L3386" t="str">
        <f t="shared" si="212"/>
        <v>SUD-OUEST</v>
      </c>
      <c r="M3386" s="11">
        <f t="shared" si="213"/>
        <v>12435</v>
      </c>
      <c r="N3386" s="11">
        <f t="shared" si="214"/>
        <v>2510</v>
      </c>
    </row>
    <row r="3387" spans="1:14" x14ac:dyDescent="0.25">
      <c r="A3387" s="5">
        <v>82</v>
      </c>
      <c r="B3387" s="9" t="s">
        <v>47</v>
      </c>
      <c r="C3387" s="10" t="s">
        <v>155</v>
      </c>
      <c r="D3387" s="11">
        <v>2006</v>
      </c>
      <c r="E3387" s="7" t="s">
        <v>195</v>
      </c>
      <c r="F3387" s="8">
        <v>7293.3201994292958</v>
      </c>
      <c r="G3387" s="8">
        <v>73419.854983647761</v>
      </c>
      <c r="H3387" s="8">
        <v>4365.8130480740529</v>
      </c>
      <c r="I3387" s="8">
        <v>51803.821735795886</v>
      </c>
      <c r="J3387" t="str">
        <f>LOOKUP(A3387,Feuil7!A$2:A$28,Feuil7!D$2:D$28)</f>
        <v>RHONE-ALPES</v>
      </c>
      <c r="K3387" t="str">
        <f t="shared" si="211"/>
        <v>niveau secondaire</v>
      </c>
      <c r="L3387" t="str">
        <f t="shared" si="212"/>
        <v>CENTRE-EST</v>
      </c>
      <c r="M3387" s="11">
        <f t="shared" si="213"/>
        <v>136882.80996694698</v>
      </c>
      <c r="N3387" s="11">
        <f t="shared" si="214"/>
        <v>11659.133247503349</v>
      </c>
    </row>
    <row r="3388" spans="1:14" x14ac:dyDescent="0.25">
      <c r="A3388" s="5">
        <v>82</v>
      </c>
      <c r="B3388" s="9" t="s">
        <v>96</v>
      </c>
      <c r="C3388" s="10" t="s">
        <v>97</v>
      </c>
      <c r="D3388" s="11">
        <v>1982</v>
      </c>
      <c r="E3388" s="7" t="s">
        <v>193</v>
      </c>
      <c r="F3388" s="8">
        <v>2108</v>
      </c>
      <c r="G3388" s="8">
        <v>43480</v>
      </c>
      <c r="H3388" s="8">
        <v>1928</v>
      </c>
      <c r="I3388" s="8">
        <v>63072</v>
      </c>
      <c r="J3388" t="str">
        <f>LOOKUP(A3388,Feuil7!A$2:A$28,Feuil7!D$2:D$28)</f>
        <v>RHONE-ALPES</v>
      </c>
      <c r="K3388" t="str">
        <f t="shared" si="211"/>
        <v>niveau primaire</v>
      </c>
      <c r="L3388" t="str">
        <f t="shared" si="212"/>
        <v>CENTRE-EST</v>
      </c>
      <c r="M3388" s="11">
        <f t="shared" si="213"/>
        <v>110588</v>
      </c>
      <c r="N3388" s="11">
        <f t="shared" si="214"/>
        <v>4036</v>
      </c>
    </row>
    <row r="3389" spans="1:14" x14ac:dyDescent="0.25">
      <c r="A3389" s="5">
        <v>72</v>
      </c>
      <c r="B3389" s="9" t="s">
        <v>137</v>
      </c>
      <c r="C3389" s="10" t="s">
        <v>138</v>
      </c>
      <c r="D3389" s="11">
        <v>1999</v>
      </c>
      <c r="E3389" s="7" t="s">
        <v>11</v>
      </c>
      <c r="F3389" s="8">
        <v>2231</v>
      </c>
      <c r="G3389" s="8">
        <v>31475</v>
      </c>
      <c r="H3389" s="8">
        <v>1505</v>
      </c>
      <c r="I3389" s="8">
        <v>41315</v>
      </c>
      <c r="J3389" t="str">
        <f>LOOKUP(A3389,Feuil7!A$2:A$28,Feuil7!D$2:D$28)</f>
        <v>AQUITAINE</v>
      </c>
      <c r="K3389" t="str">
        <f t="shared" si="211"/>
        <v>niveau primaire</v>
      </c>
      <c r="L3389" t="str">
        <f t="shared" si="212"/>
        <v>SUD-OUEST</v>
      </c>
      <c r="M3389" s="11">
        <f t="shared" si="213"/>
        <v>76526</v>
      </c>
      <c r="N3389" s="11">
        <f t="shared" si="214"/>
        <v>3736</v>
      </c>
    </row>
    <row r="3390" spans="1:14" x14ac:dyDescent="0.25">
      <c r="A3390" s="5">
        <v>52</v>
      </c>
      <c r="B3390" s="9" t="s">
        <v>61</v>
      </c>
      <c r="C3390" s="10" t="s">
        <v>153</v>
      </c>
      <c r="D3390" s="11">
        <v>2011</v>
      </c>
      <c r="E3390" s="7" t="s">
        <v>193</v>
      </c>
      <c r="F3390" s="8">
        <v>70.145007061409785</v>
      </c>
      <c r="G3390" s="8">
        <v>19289.832684592184</v>
      </c>
      <c r="H3390" s="8">
        <v>34.612720504428907</v>
      </c>
      <c r="I3390" s="8">
        <v>35842.698248669629</v>
      </c>
      <c r="J3390" t="str">
        <f>LOOKUP(A3390,Feuil7!A$2:A$28,Feuil7!D$2:D$28)</f>
        <v>PAYS DE LA LOIRE</v>
      </c>
      <c r="K3390" t="str">
        <f t="shared" si="211"/>
        <v>niveau primaire</v>
      </c>
      <c r="L3390" t="str">
        <f t="shared" si="212"/>
        <v>OUEST</v>
      </c>
      <c r="M3390" s="11">
        <f t="shared" si="213"/>
        <v>55237.288660827646</v>
      </c>
      <c r="N3390" s="11">
        <f t="shared" si="214"/>
        <v>104.75772756583869</v>
      </c>
    </row>
    <row r="3391" spans="1:14" x14ac:dyDescent="0.25">
      <c r="A3391" s="5">
        <v>91</v>
      </c>
      <c r="B3391" s="9" t="s">
        <v>28</v>
      </c>
      <c r="C3391" s="10" t="s">
        <v>29</v>
      </c>
      <c r="D3391" s="11">
        <v>2011</v>
      </c>
      <c r="E3391" s="7" t="s">
        <v>194</v>
      </c>
      <c r="F3391" s="8">
        <v>1202.1665384671232</v>
      </c>
      <c r="G3391" s="8">
        <v>7994.3114803676517</v>
      </c>
      <c r="H3391" s="8">
        <v>886.02908213002729</v>
      </c>
      <c r="I3391" s="8">
        <v>11400.920433813801</v>
      </c>
      <c r="J3391" t="str">
        <f>LOOKUP(A3391,Feuil7!A$2:A$28,Feuil7!D$2:D$28)</f>
        <v>LANGUEDOC-ROUSSILLON</v>
      </c>
      <c r="K3391" t="str">
        <f t="shared" si="211"/>
        <v>niveau secondaire</v>
      </c>
      <c r="L3391" t="str">
        <f t="shared" si="212"/>
        <v>MEDITERRANEE</v>
      </c>
      <c r="M3391" s="11">
        <f t="shared" si="213"/>
        <v>21483.427534778602</v>
      </c>
      <c r="N3391" s="11">
        <f t="shared" si="214"/>
        <v>2088.1956205971505</v>
      </c>
    </row>
    <row r="3392" spans="1:14" x14ac:dyDescent="0.25">
      <c r="A3392" s="5">
        <v>82</v>
      </c>
      <c r="B3392" s="9" t="s">
        <v>23</v>
      </c>
      <c r="C3392" s="10" t="s">
        <v>154</v>
      </c>
      <c r="D3392" s="11">
        <v>1999</v>
      </c>
      <c r="E3392" s="7" t="s">
        <v>195</v>
      </c>
      <c r="F3392" s="8">
        <v>3842</v>
      </c>
      <c r="G3392" s="8">
        <v>42285</v>
      </c>
      <c r="H3392" s="8">
        <v>2265</v>
      </c>
      <c r="I3392" s="8">
        <v>30101</v>
      </c>
      <c r="J3392" t="str">
        <f>LOOKUP(A3392,Feuil7!A$2:A$28,Feuil7!D$2:D$28)</f>
        <v>RHONE-ALPES</v>
      </c>
      <c r="K3392" t="str">
        <f t="shared" si="211"/>
        <v>niveau secondaire</v>
      </c>
      <c r="L3392" t="str">
        <f t="shared" si="212"/>
        <v>CENTRE-EST</v>
      </c>
      <c r="M3392" s="11">
        <f t="shared" si="213"/>
        <v>78493</v>
      </c>
      <c r="N3392" s="11">
        <f t="shared" si="214"/>
        <v>6107</v>
      </c>
    </row>
    <row r="3393" spans="1:14" x14ac:dyDescent="0.25">
      <c r="A3393" s="5">
        <v>43</v>
      </c>
      <c r="B3393" s="9" t="s">
        <v>34</v>
      </c>
      <c r="C3393" s="10" t="s">
        <v>64</v>
      </c>
      <c r="D3393" s="11">
        <v>1975</v>
      </c>
      <c r="E3393" s="7" t="s">
        <v>11</v>
      </c>
      <c r="F3393" s="8">
        <v>7220</v>
      </c>
      <c r="G3393" s="8">
        <v>48135</v>
      </c>
      <c r="H3393" s="8">
        <v>6080</v>
      </c>
      <c r="I3393" s="8">
        <v>49880</v>
      </c>
      <c r="J3393" t="str">
        <f>LOOKUP(A3393,Feuil7!A$2:A$28,Feuil7!D$2:D$28)</f>
        <v>FRANCHE-COMTE</v>
      </c>
      <c r="K3393" t="str">
        <f t="shared" si="211"/>
        <v>niveau primaire</v>
      </c>
      <c r="L3393" t="str">
        <f t="shared" si="212"/>
        <v>EST</v>
      </c>
      <c r="M3393" s="11">
        <f t="shared" si="213"/>
        <v>111315</v>
      </c>
      <c r="N3393" s="11">
        <f t="shared" si="214"/>
        <v>13300</v>
      </c>
    </row>
    <row r="3394" spans="1:14" x14ac:dyDescent="0.25">
      <c r="A3394" s="5">
        <v>24</v>
      </c>
      <c r="B3394" s="9" t="s">
        <v>86</v>
      </c>
      <c r="C3394" s="10" t="s">
        <v>87</v>
      </c>
      <c r="D3394">
        <v>1968</v>
      </c>
      <c r="E3394" s="7" t="s">
        <v>194</v>
      </c>
      <c r="F3394" s="8">
        <v>1240</v>
      </c>
      <c r="G3394" s="8">
        <v>3680</v>
      </c>
      <c r="H3394" s="8">
        <v>1568</v>
      </c>
      <c r="I3394" s="8">
        <v>6624</v>
      </c>
      <c r="J3394" t="str">
        <f>LOOKUP(A3394,Feuil7!A$2:A$28,Feuil7!D$2:D$28)</f>
        <v>CENTRE</v>
      </c>
      <c r="K3394" t="str">
        <f t="shared" si="211"/>
        <v>niveau secondaire</v>
      </c>
      <c r="L3394" t="str">
        <f t="shared" si="212"/>
        <v>BASSIN PARISIEN</v>
      </c>
      <c r="M3394" s="11">
        <f t="shared" si="213"/>
        <v>13112</v>
      </c>
      <c r="N3394" s="11">
        <f t="shared" si="214"/>
        <v>2808</v>
      </c>
    </row>
    <row r="3395" spans="1:14" x14ac:dyDescent="0.25">
      <c r="A3395" s="5">
        <v>52</v>
      </c>
      <c r="B3395" s="9" t="s">
        <v>57</v>
      </c>
      <c r="C3395" s="10" t="s">
        <v>117</v>
      </c>
      <c r="D3395" s="11">
        <v>2006</v>
      </c>
      <c r="E3395" s="7" t="s">
        <v>197</v>
      </c>
      <c r="F3395" s="8">
        <v>1310.8465277167186</v>
      </c>
      <c r="G3395" s="8">
        <v>14341.038732860992</v>
      </c>
      <c r="H3395" s="8">
        <v>1840.1235166686681</v>
      </c>
      <c r="I3395" s="8">
        <v>17758.784012283519</v>
      </c>
      <c r="J3395" t="str">
        <f>LOOKUP(A3395,Feuil7!A$2:A$28,Feuil7!D$2:D$28)</f>
        <v>PAYS DE LA LOIRE</v>
      </c>
      <c r="K3395" t="str">
        <f t="shared" ref="K3395:K3458" si="215">IF(OR(E3395="Aucun",E3395="CEP"),"niveau primaire",IF(OR(E3395="CAP-BEP",E3395="BEPC"),"niveau secondaire",IF(OR(E3395="BAC",E3395="SUP"),"niveau supérieur","")))</f>
        <v>niveau supérieur</v>
      </c>
      <c r="L3395" t="str">
        <f t="shared" ref="L3395:L3458" si="216">IF(OR(J3395="ile-de-France"),"REGION PARISIENNE",IF(OR(J3395="bourgogne",J3395="centre",J3395="champagne-ardenne",J3395="basse-normandie",J3395="haute-normandie",J3395="picardie"),"BASSIN PARISIEN",IF(OR(J3395="nord pas-de-calais"),"NORD",IF(OR(J3395="alsace",J3395="franche-comte",J3395="lorraine"),"EST",IF(OR(J3395="bretagne",J3395="pays de la loire",J3395="poitou-charentes"),"OUEST",IF(OR(J3395="aquitaine",J3395="limousin",J3395="midi-pyrenees"),"SUD-OUEST",IF(OR(J3395="auvergne",J3395="rhone-alpes"),"CENTRE-EST",IF(OR(J3395="languedoc-roussillon",J3395="provence-alpes-cote d'azur",J3395="corse"),"MEDITERRANEE",""))))))))</f>
        <v>OUEST</v>
      </c>
      <c r="M3395" s="11">
        <f t="shared" ref="M3395:M3458" si="217">SUM(F3395,G3395,H3395,I3395)</f>
        <v>35250.792789529893</v>
      </c>
      <c r="N3395" s="11">
        <f t="shared" ref="N3395:N3458" si="218">SUM(F3395,H3395)</f>
        <v>3150.9700443853867</v>
      </c>
    </row>
    <row r="3396" spans="1:14" x14ac:dyDescent="0.25">
      <c r="A3396" s="5">
        <v>52</v>
      </c>
      <c r="B3396" s="9" t="s">
        <v>61</v>
      </c>
      <c r="C3396" s="10" t="s">
        <v>153</v>
      </c>
      <c r="D3396" s="11">
        <v>1999</v>
      </c>
      <c r="E3396" s="7" t="s">
        <v>193</v>
      </c>
      <c r="F3396" s="8">
        <v>192</v>
      </c>
      <c r="G3396" s="8">
        <v>28800</v>
      </c>
      <c r="H3396" s="8">
        <v>140</v>
      </c>
      <c r="I3396" s="8">
        <v>47044</v>
      </c>
      <c r="J3396" t="str">
        <f>LOOKUP(A3396,Feuil7!A$2:A$28,Feuil7!D$2:D$28)</f>
        <v>PAYS DE LA LOIRE</v>
      </c>
      <c r="K3396" t="str">
        <f t="shared" si="215"/>
        <v>niveau primaire</v>
      </c>
      <c r="L3396" t="str">
        <f t="shared" si="216"/>
        <v>OUEST</v>
      </c>
      <c r="M3396" s="11">
        <f t="shared" si="217"/>
        <v>76176</v>
      </c>
      <c r="N3396" s="11">
        <f t="shared" si="218"/>
        <v>332</v>
      </c>
    </row>
    <row r="3397" spans="1:14" x14ac:dyDescent="0.25">
      <c r="A3397" s="5">
        <v>83</v>
      </c>
      <c r="B3397" s="9" t="s">
        <v>37</v>
      </c>
      <c r="C3397" s="10" t="s">
        <v>38</v>
      </c>
      <c r="D3397" s="11">
        <v>2011</v>
      </c>
      <c r="E3397" s="7" t="s">
        <v>193</v>
      </c>
      <c r="F3397" s="8">
        <v>15.356114117040359</v>
      </c>
      <c r="G3397" s="8">
        <v>7313.7603449167782</v>
      </c>
      <c r="H3397" s="8">
        <v>2.85565293249529</v>
      </c>
      <c r="I3397" s="8">
        <v>10941.861010723516</v>
      </c>
      <c r="J3397" t="str">
        <f>LOOKUP(A3397,Feuil7!A$2:A$28,Feuil7!D$2:D$28)</f>
        <v>AUVERGNE</v>
      </c>
      <c r="K3397" t="str">
        <f t="shared" si="215"/>
        <v>niveau primaire</v>
      </c>
      <c r="L3397" t="str">
        <f t="shared" si="216"/>
        <v>CENTRE-EST</v>
      </c>
      <c r="M3397" s="11">
        <f t="shared" si="217"/>
        <v>18273.83312268983</v>
      </c>
      <c r="N3397" s="11">
        <f t="shared" si="218"/>
        <v>18.211767049535649</v>
      </c>
    </row>
    <row r="3398" spans="1:14" x14ac:dyDescent="0.25">
      <c r="A3398" s="5">
        <v>72</v>
      </c>
      <c r="B3398" s="9" t="s">
        <v>44</v>
      </c>
      <c r="C3398" s="10" t="s">
        <v>62</v>
      </c>
      <c r="D3398" s="11">
        <v>2006</v>
      </c>
      <c r="E3398" s="7" t="s">
        <v>194</v>
      </c>
      <c r="F3398" s="8">
        <v>1403.5011932024322</v>
      </c>
      <c r="G3398" s="8">
        <v>8071.0756353556962</v>
      </c>
      <c r="H3398" s="8">
        <v>940.11401979347545</v>
      </c>
      <c r="I3398" s="8">
        <v>13640.948310539728</v>
      </c>
      <c r="J3398" t="str">
        <f>LOOKUP(A3398,Feuil7!A$2:A$28,Feuil7!D$2:D$28)</f>
        <v>AQUITAINE</v>
      </c>
      <c r="K3398" t="str">
        <f t="shared" si="215"/>
        <v>niveau secondaire</v>
      </c>
      <c r="L3398" t="str">
        <f t="shared" si="216"/>
        <v>SUD-OUEST</v>
      </c>
      <c r="M3398" s="11">
        <f t="shared" si="217"/>
        <v>24055.639158891332</v>
      </c>
      <c r="N3398" s="11">
        <f t="shared" si="218"/>
        <v>2343.6152129959078</v>
      </c>
    </row>
    <row r="3399" spans="1:14" x14ac:dyDescent="0.25">
      <c r="A3399" s="5">
        <v>43</v>
      </c>
      <c r="B3399" s="9" t="s">
        <v>184</v>
      </c>
      <c r="C3399" s="10" t="s">
        <v>185</v>
      </c>
      <c r="D3399">
        <v>1968</v>
      </c>
      <c r="E3399" s="7" t="s">
        <v>197</v>
      </c>
      <c r="F3399" s="8">
        <v>144</v>
      </c>
      <c r="G3399" s="8">
        <v>1732</v>
      </c>
      <c r="H3399" s="8">
        <v>88</v>
      </c>
      <c r="I3399" s="8">
        <v>500</v>
      </c>
      <c r="J3399" t="str">
        <f>LOOKUP(A3399,Feuil7!A$2:A$28,Feuil7!D$2:D$28)</f>
        <v>FRANCHE-COMTE</v>
      </c>
      <c r="K3399" t="str">
        <f t="shared" si="215"/>
        <v>niveau supérieur</v>
      </c>
      <c r="L3399" t="str">
        <f t="shared" si="216"/>
        <v>EST</v>
      </c>
      <c r="M3399" s="11">
        <f t="shared" si="217"/>
        <v>2464</v>
      </c>
      <c r="N3399" s="11">
        <f t="shared" si="218"/>
        <v>232</v>
      </c>
    </row>
    <row r="3400" spans="1:14" x14ac:dyDescent="0.25">
      <c r="A3400" s="5">
        <v>21</v>
      </c>
      <c r="B3400" s="9" t="s">
        <v>25</v>
      </c>
      <c r="C3400" s="10" t="s">
        <v>26</v>
      </c>
      <c r="D3400" s="11">
        <v>1975</v>
      </c>
      <c r="E3400" s="7" t="s">
        <v>197</v>
      </c>
      <c r="F3400" s="8">
        <v>315</v>
      </c>
      <c r="G3400" s="8">
        <v>3410</v>
      </c>
      <c r="H3400" s="8">
        <v>700</v>
      </c>
      <c r="I3400" s="8">
        <v>2705</v>
      </c>
      <c r="J3400" t="str">
        <f>LOOKUP(A3400,Feuil7!A$2:A$28,Feuil7!D$2:D$28)</f>
        <v>CHAMPAGNE-ARDENNE</v>
      </c>
      <c r="K3400" t="str">
        <f t="shared" si="215"/>
        <v>niveau supérieur</v>
      </c>
      <c r="L3400" t="str">
        <f t="shared" si="216"/>
        <v>BASSIN PARISIEN</v>
      </c>
      <c r="M3400" s="11">
        <f t="shared" si="217"/>
        <v>7130</v>
      </c>
      <c r="N3400" s="11">
        <f t="shared" si="218"/>
        <v>1015</v>
      </c>
    </row>
    <row r="3401" spans="1:14" x14ac:dyDescent="0.25">
      <c r="A3401" s="5">
        <v>54</v>
      </c>
      <c r="B3401" s="9" t="s">
        <v>42</v>
      </c>
      <c r="C3401" s="10" t="s">
        <v>43</v>
      </c>
      <c r="D3401" s="11">
        <v>1975</v>
      </c>
      <c r="E3401" s="7" t="s">
        <v>194</v>
      </c>
      <c r="F3401" s="8">
        <v>2265</v>
      </c>
      <c r="G3401" s="8">
        <v>5095</v>
      </c>
      <c r="H3401" s="8">
        <v>2650</v>
      </c>
      <c r="I3401" s="8">
        <v>8555</v>
      </c>
      <c r="J3401" t="str">
        <f>LOOKUP(A3401,Feuil7!A$2:A$28,Feuil7!D$2:D$28)</f>
        <v>POITOU-CHARENTES</v>
      </c>
      <c r="K3401" t="str">
        <f t="shared" si="215"/>
        <v>niveau secondaire</v>
      </c>
      <c r="L3401" t="str">
        <f t="shared" si="216"/>
        <v>OUEST</v>
      </c>
      <c r="M3401" s="11">
        <f t="shared" si="217"/>
        <v>18565</v>
      </c>
      <c r="N3401" s="11">
        <f t="shared" si="218"/>
        <v>4915</v>
      </c>
    </row>
    <row r="3402" spans="1:14" x14ac:dyDescent="0.25">
      <c r="A3402" s="5">
        <v>11</v>
      </c>
      <c r="B3402" s="9" t="s">
        <v>16</v>
      </c>
      <c r="C3402" s="10" t="s">
        <v>189</v>
      </c>
      <c r="D3402">
        <v>1968</v>
      </c>
      <c r="E3402" s="7" t="s">
        <v>196</v>
      </c>
      <c r="F3402" s="8">
        <v>4536</v>
      </c>
      <c r="G3402" s="8">
        <v>19016</v>
      </c>
      <c r="H3402" s="8">
        <v>6948</v>
      </c>
      <c r="I3402" s="8">
        <v>18924</v>
      </c>
      <c r="J3402" t="str">
        <f>LOOKUP(A3402,Feuil7!A$2:A$28,Feuil7!D$2:D$28)</f>
        <v>ILE-DE-FRANCE</v>
      </c>
      <c r="K3402" t="str">
        <f t="shared" si="215"/>
        <v>niveau supérieur</v>
      </c>
      <c r="L3402" t="str">
        <f t="shared" si="216"/>
        <v>REGION PARISIENNE</v>
      </c>
      <c r="M3402" s="11">
        <f t="shared" si="217"/>
        <v>49424</v>
      </c>
      <c r="N3402" s="11">
        <f t="shared" si="218"/>
        <v>11484</v>
      </c>
    </row>
    <row r="3403" spans="1:14" x14ac:dyDescent="0.25">
      <c r="A3403" s="5">
        <v>73</v>
      </c>
      <c r="B3403" s="9" t="s">
        <v>76</v>
      </c>
      <c r="C3403" s="10" t="s">
        <v>77</v>
      </c>
      <c r="D3403" s="11">
        <v>1982</v>
      </c>
      <c r="E3403" s="7" t="s">
        <v>193</v>
      </c>
      <c r="F3403" s="8">
        <v>908</v>
      </c>
      <c r="G3403" s="8">
        <v>14180</v>
      </c>
      <c r="H3403" s="8">
        <v>728</v>
      </c>
      <c r="I3403" s="8">
        <v>16604</v>
      </c>
      <c r="J3403" t="str">
        <f>LOOKUP(A3403,Feuil7!A$2:A$28,Feuil7!D$2:D$28)</f>
        <v>MIDI-PYRENEES</v>
      </c>
      <c r="K3403" t="str">
        <f t="shared" si="215"/>
        <v>niveau primaire</v>
      </c>
      <c r="L3403" t="str">
        <f t="shared" si="216"/>
        <v>SUD-OUEST</v>
      </c>
      <c r="M3403" s="11">
        <f t="shared" si="217"/>
        <v>32420</v>
      </c>
      <c r="N3403" s="11">
        <f t="shared" si="218"/>
        <v>1636</v>
      </c>
    </row>
    <row r="3404" spans="1:14" x14ac:dyDescent="0.25">
      <c r="A3404" s="5">
        <v>31</v>
      </c>
      <c r="B3404" s="9" t="s">
        <v>133</v>
      </c>
      <c r="C3404" s="10" t="s">
        <v>134</v>
      </c>
      <c r="D3404" s="11">
        <v>2006</v>
      </c>
      <c r="E3404" s="7" t="s">
        <v>194</v>
      </c>
      <c r="F3404" s="8">
        <v>5356.6937831201512</v>
      </c>
      <c r="G3404" s="8">
        <v>27085.044415629745</v>
      </c>
      <c r="H3404" s="8">
        <v>4584.1043870764597</v>
      </c>
      <c r="I3404" s="8">
        <v>41490.534238260581</v>
      </c>
      <c r="J3404" t="str">
        <f>LOOKUP(A3404,Feuil7!A$2:A$28,Feuil7!D$2:D$28)</f>
        <v>NORD-PAS-DE-CALAIS</v>
      </c>
      <c r="K3404" t="str">
        <f t="shared" si="215"/>
        <v>niveau secondaire</v>
      </c>
      <c r="L3404" t="str">
        <f t="shared" si="216"/>
        <v/>
      </c>
      <c r="M3404" s="11">
        <f t="shared" si="217"/>
        <v>78516.376824086939</v>
      </c>
      <c r="N3404" s="11">
        <f t="shared" si="218"/>
        <v>9940.798170196611</v>
      </c>
    </row>
    <row r="3405" spans="1:14" x14ac:dyDescent="0.25">
      <c r="A3405" s="5">
        <v>83</v>
      </c>
      <c r="B3405" s="9" t="s">
        <v>63</v>
      </c>
      <c r="C3405" s="10" t="s">
        <v>98</v>
      </c>
      <c r="D3405">
        <v>1968</v>
      </c>
      <c r="E3405" s="7" t="s">
        <v>194</v>
      </c>
      <c r="F3405" s="8">
        <v>772</v>
      </c>
      <c r="G3405" s="8">
        <v>1672</v>
      </c>
      <c r="H3405" s="8">
        <v>1208</v>
      </c>
      <c r="I3405" s="8">
        <v>3400</v>
      </c>
      <c r="J3405" t="str">
        <f>LOOKUP(A3405,Feuil7!A$2:A$28,Feuil7!D$2:D$28)</f>
        <v>AUVERGNE</v>
      </c>
      <c r="K3405" t="str">
        <f t="shared" si="215"/>
        <v>niveau secondaire</v>
      </c>
      <c r="L3405" t="str">
        <f t="shared" si="216"/>
        <v>CENTRE-EST</v>
      </c>
      <c r="M3405" s="11">
        <f t="shared" si="217"/>
        <v>7052</v>
      </c>
      <c r="N3405" s="11">
        <f t="shared" si="218"/>
        <v>1980</v>
      </c>
    </row>
    <row r="3406" spans="1:14" x14ac:dyDescent="0.25">
      <c r="A3406" s="5">
        <v>54</v>
      </c>
      <c r="B3406" s="9" t="s">
        <v>42</v>
      </c>
      <c r="C3406" s="10" t="s">
        <v>43</v>
      </c>
      <c r="D3406" s="11">
        <v>2006</v>
      </c>
      <c r="E3406" s="7" t="s">
        <v>194</v>
      </c>
      <c r="F3406" s="8">
        <v>1788.4240550352301</v>
      </c>
      <c r="G3406" s="8">
        <v>10692.128235458491</v>
      </c>
      <c r="H3406" s="8">
        <v>1374.7872738811893</v>
      </c>
      <c r="I3406" s="8">
        <v>18131.995100845477</v>
      </c>
      <c r="J3406" t="str">
        <f>LOOKUP(A3406,Feuil7!A$2:A$28,Feuil7!D$2:D$28)</f>
        <v>POITOU-CHARENTES</v>
      </c>
      <c r="K3406" t="str">
        <f t="shared" si="215"/>
        <v>niveau secondaire</v>
      </c>
      <c r="L3406" t="str">
        <f t="shared" si="216"/>
        <v>OUEST</v>
      </c>
      <c r="M3406" s="11">
        <f t="shared" si="217"/>
        <v>31987.334665220387</v>
      </c>
      <c r="N3406" s="11">
        <f t="shared" si="218"/>
        <v>3163.2113289164195</v>
      </c>
    </row>
    <row r="3407" spans="1:14" x14ac:dyDescent="0.25">
      <c r="A3407" s="5">
        <v>73</v>
      </c>
      <c r="B3407" s="9" t="s">
        <v>104</v>
      </c>
      <c r="C3407" s="10" t="s">
        <v>105</v>
      </c>
      <c r="D3407" s="11">
        <v>1982</v>
      </c>
      <c r="E3407" s="7" t="s">
        <v>195</v>
      </c>
      <c r="F3407" s="8">
        <v>2528</v>
      </c>
      <c r="G3407" s="8">
        <v>7300</v>
      </c>
      <c r="H3407" s="8">
        <v>1752</v>
      </c>
      <c r="I3407" s="8">
        <v>4232</v>
      </c>
      <c r="J3407" t="str">
        <f>LOOKUP(A3407,Feuil7!A$2:A$28,Feuil7!D$2:D$28)</f>
        <v>MIDI-PYRENEES</v>
      </c>
      <c r="K3407" t="str">
        <f t="shared" si="215"/>
        <v>niveau secondaire</v>
      </c>
      <c r="L3407" t="str">
        <f t="shared" si="216"/>
        <v>SUD-OUEST</v>
      </c>
      <c r="M3407" s="11">
        <f t="shared" si="217"/>
        <v>15812</v>
      </c>
      <c r="N3407" s="11">
        <f t="shared" si="218"/>
        <v>4280</v>
      </c>
    </row>
    <row r="3408" spans="1:14" x14ac:dyDescent="0.25">
      <c r="A3408" s="5">
        <v>24</v>
      </c>
      <c r="B3408" s="9" t="s">
        <v>84</v>
      </c>
      <c r="C3408" s="10" t="s">
        <v>85</v>
      </c>
      <c r="D3408" s="11">
        <v>1990</v>
      </c>
      <c r="E3408" s="7" t="s">
        <v>197</v>
      </c>
      <c r="F3408" s="8">
        <v>412</v>
      </c>
      <c r="G3408" s="8">
        <v>4892</v>
      </c>
      <c r="H3408" s="8">
        <v>556</v>
      </c>
      <c r="I3408" s="8">
        <v>4420</v>
      </c>
      <c r="J3408" t="str">
        <f>LOOKUP(A3408,Feuil7!A$2:A$28,Feuil7!D$2:D$28)</f>
        <v>CENTRE</v>
      </c>
      <c r="K3408" t="str">
        <f t="shared" si="215"/>
        <v>niveau supérieur</v>
      </c>
      <c r="L3408" t="str">
        <f t="shared" si="216"/>
        <v>BASSIN PARISIEN</v>
      </c>
      <c r="M3408" s="11">
        <f t="shared" si="217"/>
        <v>10280</v>
      </c>
      <c r="N3408" s="11">
        <f t="shared" si="218"/>
        <v>968</v>
      </c>
    </row>
    <row r="3409" spans="1:14" x14ac:dyDescent="0.25">
      <c r="A3409" s="5">
        <v>43</v>
      </c>
      <c r="B3409" s="9" t="s">
        <v>90</v>
      </c>
      <c r="C3409" s="10" t="s">
        <v>91</v>
      </c>
      <c r="D3409" s="11">
        <v>1990</v>
      </c>
      <c r="E3409" s="7" t="s">
        <v>11</v>
      </c>
      <c r="F3409" s="8">
        <v>3005</v>
      </c>
      <c r="G3409" s="8">
        <v>21270</v>
      </c>
      <c r="H3409" s="8">
        <v>2347</v>
      </c>
      <c r="I3409" s="8">
        <v>25120</v>
      </c>
      <c r="J3409" t="str">
        <f>LOOKUP(A3409,Feuil7!A$2:A$28,Feuil7!D$2:D$28)</f>
        <v>FRANCHE-COMTE</v>
      </c>
      <c r="K3409" t="str">
        <f t="shared" si="215"/>
        <v>niveau primaire</v>
      </c>
      <c r="L3409" t="str">
        <f t="shared" si="216"/>
        <v>EST</v>
      </c>
      <c r="M3409" s="11">
        <f t="shared" si="217"/>
        <v>51742</v>
      </c>
      <c r="N3409" s="11">
        <f t="shared" si="218"/>
        <v>5352</v>
      </c>
    </row>
    <row r="3410" spans="1:14" x14ac:dyDescent="0.25">
      <c r="A3410" s="5">
        <v>73</v>
      </c>
      <c r="B3410" s="9" t="s">
        <v>74</v>
      </c>
      <c r="C3410" s="10" t="s">
        <v>75</v>
      </c>
      <c r="D3410">
        <v>1968</v>
      </c>
      <c r="E3410" s="7" t="s">
        <v>11</v>
      </c>
      <c r="F3410" s="8">
        <v>9280</v>
      </c>
      <c r="G3410" s="8">
        <v>83304</v>
      </c>
      <c r="H3410" s="8">
        <v>8116</v>
      </c>
      <c r="I3410" s="8">
        <v>109908</v>
      </c>
      <c r="J3410" t="str">
        <f>LOOKUP(A3410,Feuil7!A$2:A$28,Feuil7!D$2:D$28)</f>
        <v>MIDI-PYRENEES</v>
      </c>
      <c r="K3410" t="str">
        <f t="shared" si="215"/>
        <v>niveau primaire</v>
      </c>
      <c r="L3410" t="str">
        <f t="shared" si="216"/>
        <v>SUD-OUEST</v>
      </c>
      <c r="M3410" s="11">
        <f t="shared" si="217"/>
        <v>210608</v>
      </c>
      <c r="N3410" s="11">
        <f t="shared" si="218"/>
        <v>17396</v>
      </c>
    </row>
    <row r="3411" spans="1:14" x14ac:dyDescent="0.25">
      <c r="A3411" s="5">
        <v>82</v>
      </c>
      <c r="B3411" s="9" t="s">
        <v>88</v>
      </c>
      <c r="C3411" s="10" t="s">
        <v>89</v>
      </c>
      <c r="D3411" s="11">
        <v>2006</v>
      </c>
      <c r="E3411" s="7" t="s">
        <v>11</v>
      </c>
      <c r="F3411" s="8">
        <v>7310.066072844128</v>
      </c>
      <c r="G3411" s="8">
        <v>67318.139382013513</v>
      </c>
      <c r="H3411" s="8">
        <v>4232.7031566932337</v>
      </c>
      <c r="I3411" s="8">
        <v>75617.081240807907</v>
      </c>
      <c r="J3411" t="str">
        <f>LOOKUP(A3411,Feuil7!A$2:A$28,Feuil7!D$2:D$28)</f>
        <v>RHONE-ALPES</v>
      </c>
      <c r="K3411" t="str">
        <f t="shared" si="215"/>
        <v>niveau primaire</v>
      </c>
      <c r="L3411" t="str">
        <f t="shared" si="216"/>
        <v>CENTRE-EST</v>
      </c>
      <c r="M3411" s="11">
        <f t="shared" si="217"/>
        <v>154477.98985235876</v>
      </c>
      <c r="N3411" s="11">
        <f t="shared" si="218"/>
        <v>11542.769229537362</v>
      </c>
    </row>
    <row r="3412" spans="1:14" x14ac:dyDescent="0.25">
      <c r="A3412" s="5">
        <v>21</v>
      </c>
      <c r="B3412" s="9" t="s">
        <v>114</v>
      </c>
      <c r="C3412" s="10" t="s">
        <v>115</v>
      </c>
      <c r="D3412" s="11">
        <v>1982</v>
      </c>
      <c r="E3412" s="7" t="s">
        <v>194</v>
      </c>
      <c r="F3412" s="8">
        <v>2384</v>
      </c>
      <c r="G3412" s="8">
        <v>5844</v>
      </c>
      <c r="H3412" s="8">
        <v>2772</v>
      </c>
      <c r="I3412" s="8">
        <v>10260</v>
      </c>
      <c r="J3412" t="str">
        <f>LOOKUP(A3412,Feuil7!A$2:A$28,Feuil7!D$2:D$28)</f>
        <v>CHAMPAGNE-ARDENNE</v>
      </c>
      <c r="K3412" t="str">
        <f t="shared" si="215"/>
        <v>niveau secondaire</v>
      </c>
      <c r="L3412" t="str">
        <f t="shared" si="216"/>
        <v>BASSIN PARISIEN</v>
      </c>
      <c r="M3412" s="11">
        <f t="shared" si="217"/>
        <v>21260</v>
      </c>
      <c r="N3412" s="11">
        <f t="shared" si="218"/>
        <v>5156</v>
      </c>
    </row>
    <row r="3413" spans="1:14" x14ac:dyDescent="0.25">
      <c r="A3413" s="5">
        <v>25</v>
      </c>
      <c r="B3413" s="9" t="s">
        <v>35</v>
      </c>
      <c r="C3413" s="10" t="s">
        <v>36</v>
      </c>
      <c r="D3413" s="11">
        <v>1999</v>
      </c>
      <c r="E3413" s="7" t="s">
        <v>11</v>
      </c>
      <c r="F3413" s="8">
        <v>4064</v>
      </c>
      <c r="G3413" s="8">
        <v>43590</v>
      </c>
      <c r="H3413" s="8">
        <v>2940</v>
      </c>
      <c r="I3413" s="8">
        <v>51085</v>
      </c>
      <c r="J3413" t="str">
        <f>LOOKUP(A3413,Feuil7!A$2:A$28,Feuil7!D$2:D$28)</f>
        <v>BASSE-NORMANDIE</v>
      </c>
      <c r="K3413" t="str">
        <f t="shared" si="215"/>
        <v>niveau primaire</v>
      </c>
      <c r="L3413" t="str">
        <f t="shared" si="216"/>
        <v>BASSIN PARISIEN</v>
      </c>
      <c r="M3413" s="11">
        <f t="shared" si="217"/>
        <v>101679</v>
      </c>
      <c r="N3413" s="11">
        <f t="shared" si="218"/>
        <v>7004</v>
      </c>
    </row>
    <row r="3414" spans="1:14" x14ac:dyDescent="0.25">
      <c r="A3414" s="5">
        <v>94</v>
      </c>
      <c r="B3414" s="9" t="s">
        <v>53</v>
      </c>
      <c r="C3414" s="10" t="s">
        <v>54</v>
      </c>
      <c r="D3414">
        <v>1968</v>
      </c>
      <c r="E3414" s="7" t="s">
        <v>195</v>
      </c>
      <c r="F3414" s="8">
        <v>260</v>
      </c>
      <c r="G3414" s="8">
        <v>980</v>
      </c>
      <c r="H3414" s="8">
        <v>220</v>
      </c>
      <c r="I3414" s="8">
        <v>680</v>
      </c>
      <c r="J3414" t="str">
        <f>LOOKUP(A3414,Feuil7!A$2:A$28,Feuil7!D$2:D$28)</f>
        <v>CORSE</v>
      </c>
      <c r="K3414" t="str">
        <f t="shared" si="215"/>
        <v>niveau secondaire</v>
      </c>
      <c r="L3414" t="str">
        <f t="shared" si="216"/>
        <v>MEDITERRANEE</v>
      </c>
      <c r="M3414" s="11">
        <f t="shared" si="217"/>
        <v>2140</v>
      </c>
      <c r="N3414" s="11">
        <f t="shared" si="218"/>
        <v>480</v>
      </c>
    </row>
    <row r="3415" spans="1:14" x14ac:dyDescent="0.25">
      <c r="A3415" s="5">
        <v>73</v>
      </c>
      <c r="B3415" s="9" t="s">
        <v>76</v>
      </c>
      <c r="C3415" s="10" t="s">
        <v>77</v>
      </c>
      <c r="D3415" s="11">
        <v>2011</v>
      </c>
      <c r="E3415" s="7" t="s">
        <v>196</v>
      </c>
      <c r="F3415" s="8">
        <v>1227.8425469514268</v>
      </c>
      <c r="G3415" s="8">
        <v>10869.983022352002</v>
      </c>
      <c r="H3415" s="8">
        <v>1130.3449766983304</v>
      </c>
      <c r="I3415" s="8">
        <v>12682.870572077927</v>
      </c>
      <c r="J3415" t="str">
        <f>LOOKUP(A3415,Feuil7!A$2:A$28,Feuil7!D$2:D$28)</f>
        <v>MIDI-PYRENEES</v>
      </c>
      <c r="K3415" t="str">
        <f t="shared" si="215"/>
        <v>niveau supérieur</v>
      </c>
      <c r="L3415" t="str">
        <f t="shared" si="216"/>
        <v>SUD-OUEST</v>
      </c>
      <c r="M3415" s="11">
        <f t="shared" si="217"/>
        <v>25911.041118079687</v>
      </c>
      <c r="N3415" s="11">
        <f t="shared" si="218"/>
        <v>2358.1875236497572</v>
      </c>
    </row>
    <row r="3416" spans="1:14" x14ac:dyDescent="0.25">
      <c r="A3416" s="5">
        <v>53</v>
      </c>
      <c r="B3416" s="9" t="s">
        <v>70</v>
      </c>
      <c r="C3416" s="10" t="s">
        <v>71</v>
      </c>
      <c r="D3416" s="11">
        <v>1990</v>
      </c>
      <c r="E3416" s="7" t="s">
        <v>11</v>
      </c>
      <c r="F3416" s="8">
        <v>5174</v>
      </c>
      <c r="G3416" s="8">
        <v>47007</v>
      </c>
      <c r="H3416" s="8">
        <v>3356</v>
      </c>
      <c r="I3416" s="8">
        <v>76020</v>
      </c>
      <c r="J3416" t="str">
        <f>LOOKUP(A3416,Feuil7!A$2:A$28,Feuil7!D$2:D$28)</f>
        <v>BRETAGNE</v>
      </c>
      <c r="K3416" t="str">
        <f t="shared" si="215"/>
        <v>niveau primaire</v>
      </c>
      <c r="L3416" t="str">
        <f t="shared" si="216"/>
        <v>OUEST</v>
      </c>
      <c r="M3416" s="11">
        <f t="shared" si="217"/>
        <v>131557</v>
      </c>
      <c r="N3416" s="11">
        <f t="shared" si="218"/>
        <v>8530</v>
      </c>
    </row>
    <row r="3417" spans="1:14" x14ac:dyDescent="0.25">
      <c r="A3417" s="5">
        <v>43</v>
      </c>
      <c r="B3417" s="9" t="s">
        <v>90</v>
      </c>
      <c r="C3417" s="10" t="s">
        <v>91</v>
      </c>
      <c r="D3417" s="11">
        <v>2011</v>
      </c>
      <c r="E3417" s="7" t="s">
        <v>11</v>
      </c>
      <c r="F3417" s="8">
        <v>1331.7039543566177</v>
      </c>
      <c r="G3417" s="8">
        <v>15204.158429725496</v>
      </c>
      <c r="H3417" s="8">
        <v>884.45928182464149</v>
      </c>
      <c r="I3417" s="8">
        <v>17128.96129304952</v>
      </c>
      <c r="J3417" t="str">
        <f>LOOKUP(A3417,Feuil7!A$2:A$28,Feuil7!D$2:D$28)</f>
        <v>FRANCHE-COMTE</v>
      </c>
      <c r="K3417" t="str">
        <f t="shared" si="215"/>
        <v>niveau primaire</v>
      </c>
      <c r="L3417" t="str">
        <f t="shared" si="216"/>
        <v>EST</v>
      </c>
      <c r="M3417" s="11">
        <f t="shared" si="217"/>
        <v>34549.282958956275</v>
      </c>
      <c r="N3417" s="11">
        <f t="shared" si="218"/>
        <v>2216.163236181259</v>
      </c>
    </row>
    <row r="3418" spans="1:14" x14ac:dyDescent="0.25">
      <c r="A3418" s="5">
        <v>73</v>
      </c>
      <c r="B3418" s="9" t="s">
        <v>74</v>
      </c>
      <c r="C3418" s="10" t="s">
        <v>75</v>
      </c>
      <c r="D3418" s="11">
        <v>1975</v>
      </c>
      <c r="E3418" s="7" t="s">
        <v>11</v>
      </c>
      <c r="F3418" s="8">
        <v>8675</v>
      </c>
      <c r="G3418" s="8">
        <v>81225</v>
      </c>
      <c r="H3418" s="8">
        <v>7340</v>
      </c>
      <c r="I3418" s="8">
        <v>105770</v>
      </c>
      <c r="J3418" t="str">
        <f>LOOKUP(A3418,Feuil7!A$2:A$28,Feuil7!D$2:D$28)</f>
        <v>MIDI-PYRENEES</v>
      </c>
      <c r="K3418" t="str">
        <f t="shared" si="215"/>
        <v>niveau primaire</v>
      </c>
      <c r="L3418" t="str">
        <f t="shared" si="216"/>
        <v>SUD-OUEST</v>
      </c>
      <c r="M3418" s="11">
        <f t="shared" si="217"/>
        <v>203010</v>
      </c>
      <c r="N3418" s="11">
        <f t="shared" si="218"/>
        <v>16015</v>
      </c>
    </row>
    <row r="3419" spans="1:14" x14ac:dyDescent="0.25">
      <c r="A3419" s="5">
        <v>26</v>
      </c>
      <c r="B3419" s="9" t="s">
        <v>21</v>
      </c>
      <c r="C3419" s="10" t="s">
        <v>56</v>
      </c>
      <c r="D3419" s="11">
        <v>1999</v>
      </c>
      <c r="E3419" s="7" t="s">
        <v>194</v>
      </c>
      <c r="F3419" s="8">
        <v>1230</v>
      </c>
      <c r="G3419" s="8">
        <v>9436</v>
      </c>
      <c r="H3419" s="8">
        <v>906</v>
      </c>
      <c r="I3419" s="8">
        <v>15129</v>
      </c>
      <c r="J3419" t="str">
        <f>LOOKUP(A3419,Feuil7!A$2:A$28,Feuil7!D$2:D$28)</f>
        <v>BOURGOGNE</v>
      </c>
      <c r="K3419" t="str">
        <f t="shared" si="215"/>
        <v>niveau secondaire</v>
      </c>
      <c r="L3419" t="str">
        <f t="shared" si="216"/>
        <v>BASSIN PARISIEN</v>
      </c>
      <c r="M3419" s="11">
        <f t="shared" si="217"/>
        <v>26701</v>
      </c>
      <c r="N3419" s="11">
        <f t="shared" si="218"/>
        <v>2136</v>
      </c>
    </row>
    <row r="3420" spans="1:14" x14ac:dyDescent="0.25">
      <c r="A3420" s="5">
        <v>26</v>
      </c>
      <c r="B3420" s="9" t="s">
        <v>125</v>
      </c>
      <c r="C3420" s="10" t="s">
        <v>126</v>
      </c>
      <c r="D3420">
        <v>1968</v>
      </c>
      <c r="E3420" s="7" t="s">
        <v>11</v>
      </c>
      <c r="F3420" s="8">
        <v>4604</v>
      </c>
      <c r="G3420" s="8">
        <v>34736</v>
      </c>
      <c r="H3420" s="8">
        <v>3248</v>
      </c>
      <c r="I3420" s="8">
        <v>39060</v>
      </c>
      <c r="J3420" t="str">
        <f>LOOKUP(A3420,Feuil7!A$2:A$28,Feuil7!D$2:D$28)</f>
        <v>BOURGOGNE</v>
      </c>
      <c r="K3420" t="str">
        <f t="shared" si="215"/>
        <v>niveau primaire</v>
      </c>
      <c r="L3420" t="str">
        <f t="shared" si="216"/>
        <v>BASSIN PARISIEN</v>
      </c>
      <c r="M3420" s="11">
        <f t="shared" si="217"/>
        <v>81648</v>
      </c>
      <c r="N3420" s="11">
        <f t="shared" si="218"/>
        <v>7852</v>
      </c>
    </row>
    <row r="3421" spans="1:14" x14ac:dyDescent="0.25">
      <c r="A3421" s="5">
        <v>21</v>
      </c>
      <c r="B3421" s="9" t="s">
        <v>99</v>
      </c>
      <c r="C3421" s="10" t="s">
        <v>116</v>
      </c>
      <c r="D3421" s="11">
        <v>1999</v>
      </c>
      <c r="E3421" s="7" t="s">
        <v>11</v>
      </c>
      <c r="F3421" s="8">
        <v>1189</v>
      </c>
      <c r="G3421" s="8">
        <v>14978</v>
      </c>
      <c r="H3421" s="8">
        <v>890</v>
      </c>
      <c r="I3421" s="8">
        <v>18713</v>
      </c>
      <c r="J3421" t="str">
        <f>LOOKUP(A3421,Feuil7!A$2:A$28,Feuil7!D$2:D$28)</f>
        <v>CHAMPAGNE-ARDENNE</v>
      </c>
      <c r="K3421" t="str">
        <f t="shared" si="215"/>
        <v>niveau primaire</v>
      </c>
      <c r="L3421" t="str">
        <f t="shared" si="216"/>
        <v>BASSIN PARISIEN</v>
      </c>
      <c r="M3421" s="11">
        <f t="shared" si="217"/>
        <v>35770</v>
      </c>
      <c r="N3421" s="11">
        <f t="shared" si="218"/>
        <v>2079</v>
      </c>
    </row>
    <row r="3422" spans="1:14" x14ac:dyDescent="0.25">
      <c r="A3422" s="5">
        <v>11</v>
      </c>
      <c r="B3422" s="9" t="s">
        <v>191</v>
      </c>
      <c r="C3422" s="10" t="s">
        <v>192</v>
      </c>
      <c r="D3422" s="11">
        <v>2006</v>
      </c>
      <c r="E3422" s="7" t="s">
        <v>194</v>
      </c>
      <c r="F3422" s="8">
        <v>3762.4403769759488</v>
      </c>
      <c r="G3422" s="8">
        <v>19316.10793874396</v>
      </c>
      <c r="H3422" s="8">
        <v>2864.122795208581</v>
      </c>
      <c r="I3422" s="8">
        <v>30365.003687461573</v>
      </c>
      <c r="J3422" t="str">
        <f>LOOKUP(A3422,Feuil7!A$2:A$28,Feuil7!D$2:D$28)</f>
        <v>ILE-DE-FRANCE</v>
      </c>
      <c r="K3422" t="str">
        <f t="shared" si="215"/>
        <v>niveau secondaire</v>
      </c>
      <c r="L3422" t="str">
        <f t="shared" si="216"/>
        <v>REGION PARISIENNE</v>
      </c>
      <c r="M3422" s="11">
        <f t="shared" si="217"/>
        <v>56307.674798390057</v>
      </c>
      <c r="N3422" s="11">
        <f t="shared" si="218"/>
        <v>6626.5631721845293</v>
      </c>
    </row>
    <row r="3423" spans="1:14" x14ac:dyDescent="0.25">
      <c r="A3423" s="5">
        <v>31</v>
      </c>
      <c r="B3423" s="9" t="s">
        <v>127</v>
      </c>
      <c r="C3423" s="10" t="s">
        <v>128</v>
      </c>
      <c r="D3423" s="11">
        <v>1999</v>
      </c>
      <c r="E3423" s="7" t="s">
        <v>196</v>
      </c>
      <c r="F3423" s="8">
        <v>15769</v>
      </c>
      <c r="G3423" s="8">
        <v>78516</v>
      </c>
      <c r="H3423" s="8">
        <v>17335</v>
      </c>
      <c r="I3423" s="8">
        <v>84735</v>
      </c>
      <c r="J3423" t="str">
        <f>LOOKUP(A3423,Feuil7!A$2:A$28,Feuil7!D$2:D$28)</f>
        <v>NORD-PAS-DE-CALAIS</v>
      </c>
      <c r="K3423" t="str">
        <f t="shared" si="215"/>
        <v>niveau supérieur</v>
      </c>
      <c r="L3423" t="str">
        <f t="shared" si="216"/>
        <v/>
      </c>
      <c r="M3423" s="11">
        <f t="shared" si="217"/>
        <v>196355</v>
      </c>
      <c r="N3423" s="11">
        <f t="shared" si="218"/>
        <v>33104</v>
      </c>
    </row>
    <row r="3424" spans="1:14" x14ac:dyDescent="0.25">
      <c r="A3424" s="5">
        <v>91</v>
      </c>
      <c r="B3424" s="9" t="s">
        <v>28</v>
      </c>
      <c r="C3424" s="10" t="s">
        <v>29</v>
      </c>
      <c r="D3424" s="11">
        <v>2006</v>
      </c>
      <c r="E3424" s="7" t="s">
        <v>194</v>
      </c>
      <c r="F3424" s="8">
        <v>1064.6759975635462</v>
      </c>
      <c r="G3424" s="8">
        <v>7819.1437281657272</v>
      </c>
      <c r="H3424" s="8">
        <v>765.34836242910649</v>
      </c>
      <c r="I3424" s="8">
        <v>11336.546838888238</v>
      </c>
      <c r="J3424" t="str">
        <f>LOOKUP(A3424,Feuil7!A$2:A$28,Feuil7!D$2:D$28)</f>
        <v>LANGUEDOC-ROUSSILLON</v>
      </c>
      <c r="K3424" t="str">
        <f t="shared" si="215"/>
        <v>niveau secondaire</v>
      </c>
      <c r="L3424" t="str">
        <f t="shared" si="216"/>
        <v>MEDITERRANEE</v>
      </c>
      <c r="M3424" s="11">
        <f t="shared" si="217"/>
        <v>20985.714927046618</v>
      </c>
      <c r="N3424" s="11">
        <f t="shared" si="218"/>
        <v>1830.0243599926525</v>
      </c>
    </row>
    <row r="3425" spans="1:14" x14ac:dyDescent="0.25">
      <c r="A3425" s="5">
        <v>73</v>
      </c>
      <c r="B3425" s="9" t="s">
        <v>139</v>
      </c>
      <c r="C3425" s="10" t="s">
        <v>140</v>
      </c>
      <c r="D3425">
        <v>1968</v>
      </c>
      <c r="E3425" s="7" t="s">
        <v>197</v>
      </c>
      <c r="F3425" s="8">
        <v>276</v>
      </c>
      <c r="G3425" s="8">
        <v>3048</v>
      </c>
      <c r="H3425" s="8">
        <v>156</v>
      </c>
      <c r="I3425" s="8">
        <v>1184</v>
      </c>
      <c r="J3425" t="str">
        <f>LOOKUP(A3425,Feuil7!A$2:A$28,Feuil7!D$2:D$28)</f>
        <v>MIDI-PYRENEES</v>
      </c>
      <c r="K3425" t="str">
        <f t="shared" si="215"/>
        <v>niveau supérieur</v>
      </c>
      <c r="L3425" t="str">
        <f t="shared" si="216"/>
        <v>SUD-OUEST</v>
      </c>
      <c r="M3425" s="11">
        <f t="shared" si="217"/>
        <v>4664</v>
      </c>
      <c r="N3425" s="11">
        <f t="shared" si="218"/>
        <v>432</v>
      </c>
    </row>
    <row r="3426" spans="1:14" x14ac:dyDescent="0.25">
      <c r="A3426" s="5">
        <v>72</v>
      </c>
      <c r="B3426" s="9" t="s">
        <v>137</v>
      </c>
      <c r="C3426" s="10" t="s">
        <v>138</v>
      </c>
      <c r="D3426" s="11">
        <v>1990</v>
      </c>
      <c r="E3426" s="7" t="s">
        <v>11</v>
      </c>
      <c r="F3426" s="8">
        <v>5144</v>
      </c>
      <c r="G3426" s="8">
        <v>46621</v>
      </c>
      <c r="H3426" s="8">
        <v>3240</v>
      </c>
      <c r="I3426" s="8">
        <v>63952</v>
      </c>
      <c r="J3426" t="str">
        <f>LOOKUP(A3426,Feuil7!A$2:A$28,Feuil7!D$2:D$28)</f>
        <v>AQUITAINE</v>
      </c>
      <c r="K3426" t="str">
        <f t="shared" si="215"/>
        <v>niveau primaire</v>
      </c>
      <c r="L3426" t="str">
        <f t="shared" si="216"/>
        <v>SUD-OUEST</v>
      </c>
      <c r="M3426" s="11">
        <f t="shared" si="217"/>
        <v>118957</v>
      </c>
      <c r="N3426" s="11">
        <f t="shared" si="218"/>
        <v>8384</v>
      </c>
    </row>
    <row r="3427" spans="1:14" x14ac:dyDescent="0.25">
      <c r="A3427" s="5">
        <v>21</v>
      </c>
      <c r="B3427" s="9" t="s">
        <v>25</v>
      </c>
      <c r="C3427" s="10" t="s">
        <v>26</v>
      </c>
      <c r="D3427" s="11">
        <v>2011</v>
      </c>
      <c r="E3427" s="7" t="s">
        <v>195</v>
      </c>
      <c r="F3427" s="8">
        <v>3244.8927956635075</v>
      </c>
      <c r="G3427" s="8">
        <v>33626.453419020603</v>
      </c>
      <c r="H3427" s="8">
        <v>2126.8454372982897</v>
      </c>
      <c r="I3427" s="8">
        <v>22856.976139122424</v>
      </c>
      <c r="J3427" t="str">
        <f>LOOKUP(A3427,Feuil7!A$2:A$28,Feuil7!D$2:D$28)</f>
        <v>CHAMPAGNE-ARDENNE</v>
      </c>
      <c r="K3427" t="str">
        <f t="shared" si="215"/>
        <v>niveau secondaire</v>
      </c>
      <c r="L3427" t="str">
        <f t="shared" si="216"/>
        <v>BASSIN PARISIEN</v>
      </c>
      <c r="M3427" s="11">
        <f t="shared" si="217"/>
        <v>61855.167791104825</v>
      </c>
      <c r="N3427" s="11">
        <f t="shared" si="218"/>
        <v>5371.7382329617976</v>
      </c>
    </row>
    <row r="3428" spans="1:14" x14ac:dyDescent="0.25">
      <c r="A3428" s="5">
        <v>73</v>
      </c>
      <c r="B3428" s="9" t="s">
        <v>104</v>
      </c>
      <c r="C3428" s="10" t="s">
        <v>105</v>
      </c>
      <c r="D3428" s="11">
        <v>1999</v>
      </c>
      <c r="E3428" s="7" t="s">
        <v>196</v>
      </c>
      <c r="F3428" s="8">
        <v>832</v>
      </c>
      <c r="G3428" s="8">
        <v>6267</v>
      </c>
      <c r="H3428" s="8">
        <v>791</v>
      </c>
      <c r="I3428" s="8">
        <v>7881</v>
      </c>
      <c r="J3428" t="str">
        <f>LOOKUP(A3428,Feuil7!A$2:A$28,Feuil7!D$2:D$28)</f>
        <v>MIDI-PYRENEES</v>
      </c>
      <c r="K3428" t="str">
        <f t="shared" si="215"/>
        <v>niveau supérieur</v>
      </c>
      <c r="L3428" t="str">
        <f t="shared" si="216"/>
        <v>SUD-OUEST</v>
      </c>
      <c r="M3428" s="11">
        <f t="shared" si="217"/>
        <v>15771</v>
      </c>
      <c r="N3428" s="11">
        <f t="shared" si="218"/>
        <v>1623</v>
      </c>
    </row>
    <row r="3429" spans="1:14" x14ac:dyDescent="0.25">
      <c r="A3429" s="5">
        <v>23</v>
      </c>
      <c r="B3429" s="9" t="s">
        <v>66</v>
      </c>
      <c r="C3429" s="10" t="s">
        <v>67</v>
      </c>
      <c r="D3429" s="11">
        <v>1975</v>
      </c>
      <c r="E3429" s="7" t="s">
        <v>193</v>
      </c>
      <c r="F3429" s="8">
        <v>5140</v>
      </c>
      <c r="G3429" s="8">
        <v>28405</v>
      </c>
      <c r="H3429" s="8">
        <v>6850</v>
      </c>
      <c r="I3429" s="8">
        <v>37515</v>
      </c>
      <c r="J3429" t="str">
        <f>LOOKUP(A3429,Feuil7!A$2:A$28,Feuil7!D$2:D$28)</f>
        <v>HAUTE-NORMANDIE</v>
      </c>
      <c r="K3429" t="str">
        <f t="shared" si="215"/>
        <v>niveau primaire</v>
      </c>
      <c r="L3429" t="str">
        <f t="shared" si="216"/>
        <v>BASSIN PARISIEN</v>
      </c>
      <c r="M3429" s="11">
        <f t="shared" si="217"/>
        <v>77910</v>
      </c>
      <c r="N3429" s="11">
        <f t="shared" si="218"/>
        <v>11990</v>
      </c>
    </row>
    <row r="3430" spans="1:14" x14ac:dyDescent="0.25">
      <c r="A3430" s="5">
        <v>91</v>
      </c>
      <c r="B3430" s="9" t="s">
        <v>80</v>
      </c>
      <c r="C3430" s="10" t="s">
        <v>81</v>
      </c>
      <c r="D3430">
        <v>1968</v>
      </c>
      <c r="E3430" s="7" t="s">
        <v>195</v>
      </c>
      <c r="F3430" s="8">
        <v>4584</v>
      </c>
      <c r="G3430" s="8">
        <v>10208</v>
      </c>
      <c r="H3430" s="8">
        <v>4900</v>
      </c>
      <c r="I3430" s="8">
        <v>9708</v>
      </c>
      <c r="J3430" t="str">
        <f>LOOKUP(A3430,Feuil7!A$2:A$28,Feuil7!D$2:D$28)</f>
        <v>LANGUEDOC-ROUSSILLON</v>
      </c>
      <c r="K3430" t="str">
        <f t="shared" si="215"/>
        <v>niveau secondaire</v>
      </c>
      <c r="L3430" t="str">
        <f t="shared" si="216"/>
        <v>MEDITERRANEE</v>
      </c>
      <c r="M3430" s="11">
        <f t="shared" si="217"/>
        <v>29400</v>
      </c>
      <c r="N3430" s="11">
        <f t="shared" si="218"/>
        <v>9484</v>
      </c>
    </row>
    <row r="3431" spans="1:14" x14ac:dyDescent="0.25">
      <c r="A3431" s="5">
        <v>73</v>
      </c>
      <c r="B3431" s="9" t="s">
        <v>30</v>
      </c>
      <c r="C3431" s="10" t="s">
        <v>31</v>
      </c>
      <c r="D3431" s="11">
        <v>2006</v>
      </c>
      <c r="E3431" s="7" t="s">
        <v>197</v>
      </c>
      <c r="F3431" s="8">
        <v>1167.5548357458708</v>
      </c>
      <c r="G3431" s="8">
        <v>15335.325968398805</v>
      </c>
      <c r="H3431" s="8">
        <v>1672.8465898386853</v>
      </c>
      <c r="I3431" s="8">
        <v>20120.856582198514</v>
      </c>
      <c r="J3431" t="str">
        <f>LOOKUP(A3431,Feuil7!A$2:A$28,Feuil7!D$2:D$28)</f>
        <v>MIDI-PYRENEES</v>
      </c>
      <c r="K3431" t="str">
        <f t="shared" si="215"/>
        <v>niveau supérieur</v>
      </c>
      <c r="L3431" t="str">
        <f t="shared" si="216"/>
        <v>SUD-OUEST</v>
      </c>
      <c r="M3431" s="11">
        <f t="shared" si="217"/>
        <v>38296.583976181879</v>
      </c>
      <c r="N3431" s="11">
        <f t="shared" si="218"/>
        <v>2840.4014255845559</v>
      </c>
    </row>
    <row r="3432" spans="1:14" x14ac:dyDescent="0.25">
      <c r="A3432" s="5">
        <v>41</v>
      </c>
      <c r="B3432" s="9" t="s">
        <v>119</v>
      </c>
      <c r="C3432" s="10" t="s">
        <v>120</v>
      </c>
      <c r="D3432" s="11">
        <v>1982</v>
      </c>
      <c r="E3432" s="7" t="s">
        <v>195</v>
      </c>
      <c r="F3432" s="8">
        <v>4256</v>
      </c>
      <c r="G3432" s="8">
        <v>11352</v>
      </c>
      <c r="H3432" s="8">
        <v>2520</v>
      </c>
      <c r="I3432" s="8">
        <v>6056</v>
      </c>
      <c r="J3432" t="str">
        <f>LOOKUP(A3432,Feuil7!A$2:A$28,Feuil7!D$2:D$28)</f>
        <v>LORRAINE</v>
      </c>
      <c r="K3432" t="str">
        <f t="shared" si="215"/>
        <v>niveau secondaire</v>
      </c>
      <c r="L3432" t="str">
        <f t="shared" si="216"/>
        <v>EST</v>
      </c>
      <c r="M3432" s="11">
        <f t="shared" si="217"/>
        <v>24184</v>
      </c>
      <c r="N3432" s="11">
        <f t="shared" si="218"/>
        <v>6776</v>
      </c>
    </row>
    <row r="3433" spans="1:14" x14ac:dyDescent="0.25">
      <c r="A3433" s="5">
        <v>41</v>
      </c>
      <c r="B3433" s="9" t="s">
        <v>123</v>
      </c>
      <c r="C3433" s="10" t="s">
        <v>124</v>
      </c>
      <c r="D3433" s="11">
        <v>1990</v>
      </c>
      <c r="E3433" s="7" t="s">
        <v>194</v>
      </c>
      <c r="F3433" s="8">
        <v>2546</v>
      </c>
      <c r="G3433" s="8">
        <v>13342</v>
      </c>
      <c r="H3433" s="8">
        <v>2720</v>
      </c>
      <c r="I3433" s="8">
        <v>18720</v>
      </c>
      <c r="J3433" t="str">
        <f>LOOKUP(A3433,Feuil7!A$2:A$28,Feuil7!D$2:D$28)</f>
        <v>LORRAINE</v>
      </c>
      <c r="K3433" t="str">
        <f t="shared" si="215"/>
        <v>niveau secondaire</v>
      </c>
      <c r="L3433" t="str">
        <f t="shared" si="216"/>
        <v>EST</v>
      </c>
      <c r="M3433" s="11">
        <f t="shared" si="217"/>
        <v>37328</v>
      </c>
      <c r="N3433" s="11">
        <f t="shared" si="218"/>
        <v>5266</v>
      </c>
    </row>
    <row r="3434" spans="1:14" x14ac:dyDescent="0.25">
      <c r="A3434" s="5">
        <v>53</v>
      </c>
      <c r="B3434" s="9" t="s">
        <v>70</v>
      </c>
      <c r="C3434" s="10" t="s">
        <v>71</v>
      </c>
      <c r="D3434" s="11">
        <v>1975</v>
      </c>
      <c r="E3434" s="7" t="s">
        <v>193</v>
      </c>
      <c r="F3434" s="8">
        <v>6950</v>
      </c>
      <c r="G3434" s="8">
        <v>77065</v>
      </c>
      <c r="H3434" s="8">
        <v>8935</v>
      </c>
      <c r="I3434" s="8">
        <v>91270</v>
      </c>
      <c r="J3434" t="str">
        <f>LOOKUP(A3434,Feuil7!A$2:A$28,Feuil7!D$2:D$28)</f>
        <v>BRETAGNE</v>
      </c>
      <c r="K3434" t="str">
        <f t="shared" si="215"/>
        <v>niveau primaire</v>
      </c>
      <c r="L3434" t="str">
        <f t="shared" si="216"/>
        <v>OUEST</v>
      </c>
      <c r="M3434" s="11">
        <f t="shared" si="217"/>
        <v>184220</v>
      </c>
      <c r="N3434" s="11">
        <f t="shared" si="218"/>
        <v>15885</v>
      </c>
    </row>
    <row r="3435" spans="1:14" x14ac:dyDescent="0.25">
      <c r="A3435" s="5">
        <v>21</v>
      </c>
      <c r="B3435" s="9" t="s">
        <v>312</v>
      </c>
      <c r="C3435" s="10" t="s">
        <v>22</v>
      </c>
      <c r="D3435" s="11">
        <v>1999</v>
      </c>
      <c r="E3435" s="7" t="s">
        <v>197</v>
      </c>
      <c r="F3435" s="8">
        <v>863</v>
      </c>
      <c r="G3435" s="8">
        <v>9423</v>
      </c>
      <c r="H3435" s="8">
        <v>1084</v>
      </c>
      <c r="I3435" s="8">
        <v>10066</v>
      </c>
      <c r="J3435" t="str">
        <f>LOOKUP(A3435,Feuil7!A$2:A$28,Feuil7!D$2:D$28)</f>
        <v>CHAMPAGNE-ARDENNE</v>
      </c>
      <c r="K3435" t="str">
        <f t="shared" si="215"/>
        <v>niveau supérieur</v>
      </c>
      <c r="L3435" t="str">
        <f t="shared" si="216"/>
        <v>BASSIN PARISIEN</v>
      </c>
      <c r="M3435" s="11">
        <f t="shared" si="217"/>
        <v>21436</v>
      </c>
      <c r="N3435" s="11">
        <f t="shared" si="218"/>
        <v>1947</v>
      </c>
    </row>
    <row r="3436" spans="1:14" x14ac:dyDescent="0.25">
      <c r="A3436" s="5">
        <v>72</v>
      </c>
      <c r="B3436" s="9" t="s">
        <v>92</v>
      </c>
      <c r="C3436" s="10" t="s">
        <v>93</v>
      </c>
      <c r="D3436" s="11">
        <v>1982</v>
      </c>
      <c r="E3436" s="7" t="s">
        <v>194</v>
      </c>
      <c r="F3436" s="8">
        <v>1308</v>
      </c>
      <c r="G3436" s="8">
        <v>3568</v>
      </c>
      <c r="H3436" s="8">
        <v>1572</v>
      </c>
      <c r="I3436" s="8">
        <v>5504</v>
      </c>
      <c r="J3436" t="str">
        <f>LOOKUP(A3436,Feuil7!A$2:A$28,Feuil7!D$2:D$28)</f>
        <v>AQUITAINE</v>
      </c>
      <c r="K3436" t="str">
        <f t="shared" si="215"/>
        <v>niveau secondaire</v>
      </c>
      <c r="L3436" t="str">
        <f t="shared" si="216"/>
        <v>SUD-OUEST</v>
      </c>
      <c r="M3436" s="11">
        <f t="shared" si="217"/>
        <v>11952</v>
      </c>
      <c r="N3436" s="11">
        <f t="shared" si="218"/>
        <v>2880</v>
      </c>
    </row>
    <row r="3437" spans="1:14" x14ac:dyDescent="0.25">
      <c r="A3437" s="5">
        <v>94</v>
      </c>
      <c r="B3437" s="9" t="s">
        <v>51</v>
      </c>
      <c r="C3437" s="10" t="s">
        <v>52</v>
      </c>
      <c r="D3437" s="11">
        <v>1990</v>
      </c>
      <c r="E3437" s="7" t="s">
        <v>196</v>
      </c>
      <c r="F3437" s="8">
        <v>495</v>
      </c>
      <c r="G3437" s="8">
        <v>4689</v>
      </c>
      <c r="H3437" s="8">
        <v>652</v>
      </c>
      <c r="I3437" s="8">
        <v>5532</v>
      </c>
      <c r="J3437" t="str">
        <f>LOOKUP(A3437,Feuil7!A$2:A$28,Feuil7!D$2:D$28)</f>
        <v>CORSE</v>
      </c>
      <c r="K3437" t="str">
        <f t="shared" si="215"/>
        <v>niveau supérieur</v>
      </c>
      <c r="L3437" t="str">
        <f t="shared" si="216"/>
        <v>MEDITERRANEE</v>
      </c>
      <c r="M3437" s="11">
        <f t="shared" si="217"/>
        <v>11368</v>
      </c>
      <c r="N3437" s="11">
        <f t="shared" si="218"/>
        <v>1147</v>
      </c>
    </row>
    <row r="3438" spans="1:14" x14ac:dyDescent="0.25">
      <c r="A3438" s="5">
        <v>73</v>
      </c>
      <c r="B3438" s="9" t="s">
        <v>313</v>
      </c>
      <c r="C3438" s="10" t="s">
        <v>24</v>
      </c>
      <c r="D3438" s="11">
        <v>1990</v>
      </c>
      <c r="E3438" s="7" t="s">
        <v>197</v>
      </c>
      <c r="F3438" s="8">
        <v>276</v>
      </c>
      <c r="G3438" s="8">
        <v>4037</v>
      </c>
      <c r="H3438" s="8">
        <v>296</v>
      </c>
      <c r="I3438" s="8">
        <v>3460</v>
      </c>
      <c r="J3438" t="str">
        <f>LOOKUP(A3438,Feuil7!A$2:A$28,Feuil7!D$2:D$28)</f>
        <v>MIDI-PYRENEES</v>
      </c>
      <c r="K3438" t="str">
        <f t="shared" si="215"/>
        <v>niveau supérieur</v>
      </c>
      <c r="L3438" t="str">
        <f t="shared" si="216"/>
        <v>SUD-OUEST</v>
      </c>
      <c r="M3438" s="11">
        <f t="shared" si="217"/>
        <v>8069</v>
      </c>
      <c r="N3438" s="11">
        <f t="shared" si="218"/>
        <v>572</v>
      </c>
    </row>
    <row r="3439" spans="1:14" x14ac:dyDescent="0.25">
      <c r="A3439" s="5">
        <v>26</v>
      </c>
      <c r="B3439" s="9" t="s">
        <v>21</v>
      </c>
      <c r="C3439" s="10" t="s">
        <v>56</v>
      </c>
      <c r="D3439" s="11">
        <v>2011</v>
      </c>
      <c r="E3439" s="7" t="s">
        <v>11</v>
      </c>
      <c r="F3439" s="8">
        <v>2497.1897672383225</v>
      </c>
      <c r="G3439" s="8">
        <v>26494.852650110275</v>
      </c>
      <c r="H3439" s="8">
        <v>1617.2410317134711</v>
      </c>
      <c r="I3439" s="8">
        <v>31886.47942445429</v>
      </c>
      <c r="J3439" t="str">
        <f>LOOKUP(A3439,Feuil7!A$2:A$28,Feuil7!D$2:D$28)</f>
        <v>BOURGOGNE</v>
      </c>
      <c r="K3439" t="str">
        <f t="shared" si="215"/>
        <v>niveau primaire</v>
      </c>
      <c r="L3439" t="str">
        <f t="shared" si="216"/>
        <v>BASSIN PARISIEN</v>
      </c>
      <c r="M3439" s="11">
        <f t="shared" si="217"/>
        <v>62495.76287351636</v>
      </c>
      <c r="N3439" s="11">
        <f t="shared" si="218"/>
        <v>4114.4307989517938</v>
      </c>
    </row>
    <row r="3440" spans="1:14" x14ac:dyDescent="0.25">
      <c r="A3440" s="5">
        <v>73</v>
      </c>
      <c r="B3440" s="9" t="s">
        <v>139</v>
      </c>
      <c r="C3440" s="10" t="s">
        <v>140</v>
      </c>
      <c r="D3440">
        <v>1968</v>
      </c>
      <c r="E3440" s="7" t="s">
        <v>193</v>
      </c>
      <c r="F3440" s="8">
        <v>3400</v>
      </c>
      <c r="G3440" s="8">
        <v>22912</v>
      </c>
      <c r="H3440" s="8">
        <v>3032</v>
      </c>
      <c r="I3440" s="8">
        <v>25828</v>
      </c>
      <c r="J3440" t="str">
        <f>LOOKUP(A3440,Feuil7!A$2:A$28,Feuil7!D$2:D$28)</f>
        <v>MIDI-PYRENEES</v>
      </c>
      <c r="K3440" t="str">
        <f t="shared" si="215"/>
        <v>niveau primaire</v>
      </c>
      <c r="L3440" t="str">
        <f t="shared" si="216"/>
        <v>SUD-OUEST</v>
      </c>
      <c r="M3440" s="11">
        <f t="shared" si="217"/>
        <v>55172</v>
      </c>
      <c r="N3440" s="11">
        <f t="shared" si="218"/>
        <v>6432</v>
      </c>
    </row>
    <row r="3441" spans="1:14" x14ac:dyDescent="0.25">
      <c r="A3441" s="5">
        <v>53</v>
      </c>
      <c r="B3441" s="9" t="s">
        <v>12</v>
      </c>
      <c r="C3441" s="10" t="s">
        <v>58</v>
      </c>
      <c r="D3441" s="11">
        <v>2006</v>
      </c>
      <c r="E3441" s="7" t="s">
        <v>197</v>
      </c>
      <c r="F3441" s="8">
        <v>2192.7453311926365</v>
      </c>
      <c r="G3441" s="8">
        <v>35280.195625101915</v>
      </c>
      <c r="H3441" s="8">
        <v>2984.6483433406629</v>
      </c>
      <c r="I3441" s="8">
        <v>40824.653718779256</v>
      </c>
      <c r="J3441" t="str">
        <f>LOOKUP(A3441,Feuil7!A$2:A$28,Feuil7!D$2:D$28)</f>
        <v>BRETAGNE</v>
      </c>
      <c r="K3441" t="str">
        <f t="shared" si="215"/>
        <v>niveau supérieur</v>
      </c>
      <c r="L3441" t="str">
        <f t="shared" si="216"/>
        <v>OUEST</v>
      </c>
      <c r="M3441" s="11">
        <f t="shared" si="217"/>
        <v>81282.243018414476</v>
      </c>
      <c r="N3441" s="11">
        <f t="shared" si="218"/>
        <v>5177.3936745332994</v>
      </c>
    </row>
    <row r="3442" spans="1:14" x14ac:dyDescent="0.25">
      <c r="A3442" s="5">
        <v>21</v>
      </c>
      <c r="B3442" s="9" t="s">
        <v>99</v>
      </c>
      <c r="C3442" s="10" t="s">
        <v>116</v>
      </c>
      <c r="D3442" s="11">
        <v>1982</v>
      </c>
      <c r="E3442" s="7" t="s">
        <v>194</v>
      </c>
      <c r="F3442" s="8">
        <v>892</v>
      </c>
      <c r="G3442" s="8">
        <v>2300</v>
      </c>
      <c r="H3442" s="8">
        <v>1212</v>
      </c>
      <c r="I3442" s="8">
        <v>3616</v>
      </c>
      <c r="J3442" t="str">
        <f>LOOKUP(A3442,Feuil7!A$2:A$28,Feuil7!D$2:D$28)</f>
        <v>CHAMPAGNE-ARDENNE</v>
      </c>
      <c r="K3442" t="str">
        <f t="shared" si="215"/>
        <v>niveau secondaire</v>
      </c>
      <c r="L3442" t="str">
        <f t="shared" si="216"/>
        <v>BASSIN PARISIEN</v>
      </c>
      <c r="M3442" s="11">
        <f t="shared" si="217"/>
        <v>8020</v>
      </c>
      <c r="N3442" s="11">
        <f t="shared" si="218"/>
        <v>2104</v>
      </c>
    </row>
    <row r="3443" spans="1:14" x14ac:dyDescent="0.25">
      <c r="A3443" s="5">
        <v>72</v>
      </c>
      <c r="B3443" s="9" t="s">
        <v>92</v>
      </c>
      <c r="C3443" s="10" t="s">
        <v>93</v>
      </c>
      <c r="D3443" s="11">
        <v>2011</v>
      </c>
      <c r="E3443" s="7" t="s">
        <v>194</v>
      </c>
      <c r="F3443" s="8">
        <v>1005.332053240566</v>
      </c>
      <c r="G3443" s="8">
        <v>7109.5539060280043</v>
      </c>
      <c r="H3443" s="8">
        <v>789.77278269660076</v>
      </c>
      <c r="I3443" s="8">
        <v>10800.011210943909</v>
      </c>
      <c r="J3443" t="str">
        <f>LOOKUP(A3443,Feuil7!A$2:A$28,Feuil7!D$2:D$28)</f>
        <v>AQUITAINE</v>
      </c>
      <c r="K3443" t="str">
        <f t="shared" si="215"/>
        <v>niveau secondaire</v>
      </c>
      <c r="L3443" t="str">
        <f t="shared" si="216"/>
        <v>SUD-OUEST</v>
      </c>
      <c r="M3443" s="11">
        <f t="shared" si="217"/>
        <v>19704.66995290908</v>
      </c>
      <c r="N3443" s="11">
        <f t="shared" si="218"/>
        <v>1795.1048359371666</v>
      </c>
    </row>
    <row r="3444" spans="1:14" x14ac:dyDescent="0.25">
      <c r="A3444" s="5">
        <v>21</v>
      </c>
      <c r="B3444" s="9" t="s">
        <v>25</v>
      </c>
      <c r="C3444" s="10" t="s">
        <v>26</v>
      </c>
      <c r="D3444">
        <v>1968</v>
      </c>
      <c r="E3444" s="7" t="s">
        <v>193</v>
      </c>
      <c r="F3444" s="8">
        <v>5080</v>
      </c>
      <c r="G3444" s="8">
        <v>25940</v>
      </c>
      <c r="H3444" s="8">
        <v>6448</v>
      </c>
      <c r="I3444" s="8">
        <v>31700</v>
      </c>
      <c r="J3444" t="str">
        <f>LOOKUP(A3444,Feuil7!A$2:A$28,Feuil7!D$2:D$28)</f>
        <v>CHAMPAGNE-ARDENNE</v>
      </c>
      <c r="K3444" t="str">
        <f t="shared" si="215"/>
        <v>niveau primaire</v>
      </c>
      <c r="L3444" t="str">
        <f t="shared" si="216"/>
        <v>BASSIN PARISIEN</v>
      </c>
      <c r="M3444" s="11">
        <f t="shared" si="217"/>
        <v>69168</v>
      </c>
      <c r="N3444" s="11">
        <f t="shared" si="218"/>
        <v>11528</v>
      </c>
    </row>
    <row r="3445" spans="1:14" x14ac:dyDescent="0.25">
      <c r="A3445" s="5">
        <v>31</v>
      </c>
      <c r="B3445" s="9" t="s">
        <v>127</v>
      </c>
      <c r="C3445" s="10" t="s">
        <v>128</v>
      </c>
      <c r="D3445" s="11">
        <v>1999</v>
      </c>
      <c r="E3445" s="7" t="s">
        <v>194</v>
      </c>
      <c r="F3445" s="8">
        <v>7849</v>
      </c>
      <c r="G3445" s="8">
        <v>48326</v>
      </c>
      <c r="H3445" s="8">
        <v>6399</v>
      </c>
      <c r="I3445" s="8">
        <v>78234</v>
      </c>
      <c r="J3445" t="str">
        <f>LOOKUP(A3445,Feuil7!A$2:A$28,Feuil7!D$2:D$28)</f>
        <v>NORD-PAS-DE-CALAIS</v>
      </c>
      <c r="K3445" t="str">
        <f t="shared" si="215"/>
        <v>niveau secondaire</v>
      </c>
      <c r="L3445" t="str">
        <f t="shared" si="216"/>
        <v/>
      </c>
      <c r="M3445" s="11">
        <f t="shared" si="217"/>
        <v>140808</v>
      </c>
      <c r="N3445" s="11">
        <f t="shared" si="218"/>
        <v>14248</v>
      </c>
    </row>
    <row r="3446" spans="1:14" x14ac:dyDescent="0.25">
      <c r="A3446" s="5">
        <v>31</v>
      </c>
      <c r="B3446" s="9" t="s">
        <v>127</v>
      </c>
      <c r="C3446" s="10" t="s">
        <v>128</v>
      </c>
      <c r="D3446" s="11">
        <v>2006</v>
      </c>
      <c r="E3446" s="7" t="s">
        <v>194</v>
      </c>
      <c r="F3446" s="8">
        <v>8530.8131395187665</v>
      </c>
      <c r="G3446" s="8">
        <v>40256.738195893493</v>
      </c>
      <c r="H3446" s="8">
        <v>7181.1914676040997</v>
      </c>
      <c r="I3446" s="8">
        <v>66844.357104684488</v>
      </c>
      <c r="J3446" t="str">
        <f>LOOKUP(A3446,Feuil7!A$2:A$28,Feuil7!D$2:D$28)</f>
        <v>NORD-PAS-DE-CALAIS</v>
      </c>
      <c r="K3446" t="str">
        <f t="shared" si="215"/>
        <v>niveau secondaire</v>
      </c>
      <c r="L3446" t="str">
        <f t="shared" si="216"/>
        <v/>
      </c>
      <c r="M3446" s="11">
        <f t="shared" si="217"/>
        <v>122813.09990770085</v>
      </c>
      <c r="N3446" s="11">
        <f t="shared" si="218"/>
        <v>15712.004607122866</v>
      </c>
    </row>
    <row r="3447" spans="1:14" x14ac:dyDescent="0.25">
      <c r="A3447" s="5">
        <v>94</v>
      </c>
      <c r="B3447" s="9" t="s">
        <v>51</v>
      </c>
      <c r="C3447" s="10" t="s">
        <v>52</v>
      </c>
      <c r="D3447" s="11">
        <v>2011</v>
      </c>
      <c r="E3447" s="7" t="s">
        <v>11</v>
      </c>
      <c r="F3447" s="8">
        <v>991.98090004130029</v>
      </c>
      <c r="G3447" s="8">
        <v>11756.705963370625</v>
      </c>
      <c r="H3447" s="8">
        <v>641.16331539045348</v>
      </c>
      <c r="I3447" s="8">
        <v>11981.70908139261</v>
      </c>
      <c r="J3447" t="str">
        <f>LOOKUP(A3447,Feuil7!A$2:A$28,Feuil7!D$2:D$28)</f>
        <v>CORSE</v>
      </c>
      <c r="K3447" t="str">
        <f t="shared" si="215"/>
        <v>niveau primaire</v>
      </c>
      <c r="L3447" t="str">
        <f t="shared" si="216"/>
        <v>MEDITERRANEE</v>
      </c>
      <c r="M3447" s="11">
        <f t="shared" si="217"/>
        <v>25371.55926019499</v>
      </c>
      <c r="N3447" s="11">
        <f t="shared" si="218"/>
        <v>1633.1442154317538</v>
      </c>
    </row>
    <row r="3448" spans="1:14" x14ac:dyDescent="0.25">
      <c r="A3448" s="5">
        <v>73</v>
      </c>
      <c r="B3448" s="9" t="s">
        <v>313</v>
      </c>
      <c r="C3448" s="10" t="s">
        <v>24</v>
      </c>
      <c r="D3448" s="11">
        <v>1975</v>
      </c>
      <c r="E3448" s="7" t="s">
        <v>193</v>
      </c>
      <c r="F3448" s="8">
        <v>1105</v>
      </c>
      <c r="G3448" s="8">
        <v>12435</v>
      </c>
      <c r="H3448" s="8">
        <v>975</v>
      </c>
      <c r="I3448" s="8">
        <v>13645</v>
      </c>
      <c r="J3448" t="str">
        <f>LOOKUP(A3448,Feuil7!A$2:A$28,Feuil7!D$2:D$28)</f>
        <v>MIDI-PYRENEES</v>
      </c>
      <c r="K3448" t="str">
        <f t="shared" si="215"/>
        <v>niveau primaire</v>
      </c>
      <c r="L3448" t="str">
        <f t="shared" si="216"/>
        <v>SUD-OUEST</v>
      </c>
      <c r="M3448" s="11">
        <f t="shared" si="217"/>
        <v>28160</v>
      </c>
      <c r="N3448" s="11">
        <f t="shared" si="218"/>
        <v>2080</v>
      </c>
    </row>
    <row r="3449" spans="1:14" x14ac:dyDescent="0.25">
      <c r="A3449" s="5">
        <v>73</v>
      </c>
      <c r="B3449" s="9" t="s">
        <v>74</v>
      </c>
      <c r="C3449" s="10" t="s">
        <v>75</v>
      </c>
      <c r="D3449">
        <v>1968</v>
      </c>
      <c r="E3449" s="7" t="s">
        <v>193</v>
      </c>
      <c r="F3449" s="8">
        <v>9300</v>
      </c>
      <c r="G3449" s="8">
        <v>57012</v>
      </c>
      <c r="H3449" s="8">
        <v>8696</v>
      </c>
      <c r="I3449" s="8">
        <v>63556</v>
      </c>
      <c r="J3449" t="str">
        <f>LOOKUP(A3449,Feuil7!A$2:A$28,Feuil7!D$2:D$28)</f>
        <v>MIDI-PYRENEES</v>
      </c>
      <c r="K3449" t="str">
        <f t="shared" si="215"/>
        <v>niveau primaire</v>
      </c>
      <c r="L3449" t="str">
        <f t="shared" si="216"/>
        <v>SUD-OUEST</v>
      </c>
      <c r="M3449" s="11">
        <f t="shared" si="217"/>
        <v>138564</v>
      </c>
      <c r="N3449" s="11">
        <f t="shared" si="218"/>
        <v>17996</v>
      </c>
    </row>
    <row r="3450" spans="1:14" x14ac:dyDescent="0.25">
      <c r="A3450" s="5">
        <v>24</v>
      </c>
      <c r="B3450" s="9" t="s">
        <v>86</v>
      </c>
      <c r="C3450" s="10" t="s">
        <v>87</v>
      </c>
      <c r="D3450" s="11">
        <v>2006</v>
      </c>
      <c r="E3450" s="7" t="s">
        <v>196</v>
      </c>
      <c r="F3450" s="8">
        <v>4599.445858380167</v>
      </c>
      <c r="G3450" s="8">
        <v>26533.579691302784</v>
      </c>
      <c r="H3450" s="8">
        <v>4817.8919212085366</v>
      </c>
      <c r="I3450" s="8">
        <v>30236.832182784885</v>
      </c>
      <c r="J3450" t="str">
        <f>LOOKUP(A3450,Feuil7!A$2:A$28,Feuil7!D$2:D$28)</f>
        <v>CENTRE</v>
      </c>
      <c r="K3450" t="str">
        <f t="shared" si="215"/>
        <v>niveau supérieur</v>
      </c>
      <c r="L3450" t="str">
        <f t="shared" si="216"/>
        <v>BASSIN PARISIEN</v>
      </c>
      <c r="M3450" s="11">
        <f t="shared" si="217"/>
        <v>66187.749653676379</v>
      </c>
      <c r="N3450" s="11">
        <f t="shared" si="218"/>
        <v>9417.3377795887027</v>
      </c>
    </row>
    <row r="3451" spans="1:14" x14ac:dyDescent="0.25">
      <c r="A3451" s="5">
        <v>11</v>
      </c>
      <c r="B3451" s="9" t="s">
        <v>187</v>
      </c>
      <c r="C3451" s="10" t="s">
        <v>188</v>
      </c>
      <c r="D3451" s="11">
        <v>2006</v>
      </c>
      <c r="E3451" s="7" t="s">
        <v>193</v>
      </c>
      <c r="F3451" s="8">
        <v>306.21199175577806</v>
      </c>
      <c r="G3451" s="8">
        <v>26627.724444464853</v>
      </c>
      <c r="H3451" s="8">
        <v>264.90114149953428</v>
      </c>
      <c r="I3451" s="8">
        <v>47275.719738142754</v>
      </c>
      <c r="J3451" t="str">
        <f>LOOKUP(A3451,Feuil7!A$2:A$28,Feuil7!D$2:D$28)</f>
        <v>ILE-DE-FRANCE</v>
      </c>
      <c r="K3451" t="str">
        <f t="shared" si="215"/>
        <v>niveau primaire</v>
      </c>
      <c r="L3451" t="str">
        <f t="shared" si="216"/>
        <v>REGION PARISIENNE</v>
      </c>
      <c r="M3451" s="11">
        <f t="shared" si="217"/>
        <v>74474.557315862912</v>
      </c>
      <c r="N3451" s="11">
        <f t="shared" si="218"/>
        <v>571.11313325531228</v>
      </c>
    </row>
    <row r="3452" spans="1:14" x14ac:dyDescent="0.25">
      <c r="A3452" s="5">
        <v>23</v>
      </c>
      <c r="B3452" s="9" t="s">
        <v>158</v>
      </c>
      <c r="C3452" s="10" t="s">
        <v>159</v>
      </c>
      <c r="D3452">
        <v>1968</v>
      </c>
      <c r="E3452" s="7" t="s">
        <v>196</v>
      </c>
      <c r="F3452" s="8">
        <v>3304</v>
      </c>
      <c r="G3452" s="8">
        <v>15788</v>
      </c>
      <c r="H3452" s="8">
        <v>3948</v>
      </c>
      <c r="I3452" s="8">
        <v>13176</v>
      </c>
      <c r="J3452" t="str">
        <f>LOOKUP(A3452,Feuil7!A$2:A$28,Feuil7!D$2:D$28)</f>
        <v>HAUTE-NORMANDIE</v>
      </c>
      <c r="K3452" t="str">
        <f t="shared" si="215"/>
        <v>niveau supérieur</v>
      </c>
      <c r="L3452" t="str">
        <f t="shared" si="216"/>
        <v>BASSIN PARISIEN</v>
      </c>
      <c r="M3452" s="11">
        <f t="shared" si="217"/>
        <v>36216</v>
      </c>
      <c r="N3452" s="11">
        <f t="shared" si="218"/>
        <v>7252</v>
      </c>
    </row>
    <row r="3453" spans="1:14" x14ac:dyDescent="0.25">
      <c r="A3453" s="5">
        <v>25</v>
      </c>
      <c r="B3453" s="9" t="s">
        <v>112</v>
      </c>
      <c r="C3453" s="10" t="s">
        <v>113</v>
      </c>
      <c r="D3453" s="11">
        <v>2006</v>
      </c>
      <c r="E3453" s="7" t="s">
        <v>11</v>
      </c>
      <c r="F3453" s="8">
        <v>2750.5390025096808</v>
      </c>
      <c r="G3453" s="8">
        <v>38575.345819785522</v>
      </c>
      <c r="H3453" s="8">
        <v>1752.2098982494258</v>
      </c>
      <c r="I3453" s="8">
        <v>46820.470836054803</v>
      </c>
      <c r="J3453" t="str">
        <f>LOOKUP(A3453,Feuil7!A$2:A$28,Feuil7!D$2:D$28)</f>
        <v>BASSE-NORMANDIE</v>
      </c>
      <c r="K3453" t="str">
        <f t="shared" si="215"/>
        <v>niveau primaire</v>
      </c>
      <c r="L3453" t="str">
        <f t="shared" si="216"/>
        <v>BASSIN PARISIEN</v>
      </c>
      <c r="M3453" s="11">
        <f t="shared" si="217"/>
        <v>89898.565556599438</v>
      </c>
      <c r="N3453" s="11">
        <f t="shared" si="218"/>
        <v>4502.7489007591066</v>
      </c>
    </row>
    <row r="3454" spans="1:14" x14ac:dyDescent="0.25">
      <c r="A3454" s="5">
        <v>24</v>
      </c>
      <c r="B3454" s="9" t="s">
        <v>84</v>
      </c>
      <c r="C3454" s="10" t="s">
        <v>85</v>
      </c>
      <c r="D3454" s="11">
        <v>1990</v>
      </c>
      <c r="E3454" s="7" t="s">
        <v>11</v>
      </c>
      <c r="F3454" s="8">
        <v>2780</v>
      </c>
      <c r="G3454" s="8">
        <v>26128</v>
      </c>
      <c r="H3454" s="8">
        <v>2260</v>
      </c>
      <c r="I3454" s="8">
        <v>31464</v>
      </c>
      <c r="J3454" t="str">
        <f>LOOKUP(A3454,Feuil7!A$2:A$28,Feuil7!D$2:D$28)</f>
        <v>CENTRE</v>
      </c>
      <c r="K3454" t="str">
        <f t="shared" si="215"/>
        <v>niveau primaire</v>
      </c>
      <c r="L3454" t="str">
        <f t="shared" si="216"/>
        <v>BASSIN PARISIEN</v>
      </c>
      <c r="M3454" s="11">
        <f t="shared" si="217"/>
        <v>62632</v>
      </c>
      <c r="N3454" s="11">
        <f t="shared" si="218"/>
        <v>5040</v>
      </c>
    </row>
    <row r="3455" spans="1:14" x14ac:dyDescent="0.25">
      <c r="A3455" s="5">
        <v>26</v>
      </c>
      <c r="B3455" s="9" t="s">
        <v>182</v>
      </c>
      <c r="C3455" s="10" t="s">
        <v>183</v>
      </c>
      <c r="D3455" s="11">
        <v>1982</v>
      </c>
      <c r="E3455" s="7" t="s">
        <v>196</v>
      </c>
      <c r="F3455" s="8">
        <v>1156</v>
      </c>
      <c r="G3455" s="8">
        <v>7628</v>
      </c>
      <c r="H3455" s="8">
        <v>1584</v>
      </c>
      <c r="I3455" s="8">
        <v>6200</v>
      </c>
      <c r="J3455" t="str">
        <f>LOOKUP(A3455,Feuil7!A$2:A$28,Feuil7!D$2:D$28)</f>
        <v>BOURGOGNE</v>
      </c>
      <c r="K3455" t="str">
        <f t="shared" si="215"/>
        <v>niveau supérieur</v>
      </c>
      <c r="L3455" t="str">
        <f t="shared" si="216"/>
        <v>BASSIN PARISIEN</v>
      </c>
      <c r="M3455" s="11">
        <f t="shared" si="217"/>
        <v>16568</v>
      </c>
      <c r="N3455" s="11">
        <f t="shared" si="218"/>
        <v>2740</v>
      </c>
    </row>
    <row r="3456" spans="1:14" x14ac:dyDescent="0.25">
      <c r="A3456" s="5">
        <v>72</v>
      </c>
      <c r="B3456" s="9" t="s">
        <v>92</v>
      </c>
      <c r="C3456" s="10" t="s">
        <v>93</v>
      </c>
      <c r="D3456" s="11">
        <v>2011</v>
      </c>
      <c r="E3456" s="7" t="s">
        <v>197</v>
      </c>
      <c r="F3456" s="8">
        <v>1373.9898818552547</v>
      </c>
      <c r="G3456" s="8">
        <v>27150.329336834318</v>
      </c>
      <c r="H3456" s="8">
        <v>1671.6376795436383</v>
      </c>
      <c r="I3456" s="8">
        <v>32563.582419547598</v>
      </c>
      <c r="J3456" t="str">
        <f>LOOKUP(A3456,Feuil7!A$2:A$28,Feuil7!D$2:D$28)</f>
        <v>AQUITAINE</v>
      </c>
      <c r="K3456" t="str">
        <f t="shared" si="215"/>
        <v>niveau supérieur</v>
      </c>
      <c r="L3456" t="str">
        <f t="shared" si="216"/>
        <v>SUD-OUEST</v>
      </c>
      <c r="M3456" s="11">
        <f t="shared" si="217"/>
        <v>62759.539317780807</v>
      </c>
      <c r="N3456" s="11">
        <f t="shared" si="218"/>
        <v>3045.6275613988928</v>
      </c>
    </row>
    <row r="3457" spans="1:14" x14ac:dyDescent="0.25">
      <c r="A3457" s="5">
        <v>31</v>
      </c>
      <c r="B3457" s="9" t="s">
        <v>133</v>
      </c>
      <c r="C3457" s="10" t="s">
        <v>134</v>
      </c>
      <c r="D3457" s="11">
        <v>1975</v>
      </c>
      <c r="E3457" s="7" t="s">
        <v>193</v>
      </c>
      <c r="F3457" s="8">
        <v>20335</v>
      </c>
      <c r="G3457" s="8">
        <v>105510</v>
      </c>
      <c r="H3457" s="8">
        <v>25600</v>
      </c>
      <c r="I3457" s="8">
        <v>132110</v>
      </c>
      <c r="J3457" t="str">
        <f>LOOKUP(A3457,Feuil7!A$2:A$28,Feuil7!D$2:D$28)</f>
        <v>NORD-PAS-DE-CALAIS</v>
      </c>
      <c r="K3457" t="str">
        <f t="shared" si="215"/>
        <v>niveau primaire</v>
      </c>
      <c r="L3457" t="str">
        <f t="shared" si="216"/>
        <v/>
      </c>
      <c r="M3457" s="11">
        <f t="shared" si="217"/>
        <v>283555</v>
      </c>
      <c r="N3457" s="11">
        <f t="shared" si="218"/>
        <v>45935</v>
      </c>
    </row>
    <row r="3458" spans="1:14" x14ac:dyDescent="0.25">
      <c r="A3458" s="5">
        <v>54</v>
      </c>
      <c r="B3458" s="9" t="s">
        <v>176</v>
      </c>
      <c r="C3458" s="10" t="s">
        <v>177</v>
      </c>
      <c r="D3458" s="11">
        <v>1999</v>
      </c>
      <c r="E3458" s="7" t="s">
        <v>194</v>
      </c>
      <c r="F3458" s="8">
        <v>1053</v>
      </c>
      <c r="G3458" s="8">
        <v>6708</v>
      </c>
      <c r="H3458" s="8">
        <v>791</v>
      </c>
      <c r="I3458" s="8">
        <v>11698</v>
      </c>
      <c r="J3458" t="str">
        <f>LOOKUP(A3458,Feuil7!A$2:A$28,Feuil7!D$2:D$28)</f>
        <v>POITOU-CHARENTES</v>
      </c>
      <c r="K3458" t="str">
        <f t="shared" si="215"/>
        <v>niveau secondaire</v>
      </c>
      <c r="L3458" t="str">
        <f t="shared" si="216"/>
        <v>OUEST</v>
      </c>
      <c r="M3458" s="11">
        <f t="shared" si="217"/>
        <v>20250</v>
      </c>
      <c r="N3458" s="11">
        <f t="shared" si="218"/>
        <v>1844</v>
      </c>
    </row>
    <row r="3459" spans="1:14" x14ac:dyDescent="0.25">
      <c r="A3459" s="5">
        <v>52</v>
      </c>
      <c r="B3459" s="9" t="s">
        <v>61</v>
      </c>
      <c r="C3459" s="10" t="s">
        <v>153</v>
      </c>
      <c r="D3459" s="11">
        <v>1990</v>
      </c>
      <c r="E3459" s="7" t="s">
        <v>194</v>
      </c>
      <c r="F3459" s="8">
        <v>1490</v>
      </c>
      <c r="G3459" s="8">
        <v>7388</v>
      </c>
      <c r="H3459" s="8">
        <v>1640</v>
      </c>
      <c r="I3459" s="8">
        <v>12700</v>
      </c>
      <c r="J3459" t="str">
        <f>LOOKUP(A3459,Feuil7!A$2:A$28,Feuil7!D$2:D$28)</f>
        <v>PAYS DE LA LOIRE</v>
      </c>
      <c r="K3459" t="str">
        <f t="shared" ref="K3459:K3522" si="219">IF(OR(E3459="Aucun",E3459="CEP"),"niveau primaire",IF(OR(E3459="CAP-BEP",E3459="BEPC"),"niveau secondaire",IF(OR(E3459="BAC",E3459="SUP"),"niveau supérieur","")))</f>
        <v>niveau secondaire</v>
      </c>
      <c r="L3459" t="str">
        <f t="shared" ref="L3459:L3522" si="220">IF(OR(J3459="ile-de-France"),"REGION PARISIENNE",IF(OR(J3459="bourgogne",J3459="centre",J3459="champagne-ardenne",J3459="basse-normandie",J3459="haute-normandie",J3459="picardie"),"BASSIN PARISIEN",IF(OR(J3459="nord pas-de-calais"),"NORD",IF(OR(J3459="alsace",J3459="franche-comte",J3459="lorraine"),"EST",IF(OR(J3459="bretagne",J3459="pays de la loire",J3459="poitou-charentes"),"OUEST",IF(OR(J3459="aquitaine",J3459="limousin",J3459="midi-pyrenees"),"SUD-OUEST",IF(OR(J3459="auvergne",J3459="rhone-alpes"),"CENTRE-EST",IF(OR(J3459="languedoc-roussillon",J3459="provence-alpes-cote d'azur",J3459="corse"),"MEDITERRANEE",""))))))))</f>
        <v>OUEST</v>
      </c>
      <c r="M3459" s="11">
        <f t="shared" ref="M3459:M3522" si="221">SUM(F3459,G3459,H3459,I3459)</f>
        <v>23218</v>
      </c>
      <c r="N3459" s="11">
        <f t="shared" ref="N3459:N3522" si="222">SUM(F3459,H3459)</f>
        <v>3130</v>
      </c>
    </row>
    <row r="3460" spans="1:14" x14ac:dyDescent="0.25">
      <c r="A3460" s="5">
        <v>22</v>
      </c>
      <c r="B3460" s="9" t="s">
        <v>166</v>
      </c>
      <c r="C3460" s="10" t="s">
        <v>167</v>
      </c>
      <c r="D3460" s="11">
        <v>1999</v>
      </c>
      <c r="E3460" s="7" t="s">
        <v>196</v>
      </c>
      <c r="F3460" s="8">
        <v>3301</v>
      </c>
      <c r="G3460" s="8">
        <v>16081</v>
      </c>
      <c r="H3460" s="8">
        <v>3457</v>
      </c>
      <c r="I3460" s="8">
        <v>16922</v>
      </c>
      <c r="J3460" t="str">
        <f>LOOKUP(A3460,Feuil7!A$2:A$28,Feuil7!D$2:D$28)</f>
        <v>PICARDIE</v>
      </c>
      <c r="K3460" t="str">
        <f t="shared" si="219"/>
        <v>niveau supérieur</v>
      </c>
      <c r="L3460" t="str">
        <f t="shared" si="220"/>
        <v>BASSIN PARISIEN</v>
      </c>
      <c r="M3460" s="11">
        <f t="shared" si="221"/>
        <v>39761</v>
      </c>
      <c r="N3460" s="11">
        <f t="shared" si="222"/>
        <v>6758</v>
      </c>
    </row>
    <row r="3461" spans="1:14" x14ac:dyDescent="0.25">
      <c r="A3461" s="5">
        <v>73</v>
      </c>
      <c r="B3461" s="9" t="s">
        <v>139</v>
      </c>
      <c r="C3461" s="10" t="s">
        <v>140</v>
      </c>
      <c r="D3461" s="11">
        <v>1982</v>
      </c>
      <c r="E3461" s="7" t="s">
        <v>11</v>
      </c>
      <c r="F3461" s="8">
        <v>2520</v>
      </c>
      <c r="G3461" s="8">
        <v>25076</v>
      </c>
      <c r="H3461" s="8">
        <v>1900</v>
      </c>
      <c r="I3461" s="8">
        <v>31560</v>
      </c>
      <c r="J3461" t="str">
        <f>LOOKUP(A3461,Feuil7!A$2:A$28,Feuil7!D$2:D$28)</f>
        <v>MIDI-PYRENEES</v>
      </c>
      <c r="K3461" t="str">
        <f t="shared" si="219"/>
        <v>niveau primaire</v>
      </c>
      <c r="L3461" t="str">
        <f t="shared" si="220"/>
        <v>SUD-OUEST</v>
      </c>
      <c r="M3461" s="11">
        <f t="shared" si="221"/>
        <v>61056</v>
      </c>
      <c r="N3461" s="11">
        <f t="shared" si="222"/>
        <v>4420</v>
      </c>
    </row>
    <row r="3462" spans="1:14" x14ac:dyDescent="0.25">
      <c r="A3462" s="5">
        <v>52</v>
      </c>
      <c r="B3462" s="9" t="s">
        <v>61</v>
      </c>
      <c r="C3462" s="10" t="s">
        <v>153</v>
      </c>
      <c r="D3462" s="11">
        <v>1982</v>
      </c>
      <c r="E3462" s="7" t="s">
        <v>193</v>
      </c>
      <c r="F3462" s="8">
        <v>2436</v>
      </c>
      <c r="G3462" s="8">
        <v>30876</v>
      </c>
      <c r="H3462" s="8">
        <v>3220</v>
      </c>
      <c r="I3462" s="8">
        <v>46192</v>
      </c>
      <c r="J3462" t="str">
        <f>LOOKUP(A3462,Feuil7!A$2:A$28,Feuil7!D$2:D$28)</f>
        <v>PAYS DE LA LOIRE</v>
      </c>
      <c r="K3462" t="str">
        <f t="shared" si="219"/>
        <v>niveau primaire</v>
      </c>
      <c r="L3462" t="str">
        <f t="shared" si="220"/>
        <v>OUEST</v>
      </c>
      <c r="M3462" s="11">
        <f t="shared" si="221"/>
        <v>82724</v>
      </c>
      <c r="N3462" s="11">
        <f t="shared" si="222"/>
        <v>5656</v>
      </c>
    </row>
    <row r="3463" spans="1:14" x14ac:dyDescent="0.25">
      <c r="A3463" s="5">
        <v>73</v>
      </c>
      <c r="B3463" s="9" t="s">
        <v>30</v>
      </c>
      <c r="C3463" s="10" t="s">
        <v>31</v>
      </c>
      <c r="D3463" s="11">
        <v>2006</v>
      </c>
      <c r="E3463" s="7" t="s">
        <v>194</v>
      </c>
      <c r="F3463" s="8">
        <v>649.50550187122292</v>
      </c>
      <c r="G3463" s="8">
        <v>5425.4168950025232</v>
      </c>
      <c r="H3463" s="8">
        <v>430.10954861991814</v>
      </c>
      <c r="I3463" s="8">
        <v>9354.6741178984266</v>
      </c>
      <c r="J3463" t="str">
        <f>LOOKUP(A3463,Feuil7!A$2:A$28,Feuil7!D$2:D$28)</f>
        <v>MIDI-PYRENEES</v>
      </c>
      <c r="K3463" t="str">
        <f t="shared" si="219"/>
        <v>niveau secondaire</v>
      </c>
      <c r="L3463" t="str">
        <f t="shared" si="220"/>
        <v>SUD-OUEST</v>
      </c>
      <c r="M3463" s="11">
        <f t="shared" si="221"/>
        <v>15859.706063392092</v>
      </c>
      <c r="N3463" s="11">
        <f t="shared" si="222"/>
        <v>1079.6150504911411</v>
      </c>
    </row>
    <row r="3464" spans="1:14" x14ac:dyDescent="0.25">
      <c r="A3464" s="5">
        <v>93</v>
      </c>
      <c r="B3464" s="9" t="s">
        <v>14</v>
      </c>
      <c r="C3464" s="10" t="s">
        <v>171</v>
      </c>
      <c r="D3464" s="11">
        <v>1982</v>
      </c>
      <c r="E3464" s="7" t="s">
        <v>197</v>
      </c>
      <c r="F3464" s="8">
        <v>1328</v>
      </c>
      <c r="G3464" s="8">
        <v>20656</v>
      </c>
      <c r="H3464" s="8">
        <v>1732</v>
      </c>
      <c r="I3464" s="8">
        <v>16940</v>
      </c>
      <c r="J3464" t="str">
        <f>LOOKUP(A3464,Feuil7!A$2:A$28,Feuil7!D$2:D$28)</f>
        <v>PROVENCE-ALPES-COTE D'AZUR</v>
      </c>
      <c r="K3464" t="str">
        <f t="shared" si="219"/>
        <v>niveau supérieur</v>
      </c>
      <c r="L3464" t="str">
        <f t="shared" si="220"/>
        <v>MEDITERRANEE</v>
      </c>
      <c r="M3464" s="11">
        <f t="shared" si="221"/>
        <v>40656</v>
      </c>
      <c r="N3464" s="11">
        <f t="shared" si="222"/>
        <v>3060</v>
      </c>
    </row>
    <row r="3465" spans="1:14" x14ac:dyDescent="0.25">
      <c r="A3465" s="5">
        <v>91</v>
      </c>
      <c r="B3465" s="9" t="s">
        <v>28</v>
      </c>
      <c r="C3465" s="10" t="s">
        <v>29</v>
      </c>
      <c r="D3465" s="11">
        <v>2011</v>
      </c>
      <c r="E3465" s="7" t="s">
        <v>197</v>
      </c>
      <c r="F3465" s="8">
        <v>1024.5996842462803</v>
      </c>
      <c r="G3465" s="8">
        <v>23756.781277956848</v>
      </c>
      <c r="H3465" s="8">
        <v>1328.8744588790955</v>
      </c>
      <c r="I3465" s="8">
        <v>30226.726988845188</v>
      </c>
      <c r="J3465" t="str">
        <f>LOOKUP(A3465,Feuil7!A$2:A$28,Feuil7!D$2:D$28)</f>
        <v>LANGUEDOC-ROUSSILLON</v>
      </c>
      <c r="K3465" t="str">
        <f t="shared" si="219"/>
        <v>niveau supérieur</v>
      </c>
      <c r="L3465" t="str">
        <f t="shared" si="220"/>
        <v>MEDITERRANEE</v>
      </c>
      <c r="M3465" s="11">
        <f t="shared" si="221"/>
        <v>56336.982409927412</v>
      </c>
      <c r="N3465" s="11">
        <f t="shared" si="222"/>
        <v>2353.474143125376</v>
      </c>
    </row>
    <row r="3466" spans="1:14" x14ac:dyDescent="0.25">
      <c r="A3466" s="5">
        <v>53</v>
      </c>
      <c r="B3466" s="9" t="s">
        <v>82</v>
      </c>
      <c r="C3466" s="10" t="s">
        <v>83</v>
      </c>
      <c r="D3466" s="11">
        <v>1982</v>
      </c>
      <c r="E3466" s="7" t="s">
        <v>195</v>
      </c>
      <c r="F3466" s="8">
        <v>13660</v>
      </c>
      <c r="G3466" s="8">
        <v>38748</v>
      </c>
      <c r="H3466" s="8">
        <v>9788</v>
      </c>
      <c r="I3466" s="8">
        <v>25080</v>
      </c>
      <c r="J3466" t="str">
        <f>LOOKUP(A3466,Feuil7!A$2:A$28,Feuil7!D$2:D$28)</f>
        <v>BRETAGNE</v>
      </c>
      <c r="K3466" t="str">
        <f t="shared" si="219"/>
        <v>niveau secondaire</v>
      </c>
      <c r="L3466" t="str">
        <f t="shared" si="220"/>
        <v>OUEST</v>
      </c>
      <c r="M3466" s="11">
        <f t="shared" si="221"/>
        <v>87276</v>
      </c>
      <c r="N3466" s="11">
        <f t="shared" si="222"/>
        <v>23448</v>
      </c>
    </row>
    <row r="3467" spans="1:14" x14ac:dyDescent="0.25">
      <c r="A3467" s="5">
        <v>72</v>
      </c>
      <c r="B3467" s="9" t="s">
        <v>92</v>
      </c>
      <c r="C3467" s="10" t="s">
        <v>93</v>
      </c>
      <c r="D3467" s="11">
        <v>2011</v>
      </c>
      <c r="E3467" s="7" t="s">
        <v>195</v>
      </c>
      <c r="F3467" s="8">
        <v>3553.5114088041719</v>
      </c>
      <c r="G3467" s="8">
        <v>45367.865811918884</v>
      </c>
      <c r="H3467" s="8">
        <v>2271.2676816897729</v>
      </c>
      <c r="I3467" s="8">
        <v>34893.589348379734</v>
      </c>
      <c r="J3467" t="str">
        <f>LOOKUP(A3467,Feuil7!A$2:A$28,Feuil7!D$2:D$28)</f>
        <v>AQUITAINE</v>
      </c>
      <c r="K3467" t="str">
        <f t="shared" si="219"/>
        <v>niveau secondaire</v>
      </c>
      <c r="L3467" t="str">
        <f t="shared" si="220"/>
        <v>SUD-OUEST</v>
      </c>
      <c r="M3467" s="11">
        <f t="shared" si="221"/>
        <v>86086.234250792564</v>
      </c>
      <c r="N3467" s="11">
        <f t="shared" si="222"/>
        <v>5824.7790904939448</v>
      </c>
    </row>
    <row r="3468" spans="1:14" x14ac:dyDescent="0.25">
      <c r="A3468" s="5">
        <v>53</v>
      </c>
      <c r="B3468" s="9" t="s">
        <v>121</v>
      </c>
      <c r="C3468" s="10" t="s">
        <v>122</v>
      </c>
      <c r="D3468">
        <v>1968</v>
      </c>
      <c r="E3468" s="7" t="s">
        <v>194</v>
      </c>
      <c r="F3468" s="8">
        <v>1932</v>
      </c>
      <c r="G3468" s="8">
        <v>4336</v>
      </c>
      <c r="H3468" s="8">
        <v>2152</v>
      </c>
      <c r="I3468" s="8">
        <v>6140</v>
      </c>
      <c r="J3468" t="str">
        <f>LOOKUP(A3468,Feuil7!A$2:A$28,Feuil7!D$2:D$28)</f>
        <v>BRETAGNE</v>
      </c>
      <c r="K3468" t="str">
        <f t="shared" si="219"/>
        <v>niveau secondaire</v>
      </c>
      <c r="L3468" t="str">
        <f t="shared" si="220"/>
        <v>OUEST</v>
      </c>
      <c r="M3468" s="11">
        <f t="shared" si="221"/>
        <v>14560</v>
      </c>
      <c r="N3468" s="11">
        <f t="shared" si="222"/>
        <v>4084</v>
      </c>
    </row>
    <row r="3469" spans="1:14" x14ac:dyDescent="0.25">
      <c r="A3469" s="5">
        <v>26</v>
      </c>
      <c r="B3469" s="9" t="s">
        <v>21</v>
      </c>
      <c r="C3469" s="10" t="s">
        <v>56</v>
      </c>
      <c r="D3469" s="11">
        <v>1975</v>
      </c>
      <c r="E3469" s="7" t="s">
        <v>196</v>
      </c>
      <c r="F3469" s="8">
        <v>2065</v>
      </c>
      <c r="G3469" s="8">
        <v>9410</v>
      </c>
      <c r="H3469" s="8">
        <v>2465</v>
      </c>
      <c r="I3469" s="8">
        <v>8285</v>
      </c>
      <c r="J3469" t="str">
        <f>LOOKUP(A3469,Feuil7!A$2:A$28,Feuil7!D$2:D$28)</f>
        <v>BOURGOGNE</v>
      </c>
      <c r="K3469" t="str">
        <f t="shared" si="219"/>
        <v>niveau supérieur</v>
      </c>
      <c r="L3469" t="str">
        <f t="shared" si="220"/>
        <v>BASSIN PARISIEN</v>
      </c>
      <c r="M3469" s="11">
        <f t="shared" si="221"/>
        <v>22225</v>
      </c>
      <c r="N3469" s="11">
        <f t="shared" si="222"/>
        <v>4530</v>
      </c>
    </row>
    <row r="3470" spans="1:14" x14ac:dyDescent="0.25">
      <c r="A3470" s="5">
        <v>73</v>
      </c>
      <c r="B3470" s="9" t="s">
        <v>30</v>
      </c>
      <c r="C3470" s="10" t="s">
        <v>31</v>
      </c>
      <c r="D3470" s="11">
        <v>1982</v>
      </c>
      <c r="E3470" s="7" t="s">
        <v>194</v>
      </c>
      <c r="F3470" s="8">
        <v>1172</v>
      </c>
      <c r="G3470" s="8">
        <v>3468</v>
      </c>
      <c r="H3470" s="8">
        <v>1756</v>
      </c>
      <c r="I3470" s="8">
        <v>6508</v>
      </c>
      <c r="J3470" t="str">
        <f>LOOKUP(A3470,Feuil7!A$2:A$28,Feuil7!D$2:D$28)</f>
        <v>MIDI-PYRENEES</v>
      </c>
      <c r="K3470" t="str">
        <f t="shared" si="219"/>
        <v>niveau secondaire</v>
      </c>
      <c r="L3470" t="str">
        <f t="shared" si="220"/>
        <v>SUD-OUEST</v>
      </c>
      <c r="M3470" s="11">
        <f t="shared" si="221"/>
        <v>12904</v>
      </c>
      <c r="N3470" s="11">
        <f t="shared" si="222"/>
        <v>2928</v>
      </c>
    </row>
    <row r="3471" spans="1:14" x14ac:dyDescent="0.25">
      <c r="A3471" s="5">
        <v>93</v>
      </c>
      <c r="B3471" s="9" t="s">
        <v>310</v>
      </c>
      <c r="C3471" s="10" t="s">
        <v>19</v>
      </c>
      <c r="D3471" s="11">
        <v>1982</v>
      </c>
      <c r="E3471" s="7" t="s">
        <v>196</v>
      </c>
      <c r="F3471" s="8">
        <v>3472</v>
      </c>
      <c r="G3471" s="8">
        <v>32476</v>
      </c>
      <c r="H3471" s="8">
        <v>5704</v>
      </c>
      <c r="I3471" s="8">
        <v>32028</v>
      </c>
      <c r="J3471" t="str">
        <f>LOOKUP(A3471,Feuil7!A$2:A$28,Feuil7!D$2:D$28)</f>
        <v>PROVENCE-ALPES-COTE D'AZUR</v>
      </c>
      <c r="K3471" t="str">
        <f t="shared" si="219"/>
        <v>niveau supérieur</v>
      </c>
      <c r="L3471" t="str">
        <f t="shared" si="220"/>
        <v>MEDITERRANEE</v>
      </c>
      <c r="M3471" s="11">
        <f t="shared" si="221"/>
        <v>73680</v>
      </c>
      <c r="N3471" s="11">
        <f t="shared" si="222"/>
        <v>9176</v>
      </c>
    </row>
    <row r="3472" spans="1:14" x14ac:dyDescent="0.25">
      <c r="A3472" s="5">
        <v>82</v>
      </c>
      <c r="B3472" s="9" t="s">
        <v>96</v>
      </c>
      <c r="C3472" s="10" t="s">
        <v>97</v>
      </c>
      <c r="D3472" s="11">
        <v>2006</v>
      </c>
      <c r="E3472" s="7" t="s">
        <v>11</v>
      </c>
      <c r="F3472" s="8">
        <v>4143.9435505390984</v>
      </c>
      <c r="G3472" s="8">
        <v>50242.255788535789</v>
      </c>
      <c r="H3472" s="8">
        <v>2656.856051807275</v>
      </c>
      <c r="I3472" s="8">
        <v>61733.162047979124</v>
      </c>
      <c r="J3472" t="str">
        <f>LOOKUP(A3472,Feuil7!A$2:A$28,Feuil7!D$2:D$28)</f>
        <v>RHONE-ALPES</v>
      </c>
      <c r="K3472" t="str">
        <f t="shared" si="219"/>
        <v>niveau primaire</v>
      </c>
      <c r="L3472" t="str">
        <f t="shared" si="220"/>
        <v>CENTRE-EST</v>
      </c>
      <c r="M3472" s="11">
        <f t="shared" si="221"/>
        <v>118776.21743886129</v>
      </c>
      <c r="N3472" s="11">
        <f t="shared" si="222"/>
        <v>6800.7996023463729</v>
      </c>
    </row>
    <row r="3473" spans="1:14" x14ac:dyDescent="0.25">
      <c r="A3473" s="5">
        <v>41</v>
      </c>
      <c r="B3473" s="9" t="s">
        <v>119</v>
      </c>
      <c r="C3473" s="10" t="s">
        <v>120</v>
      </c>
      <c r="D3473" s="11">
        <v>1982</v>
      </c>
      <c r="E3473" s="7" t="s">
        <v>196</v>
      </c>
      <c r="F3473" s="8">
        <v>904</v>
      </c>
      <c r="G3473" s="8">
        <v>4200</v>
      </c>
      <c r="H3473" s="8">
        <v>1152</v>
      </c>
      <c r="I3473" s="8">
        <v>3036</v>
      </c>
      <c r="J3473" t="str">
        <f>LOOKUP(A3473,Feuil7!A$2:A$28,Feuil7!D$2:D$28)</f>
        <v>LORRAINE</v>
      </c>
      <c r="K3473" t="str">
        <f t="shared" si="219"/>
        <v>niveau supérieur</v>
      </c>
      <c r="L3473" t="str">
        <f t="shared" si="220"/>
        <v>EST</v>
      </c>
      <c r="M3473" s="11">
        <f t="shared" si="221"/>
        <v>9292</v>
      </c>
      <c r="N3473" s="11">
        <f t="shared" si="222"/>
        <v>2056</v>
      </c>
    </row>
    <row r="3474" spans="1:14" x14ac:dyDescent="0.25">
      <c r="A3474" s="5">
        <v>43</v>
      </c>
      <c r="B3474" s="9" t="s">
        <v>184</v>
      </c>
      <c r="C3474" s="10" t="s">
        <v>185</v>
      </c>
      <c r="D3474" s="11">
        <v>1990</v>
      </c>
      <c r="E3474" s="7" t="s">
        <v>11</v>
      </c>
      <c r="F3474" s="8">
        <v>1856</v>
      </c>
      <c r="G3474" s="8">
        <v>10197</v>
      </c>
      <c r="H3474" s="8">
        <v>1388</v>
      </c>
      <c r="I3474" s="8">
        <v>13073</v>
      </c>
      <c r="J3474" t="str">
        <f>LOOKUP(A3474,Feuil7!A$2:A$28,Feuil7!D$2:D$28)</f>
        <v>FRANCHE-COMTE</v>
      </c>
      <c r="K3474" t="str">
        <f t="shared" si="219"/>
        <v>niveau primaire</v>
      </c>
      <c r="L3474" t="str">
        <f t="shared" si="220"/>
        <v>EST</v>
      </c>
      <c r="M3474" s="11">
        <f t="shared" si="221"/>
        <v>26514</v>
      </c>
      <c r="N3474" s="11">
        <f t="shared" si="222"/>
        <v>3244</v>
      </c>
    </row>
    <row r="3475" spans="1:14" x14ac:dyDescent="0.25">
      <c r="A3475" s="5">
        <v>26</v>
      </c>
      <c r="B3475" s="9" t="s">
        <v>151</v>
      </c>
      <c r="C3475" s="10" t="s">
        <v>152</v>
      </c>
      <c r="D3475" s="11">
        <v>1982</v>
      </c>
      <c r="E3475" s="7" t="s">
        <v>194</v>
      </c>
      <c r="F3475" s="8">
        <v>2044</v>
      </c>
      <c r="G3475" s="8">
        <v>5700</v>
      </c>
      <c r="H3475" s="8">
        <v>3364</v>
      </c>
      <c r="I3475" s="8">
        <v>11580</v>
      </c>
      <c r="J3475" t="str">
        <f>LOOKUP(A3475,Feuil7!A$2:A$28,Feuil7!D$2:D$28)</f>
        <v>BOURGOGNE</v>
      </c>
      <c r="K3475" t="str">
        <f t="shared" si="219"/>
        <v>niveau secondaire</v>
      </c>
      <c r="L3475" t="str">
        <f t="shared" si="220"/>
        <v>BASSIN PARISIEN</v>
      </c>
      <c r="M3475" s="11">
        <f t="shared" si="221"/>
        <v>22688</v>
      </c>
      <c r="N3475" s="11">
        <f t="shared" si="222"/>
        <v>5408</v>
      </c>
    </row>
    <row r="3476" spans="1:14" x14ac:dyDescent="0.25">
      <c r="A3476" s="5">
        <v>21</v>
      </c>
      <c r="B3476" s="9" t="s">
        <v>25</v>
      </c>
      <c r="C3476" s="10" t="s">
        <v>26</v>
      </c>
      <c r="D3476" s="11">
        <v>2006</v>
      </c>
      <c r="E3476" s="7" t="s">
        <v>196</v>
      </c>
      <c r="F3476" s="8">
        <v>2091.1968445891921</v>
      </c>
      <c r="G3476" s="8">
        <v>11982.167280841371</v>
      </c>
      <c r="H3476" s="8">
        <v>2169.9519712863016</v>
      </c>
      <c r="I3476" s="8">
        <v>12915.203623177747</v>
      </c>
      <c r="J3476" t="str">
        <f>LOOKUP(A3476,Feuil7!A$2:A$28,Feuil7!D$2:D$28)</f>
        <v>CHAMPAGNE-ARDENNE</v>
      </c>
      <c r="K3476" t="str">
        <f t="shared" si="219"/>
        <v>niveau supérieur</v>
      </c>
      <c r="L3476" t="str">
        <f t="shared" si="220"/>
        <v>BASSIN PARISIEN</v>
      </c>
      <c r="M3476" s="11">
        <f t="shared" si="221"/>
        <v>29158.519719894612</v>
      </c>
      <c r="N3476" s="11">
        <f t="shared" si="222"/>
        <v>4261.1488158754937</v>
      </c>
    </row>
    <row r="3477" spans="1:14" x14ac:dyDescent="0.25">
      <c r="A3477" s="5">
        <v>74</v>
      </c>
      <c r="B3477" s="9" t="s">
        <v>59</v>
      </c>
      <c r="C3477" s="10" t="s">
        <v>60</v>
      </c>
      <c r="D3477" s="11">
        <v>1975</v>
      </c>
      <c r="E3477" s="7" t="s">
        <v>193</v>
      </c>
      <c r="F3477" s="8">
        <v>1040</v>
      </c>
      <c r="G3477" s="8">
        <v>18735</v>
      </c>
      <c r="H3477" s="8">
        <v>1415</v>
      </c>
      <c r="I3477" s="8">
        <v>23510</v>
      </c>
      <c r="J3477" t="str">
        <f>LOOKUP(A3477,Feuil7!A$2:A$28,Feuil7!D$2:D$28)</f>
        <v>LIMOUSIN</v>
      </c>
      <c r="K3477" t="str">
        <f t="shared" si="219"/>
        <v>niveau primaire</v>
      </c>
      <c r="L3477" t="str">
        <f t="shared" si="220"/>
        <v>SUD-OUEST</v>
      </c>
      <c r="M3477" s="11">
        <f t="shared" si="221"/>
        <v>44700</v>
      </c>
      <c r="N3477" s="11">
        <f t="shared" si="222"/>
        <v>2455</v>
      </c>
    </row>
    <row r="3478" spans="1:14" x14ac:dyDescent="0.25">
      <c r="A3478" s="5">
        <v>25</v>
      </c>
      <c r="B3478" s="9" t="s">
        <v>35</v>
      </c>
      <c r="C3478" s="10" t="s">
        <v>36</v>
      </c>
      <c r="D3478" s="11">
        <v>1982</v>
      </c>
      <c r="E3478" s="7" t="s">
        <v>196</v>
      </c>
      <c r="F3478" s="8">
        <v>2344</v>
      </c>
      <c r="G3478" s="8">
        <v>12680</v>
      </c>
      <c r="H3478" s="8">
        <v>3560</v>
      </c>
      <c r="I3478" s="8">
        <v>10688</v>
      </c>
      <c r="J3478" t="str">
        <f>LOOKUP(A3478,Feuil7!A$2:A$28,Feuil7!D$2:D$28)</f>
        <v>BASSE-NORMANDIE</v>
      </c>
      <c r="K3478" t="str">
        <f t="shared" si="219"/>
        <v>niveau supérieur</v>
      </c>
      <c r="L3478" t="str">
        <f t="shared" si="220"/>
        <v>BASSIN PARISIEN</v>
      </c>
      <c r="M3478" s="11">
        <f t="shared" si="221"/>
        <v>29272</v>
      </c>
      <c r="N3478" s="11">
        <f t="shared" si="222"/>
        <v>5904</v>
      </c>
    </row>
    <row r="3479" spans="1:14" x14ac:dyDescent="0.25">
      <c r="A3479" s="5">
        <v>82</v>
      </c>
      <c r="B3479" s="9" t="s">
        <v>47</v>
      </c>
      <c r="C3479" s="10" t="s">
        <v>155</v>
      </c>
      <c r="D3479" s="11">
        <v>1999</v>
      </c>
      <c r="E3479" s="7" t="s">
        <v>11</v>
      </c>
      <c r="F3479" s="8">
        <v>3020</v>
      </c>
      <c r="G3479" s="8">
        <v>33318</v>
      </c>
      <c r="H3479" s="8">
        <v>2111</v>
      </c>
      <c r="I3479" s="8">
        <v>35470</v>
      </c>
      <c r="J3479" t="str">
        <f>LOOKUP(A3479,Feuil7!A$2:A$28,Feuil7!D$2:D$28)</f>
        <v>RHONE-ALPES</v>
      </c>
      <c r="K3479" t="str">
        <f t="shared" si="219"/>
        <v>niveau primaire</v>
      </c>
      <c r="L3479" t="str">
        <f t="shared" si="220"/>
        <v>CENTRE-EST</v>
      </c>
      <c r="M3479" s="11">
        <f t="shared" si="221"/>
        <v>73919</v>
      </c>
      <c r="N3479" s="11">
        <f t="shared" si="222"/>
        <v>5131</v>
      </c>
    </row>
    <row r="3480" spans="1:14" x14ac:dyDescent="0.25">
      <c r="A3480" s="5">
        <v>72</v>
      </c>
      <c r="B3480" s="9" t="s">
        <v>137</v>
      </c>
      <c r="C3480" s="10" t="s">
        <v>138</v>
      </c>
      <c r="D3480" s="11">
        <v>2011</v>
      </c>
      <c r="E3480" s="7" t="s">
        <v>195</v>
      </c>
      <c r="F3480" s="8">
        <v>5651.6888139117482</v>
      </c>
      <c r="G3480" s="8">
        <v>72173.79821394282</v>
      </c>
      <c r="H3480" s="8">
        <v>3666.6127895046088</v>
      </c>
      <c r="I3480" s="8">
        <v>55957.597224602447</v>
      </c>
      <c r="J3480" t="str">
        <f>LOOKUP(A3480,Feuil7!A$2:A$28,Feuil7!D$2:D$28)</f>
        <v>AQUITAINE</v>
      </c>
      <c r="K3480" t="str">
        <f t="shared" si="219"/>
        <v>niveau secondaire</v>
      </c>
      <c r="L3480" t="str">
        <f t="shared" si="220"/>
        <v>SUD-OUEST</v>
      </c>
      <c r="M3480" s="11">
        <f t="shared" si="221"/>
        <v>137449.69704196163</v>
      </c>
      <c r="N3480" s="11">
        <f t="shared" si="222"/>
        <v>9318.3016034163575</v>
      </c>
    </row>
    <row r="3481" spans="1:14" x14ac:dyDescent="0.25">
      <c r="A3481" s="5">
        <v>73</v>
      </c>
      <c r="B3481" s="9" t="s">
        <v>139</v>
      </c>
      <c r="C3481" s="10" t="s">
        <v>140</v>
      </c>
      <c r="D3481" s="11">
        <v>1999</v>
      </c>
      <c r="E3481" s="7" t="s">
        <v>197</v>
      </c>
      <c r="F3481" s="8">
        <v>668</v>
      </c>
      <c r="G3481" s="8">
        <v>10215</v>
      </c>
      <c r="H3481" s="8">
        <v>948</v>
      </c>
      <c r="I3481" s="8">
        <v>12393</v>
      </c>
      <c r="J3481" t="str">
        <f>LOOKUP(A3481,Feuil7!A$2:A$28,Feuil7!D$2:D$28)</f>
        <v>MIDI-PYRENEES</v>
      </c>
      <c r="K3481" t="str">
        <f t="shared" si="219"/>
        <v>niveau supérieur</v>
      </c>
      <c r="L3481" t="str">
        <f t="shared" si="220"/>
        <v>SUD-OUEST</v>
      </c>
      <c r="M3481" s="11">
        <f t="shared" si="221"/>
        <v>24224</v>
      </c>
      <c r="N3481" s="11">
        <f t="shared" si="222"/>
        <v>1616</v>
      </c>
    </row>
    <row r="3482" spans="1:14" x14ac:dyDescent="0.25">
      <c r="A3482" s="5">
        <v>52</v>
      </c>
      <c r="B3482" s="9" t="s">
        <v>174</v>
      </c>
      <c r="C3482" s="10" t="s">
        <v>175</v>
      </c>
      <c r="D3482" s="11">
        <v>1999</v>
      </c>
      <c r="E3482" s="7" t="s">
        <v>194</v>
      </c>
      <c r="F3482" s="8">
        <v>1787</v>
      </c>
      <c r="G3482" s="8">
        <v>10092</v>
      </c>
      <c r="H3482" s="8">
        <v>1163</v>
      </c>
      <c r="I3482" s="8">
        <v>16406</v>
      </c>
      <c r="J3482" t="str">
        <f>LOOKUP(A3482,Feuil7!A$2:A$28,Feuil7!D$2:D$28)</f>
        <v>PAYS DE LA LOIRE</v>
      </c>
      <c r="K3482" t="str">
        <f t="shared" si="219"/>
        <v>niveau secondaire</v>
      </c>
      <c r="L3482" t="str">
        <f t="shared" si="220"/>
        <v>OUEST</v>
      </c>
      <c r="M3482" s="11">
        <f t="shared" si="221"/>
        <v>29448</v>
      </c>
      <c r="N3482" s="11">
        <f t="shared" si="222"/>
        <v>2950</v>
      </c>
    </row>
    <row r="3483" spans="1:14" x14ac:dyDescent="0.25">
      <c r="A3483" s="5">
        <v>91</v>
      </c>
      <c r="B3483" s="9" t="s">
        <v>80</v>
      </c>
      <c r="C3483" s="10" t="s">
        <v>81</v>
      </c>
      <c r="D3483" s="11">
        <v>1999</v>
      </c>
      <c r="E3483" s="7" t="s">
        <v>194</v>
      </c>
      <c r="F3483" s="8">
        <v>2201</v>
      </c>
      <c r="G3483" s="8">
        <v>24070</v>
      </c>
      <c r="H3483" s="8">
        <v>1755</v>
      </c>
      <c r="I3483" s="8">
        <v>36834</v>
      </c>
      <c r="J3483" t="str">
        <f>LOOKUP(A3483,Feuil7!A$2:A$28,Feuil7!D$2:D$28)</f>
        <v>LANGUEDOC-ROUSSILLON</v>
      </c>
      <c r="K3483" t="str">
        <f t="shared" si="219"/>
        <v>niveau secondaire</v>
      </c>
      <c r="L3483" t="str">
        <f t="shared" si="220"/>
        <v>MEDITERRANEE</v>
      </c>
      <c r="M3483" s="11">
        <f t="shared" si="221"/>
        <v>64860</v>
      </c>
      <c r="N3483" s="11">
        <f t="shared" si="222"/>
        <v>3956</v>
      </c>
    </row>
    <row r="3484" spans="1:14" x14ac:dyDescent="0.25">
      <c r="A3484" s="5">
        <v>21</v>
      </c>
      <c r="B3484" s="9" t="s">
        <v>114</v>
      </c>
      <c r="C3484" s="10" t="s">
        <v>115</v>
      </c>
      <c r="D3484" s="11">
        <v>2006</v>
      </c>
      <c r="E3484" s="7" t="s">
        <v>11</v>
      </c>
      <c r="F3484" s="8">
        <v>4239.3786755881192</v>
      </c>
      <c r="G3484" s="8">
        <v>36537.017717210816</v>
      </c>
      <c r="H3484" s="8">
        <v>2695.2458581023748</v>
      </c>
      <c r="I3484" s="8">
        <v>44490.674368211723</v>
      </c>
      <c r="J3484" t="str">
        <f>LOOKUP(A3484,Feuil7!A$2:A$28,Feuil7!D$2:D$28)</f>
        <v>CHAMPAGNE-ARDENNE</v>
      </c>
      <c r="K3484" t="str">
        <f t="shared" si="219"/>
        <v>niveau primaire</v>
      </c>
      <c r="L3484" t="str">
        <f t="shared" si="220"/>
        <v>BASSIN PARISIEN</v>
      </c>
      <c r="M3484" s="11">
        <f t="shared" si="221"/>
        <v>87962.316619113029</v>
      </c>
      <c r="N3484" s="11">
        <f t="shared" si="222"/>
        <v>6934.624533690494</v>
      </c>
    </row>
    <row r="3485" spans="1:14" x14ac:dyDescent="0.25">
      <c r="A3485" s="5">
        <v>73</v>
      </c>
      <c r="B3485" s="9" t="s">
        <v>104</v>
      </c>
      <c r="C3485" s="10" t="s">
        <v>105</v>
      </c>
      <c r="D3485" s="11">
        <v>2011</v>
      </c>
      <c r="E3485" s="7" t="s">
        <v>195</v>
      </c>
      <c r="F3485" s="8">
        <v>1347.3650832577439</v>
      </c>
      <c r="G3485" s="8">
        <v>18710.878265390143</v>
      </c>
      <c r="H3485" s="8">
        <v>867.54557177704328</v>
      </c>
      <c r="I3485" s="8">
        <v>12828.346877084876</v>
      </c>
      <c r="J3485" t="str">
        <f>LOOKUP(A3485,Feuil7!A$2:A$28,Feuil7!D$2:D$28)</f>
        <v>MIDI-PYRENEES</v>
      </c>
      <c r="K3485" t="str">
        <f t="shared" si="219"/>
        <v>niveau secondaire</v>
      </c>
      <c r="L3485" t="str">
        <f t="shared" si="220"/>
        <v>SUD-OUEST</v>
      </c>
      <c r="M3485" s="11">
        <f t="shared" si="221"/>
        <v>33754.135797509807</v>
      </c>
      <c r="N3485" s="11">
        <f t="shared" si="222"/>
        <v>2214.9106550347869</v>
      </c>
    </row>
    <row r="3486" spans="1:14" x14ac:dyDescent="0.25">
      <c r="A3486" s="5">
        <v>73</v>
      </c>
      <c r="B3486" s="9" t="s">
        <v>139</v>
      </c>
      <c r="C3486" s="10" t="s">
        <v>140</v>
      </c>
      <c r="D3486" s="11">
        <v>1982</v>
      </c>
      <c r="E3486" s="7" t="s">
        <v>196</v>
      </c>
      <c r="F3486" s="8">
        <v>1112</v>
      </c>
      <c r="G3486" s="8">
        <v>6444</v>
      </c>
      <c r="H3486" s="8">
        <v>1624</v>
      </c>
      <c r="I3486" s="8">
        <v>6128</v>
      </c>
      <c r="J3486" t="str">
        <f>LOOKUP(A3486,Feuil7!A$2:A$28,Feuil7!D$2:D$28)</f>
        <v>MIDI-PYRENEES</v>
      </c>
      <c r="K3486" t="str">
        <f t="shared" si="219"/>
        <v>niveau supérieur</v>
      </c>
      <c r="L3486" t="str">
        <f t="shared" si="220"/>
        <v>SUD-OUEST</v>
      </c>
      <c r="M3486" s="11">
        <f t="shared" si="221"/>
        <v>15308</v>
      </c>
      <c r="N3486" s="11">
        <f t="shared" si="222"/>
        <v>2736</v>
      </c>
    </row>
    <row r="3487" spans="1:14" x14ac:dyDescent="0.25">
      <c r="A3487" s="5">
        <v>74</v>
      </c>
      <c r="B3487" s="9" t="s">
        <v>178</v>
      </c>
      <c r="C3487" s="10" t="s">
        <v>179</v>
      </c>
      <c r="D3487" s="11">
        <v>2011</v>
      </c>
      <c r="E3487" s="7" t="s">
        <v>196</v>
      </c>
      <c r="F3487" s="8">
        <v>2766.758998107779</v>
      </c>
      <c r="G3487" s="8">
        <v>19740.028719327409</v>
      </c>
      <c r="H3487" s="8">
        <v>2936.7386498517267</v>
      </c>
      <c r="I3487" s="8">
        <v>22600.168934280613</v>
      </c>
      <c r="J3487" t="str">
        <f>LOOKUP(A3487,Feuil7!A$2:A$28,Feuil7!D$2:D$28)</f>
        <v>LIMOUSIN</v>
      </c>
      <c r="K3487" t="str">
        <f t="shared" si="219"/>
        <v>niveau supérieur</v>
      </c>
      <c r="L3487" t="str">
        <f t="shared" si="220"/>
        <v>SUD-OUEST</v>
      </c>
      <c r="M3487" s="11">
        <f t="shared" si="221"/>
        <v>48043.695301567524</v>
      </c>
      <c r="N3487" s="11">
        <f t="shared" si="222"/>
        <v>5703.4976479595061</v>
      </c>
    </row>
    <row r="3488" spans="1:14" x14ac:dyDescent="0.25">
      <c r="A3488" s="5">
        <v>11</v>
      </c>
      <c r="B3488" s="9" t="s">
        <v>16</v>
      </c>
      <c r="C3488" s="10" t="s">
        <v>189</v>
      </c>
      <c r="D3488" s="11">
        <v>2011</v>
      </c>
      <c r="E3488" s="7" t="s">
        <v>196</v>
      </c>
      <c r="F3488" s="8">
        <v>13479.367963399516</v>
      </c>
      <c r="G3488" s="8">
        <v>75169.049568042261</v>
      </c>
      <c r="H3488" s="8">
        <v>15441.1427561889</v>
      </c>
      <c r="I3488" s="8">
        <v>83356.413902167362</v>
      </c>
      <c r="J3488" t="str">
        <f>LOOKUP(A3488,Feuil7!A$2:A$28,Feuil7!D$2:D$28)</f>
        <v>ILE-DE-FRANCE</v>
      </c>
      <c r="K3488" t="str">
        <f t="shared" si="219"/>
        <v>niveau supérieur</v>
      </c>
      <c r="L3488" t="str">
        <f t="shared" si="220"/>
        <v>REGION PARISIENNE</v>
      </c>
      <c r="M3488" s="11">
        <f t="shared" si="221"/>
        <v>187445.97418979806</v>
      </c>
      <c r="N3488" s="11">
        <f t="shared" si="222"/>
        <v>28920.510719588416</v>
      </c>
    </row>
    <row r="3489" spans="1:14" x14ac:dyDescent="0.25">
      <c r="A3489" s="5">
        <v>82</v>
      </c>
      <c r="B3489" s="6" t="s">
        <v>307</v>
      </c>
      <c r="C3489" s="7" t="s">
        <v>10</v>
      </c>
      <c r="D3489" s="11">
        <v>1982</v>
      </c>
      <c r="E3489" s="7" t="s">
        <v>195</v>
      </c>
      <c r="F3489" s="8">
        <v>7376</v>
      </c>
      <c r="G3489" s="8">
        <v>25292</v>
      </c>
      <c r="H3489" s="8">
        <v>4840</v>
      </c>
      <c r="I3489" s="8">
        <v>14524</v>
      </c>
      <c r="J3489" t="str">
        <f>LOOKUP(A3489,Feuil7!A$2:A$28,Feuil7!D$2:D$28)</f>
        <v>RHONE-ALPES</v>
      </c>
      <c r="K3489" t="str">
        <f t="shared" si="219"/>
        <v>niveau secondaire</v>
      </c>
      <c r="L3489" t="str">
        <f t="shared" si="220"/>
        <v>CENTRE-EST</v>
      </c>
      <c r="M3489" s="11">
        <f t="shared" si="221"/>
        <v>52032</v>
      </c>
      <c r="N3489" s="11">
        <f t="shared" si="222"/>
        <v>12216</v>
      </c>
    </row>
    <row r="3490" spans="1:14" x14ac:dyDescent="0.25">
      <c r="A3490" s="5">
        <v>24</v>
      </c>
      <c r="B3490" s="9" t="s">
        <v>94</v>
      </c>
      <c r="C3490" s="10" t="s">
        <v>95</v>
      </c>
      <c r="D3490" s="11">
        <v>1982</v>
      </c>
      <c r="E3490" s="7" t="s">
        <v>197</v>
      </c>
      <c r="F3490" s="8">
        <v>416</v>
      </c>
      <c r="G3490" s="8">
        <v>4988</v>
      </c>
      <c r="H3490" s="8">
        <v>584</v>
      </c>
      <c r="I3490" s="8">
        <v>4516</v>
      </c>
      <c r="J3490" t="str">
        <f>LOOKUP(A3490,Feuil7!A$2:A$28,Feuil7!D$2:D$28)</f>
        <v>CENTRE</v>
      </c>
      <c r="K3490" t="str">
        <f t="shared" si="219"/>
        <v>niveau supérieur</v>
      </c>
      <c r="L3490" t="str">
        <f t="shared" si="220"/>
        <v>BASSIN PARISIEN</v>
      </c>
      <c r="M3490" s="11">
        <f t="shared" si="221"/>
        <v>10504</v>
      </c>
      <c r="N3490" s="11">
        <f t="shared" si="222"/>
        <v>1000</v>
      </c>
    </row>
    <row r="3491" spans="1:14" x14ac:dyDescent="0.25">
      <c r="A3491" s="5">
        <v>82</v>
      </c>
      <c r="B3491" s="9" t="s">
        <v>47</v>
      </c>
      <c r="C3491" s="10" t="s">
        <v>155</v>
      </c>
      <c r="D3491">
        <v>1968</v>
      </c>
      <c r="E3491" s="7" t="s">
        <v>197</v>
      </c>
      <c r="F3491" s="8">
        <v>524</v>
      </c>
      <c r="G3491" s="8">
        <v>5384</v>
      </c>
      <c r="H3491" s="8">
        <v>468</v>
      </c>
      <c r="I3491" s="8">
        <v>2040</v>
      </c>
      <c r="J3491" t="str">
        <f>LOOKUP(A3491,Feuil7!A$2:A$28,Feuil7!D$2:D$28)</f>
        <v>RHONE-ALPES</v>
      </c>
      <c r="K3491" t="str">
        <f t="shared" si="219"/>
        <v>niveau supérieur</v>
      </c>
      <c r="L3491" t="str">
        <f t="shared" si="220"/>
        <v>CENTRE-EST</v>
      </c>
      <c r="M3491" s="11">
        <f t="shared" si="221"/>
        <v>8416</v>
      </c>
      <c r="N3491" s="11">
        <f t="shared" si="222"/>
        <v>992</v>
      </c>
    </row>
    <row r="3492" spans="1:14" x14ac:dyDescent="0.25">
      <c r="A3492" s="5">
        <v>11</v>
      </c>
      <c r="B3492" s="9" t="s">
        <v>160</v>
      </c>
      <c r="C3492" s="10" t="s">
        <v>161</v>
      </c>
      <c r="D3492">
        <v>1968</v>
      </c>
      <c r="E3492" s="7" t="s">
        <v>11</v>
      </c>
      <c r="F3492" s="8">
        <v>12376</v>
      </c>
      <c r="G3492" s="8">
        <v>75340</v>
      </c>
      <c r="H3492" s="8">
        <v>9744</v>
      </c>
      <c r="I3492" s="8">
        <v>84092</v>
      </c>
      <c r="J3492" t="str">
        <f>LOOKUP(A3492,Feuil7!A$2:A$28,Feuil7!D$2:D$28)</f>
        <v>ILE-DE-FRANCE</v>
      </c>
      <c r="K3492" t="str">
        <f t="shared" si="219"/>
        <v>niveau primaire</v>
      </c>
      <c r="L3492" t="str">
        <f t="shared" si="220"/>
        <v>REGION PARISIENNE</v>
      </c>
      <c r="M3492" s="11">
        <f t="shared" si="221"/>
        <v>181552</v>
      </c>
      <c r="N3492" s="11">
        <f t="shared" si="222"/>
        <v>22120</v>
      </c>
    </row>
    <row r="3493" spans="1:14" x14ac:dyDescent="0.25">
      <c r="A3493" s="5">
        <v>41</v>
      </c>
      <c r="B3493" s="9" t="s">
        <v>123</v>
      </c>
      <c r="C3493" s="10" t="s">
        <v>124</v>
      </c>
      <c r="D3493" s="11">
        <v>1990</v>
      </c>
      <c r="E3493" s="7" t="s">
        <v>195</v>
      </c>
      <c r="F3493" s="8">
        <v>18528</v>
      </c>
      <c r="G3493" s="8">
        <v>95438</v>
      </c>
      <c r="H3493" s="8">
        <v>15068</v>
      </c>
      <c r="I3493" s="8">
        <v>60720</v>
      </c>
      <c r="J3493" t="str">
        <f>LOOKUP(A3493,Feuil7!A$2:A$28,Feuil7!D$2:D$28)</f>
        <v>LORRAINE</v>
      </c>
      <c r="K3493" t="str">
        <f t="shared" si="219"/>
        <v>niveau secondaire</v>
      </c>
      <c r="L3493" t="str">
        <f t="shared" si="220"/>
        <v>EST</v>
      </c>
      <c r="M3493" s="11">
        <f t="shared" si="221"/>
        <v>189754</v>
      </c>
      <c r="N3493" s="11">
        <f t="shared" si="222"/>
        <v>33596</v>
      </c>
    </row>
    <row r="3494" spans="1:14" x14ac:dyDescent="0.25">
      <c r="A3494" s="5">
        <v>11</v>
      </c>
      <c r="B3494" s="9" t="s">
        <v>27</v>
      </c>
      <c r="C3494" s="10" t="s">
        <v>186</v>
      </c>
      <c r="D3494" s="11">
        <v>1999</v>
      </c>
      <c r="E3494" s="7" t="s">
        <v>193</v>
      </c>
      <c r="F3494" s="8">
        <v>672</v>
      </c>
      <c r="G3494" s="8">
        <v>44021</v>
      </c>
      <c r="H3494" s="8">
        <v>405</v>
      </c>
      <c r="I3494" s="8">
        <v>63632</v>
      </c>
      <c r="J3494" t="str">
        <f>LOOKUP(A3494,Feuil7!A$2:A$28,Feuil7!D$2:D$28)</f>
        <v>ILE-DE-FRANCE</v>
      </c>
      <c r="K3494" t="str">
        <f t="shared" si="219"/>
        <v>niveau primaire</v>
      </c>
      <c r="L3494" t="str">
        <f t="shared" si="220"/>
        <v>REGION PARISIENNE</v>
      </c>
      <c r="M3494" s="11">
        <f t="shared" si="221"/>
        <v>108730</v>
      </c>
      <c r="N3494" s="11">
        <f t="shared" si="222"/>
        <v>1077</v>
      </c>
    </row>
    <row r="3495" spans="1:14" x14ac:dyDescent="0.25">
      <c r="A3495" s="5">
        <v>43</v>
      </c>
      <c r="B3495" s="9" t="s">
        <v>34</v>
      </c>
      <c r="C3495" s="10" t="s">
        <v>64</v>
      </c>
      <c r="D3495" s="11">
        <v>2006</v>
      </c>
      <c r="E3495" s="7" t="s">
        <v>194</v>
      </c>
      <c r="F3495" s="8">
        <v>1617.3572787673131</v>
      </c>
      <c r="G3495" s="8">
        <v>7159.138436744397</v>
      </c>
      <c r="H3495" s="8">
        <v>1276.8189340347137</v>
      </c>
      <c r="I3495" s="8">
        <v>12728.120264571509</v>
      </c>
      <c r="J3495" t="str">
        <f>LOOKUP(A3495,Feuil7!A$2:A$28,Feuil7!D$2:D$28)</f>
        <v>FRANCHE-COMTE</v>
      </c>
      <c r="K3495" t="str">
        <f t="shared" si="219"/>
        <v>niveau secondaire</v>
      </c>
      <c r="L3495" t="str">
        <f t="shared" si="220"/>
        <v>EST</v>
      </c>
      <c r="M3495" s="11">
        <f t="shared" si="221"/>
        <v>22781.434914117934</v>
      </c>
      <c r="N3495" s="11">
        <f t="shared" si="222"/>
        <v>2894.1762128020268</v>
      </c>
    </row>
    <row r="3496" spans="1:14" x14ac:dyDescent="0.25">
      <c r="A3496" s="5">
        <v>43</v>
      </c>
      <c r="B3496" s="9" t="s">
        <v>90</v>
      </c>
      <c r="C3496" s="10" t="s">
        <v>91</v>
      </c>
      <c r="D3496" s="11">
        <v>2011</v>
      </c>
      <c r="E3496" s="7" t="s">
        <v>196</v>
      </c>
      <c r="F3496" s="8">
        <v>2064.626308140414</v>
      </c>
      <c r="G3496" s="8">
        <v>13165.961097085414</v>
      </c>
      <c r="H3496" s="8">
        <v>1763.0678243810917</v>
      </c>
      <c r="I3496" s="8">
        <v>14625.912430358956</v>
      </c>
      <c r="J3496" t="str">
        <f>LOOKUP(A3496,Feuil7!A$2:A$28,Feuil7!D$2:D$28)</f>
        <v>FRANCHE-COMTE</v>
      </c>
      <c r="K3496" t="str">
        <f t="shared" si="219"/>
        <v>niveau supérieur</v>
      </c>
      <c r="L3496" t="str">
        <f t="shared" si="220"/>
        <v>EST</v>
      </c>
      <c r="M3496" s="11">
        <f t="shared" si="221"/>
        <v>31619.567659965876</v>
      </c>
      <c r="N3496" s="11">
        <f t="shared" si="222"/>
        <v>3827.6941325215057</v>
      </c>
    </row>
    <row r="3497" spans="1:14" x14ac:dyDescent="0.25">
      <c r="A3497" s="5">
        <v>93</v>
      </c>
      <c r="B3497" s="9" t="s">
        <v>172</v>
      </c>
      <c r="C3497" s="10" t="s">
        <v>173</v>
      </c>
      <c r="D3497" s="11">
        <v>2006</v>
      </c>
      <c r="E3497" s="7" t="s">
        <v>11</v>
      </c>
      <c r="F3497" s="8">
        <v>4674.2057213101607</v>
      </c>
      <c r="G3497" s="8">
        <v>40614.601315512817</v>
      </c>
      <c r="H3497" s="8">
        <v>3015.0990855533923</v>
      </c>
      <c r="I3497" s="8">
        <v>48474.633382866348</v>
      </c>
      <c r="J3497" t="str">
        <f>LOOKUP(A3497,Feuil7!A$2:A$28,Feuil7!D$2:D$28)</f>
        <v>PROVENCE-ALPES-COTE D'AZUR</v>
      </c>
      <c r="K3497" t="str">
        <f t="shared" si="219"/>
        <v>niveau primaire</v>
      </c>
      <c r="L3497" t="str">
        <f t="shared" si="220"/>
        <v>MEDITERRANEE</v>
      </c>
      <c r="M3497" s="11">
        <f t="shared" si="221"/>
        <v>96778.539505242719</v>
      </c>
      <c r="N3497" s="11">
        <f t="shared" si="222"/>
        <v>7689.3048068635526</v>
      </c>
    </row>
    <row r="3498" spans="1:14" x14ac:dyDescent="0.25">
      <c r="A3498" s="5">
        <v>82</v>
      </c>
      <c r="B3498" s="9" t="s">
        <v>88</v>
      </c>
      <c r="C3498" s="10" t="s">
        <v>89</v>
      </c>
      <c r="D3498" s="11">
        <v>2011</v>
      </c>
      <c r="E3498" s="7" t="s">
        <v>11</v>
      </c>
      <c r="F3498" s="8">
        <v>7239.2136792648598</v>
      </c>
      <c r="G3498" s="8">
        <v>64206.586160460589</v>
      </c>
      <c r="H3498" s="8">
        <v>4142.8280596538771</v>
      </c>
      <c r="I3498" s="8">
        <v>71490.859505331857</v>
      </c>
      <c r="J3498" t="str">
        <f>LOOKUP(A3498,Feuil7!A$2:A$28,Feuil7!D$2:D$28)</f>
        <v>RHONE-ALPES</v>
      </c>
      <c r="K3498" t="str">
        <f t="shared" si="219"/>
        <v>niveau primaire</v>
      </c>
      <c r="L3498" t="str">
        <f t="shared" si="220"/>
        <v>CENTRE-EST</v>
      </c>
      <c r="M3498" s="11">
        <f t="shared" si="221"/>
        <v>147079.4874047112</v>
      </c>
      <c r="N3498" s="11">
        <f t="shared" si="222"/>
        <v>11382.041738918737</v>
      </c>
    </row>
    <row r="3499" spans="1:14" x14ac:dyDescent="0.25">
      <c r="A3499" s="5">
        <v>72</v>
      </c>
      <c r="B3499" s="9" t="s">
        <v>137</v>
      </c>
      <c r="C3499" s="10" t="s">
        <v>138</v>
      </c>
      <c r="D3499" s="11">
        <v>2006</v>
      </c>
      <c r="E3499" s="7" t="s">
        <v>11</v>
      </c>
      <c r="F3499" s="8">
        <v>2573.7212098614054</v>
      </c>
      <c r="G3499" s="8">
        <v>30559.796945275404</v>
      </c>
      <c r="H3499" s="8">
        <v>1558.2784059951766</v>
      </c>
      <c r="I3499" s="8">
        <v>41458.242529022791</v>
      </c>
      <c r="J3499" t="str">
        <f>LOOKUP(A3499,Feuil7!A$2:A$28,Feuil7!D$2:D$28)</f>
        <v>AQUITAINE</v>
      </c>
      <c r="K3499" t="str">
        <f t="shared" si="219"/>
        <v>niveau primaire</v>
      </c>
      <c r="L3499" t="str">
        <f t="shared" si="220"/>
        <v>SUD-OUEST</v>
      </c>
      <c r="M3499" s="11">
        <f t="shared" si="221"/>
        <v>76150.03909015478</v>
      </c>
      <c r="N3499" s="11">
        <f t="shared" si="222"/>
        <v>4131.9996158565818</v>
      </c>
    </row>
    <row r="3500" spans="1:14" x14ac:dyDescent="0.25">
      <c r="A3500" s="5">
        <v>24</v>
      </c>
      <c r="B3500" s="9" t="s">
        <v>68</v>
      </c>
      <c r="C3500" s="10" t="s">
        <v>69</v>
      </c>
      <c r="D3500">
        <v>1968</v>
      </c>
      <c r="E3500" s="7" t="s">
        <v>196</v>
      </c>
      <c r="F3500" s="8">
        <v>924</v>
      </c>
      <c r="G3500" s="8">
        <v>3372</v>
      </c>
      <c r="H3500" s="8">
        <v>1072</v>
      </c>
      <c r="I3500" s="8">
        <v>3276</v>
      </c>
      <c r="J3500" t="str">
        <f>LOOKUP(A3500,Feuil7!A$2:A$28,Feuil7!D$2:D$28)</f>
        <v>CENTRE</v>
      </c>
      <c r="K3500" t="str">
        <f t="shared" si="219"/>
        <v>niveau supérieur</v>
      </c>
      <c r="L3500" t="str">
        <f t="shared" si="220"/>
        <v>BASSIN PARISIEN</v>
      </c>
      <c r="M3500" s="11">
        <f t="shared" si="221"/>
        <v>8644</v>
      </c>
      <c r="N3500" s="11">
        <f t="shared" si="222"/>
        <v>1996</v>
      </c>
    </row>
    <row r="3501" spans="1:14" x14ac:dyDescent="0.25">
      <c r="A3501" s="5">
        <v>11</v>
      </c>
      <c r="B3501" s="9" t="s">
        <v>162</v>
      </c>
      <c r="C3501" s="10" t="s">
        <v>163</v>
      </c>
      <c r="D3501" s="11">
        <v>1975</v>
      </c>
      <c r="E3501" s="7" t="s">
        <v>195</v>
      </c>
      <c r="F3501" s="8">
        <v>15475</v>
      </c>
      <c r="G3501" s="8">
        <v>47925</v>
      </c>
      <c r="H3501" s="8">
        <v>12060</v>
      </c>
      <c r="I3501" s="8">
        <v>33655</v>
      </c>
      <c r="J3501" t="str">
        <f>LOOKUP(A3501,Feuil7!A$2:A$28,Feuil7!D$2:D$28)</f>
        <v>ILE-DE-FRANCE</v>
      </c>
      <c r="K3501" t="str">
        <f t="shared" si="219"/>
        <v>niveau secondaire</v>
      </c>
      <c r="L3501" t="str">
        <f t="shared" si="220"/>
        <v>REGION PARISIENNE</v>
      </c>
      <c r="M3501" s="11">
        <f t="shared" si="221"/>
        <v>109115</v>
      </c>
      <c r="N3501" s="11">
        <f t="shared" si="222"/>
        <v>27535</v>
      </c>
    </row>
    <row r="3502" spans="1:14" x14ac:dyDescent="0.25">
      <c r="A3502" s="5">
        <v>11</v>
      </c>
      <c r="B3502" s="9" t="s">
        <v>162</v>
      </c>
      <c r="C3502" s="10" t="s">
        <v>163</v>
      </c>
      <c r="D3502" s="11">
        <v>2011</v>
      </c>
      <c r="E3502" s="7" t="s">
        <v>195</v>
      </c>
      <c r="F3502" s="8">
        <v>9989.9673691467942</v>
      </c>
      <c r="G3502" s="8">
        <v>90798.233779262198</v>
      </c>
      <c r="H3502" s="8">
        <v>6484.8312145226628</v>
      </c>
      <c r="I3502" s="8">
        <v>76943.622072360784</v>
      </c>
      <c r="J3502" t="str">
        <f>LOOKUP(A3502,Feuil7!A$2:A$28,Feuil7!D$2:D$28)</f>
        <v>ILE-DE-FRANCE</v>
      </c>
      <c r="K3502" t="str">
        <f t="shared" si="219"/>
        <v>niveau secondaire</v>
      </c>
      <c r="L3502" t="str">
        <f t="shared" si="220"/>
        <v>REGION PARISIENNE</v>
      </c>
      <c r="M3502" s="11">
        <f t="shared" si="221"/>
        <v>184216.65443529244</v>
      </c>
      <c r="N3502" s="11">
        <f t="shared" si="222"/>
        <v>16474.798583669457</v>
      </c>
    </row>
    <row r="3503" spans="1:14" x14ac:dyDescent="0.25">
      <c r="A3503" s="5">
        <v>41</v>
      </c>
      <c r="B3503" s="9" t="s">
        <v>123</v>
      </c>
      <c r="C3503" s="10" t="s">
        <v>124</v>
      </c>
      <c r="D3503" s="11">
        <v>1999</v>
      </c>
      <c r="E3503" s="7" t="s">
        <v>11</v>
      </c>
      <c r="F3503" s="8">
        <v>6257</v>
      </c>
      <c r="G3503" s="8">
        <v>73316</v>
      </c>
      <c r="H3503" s="8">
        <v>4775</v>
      </c>
      <c r="I3503" s="8">
        <v>101240</v>
      </c>
      <c r="J3503" t="str">
        <f>LOOKUP(A3503,Feuil7!A$2:A$28,Feuil7!D$2:D$28)</f>
        <v>LORRAINE</v>
      </c>
      <c r="K3503" t="str">
        <f t="shared" si="219"/>
        <v>niveau primaire</v>
      </c>
      <c r="L3503" t="str">
        <f t="shared" si="220"/>
        <v>EST</v>
      </c>
      <c r="M3503" s="11">
        <f t="shared" si="221"/>
        <v>185588</v>
      </c>
      <c r="N3503" s="11">
        <f t="shared" si="222"/>
        <v>11032</v>
      </c>
    </row>
    <row r="3504" spans="1:14" x14ac:dyDescent="0.25">
      <c r="A3504" s="5">
        <v>72</v>
      </c>
      <c r="B3504" s="9" t="s">
        <v>106</v>
      </c>
      <c r="C3504" s="10" t="s">
        <v>107</v>
      </c>
      <c r="D3504" s="11">
        <v>2006</v>
      </c>
      <c r="E3504" s="7" t="s">
        <v>194</v>
      </c>
      <c r="F3504" s="8">
        <v>957.46473608613701</v>
      </c>
      <c r="G3504" s="8">
        <v>6165.848140746516</v>
      </c>
      <c r="H3504" s="8">
        <v>834.35728785827507</v>
      </c>
      <c r="I3504" s="8">
        <v>9393.678105773246</v>
      </c>
      <c r="J3504" t="str">
        <f>LOOKUP(A3504,Feuil7!A$2:A$28,Feuil7!D$2:D$28)</f>
        <v>AQUITAINE</v>
      </c>
      <c r="K3504" t="str">
        <f t="shared" si="219"/>
        <v>niveau secondaire</v>
      </c>
      <c r="L3504" t="str">
        <f t="shared" si="220"/>
        <v>SUD-OUEST</v>
      </c>
      <c r="M3504" s="11">
        <f t="shared" si="221"/>
        <v>17351.348270464176</v>
      </c>
      <c r="N3504" s="11">
        <f t="shared" si="222"/>
        <v>1791.8220239444122</v>
      </c>
    </row>
    <row r="3505" spans="1:14" x14ac:dyDescent="0.25">
      <c r="A3505" s="5">
        <v>73</v>
      </c>
      <c r="B3505" s="9" t="s">
        <v>74</v>
      </c>
      <c r="C3505" s="10" t="s">
        <v>75</v>
      </c>
      <c r="D3505" s="11">
        <v>1982</v>
      </c>
      <c r="E3505" s="7" t="s">
        <v>193</v>
      </c>
      <c r="F3505" s="8">
        <v>2596</v>
      </c>
      <c r="G3505" s="8">
        <v>45296</v>
      </c>
      <c r="H3505" s="8">
        <v>2244</v>
      </c>
      <c r="I3505" s="8">
        <v>57676</v>
      </c>
      <c r="J3505" t="str">
        <f>LOOKUP(A3505,Feuil7!A$2:A$28,Feuil7!D$2:D$28)</f>
        <v>MIDI-PYRENEES</v>
      </c>
      <c r="K3505" t="str">
        <f t="shared" si="219"/>
        <v>niveau primaire</v>
      </c>
      <c r="L3505" t="str">
        <f t="shared" si="220"/>
        <v>SUD-OUEST</v>
      </c>
      <c r="M3505" s="11">
        <f t="shared" si="221"/>
        <v>107812</v>
      </c>
      <c r="N3505" s="11">
        <f t="shared" si="222"/>
        <v>4840</v>
      </c>
    </row>
    <row r="3506" spans="1:14" x14ac:dyDescent="0.25">
      <c r="A3506" s="5">
        <v>82</v>
      </c>
      <c r="B3506" s="6" t="s">
        <v>307</v>
      </c>
      <c r="C3506" s="7" t="s">
        <v>10</v>
      </c>
      <c r="D3506" s="11">
        <v>1975</v>
      </c>
      <c r="E3506" s="7" t="s">
        <v>193</v>
      </c>
      <c r="F3506" s="8">
        <v>4610</v>
      </c>
      <c r="G3506" s="8">
        <v>31370</v>
      </c>
      <c r="H3506" s="8">
        <v>4590</v>
      </c>
      <c r="I3506" s="8">
        <v>41210</v>
      </c>
      <c r="J3506" t="str">
        <f>LOOKUP(A3506,Feuil7!A$2:A$28,Feuil7!D$2:D$28)</f>
        <v>RHONE-ALPES</v>
      </c>
      <c r="K3506" t="str">
        <f t="shared" si="219"/>
        <v>niveau primaire</v>
      </c>
      <c r="L3506" t="str">
        <f t="shared" si="220"/>
        <v>CENTRE-EST</v>
      </c>
      <c r="M3506" s="11">
        <f t="shared" si="221"/>
        <v>81780</v>
      </c>
      <c r="N3506" s="11">
        <f t="shared" si="222"/>
        <v>9200</v>
      </c>
    </row>
    <row r="3507" spans="1:14" x14ac:dyDescent="0.25">
      <c r="A3507" s="5">
        <v>82</v>
      </c>
      <c r="B3507" s="6" t="s">
        <v>307</v>
      </c>
      <c r="C3507" s="7" t="s">
        <v>10</v>
      </c>
      <c r="D3507" s="11">
        <v>2006</v>
      </c>
      <c r="E3507" s="7" t="s">
        <v>196</v>
      </c>
      <c r="F3507" s="8">
        <v>4217.055619188337</v>
      </c>
      <c r="G3507" s="8">
        <v>26815.448952563944</v>
      </c>
      <c r="H3507" s="8">
        <v>4223.7767029052875</v>
      </c>
      <c r="I3507" s="8">
        <v>30479.068456332945</v>
      </c>
      <c r="J3507" t="str">
        <f>LOOKUP(A3507,Feuil7!A$2:A$28,Feuil7!D$2:D$28)</f>
        <v>RHONE-ALPES</v>
      </c>
      <c r="K3507" t="str">
        <f t="shared" si="219"/>
        <v>niveau supérieur</v>
      </c>
      <c r="L3507" t="str">
        <f t="shared" si="220"/>
        <v>CENTRE-EST</v>
      </c>
      <c r="M3507" s="11">
        <f t="shared" si="221"/>
        <v>65735.349730990507</v>
      </c>
      <c r="N3507" s="11">
        <f t="shared" si="222"/>
        <v>8440.8323220936254</v>
      </c>
    </row>
    <row r="3508" spans="1:14" x14ac:dyDescent="0.25">
      <c r="A3508" s="5">
        <v>41</v>
      </c>
      <c r="B3508" s="9" t="s">
        <v>123</v>
      </c>
      <c r="C3508" s="10" t="s">
        <v>124</v>
      </c>
      <c r="D3508" s="11">
        <v>2011</v>
      </c>
      <c r="E3508" s="7" t="s">
        <v>196</v>
      </c>
      <c r="F3508" s="8">
        <v>9501.2077798483278</v>
      </c>
      <c r="G3508" s="8">
        <v>53226.929896265996</v>
      </c>
      <c r="H3508" s="8">
        <v>9119.6958023196621</v>
      </c>
      <c r="I3508" s="8">
        <v>54176.776853532785</v>
      </c>
      <c r="J3508" t="str">
        <f>LOOKUP(A3508,Feuil7!A$2:A$28,Feuil7!D$2:D$28)</f>
        <v>LORRAINE</v>
      </c>
      <c r="K3508" t="str">
        <f t="shared" si="219"/>
        <v>niveau supérieur</v>
      </c>
      <c r="L3508" t="str">
        <f t="shared" si="220"/>
        <v>EST</v>
      </c>
      <c r="M3508" s="11">
        <f t="shared" si="221"/>
        <v>126024.61033196677</v>
      </c>
      <c r="N3508" s="11">
        <f t="shared" si="222"/>
        <v>18620.90358216799</v>
      </c>
    </row>
    <row r="3509" spans="1:14" x14ac:dyDescent="0.25">
      <c r="A3509" s="5">
        <v>11</v>
      </c>
      <c r="B3509" s="9" t="s">
        <v>162</v>
      </c>
      <c r="C3509" s="10" t="s">
        <v>163</v>
      </c>
      <c r="D3509">
        <v>1968</v>
      </c>
      <c r="E3509" s="7" t="s">
        <v>194</v>
      </c>
      <c r="F3509" s="8">
        <v>2540</v>
      </c>
      <c r="G3509" s="8">
        <v>10256</v>
      </c>
      <c r="H3509" s="8">
        <v>3572</v>
      </c>
      <c r="I3509" s="8">
        <v>19488</v>
      </c>
      <c r="J3509" t="str">
        <f>LOOKUP(A3509,Feuil7!A$2:A$28,Feuil7!D$2:D$28)</f>
        <v>ILE-DE-FRANCE</v>
      </c>
      <c r="K3509" t="str">
        <f t="shared" si="219"/>
        <v>niveau secondaire</v>
      </c>
      <c r="L3509" t="str">
        <f t="shared" si="220"/>
        <v>REGION PARISIENNE</v>
      </c>
      <c r="M3509" s="11">
        <f t="shared" si="221"/>
        <v>35856</v>
      </c>
      <c r="N3509" s="11">
        <f t="shared" si="222"/>
        <v>6112</v>
      </c>
    </row>
    <row r="3510" spans="1:14" x14ac:dyDescent="0.25">
      <c r="A3510" s="5">
        <v>53</v>
      </c>
      <c r="B3510" s="9" t="s">
        <v>12</v>
      </c>
      <c r="C3510" s="10" t="s">
        <v>58</v>
      </c>
      <c r="D3510" s="11">
        <v>1990</v>
      </c>
      <c r="E3510" s="7" t="s">
        <v>194</v>
      </c>
      <c r="F3510" s="8">
        <v>1425</v>
      </c>
      <c r="G3510" s="8">
        <v>11372</v>
      </c>
      <c r="H3510" s="8">
        <v>1376</v>
      </c>
      <c r="I3510" s="8">
        <v>17412</v>
      </c>
      <c r="J3510" t="str">
        <f>LOOKUP(A3510,Feuil7!A$2:A$28,Feuil7!D$2:D$28)</f>
        <v>BRETAGNE</v>
      </c>
      <c r="K3510" t="str">
        <f t="shared" si="219"/>
        <v>niveau secondaire</v>
      </c>
      <c r="L3510" t="str">
        <f t="shared" si="220"/>
        <v>OUEST</v>
      </c>
      <c r="M3510" s="11">
        <f t="shared" si="221"/>
        <v>31585</v>
      </c>
      <c r="N3510" s="11">
        <f t="shared" si="222"/>
        <v>2801</v>
      </c>
    </row>
    <row r="3511" spans="1:14" x14ac:dyDescent="0.25">
      <c r="A3511" s="5">
        <v>53</v>
      </c>
      <c r="B3511" s="9" t="s">
        <v>70</v>
      </c>
      <c r="C3511" s="10" t="s">
        <v>71</v>
      </c>
      <c r="D3511" s="11">
        <v>1975</v>
      </c>
      <c r="E3511" s="7" t="s">
        <v>195</v>
      </c>
      <c r="F3511" s="8">
        <v>15075</v>
      </c>
      <c r="G3511" s="8">
        <v>38110</v>
      </c>
      <c r="H3511" s="8">
        <v>9475</v>
      </c>
      <c r="I3511" s="8">
        <v>20060</v>
      </c>
      <c r="J3511" t="str">
        <f>LOOKUP(A3511,Feuil7!A$2:A$28,Feuil7!D$2:D$28)</f>
        <v>BRETAGNE</v>
      </c>
      <c r="K3511" t="str">
        <f t="shared" si="219"/>
        <v>niveau secondaire</v>
      </c>
      <c r="L3511" t="str">
        <f t="shared" si="220"/>
        <v>OUEST</v>
      </c>
      <c r="M3511" s="11">
        <f t="shared" si="221"/>
        <v>82720</v>
      </c>
      <c r="N3511" s="11">
        <f t="shared" si="222"/>
        <v>24550</v>
      </c>
    </row>
    <row r="3512" spans="1:14" x14ac:dyDescent="0.25">
      <c r="A3512" s="5">
        <v>52</v>
      </c>
      <c r="B3512" s="9" t="s">
        <v>174</v>
      </c>
      <c r="C3512" s="10" t="s">
        <v>175</v>
      </c>
      <c r="D3512">
        <v>1968</v>
      </c>
      <c r="E3512" s="7" t="s">
        <v>197</v>
      </c>
      <c r="F3512" s="8">
        <v>192</v>
      </c>
      <c r="G3512" s="8">
        <v>2260</v>
      </c>
      <c r="H3512" s="8">
        <v>168</v>
      </c>
      <c r="I3512" s="8">
        <v>784</v>
      </c>
      <c r="J3512" t="str">
        <f>LOOKUP(A3512,Feuil7!A$2:A$28,Feuil7!D$2:D$28)</f>
        <v>PAYS DE LA LOIRE</v>
      </c>
      <c r="K3512" t="str">
        <f t="shared" si="219"/>
        <v>niveau supérieur</v>
      </c>
      <c r="L3512" t="str">
        <f t="shared" si="220"/>
        <v>OUEST</v>
      </c>
      <c r="M3512" s="11">
        <f t="shared" si="221"/>
        <v>3404</v>
      </c>
      <c r="N3512" s="11">
        <f t="shared" si="222"/>
        <v>360</v>
      </c>
    </row>
    <row r="3513" spans="1:14" x14ac:dyDescent="0.25">
      <c r="A3513" s="5">
        <v>93</v>
      </c>
      <c r="B3513" s="9" t="s">
        <v>32</v>
      </c>
      <c r="C3513" s="10" t="s">
        <v>33</v>
      </c>
      <c r="D3513" s="11">
        <v>1975</v>
      </c>
      <c r="E3513" s="7" t="s">
        <v>197</v>
      </c>
      <c r="F3513" s="8">
        <v>3300</v>
      </c>
      <c r="G3513" s="8">
        <v>41600</v>
      </c>
      <c r="H3513" s="8">
        <v>5965</v>
      </c>
      <c r="I3513" s="8">
        <v>31925</v>
      </c>
      <c r="J3513" t="str">
        <f>LOOKUP(A3513,Feuil7!A$2:A$28,Feuil7!D$2:D$28)</f>
        <v>PROVENCE-ALPES-COTE D'AZUR</v>
      </c>
      <c r="K3513" t="str">
        <f t="shared" si="219"/>
        <v>niveau supérieur</v>
      </c>
      <c r="L3513" t="str">
        <f t="shared" si="220"/>
        <v>MEDITERRANEE</v>
      </c>
      <c r="M3513" s="11">
        <f t="shared" si="221"/>
        <v>82790</v>
      </c>
      <c r="N3513" s="11">
        <f t="shared" si="222"/>
        <v>9265</v>
      </c>
    </row>
    <row r="3514" spans="1:14" x14ac:dyDescent="0.25">
      <c r="A3514" s="5">
        <v>54</v>
      </c>
      <c r="B3514" s="9" t="s">
        <v>164</v>
      </c>
      <c r="C3514" s="10" t="s">
        <v>165</v>
      </c>
      <c r="D3514" s="11">
        <v>1990</v>
      </c>
      <c r="E3514" s="7" t="s">
        <v>193</v>
      </c>
      <c r="F3514" s="8">
        <v>356</v>
      </c>
      <c r="G3514" s="8">
        <v>28456</v>
      </c>
      <c r="H3514" s="8">
        <v>312</v>
      </c>
      <c r="I3514" s="8">
        <v>36372</v>
      </c>
      <c r="J3514" t="str">
        <f>LOOKUP(A3514,Feuil7!A$2:A$28,Feuil7!D$2:D$28)</f>
        <v>POITOU-CHARENTES</v>
      </c>
      <c r="K3514" t="str">
        <f t="shared" si="219"/>
        <v>niveau primaire</v>
      </c>
      <c r="L3514" t="str">
        <f t="shared" si="220"/>
        <v>OUEST</v>
      </c>
      <c r="M3514" s="11">
        <f t="shared" si="221"/>
        <v>65496</v>
      </c>
      <c r="N3514" s="11">
        <f t="shared" si="222"/>
        <v>668</v>
      </c>
    </row>
    <row r="3515" spans="1:14" x14ac:dyDescent="0.25">
      <c r="A3515" s="5">
        <v>54</v>
      </c>
      <c r="B3515" s="9" t="s">
        <v>176</v>
      </c>
      <c r="C3515" s="10" t="s">
        <v>177</v>
      </c>
      <c r="D3515" s="11">
        <v>2006</v>
      </c>
      <c r="E3515" s="7" t="s">
        <v>196</v>
      </c>
      <c r="F3515" s="8">
        <v>3486.4629818113103</v>
      </c>
      <c r="G3515" s="8">
        <v>17893.22246211996</v>
      </c>
      <c r="H3515" s="8">
        <v>3261.3449187331776</v>
      </c>
      <c r="I3515" s="8">
        <v>21254.395659625283</v>
      </c>
      <c r="J3515" t="str">
        <f>LOOKUP(A3515,Feuil7!A$2:A$28,Feuil7!D$2:D$28)</f>
        <v>POITOU-CHARENTES</v>
      </c>
      <c r="K3515" t="str">
        <f t="shared" si="219"/>
        <v>niveau supérieur</v>
      </c>
      <c r="L3515" t="str">
        <f t="shared" si="220"/>
        <v>OUEST</v>
      </c>
      <c r="M3515" s="11">
        <f t="shared" si="221"/>
        <v>45895.426022289728</v>
      </c>
      <c r="N3515" s="11">
        <f t="shared" si="222"/>
        <v>6747.8079005444879</v>
      </c>
    </row>
    <row r="3516" spans="1:14" x14ac:dyDescent="0.25">
      <c r="A3516" s="5">
        <v>24</v>
      </c>
      <c r="B3516" s="9" t="s">
        <v>68</v>
      </c>
      <c r="C3516" s="10" t="s">
        <v>69</v>
      </c>
      <c r="D3516" s="11">
        <v>1990</v>
      </c>
      <c r="E3516" s="7" t="s">
        <v>195</v>
      </c>
      <c r="F3516" s="8">
        <v>7253</v>
      </c>
      <c r="G3516" s="8">
        <v>30872</v>
      </c>
      <c r="H3516" s="8">
        <v>5364</v>
      </c>
      <c r="I3516" s="8">
        <v>18932</v>
      </c>
      <c r="J3516" t="str">
        <f>LOOKUP(A3516,Feuil7!A$2:A$28,Feuil7!D$2:D$28)</f>
        <v>CENTRE</v>
      </c>
      <c r="K3516" t="str">
        <f t="shared" si="219"/>
        <v>niveau secondaire</v>
      </c>
      <c r="L3516" t="str">
        <f t="shared" si="220"/>
        <v>BASSIN PARISIEN</v>
      </c>
      <c r="M3516" s="11">
        <f t="shared" si="221"/>
        <v>62421</v>
      </c>
      <c r="N3516" s="11">
        <f t="shared" si="222"/>
        <v>12617</v>
      </c>
    </row>
    <row r="3517" spans="1:14" x14ac:dyDescent="0.25">
      <c r="A3517" s="5">
        <v>53</v>
      </c>
      <c r="B3517" s="9" t="s">
        <v>82</v>
      </c>
      <c r="C3517" s="10" t="s">
        <v>83</v>
      </c>
      <c r="D3517" s="11">
        <v>1990</v>
      </c>
      <c r="E3517" s="7" t="s">
        <v>196</v>
      </c>
      <c r="F3517" s="8">
        <v>3285</v>
      </c>
      <c r="G3517" s="8">
        <v>23884</v>
      </c>
      <c r="H3517" s="8">
        <v>4205</v>
      </c>
      <c r="I3517" s="8">
        <v>24140</v>
      </c>
      <c r="J3517" t="str">
        <f>LOOKUP(A3517,Feuil7!A$2:A$28,Feuil7!D$2:D$28)</f>
        <v>BRETAGNE</v>
      </c>
      <c r="K3517" t="str">
        <f t="shared" si="219"/>
        <v>niveau supérieur</v>
      </c>
      <c r="L3517" t="str">
        <f t="shared" si="220"/>
        <v>OUEST</v>
      </c>
      <c r="M3517" s="11">
        <f t="shared" si="221"/>
        <v>55514</v>
      </c>
      <c r="N3517" s="11">
        <f t="shared" si="222"/>
        <v>7490</v>
      </c>
    </row>
    <row r="3518" spans="1:14" x14ac:dyDescent="0.25">
      <c r="A3518" s="5">
        <v>73</v>
      </c>
      <c r="B3518" s="9" t="s">
        <v>74</v>
      </c>
      <c r="C3518" s="10" t="s">
        <v>75</v>
      </c>
      <c r="D3518" s="11">
        <v>1975</v>
      </c>
      <c r="E3518" s="7" t="s">
        <v>193</v>
      </c>
      <c r="F3518" s="8">
        <v>5725</v>
      </c>
      <c r="G3518" s="8">
        <v>52750</v>
      </c>
      <c r="H3518" s="8">
        <v>6165</v>
      </c>
      <c r="I3518" s="8">
        <v>66170</v>
      </c>
      <c r="J3518" t="str">
        <f>LOOKUP(A3518,Feuil7!A$2:A$28,Feuil7!D$2:D$28)</f>
        <v>MIDI-PYRENEES</v>
      </c>
      <c r="K3518" t="str">
        <f t="shared" si="219"/>
        <v>niveau primaire</v>
      </c>
      <c r="L3518" t="str">
        <f t="shared" si="220"/>
        <v>SUD-OUEST</v>
      </c>
      <c r="M3518" s="11">
        <f t="shared" si="221"/>
        <v>130810</v>
      </c>
      <c r="N3518" s="11">
        <f t="shared" si="222"/>
        <v>11890</v>
      </c>
    </row>
    <row r="3519" spans="1:14" x14ac:dyDescent="0.25">
      <c r="A3519" s="5">
        <v>54</v>
      </c>
      <c r="B3519" s="9" t="s">
        <v>164</v>
      </c>
      <c r="C3519" s="10" t="s">
        <v>165</v>
      </c>
      <c r="D3519" s="11">
        <v>1990</v>
      </c>
      <c r="E3519" s="7" t="s">
        <v>194</v>
      </c>
      <c r="F3519" s="8">
        <v>951</v>
      </c>
      <c r="G3519" s="8">
        <v>5292</v>
      </c>
      <c r="H3519" s="8">
        <v>920</v>
      </c>
      <c r="I3519" s="8">
        <v>8600</v>
      </c>
      <c r="J3519" t="str">
        <f>LOOKUP(A3519,Feuil7!A$2:A$28,Feuil7!D$2:D$28)</f>
        <v>POITOU-CHARENTES</v>
      </c>
      <c r="K3519" t="str">
        <f t="shared" si="219"/>
        <v>niveau secondaire</v>
      </c>
      <c r="L3519" t="str">
        <f t="shared" si="220"/>
        <v>OUEST</v>
      </c>
      <c r="M3519" s="11">
        <f t="shared" si="221"/>
        <v>15763</v>
      </c>
      <c r="N3519" s="11">
        <f t="shared" si="222"/>
        <v>1871</v>
      </c>
    </row>
    <row r="3520" spans="1:14" x14ac:dyDescent="0.25">
      <c r="A3520" s="5">
        <v>91</v>
      </c>
      <c r="B3520" s="9" t="s">
        <v>80</v>
      </c>
      <c r="C3520" s="10" t="s">
        <v>81</v>
      </c>
      <c r="D3520" s="11">
        <v>2011</v>
      </c>
      <c r="E3520" s="7" t="s">
        <v>194</v>
      </c>
      <c r="F3520" s="8">
        <v>2994.6511638423804</v>
      </c>
      <c r="G3520" s="8">
        <v>20894.070739681174</v>
      </c>
      <c r="H3520" s="8">
        <v>2029.3385346723164</v>
      </c>
      <c r="I3520" s="8">
        <v>31862.792743236336</v>
      </c>
      <c r="J3520" t="str">
        <f>LOOKUP(A3520,Feuil7!A$2:A$28,Feuil7!D$2:D$28)</f>
        <v>LANGUEDOC-ROUSSILLON</v>
      </c>
      <c r="K3520" t="str">
        <f t="shared" si="219"/>
        <v>niveau secondaire</v>
      </c>
      <c r="L3520" t="str">
        <f t="shared" si="220"/>
        <v>MEDITERRANEE</v>
      </c>
      <c r="M3520" s="11">
        <f t="shared" si="221"/>
        <v>57780.853181432205</v>
      </c>
      <c r="N3520" s="11">
        <f t="shared" si="222"/>
        <v>5023.989698514697</v>
      </c>
    </row>
    <row r="3521" spans="1:14" x14ac:dyDescent="0.25">
      <c r="A3521" s="5">
        <v>25</v>
      </c>
      <c r="B3521" s="9" t="s">
        <v>112</v>
      </c>
      <c r="C3521" s="10" t="s">
        <v>113</v>
      </c>
      <c r="D3521" s="11">
        <v>2011</v>
      </c>
      <c r="E3521" s="7" t="s">
        <v>195</v>
      </c>
      <c r="F3521" s="8">
        <v>5714.7823086393873</v>
      </c>
      <c r="G3521" s="8">
        <v>58780.920093708359</v>
      </c>
      <c r="H3521" s="8">
        <v>3576.3390426383771</v>
      </c>
      <c r="I3521" s="8">
        <v>40030.02281663633</v>
      </c>
      <c r="J3521" t="str">
        <f>LOOKUP(A3521,Feuil7!A$2:A$28,Feuil7!D$2:D$28)</f>
        <v>BASSE-NORMANDIE</v>
      </c>
      <c r="K3521" t="str">
        <f t="shared" si="219"/>
        <v>niveau secondaire</v>
      </c>
      <c r="L3521" t="str">
        <f t="shared" si="220"/>
        <v>BASSIN PARISIEN</v>
      </c>
      <c r="M3521" s="11">
        <f t="shared" si="221"/>
        <v>108102.06426162244</v>
      </c>
      <c r="N3521" s="11">
        <f t="shared" si="222"/>
        <v>9291.1213512777649</v>
      </c>
    </row>
    <row r="3522" spans="1:14" x14ac:dyDescent="0.25">
      <c r="A3522" s="5">
        <v>11</v>
      </c>
      <c r="B3522" s="9" t="s">
        <v>187</v>
      </c>
      <c r="C3522" s="10" t="s">
        <v>188</v>
      </c>
      <c r="D3522" s="11">
        <v>2011</v>
      </c>
      <c r="E3522" s="7" t="s">
        <v>196</v>
      </c>
      <c r="F3522" s="8">
        <v>10614.930197082327</v>
      </c>
      <c r="G3522" s="8">
        <v>70851.615917035801</v>
      </c>
      <c r="H3522" s="8">
        <v>11727.767008219285</v>
      </c>
      <c r="I3522" s="8">
        <v>93936.009913726812</v>
      </c>
      <c r="J3522" t="str">
        <f>LOOKUP(A3522,Feuil7!A$2:A$28,Feuil7!D$2:D$28)</f>
        <v>ILE-DE-FRANCE</v>
      </c>
      <c r="K3522" t="str">
        <f t="shared" si="219"/>
        <v>niveau supérieur</v>
      </c>
      <c r="L3522" t="str">
        <f t="shared" si="220"/>
        <v>REGION PARISIENNE</v>
      </c>
      <c r="M3522" s="11">
        <f t="shared" si="221"/>
        <v>187130.32303606422</v>
      </c>
      <c r="N3522" s="11">
        <f t="shared" si="222"/>
        <v>22342.697205301614</v>
      </c>
    </row>
    <row r="3523" spans="1:14" x14ac:dyDescent="0.25">
      <c r="A3523" s="5">
        <v>91</v>
      </c>
      <c r="B3523" s="9" t="s">
        <v>108</v>
      </c>
      <c r="C3523" s="10" t="s">
        <v>109</v>
      </c>
      <c r="D3523" s="11">
        <v>2006</v>
      </c>
      <c r="E3523" s="7" t="s">
        <v>197</v>
      </c>
      <c r="F3523" s="8">
        <v>317.46307851134662</v>
      </c>
      <c r="G3523" s="8">
        <v>4536.2527874087991</v>
      </c>
      <c r="H3523" s="8">
        <v>483.06472391017149</v>
      </c>
      <c r="I3523" s="8">
        <v>6156.8813996847612</v>
      </c>
      <c r="J3523" t="str">
        <f>LOOKUP(A3523,Feuil7!A$2:A$28,Feuil7!D$2:D$28)</f>
        <v>LANGUEDOC-ROUSSILLON</v>
      </c>
      <c r="K3523" t="str">
        <f t="shared" ref="K3523:K3586" si="223">IF(OR(E3523="Aucun",E3523="CEP"),"niveau primaire",IF(OR(E3523="CAP-BEP",E3523="BEPC"),"niveau secondaire",IF(OR(E3523="BAC",E3523="SUP"),"niveau supérieur","")))</f>
        <v>niveau supérieur</v>
      </c>
      <c r="L3523" t="str">
        <f t="shared" ref="L3523:L3586" si="224">IF(OR(J3523="ile-de-France"),"REGION PARISIENNE",IF(OR(J3523="bourgogne",J3523="centre",J3523="champagne-ardenne",J3523="basse-normandie",J3523="haute-normandie",J3523="picardie"),"BASSIN PARISIEN",IF(OR(J3523="nord pas-de-calais"),"NORD",IF(OR(J3523="alsace",J3523="franche-comte",J3523="lorraine"),"EST",IF(OR(J3523="bretagne",J3523="pays de la loire",J3523="poitou-charentes"),"OUEST",IF(OR(J3523="aquitaine",J3523="limousin",J3523="midi-pyrenees"),"SUD-OUEST",IF(OR(J3523="auvergne",J3523="rhone-alpes"),"CENTRE-EST",IF(OR(J3523="languedoc-roussillon",J3523="provence-alpes-cote d'azur",J3523="corse"),"MEDITERRANEE",""))))))))</f>
        <v>MEDITERRANEE</v>
      </c>
      <c r="M3523" s="11">
        <f t="shared" ref="M3523:M3586" si="225">SUM(F3523,G3523,H3523,I3523)</f>
        <v>11493.66198951508</v>
      </c>
      <c r="N3523" s="11">
        <f t="shared" ref="N3523:N3586" si="226">SUM(F3523,H3523)</f>
        <v>800.52780242151812</v>
      </c>
    </row>
    <row r="3524" spans="1:14" x14ac:dyDescent="0.25">
      <c r="A3524" s="5">
        <v>82</v>
      </c>
      <c r="B3524" s="9" t="s">
        <v>55</v>
      </c>
      <c r="C3524" s="10" t="s">
        <v>65</v>
      </c>
      <c r="D3524" s="11">
        <v>1999</v>
      </c>
      <c r="E3524" s="7" t="s">
        <v>11</v>
      </c>
      <c r="F3524" s="8">
        <v>2833</v>
      </c>
      <c r="G3524" s="8">
        <v>29701</v>
      </c>
      <c r="H3524" s="8">
        <v>1898</v>
      </c>
      <c r="I3524" s="8">
        <v>32264</v>
      </c>
      <c r="J3524" t="str">
        <f>LOOKUP(A3524,Feuil7!A$2:A$28,Feuil7!D$2:D$28)</f>
        <v>RHONE-ALPES</v>
      </c>
      <c r="K3524" t="str">
        <f t="shared" si="223"/>
        <v>niveau primaire</v>
      </c>
      <c r="L3524" t="str">
        <f t="shared" si="224"/>
        <v>CENTRE-EST</v>
      </c>
      <c r="M3524" s="11">
        <f t="shared" si="225"/>
        <v>66696</v>
      </c>
      <c r="N3524" s="11">
        <f t="shared" si="226"/>
        <v>4731</v>
      </c>
    </row>
    <row r="3525" spans="1:14" x14ac:dyDescent="0.25">
      <c r="A3525" s="5">
        <v>82</v>
      </c>
      <c r="B3525" s="6" t="s">
        <v>307</v>
      </c>
      <c r="C3525" s="7" t="s">
        <v>10</v>
      </c>
      <c r="D3525">
        <v>1968</v>
      </c>
      <c r="E3525" s="7" t="s">
        <v>197</v>
      </c>
      <c r="F3525" s="8">
        <v>364</v>
      </c>
      <c r="G3525" s="8">
        <v>3164</v>
      </c>
      <c r="H3525" s="8">
        <v>224</v>
      </c>
      <c r="I3525" s="8">
        <v>1120</v>
      </c>
      <c r="J3525" t="str">
        <f>LOOKUP(A3525,Feuil7!A$2:A$28,Feuil7!D$2:D$28)</f>
        <v>RHONE-ALPES</v>
      </c>
      <c r="K3525" t="str">
        <f t="shared" si="223"/>
        <v>niveau supérieur</v>
      </c>
      <c r="L3525" t="str">
        <f t="shared" si="224"/>
        <v>CENTRE-EST</v>
      </c>
      <c r="M3525" s="11">
        <f t="shared" si="225"/>
        <v>4872</v>
      </c>
      <c r="N3525" s="11">
        <f t="shared" si="226"/>
        <v>588</v>
      </c>
    </row>
    <row r="3526" spans="1:14" x14ac:dyDescent="0.25">
      <c r="A3526" s="5">
        <v>82</v>
      </c>
      <c r="B3526" s="9" t="s">
        <v>147</v>
      </c>
      <c r="C3526" s="10" t="s">
        <v>148</v>
      </c>
      <c r="D3526" s="11">
        <v>2011</v>
      </c>
      <c r="E3526" s="7" t="s">
        <v>197</v>
      </c>
      <c r="F3526" s="8">
        <v>14323.714207756137</v>
      </c>
      <c r="G3526" s="8">
        <v>187434.24224832768</v>
      </c>
      <c r="H3526" s="8">
        <v>18924.307274136158</v>
      </c>
      <c r="I3526" s="8">
        <v>209063.62302486436</v>
      </c>
      <c r="J3526" t="str">
        <f>LOOKUP(A3526,Feuil7!A$2:A$28,Feuil7!D$2:D$28)</f>
        <v>RHONE-ALPES</v>
      </c>
      <c r="K3526" t="str">
        <f t="shared" si="223"/>
        <v>niveau supérieur</v>
      </c>
      <c r="L3526" t="str">
        <f t="shared" si="224"/>
        <v>CENTRE-EST</v>
      </c>
      <c r="M3526" s="11">
        <f t="shared" si="225"/>
        <v>429745.88675508433</v>
      </c>
      <c r="N3526" s="11">
        <f t="shared" si="226"/>
        <v>33248.021481892298</v>
      </c>
    </row>
    <row r="3527" spans="1:14" x14ac:dyDescent="0.25">
      <c r="A3527" s="5">
        <v>53</v>
      </c>
      <c r="B3527" s="9" t="s">
        <v>70</v>
      </c>
      <c r="C3527" s="10" t="s">
        <v>71</v>
      </c>
      <c r="D3527" s="11">
        <v>2011</v>
      </c>
      <c r="E3527" s="7" t="s">
        <v>194</v>
      </c>
      <c r="F3527" s="8">
        <v>2256.3265670826881</v>
      </c>
      <c r="G3527" s="8">
        <v>18916.535739211624</v>
      </c>
      <c r="H3527" s="8">
        <v>1557.5085636401595</v>
      </c>
      <c r="I3527" s="8">
        <v>26888.770965307984</v>
      </c>
      <c r="J3527" t="str">
        <f>LOOKUP(A3527,Feuil7!A$2:A$28,Feuil7!D$2:D$28)</f>
        <v>BRETAGNE</v>
      </c>
      <c r="K3527" t="str">
        <f t="shared" si="223"/>
        <v>niveau secondaire</v>
      </c>
      <c r="L3527" t="str">
        <f t="shared" si="224"/>
        <v>OUEST</v>
      </c>
      <c r="M3527" s="11">
        <f t="shared" si="225"/>
        <v>49619.141835242452</v>
      </c>
      <c r="N3527" s="11">
        <f t="shared" si="226"/>
        <v>3813.8351307228477</v>
      </c>
    </row>
    <row r="3528" spans="1:14" x14ac:dyDescent="0.25">
      <c r="A3528" s="5">
        <v>72</v>
      </c>
      <c r="B3528" s="9" t="s">
        <v>44</v>
      </c>
      <c r="C3528" s="10" t="s">
        <v>62</v>
      </c>
      <c r="D3528">
        <v>1968</v>
      </c>
      <c r="E3528" s="7" t="s">
        <v>195</v>
      </c>
      <c r="F3528" s="8">
        <v>3740</v>
      </c>
      <c r="G3528" s="8">
        <v>6028</v>
      </c>
      <c r="H3528" s="8">
        <v>2884</v>
      </c>
      <c r="I3528" s="8">
        <v>4896</v>
      </c>
      <c r="J3528" t="str">
        <f>LOOKUP(A3528,Feuil7!A$2:A$28,Feuil7!D$2:D$28)</f>
        <v>AQUITAINE</v>
      </c>
      <c r="K3528" t="str">
        <f t="shared" si="223"/>
        <v>niveau secondaire</v>
      </c>
      <c r="L3528" t="str">
        <f t="shared" si="224"/>
        <v>SUD-OUEST</v>
      </c>
      <c r="M3528" s="11">
        <f t="shared" si="225"/>
        <v>17548</v>
      </c>
      <c r="N3528" s="11">
        <f t="shared" si="226"/>
        <v>6624</v>
      </c>
    </row>
    <row r="3529" spans="1:14" x14ac:dyDescent="0.25">
      <c r="A3529" s="5">
        <v>25</v>
      </c>
      <c r="B3529" s="9" t="s">
        <v>112</v>
      </c>
      <c r="C3529" s="10" t="s">
        <v>113</v>
      </c>
      <c r="D3529" s="11">
        <v>1990</v>
      </c>
      <c r="E3529" s="7" t="s">
        <v>194</v>
      </c>
      <c r="F3529" s="8">
        <v>1250</v>
      </c>
      <c r="G3529" s="8">
        <v>6701</v>
      </c>
      <c r="H3529" s="8">
        <v>1476</v>
      </c>
      <c r="I3529" s="8">
        <v>12584</v>
      </c>
      <c r="J3529" t="str">
        <f>LOOKUP(A3529,Feuil7!A$2:A$28,Feuil7!D$2:D$28)</f>
        <v>BASSE-NORMANDIE</v>
      </c>
      <c r="K3529" t="str">
        <f t="shared" si="223"/>
        <v>niveau secondaire</v>
      </c>
      <c r="L3529" t="str">
        <f t="shared" si="224"/>
        <v>BASSIN PARISIEN</v>
      </c>
      <c r="M3529" s="11">
        <f t="shared" si="225"/>
        <v>22011</v>
      </c>
      <c r="N3529" s="11">
        <f t="shared" si="226"/>
        <v>2726</v>
      </c>
    </row>
    <row r="3530" spans="1:14" x14ac:dyDescent="0.25">
      <c r="A3530" s="5">
        <v>82</v>
      </c>
      <c r="B3530" s="9" t="s">
        <v>55</v>
      </c>
      <c r="C3530" s="10" t="s">
        <v>65</v>
      </c>
      <c r="D3530" s="11">
        <v>1999</v>
      </c>
      <c r="E3530" s="7" t="s">
        <v>195</v>
      </c>
      <c r="F3530" s="8">
        <v>3888</v>
      </c>
      <c r="G3530" s="8">
        <v>41184</v>
      </c>
      <c r="H3530" s="8">
        <v>2567</v>
      </c>
      <c r="I3530" s="8">
        <v>31017</v>
      </c>
      <c r="J3530" t="str">
        <f>LOOKUP(A3530,Feuil7!A$2:A$28,Feuil7!D$2:D$28)</f>
        <v>RHONE-ALPES</v>
      </c>
      <c r="K3530" t="str">
        <f t="shared" si="223"/>
        <v>niveau secondaire</v>
      </c>
      <c r="L3530" t="str">
        <f t="shared" si="224"/>
        <v>CENTRE-EST</v>
      </c>
      <c r="M3530" s="11">
        <f t="shared" si="225"/>
        <v>78656</v>
      </c>
      <c r="N3530" s="11">
        <f t="shared" si="226"/>
        <v>6455</v>
      </c>
    </row>
    <row r="3531" spans="1:14" x14ac:dyDescent="0.25">
      <c r="A3531" s="5">
        <v>74</v>
      </c>
      <c r="B3531" s="9" t="s">
        <v>48</v>
      </c>
      <c r="C3531" s="10" t="s">
        <v>49</v>
      </c>
      <c r="D3531" s="11">
        <v>2011</v>
      </c>
      <c r="E3531" s="7" t="s">
        <v>196</v>
      </c>
      <c r="F3531" s="8">
        <v>1973.4077438638865</v>
      </c>
      <c r="G3531" s="8">
        <v>14270.555433502008</v>
      </c>
      <c r="H3531" s="8">
        <v>1573.5115900340531</v>
      </c>
      <c r="I3531" s="8">
        <v>16270.881026359848</v>
      </c>
      <c r="J3531" t="str">
        <f>LOOKUP(A3531,Feuil7!A$2:A$28,Feuil7!D$2:D$28)</f>
        <v>LIMOUSIN</v>
      </c>
      <c r="K3531" t="str">
        <f t="shared" si="223"/>
        <v>niveau supérieur</v>
      </c>
      <c r="L3531" t="str">
        <f t="shared" si="224"/>
        <v>SUD-OUEST</v>
      </c>
      <c r="M3531" s="11">
        <f t="shared" si="225"/>
        <v>34088.355793759794</v>
      </c>
      <c r="N3531" s="11">
        <f t="shared" si="226"/>
        <v>3546.9193338979394</v>
      </c>
    </row>
    <row r="3532" spans="1:14" x14ac:dyDescent="0.25">
      <c r="A3532" s="5">
        <v>82</v>
      </c>
      <c r="B3532" s="9" t="s">
        <v>55</v>
      </c>
      <c r="C3532" s="10" t="s">
        <v>65</v>
      </c>
      <c r="D3532" s="11">
        <v>1975</v>
      </c>
      <c r="E3532" s="7" t="s">
        <v>197</v>
      </c>
      <c r="F3532" s="8">
        <v>575</v>
      </c>
      <c r="G3532" s="8">
        <v>5400</v>
      </c>
      <c r="H3532" s="8">
        <v>875</v>
      </c>
      <c r="I3532" s="8">
        <v>4845</v>
      </c>
      <c r="J3532" t="str">
        <f>LOOKUP(A3532,Feuil7!A$2:A$28,Feuil7!D$2:D$28)</f>
        <v>RHONE-ALPES</v>
      </c>
      <c r="K3532" t="str">
        <f t="shared" si="223"/>
        <v>niveau supérieur</v>
      </c>
      <c r="L3532" t="str">
        <f t="shared" si="224"/>
        <v>CENTRE-EST</v>
      </c>
      <c r="M3532" s="11">
        <f t="shared" si="225"/>
        <v>11695</v>
      </c>
      <c r="N3532" s="11">
        <f t="shared" si="226"/>
        <v>1450</v>
      </c>
    </row>
    <row r="3533" spans="1:14" x14ac:dyDescent="0.25">
      <c r="A3533" s="5">
        <v>11</v>
      </c>
      <c r="B3533" s="9" t="s">
        <v>16</v>
      </c>
      <c r="C3533" s="10" t="s">
        <v>189</v>
      </c>
      <c r="D3533" s="11">
        <v>1990</v>
      </c>
      <c r="E3533" s="7" t="s">
        <v>193</v>
      </c>
      <c r="F3533" s="8">
        <v>3811</v>
      </c>
      <c r="G3533" s="8">
        <v>78352</v>
      </c>
      <c r="H3533" s="8">
        <v>3148</v>
      </c>
      <c r="I3533" s="8">
        <v>104250</v>
      </c>
      <c r="J3533" t="str">
        <f>LOOKUP(A3533,Feuil7!A$2:A$28,Feuil7!D$2:D$28)</f>
        <v>ILE-DE-FRANCE</v>
      </c>
      <c r="K3533" t="str">
        <f t="shared" si="223"/>
        <v>niveau primaire</v>
      </c>
      <c r="L3533" t="str">
        <f t="shared" si="224"/>
        <v>REGION PARISIENNE</v>
      </c>
      <c r="M3533" s="11">
        <f t="shared" si="225"/>
        <v>189561</v>
      </c>
      <c r="N3533" s="11">
        <f t="shared" si="226"/>
        <v>6959</v>
      </c>
    </row>
    <row r="3534" spans="1:14" x14ac:dyDescent="0.25">
      <c r="A3534" s="5">
        <v>94</v>
      </c>
      <c r="B3534" s="9" t="s">
        <v>53</v>
      </c>
      <c r="C3534" s="10" t="s">
        <v>54</v>
      </c>
      <c r="D3534" s="11">
        <v>1990</v>
      </c>
      <c r="E3534" s="7" t="s">
        <v>11</v>
      </c>
      <c r="F3534" s="8">
        <v>2048</v>
      </c>
      <c r="G3534" s="8">
        <v>20192</v>
      </c>
      <c r="H3534" s="8">
        <v>1492</v>
      </c>
      <c r="I3534" s="8">
        <v>20336</v>
      </c>
      <c r="J3534" t="str">
        <f>LOOKUP(A3534,Feuil7!A$2:A$28,Feuil7!D$2:D$28)</f>
        <v>CORSE</v>
      </c>
      <c r="K3534" t="str">
        <f t="shared" si="223"/>
        <v>niveau primaire</v>
      </c>
      <c r="L3534" t="str">
        <f t="shared" si="224"/>
        <v>MEDITERRANEE</v>
      </c>
      <c r="M3534" s="11">
        <f t="shared" si="225"/>
        <v>44068</v>
      </c>
      <c r="N3534" s="11">
        <f t="shared" si="226"/>
        <v>3540</v>
      </c>
    </row>
    <row r="3535" spans="1:14" x14ac:dyDescent="0.25">
      <c r="A3535" s="5">
        <v>21</v>
      </c>
      <c r="B3535" s="9" t="s">
        <v>114</v>
      </c>
      <c r="C3535" s="10" t="s">
        <v>115</v>
      </c>
      <c r="D3535" s="11">
        <v>2006</v>
      </c>
      <c r="E3535" s="7" t="s">
        <v>195</v>
      </c>
      <c r="F3535" s="8">
        <v>6780.712171648197</v>
      </c>
      <c r="G3535" s="8">
        <v>54706.24451386962</v>
      </c>
      <c r="H3535" s="8">
        <v>3969.5555713411163</v>
      </c>
      <c r="I3535" s="8">
        <v>38600.291201876054</v>
      </c>
      <c r="J3535" t="str">
        <f>LOOKUP(A3535,Feuil7!A$2:A$28,Feuil7!D$2:D$28)</f>
        <v>CHAMPAGNE-ARDENNE</v>
      </c>
      <c r="K3535" t="str">
        <f t="shared" si="223"/>
        <v>niveau secondaire</v>
      </c>
      <c r="L3535" t="str">
        <f t="shared" si="224"/>
        <v>BASSIN PARISIEN</v>
      </c>
      <c r="M3535" s="11">
        <f t="shared" si="225"/>
        <v>104056.803458735</v>
      </c>
      <c r="N3535" s="11">
        <f t="shared" si="226"/>
        <v>10750.267742989314</v>
      </c>
    </row>
    <row r="3536" spans="1:14" x14ac:dyDescent="0.25">
      <c r="A3536" s="5">
        <v>53</v>
      </c>
      <c r="B3536" s="9" t="s">
        <v>12</v>
      </c>
      <c r="C3536" s="10" t="s">
        <v>58</v>
      </c>
      <c r="D3536" s="11">
        <v>2011</v>
      </c>
      <c r="E3536" s="7" t="s">
        <v>196</v>
      </c>
      <c r="F3536" s="8">
        <v>4405.2312032403179</v>
      </c>
      <c r="G3536" s="8">
        <v>34754.424496013511</v>
      </c>
      <c r="H3536" s="8">
        <v>3754.9907365815307</v>
      </c>
      <c r="I3536" s="8">
        <v>35930.613562479164</v>
      </c>
      <c r="J3536" t="str">
        <f>LOOKUP(A3536,Feuil7!A$2:A$28,Feuil7!D$2:D$28)</f>
        <v>BRETAGNE</v>
      </c>
      <c r="K3536" t="str">
        <f t="shared" si="223"/>
        <v>niveau supérieur</v>
      </c>
      <c r="L3536" t="str">
        <f t="shared" si="224"/>
        <v>OUEST</v>
      </c>
      <c r="M3536" s="11">
        <f t="shared" si="225"/>
        <v>78845.259998314519</v>
      </c>
      <c r="N3536" s="11">
        <f t="shared" si="226"/>
        <v>8160.2219398218485</v>
      </c>
    </row>
    <row r="3537" spans="1:14" x14ac:dyDescent="0.25">
      <c r="A3537" s="5">
        <v>72</v>
      </c>
      <c r="B3537" s="9" t="s">
        <v>44</v>
      </c>
      <c r="C3537" s="10" t="s">
        <v>62</v>
      </c>
      <c r="D3537" s="11">
        <v>2011</v>
      </c>
      <c r="E3537" s="7" t="s">
        <v>195</v>
      </c>
      <c r="F3537" s="8">
        <v>4036.7661234530278</v>
      </c>
      <c r="G3537" s="8">
        <v>47393.267308339571</v>
      </c>
      <c r="H3537" s="8">
        <v>2629.4061566703276</v>
      </c>
      <c r="I3537" s="8">
        <v>35128.761913501083</v>
      </c>
      <c r="J3537" t="str">
        <f>LOOKUP(A3537,Feuil7!A$2:A$28,Feuil7!D$2:D$28)</f>
        <v>AQUITAINE</v>
      </c>
      <c r="K3537" t="str">
        <f t="shared" si="223"/>
        <v>niveau secondaire</v>
      </c>
      <c r="L3537" t="str">
        <f t="shared" si="224"/>
        <v>SUD-OUEST</v>
      </c>
      <c r="M3537" s="11">
        <f t="shared" si="225"/>
        <v>89188.201501964009</v>
      </c>
      <c r="N3537" s="11">
        <f t="shared" si="226"/>
        <v>6666.1722801233554</v>
      </c>
    </row>
    <row r="3538" spans="1:14" x14ac:dyDescent="0.25">
      <c r="A3538" s="5">
        <v>43</v>
      </c>
      <c r="B3538" s="9" t="s">
        <v>34</v>
      </c>
      <c r="C3538" s="10" t="s">
        <v>64</v>
      </c>
      <c r="D3538">
        <v>1968</v>
      </c>
      <c r="E3538" s="7" t="s">
        <v>11</v>
      </c>
      <c r="F3538" s="8">
        <v>7260</v>
      </c>
      <c r="G3538" s="8">
        <v>46032</v>
      </c>
      <c r="H3538" s="8">
        <v>5508</v>
      </c>
      <c r="I3538" s="8">
        <v>50012</v>
      </c>
      <c r="J3538" t="str">
        <f>LOOKUP(A3538,Feuil7!A$2:A$28,Feuil7!D$2:D$28)</f>
        <v>FRANCHE-COMTE</v>
      </c>
      <c r="K3538" t="str">
        <f t="shared" si="223"/>
        <v>niveau primaire</v>
      </c>
      <c r="L3538" t="str">
        <f t="shared" si="224"/>
        <v>EST</v>
      </c>
      <c r="M3538" s="11">
        <f t="shared" si="225"/>
        <v>108812</v>
      </c>
      <c r="N3538" s="11">
        <f t="shared" si="226"/>
        <v>12768</v>
      </c>
    </row>
    <row r="3539" spans="1:14" x14ac:dyDescent="0.25">
      <c r="A3539" s="5">
        <v>43</v>
      </c>
      <c r="B3539" s="9" t="s">
        <v>34</v>
      </c>
      <c r="C3539" s="10" t="s">
        <v>64</v>
      </c>
      <c r="D3539">
        <v>1968</v>
      </c>
      <c r="E3539" s="7" t="s">
        <v>195</v>
      </c>
      <c r="F3539" s="8">
        <v>7168</v>
      </c>
      <c r="G3539" s="8">
        <v>14156</v>
      </c>
      <c r="H3539" s="8">
        <v>5288</v>
      </c>
      <c r="I3539" s="8">
        <v>9080</v>
      </c>
      <c r="J3539" t="str">
        <f>LOOKUP(A3539,Feuil7!A$2:A$28,Feuil7!D$2:D$28)</f>
        <v>FRANCHE-COMTE</v>
      </c>
      <c r="K3539" t="str">
        <f t="shared" si="223"/>
        <v>niveau secondaire</v>
      </c>
      <c r="L3539" t="str">
        <f t="shared" si="224"/>
        <v>EST</v>
      </c>
      <c r="M3539" s="11">
        <f t="shared" si="225"/>
        <v>35692</v>
      </c>
      <c r="N3539" s="11">
        <f t="shared" si="226"/>
        <v>12456</v>
      </c>
    </row>
    <row r="3540" spans="1:14" x14ac:dyDescent="0.25">
      <c r="A3540" s="5">
        <v>26</v>
      </c>
      <c r="B3540" s="9" t="s">
        <v>182</v>
      </c>
      <c r="C3540" s="10" t="s">
        <v>183</v>
      </c>
      <c r="D3540" s="11">
        <v>2011</v>
      </c>
      <c r="E3540" s="7" t="s">
        <v>195</v>
      </c>
      <c r="F3540" s="8">
        <v>3358.2906858004703</v>
      </c>
      <c r="G3540" s="8">
        <v>40330.678331348383</v>
      </c>
      <c r="H3540" s="8">
        <v>2454.7342118645875</v>
      </c>
      <c r="I3540" s="8">
        <v>28612.583115332287</v>
      </c>
      <c r="J3540" t="str">
        <f>LOOKUP(A3540,Feuil7!A$2:A$28,Feuil7!D$2:D$28)</f>
        <v>BOURGOGNE</v>
      </c>
      <c r="K3540" t="str">
        <f t="shared" si="223"/>
        <v>niveau secondaire</v>
      </c>
      <c r="L3540" t="str">
        <f t="shared" si="224"/>
        <v>BASSIN PARISIEN</v>
      </c>
      <c r="M3540" s="11">
        <f t="shared" si="225"/>
        <v>74756.286344345732</v>
      </c>
      <c r="N3540" s="11">
        <f t="shared" si="226"/>
        <v>5813.0248976650582</v>
      </c>
    </row>
    <row r="3541" spans="1:14" x14ac:dyDescent="0.25">
      <c r="A3541" s="5">
        <v>41</v>
      </c>
      <c r="B3541" s="9" t="s">
        <v>180</v>
      </c>
      <c r="C3541" s="10" t="s">
        <v>181</v>
      </c>
      <c r="D3541" s="11">
        <v>1990</v>
      </c>
      <c r="E3541" s="7" t="s">
        <v>11</v>
      </c>
      <c r="F3541" s="8">
        <v>5534</v>
      </c>
      <c r="G3541" s="8">
        <v>35241</v>
      </c>
      <c r="H3541" s="8">
        <v>4224</v>
      </c>
      <c r="I3541" s="8">
        <v>44885</v>
      </c>
      <c r="J3541" t="str">
        <f>LOOKUP(A3541,Feuil7!A$2:A$28,Feuil7!D$2:D$28)</f>
        <v>LORRAINE</v>
      </c>
      <c r="K3541" t="str">
        <f t="shared" si="223"/>
        <v>niveau primaire</v>
      </c>
      <c r="L3541" t="str">
        <f t="shared" si="224"/>
        <v>EST</v>
      </c>
      <c r="M3541" s="11">
        <f t="shared" si="225"/>
        <v>89884</v>
      </c>
      <c r="N3541" s="11">
        <f t="shared" si="226"/>
        <v>9758</v>
      </c>
    </row>
    <row r="3542" spans="1:14" x14ac:dyDescent="0.25">
      <c r="A3542" s="5">
        <v>25</v>
      </c>
      <c r="B3542" s="9" t="s">
        <v>112</v>
      </c>
      <c r="C3542" s="10" t="s">
        <v>113</v>
      </c>
      <c r="D3542" s="11">
        <v>1999</v>
      </c>
      <c r="E3542" s="7" t="s">
        <v>196</v>
      </c>
      <c r="F3542" s="8">
        <v>2802</v>
      </c>
      <c r="G3542" s="8">
        <v>14578</v>
      </c>
      <c r="H3542" s="8">
        <v>2710</v>
      </c>
      <c r="I3542" s="8">
        <v>16076</v>
      </c>
      <c r="J3542" t="str">
        <f>LOOKUP(A3542,Feuil7!A$2:A$28,Feuil7!D$2:D$28)</f>
        <v>BASSE-NORMANDIE</v>
      </c>
      <c r="K3542" t="str">
        <f t="shared" si="223"/>
        <v>niveau supérieur</v>
      </c>
      <c r="L3542" t="str">
        <f t="shared" si="224"/>
        <v>BASSIN PARISIEN</v>
      </c>
      <c r="M3542" s="11">
        <f t="shared" si="225"/>
        <v>36166</v>
      </c>
      <c r="N3542" s="11">
        <f t="shared" si="226"/>
        <v>5512</v>
      </c>
    </row>
    <row r="3543" spans="1:14" x14ac:dyDescent="0.25">
      <c r="A3543" s="5">
        <v>91</v>
      </c>
      <c r="B3543" s="9" t="s">
        <v>80</v>
      </c>
      <c r="C3543" s="10" t="s">
        <v>81</v>
      </c>
      <c r="D3543" s="11">
        <v>1975</v>
      </c>
      <c r="E3543" s="7" t="s">
        <v>11</v>
      </c>
      <c r="F3543" s="8">
        <v>9275</v>
      </c>
      <c r="G3543" s="8">
        <v>80980</v>
      </c>
      <c r="H3543" s="8">
        <v>7295</v>
      </c>
      <c r="I3543" s="8">
        <v>104520</v>
      </c>
      <c r="J3543" t="str">
        <f>LOOKUP(A3543,Feuil7!A$2:A$28,Feuil7!D$2:D$28)</f>
        <v>LANGUEDOC-ROUSSILLON</v>
      </c>
      <c r="K3543" t="str">
        <f t="shared" si="223"/>
        <v>niveau primaire</v>
      </c>
      <c r="L3543" t="str">
        <f t="shared" si="224"/>
        <v>MEDITERRANEE</v>
      </c>
      <c r="M3543" s="11">
        <f t="shared" si="225"/>
        <v>202070</v>
      </c>
      <c r="N3543" s="11">
        <f t="shared" si="226"/>
        <v>16570</v>
      </c>
    </row>
    <row r="3544" spans="1:14" x14ac:dyDescent="0.25">
      <c r="A3544" s="5">
        <v>42</v>
      </c>
      <c r="B3544" s="9" t="s">
        <v>145</v>
      </c>
      <c r="C3544" s="10" t="s">
        <v>146</v>
      </c>
      <c r="D3544">
        <v>1968</v>
      </c>
      <c r="E3544" s="7" t="s">
        <v>197</v>
      </c>
      <c r="F3544" s="8">
        <v>588</v>
      </c>
      <c r="G3544" s="8">
        <v>7224</v>
      </c>
      <c r="H3544" s="8">
        <v>372</v>
      </c>
      <c r="I3544" s="8">
        <v>2216</v>
      </c>
      <c r="J3544" t="str">
        <f>LOOKUP(A3544,Feuil7!A$2:A$28,Feuil7!D$2:D$28)</f>
        <v>ALSACE</v>
      </c>
      <c r="K3544" t="str">
        <f t="shared" si="223"/>
        <v>niveau supérieur</v>
      </c>
      <c r="L3544" t="str">
        <f t="shared" si="224"/>
        <v>EST</v>
      </c>
      <c r="M3544" s="11">
        <f t="shared" si="225"/>
        <v>10400</v>
      </c>
      <c r="N3544" s="11">
        <f t="shared" si="226"/>
        <v>960</v>
      </c>
    </row>
    <row r="3545" spans="1:14" x14ac:dyDescent="0.25">
      <c r="A3545" s="5">
        <v>93</v>
      </c>
      <c r="B3545" s="9" t="s">
        <v>308</v>
      </c>
      <c r="C3545" s="10" t="s">
        <v>17</v>
      </c>
      <c r="D3545" s="11">
        <v>1990</v>
      </c>
      <c r="E3545" s="7" t="s">
        <v>193</v>
      </c>
      <c r="F3545" s="8">
        <v>157</v>
      </c>
      <c r="G3545" s="8">
        <v>9044</v>
      </c>
      <c r="H3545" s="8">
        <v>144</v>
      </c>
      <c r="I3545" s="8">
        <v>11484</v>
      </c>
      <c r="J3545" t="str">
        <f>LOOKUP(A3545,Feuil7!A$2:A$28,Feuil7!D$2:D$28)</f>
        <v>PROVENCE-ALPES-COTE D'AZUR</v>
      </c>
      <c r="K3545" t="str">
        <f t="shared" si="223"/>
        <v>niveau primaire</v>
      </c>
      <c r="L3545" t="str">
        <f t="shared" si="224"/>
        <v>MEDITERRANEE</v>
      </c>
      <c r="M3545" s="11">
        <f t="shared" si="225"/>
        <v>20829</v>
      </c>
      <c r="N3545" s="11">
        <f t="shared" si="226"/>
        <v>301</v>
      </c>
    </row>
    <row r="3546" spans="1:14" x14ac:dyDescent="0.25">
      <c r="A3546" s="5">
        <v>41</v>
      </c>
      <c r="B3546" s="9" t="s">
        <v>180</v>
      </c>
      <c r="C3546" s="10" t="s">
        <v>181</v>
      </c>
      <c r="D3546" s="11">
        <v>2006</v>
      </c>
      <c r="E3546" s="7" t="s">
        <v>193</v>
      </c>
      <c r="F3546" s="8">
        <v>141.63342160619027</v>
      </c>
      <c r="G3546" s="8">
        <v>17923.028965494432</v>
      </c>
      <c r="H3546" s="8">
        <v>69.29405160131914</v>
      </c>
      <c r="I3546" s="8">
        <v>31199.382631732788</v>
      </c>
      <c r="J3546" t="str">
        <f>LOOKUP(A3546,Feuil7!A$2:A$28,Feuil7!D$2:D$28)</f>
        <v>LORRAINE</v>
      </c>
      <c r="K3546" t="str">
        <f t="shared" si="223"/>
        <v>niveau primaire</v>
      </c>
      <c r="L3546" t="str">
        <f t="shared" si="224"/>
        <v>EST</v>
      </c>
      <c r="M3546" s="11">
        <f t="shared" si="225"/>
        <v>49333.339070434726</v>
      </c>
      <c r="N3546" s="11">
        <f t="shared" si="226"/>
        <v>210.92747320750942</v>
      </c>
    </row>
    <row r="3547" spans="1:14" x14ac:dyDescent="0.25">
      <c r="A3547" s="5">
        <v>24</v>
      </c>
      <c r="B3547" s="9" t="s">
        <v>86</v>
      </c>
      <c r="C3547" s="10" t="s">
        <v>87</v>
      </c>
      <c r="D3547" s="11">
        <v>1982</v>
      </c>
      <c r="E3547" s="7" t="s">
        <v>196</v>
      </c>
      <c r="F3547" s="8">
        <v>2152</v>
      </c>
      <c r="G3547" s="8">
        <v>13008</v>
      </c>
      <c r="H3547" s="8">
        <v>2836</v>
      </c>
      <c r="I3547" s="8">
        <v>10684</v>
      </c>
      <c r="J3547" t="str">
        <f>LOOKUP(A3547,Feuil7!A$2:A$28,Feuil7!D$2:D$28)</f>
        <v>CENTRE</v>
      </c>
      <c r="K3547" t="str">
        <f t="shared" si="223"/>
        <v>niveau supérieur</v>
      </c>
      <c r="L3547" t="str">
        <f t="shared" si="224"/>
        <v>BASSIN PARISIEN</v>
      </c>
      <c r="M3547" s="11">
        <f t="shared" si="225"/>
        <v>28680</v>
      </c>
      <c r="N3547" s="11">
        <f t="shared" si="226"/>
        <v>4988</v>
      </c>
    </row>
    <row r="3548" spans="1:14" x14ac:dyDescent="0.25">
      <c r="A3548" s="5">
        <v>72</v>
      </c>
      <c r="B3548" s="9" t="s">
        <v>137</v>
      </c>
      <c r="C3548" s="10" t="s">
        <v>138</v>
      </c>
      <c r="D3548" s="11">
        <v>2011</v>
      </c>
      <c r="E3548" s="7" t="s">
        <v>194</v>
      </c>
      <c r="F3548" s="8">
        <v>1743.7733734024905</v>
      </c>
      <c r="G3548" s="8">
        <v>11362.180590607097</v>
      </c>
      <c r="H3548" s="8">
        <v>1028.964445259403</v>
      </c>
      <c r="I3548" s="8">
        <v>18191.963247022952</v>
      </c>
      <c r="J3548" t="str">
        <f>LOOKUP(A3548,Feuil7!A$2:A$28,Feuil7!D$2:D$28)</f>
        <v>AQUITAINE</v>
      </c>
      <c r="K3548" t="str">
        <f t="shared" si="223"/>
        <v>niveau secondaire</v>
      </c>
      <c r="L3548" t="str">
        <f t="shared" si="224"/>
        <v>SUD-OUEST</v>
      </c>
      <c r="M3548" s="11">
        <f t="shared" si="225"/>
        <v>32326.881656291942</v>
      </c>
      <c r="N3548" s="11">
        <f t="shared" si="226"/>
        <v>2772.7378186618935</v>
      </c>
    </row>
    <row r="3549" spans="1:14" x14ac:dyDescent="0.25">
      <c r="A3549" s="5">
        <v>91</v>
      </c>
      <c r="B3549" s="9" t="s">
        <v>80</v>
      </c>
      <c r="C3549" s="10" t="s">
        <v>81</v>
      </c>
      <c r="D3549" s="11">
        <v>1999</v>
      </c>
      <c r="E3549" s="7" t="s">
        <v>196</v>
      </c>
      <c r="F3549" s="8">
        <v>4006</v>
      </c>
      <c r="G3549" s="8">
        <v>34246</v>
      </c>
      <c r="H3549" s="8">
        <v>5131</v>
      </c>
      <c r="I3549" s="8">
        <v>42156</v>
      </c>
      <c r="J3549" t="str">
        <f>LOOKUP(A3549,Feuil7!A$2:A$28,Feuil7!D$2:D$28)</f>
        <v>LANGUEDOC-ROUSSILLON</v>
      </c>
      <c r="K3549" t="str">
        <f t="shared" si="223"/>
        <v>niveau supérieur</v>
      </c>
      <c r="L3549" t="str">
        <f t="shared" si="224"/>
        <v>MEDITERRANEE</v>
      </c>
      <c r="M3549" s="11">
        <f t="shared" si="225"/>
        <v>85539</v>
      </c>
      <c r="N3549" s="11">
        <f t="shared" si="226"/>
        <v>9137</v>
      </c>
    </row>
    <row r="3550" spans="1:14" x14ac:dyDescent="0.25">
      <c r="A3550" s="5">
        <v>74</v>
      </c>
      <c r="B3550" s="9" t="s">
        <v>48</v>
      </c>
      <c r="C3550" s="10" t="s">
        <v>49</v>
      </c>
      <c r="D3550" s="11">
        <v>1982</v>
      </c>
      <c r="E3550" s="7" t="s">
        <v>197</v>
      </c>
      <c r="F3550" s="8">
        <v>428</v>
      </c>
      <c r="G3550" s="8">
        <v>4280</v>
      </c>
      <c r="H3550" s="8">
        <v>540</v>
      </c>
      <c r="I3550" s="8">
        <v>4232</v>
      </c>
      <c r="J3550" t="str">
        <f>LOOKUP(A3550,Feuil7!A$2:A$28,Feuil7!D$2:D$28)</f>
        <v>LIMOUSIN</v>
      </c>
      <c r="K3550" t="str">
        <f t="shared" si="223"/>
        <v>niveau supérieur</v>
      </c>
      <c r="L3550" t="str">
        <f t="shared" si="224"/>
        <v>SUD-OUEST</v>
      </c>
      <c r="M3550" s="11">
        <f t="shared" si="225"/>
        <v>9480</v>
      </c>
      <c r="N3550" s="11">
        <f t="shared" si="226"/>
        <v>968</v>
      </c>
    </row>
    <row r="3551" spans="1:14" x14ac:dyDescent="0.25">
      <c r="A3551" s="5">
        <v>26</v>
      </c>
      <c r="B3551" s="9" t="s">
        <v>125</v>
      </c>
      <c r="C3551" s="10" t="s">
        <v>126</v>
      </c>
      <c r="D3551">
        <v>1968</v>
      </c>
      <c r="E3551" s="7" t="s">
        <v>193</v>
      </c>
      <c r="F3551" s="8">
        <v>3540</v>
      </c>
      <c r="G3551" s="8">
        <v>24364</v>
      </c>
      <c r="H3551" s="8">
        <v>3764</v>
      </c>
      <c r="I3551" s="8">
        <v>30220</v>
      </c>
      <c r="J3551" t="str">
        <f>LOOKUP(A3551,Feuil7!A$2:A$28,Feuil7!D$2:D$28)</f>
        <v>BOURGOGNE</v>
      </c>
      <c r="K3551" t="str">
        <f t="shared" si="223"/>
        <v>niveau primaire</v>
      </c>
      <c r="L3551" t="str">
        <f t="shared" si="224"/>
        <v>BASSIN PARISIEN</v>
      </c>
      <c r="M3551" s="11">
        <f t="shared" si="225"/>
        <v>61888</v>
      </c>
      <c r="N3551" s="11">
        <f t="shared" si="226"/>
        <v>7304</v>
      </c>
    </row>
    <row r="3552" spans="1:14" x14ac:dyDescent="0.25">
      <c r="A3552" s="5">
        <v>42</v>
      </c>
      <c r="B3552" s="9" t="s">
        <v>145</v>
      </c>
      <c r="C3552" s="10" t="s">
        <v>146</v>
      </c>
      <c r="D3552">
        <v>1968</v>
      </c>
      <c r="E3552" s="7" t="s">
        <v>11</v>
      </c>
      <c r="F3552" s="8">
        <v>11112</v>
      </c>
      <c r="G3552" s="8">
        <v>78076</v>
      </c>
      <c r="H3552" s="8">
        <v>11492</v>
      </c>
      <c r="I3552" s="8">
        <v>114216</v>
      </c>
      <c r="J3552" t="str">
        <f>LOOKUP(A3552,Feuil7!A$2:A$28,Feuil7!D$2:D$28)</f>
        <v>ALSACE</v>
      </c>
      <c r="K3552" t="str">
        <f t="shared" si="223"/>
        <v>niveau primaire</v>
      </c>
      <c r="L3552" t="str">
        <f t="shared" si="224"/>
        <v>EST</v>
      </c>
      <c r="M3552" s="11">
        <f t="shared" si="225"/>
        <v>214896</v>
      </c>
      <c r="N3552" s="11">
        <f t="shared" si="226"/>
        <v>22604</v>
      </c>
    </row>
    <row r="3553" spans="1:14" x14ac:dyDescent="0.25">
      <c r="A3553" s="5">
        <v>54</v>
      </c>
      <c r="B3553" s="9" t="s">
        <v>176</v>
      </c>
      <c r="C3553" s="10" t="s">
        <v>177</v>
      </c>
      <c r="D3553" s="11">
        <v>1982</v>
      </c>
      <c r="E3553" s="7" t="s">
        <v>193</v>
      </c>
      <c r="F3553" s="8">
        <v>1044</v>
      </c>
      <c r="G3553" s="8">
        <v>26584</v>
      </c>
      <c r="H3553" s="8">
        <v>1036</v>
      </c>
      <c r="I3553" s="8">
        <v>33956</v>
      </c>
      <c r="J3553" t="str">
        <f>LOOKUP(A3553,Feuil7!A$2:A$28,Feuil7!D$2:D$28)</f>
        <v>POITOU-CHARENTES</v>
      </c>
      <c r="K3553" t="str">
        <f t="shared" si="223"/>
        <v>niveau primaire</v>
      </c>
      <c r="L3553" t="str">
        <f t="shared" si="224"/>
        <v>OUEST</v>
      </c>
      <c r="M3553" s="11">
        <f t="shared" si="225"/>
        <v>62620</v>
      </c>
      <c r="N3553" s="11">
        <f t="shared" si="226"/>
        <v>2080</v>
      </c>
    </row>
    <row r="3554" spans="1:14" x14ac:dyDescent="0.25">
      <c r="A3554" s="5">
        <v>73</v>
      </c>
      <c r="B3554" s="9" t="s">
        <v>30</v>
      </c>
      <c r="C3554" s="10" t="s">
        <v>31</v>
      </c>
      <c r="D3554">
        <v>1968</v>
      </c>
      <c r="E3554" s="7" t="s">
        <v>11</v>
      </c>
      <c r="F3554" s="8">
        <v>3692</v>
      </c>
      <c r="G3554" s="8">
        <v>45492</v>
      </c>
      <c r="H3554" s="8">
        <v>2628</v>
      </c>
      <c r="I3554" s="8">
        <v>52232</v>
      </c>
      <c r="J3554" t="str">
        <f>LOOKUP(A3554,Feuil7!A$2:A$28,Feuil7!D$2:D$28)</f>
        <v>MIDI-PYRENEES</v>
      </c>
      <c r="K3554" t="str">
        <f t="shared" si="223"/>
        <v>niveau primaire</v>
      </c>
      <c r="L3554" t="str">
        <f t="shared" si="224"/>
        <v>SUD-OUEST</v>
      </c>
      <c r="M3554" s="11">
        <f t="shared" si="225"/>
        <v>104044</v>
      </c>
      <c r="N3554" s="11">
        <f t="shared" si="226"/>
        <v>6320</v>
      </c>
    </row>
    <row r="3555" spans="1:14" x14ac:dyDescent="0.25">
      <c r="A3555" s="5">
        <v>52</v>
      </c>
      <c r="B3555" s="9" t="s">
        <v>100</v>
      </c>
      <c r="C3555" s="10" t="s">
        <v>101</v>
      </c>
      <c r="D3555" s="11">
        <v>1990</v>
      </c>
      <c r="E3555" s="7" t="s">
        <v>196</v>
      </c>
      <c r="F3555" s="8">
        <v>3749</v>
      </c>
      <c r="G3555" s="8">
        <v>36374</v>
      </c>
      <c r="H3555" s="8">
        <v>4937</v>
      </c>
      <c r="I3555" s="8">
        <v>35040</v>
      </c>
      <c r="J3555" t="str">
        <f>LOOKUP(A3555,Feuil7!A$2:A$28,Feuil7!D$2:D$28)</f>
        <v>PAYS DE LA LOIRE</v>
      </c>
      <c r="K3555" t="str">
        <f t="shared" si="223"/>
        <v>niveau supérieur</v>
      </c>
      <c r="L3555" t="str">
        <f t="shared" si="224"/>
        <v>OUEST</v>
      </c>
      <c r="M3555" s="11">
        <f t="shared" si="225"/>
        <v>80100</v>
      </c>
      <c r="N3555" s="11">
        <f t="shared" si="226"/>
        <v>8686</v>
      </c>
    </row>
    <row r="3556" spans="1:14" x14ac:dyDescent="0.25">
      <c r="A3556" s="5">
        <v>22</v>
      </c>
      <c r="B3556" s="9" t="s">
        <v>129</v>
      </c>
      <c r="C3556" s="10" t="s">
        <v>130</v>
      </c>
      <c r="D3556">
        <v>1968</v>
      </c>
      <c r="E3556" s="7" t="s">
        <v>195</v>
      </c>
      <c r="F3556" s="8">
        <v>7720</v>
      </c>
      <c r="G3556" s="8">
        <v>14052</v>
      </c>
      <c r="H3556" s="8">
        <v>6068</v>
      </c>
      <c r="I3556" s="8">
        <v>9180</v>
      </c>
      <c r="J3556" t="str">
        <f>LOOKUP(A3556,Feuil7!A$2:A$28,Feuil7!D$2:D$28)</f>
        <v>PICARDIE</v>
      </c>
      <c r="K3556" t="str">
        <f t="shared" si="223"/>
        <v>niveau secondaire</v>
      </c>
      <c r="L3556" t="str">
        <f t="shared" si="224"/>
        <v>BASSIN PARISIEN</v>
      </c>
      <c r="M3556" s="11">
        <f t="shared" si="225"/>
        <v>37020</v>
      </c>
      <c r="N3556" s="11">
        <f t="shared" si="226"/>
        <v>13788</v>
      </c>
    </row>
    <row r="3557" spans="1:14" x14ac:dyDescent="0.25">
      <c r="A3557" s="5">
        <v>42</v>
      </c>
      <c r="B3557" s="9" t="s">
        <v>143</v>
      </c>
      <c r="C3557" s="10" t="s">
        <v>144</v>
      </c>
      <c r="D3557" s="11">
        <v>1990</v>
      </c>
      <c r="E3557" s="7" t="s">
        <v>11</v>
      </c>
      <c r="F3557" s="8">
        <v>11274</v>
      </c>
      <c r="G3557" s="8">
        <v>70910</v>
      </c>
      <c r="H3557" s="8">
        <v>8861</v>
      </c>
      <c r="I3557" s="8">
        <v>107648</v>
      </c>
      <c r="J3557" t="str">
        <f>LOOKUP(A3557,Feuil7!A$2:A$28,Feuil7!D$2:D$28)</f>
        <v>ALSACE</v>
      </c>
      <c r="K3557" t="str">
        <f t="shared" si="223"/>
        <v>niveau primaire</v>
      </c>
      <c r="L3557" t="str">
        <f t="shared" si="224"/>
        <v>EST</v>
      </c>
      <c r="M3557" s="11">
        <f t="shared" si="225"/>
        <v>198693</v>
      </c>
      <c r="N3557" s="11">
        <f t="shared" si="226"/>
        <v>20135</v>
      </c>
    </row>
    <row r="3558" spans="1:14" x14ac:dyDescent="0.25">
      <c r="A3558" s="5">
        <v>25</v>
      </c>
      <c r="B3558" s="9" t="s">
        <v>131</v>
      </c>
      <c r="C3558" s="10" t="s">
        <v>132</v>
      </c>
      <c r="D3558" s="11">
        <v>1975</v>
      </c>
      <c r="E3558" s="7" t="s">
        <v>194</v>
      </c>
      <c r="F3558" s="8">
        <v>1105</v>
      </c>
      <c r="G3558" s="8">
        <v>2255</v>
      </c>
      <c r="H3558" s="8">
        <v>1550</v>
      </c>
      <c r="I3558" s="8">
        <v>4165</v>
      </c>
      <c r="J3558" t="str">
        <f>LOOKUP(A3558,Feuil7!A$2:A$28,Feuil7!D$2:D$28)</f>
        <v>BASSE-NORMANDIE</v>
      </c>
      <c r="K3558" t="str">
        <f t="shared" si="223"/>
        <v>niveau secondaire</v>
      </c>
      <c r="L3558" t="str">
        <f t="shared" si="224"/>
        <v>BASSIN PARISIEN</v>
      </c>
      <c r="M3558" s="11">
        <f t="shared" si="225"/>
        <v>9075</v>
      </c>
      <c r="N3558" s="11">
        <f t="shared" si="226"/>
        <v>2655</v>
      </c>
    </row>
    <row r="3559" spans="1:14" x14ac:dyDescent="0.25">
      <c r="A3559" s="5">
        <v>11</v>
      </c>
      <c r="B3559" s="9" t="s">
        <v>191</v>
      </c>
      <c r="C3559" s="10" t="s">
        <v>192</v>
      </c>
      <c r="D3559" s="11">
        <v>1999</v>
      </c>
      <c r="E3559" s="7" t="s">
        <v>194</v>
      </c>
      <c r="F3559" s="8">
        <v>3667</v>
      </c>
      <c r="G3559" s="8">
        <v>24886</v>
      </c>
      <c r="H3559" s="8">
        <v>2699</v>
      </c>
      <c r="I3559" s="8">
        <v>36843</v>
      </c>
      <c r="J3559" t="str">
        <f>LOOKUP(A3559,Feuil7!A$2:A$28,Feuil7!D$2:D$28)</f>
        <v>ILE-DE-FRANCE</v>
      </c>
      <c r="K3559" t="str">
        <f t="shared" si="223"/>
        <v>niveau secondaire</v>
      </c>
      <c r="L3559" t="str">
        <f t="shared" si="224"/>
        <v>REGION PARISIENNE</v>
      </c>
      <c r="M3559" s="11">
        <f t="shared" si="225"/>
        <v>68095</v>
      </c>
      <c r="N3559" s="11">
        <f t="shared" si="226"/>
        <v>6366</v>
      </c>
    </row>
    <row r="3560" spans="1:14" x14ac:dyDescent="0.25">
      <c r="A3560" s="5">
        <v>11</v>
      </c>
      <c r="B3560" s="9" t="s">
        <v>187</v>
      </c>
      <c r="C3560" s="10" t="s">
        <v>188</v>
      </c>
      <c r="D3560">
        <v>1968</v>
      </c>
      <c r="E3560" s="7" t="s">
        <v>193</v>
      </c>
      <c r="F3560" s="8">
        <v>19564</v>
      </c>
      <c r="G3560" s="8">
        <v>119792</v>
      </c>
      <c r="H3560" s="8">
        <v>21064</v>
      </c>
      <c r="I3560" s="8">
        <v>146608</v>
      </c>
      <c r="J3560" t="str">
        <f>LOOKUP(A3560,Feuil7!A$2:A$28,Feuil7!D$2:D$28)</f>
        <v>ILE-DE-FRANCE</v>
      </c>
      <c r="K3560" t="str">
        <f t="shared" si="223"/>
        <v>niveau primaire</v>
      </c>
      <c r="L3560" t="str">
        <f t="shared" si="224"/>
        <v>REGION PARISIENNE</v>
      </c>
      <c r="M3560" s="11">
        <f t="shared" si="225"/>
        <v>307028</v>
      </c>
      <c r="N3560" s="11">
        <f t="shared" si="226"/>
        <v>40628</v>
      </c>
    </row>
    <row r="3561" spans="1:14" x14ac:dyDescent="0.25">
      <c r="A3561" s="5">
        <v>23</v>
      </c>
      <c r="B3561" s="9" t="s">
        <v>158</v>
      </c>
      <c r="C3561" s="10" t="s">
        <v>159</v>
      </c>
      <c r="D3561" s="11">
        <v>2006</v>
      </c>
      <c r="E3561" s="7" t="s">
        <v>194</v>
      </c>
      <c r="F3561" s="8">
        <v>4310.5805326020154</v>
      </c>
      <c r="G3561" s="8">
        <v>16539.422686266447</v>
      </c>
      <c r="H3561" s="8">
        <v>3334.7706415527477</v>
      </c>
      <c r="I3561" s="8">
        <v>28234.184814585067</v>
      </c>
      <c r="J3561" t="str">
        <f>LOOKUP(A3561,Feuil7!A$2:A$28,Feuil7!D$2:D$28)</f>
        <v>HAUTE-NORMANDIE</v>
      </c>
      <c r="K3561" t="str">
        <f t="shared" si="223"/>
        <v>niveau secondaire</v>
      </c>
      <c r="L3561" t="str">
        <f t="shared" si="224"/>
        <v>BASSIN PARISIEN</v>
      </c>
      <c r="M3561" s="11">
        <f t="shared" si="225"/>
        <v>52418.958675006274</v>
      </c>
      <c r="N3561" s="11">
        <f t="shared" si="226"/>
        <v>7645.3511741547627</v>
      </c>
    </row>
    <row r="3562" spans="1:14" x14ac:dyDescent="0.25">
      <c r="A3562" s="5">
        <v>91</v>
      </c>
      <c r="B3562" s="9" t="s">
        <v>28</v>
      </c>
      <c r="C3562" s="10" t="s">
        <v>29</v>
      </c>
      <c r="D3562" s="11">
        <v>1982</v>
      </c>
      <c r="E3562" s="7" t="s">
        <v>196</v>
      </c>
      <c r="F3562" s="8">
        <v>1420</v>
      </c>
      <c r="G3562" s="8">
        <v>7384</v>
      </c>
      <c r="H3562" s="8">
        <v>2060</v>
      </c>
      <c r="I3562" s="8">
        <v>6868</v>
      </c>
      <c r="J3562" t="str">
        <f>LOOKUP(A3562,Feuil7!A$2:A$28,Feuil7!D$2:D$28)</f>
        <v>LANGUEDOC-ROUSSILLON</v>
      </c>
      <c r="K3562" t="str">
        <f t="shared" si="223"/>
        <v>niveau supérieur</v>
      </c>
      <c r="L3562" t="str">
        <f t="shared" si="224"/>
        <v>MEDITERRANEE</v>
      </c>
      <c r="M3562" s="11">
        <f t="shared" si="225"/>
        <v>17732</v>
      </c>
      <c r="N3562" s="11">
        <f t="shared" si="226"/>
        <v>3480</v>
      </c>
    </row>
    <row r="3563" spans="1:14" x14ac:dyDescent="0.25">
      <c r="A3563" s="5">
        <v>94</v>
      </c>
      <c r="B3563" s="9" t="s">
        <v>51</v>
      </c>
      <c r="C3563" s="10" t="s">
        <v>52</v>
      </c>
      <c r="D3563" s="11">
        <v>2006</v>
      </c>
      <c r="E3563" s="7" t="s">
        <v>194</v>
      </c>
      <c r="F3563" s="8">
        <v>370.87283983132249</v>
      </c>
      <c r="G3563" s="8">
        <v>4210.6782218430053</v>
      </c>
      <c r="H3563" s="8">
        <v>295.07522424930642</v>
      </c>
      <c r="I3563" s="8">
        <v>5821.8703725841806</v>
      </c>
      <c r="J3563" t="str">
        <f>LOOKUP(A3563,Feuil7!A$2:A$28,Feuil7!D$2:D$28)</f>
        <v>CORSE</v>
      </c>
      <c r="K3563" t="str">
        <f t="shared" si="223"/>
        <v>niveau secondaire</v>
      </c>
      <c r="L3563" t="str">
        <f t="shared" si="224"/>
        <v>MEDITERRANEE</v>
      </c>
      <c r="M3563" s="11">
        <f t="shared" si="225"/>
        <v>10698.496658507815</v>
      </c>
      <c r="N3563" s="11">
        <f t="shared" si="226"/>
        <v>665.94806408062891</v>
      </c>
    </row>
    <row r="3564" spans="1:14" x14ac:dyDescent="0.25">
      <c r="A3564" s="5">
        <v>73</v>
      </c>
      <c r="B3564" s="9" t="s">
        <v>9</v>
      </c>
      <c r="C3564" s="10" t="s">
        <v>170</v>
      </c>
      <c r="D3564" s="11">
        <v>1990</v>
      </c>
      <c r="E3564" s="7" t="s">
        <v>195</v>
      </c>
      <c r="F3564" s="8">
        <v>3513</v>
      </c>
      <c r="G3564" s="8">
        <v>13356</v>
      </c>
      <c r="H3564" s="8">
        <v>2484</v>
      </c>
      <c r="I3564" s="8">
        <v>9084</v>
      </c>
      <c r="J3564" t="str">
        <f>LOOKUP(A3564,Feuil7!A$2:A$28,Feuil7!D$2:D$28)</f>
        <v>MIDI-PYRENEES</v>
      </c>
      <c r="K3564" t="str">
        <f t="shared" si="223"/>
        <v>niveau secondaire</v>
      </c>
      <c r="L3564" t="str">
        <f t="shared" si="224"/>
        <v>SUD-OUEST</v>
      </c>
      <c r="M3564" s="11">
        <f t="shared" si="225"/>
        <v>28437</v>
      </c>
      <c r="N3564" s="11">
        <f t="shared" si="226"/>
        <v>5997</v>
      </c>
    </row>
    <row r="3565" spans="1:14" x14ac:dyDescent="0.25">
      <c r="A3565" s="5">
        <v>83</v>
      </c>
      <c r="B3565" s="9" t="s">
        <v>63</v>
      </c>
      <c r="C3565" s="10" t="s">
        <v>98</v>
      </c>
      <c r="D3565" s="11">
        <v>2006</v>
      </c>
      <c r="E3565" s="7" t="s">
        <v>11</v>
      </c>
      <c r="F3565" s="8">
        <v>910.87189316911031</v>
      </c>
      <c r="G3565" s="8">
        <v>14055.309856651602</v>
      </c>
      <c r="H3565" s="8">
        <v>579.51306918685088</v>
      </c>
      <c r="I3565" s="8">
        <v>15953.269031311878</v>
      </c>
      <c r="J3565" t="str">
        <f>LOOKUP(A3565,Feuil7!A$2:A$28,Feuil7!D$2:D$28)</f>
        <v>AUVERGNE</v>
      </c>
      <c r="K3565" t="str">
        <f t="shared" si="223"/>
        <v>niveau primaire</v>
      </c>
      <c r="L3565" t="str">
        <f t="shared" si="224"/>
        <v>CENTRE-EST</v>
      </c>
      <c r="M3565" s="11">
        <f t="shared" si="225"/>
        <v>31498.963850319444</v>
      </c>
      <c r="N3565" s="11">
        <f t="shared" si="226"/>
        <v>1490.3849623559613</v>
      </c>
    </row>
    <row r="3566" spans="1:14" x14ac:dyDescent="0.25">
      <c r="A3566" s="5">
        <v>82</v>
      </c>
      <c r="B3566" s="9" t="s">
        <v>47</v>
      </c>
      <c r="C3566" s="10" t="s">
        <v>155</v>
      </c>
      <c r="D3566" s="11">
        <v>1975</v>
      </c>
      <c r="E3566" s="7" t="s">
        <v>193</v>
      </c>
      <c r="F3566" s="8">
        <v>4055</v>
      </c>
      <c r="G3566" s="8">
        <v>36015</v>
      </c>
      <c r="H3566" s="8">
        <v>4825</v>
      </c>
      <c r="I3566" s="8">
        <v>46890</v>
      </c>
      <c r="J3566" t="str">
        <f>LOOKUP(A3566,Feuil7!A$2:A$28,Feuil7!D$2:D$28)</f>
        <v>RHONE-ALPES</v>
      </c>
      <c r="K3566" t="str">
        <f t="shared" si="223"/>
        <v>niveau primaire</v>
      </c>
      <c r="L3566" t="str">
        <f t="shared" si="224"/>
        <v>CENTRE-EST</v>
      </c>
      <c r="M3566" s="11">
        <f t="shared" si="225"/>
        <v>91785</v>
      </c>
      <c r="N3566" s="11">
        <f t="shared" si="226"/>
        <v>8880</v>
      </c>
    </row>
    <row r="3567" spans="1:14" x14ac:dyDescent="0.25">
      <c r="A3567" s="5">
        <v>11</v>
      </c>
      <c r="B3567" s="9" t="s">
        <v>27</v>
      </c>
      <c r="C3567" s="10" t="s">
        <v>186</v>
      </c>
      <c r="D3567" s="11">
        <v>1982</v>
      </c>
      <c r="E3567" s="7" t="s">
        <v>11</v>
      </c>
      <c r="F3567" s="8">
        <v>15904</v>
      </c>
      <c r="G3567" s="8">
        <v>85516</v>
      </c>
      <c r="H3567" s="8">
        <v>12132</v>
      </c>
      <c r="I3567" s="8">
        <v>100916</v>
      </c>
      <c r="J3567" t="str">
        <f>LOOKUP(A3567,Feuil7!A$2:A$28,Feuil7!D$2:D$28)</f>
        <v>ILE-DE-FRANCE</v>
      </c>
      <c r="K3567" t="str">
        <f t="shared" si="223"/>
        <v>niveau primaire</v>
      </c>
      <c r="L3567" t="str">
        <f t="shared" si="224"/>
        <v>REGION PARISIENNE</v>
      </c>
      <c r="M3567" s="11">
        <f t="shared" si="225"/>
        <v>214468</v>
      </c>
      <c r="N3567" s="11">
        <f t="shared" si="226"/>
        <v>28036</v>
      </c>
    </row>
    <row r="3568" spans="1:14" x14ac:dyDescent="0.25">
      <c r="A3568" s="5">
        <v>11</v>
      </c>
      <c r="B3568" s="9" t="s">
        <v>50</v>
      </c>
      <c r="C3568" s="10" t="s">
        <v>190</v>
      </c>
      <c r="D3568" s="11">
        <v>1990</v>
      </c>
      <c r="E3568" s="7" t="s">
        <v>11</v>
      </c>
      <c r="F3568" s="8">
        <v>11615</v>
      </c>
      <c r="G3568" s="8">
        <v>92217</v>
      </c>
      <c r="H3568" s="8">
        <v>8168</v>
      </c>
      <c r="I3568" s="8">
        <v>105514</v>
      </c>
      <c r="J3568" t="str">
        <f>LOOKUP(A3568,Feuil7!A$2:A$28,Feuil7!D$2:D$28)</f>
        <v>ILE-DE-FRANCE</v>
      </c>
      <c r="K3568" t="str">
        <f t="shared" si="223"/>
        <v>niveau primaire</v>
      </c>
      <c r="L3568" t="str">
        <f t="shared" si="224"/>
        <v>REGION PARISIENNE</v>
      </c>
      <c r="M3568" s="11">
        <f t="shared" si="225"/>
        <v>217514</v>
      </c>
      <c r="N3568" s="11">
        <f t="shared" si="226"/>
        <v>19783</v>
      </c>
    </row>
    <row r="3569" spans="1:15" x14ac:dyDescent="0.25">
      <c r="A3569" s="5">
        <v>22</v>
      </c>
      <c r="B3569" s="9" t="s">
        <v>129</v>
      </c>
      <c r="C3569" s="10" t="s">
        <v>130</v>
      </c>
      <c r="D3569" s="11">
        <v>1982</v>
      </c>
      <c r="E3569" s="7" t="s">
        <v>11</v>
      </c>
      <c r="F3569" s="8">
        <v>15140</v>
      </c>
      <c r="G3569" s="8">
        <v>76736</v>
      </c>
      <c r="H3569" s="8">
        <v>13020</v>
      </c>
      <c r="I3569" s="8">
        <v>85500</v>
      </c>
      <c r="J3569" t="str">
        <f>LOOKUP(A3569,Feuil7!A$2:A$28,Feuil7!D$2:D$28)</f>
        <v>PICARDIE</v>
      </c>
      <c r="K3569" t="str">
        <f t="shared" si="223"/>
        <v>niveau primaire</v>
      </c>
      <c r="L3569" t="str">
        <f t="shared" si="224"/>
        <v>BASSIN PARISIEN</v>
      </c>
      <c r="M3569" s="11">
        <f t="shared" si="225"/>
        <v>190396</v>
      </c>
      <c r="N3569" s="11">
        <f t="shared" si="226"/>
        <v>28160</v>
      </c>
    </row>
    <row r="3570" spans="1:15" x14ac:dyDescent="0.25">
      <c r="A3570" s="5">
        <v>83</v>
      </c>
      <c r="B3570" s="9" t="s">
        <v>135</v>
      </c>
      <c r="C3570" s="10" t="s">
        <v>136</v>
      </c>
      <c r="D3570" s="11">
        <v>1982</v>
      </c>
      <c r="E3570" s="7" t="s">
        <v>193</v>
      </c>
      <c r="F3570" s="8">
        <v>3660</v>
      </c>
      <c r="G3570" s="8">
        <v>44936</v>
      </c>
      <c r="H3570" s="8">
        <v>3248</v>
      </c>
      <c r="I3570" s="8">
        <v>58888</v>
      </c>
      <c r="J3570" t="str">
        <f>LOOKUP(A3570,Feuil7!A$2:A$28,Feuil7!D$2:D$28)</f>
        <v>AUVERGNE</v>
      </c>
      <c r="K3570" t="str">
        <f t="shared" si="223"/>
        <v>niveau primaire</v>
      </c>
      <c r="L3570" t="str">
        <f t="shared" si="224"/>
        <v>CENTRE-EST</v>
      </c>
      <c r="M3570" s="11">
        <f t="shared" si="225"/>
        <v>110732</v>
      </c>
      <c r="N3570" s="11">
        <f t="shared" si="226"/>
        <v>6908</v>
      </c>
    </row>
    <row r="3571" spans="1:15" x14ac:dyDescent="0.25">
      <c r="A3571" s="5">
        <v>11</v>
      </c>
      <c r="B3571" s="9" t="s">
        <v>156</v>
      </c>
      <c r="C3571" s="10" t="s">
        <v>157</v>
      </c>
      <c r="D3571" s="11">
        <v>2011</v>
      </c>
      <c r="E3571" s="7" t="s">
        <v>197</v>
      </c>
      <c r="F3571" s="8">
        <v>24449.50525473159</v>
      </c>
      <c r="G3571" s="8">
        <v>435888.15531560295</v>
      </c>
      <c r="H3571" s="8">
        <v>35805.892311459691</v>
      </c>
      <c r="I3571" s="8">
        <v>475902.80989618431</v>
      </c>
      <c r="J3571" t="str">
        <f>LOOKUP(A3571,Feuil7!A$2:A$28,Feuil7!D$2:D$28)</f>
        <v>ILE-DE-FRANCE</v>
      </c>
      <c r="K3571" t="str">
        <f t="shared" si="223"/>
        <v>niveau supérieur</v>
      </c>
      <c r="L3571" t="str">
        <f t="shared" si="224"/>
        <v>REGION PARISIENNE</v>
      </c>
      <c r="M3571" s="11">
        <f t="shared" si="225"/>
        <v>972046.36277797853</v>
      </c>
      <c r="N3571" s="11">
        <f t="shared" si="226"/>
        <v>60255.397566191285</v>
      </c>
      <c r="O3571">
        <f>SUM(F3571:I3571)/(M1429+M1674+M2983+M3157+M3378+M3571)</f>
        <v>0.56265012731714115</v>
      </c>
    </row>
    <row r="3572" spans="1:15" x14ac:dyDescent="0.25">
      <c r="A3572" s="5">
        <v>82</v>
      </c>
      <c r="B3572" s="9" t="s">
        <v>147</v>
      </c>
      <c r="C3572" s="10" t="s">
        <v>148</v>
      </c>
      <c r="D3572" s="11">
        <v>1990</v>
      </c>
      <c r="E3572" s="7" t="s">
        <v>194</v>
      </c>
      <c r="F3572" s="8">
        <v>4494</v>
      </c>
      <c r="G3572" s="8">
        <v>26210</v>
      </c>
      <c r="H3572" s="8">
        <v>4644</v>
      </c>
      <c r="I3572" s="8">
        <v>49295</v>
      </c>
      <c r="J3572" t="str">
        <f>LOOKUP(A3572,Feuil7!A$2:A$28,Feuil7!D$2:D$28)</f>
        <v>RHONE-ALPES</v>
      </c>
      <c r="K3572" t="str">
        <f t="shared" si="223"/>
        <v>niveau secondaire</v>
      </c>
      <c r="L3572" t="str">
        <f t="shared" si="224"/>
        <v>CENTRE-EST</v>
      </c>
      <c r="M3572" s="11">
        <f t="shared" si="225"/>
        <v>84643</v>
      </c>
      <c r="N3572" s="11">
        <f t="shared" si="226"/>
        <v>9138</v>
      </c>
    </row>
    <row r="3573" spans="1:15" x14ac:dyDescent="0.25">
      <c r="A3573" s="5">
        <v>94</v>
      </c>
      <c r="B3573" s="9" t="s">
        <v>51</v>
      </c>
      <c r="C3573" s="10" t="s">
        <v>52</v>
      </c>
      <c r="D3573" s="11">
        <v>1975</v>
      </c>
      <c r="E3573" s="7" t="s">
        <v>195</v>
      </c>
      <c r="F3573" s="8">
        <v>380</v>
      </c>
      <c r="G3573" s="8">
        <v>1525</v>
      </c>
      <c r="H3573" s="8">
        <v>460</v>
      </c>
      <c r="I3573" s="8">
        <v>1300</v>
      </c>
      <c r="J3573" t="str">
        <f>LOOKUP(A3573,Feuil7!A$2:A$28,Feuil7!D$2:D$28)</f>
        <v>CORSE</v>
      </c>
      <c r="K3573" t="str">
        <f t="shared" si="223"/>
        <v>niveau secondaire</v>
      </c>
      <c r="L3573" t="str">
        <f t="shared" si="224"/>
        <v>MEDITERRANEE</v>
      </c>
      <c r="M3573" s="11">
        <f t="shared" si="225"/>
        <v>3665</v>
      </c>
      <c r="N3573" s="11">
        <f t="shared" si="226"/>
        <v>840</v>
      </c>
    </row>
    <row r="3574" spans="1:15" x14ac:dyDescent="0.25">
      <c r="A3574" s="5">
        <v>31</v>
      </c>
      <c r="B3574" s="9" t="s">
        <v>133</v>
      </c>
      <c r="C3574" s="10" t="s">
        <v>134</v>
      </c>
      <c r="D3574">
        <v>1968</v>
      </c>
      <c r="E3574" s="7" t="s">
        <v>194</v>
      </c>
      <c r="F3574" s="8">
        <v>5044</v>
      </c>
      <c r="G3574" s="8">
        <v>9924</v>
      </c>
      <c r="H3574" s="8">
        <v>5748</v>
      </c>
      <c r="I3574" s="8">
        <v>14332</v>
      </c>
      <c r="J3574" t="str">
        <f>LOOKUP(A3574,Feuil7!A$2:A$28,Feuil7!D$2:D$28)</f>
        <v>NORD-PAS-DE-CALAIS</v>
      </c>
      <c r="K3574" t="str">
        <f t="shared" si="223"/>
        <v>niveau secondaire</v>
      </c>
      <c r="L3574" t="str">
        <f t="shared" si="224"/>
        <v/>
      </c>
      <c r="M3574" s="11">
        <f t="shared" si="225"/>
        <v>35048</v>
      </c>
      <c r="N3574" s="11">
        <f t="shared" si="226"/>
        <v>10792</v>
      </c>
    </row>
    <row r="3575" spans="1:15" x14ac:dyDescent="0.25">
      <c r="A3575" s="5">
        <v>93</v>
      </c>
      <c r="B3575" s="9" t="s">
        <v>310</v>
      </c>
      <c r="C3575" s="10" t="s">
        <v>19</v>
      </c>
      <c r="D3575" s="11">
        <v>1999</v>
      </c>
      <c r="E3575" s="7" t="s">
        <v>195</v>
      </c>
      <c r="F3575" s="8">
        <v>7744</v>
      </c>
      <c r="G3575" s="8">
        <v>79063</v>
      </c>
      <c r="H3575" s="8">
        <v>4851</v>
      </c>
      <c r="I3575" s="8">
        <v>75606</v>
      </c>
      <c r="J3575" t="str">
        <f>LOOKUP(A3575,Feuil7!A$2:A$28,Feuil7!D$2:D$28)</f>
        <v>PROVENCE-ALPES-COTE D'AZUR</v>
      </c>
      <c r="K3575" t="str">
        <f t="shared" si="223"/>
        <v>niveau secondaire</v>
      </c>
      <c r="L3575" t="str">
        <f t="shared" si="224"/>
        <v>MEDITERRANEE</v>
      </c>
      <c r="M3575" s="11">
        <f t="shared" si="225"/>
        <v>167264</v>
      </c>
      <c r="N3575" s="11">
        <f t="shared" si="226"/>
        <v>12595</v>
      </c>
    </row>
    <row r="3576" spans="1:15" x14ac:dyDescent="0.25">
      <c r="A3576" s="5">
        <v>73</v>
      </c>
      <c r="B3576" s="9" t="s">
        <v>139</v>
      </c>
      <c r="C3576" s="10" t="s">
        <v>140</v>
      </c>
      <c r="D3576" s="11">
        <v>2011</v>
      </c>
      <c r="E3576" s="7" t="s">
        <v>195</v>
      </c>
      <c r="F3576" s="8">
        <v>2081.0200367202369</v>
      </c>
      <c r="G3576" s="8">
        <v>27670.408372450245</v>
      </c>
      <c r="H3576" s="8">
        <v>1379.9067140516113</v>
      </c>
      <c r="I3576" s="8">
        <v>20369.605985059323</v>
      </c>
      <c r="J3576" t="str">
        <f>LOOKUP(A3576,Feuil7!A$2:A$28,Feuil7!D$2:D$28)</f>
        <v>MIDI-PYRENEES</v>
      </c>
      <c r="K3576" t="str">
        <f t="shared" si="223"/>
        <v>niveau secondaire</v>
      </c>
      <c r="L3576" t="str">
        <f t="shared" si="224"/>
        <v>SUD-OUEST</v>
      </c>
      <c r="M3576" s="11">
        <f t="shared" si="225"/>
        <v>51500.941108281419</v>
      </c>
      <c r="N3576" s="11">
        <f t="shared" si="226"/>
        <v>3460.9267507718482</v>
      </c>
    </row>
    <row r="3577" spans="1:15" x14ac:dyDescent="0.25">
      <c r="A3577" s="5">
        <v>52</v>
      </c>
      <c r="B3577" s="9" t="s">
        <v>61</v>
      </c>
      <c r="C3577" s="10" t="s">
        <v>153</v>
      </c>
      <c r="D3577" s="11">
        <v>1975</v>
      </c>
      <c r="E3577" s="7" t="s">
        <v>11</v>
      </c>
      <c r="F3577" s="8">
        <v>8265</v>
      </c>
      <c r="G3577" s="8">
        <v>58375</v>
      </c>
      <c r="H3577" s="8">
        <v>6795</v>
      </c>
      <c r="I3577" s="8">
        <v>71100</v>
      </c>
      <c r="J3577" t="str">
        <f>LOOKUP(A3577,Feuil7!A$2:A$28,Feuil7!D$2:D$28)</f>
        <v>PAYS DE LA LOIRE</v>
      </c>
      <c r="K3577" t="str">
        <f t="shared" si="223"/>
        <v>niveau primaire</v>
      </c>
      <c r="L3577" t="str">
        <f t="shared" si="224"/>
        <v>OUEST</v>
      </c>
      <c r="M3577" s="11">
        <f t="shared" si="225"/>
        <v>144535</v>
      </c>
      <c r="N3577" s="11">
        <f t="shared" si="226"/>
        <v>15060</v>
      </c>
    </row>
    <row r="3578" spans="1:15" x14ac:dyDescent="0.25">
      <c r="A3578" s="5">
        <v>11</v>
      </c>
      <c r="B3578" s="9" t="s">
        <v>187</v>
      </c>
      <c r="C3578" s="10" t="s">
        <v>188</v>
      </c>
      <c r="D3578" s="11">
        <v>1999</v>
      </c>
      <c r="E3578" s="7" t="s">
        <v>197</v>
      </c>
      <c r="F3578" s="8">
        <v>8148</v>
      </c>
      <c r="G3578" s="8">
        <v>175587</v>
      </c>
      <c r="H3578" s="8">
        <v>11500</v>
      </c>
      <c r="I3578" s="8">
        <v>170091</v>
      </c>
      <c r="J3578" t="str">
        <f>LOOKUP(A3578,Feuil7!A$2:A$28,Feuil7!D$2:D$28)</f>
        <v>ILE-DE-FRANCE</v>
      </c>
      <c r="K3578" t="str">
        <f t="shared" si="223"/>
        <v>niveau supérieur</v>
      </c>
      <c r="L3578" t="str">
        <f t="shared" si="224"/>
        <v>REGION PARISIENNE</v>
      </c>
      <c r="M3578" s="11">
        <f t="shared" si="225"/>
        <v>365326</v>
      </c>
      <c r="N3578" s="11">
        <f t="shared" si="226"/>
        <v>19648</v>
      </c>
    </row>
    <row r="3579" spans="1:15" x14ac:dyDescent="0.25">
      <c r="A3579" s="5">
        <v>83</v>
      </c>
      <c r="B3579" s="9" t="s">
        <v>306</v>
      </c>
      <c r="C3579" s="10" t="s">
        <v>15</v>
      </c>
      <c r="D3579" s="11">
        <v>2011</v>
      </c>
      <c r="E3579" s="7" t="s">
        <v>195</v>
      </c>
      <c r="F3579" s="8">
        <v>3198.4377620610626</v>
      </c>
      <c r="G3579" s="8">
        <v>41149.447905828536</v>
      </c>
      <c r="H3579" s="8">
        <v>2037.4912307635741</v>
      </c>
      <c r="I3579" s="8">
        <v>29444.25795581676</v>
      </c>
      <c r="J3579" t="str">
        <f>LOOKUP(A3579,Feuil7!A$2:A$28,Feuil7!D$2:D$28)</f>
        <v>AUVERGNE</v>
      </c>
      <c r="K3579" t="str">
        <f t="shared" si="223"/>
        <v>niveau secondaire</v>
      </c>
      <c r="L3579" t="str">
        <f t="shared" si="224"/>
        <v>CENTRE-EST</v>
      </c>
      <c r="M3579" s="11">
        <f t="shared" si="225"/>
        <v>75829.634854469929</v>
      </c>
      <c r="N3579" s="11">
        <f t="shared" si="226"/>
        <v>5235.9289928246362</v>
      </c>
    </row>
    <row r="3580" spans="1:15" x14ac:dyDescent="0.25">
      <c r="A3580" s="5">
        <v>72</v>
      </c>
      <c r="B3580" s="9" t="s">
        <v>78</v>
      </c>
      <c r="C3580" s="10" t="s">
        <v>79</v>
      </c>
      <c r="D3580" s="11">
        <v>1990</v>
      </c>
      <c r="E3580" s="7" t="s">
        <v>193</v>
      </c>
      <c r="F3580" s="8">
        <v>2691</v>
      </c>
      <c r="G3580" s="8">
        <v>66571</v>
      </c>
      <c r="H3580" s="8">
        <v>2364</v>
      </c>
      <c r="I3580" s="8">
        <v>92230</v>
      </c>
      <c r="J3580" t="str">
        <f>LOOKUP(A3580,Feuil7!A$2:A$28,Feuil7!D$2:D$28)</f>
        <v>AQUITAINE</v>
      </c>
      <c r="K3580" t="str">
        <f t="shared" si="223"/>
        <v>niveau primaire</v>
      </c>
      <c r="L3580" t="str">
        <f t="shared" si="224"/>
        <v>SUD-OUEST</v>
      </c>
      <c r="M3580" s="11">
        <f t="shared" si="225"/>
        <v>163856</v>
      </c>
      <c r="N3580" s="11">
        <f t="shared" si="226"/>
        <v>5055</v>
      </c>
    </row>
    <row r="3581" spans="1:15" x14ac:dyDescent="0.25">
      <c r="A3581" s="5">
        <v>52</v>
      </c>
      <c r="B3581" s="9" t="s">
        <v>110</v>
      </c>
      <c r="C3581" s="10" t="s">
        <v>111</v>
      </c>
      <c r="D3581">
        <v>1968</v>
      </c>
      <c r="E3581" s="7" t="s">
        <v>196</v>
      </c>
      <c r="F3581" s="8">
        <v>2288</v>
      </c>
      <c r="G3581" s="8">
        <v>6232</v>
      </c>
      <c r="H3581" s="8">
        <v>2252</v>
      </c>
      <c r="I3581" s="8">
        <v>4960</v>
      </c>
      <c r="J3581" t="str">
        <f>LOOKUP(A3581,Feuil7!A$2:A$28,Feuil7!D$2:D$28)</f>
        <v>PAYS DE LA LOIRE</v>
      </c>
      <c r="K3581" t="str">
        <f t="shared" si="223"/>
        <v>niveau supérieur</v>
      </c>
      <c r="L3581" t="str">
        <f t="shared" si="224"/>
        <v>OUEST</v>
      </c>
      <c r="M3581" s="11">
        <f t="shared" si="225"/>
        <v>15732</v>
      </c>
      <c r="N3581" s="11">
        <f t="shared" si="226"/>
        <v>4540</v>
      </c>
    </row>
    <row r="3582" spans="1:15" x14ac:dyDescent="0.25">
      <c r="A3582" s="5">
        <v>54</v>
      </c>
      <c r="B3582" s="9" t="s">
        <v>164</v>
      </c>
      <c r="C3582" s="10" t="s">
        <v>165</v>
      </c>
      <c r="D3582" s="11">
        <v>1982</v>
      </c>
      <c r="E3582" s="7" t="s">
        <v>11</v>
      </c>
      <c r="F3582" s="8">
        <v>6308</v>
      </c>
      <c r="G3582" s="8">
        <v>42792</v>
      </c>
      <c r="H3582" s="8">
        <v>5048</v>
      </c>
      <c r="I3582" s="8">
        <v>48372</v>
      </c>
      <c r="J3582" t="str">
        <f>LOOKUP(A3582,Feuil7!A$2:A$28,Feuil7!D$2:D$28)</f>
        <v>POITOU-CHARENTES</v>
      </c>
      <c r="K3582" t="str">
        <f t="shared" si="223"/>
        <v>niveau primaire</v>
      </c>
      <c r="L3582" t="str">
        <f t="shared" si="224"/>
        <v>OUEST</v>
      </c>
      <c r="M3582" s="11">
        <f t="shared" si="225"/>
        <v>102520</v>
      </c>
      <c r="N3582" s="11">
        <f t="shared" si="226"/>
        <v>11356</v>
      </c>
    </row>
    <row r="3583" spans="1:15" x14ac:dyDescent="0.25">
      <c r="A3583" s="5">
        <v>24</v>
      </c>
      <c r="B3583" s="9" t="s">
        <v>45</v>
      </c>
      <c r="C3583" s="10" t="s">
        <v>46</v>
      </c>
      <c r="D3583" s="11">
        <v>1990</v>
      </c>
      <c r="E3583" s="7" t="s">
        <v>193</v>
      </c>
      <c r="F3583" s="8">
        <v>772</v>
      </c>
      <c r="G3583" s="8">
        <v>22977</v>
      </c>
      <c r="H3583" s="8">
        <v>716</v>
      </c>
      <c r="I3583" s="8">
        <v>34642</v>
      </c>
      <c r="J3583" t="str">
        <f>LOOKUP(A3583,Feuil7!A$2:A$28,Feuil7!D$2:D$28)</f>
        <v>CENTRE</v>
      </c>
      <c r="K3583" t="str">
        <f t="shared" si="223"/>
        <v>niveau primaire</v>
      </c>
      <c r="L3583" t="str">
        <f t="shared" si="224"/>
        <v>BASSIN PARISIEN</v>
      </c>
      <c r="M3583" s="11">
        <f t="shared" si="225"/>
        <v>59107</v>
      </c>
      <c r="N3583" s="11">
        <f t="shared" si="226"/>
        <v>1488</v>
      </c>
    </row>
    <row r="3584" spans="1:15" x14ac:dyDescent="0.25">
      <c r="A3584" s="5">
        <v>25</v>
      </c>
      <c r="B3584" s="9" t="s">
        <v>131</v>
      </c>
      <c r="C3584" s="10" t="s">
        <v>132</v>
      </c>
      <c r="D3584">
        <v>1968</v>
      </c>
      <c r="E3584" s="7" t="s">
        <v>196</v>
      </c>
      <c r="F3584" s="8">
        <v>992</v>
      </c>
      <c r="G3584" s="8">
        <v>3176</v>
      </c>
      <c r="H3584" s="8">
        <v>1264</v>
      </c>
      <c r="I3584" s="8">
        <v>2776</v>
      </c>
      <c r="J3584" t="str">
        <f>LOOKUP(A3584,Feuil7!A$2:A$28,Feuil7!D$2:D$28)</f>
        <v>BASSE-NORMANDIE</v>
      </c>
      <c r="K3584" t="str">
        <f t="shared" si="223"/>
        <v>niveau supérieur</v>
      </c>
      <c r="L3584" t="str">
        <f t="shared" si="224"/>
        <v>BASSIN PARISIEN</v>
      </c>
      <c r="M3584" s="11">
        <f t="shared" si="225"/>
        <v>8208</v>
      </c>
      <c r="N3584" s="11">
        <f t="shared" si="226"/>
        <v>2256</v>
      </c>
    </row>
    <row r="3585" spans="1:14" x14ac:dyDescent="0.25">
      <c r="A3585" s="5">
        <v>52</v>
      </c>
      <c r="B3585" s="9" t="s">
        <v>57</v>
      </c>
      <c r="C3585" s="10" t="s">
        <v>117</v>
      </c>
      <c r="D3585" s="11">
        <v>1982</v>
      </c>
      <c r="E3585" s="7" t="s">
        <v>196</v>
      </c>
      <c r="F3585" s="8">
        <v>1216</v>
      </c>
      <c r="G3585" s="8">
        <v>4664</v>
      </c>
      <c r="H3585" s="8">
        <v>1680</v>
      </c>
      <c r="I3585" s="8">
        <v>3880</v>
      </c>
      <c r="J3585" t="str">
        <f>LOOKUP(A3585,Feuil7!A$2:A$28,Feuil7!D$2:D$28)</f>
        <v>PAYS DE LA LOIRE</v>
      </c>
      <c r="K3585" t="str">
        <f t="shared" si="223"/>
        <v>niveau supérieur</v>
      </c>
      <c r="L3585" t="str">
        <f t="shared" si="224"/>
        <v>OUEST</v>
      </c>
      <c r="M3585" s="11">
        <f t="shared" si="225"/>
        <v>11440</v>
      </c>
      <c r="N3585" s="11">
        <f t="shared" si="226"/>
        <v>2896</v>
      </c>
    </row>
    <row r="3586" spans="1:14" x14ac:dyDescent="0.25">
      <c r="A3586" s="5">
        <v>24</v>
      </c>
      <c r="B3586" s="9" t="s">
        <v>68</v>
      </c>
      <c r="C3586" s="10" t="s">
        <v>69</v>
      </c>
      <c r="D3586">
        <v>1968</v>
      </c>
      <c r="E3586" s="7" t="s">
        <v>11</v>
      </c>
      <c r="F3586" s="8">
        <v>5708</v>
      </c>
      <c r="G3586" s="8">
        <v>39936</v>
      </c>
      <c r="H3586" s="8">
        <v>4556</v>
      </c>
      <c r="I3586" s="8">
        <v>42556</v>
      </c>
      <c r="J3586" t="str">
        <f>LOOKUP(A3586,Feuil7!A$2:A$28,Feuil7!D$2:D$28)</f>
        <v>CENTRE</v>
      </c>
      <c r="K3586" t="str">
        <f t="shared" si="223"/>
        <v>niveau primaire</v>
      </c>
      <c r="L3586" t="str">
        <f t="shared" si="224"/>
        <v>BASSIN PARISIEN</v>
      </c>
      <c r="M3586" s="11">
        <f t="shared" si="225"/>
        <v>92756</v>
      </c>
      <c r="N3586" s="11">
        <f t="shared" si="226"/>
        <v>10264</v>
      </c>
    </row>
    <row r="3587" spans="1:14" x14ac:dyDescent="0.25">
      <c r="A3587" s="5">
        <v>94</v>
      </c>
      <c r="B3587" s="9" t="s">
        <v>53</v>
      </c>
      <c r="C3587" s="10" t="s">
        <v>54</v>
      </c>
      <c r="D3587" s="11">
        <v>1982</v>
      </c>
      <c r="E3587" s="7" t="s">
        <v>195</v>
      </c>
      <c r="F3587" s="8">
        <v>1036</v>
      </c>
      <c r="G3587" s="8">
        <v>2796</v>
      </c>
      <c r="H3587" s="8">
        <v>792</v>
      </c>
      <c r="I3587" s="8">
        <v>2000</v>
      </c>
      <c r="J3587" t="str">
        <f>LOOKUP(A3587,Feuil7!A$2:A$28,Feuil7!D$2:D$28)</f>
        <v>CORSE</v>
      </c>
      <c r="K3587" t="str">
        <f t="shared" ref="K3587:K3650" si="227">IF(OR(E3587="Aucun",E3587="CEP"),"niveau primaire",IF(OR(E3587="CAP-BEP",E3587="BEPC"),"niveau secondaire",IF(OR(E3587="BAC",E3587="SUP"),"niveau supérieur","")))</f>
        <v>niveau secondaire</v>
      </c>
      <c r="L3587" t="str">
        <f t="shared" ref="L3587:L3650" si="228">IF(OR(J3587="ile-de-France"),"REGION PARISIENNE",IF(OR(J3587="bourgogne",J3587="centre",J3587="champagne-ardenne",J3587="basse-normandie",J3587="haute-normandie",J3587="picardie"),"BASSIN PARISIEN",IF(OR(J3587="nord pas-de-calais"),"NORD",IF(OR(J3587="alsace",J3587="franche-comte",J3587="lorraine"),"EST",IF(OR(J3587="bretagne",J3587="pays de la loire",J3587="poitou-charentes"),"OUEST",IF(OR(J3587="aquitaine",J3587="limousin",J3587="midi-pyrenees"),"SUD-OUEST",IF(OR(J3587="auvergne",J3587="rhone-alpes"),"CENTRE-EST",IF(OR(J3587="languedoc-roussillon",J3587="provence-alpes-cote d'azur",J3587="corse"),"MEDITERRANEE",""))))))))</f>
        <v>MEDITERRANEE</v>
      </c>
      <c r="M3587" s="11">
        <f t="shared" ref="M3587:M3650" si="229">SUM(F3587,G3587,H3587,I3587)</f>
        <v>6624</v>
      </c>
      <c r="N3587" s="11">
        <f t="shared" ref="N3587:N3650" si="230">SUM(F3587,H3587)</f>
        <v>1828</v>
      </c>
    </row>
    <row r="3588" spans="1:14" x14ac:dyDescent="0.25">
      <c r="A3588" s="5">
        <v>54</v>
      </c>
      <c r="B3588" s="9" t="s">
        <v>176</v>
      </c>
      <c r="C3588" s="10" t="s">
        <v>177</v>
      </c>
      <c r="D3588" s="11">
        <v>1990</v>
      </c>
      <c r="E3588" s="7" t="s">
        <v>197</v>
      </c>
      <c r="F3588" s="8">
        <v>1028</v>
      </c>
      <c r="G3588" s="8">
        <v>11802</v>
      </c>
      <c r="H3588" s="8">
        <v>1292</v>
      </c>
      <c r="I3588" s="8">
        <v>11092</v>
      </c>
      <c r="J3588" t="str">
        <f>LOOKUP(A3588,Feuil7!A$2:A$28,Feuil7!D$2:D$28)</f>
        <v>POITOU-CHARENTES</v>
      </c>
      <c r="K3588" t="str">
        <f t="shared" si="227"/>
        <v>niveau supérieur</v>
      </c>
      <c r="L3588" t="str">
        <f t="shared" si="228"/>
        <v>OUEST</v>
      </c>
      <c r="M3588" s="11">
        <f t="shared" si="229"/>
        <v>25214</v>
      </c>
      <c r="N3588" s="11">
        <f t="shared" si="230"/>
        <v>2320</v>
      </c>
    </row>
    <row r="3589" spans="1:14" x14ac:dyDescent="0.25">
      <c r="A3589" s="5">
        <v>24</v>
      </c>
      <c r="B3589" s="9" t="s">
        <v>86</v>
      </c>
      <c r="C3589" s="10" t="s">
        <v>87</v>
      </c>
      <c r="D3589" s="11">
        <v>1990</v>
      </c>
      <c r="E3589" s="7" t="s">
        <v>193</v>
      </c>
      <c r="F3589" s="8">
        <v>858</v>
      </c>
      <c r="G3589" s="8">
        <v>33776</v>
      </c>
      <c r="H3589" s="8">
        <v>852</v>
      </c>
      <c r="I3589" s="8">
        <v>49748</v>
      </c>
      <c r="J3589" t="str">
        <f>LOOKUP(A3589,Feuil7!A$2:A$28,Feuil7!D$2:D$28)</f>
        <v>CENTRE</v>
      </c>
      <c r="K3589" t="str">
        <f t="shared" si="227"/>
        <v>niveau primaire</v>
      </c>
      <c r="L3589" t="str">
        <f t="shared" si="228"/>
        <v>BASSIN PARISIEN</v>
      </c>
      <c r="M3589" s="11">
        <f t="shared" si="229"/>
        <v>85234</v>
      </c>
      <c r="N3589" s="11">
        <f t="shared" si="230"/>
        <v>1710</v>
      </c>
    </row>
    <row r="3590" spans="1:14" x14ac:dyDescent="0.25">
      <c r="A3590" s="5">
        <v>41</v>
      </c>
      <c r="B3590" s="9" t="s">
        <v>123</v>
      </c>
      <c r="C3590" s="10" t="s">
        <v>124</v>
      </c>
      <c r="D3590" s="11">
        <v>1975</v>
      </c>
      <c r="E3590" s="7" t="s">
        <v>194</v>
      </c>
      <c r="F3590" s="8">
        <v>4850</v>
      </c>
      <c r="G3590" s="8">
        <v>6990</v>
      </c>
      <c r="H3590" s="8">
        <v>4430</v>
      </c>
      <c r="I3590" s="8">
        <v>8490</v>
      </c>
      <c r="J3590" t="str">
        <f>LOOKUP(A3590,Feuil7!A$2:A$28,Feuil7!D$2:D$28)</f>
        <v>LORRAINE</v>
      </c>
      <c r="K3590" t="str">
        <f t="shared" si="227"/>
        <v>niveau secondaire</v>
      </c>
      <c r="L3590" t="str">
        <f t="shared" si="228"/>
        <v>EST</v>
      </c>
      <c r="M3590" s="11">
        <f t="shared" si="229"/>
        <v>24760</v>
      </c>
      <c r="N3590" s="11">
        <f t="shared" si="230"/>
        <v>9280</v>
      </c>
    </row>
    <row r="3591" spans="1:14" x14ac:dyDescent="0.25">
      <c r="A3591" s="5">
        <v>23</v>
      </c>
      <c r="B3591" s="9" t="s">
        <v>66</v>
      </c>
      <c r="C3591" s="10" t="s">
        <v>67</v>
      </c>
      <c r="D3591" s="11">
        <v>1990</v>
      </c>
      <c r="E3591" s="7" t="s">
        <v>193</v>
      </c>
      <c r="F3591" s="8">
        <v>1142</v>
      </c>
      <c r="G3591" s="8">
        <v>30385</v>
      </c>
      <c r="H3591" s="8">
        <v>1028</v>
      </c>
      <c r="I3591" s="8">
        <v>43438</v>
      </c>
      <c r="J3591" t="str">
        <f>LOOKUP(A3591,Feuil7!A$2:A$28,Feuil7!D$2:D$28)</f>
        <v>HAUTE-NORMANDIE</v>
      </c>
      <c r="K3591" t="str">
        <f t="shared" si="227"/>
        <v>niveau primaire</v>
      </c>
      <c r="L3591" t="str">
        <f t="shared" si="228"/>
        <v>BASSIN PARISIEN</v>
      </c>
      <c r="M3591" s="11">
        <f t="shared" si="229"/>
        <v>75993</v>
      </c>
      <c r="N3591" s="11">
        <f t="shared" si="230"/>
        <v>2170</v>
      </c>
    </row>
    <row r="3592" spans="1:14" x14ac:dyDescent="0.25">
      <c r="A3592" s="5">
        <v>22</v>
      </c>
      <c r="B3592" s="9" t="s">
        <v>314</v>
      </c>
      <c r="C3592" s="10" t="s">
        <v>13</v>
      </c>
      <c r="D3592" s="11">
        <v>1990</v>
      </c>
      <c r="E3592" s="7" t="s">
        <v>194</v>
      </c>
      <c r="F3592" s="8">
        <v>1665</v>
      </c>
      <c r="G3592" s="8">
        <v>8184</v>
      </c>
      <c r="H3592" s="8">
        <v>1916</v>
      </c>
      <c r="I3592" s="8">
        <v>13548</v>
      </c>
      <c r="J3592" t="str">
        <f>LOOKUP(A3592,Feuil7!A$2:A$28,Feuil7!D$2:D$28)</f>
        <v>PICARDIE</v>
      </c>
      <c r="K3592" t="str">
        <f t="shared" si="227"/>
        <v>niveau secondaire</v>
      </c>
      <c r="L3592" t="str">
        <f t="shared" si="228"/>
        <v>BASSIN PARISIEN</v>
      </c>
      <c r="M3592" s="11">
        <f t="shared" si="229"/>
        <v>25313</v>
      </c>
      <c r="N3592" s="11">
        <f t="shared" si="230"/>
        <v>3581</v>
      </c>
    </row>
    <row r="3593" spans="1:14" x14ac:dyDescent="0.25">
      <c r="A3593" s="5">
        <v>73</v>
      </c>
      <c r="B3593" s="9" t="s">
        <v>104</v>
      </c>
      <c r="C3593" s="10" t="s">
        <v>105</v>
      </c>
      <c r="D3593" s="11">
        <v>1999</v>
      </c>
      <c r="E3593" s="7" t="s">
        <v>197</v>
      </c>
      <c r="F3593" s="8">
        <v>522</v>
      </c>
      <c r="G3593" s="8">
        <v>7650</v>
      </c>
      <c r="H3593" s="8">
        <v>597</v>
      </c>
      <c r="I3593" s="8">
        <v>8292</v>
      </c>
      <c r="J3593" t="str">
        <f>LOOKUP(A3593,Feuil7!A$2:A$28,Feuil7!D$2:D$28)</f>
        <v>MIDI-PYRENEES</v>
      </c>
      <c r="K3593" t="str">
        <f t="shared" si="227"/>
        <v>niveau supérieur</v>
      </c>
      <c r="L3593" t="str">
        <f t="shared" si="228"/>
        <v>SUD-OUEST</v>
      </c>
      <c r="M3593" s="11">
        <f t="shared" si="229"/>
        <v>17061</v>
      </c>
      <c r="N3593" s="11">
        <f t="shared" si="230"/>
        <v>1119</v>
      </c>
    </row>
    <row r="3594" spans="1:14" x14ac:dyDescent="0.25">
      <c r="A3594" s="5">
        <v>41</v>
      </c>
      <c r="B3594" s="9" t="s">
        <v>123</v>
      </c>
      <c r="C3594" s="10" t="s">
        <v>124</v>
      </c>
      <c r="D3594" s="11">
        <v>1975</v>
      </c>
      <c r="E3594" s="7" t="s">
        <v>196</v>
      </c>
      <c r="F3594" s="8">
        <v>4775</v>
      </c>
      <c r="G3594" s="8">
        <v>22300</v>
      </c>
      <c r="H3594" s="8">
        <v>4875</v>
      </c>
      <c r="I3594" s="8">
        <v>11625</v>
      </c>
      <c r="J3594" t="str">
        <f>LOOKUP(A3594,Feuil7!A$2:A$28,Feuil7!D$2:D$28)</f>
        <v>LORRAINE</v>
      </c>
      <c r="K3594" t="str">
        <f t="shared" si="227"/>
        <v>niveau supérieur</v>
      </c>
      <c r="L3594" t="str">
        <f t="shared" si="228"/>
        <v>EST</v>
      </c>
      <c r="M3594" s="11">
        <f t="shared" si="229"/>
        <v>43575</v>
      </c>
      <c r="N3594" s="11">
        <f t="shared" si="230"/>
        <v>9650</v>
      </c>
    </row>
    <row r="3595" spans="1:14" x14ac:dyDescent="0.25">
      <c r="A3595" s="5">
        <v>72</v>
      </c>
      <c r="B3595" s="9" t="s">
        <v>92</v>
      </c>
      <c r="C3595" s="10" t="s">
        <v>93</v>
      </c>
      <c r="D3595" s="11">
        <v>1975</v>
      </c>
      <c r="E3595" s="7" t="s">
        <v>11</v>
      </c>
      <c r="F3595" s="8">
        <v>3675</v>
      </c>
      <c r="G3595" s="8">
        <v>39975</v>
      </c>
      <c r="H3595" s="8">
        <v>3250</v>
      </c>
      <c r="I3595" s="8">
        <v>50245</v>
      </c>
      <c r="J3595" t="str">
        <f>LOOKUP(A3595,Feuil7!A$2:A$28,Feuil7!D$2:D$28)</f>
        <v>AQUITAINE</v>
      </c>
      <c r="K3595" t="str">
        <f t="shared" si="227"/>
        <v>niveau primaire</v>
      </c>
      <c r="L3595" t="str">
        <f t="shared" si="228"/>
        <v>SUD-OUEST</v>
      </c>
      <c r="M3595" s="11">
        <f t="shared" si="229"/>
        <v>97145</v>
      </c>
      <c r="N3595" s="11">
        <f t="shared" si="230"/>
        <v>6925</v>
      </c>
    </row>
    <row r="3596" spans="1:14" x14ac:dyDescent="0.25">
      <c r="A3596" s="5">
        <v>41</v>
      </c>
      <c r="B3596" s="9" t="s">
        <v>180</v>
      </c>
      <c r="C3596" s="10" t="s">
        <v>181</v>
      </c>
      <c r="D3596" s="11">
        <v>2006</v>
      </c>
      <c r="E3596" s="7" t="s">
        <v>195</v>
      </c>
      <c r="F3596" s="8">
        <v>4705.6935852199604</v>
      </c>
      <c r="G3596" s="8">
        <v>41455.631722627222</v>
      </c>
      <c r="H3596" s="8">
        <v>2907.7895858076536</v>
      </c>
      <c r="I3596" s="8">
        <v>28462.619856670739</v>
      </c>
      <c r="J3596" t="str">
        <f>LOOKUP(A3596,Feuil7!A$2:A$28,Feuil7!D$2:D$28)</f>
        <v>LORRAINE</v>
      </c>
      <c r="K3596" t="str">
        <f t="shared" si="227"/>
        <v>niveau secondaire</v>
      </c>
      <c r="L3596" t="str">
        <f t="shared" si="228"/>
        <v>EST</v>
      </c>
      <c r="M3596" s="11">
        <f t="shared" si="229"/>
        <v>77531.734750325573</v>
      </c>
      <c r="N3596" s="11">
        <f t="shared" si="230"/>
        <v>7613.4831710276139</v>
      </c>
    </row>
    <row r="3597" spans="1:14" x14ac:dyDescent="0.25">
      <c r="A3597" s="5">
        <v>43</v>
      </c>
      <c r="B3597" s="9" t="s">
        <v>184</v>
      </c>
      <c r="C3597" s="10" t="s">
        <v>185</v>
      </c>
      <c r="D3597" s="11">
        <v>1999</v>
      </c>
      <c r="E3597" s="7" t="s">
        <v>193</v>
      </c>
      <c r="F3597" s="8">
        <v>66</v>
      </c>
      <c r="G3597" s="8">
        <v>6131</v>
      </c>
      <c r="H3597" s="8">
        <v>43</v>
      </c>
      <c r="I3597" s="8">
        <v>10572</v>
      </c>
      <c r="J3597" t="str">
        <f>LOOKUP(A3597,Feuil7!A$2:A$28,Feuil7!D$2:D$28)</f>
        <v>FRANCHE-COMTE</v>
      </c>
      <c r="K3597" t="str">
        <f t="shared" si="227"/>
        <v>niveau primaire</v>
      </c>
      <c r="L3597" t="str">
        <f t="shared" si="228"/>
        <v>EST</v>
      </c>
      <c r="M3597" s="11">
        <f t="shared" si="229"/>
        <v>16812</v>
      </c>
      <c r="N3597" s="11">
        <f t="shared" si="230"/>
        <v>109</v>
      </c>
    </row>
    <row r="3598" spans="1:14" x14ac:dyDescent="0.25">
      <c r="A3598" s="5">
        <v>24</v>
      </c>
      <c r="B3598" s="9" t="s">
        <v>84</v>
      </c>
      <c r="C3598" s="10" t="s">
        <v>85</v>
      </c>
      <c r="D3598" s="11">
        <v>2006</v>
      </c>
      <c r="E3598" s="7" t="s">
        <v>194</v>
      </c>
      <c r="F3598" s="8">
        <v>794.28230452248738</v>
      </c>
      <c r="G3598" s="8">
        <v>3908.1577152891696</v>
      </c>
      <c r="H3598" s="8">
        <v>512.58051041061663</v>
      </c>
      <c r="I3598" s="8">
        <v>6755.8242801030146</v>
      </c>
      <c r="J3598" t="str">
        <f>LOOKUP(A3598,Feuil7!A$2:A$28,Feuil7!D$2:D$28)</f>
        <v>CENTRE</v>
      </c>
      <c r="K3598" t="str">
        <f t="shared" si="227"/>
        <v>niveau secondaire</v>
      </c>
      <c r="L3598" t="str">
        <f t="shared" si="228"/>
        <v>BASSIN PARISIEN</v>
      </c>
      <c r="M3598" s="11">
        <f t="shared" si="229"/>
        <v>11970.844810325289</v>
      </c>
      <c r="N3598" s="11">
        <f t="shared" si="230"/>
        <v>1306.8628149331039</v>
      </c>
    </row>
    <row r="3599" spans="1:14" x14ac:dyDescent="0.25">
      <c r="A3599" s="5">
        <v>11</v>
      </c>
      <c r="B3599" s="9" t="s">
        <v>191</v>
      </c>
      <c r="C3599" s="10" t="s">
        <v>192</v>
      </c>
      <c r="D3599" s="11">
        <v>2006</v>
      </c>
      <c r="E3599" s="7" t="s">
        <v>193</v>
      </c>
      <c r="F3599" s="8">
        <v>416.66180594133988</v>
      </c>
      <c r="G3599" s="8">
        <v>26664.694087274482</v>
      </c>
      <c r="H3599" s="8">
        <v>302.9274156083718</v>
      </c>
      <c r="I3599" s="8">
        <v>42872.974456316319</v>
      </c>
      <c r="J3599" t="str">
        <f>LOOKUP(A3599,Feuil7!A$2:A$28,Feuil7!D$2:D$28)</f>
        <v>ILE-DE-FRANCE</v>
      </c>
      <c r="K3599" t="str">
        <f t="shared" si="227"/>
        <v>niveau primaire</v>
      </c>
      <c r="L3599" t="str">
        <f t="shared" si="228"/>
        <v>REGION PARISIENNE</v>
      </c>
      <c r="M3599" s="11">
        <f t="shared" si="229"/>
        <v>70257.257765140515</v>
      </c>
      <c r="N3599" s="11">
        <f t="shared" si="230"/>
        <v>719.58922154971174</v>
      </c>
    </row>
    <row r="3600" spans="1:14" x14ac:dyDescent="0.25">
      <c r="A3600" s="5">
        <v>24</v>
      </c>
      <c r="B3600" s="9" t="s">
        <v>84</v>
      </c>
      <c r="C3600" s="10" t="s">
        <v>85</v>
      </c>
      <c r="D3600">
        <v>1968</v>
      </c>
      <c r="E3600" s="7" t="s">
        <v>194</v>
      </c>
      <c r="F3600" s="8">
        <v>568</v>
      </c>
      <c r="G3600" s="8">
        <v>1536</v>
      </c>
      <c r="H3600" s="8">
        <v>852</v>
      </c>
      <c r="I3600" s="8">
        <v>2844</v>
      </c>
      <c r="J3600" t="str">
        <f>LOOKUP(A3600,Feuil7!A$2:A$28,Feuil7!D$2:D$28)</f>
        <v>CENTRE</v>
      </c>
      <c r="K3600" t="str">
        <f t="shared" si="227"/>
        <v>niveau secondaire</v>
      </c>
      <c r="L3600" t="str">
        <f t="shared" si="228"/>
        <v>BASSIN PARISIEN</v>
      </c>
      <c r="M3600" s="11">
        <f t="shared" si="229"/>
        <v>5800</v>
      </c>
      <c r="N3600" s="11">
        <f t="shared" si="230"/>
        <v>1420</v>
      </c>
    </row>
    <row r="3601" spans="1:14" x14ac:dyDescent="0.25">
      <c r="A3601" s="5">
        <v>82</v>
      </c>
      <c r="B3601" s="9" t="s">
        <v>309</v>
      </c>
      <c r="C3601" s="10" t="s">
        <v>20</v>
      </c>
      <c r="D3601" s="11">
        <v>2011</v>
      </c>
      <c r="E3601" s="7" t="s">
        <v>193</v>
      </c>
      <c r="F3601" s="8">
        <v>46.59886348737372</v>
      </c>
      <c r="G3601" s="8">
        <v>12090.956538452705</v>
      </c>
      <c r="H3601" s="8">
        <v>31.60709572341818</v>
      </c>
      <c r="I3601" s="8">
        <v>18075.028909109609</v>
      </c>
      <c r="J3601" t="str">
        <f>LOOKUP(A3601,Feuil7!A$2:A$28,Feuil7!D$2:D$28)</f>
        <v>RHONE-ALPES</v>
      </c>
      <c r="K3601" t="str">
        <f t="shared" si="227"/>
        <v>niveau primaire</v>
      </c>
      <c r="L3601" t="str">
        <f t="shared" si="228"/>
        <v>CENTRE-EST</v>
      </c>
      <c r="M3601" s="11">
        <f t="shared" si="229"/>
        <v>30244.191406773105</v>
      </c>
      <c r="N3601" s="11">
        <f t="shared" si="230"/>
        <v>78.205959210791903</v>
      </c>
    </row>
    <row r="3602" spans="1:14" x14ac:dyDescent="0.25">
      <c r="A3602" s="5">
        <v>22</v>
      </c>
      <c r="B3602" s="9" t="s">
        <v>129</v>
      </c>
      <c r="C3602" s="10" t="s">
        <v>130</v>
      </c>
      <c r="D3602" s="11">
        <v>2006</v>
      </c>
      <c r="E3602" s="7" t="s">
        <v>197</v>
      </c>
      <c r="F3602" s="8">
        <v>3590.0589522015475</v>
      </c>
      <c r="G3602" s="8">
        <v>46751.679986644071</v>
      </c>
      <c r="H3602" s="8">
        <v>4942.7779913313452</v>
      </c>
      <c r="I3602" s="8">
        <v>52037.324041843975</v>
      </c>
      <c r="J3602" t="str">
        <f>LOOKUP(A3602,Feuil7!A$2:A$28,Feuil7!D$2:D$28)</f>
        <v>PICARDIE</v>
      </c>
      <c r="K3602" t="str">
        <f t="shared" si="227"/>
        <v>niveau supérieur</v>
      </c>
      <c r="L3602" t="str">
        <f t="shared" si="228"/>
        <v>BASSIN PARISIEN</v>
      </c>
      <c r="M3602" s="11">
        <f t="shared" si="229"/>
        <v>107321.84097202093</v>
      </c>
      <c r="N3602" s="11">
        <f t="shared" si="230"/>
        <v>8532.8369435328932</v>
      </c>
    </row>
    <row r="3603" spans="1:14" x14ac:dyDescent="0.25">
      <c r="A3603" s="5">
        <v>11</v>
      </c>
      <c r="B3603" s="9" t="s">
        <v>50</v>
      </c>
      <c r="C3603" s="10" t="s">
        <v>190</v>
      </c>
      <c r="D3603" s="11">
        <v>2006</v>
      </c>
      <c r="E3603" s="7" t="s">
        <v>193</v>
      </c>
      <c r="F3603" s="8">
        <v>395.38015749852337</v>
      </c>
      <c r="G3603" s="8">
        <v>32046.608360940125</v>
      </c>
      <c r="H3603" s="8">
        <v>274.79581112256699</v>
      </c>
      <c r="I3603" s="8">
        <v>50234.986590861692</v>
      </c>
      <c r="J3603" t="str">
        <f>LOOKUP(A3603,Feuil7!A$2:A$28,Feuil7!D$2:D$28)</f>
        <v>ILE-DE-FRANCE</v>
      </c>
      <c r="K3603" t="str">
        <f t="shared" si="227"/>
        <v>niveau primaire</v>
      </c>
      <c r="L3603" t="str">
        <f t="shared" si="228"/>
        <v>REGION PARISIENNE</v>
      </c>
      <c r="M3603" s="11">
        <f t="shared" si="229"/>
        <v>82951.770920422903</v>
      </c>
      <c r="N3603" s="11">
        <f t="shared" si="230"/>
        <v>670.17596862109031</v>
      </c>
    </row>
    <row r="3604" spans="1:14" x14ac:dyDescent="0.25">
      <c r="A3604" s="5">
        <v>41</v>
      </c>
      <c r="B3604" s="9" t="s">
        <v>180</v>
      </c>
      <c r="C3604" s="10" t="s">
        <v>181</v>
      </c>
      <c r="D3604" s="11">
        <v>2011</v>
      </c>
      <c r="E3604" s="7" t="s">
        <v>193</v>
      </c>
      <c r="F3604" s="8">
        <v>48.408980303260208</v>
      </c>
      <c r="G3604" s="8">
        <v>15012.217453149648</v>
      </c>
      <c r="H3604" s="8">
        <v>36.151314480810683</v>
      </c>
      <c r="I3604" s="8">
        <v>27103.07948666986</v>
      </c>
      <c r="J3604" t="str">
        <f>LOOKUP(A3604,Feuil7!A$2:A$28,Feuil7!D$2:D$28)</f>
        <v>LORRAINE</v>
      </c>
      <c r="K3604" t="str">
        <f t="shared" si="227"/>
        <v>niveau primaire</v>
      </c>
      <c r="L3604" t="str">
        <f t="shared" si="228"/>
        <v>EST</v>
      </c>
      <c r="M3604" s="11">
        <f t="shared" si="229"/>
        <v>42199.85723460358</v>
      </c>
      <c r="N3604" s="11">
        <f t="shared" si="230"/>
        <v>84.560294784070891</v>
      </c>
    </row>
    <row r="3605" spans="1:14" x14ac:dyDescent="0.25">
      <c r="A3605" s="5">
        <v>25</v>
      </c>
      <c r="B3605" s="9" t="s">
        <v>35</v>
      </c>
      <c r="C3605" s="10" t="s">
        <v>36</v>
      </c>
      <c r="D3605" s="11">
        <v>2011</v>
      </c>
      <c r="E3605" s="7" t="s">
        <v>11</v>
      </c>
      <c r="F3605" s="8">
        <v>3466.2696397436312</v>
      </c>
      <c r="G3605" s="8">
        <v>39714.324862398993</v>
      </c>
      <c r="H3605" s="8">
        <v>2143.1740453715229</v>
      </c>
      <c r="I3605" s="8">
        <v>44731.766519304168</v>
      </c>
      <c r="J3605" t="str">
        <f>LOOKUP(A3605,Feuil7!A$2:A$28,Feuil7!D$2:D$28)</f>
        <v>BASSE-NORMANDIE</v>
      </c>
      <c r="K3605" t="str">
        <f t="shared" si="227"/>
        <v>niveau primaire</v>
      </c>
      <c r="L3605" t="str">
        <f t="shared" si="228"/>
        <v>BASSIN PARISIEN</v>
      </c>
      <c r="M3605" s="11">
        <f t="shared" si="229"/>
        <v>90055.535066818324</v>
      </c>
      <c r="N3605" s="11">
        <f t="shared" si="230"/>
        <v>5609.443685115154</v>
      </c>
    </row>
    <row r="3606" spans="1:14" x14ac:dyDescent="0.25">
      <c r="A3606" s="5">
        <v>11</v>
      </c>
      <c r="B3606" s="9" t="s">
        <v>191</v>
      </c>
      <c r="C3606" s="10" t="s">
        <v>192</v>
      </c>
      <c r="D3606" s="11">
        <v>1982</v>
      </c>
      <c r="E3606" s="7" t="s">
        <v>193</v>
      </c>
      <c r="F3606" s="8">
        <v>2824</v>
      </c>
      <c r="G3606" s="8">
        <v>50912</v>
      </c>
      <c r="H3606" s="8">
        <v>3060</v>
      </c>
      <c r="I3606" s="8">
        <v>65820</v>
      </c>
      <c r="J3606" t="str">
        <f>LOOKUP(A3606,Feuil7!A$2:A$28,Feuil7!D$2:D$28)</f>
        <v>ILE-DE-FRANCE</v>
      </c>
      <c r="K3606" t="str">
        <f t="shared" si="227"/>
        <v>niveau primaire</v>
      </c>
      <c r="L3606" t="str">
        <f t="shared" si="228"/>
        <v>REGION PARISIENNE</v>
      </c>
      <c r="M3606" s="11">
        <f t="shared" si="229"/>
        <v>122616</v>
      </c>
      <c r="N3606" s="11">
        <f t="shared" si="230"/>
        <v>5884</v>
      </c>
    </row>
    <row r="3607" spans="1:14" x14ac:dyDescent="0.25">
      <c r="A3607" s="5">
        <v>11</v>
      </c>
      <c r="B3607" s="9" t="s">
        <v>27</v>
      </c>
      <c r="C3607" s="10" t="s">
        <v>186</v>
      </c>
      <c r="D3607" s="11">
        <v>2011</v>
      </c>
      <c r="E3607" s="7" t="s">
        <v>195</v>
      </c>
      <c r="F3607" s="8">
        <v>9182.8287350080809</v>
      </c>
      <c r="G3607" s="8">
        <v>90099.027557412963</v>
      </c>
      <c r="H3607" s="8">
        <v>6589.8458360115328</v>
      </c>
      <c r="I3607" s="8">
        <v>75356.707783761813</v>
      </c>
      <c r="J3607" t="str">
        <f>LOOKUP(A3607,Feuil7!A$2:A$28,Feuil7!D$2:D$28)</f>
        <v>ILE-DE-FRANCE</v>
      </c>
      <c r="K3607" t="str">
        <f t="shared" si="227"/>
        <v>niveau secondaire</v>
      </c>
      <c r="L3607" t="str">
        <f t="shared" si="228"/>
        <v>REGION PARISIENNE</v>
      </c>
      <c r="M3607" s="11">
        <f t="shared" si="229"/>
        <v>181228.40991219439</v>
      </c>
      <c r="N3607" s="11">
        <f t="shared" si="230"/>
        <v>15772.674571019614</v>
      </c>
    </row>
    <row r="3608" spans="1:14" x14ac:dyDescent="0.25">
      <c r="A3608" s="5">
        <v>11</v>
      </c>
      <c r="B3608" s="9" t="s">
        <v>27</v>
      </c>
      <c r="C3608" s="10" t="s">
        <v>186</v>
      </c>
      <c r="D3608" s="11">
        <v>2011</v>
      </c>
      <c r="E3608" s="7" t="s">
        <v>197</v>
      </c>
      <c r="F3608" s="8">
        <v>8713.3343990130179</v>
      </c>
      <c r="G3608" s="8">
        <v>127552.74552299756</v>
      </c>
      <c r="H3608" s="8">
        <v>10066.600033175046</v>
      </c>
      <c r="I3608" s="8">
        <v>135699.05629645084</v>
      </c>
      <c r="J3608" t="str">
        <f>LOOKUP(A3608,Feuil7!A$2:A$28,Feuil7!D$2:D$28)</f>
        <v>ILE-DE-FRANCE</v>
      </c>
      <c r="K3608" t="str">
        <f t="shared" si="227"/>
        <v>niveau supérieur</v>
      </c>
      <c r="L3608" t="str">
        <f t="shared" si="228"/>
        <v>REGION PARISIENNE</v>
      </c>
      <c r="M3608" s="11">
        <f t="shared" si="229"/>
        <v>282031.73625163647</v>
      </c>
      <c r="N3608" s="11">
        <f t="shared" si="230"/>
        <v>18779.934432188064</v>
      </c>
    </row>
    <row r="3609" spans="1:14" x14ac:dyDescent="0.25">
      <c r="A3609" s="5">
        <v>82</v>
      </c>
      <c r="B3609" s="9" t="s">
        <v>96</v>
      </c>
      <c r="C3609" s="10" t="s">
        <v>97</v>
      </c>
      <c r="D3609" s="11">
        <v>1975</v>
      </c>
      <c r="E3609" s="7" t="s">
        <v>195</v>
      </c>
      <c r="F3609" s="8">
        <v>13985</v>
      </c>
      <c r="G3609" s="8">
        <v>35225</v>
      </c>
      <c r="H3609" s="8">
        <v>9390</v>
      </c>
      <c r="I3609" s="8">
        <v>20745</v>
      </c>
      <c r="J3609" t="str">
        <f>LOOKUP(A3609,Feuil7!A$2:A$28,Feuil7!D$2:D$28)</f>
        <v>RHONE-ALPES</v>
      </c>
      <c r="K3609" t="str">
        <f t="shared" si="227"/>
        <v>niveau secondaire</v>
      </c>
      <c r="L3609" t="str">
        <f t="shared" si="228"/>
        <v>CENTRE-EST</v>
      </c>
      <c r="M3609" s="11">
        <f t="shared" si="229"/>
        <v>79345</v>
      </c>
      <c r="N3609" s="11">
        <f t="shared" si="230"/>
        <v>23375</v>
      </c>
    </row>
    <row r="3610" spans="1:14" x14ac:dyDescent="0.25">
      <c r="A3610" s="5">
        <v>93</v>
      </c>
      <c r="B3610" s="9" t="s">
        <v>311</v>
      </c>
      <c r="C3610" s="10" t="s">
        <v>18</v>
      </c>
      <c r="D3610" s="11">
        <v>1982</v>
      </c>
      <c r="E3610" s="7" t="s">
        <v>196</v>
      </c>
      <c r="F3610" s="8">
        <v>684</v>
      </c>
      <c r="G3610" s="8">
        <v>3164</v>
      </c>
      <c r="H3610" s="8">
        <v>1132</v>
      </c>
      <c r="I3610" s="8">
        <v>3232</v>
      </c>
      <c r="J3610" t="str">
        <f>LOOKUP(A3610,Feuil7!A$2:A$28,Feuil7!D$2:D$28)</f>
        <v>PROVENCE-ALPES-COTE D'AZUR</v>
      </c>
      <c r="K3610" t="str">
        <f t="shared" si="227"/>
        <v>niveau supérieur</v>
      </c>
      <c r="L3610" t="str">
        <f t="shared" si="228"/>
        <v>MEDITERRANEE</v>
      </c>
      <c r="M3610" s="11">
        <f t="shared" si="229"/>
        <v>8212</v>
      </c>
      <c r="N3610" s="11">
        <f t="shared" si="230"/>
        <v>1816</v>
      </c>
    </row>
    <row r="3611" spans="1:14" x14ac:dyDescent="0.25">
      <c r="A3611" s="5">
        <v>83</v>
      </c>
      <c r="B3611" s="9" t="s">
        <v>63</v>
      </c>
      <c r="C3611" s="10" t="s">
        <v>98</v>
      </c>
      <c r="D3611" s="11">
        <v>2006</v>
      </c>
      <c r="E3611" s="7" t="s">
        <v>195</v>
      </c>
      <c r="F3611" s="8">
        <v>2236.323232780368</v>
      </c>
      <c r="G3611" s="8">
        <v>24770.641993838442</v>
      </c>
      <c r="H3611" s="8">
        <v>1170.6269717863415</v>
      </c>
      <c r="I3611" s="8">
        <v>15424.233470397781</v>
      </c>
      <c r="J3611" t="str">
        <f>LOOKUP(A3611,Feuil7!A$2:A$28,Feuil7!D$2:D$28)</f>
        <v>AUVERGNE</v>
      </c>
      <c r="K3611" t="str">
        <f t="shared" si="227"/>
        <v>niveau secondaire</v>
      </c>
      <c r="L3611" t="str">
        <f t="shared" si="228"/>
        <v>CENTRE-EST</v>
      </c>
      <c r="M3611" s="11">
        <f t="shared" si="229"/>
        <v>43601.825668802936</v>
      </c>
      <c r="N3611" s="11">
        <f t="shared" si="230"/>
        <v>3406.9502045667095</v>
      </c>
    </row>
    <row r="3612" spans="1:14" x14ac:dyDescent="0.25">
      <c r="A3612" s="5">
        <v>72</v>
      </c>
      <c r="B3612" s="9" t="s">
        <v>92</v>
      </c>
      <c r="C3612" s="10" t="s">
        <v>93</v>
      </c>
      <c r="D3612" s="11">
        <v>1982</v>
      </c>
      <c r="E3612" s="7" t="s">
        <v>196</v>
      </c>
      <c r="F3612" s="8">
        <v>1344</v>
      </c>
      <c r="G3612" s="8">
        <v>7620</v>
      </c>
      <c r="H3612" s="8">
        <v>1832</v>
      </c>
      <c r="I3612" s="8">
        <v>6312</v>
      </c>
      <c r="J3612" t="str">
        <f>LOOKUP(A3612,Feuil7!A$2:A$28,Feuil7!D$2:D$28)</f>
        <v>AQUITAINE</v>
      </c>
      <c r="K3612" t="str">
        <f t="shared" si="227"/>
        <v>niveau supérieur</v>
      </c>
      <c r="L3612" t="str">
        <f t="shared" si="228"/>
        <v>SUD-OUEST</v>
      </c>
      <c r="M3612" s="11">
        <f t="shared" si="229"/>
        <v>17108</v>
      </c>
      <c r="N3612" s="11">
        <f t="shared" si="230"/>
        <v>3176</v>
      </c>
    </row>
    <row r="3613" spans="1:14" x14ac:dyDescent="0.25">
      <c r="A3613" s="5">
        <v>26</v>
      </c>
      <c r="B3613" s="9" t="s">
        <v>125</v>
      </c>
      <c r="C3613" s="10" t="s">
        <v>126</v>
      </c>
      <c r="D3613" s="11">
        <v>1975</v>
      </c>
      <c r="E3613" s="7" t="s">
        <v>194</v>
      </c>
      <c r="F3613" s="8">
        <v>825</v>
      </c>
      <c r="G3613" s="8">
        <v>2420</v>
      </c>
      <c r="H3613" s="8">
        <v>1145</v>
      </c>
      <c r="I3613" s="8">
        <v>4540</v>
      </c>
      <c r="J3613" t="str">
        <f>LOOKUP(A3613,Feuil7!A$2:A$28,Feuil7!D$2:D$28)</f>
        <v>BOURGOGNE</v>
      </c>
      <c r="K3613" t="str">
        <f t="shared" si="227"/>
        <v>niveau secondaire</v>
      </c>
      <c r="L3613" t="str">
        <f t="shared" si="228"/>
        <v>BASSIN PARISIEN</v>
      </c>
      <c r="M3613" s="11">
        <f t="shared" si="229"/>
        <v>8930</v>
      </c>
      <c r="N3613" s="11">
        <f t="shared" si="230"/>
        <v>1970</v>
      </c>
    </row>
    <row r="3614" spans="1:14" x14ac:dyDescent="0.25">
      <c r="A3614" s="5">
        <v>53</v>
      </c>
      <c r="B3614" s="9" t="s">
        <v>121</v>
      </c>
      <c r="C3614" s="10" t="s">
        <v>122</v>
      </c>
      <c r="D3614" s="11">
        <v>2011</v>
      </c>
      <c r="E3614" s="7" t="s">
        <v>195</v>
      </c>
      <c r="F3614" s="8">
        <v>6579.8972407568754</v>
      </c>
      <c r="G3614" s="8">
        <v>81069.566123339842</v>
      </c>
      <c r="H3614" s="8">
        <v>4030.682992634363</v>
      </c>
      <c r="I3614" s="8">
        <v>59810.854214711166</v>
      </c>
      <c r="J3614" t="str">
        <f>LOOKUP(A3614,Feuil7!A$2:A$28,Feuil7!D$2:D$28)</f>
        <v>BRETAGNE</v>
      </c>
      <c r="K3614" t="str">
        <f t="shared" si="227"/>
        <v>niveau secondaire</v>
      </c>
      <c r="L3614" t="str">
        <f t="shared" si="228"/>
        <v>OUEST</v>
      </c>
      <c r="M3614" s="11">
        <f t="shared" si="229"/>
        <v>151491.00057144224</v>
      </c>
      <c r="N3614" s="11">
        <f t="shared" si="230"/>
        <v>10610.580233391238</v>
      </c>
    </row>
    <row r="3615" spans="1:14" x14ac:dyDescent="0.25">
      <c r="A3615" s="5">
        <v>91</v>
      </c>
      <c r="B3615" s="9" t="s">
        <v>141</v>
      </c>
      <c r="C3615" s="10" t="s">
        <v>142</v>
      </c>
      <c r="D3615" s="11">
        <v>1990</v>
      </c>
      <c r="E3615" s="7" t="s">
        <v>196</v>
      </c>
      <c r="F3615" s="8">
        <v>1100</v>
      </c>
      <c r="G3615" s="8">
        <v>12388</v>
      </c>
      <c r="H3615" s="8">
        <v>1396</v>
      </c>
      <c r="I3615" s="8">
        <v>13824</v>
      </c>
      <c r="J3615" t="str">
        <f>LOOKUP(A3615,Feuil7!A$2:A$28,Feuil7!D$2:D$28)</f>
        <v>LANGUEDOC-ROUSSILLON</v>
      </c>
      <c r="K3615" t="str">
        <f t="shared" si="227"/>
        <v>niveau supérieur</v>
      </c>
      <c r="L3615" t="str">
        <f t="shared" si="228"/>
        <v>MEDITERRANEE</v>
      </c>
      <c r="M3615" s="11">
        <f t="shared" si="229"/>
        <v>28708</v>
      </c>
      <c r="N3615" s="11">
        <f t="shared" si="230"/>
        <v>2496</v>
      </c>
    </row>
    <row r="3616" spans="1:14" x14ac:dyDescent="0.25">
      <c r="A3616" s="5">
        <v>91</v>
      </c>
      <c r="B3616" s="9" t="s">
        <v>108</v>
      </c>
      <c r="C3616" s="10" t="s">
        <v>109</v>
      </c>
      <c r="D3616" s="11">
        <v>2011</v>
      </c>
      <c r="E3616" s="7" t="s">
        <v>196</v>
      </c>
      <c r="F3616" s="8">
        <v>542.71858013660244</v>
      </c>
      <c r="G3616" s="8">
        <v>4774.798535258471</v>
      </c>
      <c r="H3616" s="8">
        <v>403.27093029895701</v>
      </c>
      <c r="I3616" s="8">
        <v>5085.7472514657893</v>
      </c>
      <c r="J3616" t="str">
        <f>LOOKUP(A3616,Feuil7!A$2:A$28,Feuil7!D$2:D$28)</f>
        <v>LANGUEDOC-ROUSSILLON</v>
      </c>
      <c r="K3616" t="str">
        <f t="shared" si="227"/>
        <v>niveau supérieur</v>
      </c>
      <c r="L3616" t="str">
        <f t="shared" si="228"/>
        <v>MEDITERRANEE</v>
      </c>
      <c r="M3616" s="11">
        <f t="shared" si="229"/>
        <v>10806.535297159819</v>
      </c>
      <c r="N3616" s="11">
        <f t="shared" si="230"/>
        <v>945.9895104355594</v>
      </c>
    </row>
    <row r="3617" spans="1:14" x14ac:dyDescent="0.25">
      <c r="A3617" s="5">
        <v>54</v>
      </c>
      <c r="B3617" s="9" t="s">
        <v>42</v>
      </c>
      <c r="C3617" s="10" t="s">
        <v>43</v>
      </c>
      <c r="D3617" s="11">
        <v>2011</v>
      </c>
      <c r="E3617" s="7" t="s">
        <v>193</v>
      </c>
      <c r="F3617" s="8">
        <v>113.27526971702149</v>
      </c>
      <c r="G3617" s="8">
        <v>23054.045753206072</v>
      </c>
      <c r="H3617" s="8">
        <v>47.813596200656036</v>
      </c>
      <c r="I3617" s="8">
        <v>37773.737278868131</v>
      </c>
      <c r="J3617" t="str">
        <f>LOOKUP(A3617,Feuil7!A$2:A$28,Feuil7!D$2:D$28)</f>
        <v>POITOU-CHARENTES</v>
      </c>
      <c r="K3617" t="str">
        <f t="shared" si="227"/>
        <v>niveau primaire</v>
      </c>
      <c r="L3617" t="str">
        <f t="shared" si="228"/>
        <v>OUEST</v>
      </c>
      <c r="M3617" s="11">
        <f t="shared" si="229"/>
        <v>60988.871897991878</v>
      </c>
      <c r="N3617" s="11">
        <f t="shared" si="230"/>
        <v>161.08886591767754</v>
      </c>
    </row>
    <row r="3618" spans="1:14" x14ac:dyDescent="0.25">
      <c r="A3618" s="5">
        <v>82</v>
      </c>
      <c r="B3618" s="9" t="s">
        <v>23</v>
      </c>
      <c r="C3618" s="10" t="s">
        <v>154</v>
      </c>
      <c r="D3618" s="11">
        <v>2006</v>
      </c>
      <c r="E3618" s="7" t="s">
        <v>196</v>
      </c>
      <c r="F3618" s="8">
        <v>3484.7488125661707</v>
      </c>
      <c r="G3618" s="8">
        <v>20158.619084114118</v>
      </c>
      <c r="H3618" s="8">
        <v>2880.1261644119754</v>
      </c>
      <c r="I3618" s="8">
        <v>22785.061240558214</v>
      </c>
      <c r="J3618" t="str">
        <f>LOOKUP(A3618,Feuil7!A$2:A$28,Feuil7!D$2:D$28)</f>
        <v>RHONE-ALPES</v>
      </c>
      <c r="K3618" t="str">
        <f t="shared" si="227"/>
        <v>niveau supérieur</v>
      </c>
      <c r="L3618" t="str">
        <f t="shared" si="228"/>
        <v>CENTRE-EST</v>
      </c>
      <c r="M3618" s="11">
        <f t="shared" si="229"/>
        <v>49308.555301650478</v>
      </c>
      <c r="N3618" s="11">
        <f t="shared" si="230"/>
        <v>6364.8749769781462</v>
      </c>
    </row>
    <row r="3619" spans="1:14" x14ac:dyDescent="0.25">
      <c r="A3619" s="5">
        <v>72</v>
      </c>
      <c r="B3619" s="9" t="s">
        <v>137</v>
      </c>
      <c r="C3619" s="10" t="s">
        <v>138</v>
      </c>
      <c r="D3619" s="11">
        <v>1975</v>
      </c>
      <c r="E3619" s="7" t="s">
        <v>197</v>
      </c>
      <c r="F3619" s="8">
        <v>935</v>
      </c>
      <c r="G3619" s="8">
        <v>10660</v>
      </c>
      <c r="H3619" s="8">
        <v>1485</v>
      </c>
      <c r="I3619" s="8">
        <v>8605</v>
      </c>
      <c r="J3619" t="str">
        <f>LOOKUP(A3619,Feuil7!A$2:A$28,Feuil7!D$2:D$28)</f>
        <v>AQUITAINE</v>
      </c>
      <c r="K3619" t="str">
        <f t="shared" si="227"/>
        <v>niveau supérieur</v>
      </c>
      <c r="L3619" t="str">
        <f t="shared" si="228"/>
        <v>SUD-OUEST</v>
      </c>
      <c r="M3619" s="11">
        <f t="shared" si="229"/>
        <v>21685</v>
      </c>
      <c r="N3619" s="11">
        <f t="shared" si="230"/>
        <v>2420</v>
      </c>
    </row>
    <row r="3620" spans="1:14" x14ac:dyDescent="0.25">
      <c r="A3620" s="5">
        <v>94</v>
      </c>
      <c r="B3620" s="9" t="s">
        <v>53</v>
      </c>
      <c r="C3620" s="10" t="s">
        <v>54</v>
      </c>
      <c r="D3620" s="11">
        <v>1982</v>
      </c>
      <c r="E3620" s="7" t="s">
        <v>11</v>
      </c>
      <c r="F3620" s="8">
        <v>3528</v>
      </c>
      <c r="G3620" s="8">
        <v>27576</v>
      </c>
      <c r="H3620" s="8">
        <v>2228</v>
      </c>
      <c r="I3620" s="8">
        <v>25916</v>
      </c>
      <c r="J3620" t="str">
        <f>LOOKUP(A3620,Feuil7!A$2:A$28,Feuil7!D$2:D$28)</f>
        <v>CORSE</v>
      </c>
      <c r="K3620" t="str">
        <f t="shared" si="227"/>
        <v>niveau primaire</v>
      </c>
      <c r="L3620" t="str">
        <f t="shared" si="228"/>
        <v>MEDITERRANEE</v>
      </c>
      <c r="M3620" s="11">
        <f t="shared" si="229"/>
        <v>59248</v>
      </c>
      <c r="N3620" s="11">
        <f t="shared" si="230"/>
        <v>5756</v>
      </c>
    </row>
    <row r="3621" spans="1:14" x14ac:dyDescent="0.25">
      <c r="A3621" s="5">
        <v>91</v>
      </c>
      <c r="B3621" s="9" t="s">
        <v>80</v>
      </c>
      <c r="C3621" s="10" t="s">
        <v>81</v>
      </c>
      <c r="D3621" s="11">
        <v>1975</v>
      </c>
      <c r="E3621" s="7" t="s">
        <v>197</v>
      </c>
      <c r="F3621" s="8">
        <v>1330</v>
      </c>
      <c r="G3621" s="8">
        <v>15605</v>
      </c>
      <c r="H3621" s="8">
        <v>2335</v>
      </c>
      <c r="I3621" s="8">
        <v>12955</v>
      </c>
      <c r="J3621" t="str">
        <f>LOOKUP(A3621,Feuil7!A$2:A$28,Feuil7!D$2:D$28)</f>
        <v>LANGUEDOC-ROUSSILLON</v>
      </c>
      <c r="K3621" t="str">
        <f t="shared" si="227"/>
        <v>niveau supérieur</v>
      </c>
      <c r="L3621" t="str">
        <f t="shared" si="228"/>
        <v>MEDITERRANEE</v>
      </c>
      <c r="M3621" s="11">
        <f t="shared" si="229"/>
        <v>32225</v>
      </c>
      <c r="N3621" s="11">
        <f t="shared" si="230"/>
        <v>3665</v>
      </c>
    </row>
    <row r="3622" spans="1:14" x14ac:dyDescent="0.25">
      <c r="A3622" s="5">
        <v>93</v>
      </c>
      <c r="B3622" s="9" t="s">
        <v>308</v>
      </c>
      <c r="C3622" s="10" t="s">
        <v>17</v>
      </c>
      <c r="D3622" s="11">
        <v>2006</v>
      </c>
      <c r="E3622" s="7" t="s">
        <v>197</v>
      </c>
      <c r="F3622" s="8">
        <v>494.37156696085157</v>
      </c>
      <c r="G3622" s="8">
        <v>10331.408092404683</v>
      </c>
      <c r="H3622" s="8">
        <v>709.05710880581546</v>
      </c>
      <c r="I3622" s="8">
        <v>12234.778277096535</v>
      </c>
      <c r="J3622" t="str">
        <f>LOOKUP(A3622,Feuil7!A$2:A$28,Feuil7!D$2:D$28)</f>
        <v>PROVENCE-ALPES-COTE D'AZUR</v>
      </c>
      <c r="K3622" t="str">
        <f t="shared" si="227"/>
        <v>niveau supérieur</v>
      </c>
      <c r="L3622" t="str">
        <f t="shared" si="228"/>
        <v>MEDITERRANEE</v>
      </c>
      <c r="M3622" s="11">
        <f t="shared" si="229"/>
        <v>23769.615045267885</v>
      </c>
      <c r="N3622" s="11">
        <f t="shared" si="230"/>
        <v>1203.4286757666671</v>
      </c>
    </row>
    <row r="3623" spans="1:14" x14ac:dyDescent="0.25">
      <c r="A3623" s="5">
        <v>22</v>
      </c>
      <c r="B3623" s="9" t="s">
        <v>314</v>
      </c>
      <c r="C3623" s="10" t="s">
        <v>13</v>
      </c>
      <c r="D3623" s="11">
        <v>1975</v>
      </c>
      <c r="E3623" s="7" t="s">
        <v>193</v>
      </c>
      <c r="F3623" s="8">
        <v>7740</v>
      </c>
      <c r="G3623" s="8">
        <v>39880</v>
      </c>
      <c r="H3623" s="8">
        <v>8705</v>
      </c>
      <c r="I3623" s="8">
        <v>49685</v>
      </c>
      <c r="J3623" t="str">
        <f>LOOKUP(A3623,Feuil7!A$2:A$28,Feuil7!D$2:D$28)</f>
        <v>PICARDIE</v>
      </c>
      <c r="K3623" t="str">
        <f t="shared" si="227"/>
        <v>niveau primaire</v>
      </c>
      <c r="L3623" t="str">
        <f t="shared" si="228"/>
        <v>BASSIN PARISIEN</v>
      </c>
      <c r="M3623" s="11">
        <f t="shared" si="229"/>
        <v>106010</v>
      </c>
      <c r="N3623" s="11">
        <f t="shared" si="230"/>
        <v>16445</v>
      </c>
    </row>
    <row r="3624" spans="1:14" x14ac:dyDescent="0.25">
      <c r="A3624" s="5">
        <v>73</v>
      </c>
      <c r="B3624" s="9" t="s">
        <v>104</v>
      </c>
      <c r="C3624" s="10" t="s">
        <v>105</v>
      </c>
      <c r="D3624" s="11">
        <v>1990</v>
      </c>
      <c r="E3624" s="7" t="s">
        <v>194</v>
      </c>
      <c r="F3624" s="8">
        <v>305</v>
      </c>
      <c r="G3624" s="8">
        <v>3292</v>
      </c>
      <c r="H3624" s="8">
        <v>412</v>
      </c>
      <c r="I3624" s="8">
        <v>5572</v>
      </c>
      <c r="J3624" t="str">
        <f>LOOKUP(A3624,Feuil7!A$2:A$28,Feuil7!D$2:D$28)</f>
        <v>MIDI-PYRENEES</v>
      </c>
      <c r="K3624" t="str">
        <f t="shared" si="227"/>
        <v>niveau secondaire</v>
      </c>
      <c r="L3624" t="str">
        <f t="shared" si="228"/>
        <v>SUD-OUEST</v>
      </c>
      <c r="M3624" s="11">
        <f t="shared" si="229"/>
        <v>9581</v>
      </c>
      <c r="N3624" s="11">
        <f t="shared" si="230"/>
        <v>717</v>
      </c>
    </row>
    <row r="3625" spans="1:14" x14ac:dyDescent="0.25">
      <c r="A3625" s="5">
        <v>83</v>
      </c>
      <c r="B3625" s="9" t="s">
        <v>63</v>
      </c>
      <c r="C3625" s="10" t="s">
        <v>98</v>
      </c>
      <c r="D3625" s="11">
        <v>1999</v>
      </c>
      <c r="E3625" s="7" t="s">
        <v>194</v>
      </c>
      <c r="F3625" s="8">
        <v>584</v>
      </c>
      <c r="G3625" s="8">
        <v>5439</v>
      </c>
      <c r="H3625" s="8">
        <v>490</v>
      </c>
      <c r="I3625" s="8">
        <v>8374</v>
      </c>
      <c r="J3625" t="str">
        <f>LOOKUP(A3625,Feuil7!A$2:A$28,Feuil7!D$2:D$28)</f>
        <v>AUVERGNE</v>
      </c>
      <c r="K3625" t="str">
        <f t="shared" si="227"/>
        <v>niveau secondaire</v>
      </c>
      <c r="L3625" t="str">
        <f t="shared" si="228"/>
        <v>CENTRE-EST</v>
      </c>
      <c r="M3625" s="11">
        <f t="shared" si="229"/>
        <v>14887</v>
      </c>
      <c r="N3625" s="11">
        <f t="shared" si="230"/>
        <v>1074</v>
      </c>
    </row>
    <row r="3626" spans="1:14" x14ac:dyDescent="0.25">
      <c r="A3626" s="5">
        <v>82</v>
      </c>
      <c r="B3626" s="9" t="s">
        <v>309</v>
      </c>
      <c r="C3626" s="10" t="s">
        <v>20</v>
      </c>
      <c r="D3626" s="11">
        <v>1999</v>
      </c>
      <c r="E3626" s="7" t="s">
        <v>197</v>
      </c>
      <c r="F3626" s="8">
        <v>1044</v>
      </c>
      <c r="G3626" s="8">
        <v>12898</v>
      </c>
      <c r="H3626" s="8">
        <v>1294</v>
      </c>
      <c r="I3626" s="8">
        <v>14359</v>
      </c>
      <c r="J3626" t="str">
        <f>LOOKUP(A3626,Feuil7!A$2:A$28,Feuil7!D$2:D$28)</f>
        <v>RHONE-ALPES</v>
      </c>
      <c r="K3626" t="str">
        <f t="shared" si="227"/>
        <v>niveau supérieur</v>
      </c>
      <c r="L3626" t="str">
        <f t="shared" si="228"/>
        <v>CENTRE-EST</v>
      </c>
      <c r="M3626" s="11">
        <f t="shared" si="229"/>
        <v>29595</v>
      </c>
      <c r="N3626" s="11">
        <f t="shared" si="230"/>
        <v>2338</v>
      </c>
    </row>
    <row r="3627" spans="1:14" x14ac:dyDescent="0.25">
      <c r="A3627" s="5">
        <v>41</v>
      </c>
      <c r="B3627" s="9" t="s">
        <v>180</v>
      </c>
      <c r="C3627" s="10" t="s">
        <v>181</v>
      </c>
      <c r="D3627" s="11">
        <v>2006</v>
      </c>
      <c r="E3627" s="7" t="s">
        <v>197</v>
      </c>
      <c r="F3627" s="8">
        <v>1561.9115877459462</v>
      </c>
      <c r="G3627" s="8">
        <v>18667.361039033654</v>
      </c>
      <c r="H3627" s="8">
        <v>2009.4710188053896</v>
      </c>
      <c r="I3627" s="8">
        <v>21384.521824855608</v>
      </c>
      <c r="J3627" t="str">
        <f>LOOKUP(A3627,Feuil7!A$2:A$28,Feuil7!D$2:D$28)</f>
        <v>LORRAINE</v>
      </c>
      <c r="K3627" t="str">
        <f t="shared" si="227"/>
        <v>niveau supérieur</v>
      </c>
      <c r="L3627" t="str">
        <f t="shared" si="228"/>
        <v>EST</v>
      </c>
      <c r="M3627" s="11">
        <f t="shared" si="229"/>
        <v>43623.265470440601</v>
      </c>
      <c r="N3627" s="11">
        <f t="shared" si="230"/>
        <v>3571.3826065513358</v>
      </c>
    </row>
    <row r="3628" spans="1:14" x14ac:dyDescent="0.25">
      <c r="A3628" s="5">
        <v>73</v>
      </c>
      <c r="B3628" s="9" t="s">
        <v>168</v>
      </c>
      <c r="C3628" s="10" t="s">
        <v>169</v>
      </c>
      <c r="D3628" s="11">
        <v>2006</v>
      </c>
      <c r="E3628" s="7" t="s">
        <v>194</v>
      </c>
      <c r="F3628" s="8">
        <v>1065.1442052567443</v>
      </c>
      <c r="G3628" s="8">
        <v>6794.5385294073212</v>
      </c>
      <c r="H3628" s="8">
        <v>674.27351797240328</v>
      </c>
      <c r="I3628" s="8">
        <v>10291.301562262079</v>
      </c>
      <c r="J3628" t="str">
        <f>LOOKUP(A3628,Feuil7!A$2:A$28,Feuil7!D$2:D$28)</f>
        <v>MIDI-PYRENEES</v>
      </c>
      <c r="K3628" t="str">
        <f t="shared" si="227"/>
        <v>niveau secondaire</v>
      </c>
      <c r="L3628" t="str">
        <f t="shared" si="228"/>
        <v>SUD-OUEST</v>
      </c>
      <c r="M3628" s="11">
        <f t="shared" si="229"/>
        <v>18825.257814898549</v>
      </c>
      <c r="N3628" s="11">
        <f t="shared" si="230"/>
        <v>1739.4177232291477</v>
      </c>
    </row>
    <row r="3629" spans="1:14" x14ac:dyDescent="0.25">
      <c r="A3629" s="5">
        <v>91</v>
      </c>
      <c r="B3629" s="9" t="s">
        <v>141</v>
      </c>
      <c r="C3629" s="10" t="s">
        <v>142</v>
      </c>
      <c r="D3629" s="11">
        <v>1999</v>
      </c>
      <c r="E3629" s="7" t="s">
        <v>195</v>
      </c>
      <c r="F3629" s="8">
        <v>3264</v>
      </c>
      <c r="G3629" s="8">
        <v>35113</v>
      </c>
      <c r="H3629" s="8">
        <v>2046</v>
      </c>
      <c r="I3629" s="8">
        <v>29286</v>
      </c>
      <c r="J3629" t="str">
        <f>LOOKUP(A3629,Feuil7!A$2:A$28,Feuil7!D$2:D$28)</f>
        <v>LANGUEDOC-ROUSSILLON</v>
      </c>
      <c r="K3629" t="str">
        <f t="shared" si="227"/>
        <v>niveau secondaire</v>
      </c>
      <c r="L3629" t="str">
        <f t="shared" si="228"/>
        <v>MEDITERRANEE</v>
      </c>
      <c r="M3629" s="11">
        <f t="shared" si="229"/>
        <v>69709</v>
      </c>
      <c r="N3629" s="11">
        <f t="shared" si="230"/>
        <v>5310</v>
      </c>
    </row>
    <row r="3630" spans="1:14" x14ac:dyDescent="0.25">
      <c r="A3630" s="5">
        <v>72</v>
      </c>
      <c r="B3630" s="9" t="s">
        <v>92</v>
      </c>
      <c r="C3630" s="10" t="s">
        <v>93</v>
      </c>
      <c r="D3630" s="11">
        <v>1990</v>
      </c>
      <c r="E3630" s="7" t="s">
        <v>195</v>
      </c>
      <c r="F3630" s="8">
        <v>5732</v>
      </c>
      <c r="G3630" s="8">
        <v>25141</v>
      </c>
      <c r="H3630" s="8">
        <v>4296</v>
      </c>
      <c r="I3630" s="8">
        <v>18188</v>
      </c>
      <c r="J3630" t="str">
        <f>LOOKUP(A3630,Feuil7!A$2:A$28,Feuil7!D$2:D$28)</f>
        <v>AQUITAINE</v>
      </c>
      <c r="K3630" t="str">
        <f t="shared" si="227"/>
        <v>niveau secondaire</v>
      </c>
      <c r="L3630" t="str">
        <f t="shared" si="228"/>
        <v>SUD-OUEST</v>
      </c>
      <c r="M3630" s="11">
        <f t="shared" si="229"/>
        <v>53357</v>
      </c>
      <c r="N3630" s="11">
        <f t="shared" si="230"/>
        <v>10028</v>
      </c>
    </row>
    <row r="3631" spans="1:14" x14ac:dyDescent="0.25">
      <c r="A3631" s="5">
        <v>82</v>
      </c>
      <c r="B3631" s="9" t="s">
        <v>47</v>
      </c>
      <c r="C3631" s="10" t="s">
        <v>155</v>
      </c>
      <c r="D3631" s="11">
        <v>1975</v>
      </c>
      <c r="E3631" s="7" t="s">
        <v>196</v>
      </c>
      <c r="F3631" s="8">
        <v>1995</v>
      </c>
      <c r="G3631" s="8">
        <v>10960</v>
      </c>
      <c r="H3631" s="8">
        <v>2930</v>
      </c>
      <c r="I3631" s="8">
        <v>10155</v>
      </c>
      <c r="J3631" t="str">
        <f>LOOKUP(A3631,Feuil7!A$2:A$28,Feuil7!D$2:D$28)</f>
        <v>RHONE-ALPES</v>
      </c>
      <c r="K3631" t="str">
        <f t="shared" si="227"/>
        <v>niveau supérieur</v>
      </c>
      <c r="L3631" t="str">
        <f t="shared" si="228"/>
        <v>CENTRE-EST</v>
      </c>
      <c r="M3631" s="11">
        <f t="shared" si="229"/>
        <v>26040</v>
      </c>
      <c r="N3631" s="11">
        <f t="shared" si="230"/>
        <v>4925</v>
      </c>
    </row>
    <row r="3632" spans="1:14" x14ac:dyDescent="0.25">
      <c r="A3632" s="5">
        <v>43</v>
      </c>
      <c r="B3632" s="9" t="s">
        <v>184</v>
      </c>
      <c r="C3632" s="10" t="s">
        <v>185</v>
      </c>
      <c r="D3632" s="11">
        <v>1975</v>
      </c>
      <c r="E3632" s="7" t="s">
        <v>11</v>
      </c>
      <c r="F3632" s="8">
        <v>1950</v>
      </c>
      <c r="G3632" s="8">
        <v>12565</v>
      </c>
      <c r="H3632" s="8">
        <v>1870</v>
      </c>
      <c r="I3632" s="8">
        <v>14420</v>
      </c>
      <c r="J3632" t="str">
        <f>LOOKUP(A3632,Feuil7!A$2:A$28,Feuil7!D$2:D$28)</f>
        <v>FRANCHE-COMTE</v>
      </c>
      <c r="K3632" t="str">
        <f t="shared" si="227"/>
        <v>niveau primaire</v>
      </c>
      <c r="L3632" t="str">
        <f t="shared" si="228"/>
        <v>EST</v>
      </c>
      <c r="M3632" s="11">
        <f t="shared" si="229"/>
        <v>30805</v>
      </c>
      <c r="N3632" s="11">
        <f t="shared" si="230"/>
        <v>3820</v>
      </c>
    </row>
    <row r="3633" spans="1:14" x14ac:dyDescent="0.25">
      <c r="A3633" s="5">
        <v>91</v>
      </c>
      <c r="B3633" s="9" t="s">
        <v>141</v>
      </c>
      <c r="C3633" s="10" t="s">
        <v>142</v>
      </c>
      <c r="D3633" s="11">
        <v>2006</v>
      </c>
      <c r="E3633" s="7" t="s">
        <v>197</v>
      </c>
      <c r="F3633" s="8">
        <v>1366.7745918650594</v>
      </c>
      <c r="G3633" s="8">
        <v>26367.043749736367</v>
      </c>
      <c r="H3633" s="8">
        <v>1828.043314524479</v>
      </c>
      <c r="I3633" s="8">
        <v>31900.722487160809</v>
      </c>
      <c r="J3633" t="str">
        <f>LOOKUP(A3633,Feuil7!A$2:A$28,Feuil7!D$2:D$28)</f>
        <v>LANGUEDOC-ROUSSILLON</v>
      </c>
      <c r="K3633" t="str">
        <f t="shared" si="227"/>
        <v>niveau supérieur</v>
      </c>
      <c r="L3633" t="str">
        <f t="shared" si="228"/>
        <v>MEDITERRANEE</v>
      </c>
      <c r="M3633" s="11">
        <f t="shared" si="229"/>
        <v>61462.584143286716</v>
      </c>
      <c r="N3633" s="11">
        <f t="shared" si="230"/>
        <v>3194.8179063895386</v>
      </c>
    </row>
    <row r="3634" spans="1:14" x14ac:dyDescent="0.25">
      <c r="A3634" s="5">
        <v>82</v>
      </c>
      <c r="B3634" s="6" t="s">
        <v>307</v>
      </c>
      <c r="C3634" s="7" t="s">
        <v>10</v>
      </c>
      <c r="D3634" s="11">
        <v>1990</v>
      </c>
      <c r="E3634" s="7" t="s">
        <v>193</v>
      </c>
      <c r="F3634" s="8">
        <v>1469</v>
      </c>
      <c r="G3634" s="8">
        <v>30621</v>
      </c>
      <c r="H3634" s="8">
        <v>1117</v>
      </c>
      <c r="I3634" s="8">
        <v>41653</v>
      </c>
      <c r="J3634" t="str">
        <f>LOOKUP(A3634,Feuil7!A$2:A$28,Feuil7!D$2:D$28)</f>
        <v>RHONE-ALPES</v>
      </c>
      <c r="K3634" t="str">
        <f t="shared" si="227"/>
        <v>niveau primaire</v>
      </c>
      <c r="L3634" t="str">
        <f t="shared" si="228"/>
        <v>CENTRE-EST</v>
      </c>
      <c r="M3634" s="11">
        <f t="shared" si="229"/>
        <v>74860</v>
      </c>
      <c r="N3634" s="11">
        <f t="shared" si="230"/>
        <v>2586</v>
      </c>
    </row>
    <row r="3635" spans="1:14" x14ac:dyDescent="0.25">
      <c r="A3635" s="5">
        <v>73</v>
      </c>
      <c r="B3635" s="9" t="s">
        <v>139</v>
      </c>
      <c r="C3635" s="10" t="s">
        <v>140</v>
      </c>
      <c r="D3635" s="11">
        <v>2006</v>
      </c>
      <c r="E3635" s="7" t="s">
        <v>194</v>
      </c>
      <c r="F3635" s="8">
        <v>477.71140211705847</v>
      </c>
      <c r="G3635" s="8">
        <v>4977.4617597010692</v>
      </c>
      <c r="H3635" s="8">
        <v>367.97039511818491</v>
      </c>
      <c r="I3635" s="8">
        <v>8176.2402979802282</v>
      </c>
      <c r="J3635" t="str">
        <f>LOOKUP(A3635,Feuil7!A$2:A$28,Feuil7!D$2:D$28)</f>
        <v>MIDI-PYRENEES</v>
      </c>
      <c r="K3635" t="str">
        <f t="shared" si="227"/>
        <v>niveau secondaire</v>
      </c>
      <c r="L3635" t="str">
        <f t="shared" si="228"/>
        <v>SUD-OUEST</v>
      </c>
      <c r="M3635" s="11">
        <f t="shared" si="229"/>
        <v>13999.383854916541</v>
      </c>
      <c r="N3635" s="11">
        <f t="shared" si="230"/>
        <v>845.68179723524338</v>
      </c>
    </row>
    <row r="3636" spans="1:14" x14ac:dyDescent="0.25">
      <c r="A3636" s="5">
        <v>11</v>
      </c>
      <c r="B3636" s="9" t="s">
        <v>162</v>
      </c>
      <c r="C3636" s="10" t="s">
        <v>163</v>
      </c>
      <c r="D3636" s="11">
        <v>2006</v>
      </c>
      <c r="E3636" s="7" t="s">
        <v>195</v>
      </c>
      <c r="F3636" s="8">
        <v>11213.032660961439</v>
      </c>
      <c r="G3636" s="8">
        <v>93318.736889200518</v>
      </c>
      <c r="H3636" s="8">
        <v>7278.4616129059832</v>
      </c>
      <c r="I3636" s="8">
        <v>79373.400092784956</v>
      </c>
      <c r="J3636" t="str">
        <f>LOOKUP(A3636,Feuil7!A$2:A$28,Feuil7!D$2:D$28)</f>
        <v>ILE-DE-FRANCE</v>
      </c>
      <c r="K3636" t="str">
        <f t="shared" si="227"/>
        <v>niveau secondaire</v>
      </c>
      <c r="L3636" t="str">
        <f t="shared" si="228"/>
        <v>REGION PARISIENNE</v>
      </c>
      <c r="M3636" s="11">
        <f t="shared" si="229"/>
        <v>191183.6312558529</v>
      </c>
      <c r="N3636" s="11">
        <f t="shared" si="230"/>
        <v>18491.494273867422</v>
      </c>
    </row>
    <row r="3637" spans="1:14" x14ac:dyDescent="0.25">
      <c r="A3637" s="5">
        <v>24</v>
      </c>
      <c r="B3637" s="9" t="s">
        <v>45</v>
      </c>
      <c r="C3637" s="10" t="s">
        <v>46</v>
      </c>
      <c r="D3637" s="11">
        <v>2011</v>
      </c>
      <c r="E3637" s="7" t="s">
        <v>11</v>
      </c>
      <c r="F3637" s="8">
        <v>1801.8920331040197</v>
      </c>
      <c r="G3637" s="8">
        <v>17782.06239236215</v>
      </c>
      <c r="H3637" s="8">
        <v>965.68158197818366</v>
      </c>
      <c r="I3637" s="8">
        <v>21502.910124872622</v>
      </c>
      <c r="J3637" t="str">
        <f>LOOKUP(A3637,Feuil7!A$2:A$28,Feuil7!D$2:D$28)</f>
        <v>CENTRE</v>
      </c>
      <c r="K3637" t="str">
        <f t="shared" si="227"/>
        <v>niveau primaire</v>
      </c>
      <c r="L3637" t="str">
        <f t="shared" si="228"/>
        <v>BASSIN PARISIEN</v>
      </c>
      <c r="M3637" s="11">
        <f t="shared" si="229"/>
        <v>42052.546132316973</v>
      </c>
      <c r="N3637" s="11">
        <f t="shared" si="230"/>
        <v>2767.5736150822031</v>
      </c>
    </row>
    <row r="3638" spans="1:14" x14ac:dyDescent="0.25">
      <c r="A3638" s="5">
        <v>82</v>
      </c>
      <c r="B3638" s="9" t="s">
        <v>96</v>
      </c>
      <c r="C3638" s="10" t="s">
        <v>97</v>
      </c>
      <c r="D3638" s="11">
        <v>2011</v>
      </c>
      <c r="E3638" s="7" t="s">
        <v>197</v>
      </c>
      <c r="F3638" s="8">
        <v>3801.5114987697066</v>
      </c>
      <c r="G3638" s="8">
        <v>48971.497181503495</v>
      </c>
      <c r="H3638" s="8">
        <v>5031.0400964819555</v>
      </c>
      <c r="I3638" s="8">
        <v>61761.265114425863</v>
      </c>
      <c r="J3638" t="str">
        <f>LOOKUP(A3638,Feuil7!A$2:A$28,Feuil7!D$2:D$28)</f>
        <v>RHONE-ALPES</v>
      </c>
      <c r="K3638" t="str">
        <f t="shared" si="227"/>
        <v>niveau supérieur</v>
      </c>
      <c r="L3638" t="str">
        <f t="shared" si="228"/>
        <v>CENTRE-EST</v>
      </c>
      <c r="M3638" s="11">
        <f t="shared" si="229"/>
        <v>119565.31389118102</v>
      </c>
      <c r="N3638" s="11">
        <f t="shared" si="230"/>
        <v>8832.5515952516616</v>
      </c>
    </row>
    <row r="3639" spans="1:14" x14ac:dyDescent="0.25">
      <c r="A3639" s="5">
        <v>31</v>
      </c>
      <c r="B3639" s="9" t="s">
        <v>133</v>
      </c>
      <c r="C3639" s="10" t="s">
        <v>134</v>
      </c>
      <c r="D3639" s="11">
        <v>2011</v>
      </c>
      <c r="E3639" s="7" t="s">
        <v>193</v>
      </c>
      <c r="F3639" s="8">
        <v>207.85866313726416</v>
      </c>
      <c r="G3639" s="8">
        <v>49419.20354212739</v>
      </c>
      <c r="H3639" s="8">
        <v>120.22068042323362</v>
      </c>
      <c r="I3639" s="8">
        <v>90707.94334241352</v>
      </c>
      <c r="J3639" t="str">
        <f>LOOKUP(A3639,Feuil7!A$2:A$28,Feuil7!D$2:D$28)</f>
        <v>NORD-PAS-DE-CALAIS</v>
      </c>
      <c r="K3639" t="str">
        <f t="shared" si="227"/>
        <v>niveau primaire</v>
      </c>
      <c r="L3639" t="str">
        <f t="shared" si="228"/>
        <v/>
      </c>
      <c r="M3639" s="11">
        <f t="shared" si="229"/>
        <v>140455.22622810141</v>
      </c>
      <c r="N3639" s="11">
        <f t="shared" si="230"/>
        <v>328.07934356049776</v>
      </c>
    </row>
    <row r="3640" spans="1:14" x14ac:dyDescent="0.25">
      <c r="A3640" s="5">
        <v>41</v>
      </c>
      <c r="B3640" s="9" t="s">
        <v>119</v>
      </c>
      <c r="C3640" s="10" t="s">
        <v>120</v>
      </c>
      <c r="D3640" s="11">
        <v>1982</v>
      </c>
      <c r="E3640" s="7" t="s">
        <v>193</v>
      </c>
      <c r="F3640" s="8">
        <v>976</v>
      </c>
      <c r="G3640" s="8">
        <v>14176</v>
      </c>
      <c r="H3640" s="8">
        <v>1036</v>
      </c>
      <c r="I3640" s="8">
        <v>19912</v>
      </c>
      <c r="J3640" t="str">
        <f>LOOKUP(A3640,Feuil7!A$2:A$28,Feuil7!D$2:D$28)</f>
        <v>LORRAINE</v>
      </c>
      <c r="K3640" t="str">
        <f t="shared" si="227"/>
        <v>niveau primaire</v>
      </c>
      <c r="L3640" t="str">
        <f t="shared" si="228"/>
        <v>EST</v>
      </c>
      <c r="M3640" s="11">
        <f t="shared" si="229"/>
        <v>36100</v>
      </c>
      <c r="N3640" s="11">
        <f t="shared" si="230"/>
        <v>2012</v>
      </c>
    </row>
    <row r="3641" spans="1:14" x14ac:dyDescent="0.25">
      <c r="A3641" s="5">
        <v>74</v>
      </c>
      <c r="B3641" s="9" t="s">
        <v>178</v>
      </c>
      <c r="C3641" s="10" t="s">
        <v>179</v>
      </c>
      <c r="D3641" s="11">
        <v>1975</v>
      </c>
      <c r="E3641" s="7" t="s">
        <v>11</v>
      </c>
      <c r="F3641" s="8">
        <v>4330</v>
      </c>
      <c r="G3641" s="8">
        <v>42635</v>
      </c>
      <c r="H3641" s="8">
        <v>3345</v>
      </c>
      <c r="I3641" s="8">
        <v>52665</v>
      </c>
      <c r="J3641" t="str">
        <f>LOOKUP(A3641,Feuil7!A$2:A$28,Feuil7!D$2:D$28)</f>
        <v>LIMOUSIN</v>
      </c>
      <c r="K3641" t="str">
        <f t="shared" si="227"/>
        <v>niveau primaire</v>
      </c>
      <c r="L3641" t="str">
        <f t="shared" si="228"/>
        <v>SUD-OUEST</v>
      </c>
      <c r="M3641" s="11">
        <f t="shared" si="229"/>
        <v>102975</v>
      </c>
      <c r="N3641" s="11">
        <f t="shared" si="230"/>
        <v>7675</v>
      </c>
    </row>
    <row r="3642" spans="1:14" x14ac:dyDescent="0.25">
      <c r="A3642" s="5">
        <v>54</v>
      </c>
      <c r="B3642" s="9" t="s">
        <v>42</v>
      </c>
      <c r="C3642" s="10" t="s">
        <v>43</v>
      </c>
      <c r="D3642" s="11">
        <v>1975</v>
      </c>
      <c r="E3642" s="7" t="s">
        <v>193</v>
      </c>
      <c r="F3642" s="8">
        <v>5700</v>
      </c>
      <c r="G3642" s="8">
        <v>39580</v>
      </c>
      <c r="H3642" s="8">
        <v>6570</v>
      </c>
      <c r="I3642" s="8">
        <v>49070</v>
      </c>
      <c r="J3642" t="str">
        <f>LOOKUP(A3642,Feuil7!A$2:A$28,Feuil7!D$2:D$28)</f>
        <v>POITOU-CHARENTES</v>
      </c>
      <c r="K3642" t="str">
        <f t="shared" si="227"/>
        <v>niveau primaire</v>
      </c>
      <c r="L3642" t="str">
        <f t="shared" si="228"/>
        <v>OUEST</v>
      </c>
      <c r="M3642" s="11">
        <f t="shared" si="229"/>
        <v>100920</v>
      </c>
      <c r="N3642" s="11">
        <f t="shared" si="230"/>
        <v>12270</v>
      </c>
    </row>
    <row r="3643" spans="1:14" x14ac:dyDescent="0.25">
      <c r="A3643" s="5">
        <v>43</v>
      </c>
      <c r="B3643" s="9" t="s">
        <v>149</v>
      </c>
      <c r="C3643" s="10" t="s">
        <v>150</v>
      </c>
      <c r="D3643" s="11">
        <v>1975</v>
      </c>
      <c r="E3643" s="7" t="s">
        <v>194</v>
      </c>
      <c r="F3643" s="8">
        <v>1125</v>
      </c>
      <c r="G3643" s="8">
        <v>2135</v>
      </c>
      <c r="H3643" s="8">
        <v>1295</v>
      </c>
      <c r="I3643" s="8">
        <v>3400</v>
      </c>
      <c r="J3643" t="str">
        <f>LOOKUP(A3643,Feuil7!A$2:A$28,Feuil7!D$2:D$28)</f>
        <v>FRANCHE-COMTE</v>
      </c>
      <c r="K3643" t="str">
        <f t="shared" si="227"/>
        <v>niveau secondaire</v>
      </c>
      <c r="L3643" t="str">
        <f t="shared" si="228"/>
        <v>EST</v>
      </c>
      <c r="M3643" s="11">
        <f t="shared" si="229"/>
        <v>7955</v>
      </c>
      <c r="N3643" s="11">
        <f t="shared" si="230"/>
        <v>2420</v>
      </c>
    </row>
    <row r="3644" spans="1:14" x14ac:dyDescent="0.25">
      <c r="A3644" s="5">
        <v>24</v>
      </c>
      <c r="B3644" s="9" t="s">
        <v>45</v>
      </c>
      <c r="C3644" s="10" t="s">
        <v>46</v>
      </c>
      <c r="D3644">
        <v>1968</v>
      </c>
      <c r="E3644" s="7" t="s">
        <v>196</v>
      </c>
      <c r="F3644" s="8">
        <v>996</v>
      </c>
      <c r="G3644" s="8">
        <v>4004</v>
      </c>
      <c r="H3644" s="8">
        <v>1028</v>
      </c>
      <c r="I3644" s="8">
        <v>3040</v>
      </c>
      <c r="J3644" t="str">
        <f>LOOKUP(A3644,Feuil7!A$2:A$28,Feuil7!D$2:D$28)</f>
        <v>CENTRE</v>
      </c>
      <c r="K3644" t="str">
        <f t="shared" si="227"/>
        <v>niveau supérieur</v>
      </c>
      <c r="L3644" t="str">
        <f t="shared" si="228"/>
        <v>BASSIN PARISIEN</v>
      </c>
      <c r="M3644" s="11">
        <f t="shared" si="229"/>
        <v>9068</v>
      </c>
      <c r="N3644" s="11">
        <f t="shared" si="230"/>
        <v>2024</v>
      </c>
    </row>
    <row r="3645" spans="1:14" x14ac:dyDescent="0.25">
      <c r="A3645" s="5">
        <v>73</v>
      </c>
      <c r="B3645" s="9" t="s">
        <v>139</v>
      </c>
      <c r="C3645" s="10" t="s">
        <v>140</v>
      </c>
      <c r="D3645" s="11">
        <v>1990</v>
      </c>
      <c r="E3645" s="7" t="s">
        <v>195</v>
      </c>
      <c r="F3645" s="8">
        <v>4114</v>
      </c>
      <c r="G3645" s="8">
        <v>19717</v>
      </c>
      <c r="H3645" s="8">
        <v>2968</v>
      </c>
      <c r="I3645" s="8">
        <v>13176</v>
      </c>
      <c r="J3645" t="str">
        <f>LOOKUP(A3645,Feuil7!A$2:A$28,Feuil7!D$2:D$28)</f>
        <v>MIDI-PYRENEES</v>
      </c>
      <c r="K3645" t="str">
        <f t="shared" si="227"/>
        <v>niveau secondaire</v>
      </c>
      <c r="L3645" t="str">
        <f t="shared" si="228"/>
        <v>SUD-OUEST</v>
      </c>
      <c r="M3645" s="11">
        <f t="shared" si="229"/>
        <v>39975</v>
      </c>
      <c r="N3645" s="11">
        <f t="shared" si="230"/>
        <v>7082</v>
      </c>
    </row>
    <row r="3646" spans="1:14" x14ac:dyDescent="0.25">
      <c r="A3646" s="5">
        <v>93</v>
      </c>
      <c r="B3646" s="9" t="s">
        <v>310</v>
      </c>
      <c r="C3646" s="10" t="s">
        <v>19</v>
      </c>
      <c r="D3646" s="11">
        <v>1999</v>
      </c>
      <c r="E3646" s="7" t="s">
        <v>197</v>
      </c>
      <c r="F3646" s="8">
        <v>2818</v>
      </c>
      <c r="G3646" s="8">
        <v>67689</v>
      </c>
      <c r="H3646" s="8">
        <v>4458</v>
      </c>
      <c r="I3646" s="8">
        <v>72873</v>
      </c>
      <c r="J3646" t="str">
        <f>LOOKUP(A3646,Feuil7!A$2:A$28,Feuil7!D$2:D$28)</f>
        <v>PROVENCE-ALPES-COTE D'AZUR</v>
      </c>
      <c r="K3646" t="str">
        <f t="shared" si="227"/>
        <v>niveau supérieur</v>
      </c>
      <c r="L3646" t="str">
        <f t="shared" si="228"/>
        <v>MEDITERRANEE</v>
      </c>
      <c r="M3646" s="11">
        <f t="shared" si="229"/>
        <v>147838</v>
      </c>
      <c r="N3646" s="11">
        <f t="shared" si="230"/>
        <v>7276</v>
      </c>
    </row>
    <row r="3647" spans="1:14" x14ac:dyDescent="0.25">
      <c r="A3647" s="5">
        <v>52</v>
      </c>
      <c r="B3647" s="9" t="s">
        <v>100</v>
      </c>
      <c r="C3647" s="10" t="s">
        <v>101</v>
      </c>
      <c r="D3647" s="11">
        <v>2006</v>
      </c>
      <c r="E3647" s="7" t="s">
        <v>11</v>
      </c>
      <c r="F3647" s="8">
        <v>5727.0051128826899</v>
      </c>
      <c r="G3647" s="8">
        <v>49277.348121234216</v>
      </c>
      <c r="H3647" s="8">
        <v>3214.4021009161461</v>
      </c>
      <c r="I3647" s="8">
        <v>66719.62661675147</v>
      </c>
      <c r="J3647" t="str">
        <f>LOOKUP(A3647,Feuil7!A$2:A$28,Feuil7!D$2:D$28)</f>
        <v>PAYS DE LA LOIRE</v>
      </c>
      <c r="K3647" t="str">
        <f t="shared" si="227"/>
        <v>niveau primaire</v>
      </c>
      <c r="L3647" t="str">
        <f t="shared" si="228"/>
        <v>OUEST</v>
      </c>
      <c r="M3647" s="11">
        <f t="shared" si="229"/>
        <v>124938.38195178451</v>
      </c>
      <c r="N3647" s="11">
        <f t="shared" si="230"/>
        <v>8941.4072137988369</v>
      </c>
    </row>
    <row r="3648" spans="1:14" x14ac:dyDescent="0.25">
      <c r="A3648" s="5">
        <v>53</v>
      </c>
      <c r="B3648" s="9" t="s">
        <v>121</v>
      </c>
      <c r="C3648" s="10" t="s">
        <v>122</v>
      </c>
      <c r="D3648" s="11">
        <v>2006</v>
      </c>
      <c r="E3648" s="7" t="s">
        <v>11</v>
      </c>
      <c r="F3648" s="8">
        <v>2826.4410206822317</v>
      </c>
      <c r="G3648" s="8">
        <v>33182.293573734074</v>
      </c>
      <c r="H3648" s="8">
        <v>1635.8085794018907</v>
      </c>
      <c r="I3648" s="8">
        <v>45999.794226841579</v>
      </c>
      <c r="J3648" t="str">
        <f>LOOKUP(A3648,Feuil7!A$2:A$28,Feuil7!D$2:D$28)</f>
        <v>BRETAGNE</v>
      </c>
      <c r="K3648" t="str">
        <f t="shared" si="227"/>
        <v>niveau primaire</v>
      </c>
      <c r="L3648" t="str">
        <f t="shared" si="228"/>
        <v>OUEST</v>
      </c>
      <c r="M3648" s="11">
        <f t="shared" si="229"/>
        <v>83644.337400659773</v>
      </c>
      <c r="N3648" s="11">
        <f t="shared" si="230"/>
        <v>4462.249600084122</v>
      </c>
    </row>
    <row r="3649" spans="1:14" x14ac:dyDescent="0.25">
      <c r="A3649" s="5">
        <v>23</v>
      </c>
      <c r="B3649" s="9" t="s">
        <v>158</v>
      </c>
      <c r="C3649" s="10" t="s">
        <v>159</v>
      </c>
      <c r="D3649" s="11">
        <v>1982</v>
      </c>
      <c r="E3649" s="7" t="s">
        <v>194</v>
      </c>
      <c r="F3649" s="8">
        <v>4408</v>
      </c>
      <c r="G3649" s="8">
        <v>11812</v>
      </c>
      <c r="H3649" s="8">
        <v>6220</v>
      </c>
      <c r="I3649" s="8">
        <v>21008</v>
      </c>
      <c r="J3649" t="str">
        <f>LOOKUP(A3649,Feuil7!A$2:A$28,Feuil7!D$2:D$28)</f>
        <v>HAUTE-NORMANDIE</v>
      </c>
      <c r="K3649" t="str">
        <f t="shared" si="227"/>
        <v>niveau secondaire</v>
      </c>
      <c r="L3649" t="str">
        <f t="shared" si="228"/>
        <v>BASSIN PARISIEN</v>
      </c>
      <c r="M3649" s="11">
        <f t="shared" si="229"/>
        <v>43448</v>
      </c>
      <c r="N3649" s="11">
        <f t="shared" si="230"/>
        <v>10628</v>
      </c>
    </row>
    <row r="3650" spans="1:14" x14ac:dyDescent="0.25">
      <c r="A3650" s="5">
        <v>24</v>
      </c>
      <c r="B3650" s="9" t="s">
        <v>45</v>
      </c>
      <c r="C3650" s="10" t="s">
        <v>46</v>
      </c>
      <c r="D3650">
        <v>1968</v>
      </c>
      <c r="E3650" s="7" t="s">
        <v>11</v>
      </c>
      <c r="F3650" s="8">
        <v>5340</v>
      </c>
      <c r="G3650" s="8">
        <v>42908</v>
      </c>
      <c r="H3650" s="8">
        <v>4296</v>
      </c>
      <c r="I3650" s="8">
        <v>49920</v>
      </c>
      <c r="J3650" t="str">
        <f>LOOKUP(A3650,Feuil7!A$2:A$28,Feuil7!D$2:D$28)</f>
        <v>CENTRE</v>
      </c>
      <c r="K3650" t="str">
        <f t="shared" si="227"/>
        <v>niveau primaire</v>
      </c>
      <c r="L3650" t="str">
        <f t="shared" si="228"/>
        <v>BASSIN PARISIEN</v>
      </c>
      <c r="M3650" s="11">
        <f t="shared" si="229"/>
        <v>102464</v>
      </c>
      <c r="N3650" s="11">
        <f t="shared" si="230"/>
        <v>9636</v>
      </c>
    </row>
    <row r="3651" spans="1:14" x14ac:dyDescent="0.25">
      <c r="A3651" s="5">
        <v>91</v>
      </c>
      <c r="B3651" s="9" t="s">
        <v>141</v>
      </c>
      <c r="C3651" s="10" t="s">
        <v>142</v>
      </c>
      <c r="D3651" s="11">
        <v>1982</v>
      </c>
      <c r="E3651" s="7" t="s">
        <v>193</v>
      </c>
      <c r="F3651" s="8">
        <v>1320</v>
      </c>
      <c r="G3651" s="8">
        <v>21576</v>
      </c>
      <c r="H3651" s="8">
        <v>1128</v>
      </c>
      <c r="I3651" s="8">
        <v>25592</v>
      </c>
      <c r="J3651" t="str">
        <f>LOOKUP(A3651,Feuil7!A$2:A$28,Feuil7!D$2:D$28)</f>
        <v>LANGUEDOC-ROUSSILLON</v>
      </c>
      <c r="K3651" t="str">
        <f t="shared" ref="K3651:K3714" si="231">IF(OR(E3651="Aucun",E3651="CEP"),"niveau primaire",IF(OR(E3651="CAP-BEP",E3651="BEPC"),"niveau secondaire",IF(OR(E3651="BAC",E3651="SUP"),"niveau supérieur","")))</f>
        <v>niveau primaire</v>
      </c>
      <c r="L3651" t="str">
        <f t="shared" ref="L3651:L3714" si="232">IF(OR(J3651="ile-de-France"),"REGION PARISIENNE",IF(OR(J3651="bourgogne",J3651="centre",J3651="champagne-ardenne",J3651="basse-normandie",J3651="haute-normandie",J3651="picardie"),"BASSIN PARISIEN",IF(OR(J3651="nord pas-de-calais"),"NORD",IF(OR(J3651="alsace",J3651="franche-comte",J3651="lorraine"),"EST",IF(OR(J3651="bretagne",J3651="pays de la loire",J3651="poitou-charentes"),"OUEST",IF(OR(J3651="aquitaine",J3651="limousin",J3651="midi-pyrenees"),"SUD-OUEST",IF(OR(J3651="auvergne",J3651="rhone-alpes"),"CENTRE-EST",IF(OR(J3651="languedoc-roussillon",J3651="provence-alpes-cote d'azur",J3651="corse"),"MEDITERRANEE",""))))))))</f>
        <v>MEDITERRANEE</v>
      </c>
      <c r="M3651" s="11">
        <f t="shared" ref="M3651:M3714" si="233">SUM(F3651,G3651,H3651,I3651)</f>
        <v>49616</v>
      </c>
      <c r="N3651" s="11">
        <f t="shared" ref="N3651:N3714" si="234">SUM(F3651,H3651)</f>
        <v>2448</v>
      </c>
    </row>
    <row r="3652" spans="1:14" x14ac:dyDescent="0.25">
      <c r="A3652" s="5">
        <v>94</v>
      </c>
      <c r="B3652" s="9" t="s">
        <v>53</v>
      </c>
      <c r="C3652" s="10" t="s">
        <v>54</v>
      </c>
      <c r="D3652" s="11">
        <v>1975</v>
      </c>
      <c r="E3652" s="7" t="s">
        <v>195</v>
      </c>
      <c r="F3652" s="8">
        <v>480</v>
      </c>
      <c r="G3652" s="8">
        <v>1920</v>
      </c>
      <c r="H3652" s="8">
        <v>380</v>
      </c>
      <c r="I3652" s="8">
        <v>1120</v>
      </c>
      <c r="J3652" t="str">
        <f>LOOKUP(A3652,Feuil7!A$2:A$28,Feuil7!D$2:D$28)</f>
        <v>CORSE</v>
      </c>
      <c r="K3652" t="str">
        <f t="shared" si="231"/>
        <v>niveau secondaire</v>
      </c>
      <c r="L3652" t="str">
        <f t="shared" si="232"/>
        <v>MEDITERRANEE</v>
      </c>
      <c r="M3652" s="11">
        <f t="shared" si="233"/>
        <v>3900</v>
      </c>
      <c r="N3652" s="11">
        <f t="shared" si="234"/>
        <v>860</v>
      </c>
    </row>
    <row r="3653" spans="1:14" x14ac:dyDescent="0.25">
      <c r="A3653" s="5">
        <v>11</v>
      </c>
      <c r="B3653" s="9" t="s">
        <v>187</v>
      </c>
      <c r="C3653" s="10" t="s">
        <v>188</v>
      </c>
      <c r="D3653" s="11">
        <v>1982</v>
      </c>
      <c r="E3653" s="7" t="s">
        <v>195</v>
      </c>
      <c r="F3653" s="8">
        <v>16852</v>
      </c>
      <c r="G3653" s="8">
        <v>58556</v>
      </c>
      <c r="H3653" s="8">
        <v>14504</v>
      </c>
      <c r="I3653" s="8">
        <v>46896</v>
      </c>
      <c r="J3653" t="str">
        <f>LOOKUP(A3653,Feuil7!A$2:A$28,Feuil7!D$2:D$28)</f>
        <v>ILE-DE-FRANCE</v>
      </c>
      <c r="K3653" t="str">
        <f t="shared" si="231"/>
        <v>niveau secondaire</v>
      </c>
      <c r="L3653" t="str">
        <f t="shared" si="232"/>
        <v>REGION PARISIENNE</v>
      </c>
      <c r="M3653" s="11">
        <f t="shared" si="233"/>
        <v>136808</v>
      </c>
      <c r="N3653" s="11">
        <f t="shared" si="234"/>
        <v>31356</v>
      </c>
    </row>
    <row r="3654" spans="1:14" x14ac:dyDescent="0.25">
      <c r="A3654" s="5">
        <v>21</v>
      </c>
      <c r="B3654" s="9" t="s">
        <v>25</v>
      </c>
      <c r="C3654" s="10" t="s">
        <v>26</v>
      </c>
      <c r="D3654" s="11">
        <v>1990</v>
      </c>
      <c r="E3654" s="7" t="s">
        <v>193</v>
      </c>
      <c r="F3654" s="8">
        <v>551</v>
      </c>
      <c r="G3654" s="8">
        <v>20377</v>
      </c>
      <c r="H3654" s="8">
        <v>589</v>
      </c>
      <c r="I3654" s="8">
        <v>31049</v>
      </c>
      <c r="J3654" t="str">
        <f>LOOKUP(A3654,Feuil7!A$2:A$28,Feuil7!D$2:D$28)</f>
        <v>CHAMPAGNE-ARDENNE</v>
      </c>
      <c r="K3654" t="str">
        <f t="shared" si="231"/>
        <v>niveau primaire</v>
      </c>
      <c r="L3654" t="str">
        <f t="shared" si="232"/>
        <v>BASSIN PARISIEN</v>
      </c>
      <c r="M3654" s="11">
        <f t="shared" si="233"/>
        <v>52566</v>
      </c>
      <c r="N3654" s="11">
        <f t="shared" si="234"/>
        <v>1140</v>
      </c>
    </row>
    <row r="3655" spans="1:14" x14ac:dyDescent="0.25">
      <c r="A3655" s="5">
        <v>52</v>
      </c>
      <c r="B3655" s="9" t="s">
        <v>174</v>
      </c>
      <c r="C3655" s="10" t="s">
        <v>175</v>
      </c>
      <c r="D3655" s="11">
        <v>1975</v>
      </c>
      <c r="E3655" s="7" t="s">
        <v>194</v>
      </c>
      <c r="F3655" s="8">
        <v>2025</v>
      </c>
      <c r="G3655" s="8">
        <v>2945</v>
      </c>
      <c r="H3655" s="8">
        <v>2360</v>
      </c>
      <c r="I3655" s="8">
        <v>5405</v>
      </c>
      <c r="J3655" t="str">
        <f>LOOKUP(A3655,Feuil7!A$2:A$28,Feuil7!D$2:D$28)</f>
        <v>PAYS DE LA LOIRE</v>
      </c>
      <c r="K3655" t="str">
        <f t="shared" si="231"/>
        <v>niveau secondaire</v>
      </c>
      <c r="L3655" t="str">
        <f t="shared" si="232"/>
        <v>OUEST</v>
      </c>
      <c r="M3655" s="11">
        <f t="shared" si="233"/>
        <v>12735</v>
      </c>
      <c r="N3655" s="11">
        <f t="shared" si="234"/>
        <v>4385</v>
      </c>
    </row>
    <row r="3656" spans="1:14" x14ac:dyDescent="0.25">
      <c r="A3656" s="5">
        <v>72</v>
      </c>
      <c r="B3656" s="9" t="s">
        <v>44</v>
      </c>
      <c r="C3656" s="10" t="s">
        <v>62</v>
      </c>
      <c r="D3656" s="11">
        <v>1990</v>
      </c>
      <c r="E3656" s="7" t="s">
        <v>197</v>
      </c>
      <c r="F3656" s="8">
        <v>598</v>
      </c>
      <c r="G3656" s="8">
        <v>9772</v>
      </c>
      <c r="H3656" s="8">
        <v>676</v>
      </c>
      <c r="I3656" s="8">
        <v>8788</v>
      </c>
      <c r="J3656" t="str">
        <f>LOOKUP(A3656,Feuil7!A$2:A$28,Feuil7!D$2:D$28)</f>
        <v>AQUITAINE</v>
      </c>
      <c r="K3656" t="str">
        <f t="shared" si="231"/>
        <v>niveau supérieur</v>
      </c>
      <c r="L3656" t="str">
        <f t="shared" si="232"/>
        <v>SUD-OUEST</v>
      </c>
      <c r="M3656" s="11">
        <f t="shared" si="233"/>
        <v>19834</v>
      </c>
      <c r="N3656" s="11">
        <f t="shared" si="234"/>
        <v>1274</v>
      </c>
    </row>
    <row r="3657" spans="1:14" x14ac:dyDescent="0.25">
      <c r="A3657" s="5">
        <v>94</v>
      </c>
      <c r="B3657" s="9" t="s">
        <v>51</v>
      </c>
      <c r="C3657" s="10" t="s">
        <v>52</v>
      </c>
      <c r="D3657" s="11">
        <v>2011</v>
      </c>
      <c r="E3657" s="7" t="s">
        <v>193</v>
      </c>
      <c r="F3657" s="8">
        <v>18.162583460438704</v>
      </c>
      <c r="G3657" s="8">
        <v>3656.5896525241183</v>
      </c>
      <c r="H3657" s="8">
        <v>14.621336291599407</v>
      </c>
      <c r="I3657" s="8">
        <v>4773.2646166952964</v>
      </c>
      <c r="J3657" t="str">
        <f>LOOKUP(A3657,Feuil7!A$2:A$28,Feuil7!D$2:D$28)</f>
        <v>CORSE</v>
      </c>
      <c r="K3657" t="str">
        <f t="shared" si="231"/>
        <v>niveau primaire</v>
      </c>
      <c r="L3657" t="str">
        <f t="shared" si="232"/>
        <v>MEDITERRANEE</v>
      </c>
      <c r="M3657" s="11">
        <f t="shared" si="233"/>
        <v>8462.6381889714539</v>
      </c>
      <c r="N3657" s="11">
        <f t="shared" si="234"/>
        <v>32.783919752038109</v>
      </c>
    </row>
    <row r="3658" spans="1:14" x14ac:dyDescent="0.25">
      <c r="A3658" s="5">
        <v>93</v>
      </c>
      <c r="B3658" s="9" t="s">
        <v>32</v>
      </c>
      <c r="C3658" s="10" t="s">
        <v>33</v>
      </c>
      <c r="D3658" s="11">
        <v>1990</v>
      </c>
      <c r="E3658" s="7" t="s">
        <v>197</v>
      </c>
      <c r="F3658" s="8">
        <v>4328</v>
      </c>
      <c r="G3658" s="8">
        <v>73910</v>
      </c>
      <c r="H3658" s="8">
        <v>6149</v>
      </c>
      <c r="I3658" s="8">
        <v>68434</v>
      </c>
      <c r="J3658" t="str">
        <f>LOOKUP(A3658,Feuil7!A$2:A$28,Feuil7!D$2:D$28)</f>
        <v>PROVENCE-ALPES-COTE D'AZUR</v>
      </c>
      <c r="K3658" t="str">
        <f t="shared" si="231"/>
        <v>niveau supérieur</v>
      </c>
      <c r="L3658" t="str">
        <f t="shared" si="232"/>
        <v>MEDITERRANEE</v>
      </c>
      <c r="M3658" s="11">
        <f t="shared" si="233"/>
        <v>152821</v>
      </c>
      <c r="N3658" s="11">
        <f t="shared" si="234"/>
        <v>10477</v>
      </c>
    </row>
    <row r="3659" spans="1:14" x14ac:dyDescent="0.25">
      <c r="A3659" s="5">
        <v>22</v>
      </c>
      <c r="B3659" s="9" t="s">
        <v>314</v>
      </c>
      <c r="C3659" s="10" t="s">
        <v>13</v>
      </c>
      <c r="D3659" s="11">
        <v>2011</v>
      </c>
      <c r="E3659" s="7" t="s">
        <v>197</v>
      </c>
      <c r="F3659" s="8">
        <v>1885.1733137078063</v>
      </c>
      <c r="G3659" s="8">
        <v>26345.640339648191</v>
      </c>
      <c r="H3659" s="8">
        <v>2838.1311318492103</v>
      </c>
      <c r="I3659" s="8">
        <v>34192.329951027539</v>
      </c>
      <c r="J3659" t="str">
        <f>LOOKUP(A3659,Feuil7!A$2:A$28,Feuil7!D$2:D$28)</f>
        <v>PICARDIE</v>
      </c>
      <c r="K3659" t="str">
        <f t="shared" si="231"/>
        <v>niveau supérieur</v>
      </c>
      <c r="L3659" t="str">
        <f t="shared" si="232"/>
        <v>BASSIN PARISIEN</v>
      </c>
      <c r="M3659" s="11">
        <f t="shared" si="233"/>
        <v>65261.27473623275</v>
      </c>
      <c r="N3659" s="11">
        <f t="shared" si="234"/>
        <v>4723.3044455570162</v>
      </c>
    </row>
    <row r="3660" spans="1:14" x14ac:dyDescent="0.25">
      <c r="A3660" s="5">
        <v>25</v>
      </c>
      <c r="B3660" s="9" t="s">
        <v>112</v>
      </c>
      <c r="C3660" s="10" t="s">
        <v>113</v>
      </c>
      <c r="D3660" s="11">
        <v>1990</v>
      </c>
      <c r="E3660" s="7" t="s">
        <v>195</v>
      </c>
      <c r="F3660" s="8">
        <v>9115</v>
      </c>
      <c r="G3660" s="8">
        <v>34877</v>
      </c>
      <c r="H3660" s="8">
        <v>6500</v>
      </c>
      <c r="I3660" s="8">
        <v>20996</v>
      </c>
      <c r="J3660" t="str">
        <f>LOOKUP(A3660,Feuil7!A$2:A$28,Feuil7!D$2:D$28)</f>
        <v>BASSE-NORMANDIE</v>
      </c>
      <c r="K3660" t="str">
        <f t="shared" si="231"/>
        <v>niveau secondaire</v>
      </c>
      <c r="L3660" t="str">
        <f t="shared" si="232"/>
        <v>BASSIN PARISIEN</v>
      </c>
      <c r="M3660" s="11">
        <f t="shared" si="233"/>
        <v>71488</v>
      </c>
      <c r="N3660" s="11">
        <f t="shared" si="234"/>
        <v>15615</v>
      </c>
    </row>
    <row r="3661" spans="1:14" x14ac:dyDescent="0.25">
      <c r="A3661" s="5">
        <v>25</v>
      </c>
      <c r="B3661" s="9" t="s">
        <v>35</v>
      </c>
      <c r="C3661" s="10" t="s">
        <v>36</v>
      </c>
      <c r="D3661" s="11">
        <v>2006</v>
      </c>
      <c r="E3661" s="7" t="s">
        <v>195</v>
      </c>
      <c r="F3661" s="8">
        <v>7987.922941541392</v>
      </c>
      <c r="G3661" s="8">
        <v>65654.647451550481</v>
      </c>
      <c r="H3661" s="8">
        <v>5036.1040420427425</v>
      </c>
      <c r="I3661" s="8">
        <v>48360.254684215593</v>
      </c>
      <c r="J3661" t="str">
        <f>LOOKUP(A3661,Feuil7!A$2:A$28,Feuil7!D$2:D$28)</f>
        <v>BASSE-NORMANDIE</v>
      </c>
      <c r="K3661" t="str">
        <f t="shared" si="231"/>
        <v>niveau secondaire</v>
      </c>
      <c r="L3661" t="str">
        <f t="shared" si="232"/>
        <v>BASSIN PARISIEN</v>
      </c>
      <c r="M3661" s="11">
        <f t="shared" si="233"/>
        <v>127038.92911935021</v>
      </c>
      <c r="N3661" s="11">
        <f t="shared" si="234"/>
        <v>13024.026983584135</v>
      </c>
    </row>
    <row r="3662" spans="1:14" x14ac:dyDescent="0.25">
      <c r="A3662" s="5">
        <v>82</v>
      </c>
      <c r="B3662" s="9" t="s">
        <v>309</v>
      </c>
      <c r="C3662" s="10" t="s">
        <v>20</v>
      </c>
      <c r="D3662">
        <v>1968</v>
      </c>
      <c r="E3662" s="7" t="s">
        <v>194</v>
      </c>
      <c r="F3662" s="8">
        <v>812</v>
      </c>
      <c r="G3662" s="8">
        <v>2148</v>
      </c>
      <c r="H3662" s="8">
        <v>1208</v>
      </c>
      <c r="I3662" s="8">
        <v>4208</v>
      </c>
      <c r="J3662" t="str">
        <f>LOOKUP(A3662,Feuil7!A$2:A$28,Feuil7!D$2:D$28)</f>
        <v>RHONE-ALPES</v>
      </c>
      <c r="K3662" t="str">
        <f t="shared" si="231"/>
        <v>niveau secondaire</v>
      </c>
      <c r="L3662" t="str">
        <f t="shared" si="232"/>
        <v>CENTRE-EST</v>
      </c>
      <c r="M3662" s="11">
        <f t="shared" si="233"/>
        <v>8376</v>
      </c>
      <c r="N3662" s="11">
        <f t="shared" si="234"/>
        <v>2020</v>
      </c>
    </row>
    <row r="3663" spans="1:14" x14ac:dyDescent="0.25">
      <c r="A3663" s="5">
        <v>22</v>
      </c>
      <c r="B3663" s="9" t="s">
        <v>314</v>
      </c>
      <c r="C3663" s="10" t="s">
        <v>13</v>
      </c>
      <c r="D3663" s="11">
        <v>2006</v>
      </c>
      <c r="E3663" s="7" t="s">
        <v>196</v>
      </c>
      <c r="F3663" s="8">
        <v>3479.3854100631029</v>
      </c>
      <c r="G3663" s="8">
        <v>20820.170280611579</v>
      </c>
      <c r="H3663" s="8">
        <v>3631.5455814471647</v>
      </c>
      <c r="I3663" s="8">
        <v>23439.065261578777</v>
      </c>
      <c r="J3663" t="str">
        <f>LOOKUP(A3663,Feuil7!A$2:A$28,Feuil7!D$2:D$28)</f>
        <v>PICARDIE</v>
      </c>
      <c r="K3663" t="str">
        <f t="shared" si="231"/>
        <v>niveau supérieur</v>
      </c>
      <c r="L3663" t="str">
        <f t="shared" si="232"/>
        <v>BASSIN PARISIEN</v>
      </c>
      <c r="M3663" s="11">
        <f t="shared" si="233"/>
        <v>51370.166533700627</v>
      </c>
      <c r="N3663" s="11">
        <f t="shared" si="234"/>
        <v>7110.9309915102676</v>
      </c>
    </row>
    <row r="3664" spans="1:14" x14ac:dyDescent="0.25">
      <c r="A3664" s="5">
        <v>26</v>
      </c>
      <c r="B3664" s="9" t="s">
        <v>125</v>
      </c>
      <c r="C3664" s="10" t="s">
        <v>126</v>
      </c>
      <c r="D3664" s="11">
        <v>1982</v>
      </c>
      <c r="E3664" s="7" t="s">
        <v>193</v>
      </c>
      <c r="F3664" s="8">
        <v>932</v>
      </c>
      <c r="G3664" s="8">
        <v>19492</v>
      </c>
      <c r="H3664" s="8">
        <v>1140</v>
      </c>
      <c r="I3664" s="8">
        <v>27336</v>
      </c>
      <c r="J3664" t="str">
        <f>LOOKUP(A3664,Feuil7!A$2:A$28,Feuil7!D$2:D$28)</f>
        <v>BOURGOGNE</v>
      </c>
      <c r="K3664" t="str">
        <f t="shared" si="231"/>
        <v>niveau primaire</v>
      </c>
      <c r="L3664" t="str">
        <f t="shared" si="232"/>
        <v>BASSIN PARISIEN</v>
      </c>
      <c r="M3664" s="11">
        <f t="shared" si="233"/>
        <v>48900</v>
      </c>
      <c r="N3664" s="11">
        <f t="shared" si="234"/>
        <v>2072</v>
      </c>
    </row>
    <row r="3665" spans="1:14" x14ac:dyDescent="0.25">
      <c r="A3665" s="5">
        <v>53</v>
      </c>
      <c r="B3665" s="9" t="s">
        <v>70</v>
      </c>
      <c r="C3665" s="10" t="s">
        <v>71</v>
      </c>
      <c r="D3665" s="11">
        <v>2006</v>
      </c>
      <c r="E3665" s="7" t="s">
        <v>195</v>
      </c>
      <c r="F3665" s="8">
        <v>8379.7753093098199</v>
      </c>
      <c r="G3665" s="8">
        <v>93899.62230787905</v>
      </c>
      <c r="H3665" s="8">
        <v>4820.2756168856959</v>
      </c>
      <c r="I3665" s="8">
        <v>68398.104086181833</v>
      </c>
      <c r="J3665" t="str">
        <f>LOOKUP(A3665,Feuil7!A$2:A$28,Feuil7!D$2:D$28)</f>
        <v>BRETAGNE</v>
      </c>
      <c r="K3665" t="str">
        <f t="shared" si="231"/>
        <v>niveau secondaire</v>
      </c>
      <c r="L3665" t="str">
        <f t="shared" si="232"/>
        <v>OUEST</v>
      </c>
      <c r="M3665" s="11">
        <f t="shared" si="233"/>
        <v>175497.7773202564</v>
      </c>
      <c r="N3665" s="11">
        <f t="shared" si="234"/>
        <v>13200.050926195516</v>
      </c>
    </row>
    <row r="3666" spans="1:14" x14ac:dyDescent="0.25">
      <c r="A3666" s="5">
        <v>11</v>
      </c>
      <c r="B3666" s="9" t="s">
        <v>191</v>
      </c>
      <c r="C3666" s="10" t="s">
        <v>192</v>
      </c>
      <c r="D3666" s="11">
        <v>1982</v>
      </c>
      <c r="E3666" s="7" t="s">
        <v>195</v>
      </c>
      <c r="F3666" s="8">
        <v>14604</v>
      </c>
      <c r="G3666" s="8">
        <v>49968</v>
      </c>
      <c r="H3666" s="8">
        <v>11776</v>
      </c>
      <c r="I3666" s="8">
        <v>38408</v>
      </c>
      <c r="J3666" t="str">
        <f>LOOKUP(A3666,Feuil7!A$2:A$28,Feuil7!D$2:D$28)</f>
        <v>ILE-DE-FRANCE</v>
      </c>
      <c r="K3666" t="str">
        <f t="shared" si="231"/>
        <v>niveau secondaire</v>
      </c>
      <c r="L3666" t="str">
        <f t="shared" si="232"/>
        <v>REGION PARISIENNE</v>
      </c>
      <c r="M3666" s="11">
        <f t="shared" si="233"/>
        <v>114756</v>
      </c>
      <c r="N3666" s="11">
        <f t="shared" si="234"/>
        <v>26380</v>
      </c>
    </row>
    <row r="3667" spans="1:14" x14ac:dyDescent="0.25">
      <c r="A3667" s="5">
        <v>54</v>
      </c>
      <c r="B3667" s="9" t="s">
        <v>40</v>
      </c>
      <c r="C3667" s="10" t="s">
        <v>41</v>
      </c>
      <c r="D3667" s="11">
        <v>1990</v>
      </c>
      <c r="E3667" s="7" t="s">
        <v>195</v>
      </c>
      <c r="F3667" s="8">
        <v>6311</v>
      </c>
      <c r="G3667" s="8">
        <v>28845</v>
      </c>
      <c r="H3667" s="8">
        <v>4492</v>
      </c>
      <c r="I3667" s="8">
        <v>17768</v>
      </c>
      <c r="J3667" t="str">
        <f>LOOKUP(A3667,Feuil7!A$2:A$28,Feuil7!D$2:D$28)</f>
        <v>POITOU-CHARENTES</v>
      </c>
      <c r="K3667" t="str">
        <f t="shared" si="231"/>
        <v>niveau secondaire</v>
      </c>
      <c r="L3667" t="str">
        <f t="shared" si="232"/>
        <v>OUEST</v>
      </c>
      <c r="M3667" s="11">
        <f t="shared" si="233"/>
        <v>57416</v>
      </c>
      <c r="N3667" s="11">
        <f t="shared" si="234"/>
        <v>10803</v>
      </c>
    </row>
    <row r="3668" spans="1:14" x14ac:dyDescent="0.25">
      <c r="A3668" s="5">
        <v>72</v>
      </c>
      <c r="B3668" s="9" t="s">
        <v>92</v>
      </c>
      <c r="C3668" s="10" t="s">
        <v>93</v>
      </c>
      <c r="D3668" s="11">
        <v>2011</v>
      </c>
      <c r="E3668" s="7" t="s">
        <v>196</v>
      </c>
      <c r="F3668" s="8">
        <v>2831.5316131400373</v>
      </c>
      <c r="G3668" s="8">
        <v>23114.046111178319</v>
      </c>
      <c r="H3668" s="8">
        <v>2467.244295018796</v>
      </c>
      <c r="I3668" s="8">
        <v>25670.511166246968</v>
      </c>
      <c r="J3668" t="str">
        <f>LOOKUP(A3668,Feuil7!A$2:A$28,Feuil7!D$2:D$28)</f>
        <v>AQUITAINE</v>
      </c>
      <c r="K3668" t="str">
        <f t="shared" si="231"/>
        <v>niveau supérieur</v>
      </c>
      <c r="L3668" t="str">
        <f t="shared" si="232"/>
        <v>SUD-OUEST</v>
      </c>
      <c r="M3668" s="11">
        <f t="shared" si="233"/>
        <v>54083.333185584124</v>
      </c>
      <c r="N3668" s="11">
        <f t="shared" si="234"/>
        <v>5298.7759081588338</v>
      </c>
    </row>
    <row r="3669" spans="1:14" x14ac:dyDescent="0.25">
      <c r="A3669" s="5">
        <v>73</v>
      </c>
      <c r="B3669" s="9" t="s">
        <v>168</v>
      </c>
      <c r="C3669" s="10" t="s">
        <v>169</v>
      </c>
      <c r="D3669" s="11">
        <v>1982</v>
      </c>
      <c r="E3669" s="7" t="s">
        <v>195</v>
      </c>
      <c r="F3669" s="8">
        <v>5732</v>
      </c>
      <c r="G3669" s="8">
        <v>16184</v>
      </c>
      <c r="H3669" s="8">
        <v>3852</v>
      </c>
      <c r="I3669" s="8">
        <v>10044</v>
      </c>
      <c r="J3669" t="str">
        <f>LOOKUP(A3669,Feuil7!A$2:A$28,Feuil7!D$2:D$28)</f>
        <v>MIDI-PYRENEES</v>
      </c>
      <c r="K3669" t="str">
        <f t="shared" si="231"/>
        <v>niveau secondaire</v>
      </c>
      <c r="L3669" t="str">
        <f t="shared" si="232"/>
        <v>SUD-OUEST</v>
      </c>
      <c r="M3669" s="11">
        <f t="shared" si="233"/>
        <v>35812</v>
      </c>
      <c r="N3669" s="11">
        <f t="shared" si="234"/>
        <v>9584</v>
      </c>
    </row>
    <row r="3670" spans="1:14" x14ac:dyDescent="0.25">
      <c r="A3670" s="5">
        <v>23</v>
      </c>
      <c r="B3670" s="9" t="s">
        <v>66</v>
      </c>
      <c r="C3670" s="10" t="s">
        <v>67</v>
      </c>
      <c r="D3670" s="11">
        <v>1990</v>
      </c>
      <c r="E3670" s="7" t="s">
        <v>195</v>
      </c>
      <c r="F3670" s="8">
        <v>8793</v>
      </c>
      <c r="G3670" s="8">
        <v>38090</v>
      </c>
      <c r="H3670" s="8">
        <v>6616</v>
      </c>
      <c r="I3670" s="8">
        <v>23634</v>
      </c>
      <c r="J3670" t="str">
        <f>LOOKUP(A3670,Feuil7!A$2:A$28,Feuil7!D$2:D$28)</f>
        <v>HAUTE-NORMANDIE</v>
      </c>
      <c r="K3670" t="str">
        <f t="shared" si="231"/>
        <v>niveau secondaire</v>
      </c>
      <c r="L3670" t="str">
        <f t="shared" si="232"/>
        <v>BASSIN PARISIEN</v>
      </c>
      <c r="M3670" s="11">
        <f t="shared" si="233"/>
        <v>77133</v>
      </c>
      <c r="N3670" s="11">
        <f t="shared" si="234"/>
        <v>15409</v>
      </c>
    </row>
    <row r="3671" spans="1:14" x14ac:dyDescent="0.25">
      <c r="A3671" s="5">
        <v>83</v>
      </c>
      <c r="B3671" s="9" t="s">
        <v>306</v>
      </c>
      <c r="C3671" s="10" t="s">
        <v>15</v>
      </c>
      <c r="D3671" s="11">
        <v>2006</v>
      </c>
      <c r="E3671" s="7" t="s">
        <v>197</v>
      </c>
      <c r="F3671" s="8">
        <v>1104.703002941219</v>
      </c>
      <c r="G3671" s="8">
        <v>17551.132571634909</v>
      </c>
      <c r="H3671" s="8">
        <v>1679.9693992383777</v>
      </c>
      <c r="I3671" s="8">
        <v>20674.995377797095</v>
      </c>
      <c r="J3671" t="str">
        <f>LOOKUP(A3671,Feuil7!A$2:A$28,Feuil7!D$2:D$28)</f>
        <v>AUVERGNE</v>
      </c>
      <c r="K3671" t="str">
        <f t="shared" si="231"/>
        <v>niveau supérieur</v>
      </c>
      <c r="L3671" t="str">
        <f t="shared" si="232"/>
        <v>CENTRE-EST</v>
      </c>
      <c r="M3671" s="11">
        <f t="shared" si="233"/>
        <v>41010.8003516116</v>
      </c>
      <c r="N3671" s="11">
        <f t="shared" si="234"/>
        <v>2784.6724021795967</v>
      </c>
    </row>
    <row r="3672" spans="1:14" x14ac:dyDescent="0.25">
      <c r="A3672" s="5">
        <v>73</v>
      </c>
      <c r="B3672" s="9" t="s">
        <v>104</v>
      </c>
      <c r="C3672" s="10" t="s">
        <v>105</v>
      </c>
      <c r="D3672">
        <v>1968</v>
      </c>
      <c r="E3672" s="7" t="s">
        <v>11</v>
      </c>
      <c r="F3672" s="8">
        <v>1928</v>
      </c>
      <c r="G3672" s="8">
        <v>21684</v>
      </c>
      <c r="H3672" s="8">
        <v>1420</v>
      </c>
      <c r="I3672" s="8">
        <v>25216</v>
      </c>
      <c r="J3672" t="str">
        <f>LOOKUP(A3672,Feuil7!A$2:A$28,Feuil7!D$2:D$28)</f>
        <v>MIDI-PYRENEES</v>
      </c>
      <c r="K3672" t="str">
        <f t="shared" si="231"/>
        <v>niveau primaire</v>
      </c>
      <c r="L3672" t="str">
        <f t="shared" si="232"/>
        <v>SUD-OUEST</v>
      </c>
      <c r="M3672" s="11">
        <f t="shared" si="233"/>
        <v>50248</v>
      </c>
      <c r="N3672" s="11">
        <f t="shared" si="234"/>
        <v>3348</v>
      </c>
    </row>
    <row r="3673" spans="1:14" x14ac:dyDescent="0.25">
      <c r="A3673" s="5">
        <v>24</v>
      </c>
      <c r="B3673" s="9" t="s">
        <v>86</v>
      </c>
      <c r="C3673" s="10" t="s">
        <v>87</v>
      </c>
      <c r="D3673" s="11">
        <v>1999</v>
      </c>
      <c r="E3673" s="7" t="s">
        <v>195</v>
      </c>
      <c r="F3673" s="8">
        <v>5560</v>
      </c>
      <c r="G3673" s="8">
        <v>56510</v>
      </c>
      <c r="H3673" s="8">
        <v>3219</v>
      </c>
      <c r="I3673" s="8">
        <v>40624</v>
      </c>
      <c r="J3673" t="str">
        <f>LOOKUP(A3673,Feuil7!A$2:A$28,Feuil7!D$2:D$28)</f>
        <v>CENTRE</v>
      </c>
      <c r="K3673" t="str">
        <f t="shared" si="231"/>
        <v>niveau secondaire</v>
      </c>
      <c r="L3673" t="str">
        <f t="shared" si="232"/>
        <v>BASSIN PARISIEN</v>
      </c>
      <c r="M3673" s="11">
        <f t="shared" si="233"/>
        <v>105913</v>
      </c>
      <c r="N3673" s="11">
        <f t="shared" si="234"/>
        <v>8779</v>
      </c>
    </row>
    <row r="3674" spans="1:14" x14ac:dyDescent="0.25">
      <c r="A3674" s="5">
        <v>82</v>
      </c>
      <c r="B3674" s="9" t="s">
        <v>309</v>
      </c>
      <c r="C3674" s="10" t="s">
        <v>20</v>
      </c>
      <c r="D3674" s="11">
        <v>2006</v>
      </c>
      <c r="E3674" s="7" t="s">
        <v>11</v>
      </c>
      <c r="F3674" s="8">
        <v>1616.9470852306702</v>
      </c>
      <c r="G3674" s="8">
        <v>20374.081922982201</v>
      </c>
      <c r="H3674" s="8">
        <v>925.98650999990048</v>
      </c>
      <c r="I3674" s="8">
        <v>23307.923689377352</v>
      </c>
      <c r="J3674" t="str">
        <f>LOOKUP(A3674,Feuil7!A$2:A$28,Feuil7!D$2:D$28)</f>
        <v>RHONE-ALPES</v>
      </c>
      <c r="K3674" t="str">
        <f t="shared" si="231"/>
        <v>niveau primaire</v>
      </c>
      <c r="L3674" t="str">
        <f t="shared" si="232"/>
        <v>CENTRE-EST</v>
      </c>
      <c r="M3674" s="11">
        <f t="shared" si="233"/>
        <v>46224.939207590127</v>
      </c>
      <c r="N3674" s="11">
        <f t="shared" si="234"/>
        <v>2542.9335952305705</v>
      </c>
    </row>
    <row r="3675" spans="1:14" x14ac:dyDescent="0.25">
      <c r="A3675" s="5">
        <v>73</v>
      </c>
      <c r="B3675" s="9" t="s">
        <v>139</v>
      </c>
      <c r="C3675" s="10" t="s">
        <v>140</v>
      </c>
      <c r="D3675" s="11">
        <v>2006</v>
      </c>
      <c r="E3675" s="7" t="s">
        <v>11</v>
      </c>
      <c r="F3675" s="8">
        <v>1006.6764511620383</v>
      </c>
      <c r="G3675" s="8">
        <v>10994.456483256976</v>
      </c>
      <c r="H3675" s="8">
        <v>652.12283953211806</v>
      </c>
      <c r="I3675" s="8">
        <v>14655.330933915326</v>
      </c>
      <c r="J3675" t="str">
        <f>LOOKUP(A3675,Feuil7!A$2:A$28,Feuil7!D$2:D$28)</f>
        <v>MIDI-PYRENEES</v>
      </c>
      <c r="K3675" t="str">
        <f t="shared" si="231"/>
        <v>niveau primaire</v>
      </c>
      <c r="L3675" t="str">
        <f t="shared" si="232"/>
        <v>SUD-OUEST</v>
      </c>
      <c r="M3675" s="11">
        <f t="shared" si="233"/>
        <v>27308.58670786646</v>
      </c>
      <c r="N3675" s="11">
        <f t="shared" si="234"/>
        <v>1658.7992906941563</v>
      </c>
    </row>
    <row r="3676" spans="1:14" x14ac:dyDescent="0.25">
      <c r="A3676" s="5">
        <v>93</v>
      </c>
      <c r="B3676" s="9" t="s">
        <v>32</v>
      </c>
      <c r="C3676" s="10" t="s">
        <v>33</v>
      </c>
      <c r="D3676" s="11">
        <v>2011</v>
      </c>
      <c r="E3676" s="7" t="s">
        <v>193</v>
      </c>
      <c r="F3676" s="8">
        <v>483.13728897617847</v>
      </c>
      <c r="G3676" s="8">
        <v>46276.727267925584</v>
      </c>
      <c r="H3676" s="8">
        <v>236.6627071910527</v>
      </c>
      <c r="I3676" s="8">
        <v>68717.356478331611</v>
      </c>
      <c r="J3676" t="str">
        <f>LOOKUP(A3676,Feuil7!A$2:A$28,Feuil7!D$2:D$28)</f>
        <v>PROVENCE-ALPES-COTE D'AZUR</v>
      </c>
      <c r="K3676" t="str">
        <f t="shared" si="231"/>
        <v>niveau primaire</v>
      </c>
      <c r="L3676" t="str">
        <f t="shared" si="232"/>
        <v>MEDITERRANEE</v>
      </c>
      <c r="M3676" s="11">
        <f t="shared" si="233"/>
        <v>115713.88374242443</v>
      </c>
      <c r="N3676" s="11">
        <f t="shared" si="234"/>
        <v>719.79999616723114</v>
      </c>
    </row>
    <row r="3677" spans="1:14" x14ac:dyDescent="0.25">
      <c r="A3677" s="5">
        <v>72</v>
      </c>
      <c r="B3677" s="9" t="s">
        <v>44</v>
      </c>
      <c r="C3677" s="10" t="s">
        <v>62</v>
      </c>
      <c r="D3677" s="11">
        <v>1990</v>
      </c>
      <c r="E3677" s="7" t="s">
        <v>193</v>
      </c>
      <c r="F3677" s="8">
        <v>1064</v>
      </c>
      <c r="G3677" s="8">
        <v>33808</v>
      </c>
      <c r="H3677" s="8">
        <v>1020</v>
      </c>
      <c r="I3677" s="8">
        <v>41584</v>
      </c>
      <c r="J3677" t="str">
        <f>LOOKUP(A3677,Feuil7!A$2:A$28,Feuil7!D$2:D$28)</f>
        <v>AQUITAINE</v>
      </c>
      <c r="K3677" t="str">
        <f t="shared" si="231"/>
        <v>niveau primaire</v>
      </c>
      <c r="L3677" t="str">
        <f t="shared" si="232"/>
        <v>SUD-OUEST</v>
      </c>
      <c r="M3677" s="11">
        <f t="shared" si="233"/>
        <v>77476</v>
      </c>
      <c r="N3677" s="11">
        <f t="shared" si="234"/>
        <v>2084</v>
      </c>
    </row>
    <row r="3678" spans="1:14" x14ac:dyDescent="0.25">
      <c r="A3678" s="5">
        <v>83</v>
      </c>
      <c r="B3678" s="9" t="s">
        <v>306</v>
      </c>
      <c r="C3678" s="10" t="s">
        <v>15</v>
      </c>
      <c r="D3678" s="11">
        <v>2011</v>
      </c>
      <c r="E3678" s="7" t="s">
        <v>197</v>
      </c>
      <c r="F3678" s="8">
        <v>1153.7796235118894</v>
      </c>
      <c r="G3678" s="8">
        <v>19825.716368472145</v>
      </c>
      <c r="H3678" s="8">
        <v>1460.6238579374417</v>
      </c>
      <c r="I3678" s="8">
        <v>24652.274273431281</v>
      </c>
      <c r="J3678" t="str">
        <f>LOOKUP(A3678,Feuil7!A$2:A$28,Feuil7!D$2:D$28)</f>
        <v>AUVERGNE</v>
      </c>
      <c r="K3678" t="str">
        <f t="shared" si="231"/>
        <v>niveau supérieur</v>
      </c>
      <c r="L3678" t="str">
        <f t="shared" si="232"/>
        <v>CENTRE-EST</v>
      </c>
      <c r="M3678" s="11">
        <f t="shared" si="233"/>
        <v>47092.394123352758</v>
      </c>
      <c r="N3678" s="11">
        <f t="shared" si="234"/>
        <v>2614.4034814493311</v>
      </c>
    </row>
    <row r="3679" spans="1:14" x14ac:dyDescent="0.25">
      <c r="A3679" s="5">
        <v>26</v>
      </c>
      <c r="B3679" s="9" t="s">
        <v>125</v>
      </c>
      <c r="C3679" s="10" t="s">
        <v>126</v>
      </c>
      <c r="D3679" s="11">
        <v>2006</v>
      </c>
      <c r="E3679" s="7" t="s">
        <v>193</v>
      </c>
      <c r="F3679" s="8">
        <v>76.219815559635308</v>
      </c>
      <c r="G3679" s="8">
        <v>11874.284140343399</v>
      </c>
      <c r="H3679" s="8">
        <v>52.164965165583745</v>
      </c>
      <c r="I3679" s="8">
        <v>20193.983470419626</v>
      </c>
      <c r="J3679" t="str">
        <f>LOOKUP(A3679,Feuil7!A$2:A$28,Feuil7!D$2:D$28)</f>
        <v>BOURGOGNE</v>
      </c>
      <c r="K3679" t="str">
        <f t="shared" si="231"/>
        <v>niveau primaire</v>
      </c>
      <c r="L3679" t="str">
        <f t="shared" si="232"/>
        <v>BASSIN PARISIEN</v>
      </c>
      <c r="M3679" s="11">
        <f t="shared" si="233"/>
        <v>32196.652391488245</v>
      </c>
      <c r="N3679" s="11">
        <f t="shared" si="234"/>
        <v>128.38478072521906</v>
      </c>
    </row>
    <row r="3680" spans="1:14" x14ac:dyDescent="0.25">
      <c r="A3680" s="5">
        <v>83</v>
      </c>
      <c r="B3680" s="9" t="s">
        <v>135</v>
      </c>
      <c r="C3680" s="10" t="s">
        <v>136</v>
      </c>
      <c r="D3680" s="11">
        <v>2011</v>
      </c>
      <c r="E3680" s="7" t="s">
        <v>194</v>
      </c>
      <c r="F3680" s="8">
        <v>1741.7904804423661</v>
      </c>
      <c r="G3680" s="8">
        <v>11096.180150817238</v>
      </c>
      <c r="H3680" s="8">
        <v>1233.1510672022371</v>
      </c>
      <c r="I3680" s="8">
        <v>20239.564946295835</v>
      </c>
      <c r="J3680" t="str">
        <f>LOOKUP(A3680,Feuil7!A$2:A$28,Feuil7!D$2:D$28)</f>
        <v>AUVERGNE</v>
      </c>
      <c r="K3680" t="str">
        <f t="shared" si="231"/>
        <v>niveau secondaire</v>
      </c>
      <c r="L3680" t="str">
        <f t="shared" si="232"/>
        <v>CENTRE-EST</v>
      </c>
      <c r="M3680" s="11">
        <f t="shared" si="233"/>
        <v>34310.686644757676</v>
      </c>
      <c r="N3680" s="11">
        <f t="shared" si="234"/>
        <v>2974.9415476446029</v>
      </c>
    </row>
    <row r="3681" spans="1:14" x14ac:dyDescent="0.25">
      <c r="A3681" s="5">
        <v>43</v>
      </c>
      <c r="B3681" s="9" t="s">
        <v>184</v>
      </c>
      <c r="C3681" s="10" t="s">
        <v>185</v>
      </c>
      <c r="D3681">
        <v>1968</v>
      </c>
      <c r="E3681" s="7" t="s">
        <v>194</v>
      </c>
      <c r="F3681" s="8">
        <v>296</v>
      </c>
      <c r="G3681" s="8">
        <v>1084</v>
      </c>
      <c r="H3681" s="8">
        <v>392</v>
      </c>
      <c r="I3681" s="8">
        <v>1604</v>
      </c>
      <c r="J3681" t="str">
        <f>LOOKUP(A3681,Feuil7!A$2:A$28,Feuil7!D$2:D$28)</f>
        <v>FRANCHE-COMTE</v>
      </c>
      <c r="K3681" t="str">
        <f t="shared" si="231"/>
        <v>niveau secondaire</v>
      </c>
      <c r="L3681" t="str">
        <f t="shared" si="232"/>
        <v>EST</v>
      </c>
      <c r="M3681" s="11">
        <f t="shared" si="233"/>
        <v>3376</v>
      </c>
      <c r="N3681" s="11">
        <f t="shared" si="234"/>
        <v>688</v>
      </c>
    </row>
    <row r="3682" spans="1:14" x14ac:dyDescent="0.25">
      <c r="A3682" s="5">
        <v>73</v>
      </c>
      <c r="B3682" s="9" t="s">
        <v>30</v>
      </c>
      <c r="C3682" s="10" t="s">
        <v>31</v>
      </c>
      <c r="D3682" s="11">
        <v>1982</v>
      </c>
      <c r="E3682" s="7" t="s">
        <v>11</v>
      </c>
      <c r="F3682" s="8">
        <v>3000</v>
      </c>
      <c r="G3682" s="8">
        <v>37880</v>
      </c>
      <c r="H3682" s="8">
        <v>2128</v>
      </c>
      <c r="I3682" s="8">
        <v>43360</v>
      </c>
      <c r="J3682" t="str">
        <f>LOOKUP(A3682,Feuil7!A$2:A$28,Feuil7!D$2:D$28)</f>
        <v>MIDI-PYRENEES</v>
      </c>
      <c r="K3682" t="str">
        <f t="shared" si="231"/>
        <v>niveau primaire</v>
      </c>
      <c r="L3682" t="str">
        <f t="shared" si="232"/>
        <v>SUD-OUEST</v>
      </c>
      <c r="M3682" s="11">
        <f t="shared" si="233"/>
        <v>86368</v>
      </c>
      <c r="N3682" s="11">
        <f t="shared" si="234"/>
        <v>5128</v>
      </c>
    </row>
    <row r="3683" spans="1:14" x14ac:dyDescent="0.25">
      <c r="A3683" s="5">
        <v>11</v>
      </c>
      <c r="B3683" s="9" t="s">
        <v>156</v>
      </c>
      <c r="C3683" s="10" t="s">
        <v>157</v>
      </c>
      <c r="D3683" s="11">
        <v>1982</v>
      </c>
      <c r="E3683" s="7" t="s">
        <v>193</v>
      </c>
      <c r="F3683" s="8">
        <v>5728</v>
      </c>
      <c r="G3683" s="8">
        <v>96824</v>
      </c>
      <c r="H3683" s="8">
        <v>5864</v>
      </c>
      <c r="I3683" s="8">
        <v>140956</v>
      </c>
      <c r="J3683" t="str">
        <f>LOOKUP(A3683,Feuil7!A$2:A$28,Feuil7!D$2:D$28)</f>
        <v>ILE-DE-FRANCE</v>
      </c>
      <c r="K3683" t="str">
        <f t="shared" si="231"/>
        <v>niveau primaire</v>
      </c>
      <c r="L3683" t="str">
        <f t="shared" si="232"/>
        <v>REGION PARISIENNE</v>
      </c>
      <c r="M3683" s="11">
        <f t="shared" si="233"/>
        <v>249372</v>
      </c>
      <c r="N3683" s="11">
        <f t="shared" si="234"/>
        <v>11592</v>
      </c>
    </row>
    <row r="3684" spans="1:14" x14ac:dyDescent="0.25">
      <c r="A3684" s="5">
        <v>74</v>
      </c>
      <c r="B3684" s="9" t="s">
        <v>59</v>
      </c>
      <c r="C3684" s="10" t="s">
        <v>60</v>
      </c>
      <c r="D3684">
        <v>1968</v>
      </c>
      <c r="E3684" s="7" t="s">
        <v>196</v>
      </c>
      <c r="F3684" s="8">
        <v>528</v>
      </c>
      <c r="G3684" s="8">
        <v>1748</v>
      </c>
      <c r="H3684" s="8">
        <v>512</v>
      </c>
      <c r="I3684" s="8">
        <v>1532</v>
      </c>
      <c r="J3684" t="str">
        <f>LOOKUP(A3684,Feuil7!A$2:A$28,Feuil7!D$2:D$28)</f>
        <v>LIMOUSIN</v>
      </c>
      <c r="K3684" t="str">
        <f t="shared" si="231"/>
        <v>niveau supérieur</v>
      </c>
      <c r="L3684" t="str">
        <f t="shared" si="232"/>
        <v>SUD-OUEST</v>
      </c>
      <c r="M3684" s="11">
        <f t="shared" si="233"/>
        <v>4320</v>
      </c>
      <c r="N3684" s="11">
        <f t="shared" si="234"/>
        <v>1040</v>
      </c>
    </row>
    <row r="3685" spans="1:14" x14ac:dyDescent="0.25">
      <c r="A3685" s="5">
        <v>82</v>
      </c>
      <c r="B3685" s="9" t="s">
        <v>147</v>
      </c>
      <c r="C3685" s="10" t="s">
        <v>148</v>
      </c>
      <c r="D3685" s="11">
        <v>2006</v>
      </c>
      <c r="E3685" s="7" t="s">
        <v>194</v>
      </c>
      <c r="F3685" s="8">
        <v>4479.1040183312107</v>
      </c>
      <c r="G3685" s="8">
        <v>22481.927106193169</v>
      </c>
      <c r="H3685" s="8">
        <v>3180.0621002532048</v>
      </c>
      <c r="I3685" s="8">
        <v>40734.97495224671</v>
      </c>
      <c r="J3685" t="str">
        <f>LOOKUP(A3685,Feuil7!A$2:A$28,Feuil7!D$2:D$28)</f>
        <v>RHONE-ALPES</v>
      </c>
      <c r="K3685" t="str">
        <f t="shared" si="231"/>
        <v>niveau secondaire</v>
      </c>
      <c r="L3685" t="str">
        <f t="shared" si="232"/>
        <v>CENTRE-EST</v>
      </c>
      <c r="M3685" s="11">
        <f t="shared" si="233"/>
        <v>70876.068177024295</v>
      </c>
      <c r="N3685" s="11">
        <f t="shared" si="234"/>
        <v>7659.166118584415</v>
      </c>
    </row>
    <row r="3686" spans="1:14" x14ac:dyDescent="0.25">
      <c r="A3686" s="5">
        <v>72</v>
      </c>
      <c r="B3686" s="9" t="s">
        <v>44</v>
      </c>
      <c r="C3686" s="10" t="s">
        <v>62</v>
      </c>
      <c r="D3686" s="11">
        <v>1975</v>
      </c>
      <c r="E3686" s="7" t="s">
        <v>195</v>
      </c>
      <c r="F3686" s="8">
        <v>5810</v>
      </c>
      <c r="G3686" s="8">
        <v>11700</v>
      </c>
      <c r="H3686" s="8">
        <v>3490</v>
      </c>
      <c r="I3686" s="8">
        <v>7190</v>
      </c>
      <c r="J3686" t="str">
        <f>LOOKUP(A3686,Feuil7!A$2:A$28,Feuil7!D$2:D$28)</f>
        <v>AQUITAINE</v>
      </c>
      <c r="K3686" t="str">
        <f t="shared" si="231"/>
        <v>niveau secondaire</v>
      </c>
      <c r="L3686" t="str">
        <f t="shared" si="232"/>
        <v>SUD-OUEST</v>
      </c>
      <c r="M3686" s="11">
        <f t="shared" si="233"/>
        <v>28190</v>
      </c>
      <c r="N3686" s="11">
        <f t="shared" si="234"/>
        <v>9300</v>
      </c>
    </row>
    <row r="3687" spans="1:14" x14ac:dyDescent="0.25">
      <c r="A3687" s="5">
        <v>21</v>
      </c>
      <c r="B3687" s="9" t="s">
        <v>99</v>
      </c>
      <c r="C3687" s="10" t="s">
        <v>116</v>
      </c>
      <c r="D3687" s="11">
        <v>1990</v>
      </c>
      <c r="E3687" s="7" t="s">
        <v>11</v>
      </c>
      <c r="F3687" s="8">
        <v>2662</v>
      </c>
      <c r="G3687" s="8">
        <v>19524</v>
      </c>
      <c r="H3687" s="8">
        <v>2296</v>
      </c>
      <c r="I3687" s="8">
        <v>24431</v>
      </c>
      <c r="J3687" t="str">
        <f>LOOKUP(A3687,Feuil7!A$2:A$28,Feuil7!D$2:D$28)</f>
        <v>CHAMPAGNE-ARDENNE</v>
      </c>
      <c r="K3687" t="str">
        <f t="shared" si="231"/>
        <v>niveau primaire</v>
      </c>
      <c r="L3687" t="str">
        <f t="shared" si="232"/>
        <v>BASSIN PARISIEN</v>
      </c>
      <c r="M3687" s="11">
        <f t="shared" si="233"/>
        <v>48913</v>
      </c>
      <c r="N3687" s="11">
        <f t="shared" si="234"/>
        <v>4958</v>
      </c>
    </row>
    <row r="3688" spans="1:14" x14ac:dyDescent="0.25">
      <c r="A3688" s="5">
        <v>41</v>
      </c>
      <c r="B3688" s="9" t="s">
        <v>39</v>
      </c>
      <c r="C3688" s="10" t="s">
        <v>118</v>
      </c>
      <c r="D3688" s="11">
        <v>1982</v>
      </c>
      <c r="E3688" s="7" t="s">
        <v>195</v>
      </c>
      <c r="F3688" s="8">
        <v>13332</v>
      </c>
      <c r="G3688" s="8">
        <v>45588</v>
      </c>
      <c r="H3688" s="8">
        <v>10036</v>
      </c>
      <c r="I3688" s="8">
        <v>28312</v>
      </c>
      <c r="J3688" t="str">
        <f>LOOKUP(A3688,Feuil7!A$2:A$28,Feuil7!D$2:D$28)</f>
        <v>LORRAINE</v>
      </c>
      <c r="K3688" t="str">
        <f t="shared" si="231"/>
        <v>niveau secondaire</v>
      </c>
      <c r="L3688" t="str">
        <f t="shared" si="232"/>
        <v>EST</v>
      </c>
      <c r="M3688" s="11">
        <f t="shared" si="233"/>
        <v>97268</v>
      </c>
      <c r="N3688" s="11">
        <f t="shared" si="234"/>
        <v>23368</v>
      </c>
    </row>
    <row r="3689" spans="1:14" x14ac:dyDescent="0.25">
      <c r="A3689" s="5">
        <v>83</v>
      </c>
      <c r="B3689" s="9" t="s">
        <v>306</v>
      </c>
      <c r="C3689" s="10" t="s">
        <v>15</v>
      </c>
      <c r="D3689" s="11">
        <v>2011</v>
      </c>
      <c r="E3689" s="7" t="s">
        <v>196</v>
      </c>
      <c r="F3689" s="8">
        <v>2288.3288945578261</v>
      </c>
      <c r="G3689" s="8">
        <v>17456.20833495475</v>
      </c>
      <c r="H3689" s="8">
        <v>2253.5135312880179</v>
      </c>
      <c r="I3689" s="8">
        <v>20270.95919745804</v>
      </c>
      <c r="J3689" t="str">
        <f>LOOKUP(A3689,Feuil7!A$2:A$28,Feuil7!D$2:D$28)</f>
        <v>AUVERGNE</v>
      </c>
      <c r="K3689" t="str">
        <f t="shared" si="231"/>
        <v>niveau supérieur</v>
      </c>
      <c r="L3689" t="str">
        <f t="shared" si="232"/>
        <v>CENTRE-EST</v>
      </c>
      <c r="M3689" s="11">
        <f t="shared" si="233"/>
        <v>42269.009958258641</v>
      </c>
      <c r="N3689" s="11">
        <f t="shared" si="234"/>
        <v>4541.8424258458435</v>
      </c>
    </row>
    <row r="3690" spans="1:14" x14ac:dyDescent="0.25">
      <c r="A3690" s="5">
        <v>21</v>
      </c>
      <c r="B3690" s="9" t="s">
        <v>25</v>
      </c>
      <c r="C3690" s="10" t="s">
        <v>26</v>
      </c>
      <c r="D3690" s="11">
        <v>1975</v>
      </c>
      <c r="E3690" s="7" t="s">
        <v>195</v>
      </c>
      <c r="F3690" s="8">
        <v>5250</v>
      </c>
      <c r="G3690" s="8">
        <v>13170</v>
      </c>
      <c r="H3690" s="8">
        <v>3180</v>
      </c>
      <c r="I3690" s="8">
        <v>5900</v>
      </c>
      <c r="J3690" t="str">
        <f>LOOKUP(A3690,Feuil7!A$2:A$28,Feuil7!D$2:D$28)</f>
        <v>CHAMPAGNE-ARDENNE</v>
      </c>
      <c r="K3690" t="str">
        <f t="shared" si="231"/>
        <v>niveau secondaire</v>
      </c>
      <c r="L3690" t="str">
        <f t="shared" si="232"/>
        <v>BASSIN PARISIEN</v>
      </c>
      <c r="M3690" s="11">
        <f t="shared" si="233"/>
        <v>27500</v>
      </c>
      <c r="N3690" s="11">
        <f t="shared" si="234"/>
        <v>8430</v>
      </c>
    </row>
    <row r="3691" spans="1:14" x14ac:dyDescent="0.25">
      <c r="A3691" s="5">
        <v>82</v>
      </c>
      <c r="B3691" s="9" t="s">
        <v>23</v>
      </c>
      <c r="C3691" s="10" t="s">
        <v>154</v>
      </c>
      <c r="D3691" s="11">
        <v>1990</v>
      </c>
      <c r="E3691" s="7" t="s">
        <v>193</v>
      </c>
      <c r="F3691" s="8">
        <v>570</v>
      </c>
      <c r="G3691" s="8">
        <v>23340</v>
      </c>
      <c r="H3691" s="8">
        <v>400</v>
      </c>
      <c r="I3691" s="8">
        <v>32324</v>
      </c>
      <c r="J3691" t="str">
        <f>LOOKUP(A3691,Feuil7!A$2:A$28,Feuil7!D$2:D$28)</f>
        <v>RHONE-ALPES</v>
      </c>
      <c r="K3691" t="str">
        <f t="shared" si="231"/>
        <v>niveau primaire</v>
      </c>
      <c r="L3691" t="str">
        <f t="shared" si="232"/>
        <v>CENTRE-EST</v>
      </c>
      <c r="M3691" s="11">
        <f t="shared" si="233"/>
        <v>56634</v>
      </c>
      <c r="N3691" s="11">
        <f t="shared" si="234"/>
        <v>970</v>
      </c>
    </row>
    <row r="3692" spans="1:14" x14ac:dyDescent="0.25">
      <c r="A3692" s="5">
        <v>41</v>
      </c>
      <c r="B3692" s="9" t="s">
        <v>39</v>
      </c>
      <c r="C3692" s="10" t="s">
        <v>118</v>
      </c>
      <c r="D3692" s="11">
        <v>1975</v>
      </c>
      <c r="E3692" s="7" t="s">
        <v>193</v>
      </c>
      <c r="F3692" s="8">
        <v>7290</v>
      </c>
      <c r="G3692" s="8">
        <v>47360</v>
      </c>
      <c r="H3692" s="8">
        <v>9060</v>
      </c>
      <c r="I3692" s="8">
        <v>66185</v>
      </c>
      <c r="J3692" t="str">
        <f>LOOKUP(A3692,Feuil7!A$2:A$28,Feuil7!D$2:D$28)</f>
        <v>LORRAINE</v>
      </c>
      <c r="K3692" t="str">
        <f t="shared" si="231"/>
        <v>niveau primaire</v>
      </c>
      <c r="L3692" t="str">
        <f t="shared" si="232"/>
        <v>EST</v>
      </c>
      <c r="M3692" s="11">
        <f t="shared" si="233"/>
        <v>129895</v>
      </c>
      <c r="N3692" s="11">
        <f t="shared" si="234"/>
        <v>16350</v>
      </c>
    </row>
    <row r="3693" spans="1:14" x14ac:dyDescent="0.25">
      <c r="A3693" s="5">
        <v>72</v>
      </c>
      <c r="B3693" s="9" t="s">
        <v>78</v>
      </c>
      <c r="C3693" s="10" t="s">
        <v>79</v>
      </c>
      <c r="D3693">
        <v>1968</v>
      </c>
      <c r="E3693" s="7" t="s">
        <v>194</v>
      </c>
      <c r="F3693" s="8">
        <v>3556</v>
      </c>
      <c r="G3693" s="8">
        <v>12128</v>
      </c>
      <c r="H3693" s="8">
        <v>4692</v>
      </c>
      <c r="I3693" s="8">
        <v>20736</v>
      </c>
      <c r="J3693" t="str">
        <f>LOOKUP(A3693,Feuil7!A$2:A$28,Feuil7!D$2:D$28)</f>
        <v>AQUITAINE</v>
      </c>
      <c r="K3693" t="str">
        <f t="shared" si="231"/>
        <v>niveau secondaire</v>
      </c>
      <c r="L3693" t="str">
        <f t="shared" si="232"/>
        <v>SUD-OUEST</v>
      </c>
      <c r="M3693" s="11">
        <f t="shared" si="233"/>
        <v>41112</v>
      </c>
      <c r="N3693" s="11">
        <f t="shared" si="234"/>
        <v>8248</v>
      </c>
    </row>
    <row r="3694" spans="1:14" x14ac:dyDescent="0.25">
      <c r="A3694" s="5">
        <v>91</v>
      </c>
      <c r="B3694" s="9" t="s">
        <v>28</v>
      </c>
      <c r="C3694" s="10" t="s">
        <v>29</v>
      </c>
      <c r="D3694" s="11">
        <v>1982</v>
      </c>
      <c r="E3694" s="7" t="s">
        <v>195</v>
      </c>
      <c r="F3694" s="8">
        <v>3776</v>
      </c>
      <c r="G3694" s="8">
        <v>11500</v>
      </c>
      <c r="H3694" s="8">
        <v>2380</v>
      </c>
      <c r="I3694" s="8">
        <v>7672</v>
      </c>
      <c r="J3694" t="str">
        <f>LOOKUP(A3694,Feuil7!A$2:A$28,Feuil7!D$2:D$28)</f>
        <v>LANGUEDOC-ROUSSILLON</v>
      </c>
      <c r="K3694" t="str">
        <f t="shared" si="231"/>
        <v>niveau secondaire</v>
      </c>
      <c r="L3694" t="str">
        <f t="shared" si="232"/>
        <v>MEDITERRANEE</v>
      </c>
      <c r="M3694" s="11">
        <f t="shared" si="233"/>
        <v>25328</v>
      </c>
      <c r="N3694" s="11">
        <f t="shared" si="234"/>
        <v>6156</v>
      </c>
    </row>
    <row r="3695" spans="1:14" x14ac:dyDescent="0.25">
      <c r="A3695" s="5">
        <v>11</v>
      </c>
      <c r="B3695" s="9" t="s">
        <v>162</v>
      </c>
      <c r="C3695" s="10" t="s">
        <v>163</v>
      </c>
      <c r="D3695">
        <v>1968</v>
      </c>
      <c r="E3695" s="7" t="s">
        <v>193</v>
      </c>
      <c r="F3695" s="8">
        <v>11948</v>
      </c>
      <c r="G3695" s="8">
        <v>65168</v>
      </c>
      <c r="H3695" s="8">
        <v>12648</v>
      </c>
      <c r="I3695" s="8">
        <v>76992</v>
      </c>
      <c r="J3695" t="str">
        <f>LOOKUP(A3695,Feuil7!A$2:A$28,Feuil7!D$2:D$28)</f>
        <v>ILE-DE-FRANCE</v>
      </c>
      <c r="K3695" t="str">
        <f t="shared" si="231"/>
        <v>niveau primaire</v>
      </c>
      <c r="L3695" t="str">
        <f t="shared" si="232"/>
        <v>REGION PARISIENNE</v>
      </c>
      <c r="M3695" s="11">
        <f t="shared" si="233"/>
        <v>166756</v>
      </c>
      <c r="N3695" s="11">
        <f t="shared" si="234"/>
        <v>24596</v>
      </c>
    </row>
    <row r="3696" spans="1:14" x14ac:dyDescent="0.25">
      <c r="A3696" s="5">
        <v>82</v>
      </c>
      <c r="B3696" s="9" t="s">
        <v>96</v>
      </c>
      <c r="C3696" s="10" t="s">
        <v>97</v>
      </c>
      <c r="D3696" s="11">
        <v>1999</v>
      </c>
      <c r="E3696" s="7" t="s">
        <v>193</v>
      </c>
      <c r="F3696" s="8">
        <v>239</v>
      </c>
      <c r="G3696" s="8">
        <v>36645</v>
      </c>
      <c r="H3696" s="8">
        <v>163</v>
      </c>
      <c r="I3696" s="8">
        <v>59045</v>
      </c>
      <c r="J3696" t="str">
        <f>LOOKUP(A3696,Feuil7!A$2:A$28,Feuil7!D$2:D$28)</f>
        <v>RHONE-ALPES</v>
      </c>
      <c r="K3696" t="str">
        <f t="shared" si="231"/>
        <v>niveau primaire</v>
      </c>
      <c r="L3696" t="str">
        <f t="shared" si="232"/>
        <v>CENTRE-EST</v>
      </c>
      <c r="M3696" s="11">
        <f t="shared" si="233"/>
        <v>96092</v>
      </c>
      <c r="N3696" s="11">
        <f t="shared" si="234"/>
        <v>402</v>
      </c>
    </row>
    <row r="3697" spans="1:14" x14ac:dyDescent="0.25">
      <c r="A3697" s="5">
        <v>73</v>
      </c>
      <c r="B3697" s="9" t="s">
        <v>313</v>
      </c>
      <c r="C3697" s="10" t="s">
        <v>24</v>
      </c>
      <c r="D3697">
        <v>1968</v>
      </c>
      <c r="E3697" s="7" t="s">
        <v>11</v>
      </c>
      <c r="F3697" s="8">
        <v>1660</v>
      </c>
      <c r="G3697" s="8">
        <v>23784</v>
      </c>
      <c r="H3697" s="8">
        <v>1316</v>
      </c>
      <c r="I3697" s="8">
        <v>28740</v>
      </c>
      <c r="J3697" t="str">
        <f>LOOKUP(A3697,Feuil7!A$2:A$28,Feuil7!D$2:D$28)</f>
        <v>MIDI-PYRENEES</v>
      </c>
      <c r="K3697" t="str">
        <f t="shared" si="231"/>
        <v>niveau primaire</v>
      </c>
      <c r="L3697" t="str">
        <f t="shared" si="232"/>
        <v>SUD-OUEST</v>
      </c>
      <c r="M3697" s="11">
        <f t="shared" si="233"/>
        <v>55500</v>
      </c>
      <c r="N3697" s="11">
        <f t="shared" si="234"/>
        <v>2976</v>
      </c>
    </row>
    <row r="3698" spans="1:14" x14ac:dyDescent="0.25">
      <c r="A3698" s="5">
        <v>11</v>
      </c>
      <c r="B3698" s="9" t="s">
        <v>156</v>
      </c>
      <c r="C3698" s="10" t="s">
        <v>157</v>
      </c>
      <c r="D3698" s="11">
        <v>1982</v>
      </c>
      <c r="E3698" s="7" t="s">
        <v>11</v>
      </c>
      <c r="F3698" s="8">
        <v>21992</v>
      </c>
      <c r="G3698" s="8">
        <v>233808</v>
      </c>
      <c r="H3698" s="8">
        <v>23860</v>
      </c>
      <c r="I3698" s="8">
        <v>314060</v>
      </c>
      <c r="J3698" t="str">
        <f>LOOKUP(A3698,Feuil7!A$2:A$28,Feuil7!D$2:D$28)</f>
        <v>ILE-DE-FRANCE</v>
      </c>
      <c r="K3698" t="str">
        <f t="shared" si="231"/>
        <v>niveau primaire</v>
      </c>
      <c r="L3698" t="str">
        <f t="shared" si="232"/>
        <v>REGION PARISIENNE</v>
      </c>
      <c r="M3698" s="11">
        <f t="shared" si="233"/>
        <v>593720</v>
      </c>
      <c r="N3698" s="11">
        <f t="shared" si="234"/>
        <v>45852</v>
      </c>
    </row>
    <row r="3699" spans="1:14" x14ac:dyDescent="0.25">
      <c r="A3699" s="5">
        <v>26</v>
      </c>
      <c r="B3699" s="9" t="s">
        <v>21</v>
      </c>
      <c r="C3699" s="10" t="s">
        <v>56</v>
      </c>
      <c r="D3699" s="11">
        <v>2011</v>
      </c>
      <c r="E3699" s="7" t="s">
        <v>194</v>
      </c>
      <c r="F3699" s="8">
        <v>1623.0050637840163</v>
      </c>
      <c r="G3699" s="8">
        <v>7918.4011570060356</v>
      </c>
      <c r="H3699" s="8">
        <v>950.88508301678985</v>
      </c>
      <c r="I3699" s="8">
        <v>12961.107930391827</v>
      </c>
      <c r="J3699" t="str">
        <f>LOOKUP(A3699,Feuil7!A$2:A$28,Feuil7!D$2:D$28)</f>
        <v>BOURGOGNE</v>
      </c>
      <c r="K3699" t="str">
        <f t="shared" si="231"/>
        <v>niveau secondaire</v>
      </c>
      <c r="L3699" t="str">
        <f t="shared" si="232"/>
        <v>BASSIN PARISIEN</v>
      </c>
      <c r="M3699" s="11">
        <f t="shared" si="233"/>
        <v>23453.399234198667</v>
      </c>
      <c r="N3699" s="11">
        <f t="shared" si="234"/>
        <v>2573.8901468008062</v>
      </c>
    </row>
    <row r="3700" spans="1:14" x14ac:dyDescent="0.25">
      <c r="A3700" s="5">
        <v>41</v>
      </c>
      <c r="B3700" s="9" t="s">
        <v>180</v>
      </c>
      <c r="C3700" s="10" t="s">
        <v>181</v>
      </c>
      <c r="D3700" s="11">
        <v>1982</v>
      </c>
      <c r="E3700" s="7" t="s">
        <v>197</v>
      </c>
      <c r="F3700" s="8">
        <v>652</v>
      </c>
      <c r="G3700" s="8">
        <v>6492</v>
      </c>
      <c r="H3700" s="8">
        <v>812</v>
      </c>
      <c r="I3700" s="8">
        <v>6080</v>
      </c>
      <c r="J3700" t="str">
        <f>LOOKUP(A3700,Feuil7!A$2:A$28,Feuil7!D$2:D$28)</f>
        <v>LORRAINE</v>
      </c>
      <c r="K3700" t="str">
        <f t="shared" si="231"/>
        <v>niveau supérieur</v>
      </c>
      <c r="L3700" t="str">
        <f t="shared" si="232"/>
        <v>EST</v>
      </c>
      <c r="M3700" s="11">
        <f t="shared" si="233"/>
        <v>14036</v>
      </c>
      <c r="N3700" s="11">
        <f t="shared" si="234"/>
        <v>1464</v>
      </c>
    </row>
    <row r="3701" spans="1:14" x14ac:dyDescent="0.25">
      <c r="A3701" s="5">
        <v>31</v>
      </c>
      <c r="B3701" s="9" t="s">
        <v>127</v>
      </c>
      <c r="C3701" s="10" t="s">
        <v>128</v>
      </c>
      <c r="D3701" s="11">
        <v>1982</v>
      </c>
      <c r="E3701" s="7" t="s">
        <v>11</v>
      </c>
      <c r="F3701" s="8">
        <v>49272</v>
      </c>
      <c r="G3701" s="8">
        <v>247920</v>
      </c>
      <c r="H3701" s="8">
        <v>48004</v>
      </c>
      <c r="I3701" s="8">
        <v>335728</v>
      </c>
      <c r="J3701" t="str">
        <f>LOOKUP(A3701,Feuil7!A$2:A$28,Feuil7!D$2:D$28)</f>
        <v>NORD-PAS-DE-CALAIS</v>
      </c>
      <c r="K3701" t="str">
        <f t="shared" si="231"/>
        <v>niveau primaire</v>
      </c>
      <c r="L3701" t="str">
        <f t="shared" si="232"/>
        <v/>
      </c>
      <c r="M3701" s="11">
        <f t="shared" si="233"/>
        <v>680924</v>
      </c>
      <c r="N3701" s="11">
        <f t="shared" si="234"/>
        <v>97276</v>
      </c>
    </row>
    <row r="3702" spans="1:14" x14ac:dyDescent="0.25">
      <c r="A3702" s="5">
        <v>42</v>
      </c>
      <c r="B3702" s="9" t="s">
        <v>143</v>
      </c>
      <c r="C3702" s="10" t="s">
        <v>144</v>
      </c>
      <c r="D3702" s="11">
        <v>1999</v>
      </c>
      <c r="E3702" s="7" t="s">
        <v>193</v>
      </c>
      <c r="F3702" s="8">
        <v>579</v>
      </c>
      <c r="G3702" s="8">
        <v>34234</v>
      </c>
      <c r="H3702" s="8">
        <v>433</v>
      </c>
      <c r="I3702" s="8">
        <v>66175</v>
      </c>
      <c r="J3702" t="str">
        <f>LOOKUP(A3702,Feuil7!A$2:A$28,Feuil7!D$2:D$28)</f>
        <v>ALSACE</v>
      </c>
      <c r="K3702" t="str">
        <f t="shared" si="231"/>
        <v>niveau primaire</v>
      </c>
      <c r="L3702" t="str">
        <f t="shared" si="232"/>
        <v>EST</v>
      </c>
      <c r="M3702" s="11">
        <f t="shared" si="233"/>
        <v>101421</v>
      </c>
      <c r="N3702" s="11">
        <f t="shared" si="234"/>
        <v>1012</v>
      </c>
    </row>
    <row r="3703" spans="1:14" x14ac:dyDescent="0.25">
      <c r="A3703" s="5">
        <v>25</v>
      </c>
      <c r="B3703" s="9" t="s">
        <v>131</v>
      </c>
      <c r="C3703" s="10" t="s">
        <v>132</v>
      </c>
      <c r="D3703">
        <v>1968</v>
      </c>
      <c r="E3703" s="7" t="s">
        <v>195</v>
      </c>
      <c r="F3703" s="8">
        <v>3656</v>
      </c>
      <c r="G3703" s="8">
        <v>5452</v>
      </c>
      <c r="H3703" s="8">
        <v>2972</v>
      </c>
      <c r="I3703" s="8">
        <v>3920</v>
      </c>
      <c r="J3703" t="str">
        <f>LOOKUP(A3703,Feuil7!A$2:A$28,Feuil7!D$2:D$28)</f>
        <v>BASSE-NORMANDIE</v>
      </c>
      <c r="K3703" t="str">
        <f t="shared" si="231"/>
        <v>niveau secondaire</v>
      </c>
      <c r="L3703" t="str">
        <f t="shared" si="232"/>
        <v>BASSIN PARISIEN</v>
      </c>
      <c r="M3703" s="11">
        <f t="shared" si="233"/>
        <v>16000</v>
      </c>
      <c r="N3703" s="11">
        <f t="shared" si="234"/>
        <v>6628</v>
      </c>
    </row>
    <row r="3704" spans="1:14" x14ac:dyDescent="0.25">
      <c r="A3704" s="5">
        <v>22</v>
      </c>
      <c r="B3704" s="9" t="s">
        <v>314</v>
      </c>
      <c r="C3704" s="10" t="s">
        <v>13</v>
      </c>
      <c r="D3704" s="11">
        <v>1982</v>
      </c>
      <c r="E3704" s="7" t="s">
        <v>195</v>
      </c>
      <c r="F3704" s="8">
        <v>9076</v>
      </c>
      <c r="G3704" s="8">
        <v>26064</v>
      </c>
      <c r="H3704" s="8">
        <v>5588</v>
      </c>
      <c r="I3704" s="8">
        <v>13696</v>
      </c>
      <c r="J3704" t="str">
        <f>LOOKUP(A3704,Feuil7!A$2:A$28,Feuil7!D$2:D$28)</f>
        <v>PICARDIE</v>
      </c>
      <c r="K3704" t="str">
        <f t="shared" si="231"/>
        <v>niveau secondaire</v>
      </c>
      <c r="L3704" t="str">
        <f t="shared" si="232"/>
        <v>BASSIN PARISIEN</v>
      </c>
      <c r="M3704" s="11">
        <f t="shared" si="233"/>
        <v>54424</v>
      </c>
      <c r="N3704" s="11">
        <f t="shared" si="234"/>
        <v>14664</v>
      </c>
    </row>
    <row r="3705" spans="1:14" x14ac:dyDescent="0.25">
      <c r="A3705" s="5">
        <v>93</v>
      </c>
      <c r="B3705" s="9" t="s">
        <v>14</v>
      </c>
      <c r="C3705" s="10" t="s">
        <v>171</v>
      </c>
      <c r="D3705" s="11">
        <v>2006</v>
      </c>
      <c r="E3705" s="7" t="s">
        <v>195</v>
      </c>
      <c r="F3705" s="8">
        <v>9806.1715260433375</v>
      </c>
      <c r="G3705" s="8">
        <v>88997.967519750062</v>
      </c>
      <c r="H3705" s="8">
        <v>6161.5017850400072</v>
      </c>
      <c r="I3705" s="8">
        <v>72229.803521013804</v>
      </c>
      <c r="J3705" t="str">
        <f>LOOKUP(A3705,Feuil7!A$2:A$28,Feuil7!D$2:D$28)</f>
        <v>PROVENCE-ALPES-COTE D'AZUR</v>
      </c>
      <c r="K3705" t="str">
        <f t="shared" si="231"/>
        <v>niveau secondaire</v>
      </c>
      <c r="L3705" t="str">
        <f t="shared" si="232"/>
        <v>MEDITERRANEE</v>
      </c>
      <c r="M3705" s="11">
        <f t="shared" si="233"/>
        <v>177195.44435184723</v>
      </c>
      <c r="N3705" s="11">
        <f t="shared" si="234"/>
        <v>15967.673311083345</v>
      </c>
    </row>
    <row r="3706" spans="1:14" x14ac:dyDescent="0.25">
      <c r="A3706" s="5">
        <v>42</v>
      </c>
      <c r="B3706" s="9" t="s">
        <v>145</v>
      </c>
      <c r="C3706" s="10" t="s">
        <v>146</v>
      </c>
      <c r="D3706" s="11">
        <v>1975</v>
      </c>
      <c r="E3706" s="7" t="s">
        <v>196</v>
      </c>
      <c r="F3706" s="8">
        <v>3270</v>
      </c>
      <c r="G3706" s="8">
        <v>18340</v>
      </c>
      <c r="H3706" s="8">
        <v>3250</v>
      </c>
      <c r="I3706" s="8">
        <v>10025</v>
      </c>
      <c r="J3706" t="str">
        <f>LOOKUP(A3706,Feuil7!A$2:A$28,Feuil7!D$2:D$28)</f>
        <v>ALSACE</v>
      </c>
      <c r="K3706" t="str">
        <f t="shared" si="231"/>
        <v>niveau supérieur</v>
      </c>
      <c r="L3706" t="str">
        <f t="shared" si="232"/>
        <v>EST</v>
      </c>
      <c r="M3706" s="11">
        <f t="shared" si="233"/>
        <v>34885</v>
      </c>
      <c r="N3706" s="11">
        <f t="shared" si="234"/>
        <v>6520</v>
      </c>
    </row>
    <row r="3707" spans="1:14" x14ac:dyDescent="0.25">
      <c r="A3707" s="5">
        <v>11</v>
      </c>
      <c r="B3707" s="9" t="s">
        <v>187</v>
      </c>
      <c r="C3707" s="10" t="s">
        <v>188</v>
      </c>
      <c r="D3707" s="11">
        <v>1975</v>
      </c>
      <c r="E3707" s="7" t="s">
        <v>197</v>
      </c>
      <c r="F3707" s="8">
        <v>5390</v>
      </c>
      <c r="G3707" s="8">
        <v>73360</v>
      </c>
      <c r="H3707" s="8">
        <v>8070</v>
      </c>
      <c r="I3707" s="8">
        <v>47655</v>
      </c>
      <c r="J3707" t="str">
        <f>LOOKUP(A3707,Feuil7!A$2:A$28,Feuil7!D$2:D$28)</f>
        <v>ILE-DE-FRANCE</v>
      </c>
      <c r="K3707" t="str">
        <f t="shared" si="231"/>
        <v>niveau supérieur</v>
      </c>
      <c r="L3707" t="str">
        <f t="shared" si="232"/>
        <v>REGION PARISIENNE</v>
      </c>
      <c r="M3707" s="11">
        <f t="shared" si="233"/>
        <v>134475</v>
      </c>
      <c r="N3707" s="11">
        <f t="shared" si="234"/>
        <v>13460</v>
      </c>
    </row>
    <row r="3708" spans="1:14" x14ac:dyDescent="0.25">
      <c r="A3708" s="5">
        <v>93</v>
      </c>
      <c r="B3708" s="9" t="s">
        <v>172</v>
      </c>
      <c r="C3708" s="10" t="s">
        <v>173</v>
      </c>
      <c r="D3708" s="11">
        <v>1999</v>
      </c>
      <c r="E3708" s="7" t="s">
        <v>197</v>
      </c>
      <c r="F3708" s="8">
        <v>1427</v>
      </c>
      <c r="G3708" s="8">
        <v>25119</v>
      </c>
      <c r="H3708" s="8">
        <v>1873</v>
      </c>
      <c r="I3708" s="8">
        <v>27792</v>
      </c>
      <c r="J3708" t="str">
        <f>LOOKUP(A3708,Feuil7!A$2:A$28,Feuil7!D$2:D$28)</f>
        <v>PROVENCE-ALPES-COTE D'AZUR</v>
      </c>
      <c r="K3708" t="str">
        <f t="shared" si="231"/>
        <v>niveau supérieur</v>
      </c>
      <c r="L3708" t="str">
        <f t="shared" si="232"/>
        <v>MEDITERRANEE</v>
      </c>
      <c r="M3708" s="11">
        <f t="shared" si="233"/>
        <v>56211</v>
      </c>
      <c r="N3708" s="11">
        <f t="shared" si="234"/>
        <v>3300</v>
      </c>
    </row>
    <row r="3709" spans="1:14" x14ac:dyDescent="0.25">
      <c r="A3709" s="5">
        <v>73</v>
      </c>
      <c r="B3709" s="9" t="s">
        <v>30</v>
      </c>
      <c r="C3709" s="10" t="s">
        <v>31</v>
      </c>
      <c r="D3709" s="11">
        <v>2011</v>
      </c>
      <c r="E3709" s="7" t="s">
        <v>193</v>
      </c>
      <c r="F3709" s="8">
        <v>43.549870892981581</v>
      </c>
      <c r="G3709" s="8">
        <v>12880.024652083912</v>
      </c>
      <c r="H3709" s="8">
        <v>31.26764931428551</v>
      </c>
      <c r="I3709" s="8">
        <v>19126.696231454694</v>
      </c>
      <c r="J3709" t="str">
        <f>LOOKUP(A3709,Feuil7!A$2:A$28,Feuil7!D$2:D$28)</f>
        <v>MIDI-PYRENEES</v>
      </c>
      <c r="K3709" t="str">
        <f t="shared" si="231"/>
        <v>niveau primaire</v>
      </c>
      <c r="L3709" t="str">
        <f t="shared" si="232"/>
        <v>SUD-OUEST</v>
      </c>
      <c r="M3709" s="11">
        <f t="shared" si="233"/>
        <v>32081.538403745872</v>
      </c>
      <c r="N3709" s="11">
        <f t="shared" si="234"/>
        <v>74.817520207267094</v>
      </c>
    </row>
    <row r="3710" spans="1:14" x14ac:dyDescent="0.25">
      <c r="A3710" s="5">
        <v>25</v>
      </c>
      <c r="B3710" s="9" t="s">
        <v>35</v>
      </c>
      <c r="C3710" s="10" t="s">
        <v>36</v>
      </c>
      <c r="D3710" s="11">
        <v>2011</v>
      </c>
      <c r="E3710" s="7" t="s">
        <v>194</v>
      </c>
      <c r="F3710" s="8">
        <v>2338.7487323378741</v>
      </c>
      <c r="G3710" s="8">
        <v>10406.328335649432</v>
      </c>
      <c r="H3710" s="8">
        <v>1571.6011908837438</v>
      </c>
      <c r="I3710" s="8">
        <v>17977.536464806806</v>
      </c>
      <c r="J3710" t="str">
        <f>LOOKUP(A3710,Feuil7!A$2:A$28,Feuil7!D$2:D$28)</f>
        <v>BASSE-NORMANDIE</v>
      </c>
      <c r="K3710" t="str">
        <f t="shared" si="231"/>
        <v>niveau secondaire</v>
      </c>
      <c r="L3710" t="str">
        <f t="shared" si="232"/>
        <v>BASSIN PARISIEN</v>
      </c>
      <c r="M3710" s="11">
        <f t="shared" si="233"/>
        <v>32294.214723677855</v>
      </c>
      <c r="N3710" s="11">
        <f t="shared" si="234"/>
        <v>3910.3499232216182</v>
      </c>
    </row>
    <row r="3711" spans="1:14" x14ac:dyDescent="0.25">
      <c r="A3711" s="5">
        <v>24</v>
      </c>
      <c r="B3711" s="9" t="s">
        <v>102</v>
      </c>
      <c r="C3711" s="10" t="s">
        <v>103</v>
      </c>
      <c r="D3711" s="11">
        <v>1990</v>
      </c>
      <c r="E3711" s="7" t="s">
        <v>197</v>
      </c>
      <c r="F3711" s="8">
        <v>1709</v>
      </c>
      <c r="G3711" s="8">
        <v>20597</v>
      </c>
      <c r="H3711" s="8">
        <v>2216</v>
      </c>
      <c r="I3711" s="8">
        <v>17332</v>
      </c>
      <c r="J3711" t="str">
        <f>LOOKUP(A3711,Feuil7!A$2:A$28,Feuil7!D$2:D$28)</f>
        <v>CENTRE</v>
      </c>
      <c r="K3711" t="str">
        <f t="shared" si="231"/>
        <v>niveau supérieur</v>
      </c>
      <c r="L3711" t="str">
        <f t="shared" si="232"/>
        <v>BASSIN PARISIEN</v>
      </c>
      <c r="M3711" s="11">
        <f t="shared" si="233"/>
        <v>41854</v>
      </c>
      <c r="N3711" s="11">
        <f t="shared" si="234"/>
        <v>3925</v>
      </c>
    </row>
    <row r="3712" spans="1:14" x14ac:dyDescent="0.25">
      <c r="A3712" s="5">
        <v>25</v>
      </c>
      <c r="B3712" s="9" t="s">
        <v>131</v>
      </c>
      <c r="C3712" s="10" t="s">
        <v>132</v>
      </c>
      <c r="D3712" s="11">
        <v>1982</v>
      </c>
      <c r="E3712" s="7" t="s">
        <v>193</v>
      </c>
      <c r="F3712" s="8">
        <v>1328</v>
      </c>
      <c r="G3712" s="8">
        <v>20572</v>
      </c>
      <c r="H3712" s="8">
        <v>1364</v>
      </c>
      <c r="I3712" s="8">
        <v>28544</v>
      </c>
      <c r="J3712" t="str">
        <f>LOOKUP(A3712,Feuil7!A$2:A$28,Feuil7!D$2:D$28)</f>
        <v>BASSE-NORMANDIE</v>
      </c>
      <c r="K3712" t="str">
        <f t="shared" si="231"/>
        <v>niveau primaire</v>
      </c>
      <c r="L3712" t="str">
        <f t="shared" si="232"/>
        <v>BASSIN PARISIEN</v>
      </c>
      <c r="M3712" s="11">
        <f t="shared" si="233"/>
        <v>51808</v>
      </c>
      <c r="N3712" s="11">
        <f t="shared" si="234"/>
        <v>2692</v>
      </c>
    </row>
    <row r="3713" spans="1:14" x14ac:dyDescent="0.25">
      <c r="A3713" s="5">
        <v>82</v>
      </c>
      <c r="B3713" s="9" t="s">
        <v>55</v>
      </c>
      <c r="C3713" s="10" t="s">
        <v>65</v>
      </c>
      <c r="D3713" s="11">
        <v>1982</v>
      </c>
      <c r="E3713" s="7" t="s">
        <v>195</v>
      </c>
      <c r="F3713" s="8">
        <v>6092</v>
      </c>
      <c r="G3713" s="8">
        <v>18964</v>
      </c>
      <c r="H3713" s="8">
        <v>4152</v>
      </c>
      <c r="I3713" s="8">
        <v>13292</v>
      </c>
      <c r="J3713" t="str">
        <f>LOOKUP(A3713,Feuil7!A$2:A$28,Feuil7!D$2:D$28)</f>
        <v>RHONE-ALPES</v>
      </c>
      <c r="K3713" t="str">
        <f t="shared" si="231"/>
        <v>niveau secondaire</v>
      </c>
      <c r="L3713" t="str">
        <f t="shared" si="232"/>
        <v>CENTRE-EST</v>
      </c>
      <c r="M3713" s="11">
        <f t="shared" si="233"/>
        <v>42500</v>
      </c>
      <c r="N3713" s="11">
        <f t="shared" si="234"/>
        <v>10244</v>
      </c>
    </row>
    <row r="3714" spans="1:14" x14ac:dyDescent="0.25">
      <c r="A3714" s="5">
        <v>42</v>
      </c>
      <c r="B3714" s="9" t="s">
        <v>143</v>
      </c>
      <c r="C3714" s="10" t="s">
        <v>144</v>
      </c>
      <c r="D3714" s="11">
        <v>1982</v>
      </c>
      <c r="E3714" s="7" t="s">
        <v>193</v>
      </c>
      <c r="F3714" s="8">
        <v>5060</v>
      </c>
      <c r="G3714" s="8">
        <v>34688</v>
      </c>
      <c r="H3714" s="8">
        <v>5716</v>
      </c>
      <c r="I3714" s="8">
        <v>61892</v>
      </c>
      <c r="J3714" t="str">
        <f>LOOKUP(A3714,Feuil7!A$2:A$28,Feuil7!D$2:D$28)</f>
        <v>ALSACE</v>
      </c>
      <c r="K3714" t="str">
        <f t="shared" si="231"/>
        <v>niveau primaire</v>
      </c>
      <c r="L3714" t="str">
        <f t="shared" si="232"/>
        <v>EST</v>
      </c>
      <c r="M3714" s="11">
        <f t="shared" si="233"/>
        <v>107356</v>
      </c>
      <c r="N3714" s="11">
        <f t="shared" si="234"/>
        <v>10776</v>
      </c>
    </row>
    <row r="3715" spans="1:14" x14ac:dyDescent="0.25">
      <c r="A3715" s="5">
        <v>43</v>
      </c>
      <c r="B3715" s="9" t="s">
        <v>149</v>
      </c>
      <c r="C3715" s="10" t="s">
        <v>150</v>
      </c>
      <c r="D3715" s="11">
        <v>2006</v>
      </c>
      <c r="E3715" s="7" t="s">
        <v>195</v>
      </c>
      <c r="F3715" s="8">
        <v>2916.8137499270074</v>
      </c>
      <c r="G3715" s="8">
        <v>25781.12512812058</v>
      </c>
      <c r="H3715" s="8">
        <v>1692.4401070516897</v>
      </c>
      <c r="I3715" s="8">
        <v>17023.459590144081</v>
      </c>
      <c r="J3715" t="str">
        <f>LOOKUP(A3715,Feuil7!A$2:A$28,Feuil7!D$2:D$28)</f>
        <v>FRANCHE-COMTE</v>
      </c>
      <c r="K3715" t="str">
        <f t="shared" ref="K3715:K3778" si="235">IF(OR(E3715="Aucun",E3715="CEP"),"niveau primaire",IF(OR(E3715="CAP-BEP",E3715="BEPC"),"niveau secondaire",IF(OR(E3715="BAC",E3715="SUP"),"niveau supérieur","")))</f>
        <v>niveau secondaire</v>
      </c>
      <c r="L3715" t="str">
        <f t="shared" ref="L3715:L3778" si="236">IF(OR(J3715="ile-de-France"),"REGION PARISIENNE",IF(OR(J3715="bourgogne",J3715="centre",J3715="champagne-ardenne",J3715="basse-normandie",J3715="haute-normandie",J3715="picardie"),"BASSIN PARISIEN",IF(OR(J3715="nord pas-de-calais"),"NORD",IF(OR(J3715="alsace",J3715="franche-comte",J3715="lorraine"),"EST",IF(OR(J3715="bretagne",J3715="pays de la loire",J3715="poitou-charentes"),"OUEST",IF(OR(J3715="aquitaine",J3715="limousin",J3715="midi-pyrenees"),"SUD-OUEST",IF(OR(J3715="auvergne",J3715="rhone-alpes"),"CENTRE-EST",IF(OR(J3715="languedoc-roussillon",J3715="provence-alpes-cote d'azur",J3715="corse"),"MEDITERRANEE",""))))))))</f>
        <v>EST</v>
      </c>
      <c r="M3715" s="11">
        <f t="shared" ref="M3715:M3778" si="237">SUM(F3715,G3715,H3715,I3715)</f>
        <v>47413.838575243361</v>
      </c>
      <c r="N3715" s="11">
        <f t="shared" ref="N3715:N3778" si="238">SUM(F3715,H3715)</f>
        <v>4609.2538569786975</v>
      </c>
    </row>
    <row r="3716" spans="1:14" x14ac:dyDescent="0.25">
      <c r="A3716" s="5">
        <v>93</v>
      </c>
      <c r="B3716" s="9" t="s">
        <v>310</v>
      </c>
      <c r="C3716" s="10" t="s">
        <v>19</v>
      </c>
      <c r="D3716" s="11">
        <v>1999</v>
      </c>
      <c r="E3716" s="7" t="s">
        <v>196</v>
      </c>
      <c r="F3716" s="8">
        <v>4341</v>
      </c>
      <c r="G3716" s="8">
        <v>42645</v>
      </c>
      <c r="H3716" s="8">
        <v>5201</v>
      </c>
      <c r="I3716" s="8">
        <v>56441</v>
      </c>
      <c r="J3716" t="str">
        <f>LOOKUP(A3716,Feuil7!A$2:A$28,Feuil7!D$2:D$28)</f>
        <v>PROVENCE-ALPES-COTE D'AZUR</v>
      </c>
      <c r="K3716" t="str">
        <f t="shared" si="235"/>
        <v>niveau supérieur</v>
      </c>
      <c r="L3716" t="str">
        <f t="shared" si="236"/>
        <v>MEDITERRANEE</v>
      </c>
      <c r="M3716" s="11">
        <f t="shared" si="237"/>
        <v>108628</v>
      </c>
      <c r="N3716" s="11">
        <f t="shared" si="238"/>
        <v>9542</v>
      </c>
    </row>
    <row r="3717" spans="1:14" x14ac:dyDescent="0.25">
      <c r="A3717" s="5">
        <v>22</v>
      </c>
      <c r="B3717" s="9" t="s">
        <v>129</v>
      </c>
      <c r="C3717" s="10" t="s">
        <v>130</v>
      </c>
      <c r="D3717" s="11">
        <v>1990</v>
      </c>
      <c r="E3717" s="7" t="s">
        <v>197</v>
      </c>
      <c r="F3717" s="8">
        <v>1840</v>
      </c>
      <c r="G3717" s="8">
        <v>22029</v>
      </c>
      <c r="H3717" s="8">
        <v>2464</v>
      </c>
      <c r="I3717" s="8">
        <v>17944</v>
      </c>
      <c r="J3717" t="str">
        <f>LOOKUP(A3717,Feuil7!A$2:A$28,Feuil7!D$2:D$28)</f>
        <v>PICARDIE</v>
      </c>
      <c r="K3717" t="str">
        <f t="shared" si="235"/>
        <v>niveau supérieur</v>
      </c>
      <c r="L3717" t="str">
        <f t="shared" si="236"/>
        <v>BASSIN PARISIEN</v>
      </c>
      <c r="M3717" s="11">
        <f t="shared" si="237"/>
        <v>44277</v>
      </c>
      <c r="N3717" s="11">
        <f t="shared" si="238"/>
        <v>4304</v>
      </c>
    </row>
    <row r="3718" spans="1:14" x14ac:dyDescent="0.25">
      <c r="A3718" s="5">
        <v>42</v>
      </c>
      <c r="B3718" s="9" t="s">
        <v>145</v>
      </c>
      <c r="C3718" s="10" t="s">
        <v>146</v>
      </c>
      <c r="D3718" s="11">
        <v>2006</v>
      </c>
      <c r="E3718" s="7" t="s">
        <v>194</v>
      </c>
      <c r="F3718" s="8">
        <v>2085.5719619645197</v>
      </c>
      <c r="G3718" s="8">
        <v>8186.7846143123388</v>
      </c>
      <c r="H3718" s="8">
        <v>1570.0562089004095</v>
      </c>
      <c r="I3718" s="8">
        <v>12504.080425705119</v>
      </c>
      <c r="J3718" t="str">
        <f>LOOKUP(A3718,Feuil7!A$2:A$28,Feuil7!D$2:D$28)</f>
        <v>ALSACE</v>
      </c>
      <c r="K3718" t="str">
        <f t="shared" si="235"/>
        <v>niveau secondaire</v>
      </c>
      <c r="L3718" t="str">
        <f t="shared" si="236"/>
        <v>EST</v>
      </c>
      <c r="M3718" s="11">
        <f t="shared" si="237"/>
        <v>24346.493210882385</v>
      </c>
      <c r="N3718" s="11">
        <f t="shared" si="238"/>
        <v>3655.6281708649294</v>
      </c>
    </row>
    <row r="3719" spans="1:14" x14ac:dyDescent="0.25">
      <c r="A3719" s="5">
        <v>82</v>
      </c>
      <c r="B3719" s="9" t="s">
        <v>147</v>
      </c>
      <c r="C3719" s="10" t="s">
        <v>148</v>
      </c>
      <c r="D3719" s="11">
        <v>1982</v>
      </c>
      <c r="E3719" s="7" t="s">
        <v>193</v>
      </c>
      <c r="F3719" s="8">
        <v>4996</v>
      </c>
      <c r="G3719" s="8">
        <v>81720</v>
      </c>
      <c r="H3719" s="8">
        <v>4200</v>
      </c>
      <c r="I3719" s="8">
        <v>114424</v>
      </c>
      <c r="J3719" t="str">
        <f>LOOKUP(A3719,Feuil7!A$2:A$28,Feuil7!D$2:D$28)</f>
        <v>RHONE-ALPES</v>
      </c>
      <c r="K3719" t="str">
        <f t="shared" si="235"/>
        <v>niveau primaire</v>
      </c>
      <c r="L3719" t="str">
        <f t="shared" si="236"/>
        <v>CENTRE-EST</v>
      </c>
      <c r="M3719" s="11">
        <f t="shared" si="237"/>
        <v>205340</v>
      </c>
      <c r="N3719" s="11">
        <f t="shared" si="238"/>
        <v>9196</v>
      </c>
    </row>
    <row r="3720" spans="1:14" x14ac:dyDescent="0.25">
      <c r="A3720" s="5">
        <v>52</v>
      </c>
      <c r="B3720" s="9" t="s">
        <v>100</v>
      </c>
      <c r="C3720" s="10" t="s">
        <v>101</v>
      </c>
      <c r="D3720" s="11">
        <v>2006</v>
      </c>
      <c r="E3720" s="7" t="s">
        <v>196</v>
      </c>
      <c r="F3720" s="8">
        <v>10306.252483904145</v>
      </c>
      <c r="G3720" s="8">
        <v>60194.109643202035</v>
      </c>
      <c r="H3720" s="8">
        <v>10446.506710442207</v>
      </c>
      <c r="I3720" s="8">
        <v>65914.626157978681</v>
      </c>
      <c r="J3720" t="str">
        <f>LOOKUP(A3720,Feuil7!A$2:A$28,Feuil7!D$2:D$28)</f>
        <v>PAYS DE LA LOIRE</v>
      </c>
      <c r="K3720" t="str">
        <f t="shared" si="235"/>
        <v>niveau supérieur</v>
      </c>
      <c r="L3720" t="str">
        <f t="shared" si="236"/>
        <v>OUEST</v>
      </c>
      <c r="M3720" s="11">
        <f t="shared" si="237"/>
        <v>146861.49499552709</v>
      </c>
      <c r="N3720" s="11">
        <f t="shared" si="238"/>
        <v>20752.759194346352</v>
      </c>
    </row>
    <row r="3721" spans="1:14" x14ac:dyDescent="0.25">
      <c r="A3721" s="5">
        <v>52</v>
      </c>
      <c r="B3721" s="9" t="s">
        <v>100</v>
      </c>
      <c r="C3721" s="10" t="s">
        <v>101</v>
      </c>
      <c r="D3721" s="11">
        <v>1975</v>
      </c>
      <c r="E3721" s="7" t="s">
        <v>195</v>
      </c>
      <c r="F3721" s="8">
        <v>19770</v>
      </c>
      <c r="G3721" s="8">
        <v>52160</v>
      </c>
      <c r="H3721" s="8">
        <v>13880</v>
      </c>
      <c r="I3721" s="8">
        <v>28905</v>
      </c>
      <c r="J3721" t="str">
        <f>LOOKUP(A3721,Feuil7!A$2:A$28,Feuil7!D$2:D$28)</f>
        <v>PAYS DE LA LOIRE</v>
      </c>
      <c r="K3721" t="str">
        <f t="shared" si="235"/>
        <v>niveau secondaire</v>
      </c>
      <c r="L3721" t="str">
        <f t="shared" si="236"/>
        <v>OUEST</v>
      </c>
      <c r="M3721" s="11">
        <f t="shared" si="237"/>
        <v>114715</v>
      </c>
      <c r="N3721" s="11">
        <f t="shared" si="238"/>
        <v>33650</v>
      </c>
    </row>
    <row r="3722" spans="1:14" x14ac:dyDescent="0.25">
      <c r="A3722" s="5">
        <v>72</v>
      </c>
      <c r="B3722" s="9" t="s">
        <v>137</v>
      </c>
      <c r="C3722" s="10" t="s">
        <v>138</v>
      </c>
      <c r="D3722" s="11">
        <v>1975</v>
      </c>
      <c r="E3722" s="7" t="s">
        <v>11</v>
      </c>
      <c r="F3722" s="8">
        <v>5940</v>
      </c>
      <c r="G3722" s="8">
        <v>61545</v>
      </c>
      <c r="H3722" s="8">
        <v>5500</v>
      </c>
      <c r="I3722" s="8">
        <v>78830</v>
      </c>
      <c r="J3722" t="str">
        <f>LOOKUP(A3722,Feuil7!A$2:A$28,Feuil7!D$2:D$28)</f>
        <v>AQUITAINE</v>
      </c>
      <c r="K3722" t="str">
        <f t="shared" si="235"/>
        <v>niveau primaire</v>
      </c>
      <c r="L3722" t="str">
        <f t="shared" si="236"/>
        <v>SUD-OUEST</v>
      </c>
      <c r="M3722" s="11">
        <f t="shared" si="237"/>
        <v>151815</v>
      </c>
      <c r="N3722" s="11">
        <f t="shared" si="238"/>
        <v>11440</v>
      </c>
    </row>
    <row r="3723" spans="1:14" x14ac:dyDescent="0.25">
      <c r="A3723" s="5">
        <v>74</v>
      </c>
      <c r="B3723" s="9" t="s">
        <v>48</v>
      </c>
      <c r="C3723" s="10" t="s">
        <v>49</v>
      </c>
      <c r="D3723" s="11">
        <v>2006</v>
      </c>
      <c r="E3723" s="7" t="s">
        <v>11</v>
      </c>
      <c r="F3723" s="8">
        <v>1031.4045775529942</v>
      </c>
      <c r="G3723" s="8">
        <v>13343.407703763551</v>
      </c>
      <c r="H3723" s="8">
        <v>728.19651096005566</v>
      </c>
      <c r="I3723" s="8">
        <v>16925.917927355888</v>
      </c>
      <c r="J3723" t="str">
        <f>LOOKUP(A3723,Feuil7!A$2:A$28,Feuil7!D$2:D$28)</f>
        <v>LIMOUSIN</v>
      </c>
      <c r="K3723" t="str">
        <f t="shared" si="235"/>
        <v>niveau primaire</v>
      </c>
      <c r="L3723" t="str">
        <f t="shared" si="236"/>
        <v>SUD-OUEST</v>
      </c>
      <c r="M3723" s="11">
        <f t="shared" si="237"/>
        <v>32028.926719632487</v>
      </c>
      <c r="N3723" s="11">
        <f t="shared" si="238"/>
        <v>1759.6010885130499</v>
      </c>
    </row>
    <row r="3724" spans="1:14" x14ac:dyDescent="0.25">
      <c r="A3724" s="5">
        <v>11</v>
      </c>
      <c r="B3724" s="9" t="s">
        <v>16</v>
      </c>
      <c r="C3724" s="10" t="s">
        <v>189</v>
      </c>
      <c r="D3724">
        <v>1968</v>
      </c>
      <c r="E3724" s="7" t="s">
        <v>11</v>
      </c>
      <c r="F3724" s="8">
        <v>23036</v>
      </c>
      <c r="G3724" s="8">
        <v>145268</v>
      </c>
      <c r="H3724" s="8">
        <v>16028</v>
      </c>
      <c r="I3724" s="8">
        <v>164952</v>
      </c>
      <c r="J3724" t="str">
        <f>LOOKUP(A3724,Feuil7!A$2:A$28,Feuil7!D$2:D$28)</f>
        <v>ILE-DE-FRANCE</v>
      </c>
      <c r="K3724" t="str">
        <f t="shared" si="235"/>
        <v>niveau primaire</v>
      </c>
      <c r="L3724" t="str">
        <f t="shared" si="236"/>
        <v>REGION PARISIENNE</v>
      </c>
      <c r="M3724" s="11">
        <f t="shared" si="237"/>
        <v>349284</v>
      </c>
      <c r="N3724" s="11">
        <f t="shared" si="238"/>
        <v>39064</v>
      </c>
    </row>
    <row r="3725" spans="1:14" x14ac:dyDescent="0.25">
      <c r="A3725" s="5">
        <v>26</v>
      </c>
      <c r="B3725" s="9" t="s">
        <v>21</v>
      </c>
      <c r="C3725" s="10" t="s">
        <v>56</v>
      </c>
      <c r="D3725">
        <v>1968</v>
      </c>
      <c r="E3725" s="7" t="s">
        <v>195</v>
      </c>
      <c r="F3725" s="8">
        <v>5968</v>
      </c>
      <c r="G3725" s="8">
        <v>11552</v>
      </c>
      <c r="H3725" s="8">
        <v>4492</v>
      </c>
      <c r="I3725" s="8">
        <v>9396</v>
      </c>
      <c r="J3725" t="str">
        <f>LOOKUP(A3725,Feuil7!A$2:A$28,Feuil7!D$2:D$28)</f>
        <v>BOURGOGNE</v>
      </c>
      <c r="K3725" t="str">
        <f t="shared" si="235"/>
        <v>niveau secondaire</v>
      </c>
      <c r="L3725" t="str">
        <f t="shared" si="236"/>
        <v>BASSIN PARISIEN</v>
      </c>
      <c r="M3725" s="11">
        <f t="shared" si="237"/>
        <v>31408</v>
      </c>
      <c r="N3725" s="11">
        <f t="shared" si="238"/>
        <v>10460</v>
      </c>
    </row>
    <row r="3726" spans="1:14" x14ac:dyDescent="0.25">
      <c r="A3726" s="5">
        <v>22</v>
      </c>
      <c r="B3726" s="9" t="s">
        <v>314</v>
      </c>
      <c r="C3726" s="10" t="s">
        <v>13</v>
      </c>
      <c r="D3726" s="11">
        <v>1975</v>
      </c>
      <c r="E3726" s="7" t="s">
        <v>195</v>
      </c>
      <c r="F3726" s="8">
        <v>8845</v>
      </c>
      <c r="G3726" s="8">
        <v>19560</v>
      </c>
      <c r="H3726" s="8">
        <v>4995</v>
      </c>
      <c r="I3726" s="8">
        <v>9645</v>
      </c>
      <c r="J3726" t="str">
        <f>LOOKUP(A3726,Feuil7!A$2:A$28,Feuil7!D$2:D$28)</f>
        <v>PICARDIE</v>
      </c>
      <c r="K3726" t="str">
        <f t="shared" si="235"/>
        <v>niveau secondaire</v>
      </c>
      <c r="L3726" t="str">
        <f t="shared" si="236"/>
        <v>BASSIN PARISIEN</v>
      </c>
      <c r="M3726" s="11">
        <f t="shared" si="237"/>
        <v>43045</v>
      </c>
      <c r="N3726" s="11">
        <f t="shared" si="238"/>
        <v>13840</v>
      </c>
    </row>
    <row r="3727" spans="1:14" x14ac:dyDescent="0.25">
      <c r="A3727" s="5">
        <v>53</v>
      </c>
      <c r="B3727" s="9" t="s">
        <v>121</v>
      </c>
      <c r="C3727" s="10" t="s">
        <v>122</v>
      </c>
      <c r="D3727" s="11">
        <v>1999</v>
      </c>
      <c r="E3727" s="7" t="s">
        <v>197</v>
      </c>
      <c r="F3727" s="8">
        <v>2364</v>
      </c>
      <c r="G3727" s="8">
        <v>28887</v>
      </c>
      <c r="H3727" s="8">
        <v>2981</v>
      </c>
      <c r="I3727" s="8">
        <v>31192</v>
      </c>
      <c r="J3727" t="str">
        <f>LOOKUP(A3727,Feuil7!A$2:A$28,Feuil7!D$2:D$28)</f>
        <v>BRETAGNE</v>
      </c>
      <c r="K3727" t="str">
        <f t="shared" si="235"/>
        <v>niveau supérieur</v>
      </c>
      <c r="L3727" t="str">
        <f t="shared" si="236"/>
        <v>OUEST</v>
      </c>
      <c r="M3727" s="11">
        <f t="shared" si="237"/>
        <v>65424</v>
      </c>
      <c r="N3727" s="11">
        <f t="shared" si="238"/>
        <v>5345</v>
      </c>
    </row>
    <row r="3728" spans="1:14" x14ac:dyDescent="0.25">
      <c r="A3728" s="5">
        <v>72</v>
      </c>
      <c r="B3728" s="9" t="s">
        <v>106</v>
      </c>
      <c r="C3728" s="10" t="s">
        <v>107</v>
      </c>
      <c r="D3728" s="11">
        <v>1999</v>
      </c>
      <c r="E3728" s="7" t="s">
        <v>11</v>
      </c>
      <c r="F3728" s="8">
        <v>1867</v>
      </c>
      <c r="G3728" s="8">
        <v>24153</v>
      </c>
      <c r="H3728" s="8">
        <v>1386</v>
      </c>
      <c r="I3728" s="8">
        <v>28929</v>
      </c>
      <c r="J3728" t="str">
        <f>LOOKUP(A3728,Feuil7!A$2:A$28,Feuil7!D$2:D$28)</f>
        <v>AQUITAINE</v>
      </c>
      <c r="K3728" t="str">
        <f t="shared" si="235"/>
        <v>niveau primaire</v>
      </c>
      <c r="L3728" t="str">
        <f t="shared" si="236"/>
        <v>SUD-OUEST</v>
      </c>
      <c r="M3728" s="11">
        <f t="shared" si="237"/>
        <v>56335</v>
      </c>
      <c r="N3728" s="11">
        <f t="shared" si="238"/>
        <v>3253</v>
      </c>
    </row>
    <row r="3729" spans="1:14" x14ac:dyDescent="0.25">
      <c r="A3729" s="5">
        <v>42</v>
      </c>
      <c r="B3729" s="9" t="s">
        <v>145</v>
      </c>
      <c r="C3729" s="10" t="s">
        <v>146</v>
      </c>
      <c r="D3729" s="11">
        <v>2011</v>
      </c>
      <c r="E3729" s="7" t="s">
        <v>197</v>
      </c>
      <c r="F3729" s="8">
        <v>3648.919846225213</v>
      </c>
      <c r="G3729" s="8">
        <v>55854.423602133618</v>
      </c>
      <c r="H3729" s="8">
        <v>4834.8450705189325</v>
      </c>
      <c r="I3729" s="8">
        <v>62155.241563478827</v>
      </c>
      <c r="J3729" t="str">
        <f>LOOKUP(A3729,Feuil7!A$2:A$28,Feuil7!D$2:D$28)</f>
        <v>ALSACE</v>
      </c>
      <c r="K3729" t="str">
        <f t="shared" si="235"/>
        <v>niveau supérieur</v>
      </c>
      <c r="L3729" t="str">
        <f t="shared" si="236"/>
        <v>EST</v>
      </c>
      <c r="M3729" s="11">
        <f t="shared" si="237"/>
        <v>126493.43008235659</v>
      </c>
      <c r="N3729" s="11">
        <f t="shared" si="238"/>
        <v>8483.764916744145</v>
      </c>
    </row>
    <row r="3730" spans="1:14" x14ac:dyDescent="0.25">
      <c r="A3730" s="5">
        <v>72</v>
      </c>
      <c r="B3730" s="9" t="s">
        <v>44</v>
      </c>
      <c r="C3730" s="10" t="s">
        <v>62</v>
      </c>
      <c r="D3730" s="11">
        <v>2006</v>
      </c>
      <c r="E3730" s="7" t="s">
        <v>196</v>
      </c>
      <c r="F3730" s="8">
        <v>2176.1740493499351</v>
      </c>
      <c r="G3730" s="8">
        <v>18868.11328697197</v>
      </c>
      <c r="H3730" s="8">
        <v>2258.9580577880088</v>
      </c>
      <c r="I3730" s="8">
        <v>22699.126095483778</v>
      </c>
      <c r="J3730" t="str">
        <f>LOOKUP(A3730,Feuil7!A$2:A$28,Feuil7!D$2:D$28)</f>
        <v>AQUITAINE</v>
      </c>
      <c r="K3730" t="str">
        <f t="shared" si="235"/>
        <v>niveau supérieur</v>
      </c>
      <c r="L3730" t="str">
        <f t="shared" si="236"/>
        <v>SUD-OUEST</v>
      </c>
      <c r="M3730" s="11">
        <f t="shared" si="237"/>
        <v>46002.371489593686</v>
      </c>
      <c r="N3730" s="11">
        <f t="shared" si="238"/>
        <v>4435.1321071379443</v>
      </c>
    </row>
    <row r="3731" spans="1:14" x14ac:dyDescent="0.25">
      <c r="A3731" s="5">
        <v>93</v>
      </c>
      <c r="B3731" s="9" t="s">
        <v>311</v>
      </c>
      <c r="C3731" s="10" t="s">
        <v>18</v>
      </c>
      <c r="D3731" s="11">
        <v>1975</v>
      </c>
      <c r="E3731" s="7" t="s">
        <v>196</v>
      </c>
      <c r="F3731" s="8">
        <v>490</v>
      </c>
      <c r="G3731" s="8">
        <v>2120</v>
      </c>
      <c r="H3731" s="8">
        <v>565</v>
      </c>
      <c r="I3731" s="8">
        <v>2105</v>
      </c>
      <c r="J3731" t="str">
        <f>LOOKUP(A3731,Feuil7!A$2:A$28,Feuil7!D$2:D$28)</f>
        <v>PROVENCE-ALPES-COTE D'AZUR</v>
      </c>
      <c r="K3731" t="str">
        <f t="shared" si="235"/>
        <v>niveau supérieur</v>
      </c>
      <c r="L3731" t="str">
        <f t="shared" si="236"/>
        <v>MEDITERRANEE</v>
      </c>
      <c r="M3731" s="11">
        <f t="shared" si="237"/>
        <v>5280</v>
      </c>
      <c r="N3731" s="11">
        <f t="shared" si="238"/>
        <v>1055</v>
      </c>
    </row>
    <row r="3732" spans="1:14" x14ac:dyDescent="0.25">
      <c r="A3732" s="5">
        <v>94</v>
      </c>
      <c r="B3732" s="9" t="s">
        <v>51</v>
      </c>
      <c r="C3732" s="10" t="s">
        <v>52</v>
      </c>
      <c r="D3732" s="11">
        <v>1975</v>
      </c>
      <c r="E3732" s="7" t="s">
        <v>197</v>
      </c>
      <c r="F3732" s="8">
        <v>80</v>
      </c>
      <c r="G3732" s="8">
        <v>1665</v>
      </c>
      <c r="H3732" s="8">
        <v>225</v>
      </c>
      <c r="I3732" s="8">
        <v>1085</v>
      </c>
      <c r="J3732" t="str">
        <f>LOOKUP(A3732,Feuil7!A$2:A$28,Feuil7!D$2:D$28)</f>
        <v>CORSE</v>
      </c>
      <c r="K3732" t="str">
        <f t="shared" si="235"/>
        <v>niveau supérieur</v>
      </c>
      <c r="L3732" t="str">
        <f t="shared" si="236"/>
        <v>MEDITERRANEE</v>
      </c>
      <c r="M3732" s="11">
        <f t="shared" si="237"/>
        <v>3055</v>
      </c>
      <c r="N3732" s="11">
        <f t="shared" si="238"/>
        <v>305</v>
      </c>
    </row>
    <row r="3733" spans="1:14" x14ac:dyDescent="0.25">
      <c r="A3733" s="5">
        <v>24</v>
      </c>
      <c r="B3733" s="9" t="s">
        <v>86</v>
      </c>
      <c r="C3733" s="10" t="s">
        <v>87</v>
      </c>
      <c r="D3733" s="11">
        <v>1975</v>
      </c>
      <c r="E3733" s="7" t="s">
        <v>194</v>
      </c>
      <c r="F3733" s="8">
        <v>2020</v>
      </c>
      <c r="G3733" s="8">
        <v>4845</v>
      </c>
      <c r="H3733" s="8">
        <v>2365</v>
      </c>
      <c r="I3733" s="8">
        <v>8515</v>
      </c>
      <c r="J3733" t="str">
        <f>LOOKUP(A3733,Feuil7!A$2:A$28,Feuil7!D$2:D$28)</f>
        <v>CENTRE</v>
      </c>
      <c r="K3733" t="str">
        <f t="shared" si="235"/>
        <v>niveau secondaire</v>
      </c>
      <c r="L3733" t="str">
        <f t="shared" si="236"/>
        <v>BASSIN PARISIEN</v>
      </c>
      <c r="M3733" s="11">
        <f t="shared" si="237"/>
        <v>17745</v>
      </c>
      <c r="N3733" s="11">
        <f t="shared" si="238"/>
        <v>4385</v>
      </c>
    </row>
    <row r="3734" spans="1:14" x14ac:dyDescent="0.25">
      <c r="A3734" s="5">
        <v>54</v>
      </c>
      <c r="B3734" s="9" t="s">
        <v>164</v>
      </c>
      <c r="C3734" s="10" t="s">
        <v>165</v>
      </c>
      <c r="D3734" s="11">
        <v>2011</v>
      </c>
      <c r="E3734" s="7" t="s">
        <v>194</v>
      </c>
      <c r="F3734" s="8">
        <v>1186.9018473023482</v>
      </c>
      <c r="G3734" s="8">
        <v>5890.9026033171958</v>
      </c>
      <c r="H3734" s="8">
        <v>817.71978053004409</v>
      </c>
      <c r="I3734" s="8">
        <v>8897.9802636250442</v>
      </c>
      <c r="J3734" t="str">
        <f>LOOKUP(A3734,Feuil7!A$2:A$28,Feuil7!D$2:D$28)</f>
        <v>POITOU-CHARENTES</v>
      </c>
      <c r="K3734" t="str">
        <f t="shared" si="235"/>
        <v>niveau secondaire</v>
      </c>
      <c r="L3734" t="str">
        <f t="shared" si="236"/>
        <v>OUEST</v>
      </c>
      <c r="M3734" s="11">
        <f t="shared" si="237"/>
        <v>16793.504494774632</v>
      </c>
      <c r="N3734" s="11">
        <f t="shared" si="238"/>
        <v>2004.6216278323923</v>
      </c>
    </row>
    <row r="3735" spans="1:14" x14ac:dyDescent="0.25">
      <c r="A3735" s="5">
        <v>11</v>
      </c>
      <c r="B3735" s="9" t="s">
        <v>16</v>
      </c>
      <c r="C3735" s="10" t="s">
        <v>189</v>
      </c>
      <c r="D3735" s="11">
        <v>2006</v>
      </c>
      <c r="E3735" s="7" t="s">
        <v>196</v>
      </c>
      <c r="F3735" s="8">
        <v>10861.141515054947</v>
      </c>
      <c r="G3735" s="8">
        <v>66473.28972158648</v>
      </c>
      <c r="H3735" s="8">
        <v>14085.28691731371</v>
      </c>
      <c r="I3735" s="8">
        <v>74226.464536877829</v>
      </c>
      <c r="J3735" t="str">
        <f>LOOKUP(A3735,Feuil7!A$2:A$28,Feuil7!D$2:D$28)</f>
        <v>ILE-DE-FRANCE</v>
      </c>
      <c r="K3735" t="str">
        <f t="shared" si="235"/>
        <v>niveau supérieur</v>
      </c>
      <c r="L3735" t="str">
        <f t="shared" si="236"/>
        <v>REGION PARISIENNE</v>
      </c>
      <c r="M3735" s="11">
        <f t="shared" si="237"/>
        <v>165646.18269083297</v>
      </c>
      <c r="N3735" s="11">
        <f t="shared" si="238"/>
        <v>24946.428432368659</v>
      </c>
    </row>
    <row r="3736" spans="1:14" x14ac:dyDescent="0.25">
      <c r="A3736" s="5">
        <v>82</v>
      </c>
      <c r="B3736" s="9" t="s">
        <v>96</v>
      </c>
      <c r="C3736" s="10" t="s">
        <v>97</v>
      </c>
      <c r="D3736" s="11">
        <v>1999</v>
      </c>
      <c r="E3736" s="7" t="s">
        <v>194</v>
      </c>
      <c r="F3736" s="8">
        <v>1929</v>
      </c>
      <c r="G3736" s="8">
        <v>11537</v>
      </c>
      <c r="H3736" s="8">
        <v>1438</v>
      </c>
      <c r="I3736" s="8">
        <v>21120</v>
      </c>
      <c r="J3736" t="str">
        <f>LOOKUP(A3736,Feuil7!A$2:A$28,Feuil7!D$2:D$28)</f>
        <v>RHONE-ALPES</v>
      </c>
      <c r="K3736" t="str">
        <f t="shared" si="235"/>
        <v>niveau secondaire</v>
      </c>
      <c r="L3736" t="str">
        <f t="shared" si="236"/>
        <v>CENTRE-EST</v>
      </c>
      <c r="M3736" s="11">
        <f t="shared" si="237"/>
        <v>36024</v>
      </c>
      <c r="N3736" s="11">
        <f t="shared" si="238"/>
        <v>3367</v>
      </c>
    </row>
    <row r="3737" spans="1:14" x14ac:dyDescent="0.25">
      <c r="A3737" s="5">
        <v>52</v>
      </c>
      <c r="B3737" s="9" t="s">
        <v>57</v>
      </c>
      <c r="C3737" s="10" t="s">
        <v>117</v>
      </c>
      <c r="D3737">
        <v>1968</v>
      </c>
      <c r="E3737" s="7" t="s">
        <v>197</v>
      </c>
      <c r="F3737" s="8">
        <v>164</v>
      </c>
      <c r="G3737" s="8">
        <v>1572</v>
      </c>
      <c r="H3737" s="8">
        <v>88</v>
      </c>
      <c r="I3737" s="8">
        <v>472</v>
      </c>
      <c r="J3737" t="str">
        <f>LOOKUP(A3737,Feuil7!A$2:A$28,Feuil7!D$2:D$28)</f>
        <v>PAYS DE LA LOIRE</v>
      </c>
      <c r="K3737" t="str">
        <f t="shared" si="235"/>
        <v>niveau supérieur</v>
      </c>
      <c r="L3737" t="str">
        <f t="shared" si="236"/>
        <v>OUEST</v>
      </c>
      <c r="M3737" s="11">
        <f t="shared" si="237"/>
        <v>2296</v>
      </c>
      <c r="N3737" s="11">
        <f t="shared" si="238"/>
        <v>252</v>
      </c>
    </row>
    <row r="3738" spans="1:14" x14ac:dyDescent="0.25">
      <c r="A3738" s="5">
        <v>82</v>
      </c>
      <c r="B3738" s="9" t="s">
        <v>23</v>
      </c>
      <c r="C3738" s="10" t="s">
        <v>154</v>
      </c>
      <c r="D3738" s="11">
        <v>1999</v>
      </c>
      <c r="E3738" s="7" t="s">
        <v>11</v>
      </c>
      <c r="F3738" s="8">
        <v>1578</v>
      </c>
      <c r="G3738" s="8">
        <v>18218</v>
      </c>
      <c r="H3738" s="8">
        <v>1093</v>
      </c>
      <c r="I3738" s="8">
        <v>19748</v>
      </c>
      <c r="J3738" t="str">
        <f>LOOKUP(A3738,Feuil7!A$2:A$28,Feuil7!D$2:D$28)</f>
        <v>RHONE-ALPES</v>
      </c>
      <c r="K3738" t="str">
        <f t="shared" si="235"/>
        <v>niveau primaire</v>
      </c>
      <c r="L3738" t="str">
        <f t="shared" si="236"/>
        <v>CENTRE-EST</v>
      </c>
      <c r="M3738" s="11">
        <f t="shared" si="237"/>
        <v>40637</v>
      </c>
      <c r="N3738" s="11">
        <f t="shared" si="238"/>
        <v>2671</v>
      </c>
    </row>
    <row r="3739" spans="1:14" x14ac:dyDescent="0.25">
      <c r="A3739" s="5">
        <v>72</v>
      </c>
      <c r="B3739" s="9" t="s">
        <v>92</v>
      </c>
      <c r="C3739" s="10" t="s">
        <v>93</v>
      </c>
      <c r="D3739">
        <v>1968</v>
      </c>
      <c r="E3739" s="7" t="s">
        <v>193</v>
      </c>
      <c r="F3739" s="8">
        <v>3824</v>
      </c>
      <c r="G3739" s="8">
        <v>22092</v>
      </c>
      <c r="H3739" s="8">
        <v>3920</v>
      </c>
      <c r="I3739" s="8">
        <v>23912</v>
      </c>
      <c r="J3739" t="str">
        <f>LOOKUP(A3739,Feuil7!A$2:A$28,Feuil7!D$2:D$28)</f>
        <v>AQUITAINE</v>
      </c>
      <c r="K3739" t="str">
        <f t="shared" si="235"/>
        <v>niveau primaire</v>
      </c>
      <c r="L3739" t="str">
        <f t="shared" si="236"/>
        <v>SUD-OUEST</v>
      </c>
      <c r="M3739" s="11">
        <f t="shared" si="237"/>
        <v>53748</v>
      </c>
      <c r="N3739" s="11">
        <f t="shared" si="238"/>
        <v>7744</v>
      </c>
    </row>
    <row r="3740" spans="1:14" x14ac:dyDescent="0.25">
      <c r="A3740" s="5">
        <v>23</v>
      </c>
      <c r="B3740" s="9" t="s">
        <v>66</v>
      </c>
      <c r="C3740" s="10" t="s">
        <v>67</v>
      </c>
      <c r="D3740">
        <v>1968</v>
      </c>
      <c r="E3740" s="7" t="s">
        <v>197</v>
      </c>
      <c r="F3740" s="8">
        <v>316</v>
      </c>
      <c r="G3740" s="8">
        <v>3496</v>
      </c>
      <c r="H3740" s="8">
        <v>200</v>
      </c>
      <c r="I3740" s="8">
        <v>1116</v>
      </c>
      <c r="J3740" t="str">
        <f>LOOKUP(A3740,Feuil7!A$2:A$28,Feuil7!D$2:D$28)</f>
        <v>HAUTE-NORMANDIE</v>
      </c>
      <c r="K3740" t="str">
        <f t="shared" si="235"/>
        <v>niveau supérieur</v>
      </c>
      <c r="L3740" t="str">
        <f t="shared" si="236"/>
        <v>BASSIN PARISIEN</v>
      </c>
      <c r="M3740" s="11">
        <f t="shared" si="237"/>
        <v>5128</v>
      </c>
      <c r="N3740" s="11">
        <f t="shared" si="238"/>
        <v>516</v>
      </c>
    </row>
    <row r="3741" spans="1:14" x14ac:dyDescent="0.25">
      <c r="A3741" s="5">
        <v>73</v>
      </c>
      <c r="B3741" s="9" t="s">
        <v>76</v>
      </c>
      <c r="C3741" s="10" t="s">
        <v>77</v>
      </c>
      <c r="D3741" s="11">
        <v>2011</v>
      </c>
      <c r="E3741" s="7" t="s">
        <v>197</v>
      </c>
      <c r="F3741" s="8">
        <v>682.31938735386393</v>
      </c>
      <c r="G3741" s="8">
        <v>13125.136874296932</v>
      </c>
      <c r="H3741" s="8">
        <v>708.14339068971231</v>
      </c>
      <c r="I3741" s="8">
        <v>16931.841238368954</v>
      </c>
      <c r="J3741" t="str">
        <f>LOOKUP(A3741,Feuil7!A$2:A$28,Feuil7!D$2:D$28)</f>
        <v>MIDI-PYRENEES</v>
      </c>
      <c r="K3741" t="str">
        <f t="shared" si="235"/>
        <v>niveau supérieur</v>
      </c>
      <c r="L3741" t="str">
        <f t="shared" si="236"/>
        <v>SUD-OUEST</v>
      </c>
      <c r="M3741" s="11">
        <f t="shared" si="237"/>
        <v>31447.440890709462</v>
      </c>
      <c r="N3741" s="11">
        <f t="shared" si="238"/>
        <v>1390.4627780435762</v>
      </c>
    </row>
    <row r="3742" spans="1:14" x14ac:dyDescent="0.25">
      <c r="A3742" s="5">
        <v>73</v>
      </c>
      <c r="B3742" s="9" t="s">
        <v>168</v>
      </c>
      <c r="C3742" s="10" t="s">
        <v>169</v>
      </c>
      <c r="D3742" s="11">
        <v>1990</v>
      </c>
      <c r="E3742" s="7" t="s">
        <v>193</v>
      </c>
      <c r="F3742" s="8">
        <v>534</v>
      </c>
      <c r="G3742" s="8">
        <v>23777</v>
      </c>
      <c r="H3742" s="8">
        <v>324</v>
      </c>
      <c r="I3742" s="8">
        <v>29932</v>
      </c>
      <c r="J3742" t="str">
        <f>LOOKUP(A3742,Feuil7!A$2:A$28,Feuil7!D$2:D$28)</f>
        <v>MIDI-PYRENEES</v>
      </c>
      <c r="K3742" t="str">
        <f t="shared" si="235"/>
        <v>niveau primaire</v>
      </c>
      <c r="L3742" t="str">
        <f t="shared" si="236"/>
        <v>SUD-OUEST</v>
      </c>
      <c r="M3742" s="11">
        <f t="shared" si="237"/>
        <v>54567</v>
      </c>
      <c r="N3742" s="11">
        <f t="shared" si="238"/>
        <v>858</v>
      </c>
    </row>
    <row r="3743" spans="1:14" x14ac:dyDescent="0.25">
      <c r="A3743" s="5">
        <v>73</v>
      </c>
      <c r="B3743" s="9" t="s">
        <v>9</v>
      </c>
      <c r="C3743" s="10" t="s">
        <v>170</v>
      </c>
      <c r="D3743" s="11">
        <v>2011</v>
      </c>
      <c r="E3743" s="7" t="s">
        <v>194</v>
      </c>
      <c r="F3743" s="8">
        <v>722.5896158369344</v>
      </c>
      <c r="G3743" s="8">
        <v>5003.8338920291335</v>
      </c>
      <c r="H3743" s="8">
        <v>578.56787728815186</v>
      </c>
      <c r="I3743" s="8">
        <v>6873.7852089173603</v>
      </c>
      <c r="J3743" t="str">
        <f>LOOKUP(A3743,Feuil7!A$2:A$28,Feuil7!D$2:D$28)</f>
        <v>MIDI-PYRENEES</v>
      </c>
      <c r="K3743" t="str">
        <f t="shared" si="235"/>
        <v>niveau secondaire</v>
      </c>
      <c r="L3743" t="str">
        <f t="shared" si="236"/>
        <v>SUD-OUEST</v>
      </c>
      <c r="M3743" s="11">
        <f t="shared" si="237"/>
        <v>13178.77659407158</v>
      </c>
      <c r="N3743" s="11">
        <f t="shared" si="238"/>
        <v>1301.1574931250861</v>
      </c>
    </row>
    <row r="3744" spans="1:14" x14ac:dyDescent="0.25">
      <c r="A3744" s="5">
        <v>11</v>
      </c>
      <c r="B3744" s="9" t="s">
        <v>27</v>
      </c>
      <c r="C3744" s="10" t="s">
        <v>186</v>
      </c>
      <c r="D3744" s="11">
        <v>1982</v>
      </c>
      <c r="E3744" s="7" t="s">
        <v>195</v>
      </c>
      <c r="F3744" s="8">
        <v>14836</v>
      </c>
      <c r="G3744" s="8">
        <v>52572</v>
      </c>
      <c r="H3744" s="8">
        <v>11756</v>
      </c>
      <c r="I3744" s="8">
        <v>39976</v>
      </c>
      <c r="J3744" t="str">
        <f>LOOKUP(A3744,Feuil7!A$2:A$28,Feuil7!D$2:D$28)</f>
        <v>ILE-DE-FRANCE</v>
      </c>
      <c r="K3744" t="str">
        <f t="shared" si="235"/>
        <v>niveau secondaire</v>
      </c>
      <c r="L3744" t="str">
        <f t="shared" si="236"/>
        <v>REGION PARISIENNE</v>
      </c>
      <c r="M3744" s="11">
        <f t="shared" si="237"/>
        <v>119140</v>
      </c>
      <c r="N3744" s="11">
        <f t="shared" si="238"/>
        <v>26592</v>
      </c>
    </row>
    <row r="3745" spans="1:14" x14ac:dyDescent="0.25">
      <c r="A3745" s="5">
        <v>82</v>
      </c>
      <c r="B3745" s="9" t="s">
        <v>55</v>
      </c>
      <c r="C3745" s="10" t="s">
        <v>65</v>
      </c>
      <c r="D3745" s="11">
        <v>1982</v>
      </c>
      <c r="E3745" s="7" t="s">
        <v>193</v>
      </c>
      <c r="F3745" s="8">
        <v>1348</v>
      </c>
      <c r="G3745" s="8">
        <v>28396</v>
      </c>
      <c r="H3745" s="8">
        <v>1164</v>
      </c>
      <c r="I3745" s="8">
        <v>36736</v>
      </c>
      <c r="J3745" t="str">
        <f>LOOKUP(A3745,Feuil7!A$2:A$28,Feuil7!D$2:D$28)</f>
        <v>RHONE-ALPES</v>
      </c>
      <c r="K3745" t="str">
        <f t="shared" si="235"/>
        <v>niveau primaire</v>
      </c>
      <c r="L3745" t="str">
        <f t="shared" si="236"/>
        <v>CENTRE-EST</v>
      </c>
      <c r="M3745" s="11">
        <f t="shared" si="237"/>
        <v>67644</v>
      </c>
      <c r="N3745" s="11">
        <f t="shared" si="238"/>
        <v>2512</v>
      </c>
    </row>
    <row r="3746" spans="1:14" x14ac:dyDescent="0.25">
      <c r="A3746" s="5">
        <v>21</v>
      </c>
      <c r="B3746" s="9" t="s">
        <v>25</v>
      </c>
      <c r="C3746" s="10" t="s">
        <v>26</v>
      </c>
      <c r="D3746" s="11">
        <v>1975</v>
      </c>
      <c r="E3746" s="7" t="s">
        <v>194</v>
      </c>
      <c r="F3746" s="8">
        <v>1060</v>
      </c>
      <c r="G3746" s="8">
        <v>2505</v>
      </c>
      <c r="H3746" s="8">
        <v>1500</v>
      </c>
      <c r="I3746" s="8">
        <v>3820</v>
      </c>
      <c r="J3746" t="str">
        <f>LOOKUP(A3746,Feuil7!A$2:A$28,Feuil7!D$2:D$28)</f>
        <v>CHAMPAGNE-ARDENNE</v>
      </c>
      <c r="K3746" t="str">
        <f t="shared" si="235"/>
        <v>niveau secondaire</v>
      </c>
      <c r="L3746" t="str">
        <f t="shared" si="236"/>
        <v>BASSIN PARISIEN</v>
      </c>
      <c r="M3746" s="11">
        <f t="shared" si="237"/>
        <v>8885</v>
      </c>
      <c r="N3746" s="11">
        <f t="shared" si="238"/>
        <v>2560</v>
      </c>
    </row>
    <row r="3747" spans="1:14" x14ac:dyDescent="0.25">
      <c r="A3747" s="5">
        <v>72</v>
      </c>
      <c r="B3747" s="9" t="s">
        <v>78</v>
      </c>
      <c r="C3747" s="10" t="s">
        <v>79</v>
      </c>
      <c r="D3747" s="11">
        <v>2011</v>
      </c>
      <c r="E3747" s="7" t="s">
        <v>197</v>
      </c>
      <c r="F3747" s="8">
        <v>7944.4277818860965</v>
      </c>
      <c r="G3747" s="8">
        <v>133522.14357787522</v>
      </c>
      <c r="H3747" s="8">
        <v>10786.374464441978</v>
      </c>
      <c r="I3747" s="8">
        <v>156079.23658401927</v>
      </c>
      <c r="J3747" t="str">
        <f>LOOKUP(A3747,Feuil7!A$2:A$28,Feuil7!D$2:D$28)</f>
        <v>AQUITAINE</v>
      </c>
      <c r="K3747" t="str">
        <f t="shared" si="235"/>
        <v>niveau supérieur</v>
      </c>
      <c r="L3747" t="str">
        <f t="shared" si="236"/>
        <v>SUD-OUEST</v>
      </c>
      <c r="M3747" s="11">
        <f t="shared" si="237"/>
        <v>308332.18240822258</v>
      </c>
      <c r="N3747" s="11">
        <f t="shared" si="238"/>
        <v>18730.802246328076</v>
      </c>
    </row>
    <row r="3748" spans="1:14" x14ac:dyDescent="0.25">
      <c r="A3748" s="5">
        <v>22</v>
      </c>
      <c r="B3748" s="9" t="s">
        <v>129</v>
      </c>
      <c r="C3748" s="10" t="s">
        <v>130</v>
      </c>
      <c r="D3748" s="11">
        <v>1975</v>
      </c>
      <c r="E3748" s="7" t="s">
        <v>194</v>
      </c>
      <c r="F3748" s="8">
        <v>2520</v>
      </c>
      <c r="G3748" s="8">
        <v>5695</v>
      </c>
      <c r="H3748" s="8">
        <v>3015</v>
      </c>
      <c r="I3748" s="8">
        <v>9375</v>
      </c>
      <c r="J3748" t="str">
        <f>LOOKUP(A3748,Feuil7!A$2:A$28,Feuil7!D$2:D$28)</f>
        <v>PICARDIE</v>
      </c>
      <c r="K3748" t="str">
        <f t="shared" si="235"/>
        <v>niveau secondaire</v>
      </c>
      <c r="L3748" t="str">
        <f t="shared" si="236"/>
        <v>BASSIN PARISIEN</v>
      </c>
      <c r="M3748" s="11">
        <f t="shared" si="237"/>
        <v>20605</v>
      </c>
      <c r="N3748" s="11">
        <f t="shared" si="238"/>
        <v>5535</v>
      </c>
    </row>
    <row r="3749" spans="1:14" x14ac:dyDescent="0.25">
      <c r="A3749" s="5">
        <v>24</v>
      </c>
      <c r="B3749" s="9" t="s">
        <v>84</v>
      </c>
      <c r="C3749" s="10" t="s">
        <v>85</v>
      </c>
      <c r="D3749" s="11">
        <v>1982</v>
      </c>
      <c r="E3749" s="7" t="s">
        <v>194</v>
      </c>
      <c r="F3749" s="8">
        <v>952</v>
      </c>
      <c r="G3749" s="8">
        <v>2608</v>
      </c>
      <c r="H3749" s="8">
        <v>1244</v>
      </c>
      <c r="I3749" s="8">
        <v>4548</v>
      </c>
      <c r="J3749" t="str">
        <f>LOOKUP(A3749,Feuil7!A$2:A$28,Feuil7!D$2:D$28)</f>
        <v>CENTRE</v>
      </c>
      <c r="K3749" t="str">
        <f t="shared" si="235"/>
        <v>niveau secondaire</v>
      </c>
      <c r="L3749" t="str">
        <f t="shared" si="236"/>
        <v>BASSIN PARISIEN</v>
      </c>
      <c r="M3749" s="11">
        <f t="shared" si="237"/>
        <v>9352</v>
      </c>
      <c r="N3749" s="11">
        <f t="shared" si="238"/>
        <v>2196</v>
      </c>
    </row>
    <row r="3750" spans="1:14" x14ac:dyDescent="0.25">
      <c r="A3750" s="5">
        <v>93</v>
      </c>
      <c r="B3750" s="9" t="s">
        <v>311</v>
      </c>
      <c r="C3750" s="10" t="s">
        <v>18</v>
      </c>
      <c r="D3750">
        <v>1968</v>
      </c>
      <c r="E3750" s="7" t="s">
        <v>194</v>
      </c>
      <c r="F3750" s="8">
        <v>320</v>
      </c>
      <c r="G3750" s="8">
        <v>1012</v>
      </c>
      <c r="H3750" s="8">
        <v>580</v>
      </c>
      <c r="I3750" s="8">
        <v>1624</v>
      </c>
      <c r="J3750" t="str">
        <f>LOOKUP(A3750,Feuil7!A$2:A$28,Feuil7!D$2:D$28)</f>
        <v>PROVENCE-ALPES-COTE D'AZUR</v>
      </c>
      <c r="K3750" t="str">
        <f t="shared" si="235"/>
        <v>niveau secondaire</v>
      </c>
      <c r="L3750" t="str">
        <f t="shared" si="236"/>
        <v>MEDITERRANEE</v>
      </c>
      <c r="M3750" s="11">
        <f t="shared" si="237"/>
        <v>3536</v>
      </c>
      <c r="N3750" s="11">
        <f t="shared" si="238"/>
        <v>900</v>
      </c>
    </row>
    <row r="3751" spans="1:14" x14ac:dyDescent="0.25">
      <c r="A3751" s="5">
        <v>23</v>
      </c>
      <c r="B3751" s="9" t="s">
        <v>158</v>
      </c>
      <c r="C3751" s="10" t="s">
        <v>159</v>
      </c>
      <c r="D3751" s="11">
        <v>2011</v>
      </c>
      <c r="E3751" s="7" t="s">
        <v>194</v>
      </c>
      <c r="F3751" s="8">
        <v>4178.8314170809417</v>
      </c>
      <c r="G3751" s="8">
        <v>16846.408223980259</v>
      </c>
      <c r="H3751" s="8">
        <v>3197.0343289696971</v>
      </c>
      <c r="I3751" s="8">
        <v>28257.686678231243</v>
      </c>
      <c r="J3751" t="str">
        <f>LOOKUP(A3751,Feuil7!A$2:A$28,Feuil7!D$2:D$28)</f>
        <v>HAUTE-NORMANDIE</v>
      </c>
      <c r="K3751" t="str">
        <f t="shared" si="235"/>
        <v>niveau secondaire</v>
      </c>
      <c r="L3751" t="str">
        <f t="shared" si="236"/>
        <v>BASSIN PARISIEN</v>
      </c>
      <c r="M3751" s="11">
        <f t="shared" si="237"/>
        <v>52479.960648262146</v>
      </c>
      <c r="N3751" s="11">
        <f t="shared" si="238"/>
        <v>7375.8657460506383</v>
      </c>
    </row>
    <row r="3752" spans="1:14" x14ac:dyDescent="0.25">
      <c r="A3752" s="5">
        <v>72</v>
      </c>
      <c r="B3752" s="9" t="s">
        <v>92</v>
      </c>
      <c r="C3752" s="10" t="s">
        <v>93</v>
      </c>
      <c r="D3752" s="11">
        <v>2006</v>
      </c>
      <c r="E3752" s="7" t="s">
        <v>197</v>
      </c>
      <c r="F3752" s="8">
        <v>1292.3867869661856</v>
      </c>
      <c r="G3752" s="8">
        <v>21261.009597859735</v>
      </c>
      <c r="H3752" s="8">
        <v>1519.3571811493498</v>
      </c>
      <c r="I3752" s="8">
        <v>24807.943045999429</v>
      </c>
      <c r="J3752" t="str">
        <f>LOOKUP(A3752,Feuil7!A$2:A$28,Feuil7!D$2:D$28)</f>
        <v>AQUITAINE</v>
      </c>
      <c r="K3752" t="str">
        <f t="shared" si="235"/>
        <v>niveau supérieur</v>
      </c>
      <c r="L3752" t="str">
        <f t="shared" si="236"/>
        <v>SUD-OUEST</v>
      </c>
      <c r="M3752" s="11">
        <f t="shared" si="237"/>
        <v>48880.696611974694</v>
      </c>
      <c r="N3752" s="11">
        <f t="shared" si="238"/>
        <v>2811.7439681155356</v>
      </c>
    </row>
    <row r="3753" spans="1:14" x14ac:dyDescent="0.25">
      <c r="A3753" s="5">
        <v>11</v>
      </c>
      <c r="B3753" s="9" t="s">
        <v>160</v>
      </c>
      <c r="C3753" s="10" t="s">
        <v>161</v>
      </c>
      <c r="D3753" s="11">
        <v>2006</v>
      </c>
      <c r="E3753" s="7" t="s">
        <v>193</v>
      </c>
      <c r="F3753" s="8">
        <v>365.7879010792808</v>
      </c>
      <c r="G3753" s="8">
        <v>34536.964108795481</v>
      </c>
      <c r="H3753" s="8">
        <v>253.86141715010777</v>
      </c>
      <c r="I3753" s="8">
        <v>54494.069071387574</v>
      </c>
      <c r="J3753" t="str">
        <f>LOOKUP(A3753,Feuil7!A$2:A$28,Feuil7!D$2:D$28)</f>
        <v>ILE-DE-FRANCE</v>
      </c>
      <c r="K3753" t="str">
        <f t="shared" si="235"/>
        <v>niveau primaire</v>
      </c>
      <c r="L3753" t="str">
        <f t="shared" si="236"/>
        <v>REGION PARISIENNE</v>
      </c>
      <c r="M3753" s="11">
        <f t="shared" si="237"/>
        <v>89650.68249841244</v>
      </c>
      <c r="N3753" s="11">
        <f t="shared" si="238"/>
        <v>619.64931822938854</v>
      </c>
    </row>
    <row r="3754" spans="1:14" x14ac:dyDescent="0.25">
      <c r="A3754" s="5">
        <v>24</v>
      </c>
      <c r="B3754" s="9" t="s">
        <v>86</v>
      </c>
      <c r="C3754" s="10" t="s">
        <v>87</v>
      </c>
      <c r="D3754" s="11">
        <v>1982</v>
      </c>
      <c r="E3754" s="7" t="s">
        <v>197</v>
      </c>
      <c r="F3754" s="8">
        <v>1004</v>
      </c>
      <c r="G3754" s="8">
        <v>11476</v>
      </c>
      <c r="H3754" s="8">
        <v>1728</v>
      </c>
      <c r="I3754" s="8">
        <v>11016</v>
      </c>
      <c r="J3754" t="str">
        <f>LOOKUP(A3754,Feuil7!A$2:A$28,Feuil7!D$2:D$28)</f>
        <v>CENTRE</v>
      </c>
      <c r="K3754" t="str">
        <f t="shared" si="235"/>
        <v>niveau supérieur</v>
      </c>
      <c r="L3754" t="str">
        <f t="shared" si="236"/>
        <v>BASSIN PARISIEN</v>
      </c>
      <c r="M3754" s="11">
        <f t="shared" si="237"/>
        <v>25224</v>
      </c>
      <c r="N3754" s="11">
        <f t="shared" si="238"/>
        <v>2732</v>
      </c>
    </row>
    <row r="3755" spans="1:14" x14ac:dyDescent="0.25">
      <c r="A3755" s="5">
        <v>91</v>
      </c>
      <c r="B3755" s="9" t="s">
        <v>28</v>
      </c>
      <c r="C3755" s="10" t="s">
        <v>29</v>
      </c>
      <c r="D3755" s="11">
        <v>1999</v>
      </c>
      <c r="E3755" s="7" t="s">
        <v>193</v>
      </c>
      <c r="F3755" s="8">
        <v>182</v>
      </c>
      <c r="G3755" s="8">
        <v>18425</v>
      </c>
      <c r="H3755" s="8">
        <v>130</v>
      </c>
      <c r="I3755" s="8">
        <v>24115</v>
      </c>
      <c r="J3755" t="str">
        <f>LOOKUP(A3755,Feuil7!A$2:A$28,Feuil7!D$2:D$28)</f>
        <v>LANGUEDOC-ROUSSILLON</v>
      </c>
      <c r="K3755" t="str">
        <f t="shared" si="235"/>
        <v>niveau primaire</v>
      </c>
      <c r="L3755" t="str">
        <f t="shared" si="236"/>
        <v>MEDITERRANEE</v>
      </c>
      <c r="M3755" s="11">
        <f t="shared" si="237"/>
        <v>42852</v>
      </c>
      <c r="N3755" s="11">
        <f t="shared" si="238"/>
        <v>312</v>
      </c>
    </row>
    <row r="3756" spans="1:14" x14ac:dyDescent="0.25">
      <c r="A3756" s="5">
        <v>94</v>
      </c>
      <c r="B3756" s="9" t="s">
        <v>51</v>
      </c>
      <c r="C3756" s="10" t="s">
        <v>52</v>
      </c>
      <c r="D3756" s="11">
        <v>1990</v>
      </c>
      <c r="E3756" s="7" t="s">
        <v>194</v>
      </c>
      <c r="F3756" s="8">
        <v>446</v>
      </c>
      <c r="G3756" s="8">
        <v>4180</v>
      </c>
      <c r="H3756" s="8">
        <v>444</v>
      </c>
      <c r="I3756" s="8">
        <v>5204</v>
      </c>
      <c r="J3756" t="str">
        <f>LOOKUP(A3756,Feuil7!A$2:A$28,Feuil7!D$2:D$28)</f>
        <v>CORSE</v>
      </c>
      <c r="K3756" t="str">
        <f t="shared" si="235"/>
        <v>niveau secondaire</v>
      </c>
      <c r="L3756" t="str">
        <f t="shared" si="236"/>
        <v>MEDITERRANEE</v>
      </c>
      <c r="M3756" s="11">
        <f t="shared" si="237"/>
        <v>10274</v>
      </c>
      <c r="N3756" s="11">
        <f t="shared" si="238"/>
        <v>890</v>
      </c>
    </row>
    <row r="3757" spans="1:14" x14ac:dyDescent="0.25">
      <c r="A3757" s="5">
        <v>72</v>
      </c>
      <c r="B3757" s="9" t="s">
        <v>92</v>
      </c>
      <c r="C3757" s="10" t="s">
        <v>93</v>
      </c>
      <c r="D3757" s="11">
        <v>2006</v>
      </c>
      <c r="E3757" s="7" t="s">
        <v>195</v>
      </c>
      <c r="F3757" s="8">
        <v>3636.6422726710152</v>
      </c>
      <c r="G3757" s="8">
        <v>42189.224137914636</v>
      </c>
      <c r="H3757" s="8">
        <v>2301.3716402933114</v>
      </c>
      <c r="I3757" s="8">
        <v>32220.762900531005</v>
      </c>
      <c r="J3757" t="str">
        <f>LOOKUP(A3757,Feuil7!A$2:A$28,Feuil7!D$2:D$28)</f>
        <v>AQUITAINE</v>
      </c>
      <c r="K3757" t="str">
        <f t="shared" si="235"/>
        <v>niveau secondaire</v>
      </c>
      <c r="L3757" t="str">
        <f t="shared" si="236"/>
        <v>SUD-OUEST</v>
      </c>
      <c r="M3757" s="11">
        <f t="shared" si="237"/>
        <v>80348.000951409966</v>
      </c>
      <c r="N3757" s="11">
        <f t="shared" si="238"/>
        <v>5938.0139129643267</v>
      </c>
    </row>
    <row r="3758" spans="1:14" x14ac:dyDescent="0.25">
      <c r="A3758" s="5">
        <v>52</v>
      </c>
      <c r="B3758" s="9" t="s">
        <v>100</v>
      </c>
      <c r="C3758" s="10" t="s">
        <v>101</v>
      </c>
      <c r="D3758" s="11">
        <v>2011</v>
      </c>
      <c r="E3758" s="7" t="s">
        <v>196</v>
      </c>
      <c r="F3758" s="8">
        <v>11372.432418593602</v>
      </c>
      <c r="G3758" s="8">
        <v>68725.173406672271</v>
      </c>
      <c r="H3758" s="8">
        <v>11261.615222816661</v>
      </c>
      <c r="I3758" s="8">
        <v>76021.049085954321</v>
      </c>
      <c r="J3758" t="str">
        <f>LOOKUP(A3758,Feuil7!A$2:A$28,Feuil7!D$2:D$28)</f>
        <v>PAYS DE LA LOIRE</v>
      </c>
      <c r="K3758" t="str">
        <f t="shared" si="235"/>
        <v>niveau supérieur</v>
      </c>
      <c r="L3758" t="str">
        <f t="shared" si="236"/>
        <v>OUEST</v>
      </c>
      <c r="M3758" s="11">
        <f t="shared" si="237"/>
        <v>167380.27013403684</v>
      </c>
      <c r="N3758" s="11">
        <f t="shared" si="238"/>
        <v>22634.047641410263</v>
      </c>
    </row>
    <row r="3759" spans="1:14" x14ac:dyDescent="0.25">
      <c r="A3759" s="5">
        <v>54</v>
      </c>
      <c r="B3759" s="9" t="s">
        <v>42</v>
      </c>
      <c r="C3759" s="10" t="s">
        <v>43</v>
      </c>
      <c r="D3759" s="11">
        <v>1999</v>
      </c>
      <c r="E3759" s="7" t="s">
        <v>11</v>
      </c>
      <c r="F3759" s="8">
        <v>3453</v>
      </c>
      <c r="G3759" s="8">
        <v>40826</v>
      </c>
      <c r="H3759" s="8">
        <v>2419</v>
      </c>
      <c r="I3759" s="8">
        <v>49169</v>
      </c>
      <c r="J3759" t="str">
        <f>LOOKUP(A3759,Feuil7!A$2:A$28,Feuil7!D$2:D$28)</f>
        <v>POITOU-CHARENTES</v>
      </c>
      <c r="K3759" t="str">
        <f t="shared" si="235"/>
        <v>niveau primaire</v>
      </c>
      <c r="L3759" t="str">
        <f t="shared" si="236"/>
        <v>OUEST</v>
      </c>
      <c r="M3759" s="11">
        <f t="shared" si="237"/>
        <v>95867</v>
      </c>
      <c r="N3759" s="11">
        <f t="shared" si="238"/>
        <v>5872</v>
      </c>
    </row>
    <row r="3760" spans="1:14" x14ac:dyDescent="0.25">
      <c r="A3760" s="5">
        <v>91</v>
      </c>
      <c r="B3760" s="9" t="s">
        <v>80</v>
      </c>
      <c r="C3760" s="10" t="s">
        <v>81</v>
      </c>
      <c r="D3760" s="11">
        <v>2011</v>
      </c>
      <c r="E3760" s="7" t="s">
        <v>197</v>
      </c>
      <c r="F3760" s="8">
        <v>5424.9129532042498</v>
      </c>
      <c r="G3760" s="8">
        <v>96951.918039624434</v>
      </c>
      <c r="H3760" s="8">
        <v>7673.5573043439454</v>
      </c>
      <c r="I3760" s="8">
        <v>115486.91783915748</v>
      </c>
      <c r="J3760" t="str">
        <f>LOOKUP(A3760,Feuil7!A$2:A$28,Feuil7!D$2:D$28)</f>
        <v>LANGUEDOC-ROUSSILLON</v>
      </c>
      <c r="K3760" t="str">
        <f t="shared" si="235"/>
        <v>niveau supérieur</v>
      </c>
      <c r="L3760" t="str">
        <f t="shared" si="236"/>
        <v>MEDITERRANEE</v>
      </c>
      <c r="M3760" s="11">
        <f t="shared" si="237"/>
        <v>225537.30613633012</v>
      </c>
      <c r="N3760" s="11">
        <f t="shared" si="238"/>
        <v>13098.470257548195</v>
      </c>
    </row>
    <row r="3761" spans="1:14" x14ac:dyDescent="0.25">
      <c r="A3761" s="5">
        <v>25</v>
      </c>
      <c r="B3761" s="9" t="s">
        <v>112</v>
      </c>
      <c r="C3761" s="10" t="s">
        <v>113</v>
      </c>
      <c r="D3761" s="11">
        <v>2011</v>
      </c>
      <c r="E3761" s="7" t="s">
        <v>11</v>
      </c>
      <c r="F3761" s="8">
        <v>2154.7109545068492</v>
      </c>
      <c r="G3761" s="8">
        <v>34691.834682721194</v>
      </c>
      <c r="H3761" s="8">
        <v>1350.4700746688616</v>
      </c>
      <c r="I3761" s="8">
        <v>42450.19535127881</v>
      </c>
      <c r="J3761" t="str">
        <f>LOOKUP(A3761,Feuil7!A$2:A$28,Feuil7!D$2:D$28)</f>
        <v>BASSE-NORMANDIE</v>
      </c>
      <c r="K3761" t="str">
        <f t="shared" si="235"/>
        <v>niveau primaire</v>
      </c>
      <c r="L3761" t="str">
        <f t="shared" si="236"/>
        <v>BASSIN PARISIEN</v>
      </c>
      <c r="M3761" s="11">
        <f t="shared" si="237"/>
        <v>80647.211063175724</v>
      </c>
      <c r="N3761" s="11">
        <f t="shared" si="238"/>
        <v>3505.181029175711</v>
      </c>
    </row>
    <row r="3762" spans="1:14" x14ac:dyDescent="0.25">
      <c r="A3762" s="5">
        <v>82</v>
      </c>
      <c r="B3762" s="9" t="s">
        <v>47</v>
      </c>
      <c r="C3762" s="10" t="s">
        <v>155</v>
      </c>
      <c r="D3762" s="11">
        <v>2006</v>
      </c>
      <c r="E3762" s="7" t="s">
        <v>197</v>
      </c>
      <c r="F3762" s="8">
        <v>3730.7516111843761</v>
      </c>
      <c r="G3762" s="8">
        <v>55398.932060372928</v>
      </c>
      <c r="H3762" s="8">
        <v>4878.8120762683266</v>
      </c>
      <c r="I3762" s="8">
        <v>63274.427834935021</v>
      </c>
      <c r="J3762" t="str">
        <f>LOOKUP(A3762,Feuil7!A$2:A$28,Feuil7!D$2:D$28)</f>
        <v>RHONE-ALPES</v>
      </c>
      <c r="K3762" t="str">
        <f t="shared" si="235"/>
        <v>niveau supérieur</v>
      </c>
      <c r="L3762" t="str">
        <f t="shared" si="236"/>
        <v>CENTRE-EST</v>
      </c>
      <c r="M3762" s="11">
        <f t="shared" si="237"/>
        <v>127282.92358276065</v>
      </c>
      <c r="N3762" s="11">
        <f t="shared" si="238"/>
        <v>8609.5636874527027</v>
      </c>
    </row>
    <row r="3763" spans="1:14" x14ac:dyDescent="0.25">
      <c r="A3763" s="5">
        <v>93</v>
      </c>
      <c r="B3763" s="9" t="s">
        <v>32</v>
      </c>
      <c r="C3763" s="10" t="s">
        <v>33</v>
      </c>
      <c r="D3763">
        <v>1968</v>
      </c>
      <c r="E3763" s="7" t="s">
        <v>194</v>
      </c>
      <c r="F3763" s="8">
        <v>3956</v>
      </c>
      <c r="G3763" s="8">
        <v>19796</v>
      </c>
      <c r="H3763" s="8">
        <v>4980</v>
      </c>
      <c r="I3763" s="8">
        <v>31680</v>
      </c>
      <c r="J3763" t="str">
        <f>LOOKUP(A3763,Feuil7!A$2:A$28,Feuil7!D$2:D$28)</f>
        <v>PROVENCE-ALPES-COTE D'AZUR</v>
      </c>
      <c r="K3763" t="str">
        <f t="shared" si="235"/>
        <v>niveau secondaire</v>
      </c>
      <c r="L3763" t="str">
        <f t="shared" si="236"/>
        <v>MEDITERRANEE</v>
      </c>
      <c r="M3763" s="11">
        <f t="shared" si="237"/>
        <v>60412</v>
      </c>
      <c r="N3763" s="11">
        <f t="shared" si="238"/>
        <v>8936</v>
      </c>
    </row>
    <row r="3764" spans="1:14" x14ac:dyDescent="0.25">
      <c r="A3764" s="5">
        <v>25</v>
      </c>
      <c r="B3764" s="9" t="s">
        <v>35</v>
      </c>
      <c r="C3764" s="10" t="s">
        <v>36</v>
      </c>
      <c r="D3764" s="11">
        <v>1999</v>
      </c>
      <c r="E3764" s="7" t="s">
        <v>196</v>
      </c>
      <c r="F3764" s="8">
        <v>3724</v>
      </c>
      <c r="G3764" s="8">
        <v>19575</v>
      </c>
      <c r="H3764" s="8">
        <v>4022</v>
      </c>
      <c r="I3764" s="8">
        <v>22807</v>
      </c>
      <c r="J3764" t="str">
        <f>LOOKUP(A3764,Feuil7!A$2:A$28,Feuil7!D$2:D$28)</f>
        <v>BASSE-NORMANDIE</v>
      </c>
      <c r="K3764" t="str">
        <f t="shared" si="235"/>
        <v>niveau supérieur</v>
      </c>
      <c r="L3764" t="str">
        <f t="shared" si="236"/>
        <v>BASSIN PARISIEN</v>
      </c>
      <c r="M3764" s="11">
        <f t="shared" si="237"/>
        <v>50128</v>
      </c>
      <c r="N3764" s="11">
        <f t="shared" si="238"/>
        <v>7746</v>
      </c>
    </row>
    <row r="3765" spans="1:14" x14ac:dyDescent="0.25">
      <c r="A3765" s="5">
        <v>31</v>
      </c>
      <c r="B3765" s="9" t="s">
        <v>127</v>
      </c>
      <c r="C3765" s="10" t="s">
        <v>128</v>
      </c>
      <c r="D3765" s="11">
        <v>1982</v>
      </c>
      <c r="E3765" s="7" t="s">
        <v>193</v>
      </c>
      <c r="F3765" s="8">
        <v>13464</v>
      </c>
      <c r="G3765" s="8">
        <v>158616</v>
      </c>
      <c r="H3765" s="8">
        <v>15256</v>
      </c>
      <c r="I3765" s="8">
        <v>218836</v>
      </c>
      <c r="J3765" t="str">
        <f>LOOKUP(A3765,Feuil7!A$2:A$28,Feuil7!D$2:D$28)</f>
        <v>NORD-PAS-DE-CALAIS</v>
      </c>
      <c r="K3765" t="str">
        <f t="shared" si="235"/>
        <v>niveau primaire</v>
      </c>
      <c r="L3765" t="str">
        <f t="shared" si="236"/>
        <v/>
      </c>
      <c r="M3765" s="11">
        <f t="shared" si="237"/>
        <v>406172</v>
      </c>
      <c r="N3765" s="11">
        <f t="shared" si="238"/>
        <v>28720</v>
      </c>
    </row>
    <row r="3766" spans="1:14" x14ac:dyDescent="0.25">
      <c r="A3766" s="5">
        <v>82</v>
      </c>
      <c r="B3766" s="9" t="s">
        <v>88</v>
      </c>
      <c r="C3766" s="10" t="s">
        <v>89</v>
      </c>
      <c r="D3766" s="11">
        <v>1990</v>
      </c>
      <c r="E3766" s="7" t="s">
        <v>194</v>
      </c>
      <c r="F3766" s="8">
        <v>3058</v>
      </c>
      <c r="G3766" s="8">
        <v>16828</v>
      </c>
      <c r="H3766" s="8">
        <v>3028</v>
      </c>
      <c r="I3766" s="8">
        <v>29256</v>
      </c>
      <c r="J3766" t="str">
        <f>LOOKUP(A3766,Feuil7!A$2:A$28,Feuil7!D$2:D$28)</f>
        <v>RHONE-ALPES</v>
      </c>
      <c r="K3766" t="str">
        <f t="shared" si="235"/>
        <v>niveau secondaire</v>
      </c>
      <c r="L3766" t="str">
        <f t="shared" si="236"/>
        <v>CENTRE-EST</v>
      </c>
      <c r="M3766" s="11">
        <f t="shared" si="237"/>
        <v>52170</v>
      </c>
      <c r="N3766" s="11">
        <f t="shared" si="238"/>
        <v>6086</v>
      </c>
    </row>
    <row r="3767" spans="1:14" x14ac:dyDescent="0.25">
      <c r="A3767" s="5">
        <v>23</v>
      </c>
      <c r="B3767" s="9" t="s">
        <v>66</v>
      </c>
      <c r="C3767" s="10" t="s">
        <v>67</v>
      </c>
      <c r="D3767" s="11">
        <v>2011</v>
      </c>
      <c r="E3767" s="7" t="s">
        <v>196</v>
      </c>
      <c r="F3767" s="8">
        <v>4271.1956339171575</v>
      </c>
      <c r="G3767" s="8">
        <v>28060.939365403628</v>
      </c>
      <c r="H3767" s="8">
        <v>4643.4118389539735</v>
      </c>
      <c r="I3767" s="8">
        <v>31778.262329733876</v>
      </c>
      <c r="J3767" t="str">
        <f>LOOKUP(A3767,Feuil7!A$2:A$28,Feuil7!D$2:D$28)</f>
        <v>HAUTE-NORMANDIE</v>
      </c>
      <c r="K3767" t="str">
        <f t="shared" si="235"/>
        <v>niveau supérieur</v>
      </c>
      <c r="L3767" t="str">
        <f t="shared" si="236"/>
        <v>BASSIN PARISIEN</v>
      </c>
      <c r="M3767" s="11">
        <f t="shared" si="237"/>
        <v>68753.809168008636</v>
      </c>
      <c r="N3767" s="11">
        <f t="shared" si="238"/>
        <v>8914.6074728711319</v>
      </c>
    </row>
    <row r="3768" spans="1:14" x14ac:dyDescent="0.25">
      <c r="A3768" s="5">
        <v>41</v>
      </c>
      <c r="B3768" s="9" t="s">
        <v>39</v>
      </c>
      <c r="C3768" s="10" t="s">
        <v>118</v>
      </c>
      <c r="D3768" s="11">
        <v>1982</v>
      </c>
      <c r="E3768" s="7" t="s">
        <v>197</v>
      </c>
      <c r="F3768" s="8">
        <v>1632</v>
      </c>
      <c r="G3768" s="8">
        <v>18760</v>
      </c>
      <c r="H3768" s="8">
        <v>2708</v>
      </c>
      <c r="I3768" s="8">
        <v>16516</v>
      </c>
      <c r="J3768" t="str">
        <f>LOOKUP(A3768,Feuil7!A$2:A$28,Feuil7!D$2:D$28)</f>
        <v>LORRAINE</v>
      </c>
      <c r="K3768" t="str">
        <f t="shared" si="235"/>
        <v>niveau supérieur</v>
      </c>
      <c r="L3768" t="str">
        <f t="shared" si="236"/>
        <v>EST</v>
      </c>
      <c r="M3768" s="11">
        <f t="shared" si="237"/>
        <v>39616</v>
      </c>
      <c r="N3768" s="11">
        <f t="shared" si="238"/>
        <v>4340</v>
      </c>
    </row>
    <row r="3769" spans="1:14" x14ac:dyDescent="0.25">
      <c r="A3769" s="5">
        <v>72</v>
      </c>
      <c r="B3769" s="9" t="s">
        <v>44</v>
      </c>
      <c r="C3769" s="10" t="s">
        <v>62</v>
      </c>
      <c r="D3769" s="11">
        <v>1982</v>
      </c>
      <c r="E3769" s="7" t="s">
        <v>195</v>
      </c>
      <c r="F3769" s="8">
        <v>6640</v>
      </c>
      <c r="G3769" s="8">
        <v>17364</v>
      </c>
      <c r="H3769" s="8">
        <v>4504</v>
      </c>
      <c r="I3769" s="8">
        <v>11884</v>
      </c>
      <c r="J3769" t="str">
        <f>LOOKUP(A3769,Feuil7!A$2:A$28,Feuil7!D$2:D$28)</f>
        <v>AQUITAINE</v>
      </c>
      <c r="K3769" t="str">
        <f t="shared" si="235"/>
        <v>niveau secondaire</v>
      </c>
      <c r="L3769" t="str">
        <f t="shared" si="236"/>
        <v>SUD-OUEST</v>
      </c>
      <c r="M3769" s="11">
        <f t="shared" si="237"/>
        <v>40392</v>
      </c>
      <c r="N3769" s="11">
        <f t="shared" si="238"/>
        <v>11144</v>
      </c>
    </row>
    <row r="3770" spans="1:14" x14ac:dyDescent="0.25">
      <c r="A3770" s="5">
        <v>11</v>
      </c>
      <c r="B3770" s="9" t="s">
        <v>191</v>
      </c>
      <c r="C3770" s="10" t="s">
        <v>192</v>
      </c>
      <c r="D3770" s="11">
        <v>1990</v>
      </c>
      <c r="E3770" s="7" t="s">
        <v>195</v>
      </c>
      <c r="F3770" s="8">
        <v>15608</v>
      </c>
      <c r="G3770" s="8">
        <v>74686</v>
      </c>
      <c r="H3770" s="8">
        <v>14110</v>
      </c>
      <c r="I3770" s="8">
        <v>60135</v>
      </c>
      <c r="J3770" t="str">
        <f>LOOKUP(A3770,Feuil7!A$2:A$28,Feuil7!D$2:D$28)</f>
        <v>ILE-DE-FRANCE</v>
      </c>
      <c r="K3770" t="str">
        <f t="shared" si="235"/>
        <v>niveau secondaire</v>
      </c>
      <c r="L3770" t="str">
        <f t="shared" si="236"/>
        <v>REGION PARISIENNE</v>
      </c>
      <c r="M3770" s="11">
        <f t="shared" si="237"/>
        <v>164539</v>
      </c>
      <c r="N3770" s="11">
        <f t="shared" si="238"/>
        <v>29718</v>
      </c>
    </row>
    <row r="3771" spans="1:14" x14ac:dyDescent="0.25">
      <c r="A3771" s="5">
        <v>26</v>
      </c>
      <c r="B3771" s="9" t="s">
        <v>182</v>
      </c>
      <c r="C3771" s="10" t="s">
        <v>183</v>
      </c>
      <c r="D3771" s="11">
        <v>1999</v>
      </c>
      <c r="E3771" s="7" t="s">
        <v>195</v>
      </c>
      <c r="F3771" s="8">
        <v>3740</v>
      </c>
      <c r="G3771" s="8">
        <v>36375</v>
      </c>
      <c r="H3771" s="8">
        <v>2354</v>
      </c>
      <c r="I3771" s="8">
        <v>25818</v>
      </c>
      <c r="J3771" t="str">
        <f>LOOKUP(A3771,Feuil7!A$2:A$28,Feuil7!D$2:D$28)</f>
        <v>BOURGOGNE</v>
      </c>
      <c r="K3771" t="str">
        <f t="shared" si="235"/>
        <v>niveau secondaire</v>
      </c>
      <c r="L3771" t="str">
        <f t="shared" si="236"/>
        <v>BASSIN PARISIEN</v>
      </c>
      <c r="M3771" s="11">
        <f t="shared" si="237"/>
        <v>68287</v>
      </c>
      <c r="N3771" s="11">
        <f t="shared" si="238"/>
        <v>6094</v>
      </c>
    </row>
    <row r="3772" spans="1:14" x14ac:dyDescent="0.25">
      <c r="A3772" s="5">
        <v>23</v>
      </c>
      <c r="B3772" s="9" t="s">
        <v>158</v>
      </c>
      <c r="C3772" s="10" t="s">
        <v>159</v>
      </c>
      <c r="D3772" s="11">
        <v>2006</v>
      </c>
      <c r="E3772" s="7" t="s">
        <v>196</v>
      </c>
      <c r="F3772" s="8">
        <v>10007.693281980381</v>
      </c>
      <c r="G3772" s="8">
        <v>48179.430844677241</v>
      </c>
      <c r="H3772" s="8">
        <v>10681.358232642608</v>
      </c>
      <c r="I3772" s="8">
        <v>54757.277902921371</v>
      </c>
      <c r="J3772" t="str">
        <f>LOOKUP(A3772,Feuil7!A$2:A$28,Feuil7!D$2:D$28)</f>
        <v>HAUTE-NORMANDIE</v>
      </c>
      <c r="K3772" t="str">
        <f t="shared" si="235"/>
        <v>niveau supérieur</v>
      </c>
      <c r="L3772" t="str">
        <f t="shared" si="236"/>
        <v>BASSIN PARISIEN</v>
      </c>
      <c r="M3772" s="11">
        <f t="shared" si="237"/>
        <v>123625.76026222161</v>
      </c>
      <c r="N3772" s="11">
        <f t="shared" si="238"/>
        <v>20689.051514622988</v>
      </c>
    </row>
    <row r="3773" spans="1:14" x14ac:dyDescent="0.25">
      <c r="A3773" s="5">
        <v>72</v>
      </c>
      <c r="B3773" s="9" t="s">
        <v>44</v>
      </c>
      <c r="C3773" s="10" t="s">
        <v>62</v>
      </c>
      <c r="D3773" s="11">
        <v>2006</v>
      </c>
      <c r="E3773" s="7" t="s">
        <v>197</v>
      </c>
      <c r="F3773" s="8">
        <v>1012.9024184572812</v>
      </c>
      <c r="G3773" s="8">
        <v>21545.9539887709</v>
      </c>
      <c r="H3773" s="8">
        <v>1555.2887927644965</v>
      </c>
      <c r="I3773" s="8">
        <v>25746.487833787683</v>
      </c>
      <c r="J3773" t="str">
        <f>LOOKUP(A3773,Feuil7!A$2:A$28,Feuil7!D$2:D$28)</f>
        <v>AQUITAINE</v>
      </c>
      <c r="K3773" t="str">
        <f t="shared" si="235"/>
        <v>niveau supérieur</v>
      </c>
      <c r="L3773" t="str">
        <f t="shared" si="236"/>
        <v>SUD-OUEST</v>
      </c>
      <c r="M3773" s="11">
        <f t="shared" si="237"/>
        <v>49860.633033780359</v>
      </c>
      <c r="N3773" s="11">
        <f t="shared" si="238"/>
        <v>2568.1912112217778</v>
      </c>
    </row>
    <row r="3774" spans="1:14" x14ac:dyDescent="0.25">
      <c r="A3774" s="5">
        <v>93</v>
      </c>
      <c r="B3774" s="9" t="s">
        <v>308</v>
      </c>
      <c r="C3774" s="10" t="s">
        <v>17</v>
      </c>
      <c r="D3774" s="11">
        <v>2011</v>
      </c>
      <c r="E3774" s="7" t="s">
        <v>193</v>
      </c>
      <c r="F3774" s="8">
        <v>27.465851542135084</v>
      </c>
      <c r="G3774" s="8">
        <v>5185.4961814585022</v>
      </c>
      <c r="H3774" s="8">
        <v>27.028697830808621</v>
      </c>
      <c r="I3774" s="8">
        <v>7827.1736037526589</v>
      </c>
      <c r="J3774" t="str">
        <f>LOOKUP(A3774,Feuil7!A$2:A$28,Feuil7!D$2:D$28)</f>
        <v>PROVENCE-ALPES-COTE D'AZUR</v>
      </c>
      <c r="K3774" t="str">
        <f t="shared" si="235"/>
        <v>niveau primaire</v>
      </c>
      <c r="L3774" t="str">
        <f t="shared" si="236"/>
        <v>MEDITERRANEE</v>
      </c>
      <c r="M3774" s="11">
        <f t="shared" si="237"/>
        <v>13067.164334584104</v>
      </c>
      <c r="N3774" s="11">
        <f t="shared" si="238"/>
        <v>54.494549372943709</v>
      </c>
    </row>
    <row r="3775" spans="1:14" x14ac:dyDescent="0.25">
      <c r="A3775" s="5">
        <v>31</v>
      </c>
      <c r="B3775" s="9" t="s">
        <v>127</v>
      </c>
      <c r="C3775" s="10" t="s">
        <v>128</v>
      </c>
      <c r="D3775" s="11">
        <v>1999</v>
      </c>
      <c r="E3775" s="7" t="s">
        <v>197</v>
      </c>
      <c r="F3775" s="8">
        <v>10915</v>
      </c>
      <c r="G3775" s="8">
        <v>124548</v>
      </c>
      <c r="H3775" s="8">
        <v>14502</v>
      </c>
      <c r="I3775" s="8">
        <v>120693</v>
      </c>
      <c r="J3775" t="str">
        <f>LOOKUP(A3775,Feuil7!A$2:A$28,Feuil7!D$2:D$28)</f>
        <v>NORD-PAS-DE-CALAIS</v>
      </c>
      <c r="K3775" t="str">
        <f t="shared" si="235"/>
        <v>niveau supérieur</v>
      </c>
      <c r="L3775" t="str">
        <f t="shared" si="236"/>
        <v/>
      </c>
      <c r="M3775" s="11">
        <f t="shared" si="237"/>
        <v>270658</v>
      </c>
      <c r="N3775" s="11">
        <f t="shared" si="238"/>
        <v>25417</v>
      </c>
    </row>
    <row r="3776" spans="1:14" x14ac:dyDescent="0.25">
      <c r="A3776" s="5">
        <v>91</v>
      </c>
      <c r="B3776" s="9" t="s">
        <v>28</v>
      </c>
      <c r="C3776" s="10" t="s">
        <v>29</v>
      </c>
      <c r="D3776" s="11">
        <v>2006</v>
      </c>
      <c r="E3776" s="7" t="s">
        <v>193</v>
      </c>
      <c r="F3776" s="8">
        <v>88.860254225254565</v>
      </c>
      <c r="G3776" s="8">
        <v>13688.085441556264</v>
      </c>
      <c r="H3776" s="8">
        <v>69.546432536909307</v>
      </c>
      <c r="I3776" s="8">
        <v>18639.87746819976</v>
      </c>
      <c r="J3776" t="str">
        <f>LOOKUP(A3776,Feuil7!A$2:A$28,Feuil7!D$2:D$28)</f>
        <v>LANGUEDOC-ROUSSILLON</v>
      </c>
      <c r="K3776" t="str">
        <f t="shared" si="235"/>
        <v>niveau primaire</v>
      </c>
      <c r="L3776" t="str">
        <f t="shared" si="236"/>
        <v>MEDITERRANEE</v>
      </c>
      <c r="M3776" s="11">
        <f t="shared" si="237"/>
        <v>32486.369596518187</v>
      </c>
      <c r="N3776" s="11">
        <f t="shared" si="238"/>
        <v>158.40668676216387</v>
      </c>
    </row>
    <row r="3777" spans="1:14" x14ac:dyDescent="0.25">
      <c r="A3777" s="5">
        <v>41</v>
      </c>
      <c r="B3777" s="9" t="s">
        <v>39</v>
      </c>
      <c r="C3777" s="10" t="s">
        <v>118</v>
      </c>
      <c r="D3777" s="11">
        <v>1975</v>
      </c>
      <c r="E3777" s="7" t="s">
        <v>197</v>
      </c>
      <c r="F3777" s="8">
        <v>1770</v>
      </c>
      <c r="G3777" s="8">
        <v>13995</v>
      </c>
      <c r="H3777" s="8">
        <v>3045</v>
      </c>
      <c r="I3777" s="8">
        <v>10705</v>
      </c>
      <c r="J3777" t="str">
        <f>LOOKUP(A3777,Feuil7!A$2:A$28,Feuil7!D$2:D$28)</f>
        <v>LORRAINE</v>
      </c>
      <c r="K3777" t="str">
        <f t="shared" si="235"/>
        <v>niveau supérieur</v>
      </c>
      <c r="L3777" t="str">
        <f t="shared" si="236"/>
        <v>EST</v>
      </c>
      <c r="M3777" s="11">
        <f t="shared" si="237"/>
        <v>29515</v>
      </c>
      <c r="N3777" s="11">
        <f t="shared" si="238"/>
        <v>4815</v>
      </c>
    </row>
    <row r="3778" spans="1:14" x14ac:dyDescent="0.25">
      <c r="A3778" s="5">
        <v>11</v>
      </c>
      <c r="B3778" s="9" t="s">
        <v>160</v>
      </c>
      <c r="C3778" s="10" t="s">
        <v>161</v>
      </c>
      <c r="D3778" s="11">
        <v>1975</v>
      </c>
      <c r="E3778" s="7" t="s">
        <v>194</v>
      </c>
      <c r="F3778" s="8">
        <v>3130</v>
      </c>
      <c r="G3778" s="8">
        <v>9365</v>
      </c>
      <c r="H3778" s="8">
        <v>3940</v>
      </c>
      <c r="I3778" s="8">
        <v>15800</v>
      </c>
      <c r="J3778" t="str">
        <f>LOOKUP(A3778,Feuil7!A$2:A$28,Feuil7!D$2:D$28)</f>
        <v>ILE-DE-FRANCE</v>
      </c>
      <c r="K3778" t="str">
        <f t="shared" si="235"/>
        <v>niveau secondaire</v>
      </c>
      <c r="L3778" t="str">
        <f t="shared" si="236"/>
        <v>REGION PARISIENNE</v>
      </c>
      <c r="M3778" s="11">
        <f t="shared" si="237"/>
        <v>32235</v>
      </c>
      <c r="N3778" s="11">
        <f t="shared" si="238"/>
        <v>7070</v>
      </c>
    </row>
    <row r="3779" spans="1:14" x14ac:dyDescent="0.25">
      <c r="A3779" s="5">
        <v>54</v>
      </c>
      <c r="B3779" s="9" t="s">
        <v>164</v>
      </c>
      <c r="C3779" s="10" t="s">
        <v>165</v>
      </c>
      <c r="D3779" s="11">
        <v>1975</v>
      </c>
      <c r="E3779" s="7" t="s">
        <v>196</v>
      </c>
      <c r="F3779" s="8">
        <v>1235</v>
      </c>
      <c r="G3779" s="8">
        <v>4435</v>
      </c>
      <c r="H3779" s="8">
        <v>1595</v>
      </c>
      <c r="I3779" s="8">
        <v>3955</v>
      </c>
      <c r="J3779" t="str">
        <f>LOOKUP(A3779,Feuil7!A$2:A$28,Feuil7!D$2:D$28)</f>
        <v>POITOU-CHARENTES</v>
      </c>
      <c r="K3779" t="str">
        <f t="shared" ref="K3779:K3842" si="239">IF(OR(E3779="Aucun",E3779="CEP"),"niveau primaire",IF(OR(E3779="CAP-BEP",E3779="BEPC"),"niveau secondaire",IF(OR(E3779="BAC",E3779="SUP"),"niveau supérieur","")))</f>
        <v>niveau supérieur</v>
      </c>
      <c r="L3779" t="str">
        <f t="shared" ref="L3779:L3842" si="240">IF(OR(J3779="ile-de-France"),"REGION PARISIENNE",IF(OR(J3779="bourgogne",J3779="centre",J3779="champagne-ardenne",J3779="basse-normandie",J3779="haute-normandie",J3779="picardie"),"BASSIN PARISIEN",IF(OR(J3779="nord pas-de-calais"),"NORD",IF(OR(J3779="alsace",J3779="franche-comte",J3779="lorraine"),"EST",IF(OR(J3779="bretagne",J3779="pays de la loire",J3779="poitou-charentes"),"OUEST",IF(OR(J3779="aquitaine",J3779="limousin",J3779="midi-pyrenees"),"SUD-OUEST",IF(OR(J3779="auvergne",J3779="rhone-alpes"),"CENTRE-EST",IF(OR(J3779="languedoc-roussillon",J3779="provence-alpes-cote d'azur",J3779="corse"),"MEDITERRANEE",""))))))))</f>
        <v>OUEST</v>
      </c>
      <c r="M3779" s="11">
        <f t="shared" ref="M3779:M3842" si="241">SUM(F3779,G3779,H3779,I3779)</f>
        <v>11220</v>
      </c>
      <c r="N3779" s="11">
        <f t="shared" ref="N3779:N3842" si="242">SUM(F3779,H3779)</f>
        <v>2830</v>
      </c>
    </row>
    <row r="3780" spans="1:14" x14ac:dyDescent="0.25">
      <c r="A3780" s="5">
        <v>24</v>
      </c>
      <c r="B3780" s="9" t="s">
        <v>94</v>
      </c>
      <c r="C3780" s="10" t="s">
        <v>95</v>
      </c>
      <c r="D3780" s="11">
        <v>1990</v>
      </c>
      <c r="E3780" s="7" t="s">
        <v>193</v>
      </c>
      <c r="F3780" s="8">
        <v>568</v>
      </c>
      <c r="G3780" s="8">
        <v>23857</v>
      </c>
      <c r="H3780" s="8">
        <v>480</v>
      </c>
      <c r="I3780" s="8">
        <v>33496</v>
      </c>
      <c r="J3780" t="str">
        <f>LOOKUP(A3780,Feuil7!A$2:A$28,Feuil7!D$2:D$28)</f>
        <v>CENTRE</v>
      </c>
      <c r="K3780" t="str">
        <f t="shared" si="239"/>
        <v>niveau primaire</v>
      </c>
      <c r="L3780" t="str">
        <f t="shared" si="240"/>
        <v>BASSIN PARISIEN</v>
      </c>
      <c r="M3780" s="11">
        <f t="shared" si="241"/>
        <v>58401</v>
      </c>
      <c r="N3780" s="11">
        <f t="shared" si="242"/>
        <v>1048</v>
      </c>
    </row>
    <row r="3781" spans="1:14" x14ac:dyDescent="0.25">
      <c r="A3781" s="5">
        <v>93</v>
      </c>
      <c r="B3781" s="9" t="s">
        <v>32</v>
      </c>
      <c r="C3781" s="10" t="s">
        <v>33</v>
      </c>
      <c r="D3781" s="11">
        <v>2006</v>
      </c>
      <c r="E3781" s="7" t="s">
        <v>194</v>
      </c>
      <c r="F3781" s="8">
        <v>5586.0859640156868</v>
      </c>
      <c r="G3781" s="8">
        <v>36046.326169399174</v>
      </c>
      <c r="H3781" s="8">
        <v>3714.7724756921361</v>
      </c>
      <c r="I3781" s="8">
        <v>54151.964617997786</v>
      </c>
      <c r="J3781" t="str">
        <f>LOOKUP(A3781,Feuil7!A$2:A$28,Feuil7!D$2:D$28)</f>
        <v>PROVENCE-ALPES-COTE D'AZUR</v>
      </c>
      <c r="K3781" t="str">
        <f t="shared" si="239"/>
        <v>niveau secondaire</v>
      </c>
      <c r="L3781" t="str">
        <f t="shared" si="240"/>
        <v>MEDITERRANEE</v>
      </c>
      <c r="M3781" s="11">
        <f t="shared" si="241"/>
        <v>99499.14922710479</v>
      </c>
      <c r="N3781" s="11">
        <f t="shared" si="242"/>
        <v>9300.858439707823</v>
      </c>
    </row>
    <row r="3782" spans="1:14" x14ac:dyDescent="0.25">
      <c r="A3782" s="5">
        <v>82</v>
      </c>
      <c r="B3782" s="9" t="s">
        <v>88</v>
      </c>
      <c r="C3782" s="10" t="s">
        <v>89</v>
      </c>
      <c r="D3782" s="11">
        <v>1982</v>
      </c>
      <c r="E3782" s="7" t="s">
        <v>195</v>
      </c>
      <c r="F3782" s="8">
        <v>14856</v>
      </c>
      <c r="G3782" s="8">
        <v>46004</v>
      </c>
      <c r="H3782" s="8">
        <v>9816</v>
      </c>
      <c r="I3782" s="8">
        <v>33336</v>
      </c>
      <c r="J3782" t="str">
        <f>LOOKUP(A3782,Feuil7!A$2:A$28,Feuil7!D$2:D$28)</f>
        <v>RHONE-ALPES</v>
      </c>
      <c r="K3782" t="str">
        <f t="shared" si="239"/>
        <v>niveau secondaire</v>
      </c>
      <c r="L3782" t="str">
        <f t="shared" si="240"/>
        <v>CENTRE-EST</v>
      </c>
      <c r="M3782" s="11">
        <f t="shared" si="241"/>
        <v>104012</v>
      </c>
      <c r="N3782" s="11">
        <f t="shared" si="242"/>
        <v>24672</v>
      </c>
    </row>
    <row r="3783" spans="1:14" x14ac:dyDescent="0.25">
      <c r="A3783" s="5">
        <v>53</v>
      </c>
      <c r="B3783" s="9" t="s">
        <v>82</v>
      </c>
      <c r="C3783" s="10" t="s">
        <v>83</v>
      </c>
      <c r="D3783" s="11">
        <v>2011</v>
      </c>
      <c r="E3783" s="7" t="s">
        <v>197</v>
      </c>
      <c r="F3783" s="8">
        <v>6901.052783851349</v>
      </c>
      <c r="G3783" s="8">
        <v>87918.012056210864</v>
      </c>
      <c r="H3783" s="8">
        <v>8608.7415817125348</v>
      </c>
      <c r="I3783" s="8">
        <v>100851.95892237822</v>
      </c>
      <c r="J3783" t="str">
        <f>LOOKUP(A3783,Feuil7!A$2:A$28,Feuil7!D$2:D$28)</f>
        <v>BRETAGNE</v>
      </c>
      <c r="K3783" t="str">
        <f t="shared" si="239"/>
        <v>niveau supérieur</v>
      </c>
      <c r="L3783" t="str">
        <f t="shared" si="240"/>
        <v>OUEST</v>
      </c>
      <c r="M3783" s="11">
        <f t="shared" si="241"/>
        <v>204279.76534415298</v>
      </c>
      <c r="N3783" s="11">
        <f t="shared" si="242"/>
        <v>15509.794365563885</v>
      </c>
    </row>
    <row r="3784" spans="1:14" x14ac:dyDescent="0.25">
      <c r="A3784" s="5">
        <v>93</v>
      </c>
      <c r="B3784" s="9" t="s">
        <v>310</v>
      </c>
      <c r="C3784" s="10" t="s">
        <v>19</v>
      </c>
      <c r="D3784" s="11">
        <v>2011</v>
      </c>
      <c r="E3784" s="7" t="s">
        <v>196</v>
      </c>
      <c r="F3784" s="8">
        <v>8117.7408318143507</v>
      </c>
      <c r="G3784" s="8">
        <v>60757.432459317701</v>
      </c>
      <c r="H3784" s="8">
        <v>7968.5856041379648</v>
      </c>
      <c r="I3784" s="8">
        <v>78916.663376816839</v>
      </c>
      <c r="J3784" t="str">
        <f>LOOKUP(A3784,Feuil7!A$2:A$28,Feuil7!D$2:D$28)</f>
        <v>PROVENCE-ALPES-COTE D'AZUR</v>
      </c>
      <c r="K3784" t="str">
        <f t="shared" si="239"/>
        <v>niveau supérieur</v>
      </c>
      <c r="L3784" t="str">
        <f t="shared" si="240"/>
        <v>MEDITERRANEE</v>
      </c>
      <c r="M3784" s="11">
        <f t="shared" si="241"/>
        <v>155760.42227208684</v>
      </c>
      <c r="N3784" s="11">
        <f t="shared" si="242"/>
        <v>16086.326435952316</v>
      </c>
    </row>
    <row r="3785" spans="1:14" x14ac:dyDescent="0.25">
      <c r="A3785" s="5">
        <v>91</v>
      </c>
      <c r="B3785" s="9" t="s">
        <v>28</v>
      </c>
      <c r="C3785" s="10" t="s">
        <v>29</v>
      </c>
      <c r="D3785" s="11">
        <v>1975</v>
      </c>
      <c r="E3785" s="7" t="s">
        <v>195</v>
      </c>
      <c r="F3785" s="8">
        <v>3210</v>
      </c>
      <c r="G3785" s="8">
        <v>8265</v>
      </c>
      <c r="H3785" s="8">
        <v>2215</v>
      </c>
      <c r="I3785" s="8">
        <v>5060</v>
      </c>
      <c r="J3785" t="str">
        <f>LOOKUP(A3785,Feuil7!A$2:A$28,Feuil7!D$2:D$28)</f>
        <v>LANGUEDOC-ROUSSILLON</v>
      </c>
      <c r="K3785" t="str">
        <f t="shared" si="239"/>
        <v>niveau secondaire</v>
      </c>
      <c r="L3785" t="str">
        <f t="shared" si="240"/>
        <v>MEDITERRANEE</v>
      </c>
      <c r="M3785" s="11">
        <f t="shared" si="241"/>
        <v>18750</v>
      </c>
      <c r="N3785" s="11">
        <f t="shared" si="242"/>
        <v>5425</v>
      </c>
    </row>
    <row r="3786" spans="1:14" x14ac:dyDescent="0.25">
      <c r="A3786" s="5">
        <v>94</v>
      </c>
      <c r="B3786" s="9" t="s">
        <v>53</v>
      </c>
      <c r="C3786" s="10" t="s">
        <v>54</v>
      </c>
      <c r="D3786" s="11">
        <v>2006</v>
      </c>
      <c r="E3786" s="7" t="s">
        <v>196</v>
      </c>
      <c r="F3786" s="8">
        <v>980.42266324522279</v>
      </c>
      <c r="G3786" s="8">
        <v>9393.3479551945475</v>
      </c>
      <c r="H3786" s="8">
        <v>1029.0828252593762</v>
      </c>
      <c r="I3786" s="8">
        <v>11418.2516032517</v>
      </c>
      <c r="J3786" t="str">
        <f>LOOKUP(A3786,Feuil7!A$2:A$28,Feuil7!D$2:D$28)</f>
        <v>CORSE</v>
      </c>
      <c r="K3786" t="str">
        <f t="shared" si="239"/>
        <v>niveau supérieur</v>
      </c>
      <c r="L3786" t="str">
        <f t="shared" si="240"/>
        <v>MEDITERRANEE</v>
      </c>
      <c r="M3786" s="11">
        <f t="shared" si="241"/>
        <v>22821.105046950848</v>
      </c>
      <c r="N3786" s="11">
        <f t="shared" si="242"/>
        <v>2009.505488504599</v>
      </c>
    </row>
    <row r="3787" spans="1:14" x14ac:dyDescent="0.25">
      <c r="A3787" s="5">
        <v>82</v>
      </c>
      <c r="B3787" s="9" t="s">
        <v>88</v>
      </c>
      <c r="C3787" s="10" t="s">
        <v>89</v>
      </c>
      <c r="D3787" s="11">
        <v>1982</v>
      </c>
      <c r="E3787" s="7" t="s">
        <v>11</v>
      </c>
      <c r="F3787" s="8">
        <v>15996</v>
      </c>
      <c r="G3787" s="8">
        <v>99728</v>
      </c>
      <c r="H3787" s="8">
        <v>12968</v>
      </c>
      <c r="I3787" s="8">
        <v>113256</v>
      </c>
      <c r="J3787" t="str">
        <f>LOOKUP(A3787,Feuil7!A$2:A$28,Feuil7!D$2:D$28)</f>
        <v>RHONE-ALPES</v>
      </c>
      <c r="K3787" t="str">
        <f t="shared" si="239"/>
        <v>niveau primaire</v>
      </c>
      <c r="L3787" t="str">
        <f t="shared" si="240"/>
        <v>CENTRE-EST</v>
      </c>
      <c r="M3787" s="11">
        <f t="shared" si="241"/>
        <v>241948</v>
      </c>
      <c r="N3787" s="11">
        <f t="shared" si="242"/>
        <v>28964</v>
      </c>
    </row>
    <row r="3788" spans="1:14" x14ac:dyDescent="0.25">
      <c r="A3788" s="5">
        <v>52</v>
      </c>
      <c r="B3788" s="9" t="s">
        <v>61</v>
      </c>
      <c r="C3788" s="10" t="s">
        <v>153</v>
      </c>
      <c r="D3788" s="11">
        <v>1990</v>
      </c>
      <c r="E3788" s="7" t="s">
        <v>195</v>
      </c>
      <c r="F3788" s="8">
        <v>10103</v>
      </c>
      <c r="G3788" s="8">
        <v>43630</v>
      </c>
      <c r="H3788" s="8">
        <v>7176</v>
      </c>
      <c r="I3788" s="8">
        <v>26108</v>
      </c>
      <c r="J3788" t="str">
        <f>LOOKUP(A3788,Feuil7!A$2:A$28,Feuil7!D$2:D$28)</f>
        <v>PAYS DE LA LOIRE</v>
      </c>
      <c r="K3788" t="str">
        <f t="shared" si="239"/>
        <v>niveau secondaire</v>
      </c>
      <c r="L3788" t="str">
        <f t="shared" si="240"/>
        <v>OUEST</v>
      </c>
      <c r="M3788" s="11">
        <f t="shared" si="241"/>
        <v>87017</v>
      </c>
      <c r="N3788" s="11">
        <f t="shared" si="242"/>
        <v>17279</v>
      </c>
    </row>
    <row r="3789" spans="1:14" x14ac:dyDescent="0.25">
      <c r="A3789" s="5">
        <v>74</v>
      </c>
      <c r="B3789" s="9" t="s">
        <v>48</v>
      </c>
      <c r="C3789" s="10" t="s">
        <v>49</v>
      </c>
      <c r="D3789" s="11">
        <v>1999</v>
      </c>
      <c r="E3789" s="7" t="s">
        <v>193</v>
      </c>
      <c r="F3789" s="8">
        <v>55</v>
      </c>
      <c r="G3789" s="8">
        <v>17459</v>
      </c>
      <c r="H3789" s="8">
        <v>24</v>
      </c>
      <c r="I3789" s="8">
        <v>25606</v>
      </c>
      <c r="J3789" t="str">
        <f>LOOKUP(A3789,Feuil7!A$2:A$28,Feuil7!D$2:D$28)</f>
        <v>LIMOUSIN</v>
      </c>
      <c r="K3789" t="str">
        <f t="shared" si="239"/>
        <v>niveau primaire</v>
      </c>
      <c r="L3789" t="str">
        <f t="shared" si="240"/>
        <v>SUD-OUEST</v>
      </c>
      <c r="M3789" s="11">
        <f t="shared" si="241"/>
        <v>43144</v>
      </c>
      <c r="N3789" s="11">
        <f t="shared" si="242"/>
        <v>79</v>
      </c>
    </row>
    <row r="3790" spans="1:14" x14ac:dyDescent="0.25">
      <c r="A3790" s="5">
        <v>72</v>
      </c>
      <c r="B3790" s="9" t="s">
        <v>78</v>
      </c>
      <c r="C3790" s="10" t="s">
        <v>79</v>
      </c>
      <c r="D3790" s="11">
        <v>1990</v>
      </c>
      <c r="E3790" s="7" t="s">
        <v>11</v>
      </c>
      <c r="F3790" s="8">
        <v>14299</v>
      </c>
      <c r="G3790" s="8">
        <v>94636</v>
      </c>
      <c r="H3790" s="8">
        <v>10909</v>
      </c>
      <c r="I3790" s="8">
        <v>125184</v>
      </c>
      <c r="J3790" t="str">
        <f>LOOKUP(A3790,Feuil7!A$2:A$28,Feuil7!D$2:D$28)</f>
        <v>AQUITAINE</v>
      </c>
      <c r="K3790" t="str">
        <f t="shared" si="239"/>
        <v>niveau primaire</v>
      </c>
      <c r="L3790" t="str">
        <f t="shared" si="240"/>
        <v>SUD-OUEST</v>
      </c>
      <c r="M3790" s="11">
        <f t="shared" si="241"/>
        <v>245028</v>
      </c>
      <c r="N3790" s="11">
        <f t="shared" si="242"/>
        <v>25208</v>
      </c>
    </row>
    <row r="3791" spans="1:14" x14ac:dyDescent="0.25">
      <c r="A3791" s="5">
        <v>42</v>
      </c>
      <c r="B3791" s="9" t="s">
        <v>143</v>
      </c>
      <c r="C3791" s="10" t="s">
        <v>144</v>
      </c>
      <c r="D3791" s="11">
        <v>2006</v>
      </c>
      <c r="E3791" s="7" t="s">
        <v>193</v>
      </c>
      <c r="F3791" s="8">
        <v>370.6582165764051</v>
      </c>
      <c r="G3791" s="8">
        <v>22933.68730285289</v>
      </c>
      <c r="H3791" s="8">
        <v>188.89513006120683</v>
      </c>
      <c r="I3791" s="8">
        <v>48373.405768077551</v>
      </c>
      <c r="J3791" t="str">
        <f>LOOKUP(A3791,Feuil7!A$2:A$28,Feuil7!D$2:D$28)</f>
        <v>ALSACE</v>
      </c>
      <c r="K3791" t="str">
        <f t="shared" si="239"/>
        <v>niveau primaire</v>
      </c>
      <c r="L3791" t="str">
        <f t="shared" si="240"/>
        <v>EST</v>
      </c>
      <c r="M3791" s="11">
        <f t="shared" si="241"/>
        <v>71866.646417568059</v>
      </c>
      <c r="N3791" s="11">
        <f t="shared" si="242"/>
        <v>559.55334663761187</v>
      </c>
    </row>
    <row r="3792" spans="1:14" x14ac:dyDescent="0.25">
      <c r="A3792" s="5">
        <v>73</v>
      </c>
      <c r="B3792" s="9" t="s">
        <v>104</v>
      </c>
      <c r="C3792" s="10" t="s">
        <v>105</v>
      </c>
      <c r="D3792" s="11">
        <v>1975</v>
      </c>
      <c r="E3792" s="7" t="s">
        <v>196</v>
      </c>
      <c r="F3792" s="8">
        <v>665</v>
      </c>
      <c r="G3792" s="8">
        <v>2920</v>
      </c>
      <c r="H3792" s="8">
        <v>695</v>
      </c>
      <c r="I3792" s="8">
        <v>2655</v>
      </c>
      <c r="J3792" t="str">
        <f>LOOKUP(A3792,Feuil7!A$2:A$28,Feuil7!D$2:D$28)</f>
        <v>MIDI-PYRENEES</v>
      </c>
      <c r="K3792" t="str">
        <f t="shared" si="239"/>
        <v>niveau supérieur</v>
      </c>
      <c r="L3792" t="str">
        <f t="shared" si="240"/>
        <v>SUD-OUEST</v>
      </c>
      <c r="M3792" s="11">
        <f t="shared" si="241"/>
        <v>6935</v>
      </c>
      <c r="N3792" s="11">
        <f t="shared" si="242"/>
        <v>1360</v>
      </c>
    </row>
    <row r="3793" spans="1:14" x14ac:dyDescent="0.25">
      <c r="A3793" s="5">
        <v>74</v>
      </c>
      <c r="B3793" s="9" t="s">
        <v>178</v>
      </c>
      <c r="C3793" s="10" t="s">
        <v>179</v>
      </c>
      <c r="D3793" s="11">
        <v>2011</v>
      </c>
      <c r="E3793" s="7" t="s">
        <v>11</v>
      </c>
      <c r="F3793" s="8">
        <v>1621.5727011639603</v>
      </c>
      <c r="G3793" s="8">
        <v>18398.447690700035</v>
      </c>
      <c r="H3793" s="8">
        <v>1144.4483534008343</v>
      </c>
      <c r="I3793" s="8">
        <v>23257.670332199847</v>
      </c>
      <c r="J3793" t="str">
        <f>LOOKUP(A3793,Feuil7!A$2:A$28,Feuil7!D$2:D$28)</f>
        <v>LIMOUSIN</v>
      </c>
      <c r="K3793" t="str">
        <f t="shared" si="239"/>
        <v>niveau primaire</v>
      </c>
      <c r="L3793" t="str">
        <f t="shared" si="240"/>
        <v>SUD-OUEST</v>
      </c>
      <c r="M3793" s="11">
        <f t="shared" si="241"/>
        <v>44422.139077464679</v>
      </c>
      <c r="N3793" s="11">
        <f t="shared" si="242"/>
        <v>2766.0210545647947</v>
      </c>
    </row>
    <row r="3794" spans="1:14" x14ac:dyDescent="0.25">
      <c r="A3794" s="5">
        <v>82</v>
      </c>
      <c r="B3794" s="9" t="s">
        <v>147</v>
      </c>
      <c r="C3794" s="10" t="s">
        <v>148</v>
      </c>
      <c r="D3794" s="11">
        <v>1982</v>
      </c>
      <c r="E3794" s="7" t="s">
        <v>196</v>
      </c>
      <c r="F3794" s="8">
        <v>7420</v>
      </c>
      <c r="G3794" s="8">
        <v>44620</v>
      </c>
      <c r="H3794" s="8">
        <v>10144</v>
      </c>
      <c r="I3794" s="8">
        <v>39980</v>
      </c>
      <c r="J3794" t="str">
        <f>LOOKUP(A3794,Feuil7!A$2:A$28,Feuil7!D$2:D$28)</f>
        <v>RHONE-ALPES</v>
      </c>
      <c r="K3794" t="str">
        <f t="shared" si="239"/>
        <v>niveau supérieur</v>
      </c>
      <c r="L3794" t="str">
        <f t="shared" si="240"/>
        <v>CENTRE-EST</v>
      </c>
      <c r="M3794" s="11">
        <f t="shared" si="241"/>
        <v>102164</v>
      </c>
      <c r="N3794" s="11">
        <f t="shared" si="242"/>
        <v>17564</v>
      </c>
    </row>
    <row r="3795" spans="1:14" x14ac:dyDescent="0.25">
      <c r="A3795" s="5">
        <v>73</v>
      </c>
      <c r="B3795" s="9" t="s">
        <v>76</v>
      </c>
      <c r="C3795" s="10" t="s">
        <v>77</v>
      </c>
      <c r="D3795" s="11">
        <v>1999</v>
      </c>
      <c r="E3795" s="7" t="s">
        <v>196</v>
      </c>
      <c r="F3795" s="8">
        <v>863</v>
      </c>
      <c r="G3795" s="8">
        <v>6913</v>
      </c>
      <c r="H3795" s="8">
        <v>748</v>
      </c>
      <c r="I3795" s="8">
        <v>8481</v>
      </c>
      <c r="J3795" t="str">
        <f>LOOKUP(A3795,Feuil7!A$2:A$28,Feuil7!D$2:D$28)</f>
        <v>MIDI-PYRENEES</v>
      </c>
      <c r="K3795" t="str">
        <f t="shared" si="239"/>
        <v>niveau supérieur</v>
      </c>
      <c r="L3795" t="str">
        <f t="shared" si="240"/>
        <v>SUD-OUEST</v>
      </c>
      <c r="M3795" s="11">
        <f t="shared" si="241"/>
        <v>17005</v>
      </c>
      <c r="N3795" s="11">
        <f t="shared" si="242"/>
        <v>1611</v>
      </c>
    </row>
    <row r="3796" spans="1:14" x14ac:dyDescent="0.25">
      <c r="A3796" s="5">
        <v>93</v>
      </c>
      <c r="B3796" s="9" t="s">
        <v>310</v>
      </c>
      <c r="C3796" s="10" t="s">
        <v>19</v>
      </c>
      <c r="D3796" s="11">
        <v>1999</v>
      </c>
      <c r="E3796" s="7" t="s">
        <v>193</v>
      </c>
      <c r="F3796" s="8">
        <v>536</v>
      </c>
      <c r="G3796" s="8">
        <v>52180</v>
      </c>
      <c r="H3796" s="8">
        <v>366</v>
      </c>
      <c r="I3796" s="8">
        <v>76157</v>
      </c>
      <c r="J3796" t="str">
        <f>LOOKUP(A3796,Feuil7!A$2:A$28,Feuil7!D$2:D$28)</f>
        <v>PROVENCE-ALPES-COTE D'AZUR</v>
      </c>
      <c r="K3796" t="str">
        <f t="shared" si="239"/>
        <v>niveau primaire</v>
      </c>
      <c r="L3796" t="str">
        <f t="shared" si="240"/>
        <v>MEDITERRANEE</v>
      </c>
      <c r="M3796" s="11">
        <f t="shared" si="241"/>
        <v>129239</v>
      </c>
      <c r="N3796" s="11">
        <f t="shared" si="242"/>
        <v>902</v>
      </c>
    </row>
    <row r="3797" spans="1:14" x14ac:dyDescent="0.25">
      <c r="A3797" s="5">
        <v>26</v>
      </c>
      <c r="B3797" s="9" t="s">
        <v>21</v>
      </c>
      <c r="C3797" s="10" t="s">
        <v>56</v>
      </c>
      <c r="D3797" s="11">
        <v>1982</v>
      </c>
      <c r="E3797" s="7" t="s">
        <v>194</v>
      </c>
      <c r="F3797" s="8">
        <v>1656</v>
      </c>
      <c r="G3797" s="8">
        <v>5956</v>
      </c>
      <c r="H3797" s="8">
        <v>2120</v>
      </c>
      <c r="I3797" s="8">
        <v>10604</v>
      </c>
      <c r="J3797" t="str">
        <f>LOOKUP(A3797,Feuil7!A$2:A$28,Feuil7!D$2:D$28)</f>
        <v>BOURGOGNE</v>
      </c>
      <c r="K3797" t="str">
        <f t="shared" si="239"/>
        <v>niveau secondaire</v>
      </c>
      <c r="L3797" t="str">
        <f t="shared" si="240"/>
        <v>BASSIN PARISIEN</v>
      </c>
      <c r="M3797" s="11">
        <f t="shared" si="241"/>
        <v>20336</v>
      </c>
      <c r="N3797" s="11">
        <f t="shared" si="242"/>
        <v>3776</v>
      </c>
    </row>
    <row r="3798" spans="1:14" x14ac:dyDescent="0.25">
      <c r="A3798" s="5">
        <v>73</v>
      </c>
      <c r="B3798" s="9" t="s">
        <v>9</v>
      </c>
      <c r="C3798" s="10" t="s">
        <v>170</v>
      </c>
      <c r="D3798" s="11">
        <v>1975</v>
      </c>
      <c r="E3798" s="7" t="s">
        <v>11</v>
      </c>
      <c r="F3798" s="8">
        <v>2685</v>
      </c>
      <c r="G3798" s="8">
        <v>24360</v>
      </c>
      <c r="H3798" s="8">
        <v>2015</v>
      </c>
      <c r="I3798" s="8">
        <v>30300</v>
      </c>
      <c r="J3798" t="str">
        <f>LOOKUP(A3798,Feuil7!A$2:A$28,Feuil7!D$2:D$28)</f>
        <v>MIDI-PYRENEES</v>
      </c>
      <c r="K3798" t="str">
        <f t="shared" si="239"/>
        <v>niveau primaire</v>
      </c>
      <c r="L3798" t="str">
        <f t="shared" si="240"/>
        <v>SUD-OUEST</v>
      </c>
      <c r="M3798" s="11">
        <f t="shared" si="241"/>
        <v>59360</v>
      </c>
      <c r="N3798" s="11">
        <f t="shared" si="242"/>
        <v>4700</v>
      </c>
    </row>
    <row r="3799" spans="1:14" x14ac:dyDescent="0.25">
      <c r="A3799" s="5">
        <v>93</v>
      </c>
      <c r="B3799" s="9" t="s">
        <v>308</v>
      </c>
      <c r="C3799" s="10" t="s">
        <v>17</v>
      </c>
      <c r="D3799" s="11">
        <v>2011</v>
      </c>
      <c r="E3799" s="7" t="s">
        <v>196</v>
      </c>
      <c r="F3799" s="8">
        <v>1015.6436870201443</v>
      </c>
      <c r="G3799" s="8">
        <v>8901.0851167494311</v>
      </c>
      <c r="H3799" s="8">
        <v>1046.6404390306891</v>
      </c>
      <c r="I3799" s="8">
        <v>10769.24877810412</v>
      </c>
      <c r="J3799" t="str">
        <f>LOOKUP(A3799,Feuil7!A$2:A$28,Feuil7!D$2:D$28)</f>
        <v>PROVENCE-ALPES-COTE D'AZUR</v>
      </c>
      <c r="K3799" t="str">
        <f t="shared" si="239"/>
        <v>niveau supérieur</v>
      </c>
      <c r="L3799" t="str">
        <f t="shared" si="240"/>
        <v>MEDITERRANEE</v>
      </c>
      <c r="M3799" s="11">
        <f t="shared" si="241"/>
        <v>21732.618020904385</v>
      </c>
      <c r="N3799" s="11">
        <f t="shared" si="242"/>
        <v>2062.2841260508335</v>
      </c>
    </row>
    <row r="3800" spans="1:14" x14ac:dyDescent="0.25">
      <c r="A3800" s="5">
        <v>93</v>
      </c>
      <c r="B3800" s="9" t="s">
        <v>308</v>
      </c>
      <c r="C3800" s="10" t="s">
        <v>17</v>
      </c>
      <c r="D3800" s="11">
        <v>2011</v>
      </c>
      <c r="E3800" s="7" t="s">
        <v>197</v>
      </c>
      <c r="F3800" s="8">
        <v>490.24971024915612</v>
      </c>
      <c r="G3800" s="8">
        <v>12433.038304553107</v>
      </c>
      <c r="H3800" s="8">
        <v>709.46013601059155</v>
      </c>
      <c r="I3800" s="8">
        <v>15322.862298873264</v>
      </c>
      <c r="J3800" t="str">
        <f>LOOKUP(A3800,Feuil7!A$2:A$28,Feuil7!D$2:D$28)</f>
        <v>PROVENCE-ALPES-COTE D'AZUR</v>
      </c>
      <c r="K3800" t="str">
        <f t="shared" si="239"/>
        <v>niveau supérieur</v>
      </c>
      <c r="L3800" t="str">
        <f t="shared" si="240"/>
        <v>MEDITERRANEE</v>
      </c>
      <c r="M3800" s="11">
        <f t="shared" si="241"/>
        <v>28955.610449686119</v>
      </c>
      <c r="N3800" s="11">
        <f t="shared" si="242"/>
        <v>1199.7098462597478</v>
      </c>
    </row>
    <row r="3801" spans="1:14" x14ac:dyDescent="0.25">
      <c r="A3801" s="5">
        <v>42</v>
      </c>
      <c r="B3801" s="9" t="s">
        <v>145</v>
      </c>
      <c r="C3801" s="10" t="s">
        <v>146</v>
      </c>
      <c r="D3801">
        <v>1968</v>
      </c>
      <c r="E3801" s="7" t="s">
        <v>195</v>
      </c>
      <c r="F3801" s="8">
        <v>10364</v>
      </c>
      <c r="G3801" s="8">
        <v>30180</v>
      </c>
      <c r="H3801" s="8">
        <v>7560</v>
      </c>
      <c r="I3801" s="8">
        <v>15420</v>
      </c>
      <c r="J3801" t="str">
        <f>LOOKUP(A3801,Feuil7!A$2:A$28,Feuil7!D$2:D$28)</f>
        <v>ALSACE</v>
      </c>
      <c r="K3801" t="str">
        <f t="shared" si="239"/>
        <v>niveau secondaire</v>
      </c>
      <c r="L3801" t="str">
        <f t="shared" si="240"/>
        <v>EST</v>
      </c>
      <c r="M3801" s="11">
        <f t="shared" si="241"/>
        <v>63524</v>
      </c>
      <c r="N3801" s="11">
        <f t="shared" si="242"/>
        <v>17924</v>
      </c>
    </row>
    <row r="3802" spans="1:14" x14ac:dyDescent="0.25">
      <c r="A3802" s="5">
        <v>54</v>
      </c>
      <c r="B3802" s="9" t="s">
        <v>40</v>
      </c>
      <c r="C3802" s="10" t="s">
        <v>41</v>
      </c>
      <c r="D3802" s="11">
        <v>2006</v>
      </c>
      <c r="E3802" s="7" t="s">
        <v>11</v>
      </c>
      <c r="F3802" s="8">
        <v>2126.4563524187179</v>
      </c>
      <c r="G3802" s="8">
        <v>23610.39226519017</v>
      </c>
      <c r="H3802" s="8">
        <v>1210.8682614587588</v>
      </c>
      <c r="I3802" s="8">
        <v>29680.480276951435</v>
      </c>
      <c r="J3802" t="str">
        <f>LOOKUP(A3802,Feuil7!A$2:A$28,Feuil7!D$2:D$28)</f>
        <v>POITOU-CHARENTES</v>
      </c>
      <c r="K3802" t="str">
        <f t="shared" si="239"/>
        <v>niveau primaire</v>
      </c>
      <c r="L3802" t="str">
        <f t="shared" si="240"/>
        <v>OUEST</v>
      </c>
      <c r="M3802" s="11">
        <f t="shared" si="241"/>
        <v>56628.197156019087</v>
      </c>
      <c r="N3802" s="11">
        <f t="shared" si="242"/>
        <v>3337.3246138774766</v>
      </c>
    </row>
    <row r="3803" spans="1:14" x14ac:dyDescent="0.25">
      <c r="A3803" s="5">
        <v>52</v>
      </c>
      <c r="B3803" s="9" t="s">
        <v>110</v>
      </c>
      <c r="C3803" s="10" t="s">
        <v>111</v>
      </c>
      <c r="D3803" s="11">
        <v>1975</v>
      </c>
      <c r="E3803" s="7" t="s">
        <v>193</v>
      </c>
      <c r="F3803" s="8">
        <v>6205</v>
      </c>
      <c r="G3803" s="8">
        <v>41215</v>
      </c>
      <c r="H3803" s="8">
        <v>8765</v>
      </c>
      <c r="I3803" s="8">
        <v>56465</v>
      </c>
      <c r="J3803" t="str">
        <f>LOOKUP(A3803,Feuil7!A$2:A$28,Feuil7!D$2:D$28)</f>
        <v>PAYS DE LA LOIRE</v>
      </c>
      <c r="K3803" t="str">
        <f t="shared" si="239"/>
        <v>niveau primaire</v>
      </c>
      <c r="L3803" t="str">
        <f t="shared" si="240"/>
        <v>OUEST</v>
      </c>
      <c r="M3803" s="11">
        <f t="shared" si="241"/>
        <v>112650</v>
      </c>
      <c r="N3803" s="11">
        <f t="shared" si="242"/>
        <v>14970</v>
      </c>
    </row>
    <row r="3804" spans="1:14" x14ac:dyDescent="0.25">
      <c r="A3804" s="5">
        <v>31</v>
      </c>
      <c r="B3804" s="9" t="s">
        <v>133</v>
      </c>
      <c r="C3804" s="10" t="s">
        <v>134</v>
      </c>
      <c r="D3804" s="11">
        <v>1999</v>
      </c>
      <c r="E3804" s="7" t="s">
        <v>196</v>
      </c>
      <c r="F3804" s="8">
        <v>9917</v>
      </c>
      <c r="G3804" s="8">
        <v>42679</v>
      </c>
      <c r="H3804" s="8">
        <v>10337</v>
      </c>
      <c r="I3804" s="8">
        <v>43940</v>
      </c>
      <c r="J3804" t="str">
        <f>LOOKUP(A3804,Feuil7!A$2:A$28,Feuil7!D$2:D$28)</f>
        <v>NORD-PAS-DE-CALAIS</v>
      </c>
      <c r="K3804" t="str">
        <f t="shared" si="239"/>
        <v>niveau supérieur</v>
      </c>
      <c r="L3804" t="str">
        <f t="shared" si="240"/>
        <v/>
      </c>
      <c r="M3804" s="11">
        <f t="shared" si="241"/>
        <v>106873</v>
      </c>
      <c r="N3804" s="11">
        <f t="shared" si="242"/>
        <v>20254</v>
      </c>
    </row>
    <row r="3805" spans="1:14" x14ac:dyDescent="0.25">
      <c r="A3805" s="5">
        <v>73</v>
      </c>
      <c r="B3805" s="9" t="s">
        <v>104</v>
      </c>
      <c r="C3805" s="10" t="s">
        <v>105</v>
      </c>
      <c r="D3805" s="11">
        <v>1990</v>
      </c>
      <c r="E3805" s="7" t="s">
        <v>196</v>
      </c>
      <c r="F3805" s="8">
        <v>616</v>
      </c>
      <c r="G3805" s="8">
        <v>5548</v>
      </c>
      <c r="H3805" s="8">
        <v>812</v>
      </c>
      <c r="I3805" s="8">
        <v>6156</v>
      </c>
      <c r="J3805" t="str">
        <f>LOOKUP(A3805,Feuil7!A$2:A$28,Feuil7!D$2:D$28)</f>
        <v>MIDI-PYRENEES</v>
      </c>
      <c r="K3805" t="str">
        <f t="shared" si="239"/>
        <v>niveau supérieur</v>
      </c>
      <c r="L3805" t="str">
        <f t="shared" si="240"/>
        <v>SUD-OUEST</v>
      </c>
      <c r="M3805" s="11">
        <f t="shared" si="241"/>
        <v>13132</v>
      </c>
      <c r="N3805" s="11">
        <f t="shared" si="242"/>
        <v>1428</v>
      </c>
    </row>
    <row r="3806" spans="1:14" x14ac:dyDescent="0.25">
      <c r="A3806" s="5">
        <v>93</v>
      </c>
      <c r="B3806" s="9" t="s">
        <v>172</v>
      </c>
      <c r="C3806" s="10" t="s">
        <v>173</v>
      </c>
      <c r="D3806" s="11">
        <v>1990</v>
      </c>
      <c r="E3806" s="7" t="s">
        <v>197</v>
      </c>
      <c r="F3806" s="8">
        <v>1001</v>
      </c>
      <c r="G3806" s="8">
        <v>15926</v>
      </c>
      <c r="H3806" s="8">
        <v>1448</v>
      </c>
      <c r="I3806" s="8">
        <v>14718</v>
      </c>
      <c r="J3806" t="str">
        <f>LOOKUP(A3806,Feuil7!A$2:A$28,Feuil7!D$2:D$28)</f>
        <v>PROVENCE-ALPES-COTE D'AZUR</v>
      </c>
      <c r="K3806" t="str">
        <f t="shared" si="239"/>
        <v>niveau supérieur</v>
      </c>
      <c r="L3806" t="str">
        <f t="shared" si="240"/>
        <v>MEDITERRANEE</v>
      </c>
      <c r="M3806" s="11">
        <f t="shared" si="241"/>
        <v>33093</v>
      </c>
      <c r="N3806" s="11">
        <f t="shared" si="242"/>
        <v>2449</v>
      </c>
    </row>
    <row r="3807" spans="1:14" x14ac:dyDescent="0.25">
      <c r="A3807" s="5">
        <v>25</v>
      </c>
      <c r="B3807" s="9" t="s">
        <v>112</v>
      </c>
      <c r="C3807" s="10" t="s">
        <v>113</v>
      </c>
      <c r="D3807" s="11">
        <v>1975</v>
      </c>
      <c r="E3807" s="7" t="s">
        <v>193</v>
      </c>
      <c r="F3807" s="8">
        <v>5160</v>
      </c>
      <c r="G3807" s="8">
        <v>29885</v>
      </c>
      <c r="H3807" s="8">
        <v>6835</v>
      </c>
      <c r="I3807" s="8">
        <v>40845</v>
      </c>
      <c r="J3807" t="str">
        <f>LOOKUP(A3807,Feuil7!A$2:A$28,Feuil7!D$2:D$28)</f>
        <v>BASSE-NORMANDIE</v>
      </c>
      <c r="K3807" t="str">
        <f t="shared" si="239"/>
        <v>niveau primaire</v>
      </c>
      <c r="L3807" t="str">
        <f t="shared" si="240"/>
        <v>BASSIN PARISIEN</v>
      </c>
      <c r="M3807" s="11">
        <f t="shared" si="241"/>
        <v>82725</v>
      </c>
      <c r="N3807" s="11">
        <f t="shared" si="242"/>
        <v>11995</v>
      </c>
    </row>
    <row r="3808" spans="1:14" x14ac:dyDescent="0.25">
      <c r="A3808" s="5">
        <v>83</v>
      </c>
      <c r="B3808" s="9" t="s">
        <v>37</v>
      </c>
      <c r="C3808" s="10" t="s">
        <v>38</v>
      </c>
      <c r="D3808">
        <v>1968</v>
      </c>
      <c r="E3808" s="7" t="s">
        <v>194</v>
      </c>
      <c r="F3808" s="8">
        <v>672</v>
      </c>
      <c r="G3808" s="8">
        <v>1564</v>
      </c>
      <c r="H3808" s="8">
        <v>916</v>
      </c>
      <c r="I3808" s="8">
        <v>2856</v>
      </c>
      <c r="J3808" t="str">
        <f>LOOKUP(A3808,Feuil7!A$2:A$28,Feuil7!D$2:D$28)</f>
        <v>AUVERGNE</v>
      </c>
      <c r="K3808" t="str">
        <f t="shared" si="239"/>
        <v>niveau secondaire</v>
      </c>
      <c r="L3808" t="str">
        <f t="shared" si="240"/>
        <v>CENTRE-EST</v>
      </c>
      <c r="M3808" s="11">
        <f t="shared" si="241"/>
        <v>6008</v>
      </c>
      <c r="N3808" s="11">
        <f t="shared" si="242"/>
        <v>1588</v>
      </c>
    </row>
    <row r="3809" spans="1:14" x14ac:dyDescent="0.25">
      <c r="A3809" s="5">
        <v>74</v>
      </c>
      <c r="B3809" s="9" t="s">
        <v>178</v>
      </c>
      <c r="C3809" s="10" t="s">
        <v>179</v>
      </c>
      <c r="D3809" s="11">
        <v>2006</v>
      </c>
      <c r="E3809" s="7" t="s">
        <v>193</v>
      </c>
      <c r="F3809" s="8">
        <v>62.893040172779585</v>
      </c>
      <c r="G3809" s="8">
        <v>17778.41570544905</v>
      </c>
      <c r="H3809" s="8">
        <v>46.709287395278224</v>
      </c>
      <c r="I3809" s="8">
        <v>27746.333996143298</v>
      </c>
      <c r="J3809" t="str">
        <f>LOOKUP(A3809,Feuil7!A$2:A$28,Feuil7!D$2:D$28)</f>
        <v>LIMOUSIN</v>
      </c>
      <c r="K3809" t="str">
        <f t="shared" si="239"/>
        <v>niveau primaire</v>
      </c>
      <c r="L3809" t="str">
        <f t="shared" si="240"/>
        <v>SUD-OUEST</v>
      </c>
      <c r="M3809" s="11">
        <f t="shared" si="241"/>
        <v>45634.352029160407</v>
      </c>
      <c r="N3809" s="11">
        <f t="shared" si="242"/>
        <v>109.6023275680578</v>
      </c>
    </row>
    <row r="3810" spans="1:14" x14ac:dyDescent="0.25">
      <c r="A3810" s="5">
        <v>72</v>
      </c>
      <c r="B3810" s="9" t="s">
        <v>106</v>
      </c>
      <c r="C3810" s="10" t="s">
        <v>107</v>
      </c>
      <c r="D3810" s="11">
        <v>2011</v>
      </c>
      <c r="E3810" s="7" t="s">
        <v>193</v>
      </c>
      <c r="F3810" s="8">
        <v>56.99554084259379</v>
      </c>
      <c r="G3810" s="8">
        <v>12772.543676391188</v>
      </c>
      <c r="H3810" s="8">
        <v>40.552359415165405</v>
      </c>
      <c r="I3810" s="8">
        <v>18738.899917976087</v>
      </c>
      <c r="J3810" t="str">
        <f>LOOKUP(A3810,Feuil7!A$2:A$28,Feuil7!D$2:D$28)</f>
        <v>AQUITAINE</v>
      </c>
      <c r="K3810" t="str">
        <f t="shared" si="239"/>
        <v>niveau primaire</v>
      </c>
      <c r="L3810" t="str">
        <f t="shared" si="240"/>
        <v>SUD-OUEST</v>
      </c>
      <c r="M3810" s="11">
        <f t="shared" si="241"/>
        <v>31608.991494625036</v>
      </c>
      <c r="N3810" s="11">
        <f t="shared" si="242"/>
        <v>97.547900257759196</v>
      </c>
    </row>
    <row r="3811" spans="1:14" x14ac:dyDescent="0.25">
      <c r="A3811" s="5">
        <v>26</v>
      </c>
      <c r="B3811" s="9" t="s">
        <v>151</v>
      </c>
      <c r="C3811" s="10" t="s">
        <v>152</v>
      </c>
      <c r="D3811" s="11">
        <v>1982</v>
      </c>
      <c r="E3811" s="7" t="s">
        <v>195</v>
      </c>
      <c r="F3811" s="8">
        <v>12036</v>
      </c>
      <c r="G3811" s="8">
        <v>35488</v>
      </c>
      <c r="H3811" s="8">
        <v>6692</v>
      </c>
      <c r="I3811" s="8">
        <v>17912</v>
      </c>
      <c r="J3811" t="str">
        <f>LOOKUP(A3811,Feuil7!A$2:A$28,Feuil7!D$2:D$28)</f>
        <v>BOURGOGNE</v>
      </c>
      <c r="K3811" t="str">
        <f t="shared" si="239"/>
        <v>niveau secondaire</v>
      </c>
      <c r="L3811" t="str">
        <f t="shared" si="240"/>
        <v>BASSIN PARISIEN</v>
      </c>
      <c r="M3811" s="11">
        <f t="shared" si="241"/>
        <v>72128</v>
      </c>
      <c r="N3811" s="11">
        <f t="shared" si="242"/>
        <v>18728</v>
      </c>
    </row>
    <row r="3812" spans="1:14" x14ac:dyDescent="0.25">
      <c r="A3812" s="5">
        <v>52</v>
      </c>
      <c r="B3812" s="9" t="s">
        <v>110</v>
      </c>
      <c r="C3812" s="10" t="s">
        <v>111</v>
      </c>
      <c r="D3812" s="11">
        <v>1975</v>
      </c>
      <c r="E3812" s="7" t="s">
        <v>11</v>
      </c>
      <c r="F3812" s="8">
        <v>12935</v>
      </c>
      <c r="G3812" s="8">
        <v>74095</v>
      </c>
      <c r="H3812" s="8">
        <v>12380</v>
      </c>
      <c r="I3812" s="8">
        <v>91980</v>
      </c>
      <c r="J3812" t="str">
        <f>LOOKUP(A3812,Feuil7!A$2:A$28,Feuil7!D$2:D$28)</f>
        <v>PAYS DE LA LOIRE</v>
      </c>
      <c r="K3812" t="str">
        <f t="shared" si="239"/>
        <v>niveau primaire</v>
      </c>
      <c r="L3812" t="str">
        <f t="shared" si="240"/>
        <v>OUEST</v>
      </c>
      <c r="M3812" s="11">
        <f t="shared" si="241"/>
        <v>191390</v>
      </c>
      <c r="N3812" s="11">
        <f t="shared" si="242"/>
        <v>25315</v>
      </c>
    </row>
    <row r="3813" spans="1:14" x14ac:dyDescent="0.25">
      <c r="A3813" s="5">
        <v>24</v>
      </c>
      <c r="B3813" s="9" t="s">
        <v>84</v>
      </c>
      <c r="C3813" s="10" t="s">
        <v>85</v>
      </c>
      <c r="D3813">
        <v>1968</v>
      </c>
      <c r="E3813" s="7" t="s">
        <v>11</v>
      </c>
      <c r="F3813" s="8">
        <v>4248</v>
      </c>
      <c r="G3813" s="8">
        <v>37516</v>
      </c>
      <c r="H3813" s="8">
        <v>3488</v>
      </c>
      <c r="I3813" s="8">
        <v>43584</v>
      </c>
      <c r="J3813" t="str">
        <f>LOOKUP(A3813,Feuil7!A$2:A$28,Feuil7!D$2:D$28)</f>
        <v>CENTRE</v>
      </c>
      <c r="K3813" t="str">
        <f t="shared" si="239"/>
        <v>niveau primaire</v>
      </c>
      <c r="L3813" t="str">
        <f t="shared" si="240"/>
        <v>BASSIN PARISIEN</v>
      </c>
      <c r="M3813" s="11">
        <f t="shared" si="241"/>
        <v>88836</v>
      </c>
      <c r="N3813" s="11">
        <f t="shared" si="242"/>
        <v>7736</v>
      </c>
    </row>
    <row r="3814" spans="1:14" x14ac:dyDescent="0.25">
      <c r="A3814" s="5">
        <v>43</v>
      </c>
      <c r="B3814" s="9" t="s">
        <v>149</v>
      </c>
      <c r="C3814" s="10" t="s">
        <v>150</v>
      </c>
      <c r="D3814">
        <v>1968</v>
      </c>
      <c r="E3814" s="7" t="s">
        <v>11</v>
      </c>
      <c r="F3814" s="8">
        <v>3648</v>
      </c>
      <c r="G3814" s="8">
        <v>26960</v>
      </c>
      <c r="H3814" s="8">
        <v>2992</v>
      </c>
      <c r="I3814" s="8">
        <v>32800</v>
      </c>
      <c r="J3814" t="str">
        <f>LOOKUP(A3814,Feuil7!A$2:A$28,Feuil7!D$2:D$28)</f>
        <v>FRANCHE-COMTE</v>
      </c>
      <c r="K3814" t="str">
        <f t="shared" si="239"/>
        <v>niveau primaire</v>
      </c>
      <c r="L3814" t="str">
        <f t="shared" si="240"/>
        <v>EST</v>
      </c>
      <c r="M3814" s="11">
        <f t="shared" si="241"/>
        <v>66400</v>
      </c>
      <c r="N3814" s="11">
        <f t="shared" si="242"/>
        <v>6640</v>
      </c>
    </row>
    <row r="3815" spans="1:14" x14ac:dyDescent="0.25">
      <c r="A3815" s="5">
        <v>25</v>
      </c>
      <c r="B3815" s="9" t="s">
        <v>35</v>
      </c>
      <c r="C3815" s="10" t="s">
        <v>36</v>
      </c>
      <c r="D3815" s="11">
        <v>2011</v>
      </c>
      <c r="E3815" s="7" t="s">
        <v>193</v>
      </c>
      <c r="F3815" s="8">
        <v>173.55901440564256</v>
      </c>
      <c r="G3815" s="8">
        <v>21516.625522173606</v>
      </c>
      <c r="H3815" s="8">
        <v>95.200859158705228</v>
      </c>
      <c r="I3815" s="8">
        <v>39311.114852407656</v>
      </c>
      <c r="J3815" t="str">
        <f>LOOKUP(A3815,Feuil7!A$2:A$28,Feuil7!D$2:D$28)</f>
        <v>BASSE-NORMANDIE</v>
      </c>
      <c r="K3815" t="str">
        <f t="shared" si="239"/>
        <v>niveau primaire</v>
      </c>
      <c r="L3815" t="str">
        <f t="shared" si="240"/>
        <v>BASSIN PARISIEN</v>
      </c>
      <c r="M3815" s="11">
        <f t="shared" si="241"/>
        <v>61096.50024814561</v>
      </c>
      <c r="N3815" s="11">
        <f t="shared" si="242"/>
        <v>268.7598735643478</v>
      </c>
    </row>
    <row r="3816" spans="1:14" x14ac:dyDescent="0.25">
      <c r="A3816" s="5">
        <v>24</v>
      </c>
      <c r="B3816" s="9" t="s">
        <v>84</v>
      </c>
      <c r="C3816" s="10" t="s">
        <v>85</v>
      </c>
      <c r="D3816" s="11">
        <v>1975</v>
      </c>
      <c r="E3816" s="7" t="s">
        <v>194</v>
      </c>
      <c r="F3816" s="8">
        <v>1050</v>
      </c>
      <c r="G3816" s="8">
        <v>2100</v>
      </c>
      <c r="H3816" s="8">
        <v>1105</v>
      </c>
      <c r="I3816" s="8">
        <v>3950</v>
      </c>
      <c r="J3816" t="str">
        <f>LOOKUP(A3816,Feuil7!A$2:A$28,Feuil7!D$2:D$28)</f>
        <v>CENTRE</v>
      </c>
      <c r="K3816" t="str">
        <f t="shared" si="239"/>
        <v>niveau secondaire</v>
      </c>
      <c r="L3816" t="str">
        <f t="shared" si="240"/>
        <v>BASSIN PARISIEN</v>
      </c>
      <c r="M3816" s="11">
        <f t="shared" si="241"/>
        <v>8205</v>
      </c>
      <c r="N3816" s="11">
        <f t="shared" si="242"/>
        <v>2155</v>
      </c>
    </row>
    <row r="3817" spans="1:14" x14ac:dyDescent="0.25">
      <c r="A3817" s="5">
        <v>11</v>
      </c>
      <c r="B3817" s="9" t="s">
        <v>27</v>
      </c>
      <c r="C3817" s="10" t="s">
        <v>186</v>
      </c>
      <c r="D3817" s="11">
        <v>1975</v>
      </c>
      <c r="E3817" s="7" t="s">
        <v>11</v>
      </c>
      <c r="F3817" s="8">
        <v>12320</v>
      </c>
      <c r="G3817" s="8">
        <v>75975</v>
      </c>
      <c r="H3817" s="8">
        <v>10160</v>
      </c>
      <c r="I3817" s="8">
        <v>86855</v>
      </c>
      <c r="J3817" t="str">
        <f>LOOKUP(A3817,Feuil7!A$2:A$28,Feuil7!D$2:D$28)</f>
        <v>ILE-DE-FRANCE</v>
      </c>
      <c r="K3817" t="str">
        <f t="shared" si="239"/>
        <v>niveau primaire</v>
      </c>
      <c r="L3817" t="str">
        <f t="shared" si="240"/>
        <v>REGION PARISIENNE</v>
      </c>
      <c r="M3817" s="11">
        <f t="shared" si="241"/>
        <v>185310</v>
      </c>
      <c r="N3817" s="11">
        <f t="shared" si="242"/>
        <v>22480</v>
      </c>
    </row>
    <row r="3818" spans="1:14" x14ac:dyDescent="0.25">
      <c r="A3818" s="5">
        <v>23</v>
      </c>
      <c r="B3818" s="9" t="s">
        <v>158</v>
      </c>
      <c r="C3818" s="10" t="s">
        <v>159</v>
      </c>
      <c r="D3818" s="11">
        <v>2011</v>
      </c>
      <c r="E3818" s="7" t="s">
        <v>193</v>
      </c>
      <c r="F3818" s="8">
        <v>167.66359745794114</v>
      </c>
      <c r="G3818" s="8">
        <v>34287.398632739169</v>
      </c>
      <c r="H3818" s="8">
        <v>134.97199500962981</v>
      </c>
      <c r="I3818" s="8">
        <v>68362.787613852241</v>
      </c>
      <c r="J3818" t="str">
        <f>LOOKUP(A3818,Feuil7!A$2:A$28,Feuil7!D$2:D$28)</f>
        <v>HAUTE-NORMANDIE</v>
      </c>
      <c r="K3818" t="str">
        <f t="shared" si="239"/>
        <v>niveau primaire</v>
      </c>
      <c r="L3818" t="str">
        <f t="shared" si="240"/>
        <v>BASSIN PARISIEN</v>
      </c>
      <c r="M3818" s="11">
        <f t="shared" si="241"/>
        <v>102952.82183905898</v>
      </c>
      <c r="N3818" s="11">
        <f t="shared" si="242"/>
        <v>302.63559246757097</v>
      </c>
    </row>
    <row r="3819" spans="1:14" x14ac:dyDescent="0.25">
      <c r="A3819" s="5">
        <v>72</v>
      </c>
      <c r="B3819" s="9" t="s">
        <v>92</v>
      </c>
      <c r="C3819" s="10" t="s">
        <v>93</v>
      </c>
      <c r="D3819">
        <v>1968</v>
      </c>
      <c r="E3819" s="7" t="s">
        <v>194</v>
      </c>
      <c r="F3819" s="8">
        <v>636</v>
      </c>
      <c r="G3819" s="8">
        <v>2092</v>
      </c>
      <c r="H3819" s="8">
        <v>768</v>
      </c>
      <c r="I3819" s="8">
        <v>3452</v>
      </c>
      <c r="J3819" t="str">
        <f>LOOKUP(A3819,Feuil7!A$2:A$28,Feuil7!D$2:D$28)</f>
        <v>AQUITAINE</v>
      </c>
      <c r="K3819" t="str">
        <f t="shared" si="239"/>
        <v>niveau secondaire</v>
      </c>
      <c r="L3819" t="str">
        <f t="shared" si="240"/>
        <v>SUD-OUEST</v>
      </c>
      <c r="M3819" s="11">
        <f t="shared" si="241"/>
        <v>6948</v>
      </c>
      <c r="N3819" s="11">
        <f t="shared" si="242"/>
        <v>1404</v>
      </c>
    </row>
    <row r="3820" spans="1:14" x14ac:dyDescent="0.25">
      <c r="A3820" s="5">
        <v>11</v>
      </c>
      <c r="B3820" s="9" t="s">
        <v>162</v>
      </c>
      <c r="C3820" s="10" t="s">
        <v>163</v>
      </c>
      <c r="D3820" s="11">
        <v>1975</v>
      </c>
      <c r="E3820" s="7" t="s">
        <v>193</v>
      </c>
      <c r="F3820" s="8">
        <v>9235</v>
      </c>
      <c r="G3820" s="8">
        <v>65755</v>
      </c>
      <c r="H3820" s="8">
        <v>10930</v>
      </c>
      <c r="I3820" s="8">
        <v>86165</v>
      </c>
      <c r="J3820" t="str">
        <f>LOOKUP(A3820,Feuil7!A$2:A$28,Feuil7!D$2:D$28)</f>
        <v>ILE-DE-FRANCE</v>
      </c>
      <c r="K3820" t="str">
        <f t="shared" si="239"/>
        <v>niveau primaire</v>
      </c>
      <c r="L3820" t="str">
        <f t="shared" si="240"/>
        <v>REGION PARISIENNE</v>
      </c>
      <c r="M3820" s="11">
        <f t="shared" si="241"/>
        <v>172085</v>
      </c>
      <c r="N3820" s="11">
        <f t="shared" si="242"/>
        <v>20165</v>
      </c>
    </row>
    <row r="3821" spans="1:14" x14ac:dyDescent="0.25">
      <c r="A3821" s="5">
        <v>26</v>
      </c>
      <c r="B3821" s="9" t="s">
        <v>21</v>
      </c>
      <c r="C3821" s="10" t="s">
        <v>56</v>
      </c>
      <c r="D3821" s="11">
        <v>1975</v>
      </c>
      <c r="E3821" s="7" t="s">
        <v>194</v>
      </c>
      <c r="F3821" s="8">
        <v>1935</v>
      </c>
      <c r="G3821" s="8">
        <v>4820</v>
      </c>
      <c r="H3821" s="8">
        <v>2250</v>
      </c>
      <c r="I3821" s="8">
        <v>9475</v>
      </c>
      <c r="J3821" t="str">
        <f>LOOKUP(A3821,Feuil7!A$2:A$28,Feuil7!D$2:D$28)</f>
        <v>BOURGOGNE</v>
      </c>
      <c r="K3821" t="str">
        <f t="shared" si="239"/>
        <v>niveau secondaire</v>
      </c>
      <c r="L3821" t="str">
        <f t="shared" si="240"/>
        <v>BASSIN PARISIEN</v>
      </c>
      <c r="M3821" s="11">
        <f t="shared" si="241"/>
        <v>18480</v>
      </c>
      <c r="N3821" s="11">
        <f t="shared" si="242"/>
        <v>4185</v>
      </c>
    </row>
    <row r="3822" spans="1:14" x14ac:dyDescent="0.25">
      <c r="A3822" s="5">
        <v>11</v>
      </c>
      <c r="B3822" s="9" t="s">
        <v>16</v>
      </c>
      <c r="C3822" s="10" t="s">
        <v>189</v>
      </c>
      <c r="D3822" s="11">
        <v>2011</v>
      </c>
      <c r="E3822" s="7" t="s">
        <v>193</v>
      </c>
      <c r="F3822" s="8">
        <v>589.11854588374388</v>
      </c>
      <c r="G3822" s="8">
        <v>28322.639382187786</v>
      </c>
      <c r="H3822" s="8">
        <v>335.12321134083214</v>
      </c>
      <c r="I3822" s="8">
        <v>44842.750126914936</v>
      </c>
      <c r="J3822" t="str">
        <f>LOOKUP(A3822,Feuil7!A$2:A$28,Feuil7!D$2:D$28)</f>
        <v>ILE-DE-FRANCE</v>
      </c>
      <c r="K3822" t="str">
        <f t="shared" si="239"/>
        <v>niveau primaire</v>
      </c>
      <c r="L3822" t="str">
        <f t="shared" si="240"/>
        <v>REGION PARISIENNE</v>
      </c>
      <c r="M3822" s="11">
        <f t="shared" si="241"/>
        <v>74089.631266327298</v>
      </c>
      <c r="N3822" s="11">
        <f t="shared" si="242"/>
        <v>924.24175722457608</v>
      </c>
    </row>
    <row r="3823" spans="1:14" x14ac:dyDescent="0.25">
      <c r="A3823" s="5">
        <v>83</v>
      </c>
      <c r="B3823" s="9" t="s">
        <v>135</v>
      </c>
      <c r="C3823" s="10" t="s">
        <v>136</v>
      </c>
      <c r="D3823">
        <v>1968</v>
      </c>
      <c r="E3823" s="7" t="s">
        <v>196</v>
      </c>
      <c r="F3823" s="8">
        <v>1904</v>
      </c>
      <c r="G3823" s="8">
        <v>8688</v>
      </c>
      <c r="H3823" s="8">
        <v>2540</v>
      </c>
      <c r="I3823" s="8">
        <v>8456</v>
      </c>
      <c r="J3823" t="str">
        <f>LOOKUP(A3823,Feuil7!A$2:A$28,Feuil7!D$2:D$28)</f>
        <v>AUVERGNE</v>
      </c>
      <c r="K3823" t="str">
        <f t="shared" si="239"/>
        <v>niveau supérieur</v>
      </c>
      <c r="L3823" t="str">
        <f t="shared" si="240"/>
        <v>CENTRE-EST</v>
      </c>
      <c r="M3823" s="11">
        <f t="shared" si="241"/>
        <v>21588</v>
      </c>
      <c r="N3823" s="11">
        <f t="shared" si="242"/>
        <v>4444</v>
      </c>
    </row>
    <row r="3824" spans="1:14" x14ac:dyDescent="0.25">
      <c r="A3824" s="5">
        <v>91</v>
      </c>
      <c r="B3824" s="9" t="s">
        <v>80</v>
      </c>
      <c r="C3824" s="10" t="s">
        <v>81</v>
      </c>
      <c r="D3824" s="11">
        <v>2006</v>
      </c>
      <c r="E3824" s="7" t="s">
        <v>11</v>
      </c>
      <c r="F3824" s="8">
        <v>7438.6778685561412</v>
      </c>
      <c r="G3824" s="8">
        <v>58099.963160922882</v>
      </c>
      <c r="H3824" s="8">
        <v>4650.980724747651</v>
      </c>
      <c r="I3824" s="8">
        <v>70720.050699606407</v>
      </c>
      <c r="J3824" t="str">
        <f>LOOKUP(A3824,Feuil7!A$2:A$28,Feuil7!D$2:D$28)</f>
        <v>LANGUEDOC-ROUSSILLON</v>
      </c>
      <c r="K3824" t="str">
        <f t="shared" si="239"/>
        <v>niveau primaire</v>
      </c>
      <c r="L3824" t="str">
        <f t="shared" si="240"/>
        <v>MEDITERRANEE</v>
      </c>
      <c r="M3824" s="11">
        <f t="shared" si="241"/>
        <v>140909.6724538331</v>
      </c>
      <c r="N3824" s="11">
        <f t="shared" si="242"/>
        <v>12089.658593303793</v>
      </c>
    </row>
    <row r="3825" spans="1:14" x14ac:dyDescent="0.25">
      <c r="A3825" s="5">
        <v>72</v>
      </c>
      <c r="B3825" s="9" t="s">
        <v>92</v>
      </c>
      <c r="C3825" s="10" t="s">
        <v>93</v>
      </c>
      <c r="D3825" s="11">
        <v>1975</v>
      </c>
      <c r="E3825" s="7" t="s">
        <v>195</v>
      </c>
      <c r="F3825" s="8">
        <v>5740</v>
      </c>
      <c r="G3825" s="8">
        <v>12340</v>
      </c>
      <c r="H3825" s="8">
        <v>3505</v>
      </c>
      <c r="I3825" s="8">
        <v>7140</v>
      </c>
      <c r="J3825" t="str">
        <f>LOOKUP(A3825,Feuil7!A$2:A$28,Feuil7!D$2:D$28)</f>
        <v>AQUITAINE</v>
      </c>
      <c r="K3825" t="str">
        <f t="shared" si="239"/>
        <v>niveau secondaire</v>
      </c>
      <c r="L3825" t="str">
        <f t="shared" si="240"/>
        <v>SUD-OUEST</v>
      </c>
      <c r="M3825" s="11">
        <f t="shared" si="241"/>
        <v>28725</v>
      </c>
      <c r="N3825" s="11">
        <f t="shared" si="242"/>
        <v>9245</v>
      </c>
    </row>
    <row r="3826" spans="1:14" x14ac:dyDescent="0.25">
      <c r="A3826" s="5">
        <v>93</v>
      </c>
      <c r="B3826" s="9" t="s">
        <v>311</v>
      </c>
      <c r="C3826" s="10" t="s">
        <v>18</v>
      </c>
      <c r="D3826">
        <v>1968</v>
      </c>
      <c r="E3826" s="7" t="s">
        <v>193</v>
      </c>
      <c r="F3826" s="8">
        <v>1428</v>
      </c>
      <c r="G3826" s="8">
        <v>9568</v>
      </c>
      <c r="H3826" s="8">
        <v>1416</v>
      </c>
      <c r="I3826" s="8">
        <v>10792</v>
      </c>
      <c r="J3826" t="str">
        <f>LOOKUP(A3826,Feuil7!A$2:A$28,Feuil7!D$2:D$28)</f>
        <v>PROVENCE-ALPES-COTE D'AZUR</v>
      </c>
      <c r="K3826" t="str">
        <f t="shared" si="239"/>
        <v>niveau primaire</v>
      </c>
      <c r="L3826" t="str">
        <f t="shared" si="240"/>
        <v>MEDITERRANEE</v>
      </c>
      <c r="M3826" s="11">
        <f t="shared" si="241"/>
        <v>23204</v>
      </c>
      <c r="N3826" s="11">
        <f t="shared" si="242"/>
        <v>2844</v>
      </c>
    </row>
    <row r="3827" spans="1:14" x14ac:dyDescent="0.25">
      <c r="A3827" s="5">
        <v>41</v>
      </c>
      <c r="B3827" s="9" t="s">
        <v>119</v>
      </c>
      <c r="C3827" s="10" t="s">
        <v>120</v>
      </c>
      <c r="D3827" s="11">
        <v>1975</v>
      </c>
      <c r="E3827" s="7" t="s">
        <v>193</v>
      </c>
      <c r="F3827" s="8">
        <v>2735</v>
      </c>
      <c r="G3827" s="8">
        <v>16470</v>
      </c>
      <c r="H3827" s="8">
        <v>3590</v>
      </c>
      <c r="I3827" s="8">
        <v>21500</v>
      </c>
      <c r="J3827" t="str">
        <f>LOOKUP(A3827,Feuil7!A$2:A$28,Feuil7!D$2:D$28)</f>
        <v>LORRAINE</v>
      </c>
      <c r="K3827" t="str">
        <f t="shared" si="239"/>
        <v>niveau primaire</v>
      </c>
      <c r="L3827" t="str">
        <f t="shared" si="240"/>
        <v>EST</v>
      </c>
      <c r="M3827" s="11">
        <f t="shared" si="241"/>
        <v>44295</v>
      </c>
      <c r="N3827" s="11">
        <f t="shared" si="242"/>
        <v>6325</v>
      </c>
    </row>
    <row r="3828" spans="1:14" x14ac:dyDescent="0.25">
      <c r="A3828" s="5">
        <v>73</v>
      </c>
      <c r="B3828" s="9" t="s">
        <v>104</v>
      </c>
      <c r="C3828" s="10" t="s">
        <v>105</v>
      </c>
      <c r="D3828" s="11">
        <v>1975</v>
      </c>
      <c r="E3828" s="7" t="s">
        <v>197</v>
      </c>
      <c r="F3828" s="8">
        <v>295</v>
      </c>
      <c r="G3828" s="8">
        <v>2025</v>
      </c>
      <c r="H3828" s="8">
        <v>375</v>
      </c>
      <c r="I3828" s="8">
        <v>1880</v>
      </c>
      <c r="J3828" t="str">
        <f>LOOKUP(A3828,Feuil7!A$2:A$28,Feuil7!D$2:D$28)</f>
        <v>MIDI-PYRENEES</v>
      </c>
      <c r="K3828" t="str">
        <f t="shared" si="239"/>
        <v>niveau supérieur</v>
      </c>
      <c r="L3828" t="str">
        <f t="shared" si="240"/>
        <v>SUD-OUEST</v>
      </c>
      <c r="M3828" s="11">
        <f t="shared" si="241"/>
        <v>4575</v>
      </c>
      <c r="N3828" s="11">
        <f t="shared" si="242"/>
        <v>670</v>
      </c>
    </row>
    <row r="3829" spans="1:14" x14ac:dyDescent="0.25">
      <c r="A3829" s="5">
        <v>25</v>
      </c>
      <c r="B3829" s="9" t="s">
        <v>35</v>
      </c>
      <c r="C3829" s="10" t="s">
        <v>36</v>
      </c>
      <c r="D3829">
        <v>1968</v>
      </c>
      <c r="E3829" s="7" t="s">
        <v>195</v>
      </c>
      <c r="F3829" s="8">
        <v>6660</v>
      </c>
      <c r="G3829" s="8">
        <v>12064</v>
      </c>
      <c r="H3829" s="8">
        <v>5508</v>
      </c>
      <c r="I3829" s="8">
        <v>8728</v>
      </c>
      <c r="J3829" t="str">
        <f>LOOKUP(A3829,Feuil7!A$2:A$28,Feuil7!D$2:D$28)</f>
        <v>BASSE-NORMANDIE</v>
      </c>
      <c r="K3829" t="str">
        <f t="shared" si="239"/>
        <v>niveau secondaire</v>
      </c>
      <c r="L3829" t="str">
        <f t="shared" si="240"/>
        <v>BASSIN PARISIEN</v>
      </c>
      <c r="M3829" s="11">
        <f t="shared" si="241"/>
        <v>32960</v>
      </c>
      <c r="N3829" s="11">
        <f t="shared" si="242"/>
        <v>12168</v>
      </c>
    </row>
    <row r="3830" spans="1:14" x14ac:dyDescent="0.25">
      <c r="A3830" s="5">
        <v>43</v>
      </c>
      <c r="B3830" s="9" t="s">
        <v>184</v>
      </c>
      <c r="C3830" s="10" t="s">
        <v>185</v>
      </c>
      <c r="D3830" s="11">
        <v>1975</v>
      </c>
      <c r="E3830" s="7" t="s">
        <v>196</v>
      </c>
      <c r="F3830" s="8">
        <v>625</v>
      </c>
      <c r="G3830" s="8">
        <v>3235</v>
      </c>
      <c r="H3830" s="8">
        <v>790</v>
      </c>
      <c r="I3830" s="8">
        <v>2350</v>
      </c>
      <c r="J3830" t="str">
        <f>LOOKUP(A3830,Feuil7!A$2:A$28,Feuil7!D$2:D$28)</f>
        <v>FRANCHE-COMTE</v>
      </c>
      <c r="K3830" t="str">
        <f t="shared" si="239"/>
        <v>niveau supérieur</v>
      </c>
      <c r="L3830" t="str">
        <f t="shared" si="240"/>
        <v>EST</v>
      </c>
      <c r="M3830" s="11">
        <f t="shared" si="241"/>
        <v>7000</v>
      </c>
      <c r="N3830" s="11">
        <f t="shared" si="242"/>
        <v>1415</v>
      </c>
    </row>
    <row r="3831" spans="1:14" x14ac:dyDescent="0.25">
      <c r="A3831" s="5">
        <v>74</v>
      </c>
      <c r="B3831" s="9" t="s">
        <v>59</v>
      </c>
      <c r="C3831" s="10" t="s">
        <v>60</v>
      </c>
      <c r="D3831" s="11">
        <v>1982</v>
      </c>
      <c r="E3831" s="7" t="s">
        <v>197</v>
      </c>
      <c r="F3831" s="8">
        <v>232</v>
      </c>
      <c r="G3831" s="8">
        <v>1956</v>
      </c>
      <c r="H3831" s="8">
        <v>272</v>
      </c>
      <c r="I3831" s="8">
        <v>2000</v>
      </c>
      <c r="J3831" t="str">
        <f>LOOKUP(A3831,Feuil7!A$2:A$28,Feuil7!D$2:D$28)</f>
        <v>LIMOUSIN</v>
      </c>
      <c r="K3831" t="str">
        <f t="shared" si="239"/>
        <v>niveau supérieur</v>
      </c>
      <c r="L3831" t="str">
        <f t="shared" si="240"/>
        <v>SUD-OUEST</v>
      </c>
      <c r="M3831" s="11">
        <f t="shared" si="241"/>
        <v>4460</v>
      </c>
      <c r="N3831" s="11">
        <f t="shared" si="242"/>
        <v>504</v>
      </c>
    </row>
    <row r="3832" spans="1:14" x14ac:dyDescent="0.25">
      <c r="A3832" s="5">
        <v>21</v>
      </c>
      <c r="B3832" s="9" t="s">
        <v>114</v>
      </c>
      <c r="C3832" s="10" t="s">
        <v>115</v>
      </c>
      <c r="D3832" s="11">
        <v>2006</v>
      </c>
      <c r="E3832" s="7" t="s">
        <v>197</v>
      </c>
      <c r="F3832" s="8">
        <v>3124.8972050393177</v>
      </c>
      <c r="G3832" s="8">
        <v>33581.119627928951</v>
      </c>
      <c r="H3832" s="8">
        <v>4585.1267569170368</v>
      </c>
      <c r="I3832" s="8">
        <v>39847.175347851917</v>
      </c>
      <c r="J3832" t="str">
        <f>LOOKUP(A3832,Feuil7!A$2:A$28,Feuil7!D$2:D$28)</f>
        <v>CHAMPAGNE-ARDENNE</v>
      </c>
      <c r="K3832" t="str">
        <f t="shared" si="239"/>
        <v>niveau supérieur</v>
      </c>
      <c r="L3832" t="str">
        <f t="shared" si="240"/>
        <v>BASSIN PARISIEN</v>
      </c>
      <c r="M3832" s="11">
        <f t="shared" si="241"/>
        <v>81138.318937737233</v>
      </c>
      <c r="N3832" s="11">
        <f t="shared" si="242"/>
        <v>7710.0239619563545</v>
      </c>
    </row>
    <row r="3833" spans="1:14" x14ac:dyDescent="0.25">
      <c r="A3833" s="5">
        <v>74</v>
      </c>
      <c r="B3833" s="9" t="s">
        <v>59</v>
      </c>
      <c r="C3833" s="10" t="s">
        <v>60</v>
      </c>
      <c r="D3833" s="11">
        <v>1982</v>
      </c>
      <c r="E3833" s="7" t="s">
        <v>11</v>
      </c>
      <c r="F3833" s="8">
        <v>1528</v>
      </c>
      <c r="G3833" s="8">
        <v>17644</v>
      </c>
      <c r="H3833" s="8">
        <v>1240</v>
      </c>
      <c r="I3833" s="8">
        <v>19932</v>
      </c>
      <c r="J3833" t="str">
        <f>LOOKUP(A3833,Feuil7!A$2:A$28,Feuil7!D$2:D$28)</f>
        <v>LIMOUSIN</v>
      </c>
      <c r="K3833" t="str">
        <f t="shared" si="239"/>
        <v>niveau primaire</v>
      </c>
      <c r="L3833" t="str">
        <f t="shared" si="240"/>
        <v>SUD-OUEST</v>
      </c>
      <c r="M3833" s="11">
        <f t="shared" si="241"/>
        <v>40344</v>
      </c>
      <c r="N3833" s="11">
        <f t="shared" si="242"/>
        <v>2768</v>
      </c>
    </row>
    <row r="3834" spans="1:14" x14ac:dyDescent="0.25">
      <c r="A3834" s="5">
        <v>22</v>
      </c>
      <c r="B3834" s="9" t="s">
        <v>129</v>
      </c>
      <c r="C3834" s="10" t="s">
        <v>130</v>
      </c>
      <c r="D3834">
        <v>1968</v>
      </c>
      <c r="E3834" s="7" t="s">
        <v>196</v>
      </c>
      <c r="F3834" s="8">
        <v>1632</v>
      </c>
      <c r="G3834" s="8">
        <v>6880</v>
      </c>
      <c r="H3834" s="8">
        <v>1888</v>
      </c>
      <c r="I3834" s="8">
        <v>5236</v>
      </c>
      <c r="J3834" t="str">
        <f>LOOKUP(A3834,Feuil7!A$2:A$28,Feuil7!D$2:D$28)</f>
        <v>PICARDIE</v>
      </c>
      <c r="K3834" t="str">
        <f t="shared" si="239"/>
        <v>niveau supérieur</v>
      </c>
      <c r="L3834" t="str">
        <f t="shared" si="240"/>
        <v>BASSIN PARISIEN</v>
      </c>
      <c r="M3834" s="11">
        <f t="shared" si="241"/>
        <v>15636</v>
      </c>
      <c r="N3834" s="11">
        <f t="shared" si="242"/>
        <v>3520</v>
      </c>
    </row>
    <row r="3835" spans="1:14" x14ac:dyDescent="0.25">
      <c r="A3835" s="5">
        <v>53</v>
      </c>
      <c r="B3835" s="9" t="s">
        <v>70</v>
      </c>
      <c r="C3835" s="10" t="s">
        <v>71</v>
      </c>
      <c r="D3835" s="11">
        <v>1990</v>
      </c>
      <c r="E3835" s="7" t="s">
        <v>197</v>
      </c>
      <c r="F3835" s="8">
        <v>2303</v>
      </c>
      <c r="G3835" s="8">
        <v>27548</v>
      </c>
      <c r="H3835" s="8">
        <v>3044</v>
      </c>
      <c r="I3835" s="8">
        <v>24524</v>
      </c>
      <c r="J3835" t="str">
        <f>LOOKUP(A3835,Feuil7!A$2:A$28,Feuil7!D$2:D$28)</f>
        <v>BRETAGNE</v>
      </c>
      <c r="K3835" t="str">
        <f t="shared" si="239"/>
        <v>niveau supérieur</v>
      </c>
      <c r="L3835" t="str">
        <f t="shared" si="240"/>
        <v>OUEST</v>
      </c>
      <c r="M3835" s="11">
        <f t="shared" si="241"/>
        <v>57419</v>
      </c>
      <c r="N3835" s="11">
        <f t="shared" si="242"/>
        <v>5347</v>
      </c>
    </row>
    <row r="3836" spans="1:14" x14ac:dyDescent="0.25">
      <c r="A3836" s="5">
        <v>22</v>
      </c>
      <c r="B3836" s="9" t="s">
        <v>314</v>
      </c>
      <c r="C3836" s="10" t="s">
        <v>13</v>
      </c>
      <c r="D3836" s="11">
        <v>1982</v>
      </c>
      <c r="E3836" s="7" t="s">
        <v>11</v>
      </c>
      <c r="F3836" s="8">
        <v>12548</v>
      </c>
      <c r="G3836" s="8">
        <v>64352</v>
      </c>
      <c r="H3836" s="8">
        <v>11756</v>
      </c>
      <c r="I3836" s="8">
        <v>78060</v>
      </c>
      <c r="J3836" t="str">
        <f>LOOKUP(A3836,Feuil7!A$2:A$28,Feuil7!D$2:D$28)</f>
        <v>PICARDIE</v>
      </c>
      <c r="K3836" t="str">
        <f t="shared" si="239"/>
        <v>niveau primaire</v>
      </c>
      <c r="L3836" t="str">
        <f t="shared" si="240"/>
        <v>BASSIN PARISIEN</v>
      </c>
      <c r="M3836" s="11">
        <f t="shared" si="241"/>
        <v>166716</v>
      </c>
      <c r="N3836" s="11">
        <f t="shared" si="242"/>
        <v>24304</v>
      </c>
    </row>
    <row r="3837" spans="1:14" x14ac:dyDescent="0.25">
      <c r="A3837" s="5">
        <v>43</v>
      </c>
      <c r="B3837" s="9" t="s">
        <v>34</v>
      </c>
      <c r="C3837" s="10" t="s">
        <v>64</v>
      </c>
      <c r="D3837" s="11">
        <v>1982</v>
      </c>
      <c r="E3837" s="7" t="s">
        <v>11</v>
      </c>
      <c r="F3837" s="8">
        <v>9064</v>
      </c>
      <c r="G3837" s="8">
        <v>46324</v>
      </c>
      <c r="H3837" s="8">
        <v>7892</v>
      </c>
      <c r="I3837" s="8">
        <v>52352</v>
      </c>
      <c r="J3837" t="str">
        <f>LOOKUP(A3837,Feuil7!A$2:A$28,Feuil7!D$2:D$28)</f>
        <v>FRANCHE-COMTE</v>
      </c>
      <c r="K3837" t="str">
        <f t="shared" si="239"/>
        <v>niveau primaire</v>
      </c>
      <c r="L3837" t="str">
        <f t="shared" si="240"/>
        <v>EST</v>
      </c>
      <c r="M3837" s="11">
        <f t="shared" si="241"/>
        <v>115632</v>
      </c>
      <c r="N3837" s="11">
        <f t="shared" si="242"/>
        <v>16956</v>
      </c>
    </row>
    <row r="3838" spans="1:14" x14ac:dyDescent="0.25">
      <c r="A3838" s="5">
        <v>11</v>
      </c>
      <c r="B3838" s="9" t="s">
        <v>50</v>
      </c>
      <c r="C3838" s="10" t="s">
        <v>190</v>
      </c>
      <c r="D3838" s="11">
        <v>2006</v>
      </c>
      <c r="E3838" s="7" t="s">
        <v>11</v>
      </c>
      <c r="F3838" s="8">
        <v>7302.9331190036355</v>
      </c>
      <c r="G3838" s="8">
        <v>79402.710230153258</v>
      </c>
      <c r="H3838" s="8">
        <v>4815.8813022361264</v>
      </c>
      <c r="I3838" s="8">
        <v>85335.546508769956</v>
      </c>
      <c r="J3838" t="str">
        <f>LOOKUP(A3838,Feuil7!A$2:A$28,Feuil7!D$2:D$28)</f>
        <v>ILE-DE-FRANCE</v>
      </c>
      <c r="K3838" t="str">
        <f t="shared" si="239"/>
        <v>niveau primaire</v>
      </c>
      <c r="L3838" t="str">
        <f t="shared" si="240"/>
        <v>REGION PARISIENNE</v>
      </c>
      <c r="M3838" s="11">
        <f t="shared" si="241"/>
        <v>176857.07116016297</v>
      </c>
      <c r="N3838" s="11">
        <f t="shared" si="242"/>
        <v>12118.814421239762</v>
      </c>
    </row>
    <row r="3839" spans="1:14" x14ac:dyDescent="0.25">
      <c r="A3839" s="5">
        <v>82</v>
      </c>
      <c r="B3839" s="9" t="s">
        <v>309</v>
      </c>
      <c r="C3839" s="10" t="s">
        <v>20</v>
      </c>
      <c r="D3839" s="11">
        <v>1975</v>
      </c>
      <c r="E3839" s="7" t="s">
        <v>194</v>
      </c>
      <c r="F3839" s="8">
        <v>985</v>
      </c>
      <c r="G3839" s="8">
        <v>2805</v>
      </c>
      <c r="H3839" s="8">
        <v>1185</v>
      </c>
      <c r="I3839" s="8">
        <v>5060</v>
      </c>
      <c r="J3839" t="str">
        <f>LOOKUP(A3839,Feuil7!A$2:A$28,Feuil7!D$2:D$28)</f>
        <v>RHONE-ALPES</v>
      </c>
      <c r="K3839" t="str">
        <f t="shared" si="239"/>
        <v>niveau secondaire</v>
      </c>
      <c r="L3839" t="str">
        <f t="shared" si="240"/>
        <v>CENTRE-EST</v>
      </c>
      <c r="M3839" s="11">
        <f t="shared" si="241"/>
        <v>10035</v>
      </c>
      <c r="N3839" s="11">
        <f t="shared" si="242"/>
        <v>2170</v>
      </c>
    </row>
    <row r="3840" spans="1:14" x14ac:dyDescent="0.25">
      <c r="A3840" s="5">
        <v>83</v>
      </c>
      <c r="B3840" s="9" t="s">
        <v>63</v>
      </c>
      <c r="C3840" s="10" t="s">
        <v>98</v>
      </c>
      <c r="D3840" s="11">
        <v>1982</v>
      </c>
      <c r="E3840" s="7" t="s">
        <v>194</v>
      </c>
      <c r="F3840" s="8">
        <v>968</v>
      </c>
      <c r="G3840" s="8">
        <v>2948</v>
      </c>
      <c r="H3840" s="8">
        <v>1356</v>
      </c>
      <c r="I3840" s="8">
        <v>5252</v>
      </c>
      <c r="J3840" t="str">
        <f>LOOKUP(A3840,Feuil7!A$2:A$28,Feuil7!D$2:D$28)</f>
        <v>AUVERGNE</v>
      </c>
      <c r="K3840" t="str">
        <f t="shared" si="239"/>
        <v>niveau secondaire</v>
      </c>
      <c r="L3840" t="str">
        <f t="shared" si="240"/>
        <v>CENTRE-EST</v>
      </c>
      <c r="M3840" s="11">
        <f t="shared" si="241"/>
        <v>10524</v>
      </c>
      <c r="N3840" s="11">
        <f t="shared" si="242"/>
        <v>2324</v>
      </c>
    </row>
    <row r="3841" spans="1:14" x14ac:dyDescent="0.25">
      <c r="A3841" s="5">
        <v>83</v>
      </c>
      <c r="B3841" s="9" t="s">
        <v>306</v>
      </c>
      <c r="C3841" s="10" t="s">
        <v>15</v>
      </c>
      <c r="D3841" s="11">
        <v>2006</v>
      </c>
      <c r="E3841" s="7" t="s">
        <v>195</v>
      </c>
      <c r="F3841" s="8">
        <v>3562.5646530139202</v>
      </c>
      <c r="G3841" s="8">
        <v>39792.698190769239</v>
      </c>
      <c r="H3841" s="8">
        <v>2030.8476101312292</v>
      </c>
      <c r="I3841" s="8">
        <v>28313.573894432284</v>
      </c>
      <c r="J3841" t="str">
        <f>LOOKUP(A3841,Feuil7!A$2:A$28,Feuil7!D$2:D$28)</f>
        <v>AUVERGNE</v>
      </c>
      <c r="K3841" t="str">
        <f t="shared" si="239"/>
        <v>niveau secondaire</v>
      </c>
      <c r="L3841" t="str">
        <f t="shared" si="240"/>
        <v>CENTRE-EST</v>
      </c>
      <c r="M3841" s="11">
        <f t="shared" si="241"/>
        <v>73699.684348346666</v>
      </c>
      <c r="N3841" s="11">
        <f t="shared" si="242"/>
        <v>5593.4122631451492</v>
      </c>
    </row>
    <row r="3842" spans="1:14" x14ac:dyDescent="0.25">
      <c r="A3842" s="5">
        <v>91</v>
      </c>
      <c r="B3842" s="9" t="s">
        <v>72</v>
      </c>
      <c r="C3842" s="10" t="s">
        <v>73</v>
      </c>
      <c r="D3842" s="11">
        <v>2006</v>
      </c>
      <c r="E3842" s="7" t="s">
        <v>196</v>
      </c>
      <c r="F3842" s="8">
        <v>4055.2017457803058</v>
      </c>
      <c r="G3842" s="8">
        <v>32869.018634790649</v>
      </c>
      <c r="H3842" s="8">
        <v>4285.7821469910987</v>
      </c>
      <c r="I3842" s="8">
        <v>38963.018154313017</v>
      </c>
      <c r="J3842" t="str">
        <f>LOOKUP(A3842,Feuil7!A$2:A$28,Feuil7!D$2:D$28)</f>
        <v>LANGUEDOC-ROUSSILLON</v>
      </c>
      <c r="K3842" t="str">
        <f t="shared" si="239"/>
        <v>niveau supérieur</v>
      </c>
      <c r="L3842" t="str">
        <f t="shared" si="240"/>
        <v>MEDITERRANEE</v>
      </c>
      <c r="M3842" s="11">
        <f t="shared" si="241"/>
        <v>80173.020681875074</v>
      </c>
      <c r="N3842" s="11">
        <f t="shared" si="242"/>
        <v>8340.9838927714045</v>
      </c>
    </row>
    <row r="3843" spans="1:14" x14ac:dyDescent="0.25">
      <c r="A3843" s="5">
        <v>73</v>
      </c>
      <c r="B3843" s="9" t="s">
        <v>313</v>
      </c>
      <c r="C3843" s="10" t="s">
        <v>24</v>
      </c>
      <c r="D3843" s="11">
        <v>1990</v>
      </c>
      <c r="E3843" s="7" t="s">
        <v>194</v>
      </c>
      <c r="F3843" s="8">
        <v>359</v>
      </c>
      <c r="G3843" s="8">
        <v>3264</v>
      </c>
      <c r="H3843" s="8">
        <v>380</v>
      </c>
      <c r="I3843" s="8">
        <v>4416</v>
      </c>
      <c r="J3843" t="str">
        <f>LOOKUP(A3843,Feuil7!A$2:A$28,Feuil7!D$2:D$28)</f>
        <v>MIDI-PYRENEES</v>
      </c>
      <c r="K3843" t="str">
        <f t="shared" ref="K3843:K3906" si="243">IF(OR(E3843="Aucun",E3843="CEP"),"niveau primaire",IF(OR(E3843="CAP-BEP",E3843="BEPC"),"niveau secondaire",IF(OR(E3843="BAC",E3843="SUP"),"niveau supérieur","")))</f>
        <v>niveau secondaire</v>
      </c>
      <c r="L3843" t="str">
        <f t="shared" ref="L3843:L3906" si="244">IF(OR(J3843="ile-de-France"),"REGION PARISIENNE",IF(OR(J3843="bourgogne",J3843="centre",J3843="champagne-ardenne",J3843="basse-normandie",J3843="haute-normandie",J3843="picardie"),"BASSIN PARISIEN",IF(OR(J3843="nord pas-de-calais"),"NORD",IF(OR(J3843="alsace",J3843="franche-comte",J3843="lorraine"),"EST",IF(OR(J3843="bretagne",J3843="pays de la loire",J3843="poitou-charentes"),"OUEST",IF(OR(J3843="aquitaine",J3843="limousin",J3843="midi-pyrenees"),"SUD-OUEST",IF(OR(J3843="auvergne",J3843="rhone-alpes"),"CENTRE-EST",IF(OR(J3843="languedoc-roussillon",J3843="provence-alpes-cote d'azur",J3843="corse"),"MEDITERRANEE",""))))))))</f>
        <v>SUD-OUEST</v>
      </c>
      <c r="M3843" s="11">
        <f t="shared" ref="M3843:M3906" si="245">SUM(F3843,G3843,H3843,I3843)</f>
        <v>8419</v>
      </c>
      <c r="N3843" s="11">
        <f t="shared" ref="N3843:N3906" si="246">SUM(F3843,H3843)</f>
        <v>739</v>
      </c>
    </row>
    <row r="3844" spans="1:14" x14ac:dyDescent="0.25">
      <c r="A3844" s="5">
        <v>24</v>
      </c>
      <c r="B3844" s="9" t="s">
        <v>84</v>
      </c>
      <c r="C3844" s="10" t="s">
        <v>85</v>
      </c>
      <c r="D3844" s="11">
        <v>2006</v>
      </c>
      <c r="E3844" s="7" t="s">
        <v>196</v>
      </c>
      <c r="F3844" s="8">
        <v>1230.1338971422588</v>
      </c>
      <c r="G3844" s="8">
        <v>9575.3409035934674</v>
      </c>
      <c r="H3844" s="8">
        <v>1481.8134694571477</v>
      </c>
      <c r="I3844" s="8">
        <v>11054.347794529484</v>
      </c>
      <c r="J3844" t="str">
        <f>LOOKUP(A3844,Feuil7!A$2:A$28,Feuil7!D$2:D$28)</f>
        <v>CENTRE</v>
      </c>
      <c r="K3844" t="str">
        <f t="shared" si="243"/>
        <v>niveau supérieur</v>
      </c>
      <c r="L3844" t="str">
        <f t="shared" si="244"/>
        <v>BASSIN PARISIEN</v>
      </c>
      <c r="M3844" s="11">
        <f t="shared" si="245"/>
        <v>23341.636064722356</v>
      </c>
      <c r="N3844" s="11">
        <f t="shared" si="246"/>
        <v>2711.9473665994065</v>
      </c>
    </row>
    <row r="3845" spans="1:14" x14ac:dyDescent="0.25">
      <c r="A3845" s="5">
        <v>53</v>
      </c>
      <c r="B3845" s="9" t="s">
        <v>82</v>
      </c>
      <c r="C3845" s="10" t="s">
        <v>83</v>
      </c>
      <c r="D3845" s="11">
        <v>2011</v>
      </c>
      <c r="E3845" s="7" t="s">
        <v>11</v>
      </c>
      <c r="F3845" s="8">
        <v>3773.3710467786577</v>
      </c>
      <c r="G3845" s="8">
        <v>43028.964632898824</v>
      </c>
      <c r="H3845" s="8">
        <v>2330.6220793781331</v>
      </c>
      <c r="I3845" s="8">
        <v>51205.717192254502</v>
      </c>
      <c r="J3845" t="str">
        <f>LOOKUP(A3845,Feuil7!A$2:A$28,Feuil7!D$2:D$28)</f>
        <v>BRETAGNE</v>
      </c>
      <c r="K3845" t="str">
        <f t="shared" si="243"/>
        <v>niveau primaire</v>
      </c>
      <c r="L3845" t="str">
        <f t="shared" si="244"/>
        <v>OUEST</v>
      </c>
      <c r="M3845" s="11">
        <f t="shared" si="245"/>
        <v>100338.67495131012</v>
      </c>
      <c r="N3845" s="11">
        <f t="shared" si="246"/>
        <v>6103.9931261567908</v>
      </c>
    </row>
    <row r="3846" spans="1:14" x14ac:dyDescent="0.25">
      <c r="A3846" s="5">
        <v>72</v>
      </c>
      <c r="B3846" s="9" t="s">
        <v>137</v>
      </c>
      <c r="C3846" s="10" t="s">
        <v>138</v>
      </c>
      <c r="D3846" s="11">
        <v>2006</v>
      </c>
      <c r="E3846" s="7" t="s">
        <v>195</v>
      </c>
      <c r="F3846" s="8">
        <v>5763.6498482760344</v>
      </c>
      <c r="G3846" s="8">
        <v>69942.457987890346</v>
      </c>
      <c r="H3846" s="8">
        <v>3426.3615638665224</v>
      </c>
      <c r="I3846" s="8">
        <v>54289.295557037309</v>
      </c>
      <c r="J3846" t="str">
        <f>LOOKUP(A3846,Feuil7!A$2:A$28,Feuil7!D$2:D$28)</f>
        <v>AQUITAINE</v>
      </c>
      <c r="K3846" t="str">
        <f t="shared" si="243"/>
        <v>niveau secondaire</v>
      </c>
      <c r="L3846" t="str">
        <f t="shared" si="244"/>
        <v>SUD-OUEST</v>
      </c>
      <c r="M3846" s="11">
        <f t="shared" si="245"/>
        <v>133421.76495707021</v>
      </c>
      <c r="N3846" s="11">
        <f t="shared" si="246"/>
        <v>9190.0114121425577</v>
      </c>
    </row>
    <row r="3847" spans="1:14" x14ac:dyDescent="0.25">
      <c r="A3847" s="5">
        <v>91</v>
      </c>
      <c r="B3847" s="9" t="s">
        <v>108</v>
      </c>
      <c r="C3847" s="10" t="s">
        <v>109</v>
      </c>
      <c r="D3847" s="11">
        <v>1982</v>
      </c>
      <c r="E3847" s="7" t="s">
        <v>197</v>
      </c>
      <c r="F3847" s="8">
        <v>84</v>
      </c>
      <c r="G3847" s="8">
        <v>1416</v>
      </c>
      <c r="H3847" s="8">
        <v>168</v>
      </c>
      <c r="I3847" s="8">
        <v>1560</v>
      </c>
      <c r="J3847" t="str">
        <f>LOOKUP(A3847,Feuil7!A$2:A$28,Feuil7!D$2:D$28)</f>
        <v>LANGUEDOC-ROUSSILLON</v>
      </c>
      <c r="K3847" t="str">
        <f t="shared" si="243"/>
        <v>niveau supérieur</v>
      </c>
      <c r="L3847" t="str">
        <f t="shared" si="244"/>
        <v>MEDITERRANEE</v>
      </c>
      <c r="M3847" s="11">
        <f t="shared" si="245"/>
        <v>3228</v>
      </c>
      <c r="N3847" s="11">
        <f t="shared" si="246"/>
        <v>252</v>
      </c>
    </row>
    <row r="3848" spans="1:14" x14ac:dyDescent="0.25">
      <c r="A3848" s="5">
        <v>25</v>
      </c>
      <c r="B3848" s="9" t="s">
        <v>131</v>
      </c>
      <c r="C3848" s="10" t="s">
        <v>132</v>
      </c>
      <c r="D3848" s="11">
        <v>1975</v>
      </c>
      <c r="E3848" s="7" t="s">
        <v>11</v>
      </c>
      <c r="F3848" s="8">
        <v>5980</v>
      </c>
      <c r="G3848" s="8">
        <v>37600</v>
      </c>
      <c r="H3848" s="8">
        <v>4845</v>
      </c>
      <c r="I3848" s="8">
        <v>43430</v>
      </c>
      <c r="J3848" t="str">
        <f>LOOKUP(A3848,Feuil7!A$2:A$28,Feuil7!D$2:D$28)</f>
        <v>BASSE-NORMANDIE</v>
      </c>
      <c r="K3848" t="str">
        <f t="shared" si="243"/>
        <v>niveau primaire</v>
      </c>
      <c r="L3848" t="str">
        <f t="shared" si="244"/>
        <v>BASSIN PARISIEN</v>
      </c>
      <c r="M3848" s="11">
        <f t="shared" si="245"/>
        <v>91855</v>
      </c>
      <c r="N3848" s="11">
        <f t="shared" si="246"/>
        <v>10825</v>
      </c>
    </row>
    <row r="3849" spans="1:14" x14ac:dyDescent="0.25">
      <c r="A3849" s="5">
        <v>11</v>
      </c>
      <c r="B3849" s="9" t="s">
        <v>156</v>
      </c>
      <c r="C3849" s="10" t="s">
        <v>157</v>
      </c>
      <c r="D3849" s="11">
        <v>1999</v>
      </c>
      <c r="E3849" s="7" t="s">
        <v>194</v>
      </c>
      <c r="F3849" s="8">
        <v>3881</v>
      </c>
      <c r="G3849" s="8">
        <v>46238</v>
      </c>
      <c r="H3849" s="8">
        <v>3526</v>
      </c>
      <c r="I3849" s="8">
        <v>74108</v>
      </c>
      <c r="J3849" t="str">
        <f>LOOKUP(A3849,Feuil7!A$2:A$28,Feuil7!D$2:D$28)</f>
        <v>ILE-DE-FRANCE</v>
      </c>
      <c r="K3849" t="str">
        <f t="shared" si="243"/>
        <v>niveau secondaire</v>
      </c>
      <c r="L3849" t="str">
        <f t="shared" si="244"/>
        <v>REGION PARISIENNE</v>
      </c>
      <c r="M3849" s="11">
        <f t="shared" si="245"/>
        <v>127753</v>
      </c>
      <c r="N3849" s="11">
        <f t="shared" si="246"/>
        <v>7407</v>
      </c>
    </row>
    <row r="3850" spans="1:14" x14ac:dyDescent="0.25">
      <c r="A3850" s="5">
        <v>24</v>
      </c>
      <c r="B3850" s="9" t="s">
        <v>102</v>
      </c>
      <c r="C3850" s="10" t="s">
        <v>103</v>
      </c>
      <c r="D3850" s="11">
        <v>1990</v>
      </c>
      <c r="E3850" s="7" t="s">
        <v>195</v>
      </c>
      <c r="F3850" s="8">
        <v>10050</v>
      </c>
      <c r="G3850" s="8">
        <v>46967</v>
      </c>
      <c r="H3850" s="8">
        <v>7725</v>
      </c>
      <c r="I3850" s="8">
        <v>31306</v>
      </c>
      <c r="J3850" t="str">
        <f>LOOKUP(A3850,Feuil7!A$2:A$28,Feuil7!D$2:D$28)</f>
        <v>CENTRE</v>
      </c>
      <c r="K3850" t="str">
        <f t="shared" si="243"/>
        <v>niveau secondaire</v>
      </c>
      <c r="L3850" t="str">
        <f t="shared" si="244"/>
        <v>BASSIN PARISIEN</v>
      </c>
      <c r="M3850" s="11">
        <f t="shared" si="245"/>
        <v>96048</v>
      </c>
      <c r="N3850" s="11">
        <f t="shared" si="246"/>
        <v>17775</v>
      </c>
    </row>
    <row r="3851" spans="1:14" x14ac:dyDescent="0.25">
      <c r="A3851" s="5">
        <v>24</v>
      </c>
      <c r="B3851" s="9" t="s">
        <v>94</v>
      </c>
      <c r="C3851" s="10" t="s">
        <v>95</v>
      </c>
      <c r="D3851" s="11">
        <v>1990</v>
      </c>
      <c r="E3851" s="7" t="s">
        <v>197</v>
      </c>
      <c r="F3851" s="8">
        <v>716</v>
      </c>
      <c r="G3851" s="8">
        <v>7768</v>
      </c>
      <c r="H3851" s="8">
        <v>828</v>
      </c>
      <c r="I3851" s="8">
        <v>6564</v>
      </c>
      <c r="J3851" t="str">
        <f>LOOKUP(A3851,Feuil7!A$2:A$28,Feuil7!D$2:D$28)</f>
        <v>CENTRE</v>
      </c>
      <c r="K3851" t="str">
        <f t="shared" si="243"/>
        <v>niveau supérieur</v>
      </c>
      <c r="L3851" t="str">
        <f t="shared" si="244"/>
        <v>BASSIN PARISIEN</v>
      </c>
      <c r="M3851" s="11">
        <f t="shared" si="245"/>
        <v>15876</v>
      </c>
      <c r="N3851" s="11">
        <f t="shared" si="246"/>
        <v>1544</v>
      </c>
    </row>
    <row r="3852" spans="1:14" x14ac:dyDescent="0.25">
      <c r="A3852" s="5">
        <v>73</v>
      </c>
      <c r="B3852" s="9" t="s">
        <v>9</v>
      </c>
      <c r="C3852" s="10" t="s">
        <v>170</v>
      </c>
      <c r="D3852">
        <v>1968</v>
      </c>
      <c r="E3852" s="7" t="s">
        <v>193</v>
      </c>
      <c r="F3852" s="8">
        <v>2964</v>
      </c>
      <c r="G3852" s="8">
        <v>15928</v>
      </c>
      <c r="H3852" s="8">
        <v>2956</v>
      </c>
      <c r="I3852" s="8">
        <v>16776</v>
      </c>
      <c r="J3852" t="str">
        <f>LOOKUP(A3852,Feuil7!A$2:A$28,Feuil7!D$2:D$28)</f>
        <v>MIDI-PYRENEES</v>
      </c>
      <c r="K3852" t="str">
        <f t="shared" si="243"/>
        <v>niveau primaire</v>
      </c>
      <c r="L3852" t="str">
        <f t="shared" si="244"/>
        <v>SUD-OUEST</v>
      </c>
      <c r="M3852" s="11">
        <f t="shared" si="245"/>
        <v>38624</v>
      </c>
      <c r="N3852" s="11">
        <f t="shared" si="246"/>
        <v>5920</v>
      </c>
    </row>
    <row r="3853" spans="1:14" x14ac:dyDescent="0.25">
      <c r="A3853" s="5">
        <v>21</v>
      </c>
      <c r="B3853" s="9" t="s">
        <v>312</v>
      </c>
      <c r="C3853" s="10" t="s">
        <v>22</v>
      </c>
      <c r="D3853" s="11">
        <v>1982</v>
      </c>
      <c r="E3853" s="7" t="s">
        <v>196</v>
      </c>
      <c r="F3853" s="8">
        <v>1224</v>
      </c>
      <c r="G3853" s="8">
        <v>6072</v>
      </c>
      <c r="H3853" s="8">
        <v>1628</v>
      </c>
      <c r="I3853" s="8">
        <v>4484</v>
      </c>
      <c r="J3853" t="str">
        <f>LOOKUP(A3853,Feuil7!A$2:A$28,Feuil7!D$2:D$28)</f>
        <v>CHAMPAGNE-ARDENNE</v>
      </c>
      <c r="K3853" t="str">
        <f t="shared" si="243"/>
        <v>niveau supérieur</v>
      </c>
      <c r="L3853" t="str">
        <f t="shared" si="244"/>
        <v>BASSIN PARISIEN</v>
      </c>
      <c r="M3853" s="11">
        <f t="shared" si="245"/>
        <v>13408</v>
      </c>
      <c r="N3853" s="11">
        <f t="shared" si="246"/>
        <v>2852</v>
      </c>
    </row>
    <row r="3854" spans="1:14" x14ac:dyDescent="0.25">
      <c r="A3854" s="5">
        <v>83</v>
      </c>
      <c r="B3854" s="9" t="s">
        <v>37</v>
      </c>
      <c r="C3854" s="10" t="s">
        <v>38</v>
      </c>
      <c r="D3854" s="11">
        <v>1982</v>
      </c>
      <c r="E3854" s="7" t="s">
        <v>11</v>
      </c>
      <c r="F3854" s="8">
        <v>2476</v>
      </c>
      <c r="G3854" s="8">
        <v>22340</v>
      </c>
      <c r="H3854" s="8">
        <v>1576</v>
      </c>
      <c r="I3854" s="8">
        <v>23276</v>
      </c>
      <c r="J3854" t="str">
        <f>LOOKUP(A3854,Feuil7!A$2:A$28,Feuil7!D$2:D$28)</f>
        <v>AUVERGNE</v>
      </c>
      <c r="K3854" t="str">
        <f t="shared" si="243"/>
        <v>niveau primaire</v>
      </c>
      <c r="L3854" t="str">
        <f t="shared" si="244"/>
        <v>CENTRE-EST</v>
      </c>
      <c r="M3854" s="11">
        <f t="shared" si="245"/>
        <v>49668</v>
      </c>
      <c r="N3854" s="11">
        <f t="shared" si="246"/>
        <v>4052</v>
      </c>
    </row>
    <row r="3855" spans="1:14" x14ac:dyDescent="0.25">
      <c r="A3855" s="5">
        <v>54</v>
      </c>
      <c r="B3855" s="9" t="s">
        <v>176</v>
      </c>
      <c r="C3855" s="10" t="s">
        <v>177</v>
      </c>
      <c r="D3855">
        <v>1968</v>
      </c>
      <c r="E3855" s="7" t="s">
        <v>195</v>
      </c>
      <c r="F3855" s="8">
        <v>3292</v>
      </c>
      <c r="G3855" s="8">
        <v>6160</v>
      </c>
      <c r="H3855" s="8">
        <v>2460</v>
      </c>
      <c r="I3855" s="8">
        <v>4088</v>
      </c>
      <c r="J3855" t="str">
        <f>LOOKUP(A3855,Feuil7!A$2:A$28,Feuil7!D$2:D$28)</f>
        <v>POITOU-CHARENTES</v>
      </c>
      <c r="K3855" t="str">
        <f t="shared" si="243"/>
        <v>niveau secondaire</v>
      </c>
      <c r="L3855" t="str">
        <f t="shared" si="244"/>
        <v>OUEST</v>
      </c>
      <c r="M3855" s="11">
        <f t="shared" si="245"/>
        <v>16000</v>
      </c>
      <c r="N3855" s="11">
        <f t="shared" si="246"/>
        <v>5752</v>
      </c>
    </row>
    <row r="3856" spans="1:14" x14ac:dyDescent="0.25">
      <c r="A3856" s="5">
        <v>93</v>
      </c>
      <c r="B3856" s="9" t="s">
        <v>308</v>
      </c>
      <c r="C3856" s="10" t="s">
        <v>17</v>
      </c>
      <c r="D3856">
        <v>1968</v>
      </c>
      <c r="E3856" s="7" t="s">
        <v>193</v>
      </c>
      <c r="F3856" s="8">
        <v>1220</v>
      </c>
      <c r="G3856" s="8">
        <v>10016</v>
      </c>
      <c r="H3856" s="8">
        <v>1292</v>
      </c>
      <c r="I3856" s="8">
        <v>11456</v>
      </c>
      <c r="J3856" t="str">
        <f>LOOKUP(A3856,Feuil7!A$2:A$28,Feuil7!D$2:D$28)</f>
        <v>PROVENCE-ALPES-COTE D'AZUR</v>
      </c>
      <c r="K3856" t="str">
        <f t="shared" si="243"/>
        <v>niveau primaire</v>
      </c>
      <c r="L3856" t="str">
        <f t="shared" si="244"/>
        <v>MEDITERRANEE</v>
      </c>
      <c r="M3856" s="11">
        <f t="shared" si="245"/>
        <v>23984</v>
      </c>
      <c r="N3856" s="11">
        <f t="shared" si="246"/>
        <v>2512</v>
      </c>
    </row>
    <row r="3857" spans="1:14" x14ac:dyDescent="0.25">
      <c r="A3857" s="5">
        <v>11</v>
      </c>
      <c r="B3857" s="9" t="s">
        <v>50</v>
      </c>
      <c r="C3857" s="10" t="s">
        <v>190</v>
      </c>
      <c r="D3857" s="11">
        <v>1990</v>
      </c>
      <c r="E3857" s="7" t="s">
        <v>195</v>
      </c>
      <c r="F3857" s="8">
        <v>16389</v>
      </c>
      <c r="G3857" s="8">
        <v>74700</v>
      </c>
      <c r="H3857" s="8">
        <v>14746</v>
      </c>
      <c r="I3857" s="8">
        <v>61632</v>
      </c>
      <c r="J3857" t="str">
        <f>LOOKUP(A3857,Feuil7!A$2:A$28,Feuil7!D$2:D$28)</f>
        <v>ILE-DE-FRANCE</v>
      </c>
      <c r="K3857" t="str">
        <f t="shared" si="243"/>
        <v>niveau secondaire</v>
      </c>
      <c r="L3857" t="str">
        <f t="shared" si="244"/>
        <v>REGION PARISIENNE</v>
      </c>
      <c r="M3857" s="11">
        <f t="shared" si="245"/>
        <v>167467</v>
      </c>
      <c r="N3857" s="11">
        <f t="shared" si="246"/>
        <v>31135</v>
      </c>
    </row>
    <row r="3858" spans="1:14" x14ac:dyDescent="0.25">
      <c r="A3858" s="5">
        <v>42</v>
      </c>
      <c r="B3858" s="9" t="s">
        <v>145</v>
      </c>
      <c r="C3858" s="10" t="s">
        <v>146</v>
      </c>
      <c r="D3858" s="11">
        <v>2006</v>
      </c>
      <c r="E3858" s="7" t="s">
        <v>193</v>
      </c>
      <c r="F3858" s="8">
        <v>354.9503235803208</v>
      </c>
      <c r="G3858" s="8">
        <v>15734.593927422196</v>
      </c>
      <c r="H3858" s="8">
        <v>179.178123445441</v>
      </c>
      <c r="I3858" s="8">
        <v>33144.829796353602</v>
      </c>
      <c r="J3858" t="str">
        <f>LOOKUP(A3858,Feuil7!A$2:A$28,Feuil7!D$2:D$28)</f>
        <v>ALSACE</v>
      </c>
      <c r="K3858" t="str">
        <f t="shared" si="243"/>
        <v>niveau primaire</v>
      </c>
      <c r="L3858" t="str">
        <f t="shared" si="244"/>
        <v>EST</v>
      </c>
      <c r="M3858" s="11">
        <f t="shared" si="245"/>
        <v>49413.552170801559</v>
      </c>
      <c r="N3858" s="11">
        <f t="shared" si="246"/>
        <v>534.12844702576183</v>
      </c>
    </row>
    <row r="3859" spans="1:14" x14ac:dyDescent="0.25">
      <c r="A3859" s="5">
        <v>54</v>
      </c>
      <c r="B3859" s="9" t="s">
        <v>176</v>
      </c>
      <c r="C3859" s="10" t="s">
        <v>177</v>
      </c>
      <c r="D3859" s="11">
        <v>2011</v>
      </c>
      <c r="E3859" s="7" t="s">
        <v>195</v>
      </c>
      <c r="F3859" s="8">
        <v>3954.1010334485641</v>
      </c>
      <c r="G3859" s="8">
        <v>43332.035626876961</v>
      </c>
      <c r="H3859" s="8">
        <v>2758.4262297942309</v>
      </c>
      <c r="I3859" s="8">
        <v>31434.567347326803</v>
      </c>
      <c r="J3859" t="str">
        <f>LOOKUP(A3859,Feuil7!A$2:A$28,Feuil7!D$2:D$28)</f>
        <v>POITOU-CHARENTES</v>
      </c>
      <c r="K3859" t="str">
        <f t="shared" si="243"/>
        <v>niveau secondaire</v>
      </c>
      <c r="L3859" t="str">
        <f t="shared" si="244"/>
        <v>OUEST</v>
      </c>
      <c r="M3859" s="11">
        <f t="shared" si="245"/>
        <v>81479.130237446559</v>
      </c>
      <c r="N3859" s="11">
        <f t="shared" si="246"/>
        <v>6712.527263242795</v>
      </c>
    </row>
    <row r="3860" spans="1:14" x14ac:dyDescent="0.25">
      <c r="A3860" s="5">
        <v>43</v>
      </c>
      <c r="B3860" s="9" t="s">
        <v>34</v>
      </c>
      <c r="C3860" s="10" t="s">
        <v>64</v>
      </c>
      <c r="D3860" s="11">
        <v>1990</v>
      </c>
      <c r="E3860" s="7" t="s">
        <v>194</v>
      </c>
      <c r="F3860" s="8">
        <v>1246</v>
      </c>
      <c r="G3860" s="8">
        <v>7489</v>
      </c>
      <c r="H3860" s="8">
        <v>1468</v>
      </c>
      <c r="I3860" s="8">
        <v>13272</v>
      </c>
      <c r="J3860" t="str">
        <f>LOOKUP(A3860,Feuil7!A$2:A$28,Feuil7!D$2:D$28)</f>
        <v>FRANCHE-COMTE</v>
      </c>
      <c r="K3860" t="str">
        <f t="shared" si="243"/>
        <v>niveau secondaire</v>
      </c>
      <c r="L3860" t="str">
        <f t="shared" si="244"/>
        <v>EST</v>
      </c>
      <c r="M3860" s="11">
        <f t="shared" si="245"/>
        <v>23475</v>
      </c>
      <c r="N3860" s="11">
        <f t="shared" si="246"/>
        <v>2714</v>
      </c>
    </row>
    <row r="3861" spans="1:14" x14ac:dyDescent="0.25">
      <c r="A3861" s="5">
        <v>31</v>
      </c>
      <c r="B3861" s="9" t="s">
        <v>133</v>
      </c>
      <c r="C3861" s="10" t="s">
        <v>134</v>
      </c>
      <c r="D3861" s="11">
        <v>1990</v>
      </c>
      <c r="E3861" s="7" t="s">
        <v>193</v>
      </c>
      <c r="F3861" s="8">
        <v>2043</v>
      </c>
      <c r="G3861" s="8">
        <v>92920</v>
      </c>
      <c r="H3861" s="8">
        <v>1900</v>
      </c>
      <c r="I3861" s="8">
        <v>134009</v>
      </c>
      <c r="J3861" t="str">
        <f>LOOKUP(A3861,Feuil7!A$2:A$28,Feuil7!D$2:D$28)</f>
        <v>NORD-PAS-DE-CALAIS</v>
      </c>
      <c r="K3861" t="str">
        <f t="shared" si="243"/>
        <v>niveau primaire</v>
      </c>
      <c r="L3861" t="str">
        <f t="shared" si="244"/>
        <v/>
      </c>
      <c r="M3861" s="11">
        <f t="shared" si="245"/>
        <v>230872</v>
      </c>
      <c r="N3861" s="11">
        <f t="shared" si="246"/>
        <v>3943</v>
      </c>
    </row>
    <row r="3862" spans="1:14" x14ac:dyDescent="0.25">
      <c r="A3862" s="5">
        <v>11</v>
      </c>
      <c r="B3862" s="9" t="s">
        <v>162</v>
      </c>
      <c r="C3862" s="10" t="s">
        <v>163</v>
      </c>
      <c r="D3862" s="11">
        <v>2006</v>
      </c>
      <c r="E3862" s="7" t="s">
        <v>196</v>
      </c>
      <c r="F3862" s="8">
        <v>9822.7561159137422</v>
      </c>
      <c r="G3862" s="8">
        <v>63185.480721066335</v>
      </c>
      <c r="H3862" s="8">
        <v>10671.048089449299</v>
      </c>
      <c r="I3862" s="8">
        <v>80152.630595525901</v>
      </c>
      <c r="J3862" t="str">
        <f>LOOKUP(A3862,Feuil7!A$2:A$28,Feuil7!D$2:D$28)</f>
        <v>ILE-DE-FRANCE</v>
      </c>
      <c r="K3862" t="str">
        <f t="shared" si="243"/>
        <v>niveau supérieur</v>
      </c>
      <c r="L3862" t="str">
        <f t="shared" si="244"/>
        <v>REGION PARISIENNE</v>
      </c>
      <c r="M3862" s="11">
        <f t="shared" si="245"/>
        <v>163831.91552195529</v>
      </c>
      <c r="N3862" s="11">
        <f t="shared" si="246"/>
        <v>20493.804205363042</v>
      </c>
    </row>
    <row r="3863" spans="1:14" x14ac:dyDescent="0.25">
      <c r="A3863" s="5">
        <v>91</v>
      </c>
      <c r="B3863" s="9" t="s">
        <v>72</v>
      </c>
      <c r="C3863" s="10" t="s">
        <v>73</v>
      </c>
      <c r="D3863">
        <v>1968</v>
      </c>
      <c r="E3863" s="7" t="s">
        <v>193</v>
      </c>
      <c r="F3863" s="8">
        <v>7660</v>
      </c>
      <c r="G3863" s="8">
        <v>40840</v>
      </c>
      <c r="H3863" s="8">
        <v>6976</v>
      </c>
      <c r="I3863" s="8">
        <v>46172</v>
      </c>
      <c r="J3863" t="str">
        <f>LOOKUP(A3863,Feuil7!A$2:A$28,Feuil7!D$2:D$28)</f>
        <v>LANGUEDOC-ROUSSILLON</v>
      </c>
      <c r="K3863" t="str">
        <f t="shared" si="243"/>
        <v>niveau primaire</v>
      </c>
      <c r="L3863" t="str">
        <f t="shared" si="244"/>
        <v>MEDITERRANEE</v>
      </c>
      <c r="M3863" s="11">
        <f t="shared" si="245"/>
        <v>101648</v>
      </c>
      <c r="N3863" s="11">
        <f t="shared" si="246"/>
        <v>14636</v>
      </c>
    </row>
    <row r="3864" spans="1:14" x14ac:dyDescent="0.25">
      <c r="A3864" s="5">
        <v>11</v>
      </c>
      <c r="B3864" s="9" t="s">
        <v>27</v>
      </c>
      <c r="C3864" s="10" t="s">
        <v>186</v>
      </c>
      <c r="D3864" s="11">
        <v>1975</v>
      </c>
      <c r="E3864" s="7" t="s">
        <v>195</v>
      </c>
      <c r="F3864" s="8">
        <v>12595</v>
      </c>
      <c r="G3864" s="8">
        <v>45845</v>
      </c>
      <c r="H3864" s="8">
        <v>10630</v>
      </c>
      <c r="I3864" s="8">
        <v>30980</v>
      </c>
      <c r="J3864" t="str">
        <f>LOOKUP(A3864,Feuil7!A$2:A$28,Feuil7!D$2:D$28)</f>
        <v>ILE-DE-FRANCE</v>
      </c>
      <c r="K3864" t="str">
        <f t="shared" si="243"/>
        <v>niveau secondaire</v>
      </c>
      <c r="L3864" t="str">
        <f t="shared" si="244"/>
        <v>REGION PARISIENNE</v>
      </c>
      <c r="M3864" s="11">
        <f t="shared" si="245"/>
        <v>100050</v>
      </c>
      <c r="N3864" s="11">
        <f t="shared" si="246"/>
        <v>23225</v>
      </c>
    </row>
    <row r="3865" spans="1:14" x14ac:dyDescent="0.25">
      <c r="A3865" s="5">
        <v>91</v>
      </c>
      <c r="B3865" s="9" t="s">
        <v>141</v>
      </c>
      <c r="C3865" s="10" t="s">
        <v>142</v>
      </c>
      <c r="D3865" s="11">
        <v>1982</v>
      </c>
      <c r="E3865" s="7" t="s">
        <v>195</v>
      </c>
      <c r="F3865" s="8">
        <v>4268</v>
      </c>
      <c r="G3865" s="8">
        <v>12588</v>
      </c>
      <c r="H3865" s="8">
        <v>2960</v>
      </c>
      <c r="I3865" s="8">
        <v>9064</v>
      </c>
      <c r="J3865" t="str">
        <f>LOOKUP(A3865,Feuil7!A$2:A$28,Feuil7!D$2:D$28)</f>
        <v>LANGUEDOC-ROUSSILLON</v>
      </c>
      <c r="K3865" t="str">
        <f t="shared" si="243"/>
        <v>niveau secondaire</v>
      </c>
      <c r="L3865" t="str">
        <f t="shared" si="244"/>
        <v>MEDITERRANEE</v>
      </c>
      <c r="M3865" s="11">
        <f t="shared" si="245"/>
        <v>28880</v>
      </c>
      <c r="N3865" s="11">
        <f t="shared" si="246"/>
        <v>7228</v>
      </c>
    </row>
    <row r="3866" spans="1:14" x14ac:dyDescent="0.25">
      <c r="A3866" s="5">
        <v>53</v>
      </c>
      <c r="B3866" s="9" t="s">
        <v>12</v>
      </c>
      <c r="C3866" s="10" t="s">
        <v>58</v>
      </c>
      <c r="D3866" s="11">
        <v>1975</v>
      </c>
      <c r="E3866" s="7" t="s">
        <v>193</v>
      </c>
      <c r="F3866" s="8">
        <v>4055</v>
      </c>
      <c r="G3866" s="8">
        <v>46845</v>
      </c>
      <c r="H3866" s="8">
        <v>4875</v>
      </c>
      <c r="I3866" s="8">
        <v>57985</v>
      </c>
      <c r="J3866" t="str">
        <f>LOOKUP(A3866,Feuil7!A$2:A$28,Feuil7!D$2:D$28)</f>
        <v>BRETAGNE</v>
      </c>
      <c r="K3866" t="str">
        <f t="shared" si="243"/>
        <v>niveau primaire</v>
      </c>
      <c r="L3866" t="str">
        <f t="shared" si="244"/>
        <v>OUEST</v>
      </c>
      <c r="M3866" s="11">
        <f t="shared" si="245"/>
        <v>113760</v>
      </c>
      <c r="N3866" s="11">
        <f t="shared" si="246"/>
        <v>8930</v>
      </c>
    </row>
    <row r="3867" spans="1:14" x14ac:dyDescent="0.25">
      <c r="A3867" s="5">
        <v>52</v>
      </c>
      <c r="B3867" s="9" t="s">
        <v>57</v>
      </c>
      <c r="C3867" s="10" t="s">
        <v>117</v>
      </c>
      <c r="D3867" s="11">
        <v>1982</v>
      </c>
      <c r="E3867" s="7" t="s">
        <v>197</v>
      </c>
      <c r="F3867" s="8">
        <v>404</v>
      </c>
      <c r="G3867" s="8">
        <v>3864</v>
      </c>
      <c r="H3867" s="8">
        <v>632</v>
      </c>
      <c r="I3867" s="8">
        <v>3796</v>
      </c>
      <c r="J3867" t="str">
        <f>LOOKUP(A3867,Feuil7!A$2:A$28,Feuil7!D$2:D$28)</f>
        <v>PAYS DE LA LOIRE</v>
      </c>
      <c r="K3867" t="str">
        <f t="shared" si="243"/>
        <v>niveau supérieur</v>
      </c>
      <c r="L3867" t="str">
        <f t="shared" si="244"/>
        <v>OUEST</v>
      </c>
      <c r="M3867" s="11">
        <f t="shared" si="245"/>
        <v>8696</v>
      </c>
      <c r="N3867" s="11">
        <f t="shared" si="246"/>
        <v>1036</v>
      </c>
    </row>
    <row r="3868" spans="1:14" x14ac:dyDescent="0.25">
      <c r="A3868" s="5">
        <v>25</v>
      </c>
      <c r="B3868" s="9" t="s">
        <v>112</v>
      </c>
      <c r="C3868" s="10" t="s">
        <v>113</v>
      </c>
      <c r="D3868">
        <v>1968</v>
      </c>
      <c r="E3868" s="7" t="s">
        <v>11</v>
      </c>
      <c r="F3868" s="8">
        <v>9796</v>
      </c>
      <c r="G3868" s="8">
        <v>67032</v>
      </c>
      <c r="H3868" s="8">
        <v>7884</v>
      </c>
      <c r="I3868" s="8">
        <v>81644</v>
      </c>
      <c r="J3868" t="str">
        <f>LOOKUP(A3868,Feuil7!A$2:A$28,Feuil7!D$2:D$28)</f>
        <v>BASSE-NORMANDIE</v>
      </c>
      <c r="K3868" t="str">
        <f t="shared" si="243"/>
        <v>niveau primaire</v>
      </c>
      <c r="L3868" t="str">
        <f t="shared" si="244"/>
        <v>BASSIN PARISIEN</v>
      </c>
      <c r="M3868" s="11">
        <f t="shared" si="245"/>
        <v>166356</v>
      </c>
      <c r="N3868" s="11">
        <f t="shared" si="246"/>
        <v>17680</v>
      </c>
    </row>
    <row r="3869" spans="1:14" x14ac:dyDescent="0.25">
      <c r="A3869" s="5">
        <v>73</v>
      </c>
      <c r="B3869" s="9" t="s">
        <v>313</v>
      </c>
      <c r="C3869" s="10" t="s">
        <v>24</v>
      </c>
      <c r="D3869">
        <v>1968</v>
      </c>
      <c r="E3869" s="7" t="s">
        <v>194</v>
      </c>
      <c r="F3869" s="8">
        <v>488</v>
      </c>
      <c r="G3869" s="8">
        <v>1456</v>
      </c>
      <c r="H3869" s="8">
        <v>608</v>
      </c>
      <c r="I3869" s="8">
        <v>2092</v>
      </c>
      <c r="J3869" t="str">
        <f>LOOKUP(A3869,Feuil7!A$2:A$28,Feuil7!D$2:D$28)</f>
        <v>MIDI-PYRENEES</v>
      </c>
      <c r="K3869" t="str">
        <f t="shared" si="243"/>
        <v>niveau secondaire</v>
      </c>
      <c r="L3869" t="str">
        <f t="shared" si="244"/>
        <v>SUD-OUEST</v>
      </c>
      <c r="M3869" s="11">
        <f t="shared" si="245"/>
        <v>4644</v>
      </c>
      <c r="N3869" s="11">
        <f t="shared" si="246"/>
        <v>1096</v>
      </c>
    </row>
    <row r="3870" spans="1:14" x14ac:dyDescent="0.25">
      <c r="A3870" s="5">
        <v>43</v>
      </c>
      <c r="B3870" s="9" t="s">
        <v>149</v>
      </c>
      <c r="C3870" s="10" t="s">
        <v>150</v>
      </c>
      <c r="D3870" s="11">
        <v>1990</v>
      </c>
      <c r="E3870" s="7" t="s">
        <v>196</v>
      </c>
      <c r="F3870" s="8">
        <v>665</v>
      </c>
      <c r="G3870" s="8">
        <v>5928</v>
      </c>
      <c r="H3870" s="8">
        <v>912</v>
      </c>
      <c r="I3870" s="8">
        <v>5960</v>
      </c>
      <c r="J3870" t="str">
        <f>LOOKUP(A3870,Feuil7!A$2:A$28,Feuil7!D$2:D$28)</f>
        <v>FRANCHE-COMTE</v>
      </c>
      <c r="K3870" t="str">
        <f t="shared" si="243"/>
        <v>niveau supérieur</v>
      </c>
      <c r="L3870" t="str">
        <f t="shared" si="244"/>
        <v>EST</v>
      </c>
      <c r="M3870" s="11">
        <f t="shared" si="245"/>
        <v>13465</v>
      </c>
      <c r="N3870" s="11">
        <f t="shared" si="246"/>
        <v>1577</v>
      </c>
    </row>
    <row r="3871" spans="1:14" x14ac:dyDescent="0.25">
      <c r="A3871" s="5">
        <v>11</v>
      </c>
      <c r="B3871" s="9" t="s">
        <v>27</v>
      </c>
      <c r="C3871" s="10" t="s">
        <v>186</v>
      </c>
      <c r="D3871" s="11">
        <v>2006</v>
      </c>
      <c r="E3871" s="7" t="s">
        <v>193</v>
      </c>
      <c r="F3871" s="8">
        <v>380.12219041228656</v>
      </c>
      <c r="G3871" s="8">
        <v>29757.760511663921</v>
      </c>
      <c r="H3871" s="8">
        <v>187.29068042420099</v>
      </c>
      <c r="I3871" s="8">
        <v>47282.855192626506</v>
      </c>
      <c r="J3871" t="str">
        <f>LOOKUP(A3871,Feuil7!A$2:A$28,Feuil7!D$2:D$28)</f>
        <v>ILE-DE-FRANCE</v>
      </c>
      <c r="K3871" t="str">
        <f t="shared" si="243"/>
        <v>niveau primaire</v>
      </c>
      <c r="L3871" t="str">
        <f t="shared" si="244"/>
        <v>REGION PARISIENNE</v>
      </c>
      <c r="M3871" s="11">
        <f t="shared" si="245"/>
        <v>77608.028575126911</v>
      </c>
      <c r="N3871" s="11">
        <f t="shared" si="246"/>
        <v>567.41287083648751</v>
      </c>
    </row>
    <row r="3872" spans="1:14" x14ac:dyDescent="0.25">
      <c r="A3872" s="5">
        <v>11</v>
      </c>
      <c r="B3872" s="9" t="s">
        <v>160</v>
      </c>
      <c r="C3872" s="10" t="s">
        <v>161</v>
      </c>
      <c r="D3872">
        <v>1968</v>
      </c>
      <c r="E3872" s="7" t="s">
        <v>194</v>
      </c>
      <c r="F3872" s="8">
        <v>1816</v>
      </c>
      <c r="G3872" s="8">
        <v>5980</v>
      </c>
      <c r="H3872" s="8">
        <v>2444</v>
      </c>
      <c r="I3872" s="8">
        <v>10272</v>
      </c>
      <c r="J3872" t="str">
        <f>LOOKUP(A3872,Feuil7!A$2:A$28,Feuil7!D$2:D$28)</f>
        <v>ILE-DE-FRANCE</v>
      </c>
      <c r="K3872" t="str">
        <f t="shared" si="243"/>
        <v>niveau secondaire</v>
      </c>
      <c r="L3872" t="str">
        <f t="shared" si="244"/>
        <v>REGION PARISIENNE</v>
      </c>
      <c r="M3872" s="11">
        <f t="shared" si="245"/>
        <v>20512</v>
      </c>
      <c r="N3872" s="11">
        <f t="shared" si="246"/>
        <v>4260</v>
      </c>
    </row>
    <row r="3873" spans="1:14" x14ac:dyDescent="0.25">
      <c r="A3873" s="5">
        <v>74</v>
      </c>
      <c r="B3873" s="9" t="s">
        <v>59</v>
      </c>
      <c r="C3873" s="10" t="s">
        <v>60</v>
      </c>
      <c r="D3873" s="11">
        <v>1982</v>
      </c>
      <c r="E3873" s="7" t="s">
        <v>194</v>
      </c>
      <c r="F3873" s="8">
        <v>476</v>
      </c>
      <c r="G3873" s="8">
        <v>1652</v>
      </c>
      <c r="H3873" s="8">
        <v>760</v>
      </c>
      <c r="I3873" s="8">
        <v>3004</v>
      </c>
      <c r="J3873" t="str">
        <f>LOOKUP(A3873,Feuil7!A$2:A$28,Feuil7!D$2:D$28)</f>
        <v>LIMOUSIN</v>
      </c>
      <c r="K3873" t="str">
        <f t="shared" si="243"/>
        <v>niveau secondaire</v>
      </c>
      <c r="L3873" t="str">
        <f t="shared" si="244"/>
        <v>SUD-OUEST</v>
      </c>
      <c r="M3873" s="11">
        <f t="shared" si="245"/>
        <v>5892</v>
      </c>
      <c r="N3873" s="11">
        <f t="shared" si="246"/>
        <v>1236</v>
      </c>
    </row>
    <row r="3874" spans="1:14" x14ac:dyDescent="0.25">
      <c r="A3874" s="5">
        <v>91</v>
      </c>
      <c r="B3874" s="9" t="s">
        <v>28</v>
      </c>
      <c r="C3874" s="10" t="s">
        <v>29</v>
      </c>
      <c r="D3874" s="11">
        <v>2006</v>
      </c>
      <c r="E3874" s="7" t="s">
        <v>196</v>
      </c>
      <c r="F3874" s="8">
        <v>1898.1588903059369</v>
      </c>
      <c r="G3874" s="8">
        <v>18350.219532661413</v>
      </c>
      <c r="H3874" s="8">
        <v>2046.7687286497182</v>
      </c>
      <c r="I3874" s="8">
        <v>21390.641861709377</v>
      </c>
      <c r="J3874" t="str">
        <f>LOOKUP(A3874,Feuil7!A$2:A$28,Feuil7!D$2:D$28)</f>
        <v>LANGUEDOC-ROUSSILLON</v>
      </c>
      <c r="K3874" t="str">
        <f t="shared" si="243"/>
        <v>niveau supérieur</v>
      </c>
      <c r="L3874" t="str">
        <f t="shared" si="244"/>
        <v>MEDITERRANEE</v>
      </c>
      <c r="M3874" s="11">
        <f t="shared" si="245"/>
        <v>43685.789013326445</v>
      </c>
      <c r="N3874" s="11">
        <f t="shared" si="246"/>
        <v>3944.9276189556549</v>
      </c>
    </row>
    <row r="3875" spans="1:14" x14ac:dyDescent="0.25">
      <c r="A3875" s="5">
        <v>43</v>
      </c>
      <c r="B3875" s="9" t="s">
        <v>184</v>
      </c>
      <c r="C3875" s="10" t="s">
        <v>185</v>
      </c>
      <c r="D3875" s="11">
        <v>1975</v>
      </c>
      <c r="E3875" s="7" t="s">
        <v>193</v>
      </c>
      <c r="F3875" s="8">
        <v>1675</v>
      </c>
      <c r="G3875" s="8">
        <v>9165</v>
      </c>
      <c r="H3875" s="8">
        <v>1920</v>
      </c>
      <c r="I3875" s="8">
        <v>12810</v>
      </c>
      <c r="J3875" t="str">
        <f>LOOKUP(A3875,Feuil7!A$2:A$28,Feuil7!D$2:D$28)</f>
        <v>FRANCHE-COMTE</v>
      </c>
      <c r="K3875" t="str">
        <f t="shared" si="243"/>
        <v>niveau primaire</v>
      </c>
      <c r="L3875" t="str">
        <f t="shared" si="244"/>
        <v>EST</v>
      </c>
      <c r="M3875" s="11">
        <f t="shared" si="245"/>
        <v>25570</v>
      </c>
      <c r="N3875" s="11">
        <f t="shared" si="246"/>
        <v>3595</v>
      </c>
    </row>
    <row r="3876" spans="1:14" x14ac:dyDescent="0.25">
      <c r="A3876" s="5">
        <v>93</v>
      </c>
      <c r="B3876" s="9" t="s">
        <v>310</v>
      </c>
      <c r="C3876" s="10" t="s">
        <v>19</v>
      </c>
      <c r="D3876" s="11">
        <v>2006</v>
      </c>
      <c r="E3876" s="7" t="s">
        <v>197</v>
      </c>
      <c r="F3876" s="8">
        <v>4498.9698861749048</v>
      </c>
      <c r="G3876" s="8">
        <v>89284.101009789971</v>
      </c>
      <c r="H3876" s="8">
        <v>6499.2095597361904</v>
      </c>
      <c r="I3876" s="8">
        <v>100421.00660578463</v>
      </c>
      <c r="J3876" t="str">
        <f>LOOKUP(A3876,Feuil7!A$2:A$28,Feuil7!D$2:D$28)</f>
        <v>PROVENCE-ALPES-COTE D'AZUR</v>
      </c>
      <c r="K3876" t="str">
        <f t="shared" si="243"/>
        <v>niveau supérieur</v>
      </c>
      <c r="L3876" t="str">
        <f t="shared" si="244"/>
        <v>MEDITERRANEE</v>
      </c>
      <c r="M3876" s="11">
        <f t="shared" si="245"/>
        <v>200703.28706148569</v>
      </c>
      <c r="N3876" s="11">
        <f t="shared" si="246"/>
        <v>10998.179445911095</v>
      </c>
    </row>
    <row r="3877" spans="1:14" x14ac:dyDescent="0.25">
      <c r="A3877" s="5">
        <v>25</v>
      </c>
      <c r="B3877" s="9" t="s">
        <v>131</v>
      </c>
      <c r="C3877" s="10" t="s">
        <v>132</v>
      </c>
      <c r="D3877" s="11">
        <v>1999</v>
      </c>
      <c r="E3877" s="7" t="s">
        <v>195</v>
      </c>
      <c r="F3877" s="8">
        <v>3289</v>
      </c>
      <c r="G3877" s="8">
        <v>29807</v>
      </c>
      <c r="H3877" s="8">
        <v>2063</v>
      </c>
      <c r="I3877" s="8">
        <v>20160</v>
      </c>
      <c r="J3877" t="str">
        <f>LOOKUP(A3877,Feuil7!A$2:A$28,Feuil7!D$2:D$28)</f>
        <v>BASSE-NORMANDIE</v>
      </c>
      <c r="K3877" t="str">
        <f t="shared" si="243"/>
        <v>niveau secondaire</v>
      </c>
      <c r="L3877" t="str">
        <f t="shared" si="244"/>
        <v>BASSIN PARISIEN</v>
      </c>
      <c r="M3877" s="11">
        <f t="shared" si="245"/>
        <v>55319</v>
      </c>
      <c r="N3877" s="11">
        <f t="shared" si="246"/>
        <v>5352</v>
      </c>
    </row>
    <row r="3878" spans="1:14" x14ac:dyDescent="0.25">
      <c r="A3878" s="5">
        <v>74</v>
      </c>
      <c r="B3878" s="9" t="s">
        <v>48</v>
      </c>
      <c r="C3878" s="10" t="s">
        <v>49</v>
      </c>
      <c r="D3878">
        <v>1968</v>
      </c>
      <c r="E3878" s="7" t="s">
        <v>196</v>
      </c>
      <c r="F3878" s="8">
        <v>872</v>
      </c>
      <c r="G3878" s="8">
        <v>3660</v>
      </c>
      <c r="H3878" s="8">
        <v>828</v>
      </c>
      <c r="I3878" s="8">
        <v>2784</v>
      </c>
      <c r="J3878" t="str">
        <f>LOOKUP(A3878,Feuil7!A$2:A$28,Feuil7!D$2:D$28)</f>
        <v>LIMOUSIN</v>
      </c>
      <c r="K3878" t="str">
        <f t="shared" si="243"/>
        <v>niveau supérieur</v>
      </c>
      <c r="L3878" t="str">
        <f t="shared" si="244"/>
        <v>SUD-OUEST</v>
      </c>
      <c r="M3878" s="11">
        <f t="shared" si="245"/>
        <v>8144</v>
      </c>
      <c r="N3878" s="11">
        <f t="shared" si="246"/>
        <v>1700</v>
      </c>
    </row>
    <row r="3879" spans="1:14" x14ac:dyDescent="0.25">
      <c r="A3879" s="5">
        <v>74</v>
      </c>
      <c r="B3879" s="9" t="s">
        <v>178</v>
      </c>
      <c r="C3879" s="10" t="s">
        <v>179</v>
      </c>
      <c r="D3879" s="11">
        <v>1999</v>
      </c>
      <c r="E3879" s="7" t="s">
        <v>197</v>
      </c>
      <c r="F3879" s="8">
        <v>1481</v>
      </c>
      <c r="G3879" s="8">
        <v>17319</v>
      </c>
      <c r="H3879" s="8">
        <v>1716</v>
      </c>
      <c r="I3879" s="8">
        <v>19698</v>
      </c>
      <c r="J3879" t="str">
        <f>LOOKUP(A3879,Feuil7!A$2:A$28,Feuil7!D$2:D$28)</f>
        <v>LIMOUSIN</v>
      </c>
      <c r="K3879" t="str">
        <f t="shared" si="243"/>
        <v>niveau supérieur</v>
      </c>
      <c r="L3879" t="str">
        <f t="shared" si="244"/>
        <v>SUD-OUEST</v>
      </c>
      <c r="M3879" s="11">
        <f t="shared" si="245"/>
        <v>40214</v>
      </c>
      <c r="N3879" s="11">
        <f t="shared" si="246"/>
        <v>3197</v>
      </c>
    </row>
    <row r="3880" spans="1:14" x14ac:dyDescent="0.25">
      <c r="A3880" s="5">
        <v>83</v>
      </c>
      <c r="B3880" s="9" t="s">
        <v>63</v>
      </c>
      <c r="C3880" s="10" t="s">
        <v>98</v>
      </c>
      <c r="D3880" s="11">
        <v>1982</v>
      </c>
      <c r="E3880" s="7" t="s">
        <v>193</v>
      </c>
      <c r="F3880" s="8">
        <v>1048</v>
      </c>
      <c r="G3880" s="8">
        <v>15480</v>
      </c>
      <c r="H3880" s="8">
        <v>796</v>
      </c>
      <c r="I3880" s="8">
        <v>20488</v>
      </c>
      <c r="J3880" t="str">
        <f>LOOKUP(A3880,Feuil7!A$2:A$28,Feuil7!D$2:D$28)</f>
        <v>AUVERGNE</v>
      </c>
      <c r="K3880" t="str">
        <f t="shared" si="243"/>
        <v>niveau primaire</v>
      </c>
      <c r="L3880" t="str">
        <f t="shared" si="244"/>
        <v>CENTRE-EST</v>
      </c>
      <c r="M3880" s="11">
        <f t="shared" si="245"/>
        <v>37812</v>
      </c>
      <c r="N3880" s="11">
        <f t="shared" si="246"/>
        <v>1844</v>
      </c>
    </row>
    <row r="3881" spans="1:14" x14ac:dyDescent="0.25">
      <c r="A3881" s="5">
        <v>26</v>
      </c>
      <c r="B3881" s="9" t="s">
        <v>182</v>
      </c>
      <c r="C3881" s="10" t="s">
        <v>183</v>
      </c>
      <c r="D3881" s="11">
        <v>1982</v>
      </c>
      <c r="E3881" s="7" t="s">
        <v>195</v>
      </c>
      <c r="F3881" s="8">
        <v>5184</v>
      </c>
      <c r="G3881" s="8">
        <v>17000</v>
      </c>
      <c r="H3881" s="8">
        <v>3184</v>
      </c>
      <c r="I3881" s="8">
        <v>9712</v>
      </c>
      <c r="J3881" t="str">
        <f>LOOKUP(A3881,Feuil7!A$2:A$28,Feuil7!D$2:D$28)</f>
        <v>BOURGOGNE</v>
      </c>
      <c r="K3881" t="str">
        <f t="shared" si="243"/>
        <v>niveau secondaire</v>
      </c>
      <c r="L3881" t="str">
        <f t="shared" si="244"/>
        <v>BASSIN PARISIEN</v>
      </c>
      <c r="M3881" s="11">
        <f t="shared" si="245"/>
        <v>35080</v>
      </c>
      <c r="N3881" s="11">
        <f t="shared" si="246"/>
        <v>8368</v>
      </c>
    </row>
    <row r="3882" spans="1:14" x14ac:dyDescent="0.25">
      <c r="A3882" s="5">
        <v>54</v>
      </c>
      <c r="B3882" s="9" t="s">
        <v>164</v>
      </c>
      <c r="C3882" s="10" t="s">
        <v>165</v>
      </c>
      <c r="D3882" s="11">
        <v>2006</v>
      </c>
      <c r="E3882" s="7" t="s">
        <v>195</v>
      </c>
      <c r="F3882" s="8">
        <v>4237.1192821522372</v>
      </c>
      <c r="G3882" s="8">
        <v>39405.197637464073</v>
      </c>
      <c r="H3882" s="8">
        <v>2561.4365606421356</v>
      </c>
      <c r="I3882" s="8">
        <v>27926.85560571339</v>
      </c>
      <c r="J3882" t="str">
        <f>LOOKUP(A3882,Feuil7!A$2:A$28,Feuil7!D$2:D$28)</f>
        <v>POITOU-CHARENTES</v>
      </c>
      <c r="K3882" t="str">
        <f t="shared" si="243"/>
        <v>niveau secondaire</v>
      </c>
      <c r="L3882" t="str">
        <f t="shared" si="244"/>
        <v>OUEST</v>
      </c>
      <c r="M3882" s="11">
        <f t="shared" si="245"/>
        <v>74130.609085971839</v>
      </c>
      <c r="N3882" s="11">
        <f t="shared" si="246"/>
        <v>6798.5558427943724</v>
      </c>
    </row>
    <row r="3883" spans="1:14" x14ac:dyDescent="0.25">
      <c r="A3883" s="5">
        <v>25</v>
      </c>
      <c r="B3883" s="9" t="s">
        <v>112</v>
      </c>
      <c r="C3883" s="10" t="s">
        <v>113</v>
      </c>
      <c r="D3883" s="11">
        <v>1990</v>
      </c>
      <c r="E3883" s="7" t="s">
        <v>11</v>
      </c>
      <c r="F3883" s="8">
        <v>5564</v>
      </c>
      <c r="G3883" s="8">
        <v>52856</v>
      </c>
      <c r="H3883" s="8">
        <v>4056</v>
      </c>
      <c r="I3883" s="8">
        <v>64732</v>
      </c>
      <c r="J3883" t="str">
        <f>LOOKUP(A3883,Feuil7!A$2:A$28,Feuil7!D$2:D$28)</f>
        <v>BASSE-NORMANDIE</v>
      </c>
      <c r="K3883" t="str">
        <f t="shared" si="243"/>
        <v>niveau primaire</v>
      </c>
      <c r="L3883" t="str">
        <f t="shared" si="244"/>
        <v>BASSIN PARISIEN</v>
      </c>
      <c r="M3883" s="11">
        <f t="shared" si="245"/>
        <v>127208</v>
      </c>
      <c r="N3883" s="11">
        <f t="shared" si="246"/>
        <v>9620</v>
      </c>
    </row>
    <row r="3884" spans="1:14" x14ac:dyDescent="0.25">
      <c r="A3884" s="5">
        <v>94</v>
      </c>
      <c r="B3884" s="9" t="s">
        <v>53</v>
      </c>
      <c r="C3884" s="10" t="s">
        <v>54</v>
      </c>
      <c r="D3884" s="11">
        <v>1999</v>
      </c>
      <c r="E3884" s="7" t="s">
        <v>195</v>
      </c>
      <c r="F3884" s="8">
        <v>1150</v>
      </c>
      <c r="G3884" s="8">
        <v>9635</v>
      </c>
      <c r="H3884" s="8">
        <v>659</v>
      </c>
      <c r="I3884" s="8">
        <v>8003</v>
      </c>
      <c r="J3884" t="str">
        <f>LOOKUP(A3884,Feuil7!A$2:A$28,Feuil7!D$2:D$28)</f>
        <v>CORSE</v>
      </c>
      <c r="K3884" t="str">
        <f t="shared" si="243"/>
        <v>niveau secondaire</v>
      </c>
      <c r="L3884" t="str">
        <f t="shared" si="244"/>
        <v>MEDITERRANEE</v>
      </c>
      <c r="M3884" s="11">
        <f t="shared" si="245"/>
        <v>19447</v>
      </c>
      <c r="N3884" s="11">
        <f t="shared" si="246"/>
        <v>1809</v>
      </c>
    </row>
    <row r="3885" spans="1:14" x14ac:dyDescent="0.25">
      <c r="A3885" s="5">
        <v>93</v>
      </c>
      <c r="B3885" s="9" t="s">
        <v>32</v>
      </c>
      <c r="C3885" s="10" t="s">
        <v>33</v>
      </c>
      <c r="D3885" s="11">
        <v>2011</v>
      </c>
      <c r="E3885" s="7" t="s">
        <v>195</v>
      </c>
      <c r="F3885" s="8">
        <v>16353.186489931282</v>
      </c>
      <c r="G3885" s="8">
        <v>148951.18260996032</v>
      </c>
      <c r="H3885" s="8">
        <v>11207.588429025516</v>
      </c>
      <c r="I3885" s="8">
        <v>130121.54813091396</v>
      </c>
      <c r="J3885" t="str">
        <f>LOOKUP(A3885,Feuil7!A$2:A$28,Feuil7!D$2:D$28)</f>
        <v>PROVENCE-ALPES-COTE D'AZUR</v>
      </c>
      <c r="K3885" t="str">
        <f t="shared" si="243"/>
        <v>niveau secondaire</v>
      </c>
      <c r="L3885" t="str">
        <f t="shared" si="244"/>
        <v>MEDITERRANEE</v>
      </c>
      <c r="M3885" s="11">
        <f t="shared" si="245"/>
        <v>306633.50565983111</v>
      </c>
      <c r="N3885" s="11">
        <f t="shared" si="246"/>
        <v>27560.774918956799</v>
      </c>
    </row>
    <row r="3886" spans="1:14" x14ac:dyDescent="0.25">
      <c r="A3886" s="5">
        <v>73</v>
      </c>
      <c r="B3886" s="9" t="s">
        <v>139</v>
      </c>
      <c r="C3886" s="10" t="s">
        <v>140</v>
      </c>
      <c r="D3886" s="11">
        <v>1999</v>
      </c>
      <c r="E3886" s="7" t="s">
        <v>196</v>
      </c>
      <c r="F3886" s="8">
        <v>1023</v>
      </c>
      <c r="G3886" s="8">
        <v>8638</v>
      </c>
      <c r="H3886" s="8">
        <v>986</v>
      </c>
      <c r="I3886" s="8">
        <v>10801</v>
      </c>
      <c r="J3886" t="str">
        <f>LOOKUP(A3886,Feuil7!A$2:A$28,Feuil7!D$2:D$28)</f>
        <v>MIDI-PYRENEES</v>
      </c>
      <c r="K3886" t="str">
        <f t="shared" si="243"/>
        <v>niveau supérieur</v>
      </c>
      <c r="L3886" t="str">
        <f t="shared" si="244"/>
        <v>SUD-OUEST</v>
      </c>
      <c r="M3886" s="11">
        <f t="shared" si="245"/>
        <v>21448</v>
      </c>
      <c r="N3886" s="11">
        <f t="shared" si="246"/>
        <v>2009</v>
      </c>
    </row>
    <row r="3887" spans="1:14" x14ac:dyDescent="0.25">
      <c r="A3887" s="5">
        <v>72</v>
      </c>
      <c r="B3887" s="9" t="s">
        <v>92</v>
      </c>
      <c r="C3887" s="10" t="s">
        <v>93</v>
      </c>
      <c r="D3887">
        <v>1968</v>
      </c>
      <c r="E3887" s="7" t="s">
        <v>11</v>
      </c>
      <c r="F3887" s="8">
        <v>4552</v>
      </c>
      <c r="G3887" s="8">
        <v>45104</v>
      </c>
      <c r="H3887" s="8">
        <v>3436</v>
      </c>
      <c r="I3887" s="8">
        <v>56064</v>
      </c>
      <c r="J3887" t="str">
        <f>LOOKUP(A3887,Feuil7!A$2:A$28,Feuil7!D$2:D$28)</f>
        <v>AQUITAINE</v>
      </c>
      <c r="K3887" t="str">
        <f t="shared" si="243"/>
        <v>niveau primaire</v>
      </c>
      <c r="L3887" t="str">
        <f t="shared" si="244"/>
        <v>SUD-OUEST</v>
      </c>
      <c r="M3887" s="11">
        <f t="shared" si="245"/>
        <v>109156</v>
      </c>
      <c r="N3887" s="11">
        <f t="shared" si="246"/>
        <v>7988</v>
      </c>
    </row>
    <row r="3888" spans="1:14" x14ac:dyDescent="0.25">
      <c r="A3888" s="5">
        <v>41</v>
      </c>
      <c r="B3888" s="9" t="s">
        <v>123</v>
      </c>
      <c r="C3888" s="10" t="s">
        <v>124</v>
      </c>
      <c r="D3888" s="11">
        <v>1990</v>
      </c>
      <c r="E3888" s="7" t="s">
        <v>11</v>
      </c>
      <c r="F3888" s="8">
        <v>12804</v>
      </c>
      <c r="G3888" s="8">
        <v>93818</v>
      </c>
      <c r="H3888" s="8">
        <v>10984</v>
      </c>
      <c r="I3888" s="8">
        <v>131534</v>
      </c>
      <c r="J3888" t="str">
        <f>LOOKUP(A3888,Feuil7!A$2:A$28,Feuil7!D$2:D$28)</f>
        <v>LORRAINE</v>
      </c>
      <c r="K3888" t="str">
        <f t="shared" si="243"/>
        <v>niveau primaire</v>
      </c>
      <c r="L3888" t="str">
        <f t="shared" si="244"/>
        <v>EST</v>
      </c>
      <c r="M3888" s="11">
        <f t="shared" si="245"/>
        <v>249140</v>
      </c>
      <c r="N3888" s="11">
        <f t="shared" si="246"/>
        <v>23788</v>
      </c>
    </row>
    <row r="3889" spans="1:14" x14ac:dyDescent="0.25">
      <c r="A3889" s="5">
        <v>24</v>
      </c>
      <c r="B3889" s="9" t="s">
        <v>94</v>
      </c>
      <c r="C3889" s="10" t="s">
        <v>95</v>
      </c>
      <c r="D3889" s="11">
        <v>1999</v>
      </c>
      <c r="E3889" s="7" t="s">
        <v>193</v>
      </c>
      <c r="F3889" s="8">
        <v>164</v>
      </c>
      <c r="G3889" s="8">
        <v>20812</v>
      </c>
      <c r="H3889" s="8">
        <v>117</v>
      </c>
      <c r="I3889" s="8">
        <v>31854</v>
      </c>
      <c r="J3889" t="str">
        <f>LOOKUP(A3889,Feuil7!A$2:A$28,Feuil7!D$2:D$28)</f>
        <v>CENTRE</v>
      </c>
      <c r="K3889" t="str">
        <f t="shared" si="243"/>
        <v>niveau primaire</v>
      </c>
      <c r="L3889" t="str">
        <f t="shared" si="244"/>
        <v>BASSIN PARISIEN</v>
      </c>
      <c r="M3889" s="11">
        <f t="shared" si="245"/>
        <v>52947</v>
      </c>
      <c r="N3889" s="11">
        <f t="shared" si="246"/>
        <v>281</v>
      </c>
    </row>
    <row r="3890" spans="1:14" x14ac:dyDescent="0.25">
      <c r="A3890" s="5">
        <v>82</v>
      </c>
      <c r="B3890" s="6" t="s">
        <v>307</v>
      </c>
      <c r="C3890" s="7" t="s">
        <v>10</v>
      </c>
      <c r="D3890" s="11">
        <v>1975</v>
      </c>
      <c r="E3890" s="7" t="s">
        <v>195</v>
      </c>
      <c r="F3890" s="8">
        <v>7005</v>
      </c>
      <c r="G3890" s="8">
        <v>18340</v>
      </c>
      <c r="H3890" s="8">
        <v>4650</v>
      </c>
      <c r="I3890" s="8">
        <v>9775</v>
      </c>
      <c r="J3890" t="str">
        <f>LOOKUP(A3890,Feuil7!A$2:A$28,Feuil7!D$2:D$28)</f>
        <v>RHONE-ALPES</v>
      </c>
      <c r="K3890" t="str">
        <f t="shared" si="243"/>
        <v>niveau secondaire</v>
      </c>
      <c r="L3890" t="str">
        <f t="shared" si="244"/>
        <v>CENTRE-EST</v>
      </c>
      <c r="M3890" s="11">
        <f t="shared" si="245"/>
        <v>39770</v>
      </c>
      <c r="N3890" s="11">
        <f t="shared" si="246"/>
        <v>11655</v>
      </c>
    </row>
    <row r="3891" spans="1:14" x14ac:dyDescent="0.25">
      <c r="A3891" s="5">
        <v>26</v>
      </c>
      <c r="B3891" s="9" t="s">
        <v>21</v>
      </c>
      <c r="C3891" s="10" t="s">
        <v>56</v>
      </c>
      <c r="D3891" s="11">
        <v>1999</v>
      </c>
      <c r="E3891" s="7" t="s">
        <v>195</v>
      </c>
      <c r="F3891" s="8">
        <v>4946</v>
      </c>
      <c r="G3891" s="8">
        <v>49863</v>
      </c>
      <c r="H3891" s="8">
        <v>3325</v>
      </c>
      <c r="I3891" s="8">
        <v>36864</v>
      </c>
      <c r="J3891" t="str">
        <f>LOOKUP(A3891,Feuil7!A$2:A$28,Feuil7!D$2:D$28)</f>
        <v>BOURGOGNE</v>
      </c>
      <c r="K3891" t="str">
        <f t="shared" si="243"/>
        <v>niveau secondaire</v>
      </c>
      <c r="L3891" t="str">
        <f t="shared" si="244"/>
        <v>BASSIN PARISIEN</v>
      </c>
      <c r="M3891" s="11">
        <f t="shared" si="245"/>
        <v>94998</v>
      </c>
      <c r="N3891" s="11">
        <f t="shared" si="246"/>
        <v>8271</v>
      </c>
    </row>
    <row r="3892" spans="1:14" x14ac:dyDescent="0.25">
      <c r="A3892" s="5">
        <v>21</v>
      </c>
      <c r="B3892" s="9" t="s">
        <v>25</v>
      </c>
      <c r="C3892" s="10" t="s">
        <v>26</v>
      </c>
      <c r="D3892" s="11">
        <v>2006</v>
      </c>
      <c r="E3892" s="7" t="s">
        <v>194</v>
      </c>
      <c r="F3892" s="8">
        <v>1092.2307228738243</v>
      </c>
      <c r="G3892" s="8">
        <v>4775.7892784087735</v>
      </c>
      <c r="H3892" s="8">
        <v>790.0072403433478</v>
      </c>
      <c r="I3892" s="8">
        <v>7927.616153457644</v>
      </c>
      <c r="J3892" t="str">
        <f>LOOKUP(A3892,Feuil7!A$2:A$28,Feuil7!D$2:D$28)</f>
        <v>CHAMPAGNE-ARDENNE</v>
      </c>
      <c r="K3892" t="str">
        <f t="shared" si="243"/>
        <v>niveau secondaire</v>
      </c>
      <c r="L3892" t="str">
        <f t="shared" si="244"/>
        <v>BASSIN PARISIEN</v>
      </c>
      <c r="M3892" s="11">
        <f t="shared" si="245"/>
        <v>14585.643395083589</v>
      </c>
      <c r="N3892" s="11">
        <f t="shared" si="246"/>
        <v>1882.2379632171721</v>
      </c>
    </row>
    <row r="3893" spans="1:14" x14ac:dyDescent="0.25">
      <c r="A3893" s="5">
        <v>26</v>
      </c>
      <c r="B3893" s="9" t="s">
        <v>125</v>
      </c>
      <c r="C3893" s="10" t="s">
        <v>126</v>
      </c>
      <c r="D3893" s="11">
        <v>1990</v>
      </c>
      <c r="E3893" s="7" t="s">
        <v>195</v>
      </c>
      <c r="F3893" s="8">
        <v>4161</v>
      </c>
      <c r="G3893" s="8">
        <v>19389</v>
      </c>
      <c r="H3893" s="8">
        <v>2832</v>
      </c>
      <c r="I3893" s="8">
        <v>11916</v>
      </c>
      <c r="J3893" t="str">
        <f>LOOKUP(A3893,Feuil7!A$2:A$28,Feuil7!D$2:D$28)</f>
        <v>BOURGOGNE</v>
      </c>
      <c r="K3893" t="str">
        <f t="shared" si="243"/>
        <v>niveau secondaire</v>
      </c>
      <c r="L3893" t="str">
        <f t="shared" si="244"/>
        <v>BASSIN PARISIEN</v>
      </c>
      <c r="M3893" s="11">
        <f t="shared" si="245"/>
        <v>38298</v>
      </c>
      <c r="N3893" s="11">
        <f t="shared" si="246"/>
        <v>6993</v>
      </c>
    </row>
    <row r="3894" spans="1:14" x14ac:dyDescent="0.25">
      <c r="A3894" s="5">
        <v>82</v>
      </c>
      <c r="B3894" s="9" t="s">
        <v>96</v>
      </c>
      <c r="C3894" s="10" t="s">
        <v>97</v>
      </c>
      <c r="D3894" s="11">
        <v>2011</v>
      </c>
      <c r="E3894" s="7" t="s">
        <v>194</v>
      </c>
      <c r="F3894" s="8">
        <v>2130.4637152060545</v>
      </c>
      <c r="G3894" s="8">
        <v>9629.342696387168</v>
      </c>
      <c r="H3894" s="8">
        <v>1562.8717431826519</v>
      </c>
      <c r="I3894" s="8">
        <v>17577.534582607535</v>
      </c>
      <c r="J3894" t="str">
        <f>LOOKUP(A3894,Feuil7!A$2:A$28,Feuil7!D$2:D$28)</f>
        <v>RHONE-ALPES</v>
      </c>
      <c r="K3894" t="str">
        <f t="shared" si="243"/>
        <v>niveau secondaire</v>
      </c>
      <c r="L3894" t="str">
        <f t="shared" si="244"/>
        <v>CENTRE-EST</v>
      </c>
      <c r="M3894" s="11">
        <f t="shared" si="245"/>
        <v>30900.212737383408</v>
      </c>
      <c r="N3894" s="11">
        <f t="shared" si="246"/>
        <v>3693.3354583887067</v>
      </c>
    </row>
    <row r="3895" spans="1:14" x14ac:dyDescent="0.25">
      <c r="A3895" s="5">
        <v>25</v>
      </c>
      <c r="B3895" s="9" t="s">
        <v>35</v>
      </c>
      <c r="C3895" s="10" t="s">
        <v>36</v>
      </c>
      <c r="D3895">
        <v>1968</v>
      </c>
      <c r="E3895" s="7" t="s">
        <v>196</v>
      </c>
      <c r="F3895" s="8">
        <v>1644</v>
      </c>
      <c r="G3895" s="8">
        <v>6596</v>
      </c>
      <c r="H3895" s="8">
        <v>1892</v>
      </c>
      <c r="I3895" s="8">
        <v>6072</v>
      </c>
      <c r="J3895" t="str">
        <f>LOOKUP(A3895,Feuil7!A$2:A$28,Feuil7!D$2:D$28)</f>
        <v>BASSE-NORMANDIE</v>
      </c>
      <c r="K3895" t="str">
        <f t="shared" si="243"/>
        <v>niveau supérieur</v>
      </c>
      <c r="L3895" t="str">
        <f t="shared" si="244"/>
        <v>BASSIN PARISIEN</v>
      </c>
      <c r="M3895" s="11">
        <f t="shared" si="245"/>
        <v>16204</v>
      </c>
      <c r="N3895" s="11">
        <f t="shared" si="246"/>
        <v>3536</v>
      </c>
    </row>
    <row r="3896" spans="1:14" x14ac:dyDescent="0.25">
      <c r="A3896" s="5">
        <v>73</v>
      </c>
      <c r="B3896" s="9" t="s">
        <v>74</v>
      </c>
      <c r="C3896" s="10" t="s">
        <v>75</v>
      </c>
      <c r="D3896">
        <v>1968</v>
      </c>
      <c r="E3896" s="7" t="s">
        <v>195</v>
      </c>
      <c r="F3896" s="8">
        <v>7616</v>
      </c>
      <c r="G3896" s="8">
        <v>18216</v>
      </c>
      <c r="H3896" s="8">
        <v>7092</v>
      </c>
      <c r="I3896" s="8">
        <v>15212</v>
      </c>
      <c r="J3896" t="str">
        <f>LOOKUP(A3896,Feuil7!A$2:A$28,Feuil7!D$2:D$28)</f>
        <v>MIDI-PYRENEES</v>
      </c>
      <c r="K3896" t="str">
        <f t="shared" si="243"/>
        <v>niveau secondaire</v>
      </c>
      <c r="L3896" t="str">
        <f t="shared" si="244"/>
        <v>SUD-OUEST</v>
      </c>
      <c r="M3896" s="11">
        <f t="shared" si="245"/>
        <v>48136</v>
      </c>
      <c r="N3896" s="11">
        <f t="shared" si="246"/>
        <v>14708</v>
      </c>
    </row>
    <row r="3897" spans="1:14" x14ac:dyDescent="0.25">
      <c r="A3897" s="5">
        <v>52</v>
      </c>
      <c r="B3897" s="9" t="s">
        <v>174</v>
      </c>
      <c r="C3897" s="10" t="s">
        <v>175</v>
      </c>
      <c r="D3897" s="11">
        <v>2011</v>
      </c>
      <c r="E3897" s="7" t="s">
        <v>193</v>
      </c>
      <c r="F3897" s="8">
        <v>115.49543105536652</v>
      </c>
      <c r="G3897" s="8">
        <v>24696.784120956294</v>
      </c>
      <c r="H3897" s="8">
        <v>46.883301129591977</v>
      </c>
      <c r="I3897" s="8">
        <v>41755.802887884456</v>
      </c>
      <c r="J3897" t="str">
        <f>LOOKUP(A3897,Feuil7!A$2:A$28,Feuil7!D$2:D$28)</f>
        <v>PAYS DE LA LOIRE</v>
      </c>
      <c r="K3897" t="str">
        <f t="shared" si="243"/>
        <v>niveau primaire</v>
      </c>
      <c r="L3897" t="str">
        <f t="shared" si="244"/>
        <v>OUEST</v>
      </c>
      <c r="M3897" s="11">
        <f t="shared" si="245"/>
        <v>66614.965741025706</v>
      </c>
      <c r="N3897" s="11">
        <f t="shared" si="246"/>
        <v>162.37873218495849</v>
      </c>
    </row>
    <row r="3898" spans="1:14" x14ac:dyDescent="0.25">
      <c r="A3898" s="5">
        <v>53</v>
      </c>
      <c r="B3898" s="9" t="s">
        <v>12</v>
      </c>
      <c r="C3898" s="10" t="s">
        <v>58</v>
      </c>
      <c r="D3898" s="11">
        <v>1982</v>
      </c>
      <c r="E3898" s="7" t="s">
        <v>196</v>
      </c>
      <c r="F3898" s="8">
        <v>2728</v>
      </c>
      <c r="G3898" s="8">
        <v>12780</v>
      </c>
      <c r="H3898" s="8">
        <v>3620</v>
      </c>
      <c r="I3898" s="8">
        <v>9884</v>
      </c>
      <c r="J3898" t="str">
        <f>LOOKUP(A3898,Feuil7!A$2:A$28,Feuil7!D$2:D$28)</f>
        <v>BRETAGNE</v>
      </c>
      <c r="K3898" t="str">
        <f t="shared" si="243"/>
        <v>niveau supérieur</v>
      </c>
      <c r="L3898" t="str">
        <f t="shared" si="244"/>
        <v>OUEST</v>
      </c>
      <c r="M3898" s="11">
        <f t="shared" si="245"/>
        <v>29012</v>
      </c>
      <c r="N3898" s="11">
        <f t="shared" si="246"/>
        <v>6348</v>
      </c>
    </row>
    <row r="3899" spans="1:14" x14ac:dyDescent="0.25">
      <c r="A3899" s="5">
        <v>43</v>
      </c>
      <c r="B3899" s="9" t="s">
        <v>34</v>
      </c>
      <c r="C3899" s="10" t="s">
        <v>64</v>
      </c>
      <c r="D3899" s="11">
        <v>1999</v>
      </c>
      <c r="E3899" s="7" t="s">
        <v>193</v>
      </c>
      <c r="F3899" s="8">
        <v>167</v>
      </c>
      <c r="G3899" s="8">
        <v>25525</v>
      </c>
      <c r="H3899" s="8">
        <v>164</v>
      </c>
      <c r="I3899" s="8">
        <v>41105</v>
      </c>
      <c r="J3899" t="str">
        <f>LOOKUP(A3899,Feuil7!A$2:A$28,Feuil7!D$2:D$28)</f>
        <v>FRANCHE-COMTE</v>
      </c>
      <c r="K3899" t="str">
        <f t="shared" si="243"/>
        <v>niveau primaire</v>
      </c>
      <c r="L3899" t="str">
        <f t="shared" si="244"/>
        <v>EST</v>
      </c>
      <c r="M3899" s="11">
        <f t="shared" si="245"/>
        <v>66961</v>
      </c>
      <c r="N3899" s="11">
        <f t="shared" si="246"/>
        <v>331</v>
      </c>
    </row>
    <row r="3900" spans="1:14" x14ac:dyDescent="0.25">
      <c r="A3900" s="5">
        <v>73</v>
      </c>
      <c r="B3900" s="9" t="s">
        <v>30</v>
      </c>
      <c r="C3900" s="10" t="s">
        <v>31</v>
      </c>
      <c r="D3900" s="11">
        <v>1999</v>
      </c>
      <c r="E3900" s="7" t="s">
        <v>193</v>
      </c>
      <c r="F3900" s="8">
        <v>71</v>
      </c>
      <c r="G3900" s="8">
        <v>20510</v>
      </c>
      <c r="H3900" s="8">
        <v>37</v>
      </c>
      <c r="I3900" s="8">
        <v>28822</v>
      </c>
      <c r="J3900" t="str">
        <f>LOOKUP(A3900,Feuil7!A$2:A$28,Feuil7!D$2:D$28)</f>
        <v>MIDI-PYRENEES</v>
      </c>
      <c r="K3900" t="str">
        <f t="shared" si="243"/>
        <v>niveau primaire</v>
      </c>
      <c r="L3900" t="str">
        <f t="shared" si="244"/>
        <v>SUD-OUEST</v>
      </c>
      <c r="M3900" s="11">
        <f t="shared" si="245"/>
        <v>49440</v>
      </c>
      <c r="N3900" s="11">
        <f t="shared" si="246"/>
        <v>108</v>
      </c>
    </row>
    <row r="3901" spans="1:14" x14ac:dyDescent="0.25">
      <c r="A3901" s="5">
        <v>21</v>
      </c>
      <c r="B3901" s="9" t="s">
        <v>114</v>
      </c>
      <c r="C3901" s="10" t="s">
        <v>115</v>
      </c>
      <c r="D3901">
        <v>1968</v>
      </c>
      <c r="E3901" s="7" t="s">
        <v>197</v>
      </c>
      <c r="F3901" s="8">
        <v>592</v>
      </c>
      <c r="G3901" s="8">
        <v>5124</v>
      </c>
      <c r="H3901" s="8">
        <v>432</v>
      </c>
      <c r="I3901" s="8">
        <v>1684</v>
      </c>
      <c r="J3901" t="str">
        <f>LOOKUP(A3901,Feuil7!A$2:A$28,Feuil7!D$2:D$28)</f>
        <v>CHAMPAGNE-ARDENNE</v>
      </c>
      <c r="K3901" t="str">
        <f t="shared" si="243"/>
        <v>niveau supérieur</v>
      </c>
      <c r="L3901" t="str">
        <f t="shared" si="244"/>
        <v>BASSIN PARISIEN</v>
      </c>
      <c r="M3901" s="11">
        <f t="shared" si="245"/>
        <v>7832</v>
      </c>
      <c r="N3901" s="11">
        <f t="shared" si="246"/>
        <v>1024</v>
      </c>
    </row>
    <row r="3902" spans="1:14" x14ac:dyDescent="0.25">
      <c r="A3902" s="5">
        <v>91</v>
      </c>
      <c r="B3902" s="9" t="s">
        <v>72</v>
      </c>
      <c r="C3902" s="10" t="s">
        <v>73</v>
      </c>
      <c r="D3902">
        <v>1968</v>
      </c>
      <c r="E3902" s="7" t="s">
        <v>194</v>
      </c>
      <c r="F3902" s="8">
        <v>1976</v>
      </c>
      <c r="G3902" s="8">
        <v>5388</v>
      </c>
      <c r="H3902" s="8">
        <v>2028</v>
      </c>
      <c r="I3902" s="8">
        <v>8600</v>
      </c>
      <c r="J3902" t="str">
        <f>LOOKUP(A3902,Feuil7!A$2:A$28,Feuil7!D$2:D$28)</f>
        <v>LANGUEDOC-ROUSSILLON</v>
      </c>
      <c r="K3902" t="str">
        <f t="shared" si="243"/>
        <v>niveau secondaire</v>
      </c>
      <c r="L3902" t="str">
        <f t="shared" si="244"/>
        <v>MEDITERRANEE</v>
      </c>
      <c r="M3902" s="11">
        <f t="shared" si="245"/>
        <v>17992</v>
      </c>
      <c r="N3902" s="11">
        <f t="shared" si="246"/>
        <v>4004</v>
      </c>
    </row>
    <row r="3903" spans="1:14" x14ac:dyDescent="0.25">
      <c r="A3903" s="5">
        <v>54</v>
      </c>
      <c r="B3903" s="9" t="s">
        <v>164</v>
      </c>
      <c r="C3903" s="10" t="s">
        <v>165</v>
      </c>
      <c r="D3903">
        <v>1968</v>
      </c>
      <c r="E3903" s="7" t="s">
        <v>194</v>
      </c>
      <c r="F3903" s="8">
        <v>840</v>
      </c>
      <c r="G3903" s="8">
        <v>2044</v>
      </c>
      <c r="H3903" s="8">
        <v>1052</v>
      </c>
      <c r="I3903" s="8">
        <v>3556</v>
      </c>
      <c r="J3903" t="str">
        <f>LOOKUP(A3903,Feuil7!A$2:A$28,Feuil7!D$2:D$28)</f>
        <v>POITOU-CHARENTES</v>
      </c>
      <c r="K3903" t="str">
        <f t="shared" si="243"/>
        <v>niveau secondaire</v>
      </c>
      <c r="L3903" t="str">
        <f t="shared" si="244"/>
        <v>OUEST</v>
      </c>
      <c r="M3903" s="11">
        <f t="shared" si="245"/>
        <v>7492</v>
      </c>
      <c r="N3903" s="11">
        <f t="shared" si="246"/>
        <v>1892</v>
      </c>
    </row>
    <row r="3904" spans="1:14" x14ac:dyDescent="0.25">
      <c r="A3904" s="5">
        <v>53</v>
      </c>
      <c r="B3904" s="9" t="s">
        <v>82</v>
      </c>
      <c r="C3904" s="10" t="s">
        <v>83</v>
      </c>
      <c r="D3904" s="11">
        <v>1999</v>
      </c>
      <c r="E3904" s="7" t="s">
        <v>197</v>
      </c>
      <c r="F3904" s="8">
        <v>4192</v>
      </c>
      <c r="G3904" s="8">
        <v>49126</v>
      </c>
      <c r="H3904" s="8">
        <v>5291</v>
      </c>
      <c r="I3904" s="8">
        <v>51390</v>
      </c>
      <c r="J3904" t="str">
        <f>LOOKUP(A3904,Feuil7!A$2:A$28,Feuil7!D$2:D$28)</f>
        <v>BRETAGNE</v>
      </c>
      <c r="K3904" t="str">
        <f t="shared" si="243"/>
        <v>niveau supérieur</v>
      </c>
      <c r="L3904" t="str">
        <f t="shared" si="244"/>
        <v>OUEST</v>
      </c>
      <c r="M3904" s="11">
        <f t="shared" si="245"/>
        <v>109999</v>
      </c>
      <c r="N3904" s="11">
        <f t="shared" si="246"/>
        <v>9483</v>
      </c>
    </row>
    <row r="3905" spans="1:14" x14ac:dyDescent="0.25">
      <c r="A3905" s="5">
        <v>53</v>
      </c>
      <c r="B3905" s="9" t="s">
        <v>82</v>
      </c>
      <c r="C3905" s="10" t="s">
        <v>83</v>
      </c>
      <c r="D3905" s="11">
        <v>1975</v>
      </c>
      <c r="E3905" s="7" t="s">
        <v>194</v>
      </c>
      <c r="F3905" s="8">
        <v>3135</v>
      </c>
      <c r="G3905" s="8">
        <v>7560</v>
      </c>
      <c r="H3905" s="8">
        <v>3725</v>
      </c>
      <c r="I3905" s="8">
        <v>12480</v>
      </c>
      <c r="J3905" t="str">
        <f>LOOKUP(A3905,Feuil7!A$2:A$28,Feuil7!D$2:D$28)</f>
        <v>BRETAGNE</v>
      </c>
      <c r="K3905" t="str">
        <f t="shared" si="243"/>
        <v>niveau secondaire</v>
      </c>
      <c r="L3905" t="str">
        <f t="shared" si="244"/>
        <v>OUEST</v>
      </c>
      <c r="M3905" s="11">
        <f t="shared" si="245"/>
        <v>26900</v>
      </c>
      <c r="N3905" s="11">
        <f t="shared" si="246"/>
        <v>6860</v>
      </c>
    </row>
    <row r="3906" spans="1:14" x14ac:dyDescent="0.25">
      <c r="A3906" s="5">
        <v>82</v>
      </c>
      <c r="B3906" s="9" t="s">
        <v>55</v>
      </c>
      <c r="C3906" s="10" t="s">
        <v>65</v>
      </c>
      <c r="D3906" s="11">
        <v>1982</v>
      </c>
      <c r="E3906" s="7" t="s">
        <v>196</v>
      </c>
      <c r="F3906" s="8">
        <v>1560</v>
      </c>
      <c r="G3906" s="8">
        <v>10544</v>
      </c>
      <c r="H3906" s="8">
        <v>2640</v>
      </c>
      <c r="I3906" s="8">
        <v>9284</v>
      </c>
      <c r="J3906" t="str">
        <f>LOOKUP(A3906,Feuil7!A$2:A$28,Feuil7!D$2:D$28)</f>
        <v>RHONE-ALPES</v>
      </c>
      <c r="K3906" t="str">
        <f t="shared" si="243"/>
        <v>niveau supérieur</v>
      </c>
      <c r="L3906" t="str">
        <f t="shared" si="244"/>
        <v>CENTRE-EST</v>
      </c>
      <c r="M3906" s="11">
        <f t="shared" si="245"/>
        <v>24028</v>
      </c>
      <c r="N3906" s="11">
        <f t="shared" si="246"/>
        <v>4200</v>
      </c>
    </row>
    <row r="3907" spans="1:14" x14ac:dyDescent="0.25">
      <c r="A3907" s="5">
        <v>22</v>
      </c>
      <c r="B3907" s="9" t="s">
        <v>166</v>
      </c>
      <c r="C3907" s="10" t="s">
        <v>167</v>
      </c>
      <c r="D3907" s="11">
        <v>1999</v>
      </c>
      <c r="E3907" s="7" t="s">
        <v>11</v>
      </c>
      <c r="F3907" s="8">
        <v>4579</v>
      </c>
      <c r="G3907" s="8">
        <v>45409</v>
      </c>
      <c r="H3907" s="8">
        <v>3324</v>
      </c>
      <c r="I3907" s="8">
        <v>54690</v>
      </c>
      <c r="J3907" t="str">
        <f>LOOKUP(A3907,Feuil7!A$2:A$28,Feuil7!D$2:D$28)</f>
        <v>PICARDIE</v>
      </c>
      <c r="K3907" t="str">
        <f t="shared" ref="K3907:K3970" si="247">IF(OR(E3907="Aucun",E3907="CEP"),"niveau primaire",IF(OR(E3907="CAP-BEP",E3907="BEPC"),"niveau secondaire",IF(OR(E3907="BAC",E3907="SUP"),"niveau supérieur","")))</f>
        <v>niveau primaire</v>
      </c>
      <c r="L3907" t="str">
        <f t="shared" ref="L3907:L3970" si="248">IF(OR(J3907="ile-de-France"),"REGION PARISIENNE",IF(OR(J3907="bourgogne",J3907="centre",J3907="champagne-ardenne",J3907="basse-normandie",J3907="haute-normandie",J3907="picardie"),"BASSIN PARISIEN",IF(OR(J3907="nord pas-de-calais"),"NORD",IF(OR(J3907="alsace",J3907="franche-comte",J3907="lorraine"),"EST",IF(OR(J3907="bretagne",J3907="pays de la loire",J3907="poitou-charentes"),"OUEST",IF(OR(J3907="aquitaine",J3907="limousin",J3907="midi-pyrenees"),"SUD-OUEST",IF(OR(J3907="auvergne",J3907="rhone-alpes"),"CENTRE-EST",IF(OR(J3907="languedoc-roussillon",J3907="provence-alpes-cote d'azur",J3907="corse"),"MEDITERRANEE",""))))))))</f>
        <v>BASSIN PARISIEN</v>
      </c>
      <c r="M3907" s="11">
        <f t="shared" ref="M3907:M3970" si="249">SUM(F3907,G3907,H3907,I3907)</f>
        <v>108002</v>
      </c>
      <c r="N3907" s="11">
        <f t="shared" ref="N3907:N3970" si="250">SUM(F3907,H3907)</f>
        <v>7903</v>
      </c>
    </row>
    <row r="3908" spans="1:14" x14ac:dyDescent="0.25">
      <c r="A3908" s="5">
        <v>24</v>
      </c>
      <c r="B3908" s="9" t="s">
        <v>102</v>
      </c>
      <c r="C3908" s="10" t="s">
        <v>103</v>
      </c>
      <c r="D3908">
        <v>1968</v>
      </c>
      <c r="E3908" s="7" t="s">
        <v>194</v>
      </c>
      <c r="F3908" s="8">
        <v>1204</v>
      </c>
      <c r="G3908" s="8">
        <v>3440</v>
      </c>
      <c r="H3908" s="8">
        <v>1660</v>
      </c>
      <c r="I3908" s="8">
        <v>6756</v>
      </c>
      <c r="J3908" t="str">
        <f>LOOKUP(A3908,Feuil7!A$2:A$28,Feuil7!D$2:D$28)</f>
        <v>CENTRE</v>
      </c>
      <c r="K3908" t="str">
        <f t="shared" si="247"/>
        <v>niveau secondaire</v>
      </c>
      <c r="L3908" t="str">
        <f t="shared" si="248"/>
        <v>BASSIN PARISIEN</v>
      </c>
      <c r="M3908" s="11">
        <f t="shared" si="249"/>
        <v>13060</v>
      </c>
      <c r="N3908" s="11">
        <f t="shared" si="250"/>
        <v>2864</v>
      </c>
    </row>
    <row r="3909" spans="1:14" x14ac:dyDescent="0.25">
      <c r="A3909" s="5">
        <v>11</v>
      </c>
      <c r="B3909" s="9" t="s">
        <v>27</v>
      </c>
      <c r="C3909" s="10" t="s">
        <v>186</v>
      </c>
      <c r="D3909" s="11">
        <v>1999</v>
      </c>
      <c r="E3909" s="7" t="s">
        <v>194</v>
      </c>
      <c r="F3909" s="8">
        <v>3398</v>
      </c>
      <c r="G3909" s="8">
        <v>26830</v>
      </c>
      <c r="H3909" s="8">
        <v>2340</v>
      </c>
      <c r="I3909" s="8">
        <v>41017</v>
      </c>
      <c r="J3909" t="str">
        <f>LOOKUP(A3909,Feuil7!A$2:A$28,Feuil7!D$2:D$28)</f>
        <v>ILE-DE-FRANCE</v>
      </c>
      <c r="K3909" t="str">
        <f t="shared" si="247"/>
        <v>niveau secondaire</v>
      </c>
      <c r="L3909" t="str">
        <f t="shared" si="248"/>
        <v>REGION PARISIENNE</v>
      </c>
      <c r="M3909" s="11">
        <f t="shared" si="249"/>
        <v>73585</v>
      </c>
      <c r="N3909" s="11">
        <f t="shared" si="250"/>
        <v>5738</v>
      </c>
    </row>
    <row r="3910" spans="1:14" x14ac:dyDescent="0.25">
      <c r="A3910" s="5">
        <v>41</v>
      </c>
      <c r="B3910" s="9" t="s">
        <v>119</v>
      </c>
      <c r="C3910" s="10" t="s">
        <v>120</v>
      </c>
      <c r="D3910" s="11">
        <v>1982</v>
      </c>
      <c r="E3910" s="7" t="s">
        <v>197</v>
      </c>
      <c r="F3910" s="8">
        <v>260</v>
      </c>
      <c r="G3910" s="8">
        <v>3344</v>
      </c>
      <c r="H3910" s="8">
        <v>516</v>
      </c>
      <c r="I3910" s="8">
        <v>3004</v>
      </c>
      <c r="J3910" t="str">
        <f>LOOKUP(A3910,Feuil7!A$2:A$28,Feuil7!D$2:D$28)</f>
        <v>LORRAINE</v>
      </c>
      <c r="K3910" t="str">
        <f t="shared" si="247"/>
        <v>niveau supérieur</v>
      </c>
      <c r="L3910" t="str">
        <f t="shared" si="248"/>
        <v>EST</v>
      </c>
      <c r="M3910" s="11">
        <f t="shared" si="249"/>
        <v>7124</v>
      </c>
      <c r="N3910" s="11">
        <f t="shared" si="250"/>
        <v>776</v>
      </c>
    </row>
    <row r="3911" spans="1:14" x14ac:dyDescent="0.25">
      <c r="A3911" s="5">
        <v>24</v>
      </c>
      <c r="B3911" s="9" t="s">
        <v>68</v>
      </c>
      <c r="C3911" s="10" t="s">
        <v>69</v>
      </c>
      <c r="D3911" s="11">
        <v>2006</v>
      </c>
      <c r="E3911" s="7" t="s">
        <v>197</v>
      </c>
      <c r="F3911" s="8">
        <v>1872.2621571480679</v>
      </c>
      <c r="G3911" s="8">
        <v>23245.410035155397</v>
      </c>
      <c r="H3911" s="8">
        <v>2497.2219360434419</v>
      </c>
      <c r="I3911" s="8">
        <v>26725.002901090778</v>
      </c>
      <c r="J3911" t="str">
        <f>LOOKUP(A3911,Feuil7!A$2:A$28,Feuil7!D$2:D$28)</f>
        <v>CENTRE</v>
      </c>
      <c r="K3911" t="str">
        <f t="shared" si="247"/>
        <v>niveau supérieur</v>
      </c>
      <c r="L3911" t="str">
        <f t="shared" si="248"/>
        <v>BASSIN PARISIEN</v>
      </c>
      <c r="M3911" s="11">
        <f t="shared" si="249"/>
        <v>54339.897029437685</v>
      </c>
      <c r="N3911" s="11">
        <f t="shared" si="250"/>
        <v>4369.4840931915096</v>
      </c>
    </row>
    <row r="3912" spans="1:14" x14ac:dyDescent="0.25">
      <c r="A3912" s="5">
        <v>26</v>
      </c>
      <c r="B3912" s="9" t="s">
        <v>151</v>
      </c>
      <c r="C3912" s="10" t="s">
        <v>152</v>
      </c>
      <c r="D3912">
        <v>1968</v>
      </c>
      <c r="E3912" s="7" t="s">
        <v>197</v>
      </c>
      <c r="F3912" s="8">
        <v>528</v>
      </c>
      <c r="G3912" s="8">
        <v>4984</v>
      </c>
      <c r="H3912" s="8">
        <v>296</v>
      </c>
      <c r="I3912" s="8">
        <v>1652</v>
      </c>
      <c r="J3912" t="str">
        <f>LOOKUP(A3912,Feuil7!A$2:A$28,Feuil7!D$2:D$28)</f>
        <v>BOURGOGNE</v>
      </c>
      <c r="K3912" t="str">
        <f t="shared" si="247"/>
        <v>niveau supérieur</v>
      </c>
      <c r="L3912" t="str">
        <f t="shared" si="248"/>
        <v>BASSIN PARISIEN</v>
      </c>
      <c r="M3912" s="11">
        <f t="shared" si="249"/>
        <v>7460</v>
      </c>
      <c r="N3912" s="11">
        <f t="shared" si="250"/>
        <v>824</v>
      </c>
    </row>
    <row r="3913" spans="1:14" x14ac:dyDescent="0.25">
      <c r="A3913" s="5">
        <v>72</v>
      </c>
      <c r="B3913" s="9" t="s">
        <v>92</v>
      </c>
      <c r="C3913" s="10" t="s">
        <v>93</v>
      </c>
      <c r="D3913" s="11">
        <v>1999</v>
      </c>
      <c r="E3913" s="7" t="s">
        <v>197</v>
      </c>
      <c r="F3913" s="8">
        <v>1018</v>
      </c>
      <c r="G3913" s="8">
        <v>14127</v>
      </c>
      <c r="H3913" s="8">
        <v>1268</v>
      </c>
      <c r="I3913" s="8">
        <v>14971</v>
      </c>
      <c r="J3913" t="str">
        <f>LOOKUP(A3913,Feuil7!A$2:A$28,Feuil7!D$2:D$28)</f>
        <v>AQUITAINE</v>
      </c>
      <c r="K3913" t="str">
        <f t="shared" si="247"/>
        <v>niveau supérieur</v>
      </c>
      <c r="L3913" t="str">
        <f t="shared" si="248"/>
        <v>SUD-OUEST</v>
      </c>
      <c r="M3913" s="11">
        <f t="shared" si="249"/>
        <v>31384</v>
      </c>
      <c r="N3913" s="11">
        <f t="shared" si="250"/>
        <v>2286</v>
      </c>
    </row>
    <row r="3914" spans="1:14" x14ac:dyDescent="0.25">
      <c r="A3914" s="5">
        <v>11</v>
      </c>
      <c r="B3914" s="9" t="s">
        <v>187</v>
      </c>
      <c r="C3914" s="10" t="s">
        <v>188</v>
      </c>
      <c r="D3914" s="11">
        <v>1982</v>
      </c>
      <c r="E3914" s="7" t="s">
        <v>197</v>
      </c>
      <c r="F3914" s="8">
        <v>5892</v>
      </c>
      <c r="G3914" s="8">
        <v>82188</v>
      </c>
      <c r="H3914" s="8">
        <v>7632</v>
      </c>
      <c r="I3914" s="8">
        <v>60528</v>
      </c>
      <c r="J3914" t="str">
        <f>LOOKUP(A3914,Feuil7!A$2:A$28,Feuil7!D$2:D$28)</f>
        <v>ILE-DE-FRANCE</v>
      </c>
      <c r="K3914" t="str">
        <f t="shared" si="247"/>
        <v>niveau supérieur</v>
      </c>
      <c r="L3914" t="str">
        <f t="shared" si="248"/>
        <v>REGION PARISIENNE</v>
      </c>
      <c r="M3914" s="11">
        <f t="shared" si="249"/>
        <v>156240</v>
      </c>
      <c r="N3914" s="11">
        <f t="shared" si="250"/>
        <v>13524</v>
      </c>
    </row>
    <row r="3915" spans="1:14" x14ac:dyDescent="0.25">
      <c r="A3915" s="5">
        <v>21</v>
      </c>
      <c r="B3915" s="9" t="s">
        <v>99</v>
      </c>
      <c r="C3915" s="10" t="s">
        <v>116</v>
      </c>
      <c r="D3915" s="11">
        <v>1975</v>
      </c>
      <c r="E3915" s="7" t="s">
        <v>193</v>
      </c>
      <c r="F3915" s="8">
        <v>1895</v>
      </c>
      <c r="G3915" s="8">
        <v>16115</v>
      </c>
      <c r="H3915" s="8">
        <v>3170</v>
      </c>
      <c r="I3915" s="8">
        <v>21200</v>
      </c>
      <c r="J3915" t="str">
        <f>LOOKUP(A3915,Feuil7!A$2:A$28,Feuil7!D$2:D$28)</f>
        <v>CHAMPAGNE-ARDENNE</v>
      </c>
      <c r="K3915" t="str">
        <f t="shared" si="247"/>
        <v>niveau primaire</v>
      </c>
      <c r="L3915" t="str">
        <f t="shared" si="248"/>
        <v>BASSIN PARISIEN</v>
      </c>
      <c r="M3915" s="11">
        <f t="shared" si="249"/>
        <v>42380</v>
      </c>
      <c r="N3915" s="11">
        <f t="shared" si="250"/>
        <v>5065</v>
      </c>
    </row>
    <row r="3916" spans="1:14" x14ac:dyDescent="0.25">
      <c r="A3916" s="5">
        <v>74</v>
      </c>
      <c r="B3916" s="9" t="s">
        <v>59</v>
      </c>
      <c r="C3916" s="10" t="s">
        <v>60</v>
      </c>
      <c r="D3916" s="11">
        <v>1999</v>
      </c>
      <c r="E3916" s="7" t="s">
        <v>196</v>
      </c>
      <c r="F3916" s="8">
        <v>691</v>
      </c>
      <c r="G3916" s="8">
        <v>4042</v>
      </c>
      <c r="H3916" s="8">
        <v>586</v>
      </c>
      <c r="I3916" s="8">
        <v>4781</v>
      </c>
      <c r="J3916" t="str">
        <f>LOOKUP(A3916,Feuil7!A$2:A$28,Feuil7!D$2:D$28)</f>
        <v>LIMOUSIN</v>
      </c>
      <c r="K3916" t="str">
        <f t="shared" si="247"/>
        <v>niveau supérieur</v>
      </c>
      <c r="L3916" t="str">
        <f t="shared" si="248"/>
        <v>SUD-OUEST</v>
      </c>
      <c r="M3916" s="11">
        <f t="shared" si="249"/>
        <v>10100</v>
      </c>
      <c r="N3916" s="11">
        <f t="shared" si="250"/>
        <v>1277</v>
      </c>
    </row>
    <row r="3917" spans="1:14" x14ac:dyDescent="0.25">
      <c r="A3917" s="5">
        <v>43</v>
      </c>
      <c r="B3917" s="9" t="s">
        <v>184</v>
      </c>
      <c r="C3917" s="10" t="s">
        <v>185</v>
      </c>
      <c r="D3917">
        <v>1968</v>
      </c>
      <c r="E3917" s="7" t="s">
        <v>11</v>
      </c>
      <c r="F3917" s="8">
        <v>2128</v>
      </c>
      <c r="G3917" s="8">
        <v>12732</v>
      </c>
      <c r="H3917" s="8">
        <v>1620</v>
      </c>
      <c r="I3917" s="8">
        <v>16104</v>
      </c>
      <c r="J3917" t="str">
        <f>LOOKUP(A3917,Feuil7!A$2:A$28,Feuil7!D$2:D$28)</f>
        <v>FRANCHE-COMTE</v>
      </c>
      <c r="K3917" t="str">
        <f t="shared" si="247"/>
        <v>niveau primaire</v>
      </c>
      <c r="L3917" t="str">
        <f t="shared" si="248"/>
        <v>EST</v>
      </c>
      <c r="M3917" s="11">
        <f t="shared" si="249"/>
        <v>32584</v>
      </c>
      <c r="N3917" s="11">
        <f t="shared" si="250"/>
        <v>3748</v>
      </c>
    </row>
    <row r="3918" spans="1:14" x14ac:dyDescent="0.25">
      <c r="A3918" s="5">
        <v>11</v>
      </c>
      <c r="B3918" s="9" t="s">
        <v>27</v>
      </c>
      <c r="C3918" s="10" t="s">
        <v>186</v>
      </c>
      <c r="D3918" s="11">
        <v>1975</v>
      </c>
      <c r="E3918" s="7" t="s">
        <v>196</v>
      </c>
      <c r="F3918" s="8">
        <v>3980</v>
      </c>
      <c r="G3918" s="8">
        <v>27165</v>
      </c>
      <c r="H3918" s="8">
        <v>5905</v>
      </c>
      <c r="I3918" s="8">
        <v>24740</v>
      </c>
      <c r="J3918" t="str">
        <f>LOOKUP(A3918,Feuil7!A$2:A$28,Feuil7!D$2:D$28)</f>
        <v>ILE-DE-FRANCE</v>
      </c>
      <c r="K3918" t="str">
        <f t="shared" si="247"/>
        <v>niveau supérieur</v>
      </c>
      <c r="L3918" t="str">
        <f t="shared" si="248"/>
        <v>REGION PARISIENNE</v>
      </c>
      <c r="M3918" s="11">
        <f t="shared" si="249"/>
        <v>61790</v>
      </c>
      <c r="N3918" s="11">
        <f t="shared" si="250"/>
        <v>9885</v>
      </c>
    </row>
    <row r="3919" spans="1:14" x14ac:dyDescent="0.25">
      <c r="A3919" s="5">
        <v>11</v>
      </c>
      <c r="B3919" s="9" t="s">
        <v>16</v>
      </c>
      <c r="C3919" s="10" t="s">
        <v>189</v>
      </c>
      <c r="D3919" s="11">
        <v>1999</v>
      </c>
      <c r="E3919" s="7" t="s">
        <v>11</v>
      </c>
      <c r="F3919" s="8">
        <v>11418</v>
      </c>
      <c r="G3919" s="8">
        <v>106193</v>
      </c>
      <c r="H3919" s="8">
        <v>8196</v>
      </c>
      <c r="I3919" s="8">
        <v>109340</v>
      </c>
      <c r="J3919" t="str">
        <f>LOOKUP(A3919,Feuil7!A$2:A$28,Feuil7!D$2:D$28)</f>
        <v>ILE-DE-FRANCE</v>
      </c>
      <c r="K3919" t="str">
        <f t="shared" si="247"/>
        <v>niveau primaire</v>
      </c>
      <c r="L3919" t="str">
        <f t="shared" si="248"/>
        <v>REGION PARISIENNE</v>
      </c>
      <c r="M3919" s="11">
        <f t="shared" si="249"/>
        <v>235147</v>
      </c>
      <c r="N3919" s="11">
        <f t="shared" si="250"/>
        <v>19614</v>
      </c>
    </row>
    <row r="3920" spans="1:14" x14ac:dyDescent="0.25">
      <c r="A3920" s="5">
        <v>74</v>
      </c>
      <c r="B3920" s="9" t="s">
        <v>178</v>
      </c>
      <c r="C3920" s="10" t="s">
        <v>179</v>
      </c>
      <c r="D3920">
        <v>1968</v>
      </c>
      <c r="E3920" s="7" t="s">
        <v>195</v>
      </c>
      <c r="F3920" s="8">
        <v>4188</v>
      </c>
      <c r="G3920" s="8">
        <v>8004</v>
      </c>
      <c r="H3920" s="8">
        <v>2924</v>
      </c>
      <c r="I3920" s="8">
        <v>5844</v>
      </c>
      <c r="J3920" t="str">
        <f>LOOKUP(A3920,Feuil7!A$2:A$28,Feuil7!D$2:D$28)</f>
        <v>LIMOUSIN</v>
      </c>
      <c r="K3920" t="str">
        <f t="shared" si="247"/>
        <v>niveau secondaire</v>
      </c>
      <c r="L3920" t="str">
        <f t="shared" si="248"/>
        <v>SUD-OUEST</v>
      </c>
      <c r="M3920" s="11">
        <f t="shared" si="249"/>
        <v>20960</v>
      </c>
      <c r="N3920" s="11">
        <f t="shared" si="250"/>
        <v>7112</v>
      </c>
    </row>
    <row r="3921" spans="1:14" x14ac:dyDescent="0.25">
      <c r="A3921" s="5">
        <v>52</v>
      </c>
      <c r="B3921" s="9" t="s">
        <v>100</v>
      </c>
      <c r="C3921" s="10" t="s">
        <v>101</v>
      </c>
      <c r="D3921">
        <v>1968</v>
      </c>
      <c r="E3921" s="7" t="s">
        <v>195</v>
      </c>
      <c r="F3921" s="8">
        <v>14456</v>
      </c>
      <c r="G3921" s="8">
        <v>29944</v>
      </c>
      <c r="H3921" s="8">
        <v>9988</v>
      </c>
      <c r="I3921" s="8">
        <v>19580</v>
      </c>
      <c r="J3921" t="str">
        <f>LOOKUP(A3921,Feuil7!A$2:A$28,Feuil7!D$2:D$28)</f>
        <v>PAYS DE LA LOIRE</v>
      </c>
      <c r="K3921" t="str">
        <f t="shared" si="247"/>
        <v>niveau secondaire</v>
      </c>
      <c r="L3921" t="str">
        <f t="shared" si="248"/>
        <v>OUEST</v>
      </c>
      <c r="M3921" s="11">
        <f t="shared" si="249"/>
        <v>73968</v>
      </c>
      <c r="N3921" s="11">
        <f t="shared" si="250"/>
        <v>24444</v>
      </c>
    </row>
    <row r="3922" spans="1:14" x14ac:dyDescent="0.25">
      <c r="A3922" s="5">
        <v>73</v>
      </c>
      <c r="B3922" s="9" t="s">
        <v>74</v>
      </c>
      <c r="C3922" s="10" t="s">
        <v>75</v>
      </c>
      <c r="D3922" s="11">
        <v>1975</v>
      </c>
      <c r="E3922" s="7" t="s">
        <v>194</v>
      </c>
      <c r="F3922" s="8">
        <v>3750</v>
      </c>
      <c r="G3922" s="8">
        <v>12255</v>
      </c>
      <c r="H3922" s="8">
        <v>4290</v>
      </c>
      <c r="I3922" s="8">
        <v>19100</v>
      </c>
      <c r="J3922" t="str">
        <f>LOOKUP(A3922,Feuil7!A$2:A$28,Feuil7!D$2:D$28)</f>
        <v>MIDI-PYRENEES</v>
      </c>
      <c r="K3922" t="str">
        <f t="shared" si="247"/>
        <v>niveau secondaire</v>
      </c>
      <c r="L3922" t="str">
        <f t="shared" si="248"/>
        <v>SUD-OUEST</v>
      </c>
      <c r="M3922" s="11">
        <f t="shared" si="249"/>
        <v>39395</v>
      </c>
      <c r="N3922" s="11">
        <f t="shared" si="250"/>
        <v>8040</v>
      </c>
    </row>
    <row r="3923" spans="1:14" x14ac:dyDescent="0.25">
      <c r="A3923" s="5">
        <v>26</v>
      </c>
      <c r="B3923" s="9" t="s">
        <v>151</v>
      </c>
      <c r="C3923" s="10" t="s">
        <v>152</v>
      </c>
      <c r="D3923" s="11">
        <v>1975</v>
      </c>
      <c r="E3923" s="7" t="s">
        <v>196</v>
      </c>
      <c r="F3923" s="8">
        <v>2205</v>
      </c>
      <c r="G3923" s="8">
        <v>8840</v>
      </c>
      <c r="H3923" s="8">
        <v>2730</v>
      </c>
      <c r="I3923" s="8">
        <v>7520</v>
      </c>
      <c r="J3923" t="str">
        <f>LOOKUP(A3923,Feuil7!A$2:A$28,Feuil7!D$2:D$28)</f>
        <v>BOURGOGNE</v>
      </c>
      <c r="K3923" t="str">
        <f t="shared" si="247"/>
        <v>niveau supérieur</v>
      </c>
      <c r="L3923" t="str">
        <f t="shared" si="248"/>
        <v>BASSIN PARISIEN</v>
      </c>
      <c r="M3923" s="11">
        <f t="shared" si="249"/>
        <v>21295</v>
      </c>
      <c r="N3923" s="11">
        <f t="shared" si="250"/>
        <v>4935</v>
      </c>
    </row>
    <row r="3924" spans="1:14" x14ac:dyDescent="0.25">
      <c r="A3924" s="5">
        <v>74</v>
      </c>
      <c r="B3924" s="9" t="s">
        <v>178</v>
      </c>
      <c r="C3924" s="10" t="s">
        <v>179</v>
      </c>
      <c r="D3924" s="11">
        <v>1975</v>
      </c>
      <c r="E3924" s="7" t="s">
        <v>194</v>
      </c>
      <c r="F3924" s="8">
        <v>1530</v>
      </c>
      <c r="G3924" s="8">
        <v>3865</v>
      </c>
      <c r="H3924" s="8">
        <v>1910</v>
      </c>
      <c r="I3924" s="8">
        <v>7600</v>
      </c>
      <c r="J3924" t="str">
        <f>LOOKUP(A3924,Feuil7!A$2:A$28,Feuil7!D$2:D$28)</f>
        <v>LIMOUSIN</v>
      </c>
      <c r="K3924" t="str">
        <f t="shared" si="247"/>
        <v>niveau secondaire</v>
      </c>
      <c r="L3924" t="str">
        <f t="shared" si="248"/>
        <v>SUD-OUEST</v>
      </c>
      <c r="M3924" s="11">
        <f t="shared" si="249"/>
        <v>14905</v>
      </c>
      <c r="N3924" s="11">
        <f t="shared" si="250"/>
        <v>3440</v>
      </c>
    </row>
    <row r="3925" spans="1:14" x14ac:dyDescent="0.25">
      <c r="A3925" s="5">
        <v>72</v>
      </c>
      <c r="B3925" s="9" t="s">
        <v>78</v>
      </c>
      <c r="C3925" s="10" t="s">
        <v>79</v>
      </c>
      <c r="D3925" s="11">
        <v>1999</v>
      </c>
      <c r="E3925" s="7" t="s">
        <v>196</v>
      </c>
      <c r="F3925" s="8">
        <v>6863</v>
      </c>
      <c r="G3925" s="8">
        <v>48504</v>
      </c>
      <c r="H3925" s="8">
        <v>7314</v>
      </c>
      <c r="I3925" s="8">
        <v>56853</v>
      </c>
      <c r="J3925" t="str">
        <f>LOOKUP(A3925,Feuil7!A$2:A$28,Feuil7!D$2:D$28)</f>
        <v>AQUITAINE</v>
      </c>
      <c r="K3925" t="str">
        <f t="shared" si="247"/>
        <v>niveau supérieur</v>
      </c>
      <c r="L3925" t="str">
        <f t="shared" si="248"/>
        <v>SUD-OUEST</v>
      </c>
      <c r="M3925" s="11">
        <f t="shared" si="249"/>
        <v>119534</v>
      </c>
      <c r="N3925" s="11">
        <f t="shared" si="250"/>
        <v>14177</v>
      </c>
    </row>
    <row r="3926" spans="1:14" x14ac:dyDescent="0.25">
      <c r="A3926" s="5">
        <v>52</v>
      </c>
      <c r="B3926" s="9" t="s">
        <v>61</v>
      </c>
      <c r="C3926" s="10" t="s">
        <v>153</v>
      </c>
      <c r="D3926" s="11">
        <v>2006</v>
      </c>
      <c r="E3926" s="7" t="s">
        <v>193</v>
      </c>
      <c r="F3926" s="8">
        <v>122.66196318600751</v>
      </c>
      <c r="G3926" s="8">
        <v>22830.077195931775</v>
      </c>
      <c r="H3926" s="8">
        <v>70.642035979924231</v>
      </c>
      <c r="I3926" s="8">
        <v>40163.160298708615</v>
      </c>
      <c r="J3926" t="str">
        <f>LOOKUP(A3926,Feuil7!A$2:A$28,Feuil7!D$2:D$28)</f>
        <v>PAYS DE LA LOIRE</v>
      </c>
      <c r="K3926" t="str">
        <f t="shared" si="247"/>
        <v>niveau primaire</v>
      </c>
      <c r="L3926" t="str">
        <f t="shared" si="248"/>
        <v>OUEST</v>
      </c>
      <c r="M3926" s="11">
        <f t="shared" si="249"/>
        <v>63186.541493806319</v>
      </c>
      <c r="N3926" s="11">
        <f t="shared" si="250"/>
        <v>193.30399916593174</v>
      </c>
    </row>
    <row r="3927" spans="1:14" x14ac:dyDescent="0.25">
      <c r="A3927" s="5">
        <v>91</v>
      </c>
      <c r="B3927" s="9" t="s">
        <v>108</v>
      </c>
      <c r="C3927" s="10" t="s">
        <v>109</v>
      </c>
      <c r="D3927">
        <v>1968</v>
      </c>
      <c r="E3927" s="7" t="s">
        <v>194</v>
      </c>
      <c r="F3927" s="8">
        <v>344</v>
      </c>
      <c r="G3927" s="8">
        <v>648</v>
      </c>
      <c r="H3927" s="8">
        <v>412</v>
      </c>
      <c r="I3927" s="8">
        <v>1296</v>
      </c>
      <c r="J3927" t="str">
        <f>LOOKUP(A3927,Feuil7!A$2:A$28,Feuil7!D$2:D$28)</f>
        <v>LANGUEDOC-ROUSSILLON</v>
      </c>
      <c r="K3927" t="str">
        <f t="shared" si="247"/>
        <v>niveau secondaire</v>
      </c>
      <c r="L3927" t="str">
        <f t="shared" si="248"/>
        <v>MEDITERRANEE</v>
      </c>
      <c r="M3927" s="11">
        <f t="shared" si="249"/>
        <v>2700</v>
      </c>
      <c r="N3927" s="11">
        <f t="shared" si="250"/>
        <v>756</v>
      </c>
    </row>
    <row r="3928" spans="1:14" x14ac:dyDescent="0.25">
      <c r="A3928" s="5">
        <v>72</v>
      </c>
      <c r="B3928" s="9" t="s">
        <v>78</v>
      </c>
      <c r="C3928" s="10" t="s">
        <v>79</v>
      </c>
      <c r="D3928" s="11">
        <v>1975</v>
      </c>
      <c r="E3928" s="7" t="s">
        <v>196</v>
      </c>
      <c r="F3928" s="8">
        <v>4735</v>
      </c>
      <c r="G3928" s="8">
        <v>25365</v>
      </c>
      <c r="H3928" s="8">
        <v>5260</v>
      </c>
      <c r="I3928" s="8">
        <v>21490</v>
      </c>
      <c r="J3928" t="str">
        <f>LOOKUP(A3928,Feuil7!A$2:A$28,Feuil7!D$2:D$28)</f>
        <v>AQUITAINE</v>
      </c>
      <c r="K3928" t="str">
        <f t="shared" si="247"/>
        <v>niveau supérieur</v>
      </c>
      <c r="L3928" t="str">
        <f t="shared" si="248"/>
        <v>SUD-OUEST</v>
      </c>
      <c r="M3928" s="11">
        <f t="shared" si="249"/>
        <v>56850</v>
      </c>
      <c r="N3928" s="11">
        <f t="shared" si="250"/>
        <v>9995</v>
      </c>
    </row>
    <row r="3929" spans="1:14" x14ac:dyDescent="0.25">
      <c r="A3929" s="5">
        <v>24</v>
      </c>
      <c r="B3929" s="9" t="s">
        <v>84</v>
      </c>
      <c r="C3929" s="10" t="s">
        <v>85</v>
      </c>
      <c r="D3929" s="11">
        <v>1982</v>
      </c>
      <c r="E3929" s="7" t="s">
        <v>11</v>
      </c>
      <c r="F3929" s="8">
        <v>3980</v>
      </c>
      <c r="G3929" s="8">
        <v>31724</v>
      </c>
      <c r="H3929" s="8">
        <v>3420</v>
      </c>
      <c r="I3929" s="8">
        <v>37568</v>
      </c>
      <c r="J3929" t="str">
        <f>LOOKUP(A3929,Feuil7!A$2:A$28,Feuil7!D$2:D$28)</f>
        <v>CENTRE</v>
      </c>
      <c r="K3929" t="str">
        <f t="shared" si="247"/>
        <v>niveau primaire</v>
      </c>
      <c r="L3929" t="str">
        <f t="shared" si="248"/>
        <v>BASSIN PARISIEN</v>
      </c>
      <c r="M3929" s="11">
        <f t="shared" si="249"/>
        <v>76692</v>
      </c>
      <c r="N3929" s="11">
        <f t="shared" si="250"/>
        <v>7400</v>
      </c>
    </row>
    <row r="3930" spans="1:14" x14ac:dyDescent="0.25">
      <c r="A3930" s="5">
        <v>93</v>
      </c>
      <c r="B3930" s="9" t="s">
        <v>14</v>
      </c>
      <c r="C3930" s="10" t="s">
        <v>171</v>
      </c>
      <c r="D3930" s="11">
        <v>1975</v>
      </c>
      <c r="E3930" s="7" t="s">
        <v>193</v>
      </c>
      <c r="F3930" s="8">
        <v>6410</v>
      </c>
      <c r="G3930" s="8">
        <v>50500</v>
      </c>
      <c r="H3930" s="8">
        <v>5965</v>
      </c>
      <c r="I3930" s="8">
        <v>61310</v>
      </c>
      <c r="J3930" t="str">
        <f>LOOKUP(A3930,Feuil7!A$2:A$28,Feuil7!D$2:D$28)</f>
        <v>PROVENCE-ALPES-COTE D'AZUR</v>
      </c>
      <c r="K3930" t="str">
        <f t="shared" si="247"/>
        <v>niveau primaire</v>
      </c>
      <c r="L3930" t="str">
        <f t="shared" si="248"/>
        <v>MEDITERRANEE</v>
      </c>
      <c r="M3930" s="11">
        <f t="shared" si="249"/>
        <v>124185</v>
      </c>
      <c r="N3930" s="11">
        <f t="shared" si="250"/>
        <v>12375</v>
      </c>
    </row>
    <row r="3931" spans="1:14" x14ac:dyDescent="0.25">
      <c r="A3931" s="5">
        <v>42</v>
      </c>
      <c r="B3931" s="9" t="s">
        <v>143</v>
      </c>
      <c r="C3931" s="10" t="s">
        <v>144</v>
      </c>
      <c r="D3931">
        <v>1968</v>
      </c>
      <c r="E3931" s="7" t="s">
        <v>194</v>
      </c>
      <c r="F3931" s="8">
        <v>1608</v>
      </c>
      <c r="G3931" s="8">
        <v>4508</v>
      </c>
      <c r="H3931" s="8">
        <v>2060</v>
      </c>
      <c r="I3931" s="8">
        <v>6724</v>
      </c>
      <c r="J3931" t="str">
        <f>LOOKUP(A3931,Feuil7!A$2:A$28,Feuil7!D$2:D$28)</f>
        <v>ALSACE</v>
      </c>
      <c r="K3931" t="str">
        <f t="shared" si="247"/>
        <v>niveau secondaire</v>
      </c>
      <c r="L3931" t="str">
        <f t="shared" si="248"/>
        <v>EST</v>
      </c>
      <c r="M3931" s="11">
        <f t="shared" si="249"/>
        <v>14900</v>
      </c>
      <c r="N3931" s="11">
        <f t="shared" si="250"/>
        <v>3668</v>
      </c>
    </row>
    <row r="3932" spans="1:14" x14ac:dyDescent="0.25">
      <c r="A3932" s="5">
        <v>43</v>
      </c>
      <c r="B3932" s="9" t="s">
        <v>184</v>
      </c>
      <c r="C3932" s="10" t="s">
        <v>185</v>
      </c>
      <c r="D3932" s="11">
        <v>2006</v>
      </c>
      <c r="E3932" s="7" t="s">
        <v>194</v>
      </c>
      <c r="F3932" s="8">
        <v>477.28323650274206</v>
      </c>
      <c r="G3932" s="8">
        <v>1897.0379075344472</v>
      </c>
      <c r="H3932" s="8">
        <v>315.52901925855986</v>
      </c>
      <c r="I3932" s="8">
        <v>3538.9908545633175</v>
      </c>
      <c r="J3932" t="str">
        <f>LOOKUP(A3932,Feuil7!A$2:A$28,Feuil7!D$2:D$28)</f>
        <v>FRANCHE-COMTE</v>
      </c>
      <c r="K3932" t="str">
        <f t="shared" si="247"/>
        <v>niveau secondaire</v>
      </c>
      <c r="L3932" t="str">
        <f t="shared" si="248"/>
        <v>EST</v>
      </c>
      <c r="M3932" s="11">
        <f t="shared" si="249"/>
        <v>6228.8410178590666</v>
      </c>
      <c r="N3932" s="11">
        <f t="shared" si="250"/>
        <v>792.81225576130191</v>
      </c>
    </row>
    <row r="3933" spans="1:14" x14ac:dyDescent="0.25">
      <c r="A3933" s="5">
        <v>82</v>
      </c>
      <c r="B3933" s="9" t="s">
        <v>88</v>
      </c>
      <c r="C3933" s="10" t="s">
        <v>89</v>
      </c>
      <c r="D3933" s="11">
        <v>2011</v>
      </c>
      <c r="E3933" s="7" t="s">
        <v>194</v>
      </c>
      <c r="F3933" s="8">
        <v>3683.6361790835604</v>
      </c>
      <c r="G3933" s="8">
        <v>16674.534135736303</v>
      </c>
      <c r="H3933" s="8">
        <v>2247.2687807062071</v>
      </c>
      <c r="I3933" s="8">
        <v>25780.397761656135</v>
      </c>
      <c r="J3933" t="str">
        <f>LOOKUP(A3933,Feuil7!A$2:A$28,Feuil7!D$2:D$28)</f>
        <v>RHONE-ALPES</v>
      </c>
      <c r="K3933" t="str">
        <f t="shared" si="247"/>
        <v>niveau secondaire</v>
      </c>
      <c r="L3933" t="str">
        <f t="shared" si="248"/>
        <v>CENTRE-EST</v>
      </c>
      <c r="M3933" s="11">
        <f t="shared" si="249"/>
        <v>48385.836857182207</v>
      </c>
      <c r="N3933" s="11">
        <f t="shared" si="250"/>
        <v>5930.9049597897674</v>
      </c>
    </row>
    <row r="3934" spans="1:14" x14ac:dyDescent="0.25">
      <c r="A3934" s="5">
        <v>42</v>
      </c>
      <c r="B3934" s="9" t="s">
        <v>145</v>
      </c>
      <c r="C3934" s="10" t="s">
        <v>146</v>
      </c>
      <c r="D3934" s="11">
        <v>1990</v>
      </c>
      <c r="E3934" s="7" t="s">
        <v>197</v>
      </c>
      <c r="F3934" s="8">
        <v>1964</v>
      </c>
      <c r="G3934" s="8">
        <v>23695</v>
      </c>
      <c r="H3934" s="8">
        <v>2612</v>
      </c>
      <c r="I3934" s="8">
        <v>17988</v>
      </c>
      <c r="J3934" t="str">
        <f>LOOKUP(A3934,Feuil7!A$2:A$28,Feuil7!D$2:D$28)</f>
        <v>ALSACE</v>
      </c>
      <c r="K3934" t="str">
        <f t="shared" si="247"/>
        <v>niveau supérieur</v>
      </c>
      <c r="L3934" t="str">
        <f t="shared" si="248"/>
        <v>EST</v>
      </c>
      <c r="M3934" s="11">
        <f t="shared" si="249"/>
        <v>46259</v>
      </c>
      <c r="N3934" s="11">
        <f t="shared" si="250"/>
        <v>4576</v>
      </c>
    </row>
    <row r="3935" spans="1:14" x14ac:dyDescent="0.25">
      <c r="A3935" s="5">
        <v>26</v>
      </c>
      <c r="B3935" s="9" t="s">
        <v>125</v>
      </c>
      <c r="C3935" s="10" t="s">
        <v>126</v>
      </c>
      <c r="D3935" s="11">
        <v>1999</v>
      </c>
      <c r="E3935" s="7" t="s">
        <v>197</v>
      </c>
      <c r="F3935" s="8">
        <v>590</v>
      </c>
      <c r="G3935" s="8">
        <v>7901</v>
      </c>
      <c r="H3935" s="8">
        <v>856</v>
      </c>
      <c r="I3935" s="8">
        <v>8902</v>
      </c>
      <c r="J3935" t="str">
        <f>LOOKUP(A3935,Feuil7!A$2:A$28,Feuil7!D$2:D$28)</f>
        <v>BOURGOGNE</v>
      </c>
      <c r="K3935" t="str">
        <f t="shared" si="247"/>
        <v>niveau supérieur</v>
      </c>
      <c r="L3935" t="str">
        <f t="shared" si="248"/>
        <v>BASSIN PARISIEN</v>
      </c>
      <c r="M3935" s="11">
        <f t="shared" si="249"/>
        <v>18249</v>
      </c>
      <c r="N3935" s="11">
        <f t="shared" si="250"/>
        <v>1446</v>
      </c>
    </row>
    <row r="3936" spans="1:14" x14ac:dyDescent="0.25">
      <c r="A3936" s="5">
        <v>93</v>
      </c>
      <c r="B3936" s="9" t="s">
        <v>311</v>
      </c>
      <c r="C3936" s="10" t="s">
        <v>18</v>
      </c>
      <c r="D3936" s="11">
        <v>2011</v>
      </c>
      <c r="E3936" s="7" t="s">
        <v>193</v>
      </c>
      <c r="F3936" s="8">
        <v>12.322580726674788</v>
      </c>
      <c r="G3936" s="8">
        <v>4634.3127449425374</v>
      </c>
      <c r="H3936" s="8">
        <v>2.1337438732220901</v>
      </c>
      <c r="I3936" s="8">
        <v>6823.8853134881501</v>
      </c>
      <c r="J3936" t="str">
        <f>LOOKUP(A3936,Feuil7!A$2:A$28,Feuil7!D$2:D$28)</f>
        <v>PROVENCE-ALPES-COTE D'AZUR</v>
      </c>
      <c r="K3936" t="str">
        <f t="shared" si="247"/>
        <v>niveau primaire</v>
      </c>
      <c r="L3936" t="str">
        <f t="shared" si="248"/>
        <v>MEDITERRANEE</v>
      </c>
      <c r="M3936" s="11">
        <f t="shared" si="249"/>
        <v>11472.654383030584</v>
      </c>
      <c r="N3936" s="11">
        <f t="shared" si="250"/>
        <v>14.456324599896877</v>
      </c>
    </row>
    <row r="3937" spans="1:14" x14ac:dyDescent="0.25">
      <c r="A3937" s="5">
        <v>82</v>
      </c>
      <c r="B3937" s="9" t="s">
        <v>47</v>
      </c>
      <c r="C3937" s="10" t="s">
        <v>155</v>
      </c>
      <c r="D3937">
        <v>1968</v>
      </c>
      <c r="E3937" s="7" t="s">
        <v>195</v>
      </c>
      <c r="F3937" s="8">
        <v>5760</v>
      </c>
      <c r="G3937" s="8">
        <v>11856</v>
      </c>
      <c r="H3937" s="8">
        <v>4808</v>
      </c>
      <c r="I3937" s="8">
        <v>9488</v>
      </c>
      <c r="J3937" t="str">
        <f>LOOKUP(A3937,Feuil7!A$2:A$28,Feuil7!D$2:D$28)</f>
        <v>RHONE-ALPES</v>
      </c>
      <c r="K3937" t="str">
        <f t="shared" si="247"/>
        <v>niveau secondaire</v>
      </c>
      <c r="L3937" t="str">
        <f t="shared" si="248"/>
        <v>CENTRE-EST</v>
      </c>
      <c r="M3937" s="11">
        <f t="shared" si="249"/>
        <v>31912</v>
      </c>
      <c r="N3937" s="11">
        <f t="shared" si="250"/>
        <v>10568</v>
      </c>
    </row>
    <row r="3938" spans="1:14" x14ac:dyDescent="0.25">
      <c r="A3938" s="5">
        <v>52</v>
      </c>
      <c r="B3938" s="9" t="s">
        <v>174</v>
      </c>
      <c r="C3938" s="10" t="s">
        <v>175</v>
      </c>
      <c r="D3938" s="11">
        <v>1982</v>
      </c>
      <c r="E3938" s="7" t="s">
        <v>195</v>
      </c>
      <c r="F3938" s="8">
        <v>11256</v>
      </c>
      <c r="G3938" s="8">
        <v>27064</v>
      </c>
      <c r="H3938" s="8">
        <v>7268</v>
      </c>
      <c r="I3938" s="8">
        <v>15340</v>
      </c>
      <c r="J3938" t="str">
        <f>LOOKUP(A3938,Feuil7!A$2:A$28,Feuil7!D$2:D$28)</f>
        <v>PAYS DE LA LOIRE</v>
      </c>
      <c r="K3938" t="str">
        <f t="shared" si="247"/>
        <v>niveau secondaire</v>
      </c>
      <c r="L3938" t="str">
        <f t="shared" si="248"/>
        <v>OUEST</v>
      </c>
      <c r="M3938" s="11">
        <f t="shared" si="249"/>
        <v>60928</v>
      </c>
      <c r="N3938" s="11">
        <f t="shared" si="250"/>
        <v>18524</v>
      </c>
    </row>
    <row r="3939" spans="1:14" x14ac:dyDescent="0.25">
      <c r="A3939" s="5">
        <v>91</v>
      </c>
      <c r="B3939" s="9" t="s">
        <v>28</v>
      </c>
      <c r="C3939" s="10" t="s">
        <v>29</v>
      </c>
      <c r="D3939" s="11">
        <v>1990</v>
      </c>
      <c r="E3939" s="7" t="s">
        <v>193</v>
      </c>
      <c r="F3939" s="8">
        <v>608</v>
      </c>
      <c r="G3939" s="8">
        <v>20044</v>
      </c>
      <c r="H3939" s="8">
        <v>404</v>
      </c>
      <c r="I3939" s="8">
        <v>23852</v>
      </c>
      <c r="J3939" t="str">
        <f>LOOKUP(A3939,Feuil7!A$2:A$28,Feuil7!D$2:D$28)</f>
        <v>LANGUEDOC-ROUSSILLON</v>
      </c>
      <c r="K3939" t="str">
        <f t="shared" si="247"/>
        <v>niveau primaire</v>
      </c>
      <c r="L3939" t="str">
        <f t="shared" si="248"/>
        <v>MEDITERRANEE</v>
      </c>
      <c r="M3939" s="11">
        <f t="shared" si="249"/>
        <v>44908</v>
      </c>
      <c r="N3939" s="11">
        <f t="shared" si="250"/>
        <v>1012</v>
      </c>
    </row>
    <row r="3940" spans="1:14" x14ac:dyDescent="0.25">
      <c r="A3940" s="5">
        <v>43</v>
      </c>
      <c r="B3940" s="9" t="s">
        <v>149</v>
      </c>
      <c r="C3940" s="10" t="s">
        <v>150</v>
      </c>
      <c r="D3940" s="11">
        <v>2011</v>
      </c>
      <c r="E3940" s="7" t="s">
        <v>197</v>
      </c>
      <c r="F3940" s="8">
        <v>820.69690818745619</v>
      </c>
      <c r="G3940" s="8">
        <v>12840.403989496717</v>
      </c>
      <c r="H3940" s="8">
        <v>1102.7590590879163</v>
      </c>
      <c r="I3940" s="8">
        <v>16333.40944009439</v>
      </c>
      <c r="J3940" t="str">
        <f>LOOKUP(A3940,Feuil7!A$2:A$28,Feuil7!D$2:D$28)</f>
        <v>FRANCHE-COMTE</v>
      </c>
      <c r="K3940" t="str">
        <f t="shared" si="247"/>
        <v>niveau supérieur</v>
      </c>
      <c r="L3940" t="str">
        <f t="shared" si="248"/>
        <v>EST</v>
      </c>
      <c r="M3940" s="11">
        <f t="shared" si="249"/>
        <v>31097.269396866479</v>
      </c>
      <c r="N3940" s="11">
        <f t="shared" si="250"/>
        <v>1923.4559672753726</v>
      </c>
    </row>
    <row r="3941" spans="1:14" x14ac:dyDescent="0.25">
      <c r="A3941" s="5">
        <v>25</v>
      </c>
      <c r="B3941" s="9" t="s">
        <v>131</v>
      </c>
      <c r="C3941" s="10" t="s">
        <v>132</v>
      </c>
      <c r="D3941" s="11">
        <v>1982</v>
      </c>
      <c r="E3941" s="7" t="s">
        <v>11</v>
      </c>
      <c r="F3941" s="8">
        <v>6064</v>
      </c>
      <c r="G3941" s="8">
        <v>37860</v>
      </c>
      <c r="H3941" s="8">
        <v>5084</v>
      </c>
      <c r="I3941" s="8">
        <v>43344</v>
      </c>
      <c r="J3941" t="str">
        <f>LOOKUP(A3941,Feuil7!A$2:A$28,Feuil7!D$2:D$28)</f>
        <v>BASSE-NORMANDIE</v>
      </c>
      <c r="K3941" t="str">
        <f t="shared" si="247"/>
        <v>niveau primaire</v>
      </c>
      <c r="L3941" t="str">
        <f t="shared" si="248"/>
        <v>BASSIN PARISIEN</v>
      </c>
      <c r="M3941" s="11">
        <f t="shared" si="249"/>
        <v>92352</v>
      </c>
      <c r="N3941" s="11">
        <f t="shared" si="250"/>
        <v>11148</v>
      </c>
    </row>
    <row r="3942" spans="1:14" x14ac:dyDescent="0.25">
      <c r="A3942" s="5">
        <v>21</v>
      </c>
      <c r="B3942" s="9" t="s">
        <v>114</v>
      </c>
      <c r="C3942" s="10" t="s">
        <v>115</v>
      </c>
      <c r="D3942" s="11">
        <v>1982</v>
      </c>
      <c r="E3942" s="7" t="s">
        <v>197</v>
      </c>
      <c r="F3942" s="8">
        <v>1204</v>
      </c>
      <c r="G3942" s="8">
        <v>10708</v>
      </c>
      <c r="H3942" s="8">
        <v>1808</v>
      </c>
      <c r="I3942" s="8">
        <v>10180</v>
      </c>
      <c r="J3942" t="str">
        <f>LOOKUP(A3942,Feuil7!A$2:A$28,Feuil7!D$2:D$28)</f>
        <v>CHAMPAGNE-ARDENNE</v>
      </c>
      <c r="K3942" t="str">
        <f t="shared" si="247"/>
        <v>niveau supérieur</v>
      </c>
      <c r="L3942" t="str">
        <f t="shared" si="248"/>
        <v>BASSIN PARISIEN</v>
      </c>
      <c r="M3942" s="11">
        <f t="shared" si="249"/>
        <v>23900</v>
      </c>
      <c r="N3942" s="11">
        <f t="shared" si="250"/>
        <v>3012</v>
      </c>
    </row>
    <row r="3943" spans="1:14" x14ac:dyDescent="0.25">
      <c r="A3943" s="5">
        <v>21</v>
      </c>
      <c r="B3943" s="9" t="s">
        <v>114</v>
      </c>
      <c r="C3943" s="10" t="s">
        <v>115</v>
      </c>
      <c r="D3943" s="11">
        <v>1990</v>
      </c>
      <c r="E3943" s="7" t="s">
        <v>11</v>
      </c>
      <c r="F3943" s="8">
        <v>6896</v>
      </c>
      <c r="G3943" s="8">
        <v>44416</v>
      </c>
      <c r="H3943" s="8">
        <v>5826</v>
      </c>
      <c r="I3943" s="8">
        <v>55152</v>
      </c>
      <c r="J3943" t="str">
        <f>LOOKUP(A3943,Feuil7!A$2:A$28,Feuil7!D$2:D$28)</f>
        <v>CHAMPAGNE-ARDENNE</v>
      </c>
      <c r="K3943" t="str">
        <f t="shared" si="247"/>
        <v>niveau primaire</v>
      </c>
      <c r="L3943" t="str">
        <f t="shared" si="248"/>
        <v>BASSIN PARISIEN</v>
      </c>
      <c r="M3943" s="11">
        <f t="shared" si="249"/>
        <v>112290</v>
      </c>
      <c r="N3943" s="11">
        <f t="shared" si="250"/>
        <v>12722</v>
      </c>
    </row>
    <row r="3944" spans="1:14" x14ac:dyDescent="0.25">
      <c r="A3944" s="5">
        <v>42</v>
      </c>
      <c r="B3944" s="9" t="s">
        <v>143</v>
      </c>
      <c r="C3944" s="10" t="s">
        <v>144</v>
      </c>
      <c r="D3944" s="11">
        <v>2006</v>
      </c>
      <c r="E3944" s="7" t="s">
        <v>11</v>
      </c>
      <c r="F3944" s="8">
        <v>7940.2201854495988</v>
      </c>
      <c r="G3944" s="8">
        <v>60395.48225185601</v>
      </c>
      <c r="H3944" s="8">
        <v>5502.3781610440574</v>
      </c>
      <c r="I3944" s="8">
        <v>84223.461814518625</v>
      </c>
      <c r="J3944" t="str">
        <f>LOOKUP(A3944,Feuil7!A$2:A$28,Feuil7!D$2:D$28)</f>
        <v>ALSACE</v>
      </c>
      <c r="K3944" t="str">
        <f t="shared" si="247"/>
        <v>niveau primaire</v>
      </c>
      <c r="L3944" t="str">
        <f t="shared" si="248"/>
        <v>EST</v>
      </c>
      <c r="M3944" s="11">
        <f t="shared" si="249"/>
        <v>158061.54241286829</v>
      </c>
      <c r="N3944" s="11">
        <f t="shared" si="250"/>
        <v>13442.598346493656</v>
      </c>
    </row>
    <row r="3945" spans="1:14" x14ac:dyDescent="0.25">
      <c r="A3945" s="5">
        <v>91</v>
      </c>
      <c r="B3945" s="9" t="s">
        <v>72</v>
      </c>
      <c r="C3945" s="10" t="s">
        <v>73</v>
      </c>
      <c r="D3945" s="11">
        <v>1975</v>
      </c>
      <c r="E3945" s="7" t="s">
        <v>194</v>
      </c>
      <c r="F3945" s="8">
        <v>2415</v>
      </c>
      <c r="G3945" s="8">
        <v>7035</v>
      </c>
      <c r="H3945" s="8">
        <v>2320</v>
      </c>
      <c r="I3945" s="8">
        <v>10830</v>
      </c>
      <c r="J3945" t="str">
        <f>LOOKUP(A3945,Feuil7!A$2:A$28,Feuil7!D$2:D$28)</f>
        <v>LANGUEDOC-ROUSSILLON</v>
      </c>
      <c r="K3945" t="str">
        <f t="shared" si="247"/>
        <v>niveau secondaire</v>
      </c>
      <c r="L3945" t="str">
        <f t="shared" si="248"/>
        <v>MEDITERRANEE</v>
      </c>
      <c r="M3945" s="11">
        <f t="shared" si="249"/>
        <v>22600</v>
      </c>
      <c r="N3945" s="11">
        <f t="shared" si="250"/>
        <v>4735</v>
      </c>
    </row>
    <row r="3946" spans="1:14" x14ac:dyDescent="0.25">
      <c r="A3946" s="5">
        <v>24</v>
      </c>
      <c r="B3946" s="9" t="s">
        <v>45</v>
      </c>
      <c r="C3946" s="10" t="s">
        <v>46</v>
      </c>
      <c r="D3946" s="11">
        <v>1975</v>
      </c>
      <c r="E3946" s="7" t="s">
        <v>195</v>
      </c>
      <c r="F3946" s="8">
        <v>6050</v>
      </c>
      <c r="G3946" s="8">
        <v>15765</v>
      </c>
      <c r="H3946" s="8">
        <v>3470</v>
      </c>
      <c r="I3946" s="8">
        <v>7235</v>
      </c>
      <c r="J3946" t="str">
        <f>LOOKUP(A3946,Feuil7!A$2:A$28,Feuil7!D$2:D$28)</f>
        <v>CENTRE</v>
      </c>
      <c r="K3946" t="str">
        <f t="shared" si="247"/>
        <v>niveau secondaire</v>
      </c>
      <c r="L3946" t="str">
        <f t="shared" si="248"/>
        <v>BASSIN PARISIEN</v>
      </c>
      <c r="M3946" s="11">
        <f t="shared" si="249"/>
        <v>32520</v>
      </c>
      <c r="N3946" s="11">
        <f t="shared" si="250"/>
        <v>9520</v>
      </c>
    </row>
    <row r="3947" spans="1:14" x14ac:dyDescent="0.25">
      <c r="A3947" s="5">
        <v>74</v>
      </c>
      <c r="B3947" s="9" t="s">
        <v>48</v>
      </c>
      <c r="C3947" s="10" t="s">
        <v>49</v>
      </c>
      <c r="D3947" s="11">
        <v>2011</v>
      </c>
      <c r="E3947" s="7" t="s">
        <v>197</v>
      </c>
      <c r="F3947" s="8">
        <v>1013.0985032575359</v>
      </c>
      <c r="G3947" s="8">
        <v>15853.513096150722</v>
      </c>
      <c r="H3947" s="8">
        <v>1093.360805393497</v>
      </c>
      <c r="I3947" s="8">
        <v>20078.817953998299</v>
      </c>
      <c r="J3947" t="str">
        <f>LOOKUP(A3947,Feuil7!A$2:A$28,Feuil7!D$2:D$28)</f>
        <v>LIMOUSIN</v>
      </c>
      <c r="K3947" t="str">
        <f t="shared" si="247"/>
        <v>niveau supérieur</v>
      </c>
      <c r="L3947" t="str">
        <f t="shared" si="248"/>
        <v>SUD-OUEST</v>
      </c>
      <c r="M3947" s="11">
        <f t="shared" si="249"/>
        <v>38038.790358800055</v>
      </c>
      <c r="N3947" s="11">
        <f t="shared" si="250"/>
        <v>2106.4593086510331</v>
      </c>
    </row>
    <row r="3948" spans="1:14" x14ac:dyDescent="0.25">
      <c r="A3948" s="5">
        <v>93</v>
      </c>
      <c r="B3948" s="9" t="s">
        <v>308</v>
      </c>
      <c r="C3948" s="10" t="s">
        <v>17</v>
      </c>
      <c r="D3948">
        <v>1968</v>
      </c>
      <c r="E3948" s="7" t="s">
        <v>11</v>
      </c>
      <c r="F3948" s="8">
        <v>1532</v>
      </c>
      <c r="G3948" s="8">
        <v>15808</v>
      </c>
      <c r="H3948" s="8">
        <v>1104</v>
      </c>
      <c r="I3948" s="8">
        <v>15440</v>
      </c>
      <c r="J3948" t="str">
        <f>LOOKUP(A3948,Feuil7!A$2:A$28,Feuil7!D$2:D$28)</f>
        <v>PROVENCE-ALPES-COTE D'AZUR</v>
      </c>
      <c r="K3948" t="str">
        <f t="shared" si="247"/>
        <v>niveau primaire</v>
      </c>
      <c r="L3948" t="str">
        <f t="shared" si="248"/>
        <v>MEDITERRANEE</v>
      </c>
      <c r="M3948" s="11">
        <f t="shared" si="249"/>
        <v>33884</v>
      </c>
      <c r="N3948" s="11">
        <f t="shared" si="250"/>
        <v>2636</v>
      </c>
    </row>
    <row r="3949" spans="1:14" x14ac:dyDescent="0.25">
      <c r="A3949" s="5">
        <v>82</v>
      </c>
      <c r="B3949" s="9" t="s">
        <v>55</v>
      </c>
      <c r="C3949" s="10" t="s">
        <v>65</v>
      </c>
      <c r="D3949" s="11">
        <v>1975</v>
      </c>
      <c r="E3949" s="7" t="s">
        <v>195</v>
      </c>
      <c r="F3949" s="8">
        <v>5085</v>
      </c>
      <c r="G3949" s="8">
        <v>13830</v>
      </c>
      <c r="H3949" s="8">
        <v>3615</v>
      </c>
      <c r="I3949" s="8">
        <v>8820</v>
      </c>
      <c r="J3949" t="str">
        <f>LOOKUP(A3949,Feuil7!A$2:A$28,Feuil7!D$2:D$28)</f>
        <v>RHONE-ALPES</v>
      </c>
      <c r="K3949" t="str">
        <f t="shared" si="247"/>
        <v>niveau secondaire</v>
      </c>
      <c r="L3949" t="str">
        <f t="shared" si="248"/>
        <v>CENTRE-EST</v>
      </c>
      <c r="M3949" s="11">
        <f t="shared" si="249"/>
        <v>31350</v>
      </c>
      <c r="N3949" s="11">
        <f t="shared" si="250"/>
        <v>8700</v>
      </c>
    </row>
    <row r="3950" spans="1:14" x14ac:dyDescent="0.25">
      <c r="A3950" s="5">
        <v>11</v>
      </c>
      <c r="B3950" s="9" t="s">
        <v>16</v>
      </c>
      <c r="C3950" s="10" t="s">
        <v>189</v>
      </c>
      <c r="D3950" s="11">
        <v>1975</v>
      </c>
      <c r="E3950" s="7" t="s">
        <v>193</v>
      </c>
      <c r="F3950" s="8">
        <v>16350</v>
      </c>
      <c r="G3950" s="8">
        <v>102605</v>
      </c>
      <c r="H3950" s="8">
        <v>17480</v>
      </c>
      <c r="I3950" s="8">
        <v>123485</v>
      </c>
      <c r="J3950" t="str">
        <f>LOOKUP(A3950,Feuil7!A$2:A$28,Feuil7!D$2:D$28)</f>
        <v>ILE-DE-FRANCE</v>
      </c>
      <c r="K3950" t="str">
        <f t="shared" si="247"/>
        <v>niveau primaire</v>
      </c>
      <c r="L3950" t="str">
        <f t="shared" si="248"/>
        <v>REGION PARISIENNE</v>
      </c>
      <c r="M3950" s="11">
        <f t="shared" si="249"/>
        <v>259920</v>
      </c>
      <c r="N3950" s="11">
        <f t="shared" si="250"/>
        <v>33830</v>
      </c>
    </row>
    <row r="3951" spans="1:14" x14ac:dyDescent="0.25">
      <c r="A3951" s="5">
        <v>42</v>
      </c>
      <c r="B3951" s="9" t="s">
        <v>145</v>
      </c>
      <c r="C3951" s="10" t="s">
        <v>146</v>
      </c>
      <c r="D3951" s="11">
        <v>1982</v>
      </c>
      <c r="E3951" s="7" t="s">
        <v>196</v>
      </c>
      <c r="F3951" s="8">
        <v>3444</v>
      </c>
      <c r="G3951" s="8">
        <v>22272</v>
      </c>
      <c r="H3951" s="8">
        <v>4544</v>
      </c>
      <c r="I3951" s="8">
        <v>12376</v>
      </c>
      <c r="J3951" t="str">
        <f>LOOKUP(A3951,Feuil7!A$2:A$28,Feuil7!D$2:D$28)</f>
        <v>ALSACE</v>
      </c>
      <c r="K3951" t="str">
        <f t="shared" si="247"/>
        <v>niveau supérieur</v>
      </c>
      <c r="L3951" t="str">
        <f t="shared" si="248"/>
        <v>EST</v>
      </c>
      <c r="M3951" s="11">
        <f t="shared" si="249"/>
        <v>42636</v>
      </c>
      <c r="N3951" s="11">
        <f t="shared" si="250"/>
        <v>7988</v>
      </c>
    </row>
    <row r="3952" spans="1:14" x14ac:dyDescent="0.25">
      <c r="A3952" s="5">
        <v>41</v>
      </c>
      <c r="B3952" s="9" t="s">
        <v>180</v>
      </c>
      <c r="C3952" s="10" t="s">
        <v>181</v>
      </c>
      <c r="D3952">
        <v>1968</v>
      </c>
      <c r="E3952" s="7" t="s">
        <v>196</v>
      </c>
      <c r="F3952" s="8">
        <v>1288</v>
      </c>
      <c r="G3952" s="8">
        <v>4332</v>
      </c>
      <c r="H3952" s="8">
        <v>1348</v>
      </c>
      <c r="I3952" s="8">
        <v>3868</v>
      </c>
      <c r="J3952" t="str">
        <f>LOOKUP(A3952,Feuil7!A$2:A$28,Feuil7!D$2:D$28)</f>
        <v>LORRAINE</v>
      </c>
      <c r="K3952" t="str">
        <f t="shared" si="247"/>
        <v>niveau supérieur</v>
      </c>
      <c r="L3952" t="str">
        <f t="shared" si="248"/>
        <v>EST</v>
      </c>
      <c r="M3952" s="11">
        <f t="shared" si="249"/>
        <v>10836</v>
      </c>
      <c r="N3952" s="11">
        <f t="shared" si="250"/>
        <v>2636</v>
      </c>
    </row>
    <row r="3953" spans="1:14" x14ac:dyDescent="0.25">
      <c r="A3953" s="5">
        <v>73</v>
      </c>
      <c r="B3953" s="9" t="s">
        <v>76</v>
      </c>
      <c r="C3953" s="10" t="s">
        <v>77</v>
      </c>
      <c r="D3953" s="11">
        <v>1990</v>
      </c>
      <c r="E3953" s="7" t="s">
        <v>196</v>
      </c>
      <c r="F3953" s="8">
        <v>752</v>
      </c>
      <c r="G3953" s="8">
        <v>6081</v>
      </c>
      <c r="H3953" s="8">
        <v>928</v>
      </c>
      <c r="I3953" s="8">
        <v>6805</v>
      </c>
      <c r="J3953" t="str">
        <f>LOOKUP(A3953,Feuil7!A$2:A$28,Feuil7!D$2:D$28)</f>
        <v>MIDI-PYRENEES</v>
      </c>
      <c r="K3953" t="str">
        <f t="shared" si="247"/>
        <v>niveau supérieur</v>
      </c>
      <c r="L3953" t="str">
        <f t="shared" si="248"/>
        <v>SUD-OUEST</v>
      </c>
      <c r="M3953" s="11">
        <f t="shared" si="249"/>
        <v>14566</v>
      </c>
      <c r="N3953" s="11">
        <f t="shared" si="250"/>
        <v>1680</v>
      </c>
    </row>
    <row r="3954" spans="1:14" x14ac:dyDescent="0.25">
      <c r="A3954" s="5">
        <v>72</v>
      </c>
      <c r="B3954" s="9" t="s">
        <v>44</v>
      </c>
      <c r="C3954" s="10" t="s">
        <v>62</v>
      </c>
      <c r="D3954" s="11">
        <v>2011</v>
      </c>
      <c r="E3954" s="7" t="s">
        <v>197</v>
      </c>
      <c r="F3954" s="8">
        <v>1006.5952300009262</v>
      </c>
      <c r="G3954" s="8">
        <v>25231.215020937398</v>
      </c>
      <c r="H3954" s="8">
        <v>1563.7590188195716</v>
      </c>
      <c r="I3954" s="8">
        <v>32522.938907342166</v>
      </c>
      <c r="J3954" t="str">
        <f>LOOKUP(A3954,Feuil7!A$2:A$28,Feuil7!D$2:D$28)</f>
        <v>AQUITAINE</v>
      </c>
      <c r="K3954" t="str">
        <f t="shared" si="247"/>
        <v>niveau supérieur</v>
      </c>
      <c r="L3954" t="str">
        <f t="shared" si="248"/>
        <v>SUD-OUEST</v>
      </c>
      <c r="M3954" s="11">
        <f t="shared" si="249"/>
        <v>60324.508177100062</v>
      </c>
      <c r="N3954" s="11">
        <f t="shared" si="250"/>
        <v>2570.3542488204976</v>
      </c>
    </row>
    <row r="3955" spans="1:14" x14ac:dyDescent="0.25">
      <c r="A3955" s="5">
        <v>53</v>
      </c>
      <c r="B3955" s="9" t="s">
        <v>82</v>
      </c>
      <c r="C3955" s="10" t="s">
        <v>83</v>
      </c>
      <c r="D3955" s="11">
        <v>1975</v>
      </c>
      <c r="E3955" s="7" t="s">
        <v>193</v>
      </c>
      <c r="F3955" s="8">
        <v>6025</v>
      </c>
      <c r="G3955" s="8">
        <v>51135</v>
      </c>
      <c r="H3955" s="8">
        <v>8185</v>
      </c>
      <c r="I3955" s="8">
        <v>67910</v>
      </c>
      <c r="J3955" t="str">
        <f>LOOKUP(A3955,Feuil7!A$2:A$28,Feuil7!D$2:D$28)</f>
        <v>BRETAGNE</v>
      </c>
      <c r="K3955" t="str">
        <f t="shared" si="247"/>
        <v>niveau primaire</v>
      </c>
      <c r="L3955" t="str">
        <f t="shared" si="248"/>
        <v>OUEST</v>
      </c>
      <c r="M3955" s="11">
        <f t="shared" si="249"/>
        <v>133255</v>
      </c>
      <c r="N3955" s="11">
        <f t="shared" si="250"/>
        <v>14210</v>
      </c>
    </row>
    <row r="3956" spans="1:14" x14ac:dyDescent="0.25">
      <c r="A3956" s="5">
        <v>91</v>
      </c>
      <c r="B3956" s="9" t="s">
        <v>141</v>
      </c>
      <c r="C3956" s="10" t="s">
        <v>142</v>
      </c>
      <c r="D3956" s="11">
        <v>2006</v>
      </c>
      <c r="E3956" s="7" t="s">
        <v>195</v>
      </c>
      <c r="F3956" s="8">
        <v>3572.2590448940764</v>
      </c>
      <c r="G3956" s="8">
        <v>39772.450112954059</v>
      </c>
      <c r="H3956" s="8">
        <v>2483.0967055663314</v>
      </c>
      <c r="I3956" s="8">
        <v>30910.850496186889</v>
      </c>
      <c r="J3956" t="str">
        <f>LOOKUP(A3956,Feuil7!A$2:A$28,Feuil7!D$2:D$28)</f>
        <v>LANGUEDOC-ROUSSILLON</v>
      </c>
      <c r="K3956" t="str">
        <f t="shared" si="247"/>
        <v>niveau secondaire</v>
      </c>
      <c r="L3956" t="str">
        <f t="shared" si="248"/>
        <v>MEDITERRANEE</v>
      </c>
      <c r="M3956" s="11">
        <f t="shared" si="249"/>
        <v>76738.656359601358</v>
      </c>
      <c r="N3956" s="11">
        <f t="shared" si="250"/>
        <v>6055.3557504604078</v>
      </c>
    </row>
    <row r="3957" spans="1:14" x14ac:dyDescent="0.25">
      <c r="A3957" s="5">
        <v>11</v>
      </c>
      <c r="B3957" s="9" t="s">
        <v>50</v>
      </c>
      <c r="C3957" s="10" t="s">
        <v>190</v>
      </c>
      <c r="D3957">
        <v>1968</v>
      </c>
      <c r="E3957" s="7" t="s">
        <v>197</v>
      </c>
      <c r="F3957" s="8">
        <v>2212</v>
      </c>
      <c r="G3957" s="8">
        <v>24364</v>
      </c>
      <c r="H3957" s="8">
        <v>1600</v>
      </c>
      <c r="I3957" s="8">
        <v>9032</v>
      </c>
      <c r="J3957" t="str">
        <f>LOOKUP(A3957,Feuil7!A$2:A$28,Feuil7!D$2:D$28)</f>
        <v>ILE-DE-FRANCE</v>
      </c>
      <c r="K3957" t="str">
        <f t="shared" si="247"/>
        <v>niveau supérieur</v>
      </c>
      <c r="L3957" t="str">
        <f t="shared" si="248"/>
        <v>REGION PARISIENNE</v>
      </c>
      <c r="M3957" s="11">
        <f t="shared" si="249"/>
        <v>37208</v>
      </c>
      <c r="N3957" s="11">
        <f t="shared" si="250"/>
        <v>3812</v>
      </c>
    </row>
    <row r="3958" spans="1:14" x14ac:dyDescent="0.25">
      <c r="A3958" s="5">
        <v>82</v>
      </c>
      <c r="B3958" s="6" t="s">
        <v>307</v>
      </c>
      <c r="C3958" s="7" t="s">
        <v>10</v>
      </c>
      <c r="D3958" s="11">
        <v>1975</v>
      </c>
      <c r="E3958" s="7" t="s">
        <v>196</v>
      </c>
      <c r="F3958" s="8">
        <v>1675</v>
      </c>
      <c r="G3958" s="8">
        <v>7635</v>
      </c>
      <c r="H3958" s="8">
        <v>2265</v>
      </c>
      <c r="I3958" s="8">
        <v>5985</v>
      </c>
      <c r="J3958" t="str">
        <f>LOOKUP(A3958,Feuil7!A$2:A$28,Feuil7!D$2:D$28)</f>
        <v>RHONE-ALPES</v>
      </c>
      <c r="K3958" t="str">
        <f t="shared" si="247"/>
        <v>niveau supérieur</v>
      </c>
      <c r="L3958" t="str">
        <f t="shared" si="248"/>
        <v>CENTRE-EST</v>
      </c>
      <c r="M3958" s="11">
        <f t="shared" si="249"/>
        <v>17560</v>
      </c>
      <c r="N3958" s="11">
        <f t="shared" si="250"/>
        <v>3940</v>
      </c>
    </row>
    <row r="3959" spans="1:14" x14ac:dyDescent="0.25">
      <c r="A3959" s="5">
        <v>24</v>
      </c>
      <c r="B3959" s="9" t="s">
        <v>84</v>
      </c>
      <c r="C3959" s="10" t="s">
        <v>85</v>
      </c>
      <c r="D3959" s="11">
        <v>1990</v>
      </c>
      <c r="E3959" s="7" t="s">
        <v>194</v>
      </c>
      <c r="F3959" s="8">
        <v>716</v>
      </c>
      <c r="G3959" s="8">
        <v>3921</v>
      </c>
      <c r="H3959" s="8">
        <v>800</v>
      </c>
      <c r="I3959" s="8">
        <v>6668</v>
      </c>
      <c r="J3959" t="str">
        <f>LOOKUP(A3959,Feuil7!A$2:A$28,Feuil7!D$2:D$28)</f>
        <v>CENTRE</v>
      </c>
      <c r="K3959" t="str">
        <f t="shared" si="247"/>
        <v>niveau secondaire</v>
      </c>
      <c r="L3959" t="str">
        <f t="shared" si="248"/>
        <v>BASSIN PARISIEN</v>
      </c>
      <c r="M3959" s="11">
        <f t="shared" si="249"/>
        <v>12105</v>
      </c>
      <c r="N3959" s="11">
        <f t="shared" si="250"/>
        <v>1516</v>
      </c>
    </row>
    <row r="3960" spans="1:14" x14ac:dyDescent="0.25">
      <c r="A3960" s="5">
        <v>53</v>
      </c>
      <c r="B3960" s="9" t="s">
        <v>12</v>
      </c>
      <c r="C3960" s="10" t="s">
        <v>58</v>
      </c>
      <c r="D3960" s="11">
        <v>2006</v>
      </c>
      <c r="E3960" s="7" t="s">
        <v>195</v>
      </c>
      <c r="F3960" s="8">
        <v>5593.5182175615819</v>
      </c>
      <c r="G3960" s="8">
        <v>61235.005873490925</v>
      </c>
      <c r="H3960" s="8">
        <v>3385.9199068212838</v>
      </c>
      <c r="I3960" s="8">
        <v>44626.556834727897</v>
      </c>
      <c r="J3960" t="str">
        <f>LOOKUP(A3960,Feuil7!A$2:A$28,Feuil7!D$2:D$28)</f>
        <v>BRETAGNE</v>
      </c>
      <c r="K3960" t="str">
        <f t="shared" si="247"/>
        <v>niveau secondaire</v>
      </c>
      <c r="L3960" t="str">
        <f t="shared" si="248"/>
        <v>OUEST</v>
      </c>
      <c r="M3960" s="11">
        <f t="shared" si="249"/>
        <v>114841.00083260168</v>
      </c>
      <c r="N3960" s="11">
        <f t="shared" si="250"/>
        <v>8979.4381243828648</v>
      </c>
    </row>
    <row r="3961" spans="1:14" x14ac:dyDescent="0.25">
      <c r="A3961" s="5">
        <v>83</v>
      </c>
      <c r="B3961" s="9" t="s">
        <v>306</v>
      </c>
      <c r="C3961" s="10" t="s">
        <v>15</v>
      </c>
      <c r="D3961" s="11">
        <v>1982</v>
      </c>
      <c r="E3961" s="7" t="s">
        <v>197</v>
      </c>
      <c r="F3961" s="8">
        <v>636</v>
      </c>
      <c r="G3961" s="8">
        <v>6864</v>
      </c>
      <c r="H3961" s="8">
        <v>864</v>
      </c>
      <c r="I3961" s="8">
        <v>6920</v>
      </c>
      <c r="J3961" t="str">
        <f>LOOKUP(A3961,Feuil7!A$2:A$28,Feuil7!D$2:D$28)</f>
        <v>AUVERGNE</v>
      </c>
      <c r="K3961" t="str">
        <f t="shared" si="247"/>
        <v>niveau supérieur</v>
      </c>
      <c r="L3961" t="str">
        <f t="shared" si="248"/>
        <v>CENTRE-EST</v>
      </c>
      <c r="M3961" s="11">
        <f t="shared" si="249"/>
        <v>15284</v>
      </c>
      <c r="N3961" s="11">
        <f t="shared" si="250"/>
        <v>1500</v>
      </c>
    </row>
    <row r="3962" spans="1:14" x14ac:dyDescent="0.25">
      <c r="A3962" s="5">
        <v>24</v>
      </c>
      <c r="B3962" s="9" t="s">
        <v>68</v>
      </c>
      <c r="C3962" s="10" t="s">
        <v>69</v>
      </c>
      <c r="D3962">
        <v>1968</v>
      </c>
      <c r="E3962" s="7" t="s">
        <v>195</v>
      </c>
      <c r="F3962" s="8">
        <v>4824</v>
      </c>
      <c r="G3962" s="8">
        <v>7992</v>
      </c>
      <c r="H3962" s="8">
        <v>2964</v>
      </c>
      <c r="I3962" s="8">
        <v>4620</v>
      </c>
      <c r="J3962" t="str">
        <f>LOOKUP(A3962,Feuil7!A$2:A$28,Feuil7!D$2:D$28)</f>
        <v>CENTRE</v>
      </c>
      <c r="K3962" t="str">
        <f t="shared" si="247"/>
        <v>niveau secondaire</v>
      </c>
      <c r="L3962" t="str">
        <f t="shared" si="248"/>
        <v>BASSIN PARISIEN</v>
      </c>
      <c r="M3962" s="11">
        <f t="shared" si="249"/>
        <v>20400</v>
      </c>
      <c r="N3962" s="11">
        <f t="shared" si="250"/>
        <v>7788</v>
      </c>
    </row>
    <row r="3963" spans="1:14" x14ac:dyDescent="0.25">
      <c r="A3963" s="5">
        <v>74</v>
      </c>
      <c r="B3963" s="9" t="s">
        <v>59</v>
      </c>
      <c r="C3963" s="10" t="s">
        <v>60</v>
      </c>
      <c r="D3963" s="11">
        <v>2011</v>
      </c>
      <c r="E3963" s="7" t="s">
        <v>195</v>
      </c>
      <c r="F3963" s="8">
        <v>1078.8961040945992</v>
      </c>
      <c r="G3963" s="8">
        <v>15523.963636398214</v>
      </c>
      <c r="H3963" s="8">
        <v>627.84964081312683</v>
      </c>
      <c r="I3963" s="8">
        <v>10371.205989032509</v>
      </c>
      <c r="J3963" t="str">
        <f>LOOKUP(A3963,Feuil7!A$2:A$28,Feuil7!D$2:D$28)</f>
        <v>LIMOUSIN</v>
      </c>
      <c r="K3963" t="str">
        <f t="shared" si="247"/>
        <v>niveau secondaire</v>
      </c>
      <c r="L3963" t="str">
        <f t="shared" si="248"/>
        <v>SUD-OUEST</v>
      </c>
      <c r="M3963" s="11">
        <f t="shared" si="249"/>
        <v>27601.915370338451</v>
      </c>
      <c r="N3963" s="11">
        <f t="shared" si="250"/>
        <v>1706.745744907726</v>
      </c>
    </row>
    <row r="3964" spans="1:14" x14ac:dyDescent="0.25">
      <c r="A3964" s="5">
        <v>72</v>
      </c>
      <c r="B3964" s="9" t="s">
        <v>106</v>
      </c>
      <c r="C3964" s="10" t="s">
        <v>107</v>
      </c>
      <c r="D3964" s="11">
        <v>2006</v>
      </c>
      <c r="E3964" s="7" t="s">
        <v>195</v>
      </c>
      <c r="F3964" s="8">
        <v>3383.3809160995725</v>
      </c>
      <c r="G3964" s="8">
        <v>33313.896676690558</v>
      </c>
      <c r="H3964" s="8">
        <v>2151.4123800229468</v>
      </c>
      <c r="I3964" s="8">
        <v>25403.782030679595</v>
      </c>
      <c r="J3964" t="str">
        <f>LOOKUP(A3964,Feuil7!A$2:A$28,Feuil7!D$2:D$28)</f>
        <v>AQUITAINE</v>
      </c>
      <c r="K3964" t="str">
        <f t="shared" si="247"/>
        <v>niveau secondaire</v>
      </c>
      <c r="L3964" t="str">
        <f t="shared" si="248"/>
        <v>SUD-OUEST</v>
      </c>
      <c r="M3964" s="11">
        <f t="shared" si="249"/>
        <v>64252.472003492672</v>
      </c>
      <c r="N3964" s="11">
        <f t="shared" si="250"/>
        <v>5534.7932961225197</v>
      </c>
    </row>
    <row r="3965" spans="1:14" x14ac:dyDescent="0.25">
      <c r="A3965" s="5">
        <v>21</v>
      </c>
      <c r="B3965" s="9" t="s">
        <v>99</v>
      </c>
      <c r="C3965" s="10" t="s">
        <v>116</v>
      </c>
      <c r="D3965" s="11">
        <v>2011</v>
      </c>
      <c r="E3965" s="7" t="s">
        <v>11</v>
      </c>
      <c r="F3965" s="8">
        <v>925.9855117222296</v>
      </c>
      <c r="G3965" s="8">
        <v>12129.391426213469</v>
      </c>
      <c r="H3965" s="8">
        <v>563.74880342126073</v>
      </c>
      <c r="I3965" s="8">
        <v>15486.008938194811</v>
      </c>
      <c r="J3965" t="str">
        <f>LOOKUP(A3965,Feuil7!A$2:A$28,Feuil7!D$2:D$28)</f>
        <v>CHAMPAGNE-ARDENNE</v>
      </c>
      <c r="K3965" t="str">
        <f t="shared" si="247"/>
        <v>niveau primaire</v>
      </c>
      <c r="L3965" t="str">
        <f t="shared" si="248"/>
        <v>BASSIN PARISIEN</v>
      </c>
      <c r="M3965" s="11">
        <f t="shared" si="249"/>
        <v>29105.134679551771</v>
      </c>
      <c r="N3965" s="11">
        <f t="shared" si="250"/>
        <v>1489.7343151434902</v>
      </c>
    </row>
    <row r="3966" spans="1:14" x14ac:dyDescent="0.25">
      <c r="A3966" s="5">
        <v>72</v>
      </c>
      <c r="B3966" s="9" t="s">
        <v>137</v>
      </c>
      <c r="C3966" s="10" t="s">
        <v>138</v>
      </c>
      <c r="D3966" s="11">
        <v>1999</v>
      </c>
      <c r="E3966" s="7" t="s">
        <v>195</v>
      </c>
      <c r="F3966" s="8">
        <v>5696</v>
      </c>
      <c r="G3966" s="8">
        <v>66020</v>
      </c>
      <c r="H3966" s="8">
        <v>3448</v>
      </c>
      <c r="I3966" s="8">
        <v>52677</v>
      </c>
      <c r="J3966" t="str">
        <f>LOOKUP(A3966,Feuil7!A$2:A$28,Feuil7!D$2:D$28)</f>
        <v>AQUITAINE</v>
      </c>
      <c r="K3966" t="str">
        <f t="shared" si="247"/>
        <v>niveau secondaire</v>
      </c>
      <c r="L3966" t="str">
        <f t="shared" si="248"/>
        <v>SUD-OUEST</v>
      </c>
      <c r="M3966" s="11">
        <f t="shared" si="249"/>
        <v>127841</v>
      </c>
      <c r="N3966" s="11">
        <f t="shared" si="250"/>
        <v>9144</v>
      </c>
    </row>
    <row r="3967" spans="1:14" x14ac:dyDescent="0.25">
      <c r="A3967" s="5">
        <v>23</v>
      </c>
      <c r="B3967" s="9" t="s">
        <v>158</v>
      </c>
      <c r="C3967" s="10" t="s">
        <v>159</v>
      </c>
      <c r="D3967" s="11">
        <v>2006</v>
      </c>
      <c r="E3967" s="7" t="s">
        <v>11</v>
      </c>
      <c r="F3967" s="8">
        <v>9270.7658535030841</v>
      </c>
      <c r="G3967" s="8">
        <v>85556.034340492712</v>
      </c>
      <c r="H3967" s="8">
        <v>5742.8468699272962</v>
      </c>
      <c r="I3967" s="8">
        <v>110495.2102125344</v>
      </c>
      <c r="J3967" t="str">
        <f>LOOKUP(A3967,Feuil7!A$2:A$28,Feuil7!D$2:D$28)</f>
        <v>HAUTE-NORMANDIE</v>
      </c>
      <c r="K3967" t="str">
        <f t="shared" si="247"/>
        <v>niveau primaire</v>
      </c>
      <c r="L3967" t="str">
        <f t="shared" si="248"/>
        <v>BASSIN PARISIEN</v>
      </c>
      <c r="M3967" s="11">
        <f t="shared" si="249"/>
        <v>211064.85727645748</v>
      </c>
      <c r="N3967" s="11">
        <f t="shared" si="250"/>
        <v>15013.61272343038</v>
      </c>
    </row>
    <row r="3968" spans="1:14" x14ac:dyDescent="0.25">
      <c r="A3968" s="5">
        <v>41</v>
      </c>
      <c r="B3968" s="9" t="s">
        <v>39</v>
      </c>
      <c r="C3968" s="10" t="s">
        <v>118</v>
      </c>
      <c r="D3968">
        <v>1968</v>
      </c>
      <c r="E3968" s="7" t="s">
        <v>193</v>
      </c>
      <c r="F3968" s="8">
        <v>11972</v>
      </c>
      <c r="G3968" s="8">
        <v>54792</v>
      </c>
      <c r="H3968" s="8">
        <v>13160</v>
      </c>
      <c r="I3968" s="8">
        <v>67780</v>
      </c>
      <c r="J3968" t="str">
        <f>LOOKUP(A3968,Feuil7!A$2:A$28,Feuil7!D$2:D$28)</f>
        <v>LORRAINE</v>
      </c>
      <c r="K3968" t="str">
        <f t="shared" si="247"/>
        <v>niveau primaire</v>
      </c>
      <c r="L3968" t="str">
        <f t="shared" si="248"/>
        <v>EST</v>
      </c>
      <c r="M3968" s="11">
        <f t="shared" si="249"/>
        <v>147704</v>
      </c>
      <c r="N3968" s="11">
        <f t="shared" si="250"/>
        <v>25132</v>
      </c>
    </row>
    <row r="3969" spans="1:14" x14ac:dyDescent="0.25">
      <c r="A3969" s="5">
        <v>21</v>
      </c>
      <c r="B3969" s="9" t="s">
        <v>25</v>
      </c>
      <c r="C3969" s="10" t="s">
        <v>26</v>
      </c>
      <c r="D3969" s="11">
        <v>1982</v>
      </c>
      <c r="E3969" s="7" t="s">
        <v>193</v>
      </c>
      <c r="F3969" s="8">
        <v>1420</v>
      </c>
      <c r="G3969" s="8">
        <v>21100</v>
      </c>
      <c r="H3969" s="8">
        <v>1408</v>
      </c>
      <c r="I3969" s="8">
        <v>30012</v>
      </c>
      <c r="J3969" t="str">
        <f>LOOKUP(A3969,Feuil7!A$2:A$28,Feuil7!D$2:D$28)</f>
        <v>CHAMPAGNE-ARDENNE</v>
      </c>
      <c r="K3969" t="str">
        <f t="shared" si="247"/>
        <v>niveau primaire</v>
      </c>
      <c r="L3969" t="str">
        <f t="shared" si="248"/>
        <v>BASSIN PARISIEN</v>
      </c>
      <c r="M3969" s="11">
        <f t="shared" si="249"/>
        <v>53940</v>
      </c>
      <c r="N3969" s="11">
        <f t="shared" si="250"/>
        <v>2828</v>
      </c>
    </row>
    <row r="3970" spans="1:14" x14ac:dyDescent="0.25">
      <c r="A3970" s="5">
        <v>82</v>
      </c>
      <c r="B3970" s="9" t="s">
        <v>88</v>
      </c>
      <c r="C3970" s="10" t="s">
        <v>89</v>
      </c>
      <c r="D3970" s="11">
        <v>2011</v>
      </c>
      <c r="E3970" s="7" t="s">
        <v>197</v>
      </c>
      <c r="F3970" s="8">
        <v>7742.5137979914289</v>
      </c>
      <c r="G3970" s="8">
        <v>117420.25795019731</v>
      </c>
      <c r="H3970" s="8">
        <v>9322.9791961720894</v>
      </c>
      <c r="I3970" s="8">
        <v>131407.56134155134</v>
      </c>
      <c r="J3970" t="str">
        <f>LOOKUP(A3970,Feuil7!A$2:A$28,Feuil7!D$2:D$28)</f>
        <v>RHONE-ALPES</v>
      </c>
      <c r="K3970" t="str">
        <f t="shared" si="247"/>
        <v>niveau supérieur</v>
      </c>
      <c r="L3970" t="str">
        <f t="shared" si="248"/>
        <v>CENTRE-EST</v>
      </c>
      <c r="M3970" s="11">
        <f t="shared" si="249"/>
        <v>265893.31228591216</v>
      </c>
      <c r="N3970" s="11">
        <f t="shared" si="250"/>
        <v>17065.49299416352</v>
      </c>
    </row>
    <row r="3971" spans="1:14" x14ac:dyDescent="0.25">
      <c r="A3971" s="5">
        <v>43</v>
      </c>
      <c r="B3971" s="9" t="s">
        <v>149</v>
      </c>
      <c r="C3971" s="10" t="s">
        <v>150</v>
      </c>
      <c r="D3971" s="11">
        <v>1999</v>
      </c>
      <c r="E3971" s="7" t="s">
        <v>193</v>
      </c>
      <c r="F3971" s="8">
        <v>123</v>
      </c>
      <c r="G3971" s="8">
        <v>16513</v>
      </c>
      <c r="H3971" s="8">
        <v>91</v>
      </c>
      <c r="I3971" s="8">
        <v>23983</v>
      </c>
      <c r="J3971" t="str">
        <f>LOOKUP(A3971,Feuil7!A$2:A$28,Feuil7!D$2:D$28)</f>
        <v>FRANCHE-COMTE</v>
      </c>
      <c r="K3971" t="str">
        <f t="shared" ref="K3971:K4033" si="251">IF(OR(E3971="Aucun",E3971="CEP"),"niveau primaire",IF(OR(E3971="CAP-BEP",E3971="BEPC"),"niveau secondaire",IF(OR(E3971="BAC",E3971="SUP"),"niveau supérieur","")))</f>
        <v>niveau primaire</v>
      </c>
      <c r="L3971" t="str">
        <f t="shared" ref="L3971:L4033" si="252">IF(OR(J3971="ile-de-France"),"REGION PARISIENNE",IF(OR(J3971="bourgogne",J3971="centre",J3971="champagne-ardenne",J3971="basse-normandie",J3971="haute-normandie",J3971="picardie"),"BASSIN PARISIEN",IF(OR(J3971="nord pas-de-calais"),"NORD",IF(OR(J3971="alsace",J3971="franche-comte",J3971="lorraine"),"EST",IF(OR(J3971="bretagne",J3971="pays de la loire",J3971="poitou-charentes"),"OUEST",IF(OR(J3971="aquitaine",J3971="limousin",J3971="midi-pyrenees"),"SUD-OUEST",IF(OR(J3971="auvergne",J3971="rhone-alpes"),"CENTRE-EST",IF(OR(J3971="languedoc-roussillon",J3971="provence-alpes-cote d'azur",J3971="corse"),"MEDITERRANEE",""))))))))</f>
        <v>EST</v>
      </c>
      <c r="M3971" s="11">
        <f t="shared" ref="M3971:M4033" si="253">SUM(F3971,G3971,H3971,I3971)</f>
        <v>40710</v>
      </c>
      <c r="N3971" s="11">
        <f t="shared" ref="N3971:N4033" si="254">SUM(F3971,H3971)</f>
        <v>214</v>
      </c>
    </row>
    <row r="3972" spans="1:14" x14ac:dyDescent="0.25">
      <c r="A3972" s="5">
        <v>11</v>
      </c>
      <c r="B3972" s="9" t="s">
        <v>191</v>
      </c>
      <c r="C3972" s="10" t="s">
        <v>192</v>
      </c>
      <c r="D3972" s="11">
        <v>1990</v>
      </c>
      <c r="E3972" s="7" t="s">
        <v>11</v>
      </c>
      <c r="F3972" s="8">
        <v>11367</v>
      </c>
      <c r="G3972" s="8">
        <v>72953</v>
      </c>
      <c r="H3972" s="8">
        <v>8525</v>
      </c>
      <c r="I3972" s="8">
        <v>84751</v>
      </c>
      <c r="J3972" t="str">
        <f>LOOKUP(A3972,Feuil7!A$2:A$28,Feuil7!D$2:D$28)</f>
        <v>ILE-DE-FRANCE</v>
      </c>
      <c r="K3972" t="str">
        <f t="shared" si="251"/>
        <v>niveau primaire</v>
      </c>
      <c r="L3972" t="str">
        <f t="shared" si="252"/>
        <v>REGION PARISIENNE</v>
      </c>
      <c r="M3972" s="11">
        <f t="shared" si="253"/>
        <v>177596</v>
      </c>
      <c r="N3972" s="11">
        <f t="shared" si="254"/>
        <v>19892</v>
      </c>
    </row>
    <row r="3973" spans="1:14" x14ac:dyDescent="0.25">
      <c r="A3973" s="5">
        <v>82</v>
      </c>
      <c r="B3973" s="6" t="s">
        <v>307</v>
      </c>
      <c r="C3973" s="7" t="s">
        <v>10</v>
      </c>
      <c r="D3973">
        <v>1968</v>
      </c>
      <c r="E3973" s="7" t="s">
        <v>194</v>
      </c>
      <c r="F3973" s="8">
        <v>1008</v>
      </c>
      <c r="G3973" s="8">
        <v>2576</v>
      </c>
      <c r="H3973" s="8">
        <v>1364</v>
      </c>
      <c r="I3973" s="8">
        <v>4772</v>
      </c>
      <c r="J3973" t="str">
        <f>LOOKUP(A3973,Feuil7!A$2:A$28,Feuil7!D$2:D$28)</f>
        <v>RHONE-ALPES</v>
      </c>
      <c r="K3973" t="str">
        <f t="shared" si="251"/>
        <v>niveau secondaire</v>
      </c>
      <c r="L3973" t="str">
        <f t="shared" si="252"/>
        <v>CENTRE-EST</v>
      </c>
      <c r="M3973" s="11">
        <f t="shared" si="253"/>
        <v>9720</v>
      </c>
      <c r="N3973" s="11">
        <f t="shared" si="254"/>
        <v>2372</v>
      </c>
    </row>
    <row r="3974" spans="1:14" x14ac:dyDescent="0.25">
      <c r="A3974" s="5">
        <v>23</v>
      </c>
      <c r="B3974" s="9" t="s">
        <v>158</v>
      </c>
      <c r="C3974" s="10" t="s">
        <v>159</v>
      </c>
      <c r="D3974" s="11">
        <v>2011</v>
      </c>
      <c r="E3974" s="7" t="s">
        <v>196</v>
      </c>
      <c r="F3974" s="8">
        <v>11209.049629225179</v>
      </c>
      <c r="G3974" s="8">
        <v>55842.001831014291</v>
      </c>
      <c r="H3974" s="8">
        <v>11794.626770506493</v>
      </c>
      <c r="I3974" s="8">
        <v>63393.940587976431</v>
      </c>
      <c r="J3974" t="str">
        <f>LOOKUP(A3974,Feuil7!A$2:A$28,Feuil7!D$2:D$28)</f>
        <v>HAUTE-NORMANDIE</v>
      </c>
      <c r="K3974" t="str">
        <f t="shared" si="251"/>
        <v>niveau supérieur</v>
      </c>
      <c r="L3974" t="str">
        <f t="shared" si="252"/>
        <v>BASSIN PARISIEN</v>
      </c>
      <c r="M3974" s="11">
        <f t="shared" si="253"/>
        <v>142239.6188187224</v>
      </c>
      <c r="N3974" s="11">
        <f t="shared" si="254"/>
        <v>23003.676399731674</v>
      </c>
    </row>
    <row r="3975" spans="1:14" x14ac:dyDescent="0.25">
      <c r="A3975" s="5">
        <v>21</v>
      </c>
      <c r="B3975" s="9" t="s">
        <v>25</v>
      </c>
      <c r="C3975" s="10" t="s">
        <v>26</v>
      </c>
      <c r="D3975" s="11">
        <v>1982</v>
      </c>
      <c r="E3975" s="7" t="s">
        <v>11</v>
      </c>
      <c r="F3975" s="8">
        <v>5664</v>
      </c>
      <c r="G3975" s="8">
        <v>34532</v>
      </c>
      <c r="H3975" s="8">
        <v>5112</v>
      </c>
      <c r="I3975" s="8">
        <v>40708</v>
      </c>
      <c r="J3975" t="str">
        <f>LOOKUP(A3975,Feuil7!A$2:A$28,Feuil7!D$2:D$28)</f>
        <v>CHAMPAGNE-ARDENNE</v>
      </c>
      <c r="K3975" t="str">
        <f t="shared" si="251"/>
        <v>niveau primaire</v>
      </c>
      <c r="L3975" t="str">
        <f t="shared" si="252"/>
        <v>BASSIN PARISIEN</v>
      </c>
      <c r="M3975" s="11">
        <f t="shared" si="253"/>
        <v>86016</v>
      </c>
      <c r="N3975" s="11">
        <f t="shared" si="254"/>
        <v>10776</v>
      </c>
    </row>
    <row r="3976" spans="1:14" x14ac:dyDescent="0.25">
      <c r="A3976" s="5">
        <v>52</v>
      </c>
      <c r="B3976" s="9" t="s">
        <v>110</v>
      </c>
      <c r="C3976" s="10" t="s">
        <v>111</v>
      </c>
      <c r="D3976" s="11">
        <v>1999</v>
      </c>
      <c r="E3976" s="7" t="s">
        <v>193</v>
      </c>
      <c r="F3976" s="8">
        <v>263</v>
      </c>
      <c r="G3976" s="8">
        <v>35989</v>
      </c>
      <c r="H3976" s="8">
        <v>129</v>
      </c>
      <c r="I3976" s="8">
        <v>57563</v>
      </c>
      <c r="J3976" t="str">
        <f>LOOKUP(A3976,Feuil7!A$2:A$28,Feuil7!D$2:D$28)</f>
        <v>PAYS DE LA LOIRE</v>
      </c>
      <c r="K3976" t="str">
        <f t="shared" si="251"/>
        <v>niveau primaire</v>
      </c>
      <c r="L3976" t="str">
        <f t="shared" si="252"/>
        <v>OUEST</v>
      </c>
      <c r="M3976" s="11">
        <f t="shared" si="253"/>
        <v>93944</v>
      </c>
      <c r="N3976" s="11">
        <f t="shared" si="254"/>
        <v>392</v>
      </c>
    </row>
    <row r="3977" spans="1:14" x14ac:dyDescent="0.25">
      <c r="A3977" s="5">
        <v>73</v>
      </c>
      <c r="B3977" s="9" t="s">
        <v>139</v>
      </c>
      <c r="C3977" s="10" t="s">
        <v>140</v>
      </c>
      <c r="D3977" s="11">
        <v>2011</v>
      </c>
      <c r="E3977" s="7" t="s">
        <v>194</v>
      </c>
      <c r="F3977" s="8">
        <v>599.58458239055312</v>
      </c>
      <c r="G3977" s="8">
        <v>4712.4159003192308</v>
      </c>
      <c r="H3977" s="8">
        <v>341.07337665991525</v>
      </c>
      <c r="I3977" s="8">
        <v>7818.5329695635819</v>
      </c>
      <c r="J3977" t="str">
        <f>LOOKUP(A3977,Feuil7!A$2:A$28,Feuil7!D$2:D$28)</f>
        <v>MIDI-PYRENEES</v>
      </c>
      <c r="K3977" t="str">
        <f t="shared" si="251"/>
        <v>niveau secondaire</v>
      </c>
      <c r="L3977" t="str">
        <f t="shared" si="252"/>
        <v>SUD-OUEST</v>
      </c>
      <c r="M3977" s="11">
        <f t="shared" si="253"/>
        <v>13471.60682893328</v>
      </c>
      <c r="N3977" s="11">
        <f t="shared" si="254"/>
        <v>940.65795905046843</v>
      </c>
    </row>
    <row r="3978" spans="1:14" x14ac:dyDescent="0.25">
      <c r="A3978" s="5">
        <v>91</v>
      </c>
      <c r="B3978" s="9" t="s">
        <v>80</v>
      </c>
      <c r="C3978" s="10" t="s">
        <v>81</v>
      </c>
      <c r="D3978" s="11">
        <v>2011</v>
      </c>
      <c r="E3978" s="7" t="s">
        <v>195</v>
      </c>
      <c r="F3978" s="8">
        <v>8750.0595240122439</v>
      </c>
      <c r="G3978" s="8">
        <v>82480.953688685244</v>
      </c>
      <c r="H3978" s="8">
        <v>6028.0626947000201</v>
      </c>
      <c r="I3978" s="8">
        <v>67130.608735524132</v>
      </c>
      <c r="J3978" t="str">
        <f>LOOKUP(A3978,Feuil7!A$2:A$28,Feuil7!D$2:D$28)</f>
        <v>LANGUEDOC-ROUSSILLON</v>
      </c>
      <c r="K3978" t="str">
        <f t="shared" si="251"/>
        <v>niveau secondaire</v>
      </c>
      <c r="L3978" t="str">
        <f t="shared" si="252"/>
        <v>MEDITERRANEE</v>
      </c>
      <c r="M3978" s="11">
        <f t="shared" si="253"/>
        <v>164389.68464292167</v>
      </c>
      <c r="N3978" s="11">
        <f t="shared" si="254"/>
        <v>14778.122218712264</v>
      </c>
    </row>
    <row r="3979" spans="1:14" x14ac:dyDescent="0.25">
      <c r="A3979" s="5">
        <v>73</v>
      </c>
      <c r="B3979" s="9" t="s">
        <v>30</v>
      </c>
      <c r="C3979" s="10" t="s">
        <v>31</v>
      </c>
      <c r="D3979" s="11">
        <v>2011</v>
      </c>
      <c r="E3979" s="7" t="s">
        <v>197</v>
      </c>
      <c r="F3979" s="8">
        <v>1306.2312408844839</v>
      </c>
      <c r="G3979" s="8">
        <v>18134.849286423705</v>
      </c>
      <c r="H3979" s="8">
        <v>1477.8987307085699</v>
      </c>
      <c r="I3979" s="8">
        <v>24662.059987667773</v>
      </c>
      <c r="J3979" t="str">
        <f>LOOKUP(A3979,Feuil7!A$2:A$28,Feuil7!D$2:D$28)</f>
        <v>MIDI-PYRENEES</v>
      </c>
      <c r="K3979" t="str">
        <f t="shared" si="251"/>
        <v>niveau supérieur</v>
      </c>
      <c r="L3979" t="str">
        <f t="shared" si="252"/>
        <v>SUD-OUEST</v>
      </c>
      <c r="M3979" s="11">
        <f t="shared" si="253"/>
        <v>45581.039245684529</v>
      </c>
      <c r="N3979" s="11">
        <f t="shared" si="254"/>
        <v>2784.1299715930536</v>
      </c>
    </row>
    <row r="3980" spans="1:14" x14ac:dyDescent="0.25">
      <c r="A3980" s="5">
        <v>22</v>
      </c>
      <c r="B3980" s="9" t="s">
        <v>129</v>
      </c>
      <c r="C3980" s="10" t="s">
        <v>130</v>
      </c>
      <c r="D3980" s="11">
        <v>1999</v>
      </c>
      <c r="E3980" s="7" t="s">
        <v>193</v>
      </c>
      <c r="F3980" s="8">
        <v>277</v>
      </c>
      <c r="G3980" s="8">
        <v>38573</v>
      </c>
      <c r="H3980" s="8">
        <v>238</v>
      </c>
      <c r="I3980" s="8">
        <v>54681</v>
      </c>
      <c r="J3980" t="str">
        <f>LOOKUP(A3980,Feuil7!A$2:A$28,Feuil7!D$2:D$28)</f>
        <v>PICARDIE</v>
      </c>
      <c r="K3980" t="str">
        <f t="shared" si="251"/>
        <v>niveau primaire</v>
      </c>
      <c r="L3980" t="str">
        <f t="shared" si="252"/>
        <v>BASSIN PARISIEN</v>
      </c>
      <c r="M3980" s="11">
        <f t="shared" si="253"/>
        <v>93769</v>
      </c>
      <c r="N3980" s="11">
        <f t="shared" si="254"/>
        <v>515</v>
      </c>
    </row>
    <row r="3981" spans="1:14" x14ac:dyDescent="0.25">
      <c r="A3981" s="5">
        <v>73</v>
      </c>
      <c r="B3981" s="9" t="s">
        <v>76</v>
      </c>
      <c r="C3981" s="10" t="s">
        <v>77</v>
      </c>
      <c r="D3981">
        <v>1968</v>
      </c>
      <c r="E3981" s="7" t="s">
        <v>195</v>
      </c>
      <c r="F3981" s="8">
        <v>1496</v>
      </c>
      <c r="G3981" s="8">
        <v>2196</v>
      </c>
      <c r="H3981" s="8">
        <v>952</v>
      </c>
      <c r="I3981" s="8">
        <v>1732</v>
      </c>
      <c r="J3981" t="str">
        <f>LOOKUP(A3981,Feuil7!A$2:A$28,Feuil7!D$2:D$28)</f>
        <v>MIDI-PYRENEES</v>
      </c>
      <c r="K3981" t="str">
        <f t="shared" si="251"/>
        <v>niveau secondaire</v>
      </c>
      <c r="L3981" t="str">
        <f t="shared" si="252"/>
        <v>SUD-OUEST</v>
      </c>
      <c r="M3981" s="11">
        <f t="shared" si="253"/>
        <v>6376</v>
      </c>
      <c r="N3981" s="11">
        <f t="shared" si="254"/>
        <v>2448</v>
      </c>
    </row>
    <row r="3982" spans="1:14" x14ac:dyDescent="0.25">
      <c r="A3982" s="5">
        <v>26</v>
      </c>
      <c r="B3982" s="9" t="s">
        <v>21</v>
      </c>
      <c r="C3982" s="10" t="s">
        <v>56</v>
      </c>
      <c r="D3982" s="11">
        <v>1999</v>
      </c>
      <c r="E3982" s="7" t="s">
        <v>11</v>
      </c>
      <c r="F3982" s="8">
        <v>3050</v>
      </c>
      <c r="G3982" s="8">
        <v>29960</v>
      </c>
      <c r="H3982" s="8">
        <v>1924</v>
      </c>
      <c r="I3982" s="8">
        <v>35208</v>
      </c>
      <c r="J3982" t="str">
        <f>LOOKUP(A3982,Feuil7!A$2:A$28,Feuil7!D$2:D$28)</f>
        <v>BOURGOGNE</v>
      </c>
      <c r="K3982" t="str">
        <f t="shared" si="251"/>
        <v>niveau primaire</v>
      </c>
      <c r="L3982" t="str">
        <f t="shared" si="252"/>
        <v>BASSIN PARISIEN</v>
      </c>
      <c r="M3982" s="11">
        <f t="shared" si="253"/>
        <v>70142</v>
      </c>
      <c r="N3982" s="11">
        <f t="shared" si="254"/>
        <v>4974</v>
      </c>
    </row>
    <row r="3983" spans="1:14" x14ac:dyDescent="0.25">
      <c r="A3983" s="5">
        <v>11</v>
      </c>
      <c r="B3983" s="9" t="s">
        <v>187</v>
      </c>
      <c r="C3983" s="10" t="s">
        <v>188</v>
      </c>
      <c r="D3983" s="11">
        <v>1975</v>
      </c>
      <c r="E3983" s="7" t="s">
        <v>196</v>
      </c>
      <c r="F3983" s="8">
        <v>7810</v>
      </c>
      <c r="G3983" s="8">
        <v>46225</v>
      </c>
      <c r="H3983" s="8">
        <v>9930</v>
      </c>
      <c r="I3983" s="8">
        <v>49905</v>
      </c>
      <c r="J3983" t="str">
        <f>LOOKUP(A3983,Feuil7!A$2:A$28,Feuil7!D$2:D$28)</f>
        <v>ILE-DE-FRANCE</v>
      </c>
      <c r="K3983" t="str">
        <f t="shared" si="251"/>
        <v>niveau supérieur</v>
      </c>
      <c r="L3983" t="str">
        <f t="shared" si="252"/>
        <v>REGION PARISIENNE</v>
      </c>
      <c r="M3983" s="11">
        <f t="shared" si="253"/>
        <v>113870</v>
      </c>
      <c r="N3983" s="11">
        <f t="shared" si="254"/>
        <v>17740</v>
      </c>
    </row>
    <row r="3984" spans="1:14" x14ac:dyDescent="0.25">
      <c r="A3984" s="5">
        <v>21</v>
      </c>
      <c r="B3984" s="9" t="s">
        <v>25</v>
      </c>
      <c r="C3984" s="10" t="s">
        <v>26</v>
      </c>
      <c r="D3984">
        <v>1968</v>
      </c>
      <c r="E3984" s="7" t="s">
        <v>195</v>
      </c>
      <c r="F3984" s="8">
        <v>4160</v>
      </c>
      <c r="G3984" s="8">
        <v>7624</v>
      </c>
      <c r="H3984" s="8">
        <v>2876</v>
      </c>
      <c r="I3984" s="8">
        <v>4620</v>
      </c>
      <c r="J3984" t="str">
        <f>LOOKUP(A3984,Feuil7!A$2:A$28,Feuil7!D$2:D$28)</f>
        <v>CHAMPAGNE-ARDENNE</v>
      </c>
      <c r="K3984" t="str">
        <f t="shared" si="251"/>
        <v>niveau secondaire</v>
      </c>
      <c r="L3984" t="str">
        <f t="shared" si="252"/>
        <v>BASSIN PARISIEN</v>
      </c>
      <c r="M3984" s="11">
        <f t="shared" si="253"/>
        <v>19280</v>
      </c>
      <c r="N3984" s="11">
        <f t="shared" si="254"/>
        <v>7036</v>
      </c>
    </row>
    <row r="3985" spans="1:14" x14ac:dyDescent="0.25">
      <c r="A3985" s="5">
        <v>41</v>
      </c>
      <c r="B3985" s="9" t="s">
        <v>180</v>
      </c>
      <c r="C3985" s="10" t="s">
        <v>181</v>
      </c>
      <c r="D3985" s="11">
        <v>1999</v>
      </c>
      <c r="E3985" s="7" t="s">
        <v>196</v>
      </c>
      <c r="F3985" s="8">
        <v>2417</v>
      </c>
      <c r="G3985" s="8">
        <v>10956</v>
      </c>
      <c r="H3985" s="8">
        <v>2441</v>
      </c>
      <c r="I3985" s="8">
        <v>12636</v>
      </c>
      <c r="J3985" t="str">
        <f>LOOKUP(A3985,Feuil7!A$2:A$28,Feuil7!D$2:D$28)</f>
        <v>LORRAINE</v>
      </c>
      <c r="K3985" t="str">
        <f t="shared" si="251"/>
        <v>niveau supérieur</v>
      </c>
      <c r="L3985" t="str">
        <f t="shared" si="252"/>
        <v>EST</v>
      </c>
      <c r="M3985" s="11">
        <f t="shared" si="253"/>
        <v>28450</v>
      </c>
      <c r="N3985" s="11">
        <f t="shared" si="254"/>
        <v>4858</v>
      </c>
    </row>
    <row r="3986" spans="1:14" x14ac:dyDescent="0.25">
      <c r="A3986" s="5">
        <v>82</v>
      </c>
      <c r="B3986" s="9" t="s">
        <v>96</v>
      </c>
      <c r="C3986" s="10" t="s">
        <v>97</v>
      </c>
      <c r="D3986" s="11">
        <v>1990</v>
      </c>
      <c r="E3986" s="7" t="s">
        <v>196</v>
      </c>
      <c r="F3986" s="8">
        <v>2532</v>
      </c>
      <c r="G3986" s="8">
        <v>21697</v>
      </c>
      <c r="H3986" s="8">
        <v>3376</v>
      </c>
      <c r="I3986" s="8">
        <v>23280</v>
      </c>
      <c r="J3986" t="str">
        <f>LOOKUP(A3986,Feuil7!A$2:A$28,Feuil7!D$2:D$28)</f>
        <v>RHONE-ALPES</v>
      </c>
      <c r="K3986" t="str">
        <f t="shared" si="251"/>
        <v>niveau supérieur</v>
      </c>
      <c r="L3986" t="str">
        <f t="shared" si="252"/>
        <v>CENTRE-EST</v>
      </c>
      <c r="M3986" s="11">
        <f t="shared" si="253"/>
        <v>50885</v>
      </c>
      <c r="N3986" s="11">
        <f t="shared" si="254"/>
        <v>5908</v>
      </c>
    </row>
    <row r="3987" spans="1:14" x14ac:dyDescent="0.25">
      <c r="A3987" s="5">
        <v>11</v>
      </c>
      <c r="B3987" s="9" t="s">
        <v>160</v>
      </c>
      <c r="C3987" s="10" t="s">
        <v>161</v>
      </c>
      <c r="D3987" s="11">
        <v>1982</v>
      </c>
      <c r="E3987" s="7" t="s">
        <v>195</v>
      </c>
      <c r="F3987" s="8">
        <v>13556</v>
      </c>
      <c r="G3987" s="8">
        <v>48276</v>
      </c>
      <c r="H3987" s="8">
        <v>10016</v>
      </c>
      <c r="I3987" s="8">
        <v>34644</v>
      </c>
      <c r="J3987" t="str">
        <f>LOOKUP(A3987,Feuil7!A$2:A$28,Feuil7!D$2:D$28)</f>
        <v>ILE-DE-FRANCE</v>
      </c>
      <c r="K3987" t="str">
        <f t="shared" si="251"/>
        <v>niveau secondaire</v>
      </c>
      <c r="L3987" t="str">
        <f t="shared" si="252"/>
        <v>REGION PARISIENNE</v>
      </c>
      <c r="M3987" s="11">
        <f t="shared" si="253"/>
        <v>106492</v>
      </c>
      <c r="N3987" s="11">
        <f t="shared" si="254"/>
        <v>23572</v>
      </c>
    </row>
    <row r="3988" spans="1:14" x14ac:dyDescent="0.25">
      <c r="A3988" s="5">
        <v>22</v>
      </c>
      <c r="B3988" s="9" t="s">
        <v>314</v>
      </c>
      <c r="C3988" s="10" t="s">
        <v>13</v>
      </c>
      <c r="D3988" s="11">
        <v>1990</v>
      </c>
      <c r="E3988" s="7" t="s">
        <v>195</v>
      </c>
      <c r="F3988" s="8">
        <v>8909</v>
      </c>
      <c r="G3988" s="8">
        <v>38067</v>
      </c>
      <c r="H3988" s="8">
        <v>6538</v>
      </c>
      <c r="I3988" s="8">
        <v>21725</v>
      </c>
      <c r="J3988" t="str">
        <f>LOOKUP(A3988,Feuil7!A$2:A$28,Feuil7!D$2:D$28)</f>
        <v>PICARDIE</v>
      </c>
      <c r="K3988" t="str">
        <f t="shared" si="251"/>
        <v>niveau secondaire</v>
      </c>
      <c r="L3988" t="str">
        <f t="shared" si="252"/>
        <v>BASSIN PARISIEN</v>
      </c>
      <c r="M3988" s="11">
        <f t="shared" si="253"/>
        <v>75239</v>
      </c>
      <c r="N3988" s="11">
        <f t="shared" si="254"/>
        <v>15447</v>
      </c>
    </row>
    <row r="3989" spans="1:14" x14ac:dyDescent="0.25">
      <c r="A3989" s="5">
        <v>52</v>
      </c>
      <c r="B3989" s="9" t="s">
        <v>174</v>
      </c>
      <c r="C3989" s="10" t="s">
        <v>175</v>
      </c>
      <c r="D3989" s="11">
        <v>1975</v>
      </c>
      <c r="E3989" s="7" t="s">
        <v>197</v>
      </c>
      <c r="F3989" s="8">
        <v>550</v>
      </c>
      <c r="G3989" s="8">
        <v>4230</v>
      </c>
      <c r="H3989" s="8">
        <v>865</v>
      </c>
      <c r="I3989" s="8">
        <v>3540</v>
      </c>
      <c r="J3989" t="str">
        <f>LOOKUP(A3989,Feuil7!A$2:A$28,Feuil7!D$2:D$28)</f>
        <v>PAYS DE LA LOIRE</v>
      </c>
      <c r="K3989" t="str">
        <f t="shared" si="251"/>
        <v>niveau supérieur</v>
      </c>
      <c r="L3989" t="str">
        <f t="shared" si="252"/>
        <v>OUEST</v>
      </c>
      <c r="M3989" s="11">
        <f t="shared" si="253"/>
        <v>9185</v>
      </c>
      <c r="N3989" s="11">
        <f t="shared" si="254"/>
        <v>1415</v>
      </c>
    </row>
    <row r="3990" spans="1:14" x14ac:dyDescent="0.25">
      <c r="A3990" s="5">
        <v>31</v>
      </c>
      <c r="B3990" s="9" t="s">
        <v>133</v>
      </c>
      <c r="C3990" s="10" t="s">
        <v>134</v>
      </c>
      <c r="D3990" s="11">
        <v>2011</v>
      </c>
      <c r="E3990" s="7" t="s">
        <v>195</v>
      </c>
      <c r="F3990" s="8">
        <v>15415.118635299386</v>
      </c>
      <c r="G3990" s="8">
        <v>152058.0523185913</v>
      </c>
      <c r="H3990" s="8">
        <v>11387.465142804149</v>
      </c>
      <c r="I3990" s="8">
        <v>106203.09945955001</v>
      </c>
      <c r="J3990" t="str">
        <f>LOOKUP(A3990,Feuil7!A$2:A$28,Feuil7!D$2:D$28)</f>
        <v>NORD-PAS-DE-CALAIS</v>
      </c>
      <c r="K3990" t="str">
        <f t="shared" si="251"/>
        <v>niveau secondaire</v>
      </c>
      <c r="L3990" t="str">
        <f t="shared" si="252"/>
        <v/>
      </c>
      <c r="M3990" s="11">
        <f t="shared" si="253"/>
        <v>285063.73555624485</v>
      </c>
      <c r="N3990" s="11">
        <f t="shared" si="254"/>
        <v>26802.583778103537</v>
      </c>
    </row>
    <row r="3991" spans="1:14" x14ac:dyDescent="0.25">
      <c r="A3991" s="5">
        <v>24</v>
      </c>
      <c r="B3991" s="9" t="s">
        <v>102</v>
      </c>
      <c r="C3991" s="10" t="s">
        <v>103</v>
      </c>
      <c r="D3991">
        <v>1968</v>
      </c>
      <c r="E3991" s="7" t="s">
        <v>197</v>
      </c>
      <c r="F3991" s="8">
        <v>444</v>
      </c>
      <c r="G3991" s="8">
        <v>4884</v>
      </c>
      <c r="H3991" s="8">
        <v>332</v>
      </c>
      <c r="I3991" s="8">
        <v>1832</v>
      </c>
      <c r="J3991" t="str">
        <f>LOOKUP(A3991,Feuil7!A$2:A$28,Feuil7!D$2:D$28)</f>
        <v>CENTRE</v>
      </c>
      <c r="K3991" t="str">
        <f t="shared" si="251"/>
        <v>niveau supérieur</v>
      </c>
      <c r="L3991" t="str">
        <f t="shared" si="252"/>
        <v>BASSIN PARISIEN</v>
      </c>
      <c r="M3991" s="11">
        <f t="shared" si="253"/>
        <v>7492</v>
      </c>
      <c r="N3991" s="11">
        <f t="shared" si="254"/>
        <v>776</v>
      </c>
    </row>
    <row r="3992" spans="1:14" x14ac:dyDescent="0.25">
      <c r="A3992" s="5">
        <v>11</v>
      </c>
      <c r="B3992" s="9" t="s">
        <v>191</v>
      </c>
      <c r="C3992" s="10" t="s">
        <v>192</v>
      </c>
      <c r="D3992">
        <v>1968</v>
      </c>
      <c r="E3992" s="7" t="s">
        <v>197</v>
      </c>
      <c r="F3992" s="8">
        <v>1088</v>
      </c>
      <c r="G3992" s="8">
        <v>12736</v>
      </c>
      <c r="H3992" s="8">
        <v>952</v>
      </c>
      <c r="I3992" s="8">
        <v>4132</v>
      </c>
      <c r="J3992" t="str">
        <f>LOOKUP(A3992,Feuil7!A$2:A$28,Feuil7!D$2:D$28)</f>
        <v>ILE-DE-FRANCE</v>
      </c>
      <c r="K3992" t="str">
        <f t="shared" si="251"/>
        <v>niveau supérieur</v>
      </c>
      <c r="L3992" t="str">
        <f t="shared" si="252"/>
        <v>REGION PARISIENNE</v>
      </c>
      <c r="M3992" s="11">
        <f t="shared" si="253"/>
        <v>18908</v>
      </c>
      <c r="N3992" s="11">
        <f t="shared" si="254"/>
        <v>2040</v>
      </c>
    </row>
    <row r="3993" spans="1:14" x14ac:dyDescent="0.25">
      <c r="A3993" s="5">
        <v>82</v>
      </c>
      <c r="B3993" s="9" t="s">
        <v>96</v>
      </c>
      <c r="C3993" s="10" t="s">
        <v>97</v>
      </c>
      <c r="D3993" s="11">
        <v>2006</v>
      </c>
      <c r="E3993" s="7" t="s">
        <v>196</v>
      </c>
      <c r="F3993" s="8">
        <v>6272.9619517792335</v>
      </c>
      <c r="G3993" s="8">
        <v>32472.142449930223</v>
      </c>
      <c r="H3993" s="8">
        <v>5612.6366197545185</v>
      </c>
      <c r="I3993" s="8">
        <v>37410.115803404893</v>
      </c>
      <c r="J3993" t="str">
        <f>LOOKUP(A3993,Feuil7!A$2:A$28,Feuil7!D$2:D$28)</f>
        <v>RHONE-ALPES</v>
      </c>
      <c r="K3993" t="str">
        <f t="shared" si="251"/>
        <v>niveau supérieur</v>
      </c>
      <c r="L3993" t="str">
        <f t="shared" si="252"/>
        <v>CENTRE-EST</v>
      </c>
      <c r="M3993" s="11">
        <f t="shared" si="253"/>
        <v>81767.856824868868</v>
      </c>
      <c r="N3993" s="11">
        <f t="shared" si="254"/>
        <v>11885.598571533752</v>
      </c>
    </row>
    <row r="3994" spans="1:14" x14ac:dyDescent="0.25">
      <c r="A3994" s="5">
        <v>21</v>
      </c>
      <c r="B3994" s="9" t="s">
        <v>25</v>
      </c>
      <c r="C3994" s="10" t="s">
        <v>26</v>
      </c>
      <c r="D3994" s="11">
        <v>1975</v>
      </c>
      <c r="E3994" s="7" t="s">
        <v>196</v>
      </c>
      <c r="F3994" s="8">
        <v>910</v>
      </c>
      <c r="G3994" s="8">
        <v>4695</v>
      </c>
      <c r="H3994" s="8">
        <v>985</v>
      </c>
      <c r="I3994" s="8">
        <v>3315</v>
      </c>
      <c r="J3994" t="str">
        <f>LOOKUP(A3994,Feuil7!A$2:A$28,Feuil7!D$2:D$28)</f>
        <v>CHAMPAGNE-ARDENNE</v>
      </c>
      <c r="K3994" t="str">
        <f t="shared" si="251"/>
        <v>niveau supérieur</v>
      </c>
      <c r="L3994" t="str">
        <f t="shared" si="252"/>
        <v>BASSIN PARISIEN</v>
      </c>
      <c r="M3994" s="11">
        <f t="shared" si="253"/>
        <v>9905</v>
      </c>
      <c r="N3994" s="11">
        <f t="shared" si="254"/>
        <v>1895</v>
      </c>
    </row>
    <row r="3995" spans="1:14" x14ac:dyDescent="0.25">
      <c r="A3995" s="5">
        <v>25</v>
      </c>
      <c r="B3995" s="9" t="s">
        <v>35</v>
      </c>
      <c r="C3995" s="10" t="s">
        <v>36</v>
      </c>
      <c r="D3995" s="11">
        <v>1975</v>
      </c>
      <c r="E3995" s="7" t="s">
        <v>11</v>
      </c>
      <c r="F3995" s="8">
        <v>11060</v>
      </c>
      <c r="G3995" s="8">
        <v>62815</v>
      </c>
      <c r="H3995" s="8">
        <v>8100</v>
      </c>
      <c r="I3995" s="8">
        <v>76140</v>
      </c>
      <c r="J3995" t="str">
        <f>LOOKUP(A3995,Feuil7!A$2:A$28,Feuil7!D$2:D$28)</f>
        <v>BASSE-NORMANDIE</v>
      </c>
      <c r="K3995" t="str">
        <f t="shared" si="251"/>
        <v>niveau primaire</v>
      </c>
      <c r="L3995" t="str">
        <f t="shared" si="252"/>
        <v>BASSIN PARISIEN</v>
      </c>
      <c r="M3995" s="11">
        <f t="shared" si="253"/>
        <v>158115</v>
      </c>
      <c r="N3995" s="11">
        <f t="shared" si="254"/>
        <v>19160</v>
      </c>
    </row>
    <row r="3996" spans="1:14" x14ac:dyDescent="0.25">
      <c r="A3996" s="5">
        <v>25</v>
      </c>
      <c r="B3996" s="9" t="s">
        <v>112</v>
      </c>
      <c r="C3996" s="10" t="s">
        <v>113</v>
      </c>
      <c r="D3996">
        <v>1968</v>
      </c>
      <c r="E3996" s="7" t="s">
        <v>196</v>
      </c>
      <c r="F3996" s="8">
        <v>1416</v>
      </c>
      <c r="G3996" s="8">
        <v>4420</v>
      </c>
      <c r="H3996" s="8">
        <v>1860</v>
      </c>
      <c r="I3996" s="8">
        <v>4340</v>
      </c>
      <c r="J3996" t="str">
        <f>LOOKUP(A3996,Feuil7!A$2:A$28,Feuil7!D$2:D$28)</f>
        <v>BASSE-NORMANDIE</v>
      </c>
      <c r="K3996" t="str">
        <f t="shared" si="251"/>
        <v>niveau supérieur</v>
      </c>
      <c r="L3996" t="str">
        <f t="shared" si="252"/>
        <v>BASSIN PARISIEN</v>
      </c>
      <c r="M3996" s="11">
        <f t="shared" si="253"/>
        <v>12036</v>
      </c>
      <c r="N3996" s="11">
        <f t="shared" si="254"/>
        <v>3276</v>
      </c>
    </row>
    <row r="3997" spans="1:14" x14ac:dyDescent="0.25">
      <c r="A3997" s="5">
        <v>23</v>
      </c>
      <c r="B3997" s="9" t="s">
        <v>66</v>
      </c>
      <c r="C3997" s="10" t="s">
        <v>67</v>
      </c>
      <c r="D3997" s="11">
        <v>1975</v>
      </c>
      <c r="E3997" s="7" t="s">
        <v>197</v>
      </c>
      <c r="F3997" s="8">
        <v>550</v>
      </c>
      <c r="G3997" s="8">
        <v>5340</v>
      </c>
      <c r="H3997" s="8">
        <v>825</v>
      </c>
      <c r="I3997" s="8">
        <v>4155</v>
      </c>
      <c r="J3997" t="str">
        <f>LOOKUP(A3997,Feuil7!A$2:A$28,Feuil7!D$2:D$28)</f>
        <v>HAUTE-NORMANDIE</v>
      </c>
      <c r="K3997" t="str">
        <f t="shared" si="251"/>
        <v>niveau supérieur</v>
      </c>
      <c r="L3997" t="str">
        <f t="shared" si="252"/>
        <v>BASSIN PARISIEN</v>
      </c>
      <c r="M3997" s="11">
        <f t="shared" si="253"/>
        <v>10870</v>
      </c>
      <c r="N3997" s="11">
        <f t="shared" si="254"/>
        <v>1375</v>
      </c>
    </row>
    <row r="3998" spans="1:14" x14ac:dyDescent="0.25">
      <c r="A3998" s="5">
        <v>82</v>
      </c>
      <c r="B3998" s="9" t="s">
        <v>47</v>
      </c>
      <c r="C3998" s="10" t="s">
        <v>155</v>
      </c>
      <c r="D3998" s="11">
        <v>1990</v>
      </c>
      <c r="E3998" s="7" t="s">
        <v>195</v>
      </c>
      <c r="F3998" s="8">
        <v>11808</v>
      </c>
      <c r="G3998" s="8">
        <v>50032</v>
      </c>
      <c r="H3998" s="8">
        <v>8220</v>
      </c>
      <c r="I3998" s="8">
        <v>34240</v>
      </c>
      <c r="J3998" t="str">
        <f>LOOKUP(A3998,Feuil7!A$2:A$28,Feuil7!D$2:D$28)</f>
        <v>RHONE-ALPES</v>
      </c>
      <c r="K3998" t="str">
        <f t="shared" si="251"/>
        <v>niveau secondaire</v>
      </c>
      <c r="L3998" t="str">
        <f t="shared" si="252"/>
        <v>CENTRE-EST</v>
      </c>
      <c r="M3998" s="11">
        <f t="shared" si="253"/>
        <v>104300</v>
      </c>
      <c r="N3998" s="11">
        <f t="shared" si="254"/>
        <v>20028</v>
      </c>
    </row>
    <row r="3999" spans="1:14" x14ac:dyDescent="0.25">
      <c r="A3999" s="5">
        <v>41</v>
      </c>
      <c r="B3999" s="9" t="s">
        <v>119</v>
      </c>
      <c r="C3999" s="10" t="s">
        <v>120</v>
      </c>
      <c r="D3999" s="11">
        <v>1975</v>
      </c>
      <c r="E3999" s="7" t="s">
        <v>194</v>
      </c>
      <c r="F3999" s="8">
        <v>835</v>
      </c>
      <c r="G3999" s="8">
        <v>1895</v>
      </c>
      <c r="H3999" s="8">
        <v>900</v>
      </c>
      <c r="I3999" s="8">
        <v>2795</v>
      </c>
      <c r="J3999" t="str">
        <f>LOOKUP(A3999,Feuil7!A$2:A$28,Feuil7!D$2:D$28)</f>
        <v>LORRAINE</v>
      </c>
      <c r="K3999" t="str">
        <f t="shared" si="251"/>
        <v>niveau secondaire</v>
      </c>
      <c r="L3999" t="str">
        <f t="shared" si="252"/>
        <v>EST</v>
      </c>
      <c r="M3999" s="11">
        <f t="shared" si="253"/>
        <v>6425</v>
      </c>
      <c r="N3999" s="11">
        <f t="shared" si="254"/>
        <v>1735</v>
      </c>
    </row>
    <row r="4000" spans="1:14" x14ac:dyDescent="0.25">
      <c r="A4000" s="5">
        <v>93</v>
      </c>
      <c r="B4000" s="9" t="s">
        <v>172</v>
      </c>
      <c r="C4000" s="10" t="s">
        <v>173</v>
      </c>
      <c r="D4000" s="11">
        <v>1982</v>
      </c>
      <c r="E4000" s="7" t="s">
        <v>194</v>
      </c>
      <c r="F4000" s="8">
        <v>2240</v>
      </c>
      <c r="G4000" s="8">
        <v>6976</v>
      </c>
      <c r="H4000" s="8">
        <v>2288</v>
      </c>
      <c r="I4000" s="8">
        <v>10356</v>
      </c>
      <c r="J4000" t="str">
        <f>LOOKUP(A4000,Feuil7!A$2:A$28,Feuil7!D$2:D$28)</f>
        <v>PROVENCE-ALPES-COTE D'AZUR</v>
      </c>
      <c r="K4000" t="str">
        <f t="shared" si="251"/>
        <v>niveau secondaire</v>
      </c>
      <c r="L4000" t="str">
        <f t="shared" si="252"/>
        <v>MEDITERRANEE</v>
      </c>
      <c r="M4000" s="11">
        <f t="shared" si="253"/>
        <v>21860</v>
      </c>
      <c r="N4000" s="11">
        <f t="shared" si="254"/>
        <v>4528</v>
      </c>
    </row>
    <row r="4001" spans="1:14" x14ac:dyDescent="0.25">
      <c r="A4001" s="5">
        <v>52</v>
      </c>
      <c r="B4001" s="9" t="s">
        <v>57</v>
      </c>
      <c r="C4001" s="10" t="s">
        <v>117</v>
      </c>
      <c r="D4001" s="11">
        <v>1999</v>
      </c>
      <c r="E4001" s="7" t="s">
        <v>196</v>
      </c>
      <c r="F4001" s="8">
        <v>2091</v>
      </c>
      <c r="G4001" s="8">
        <v>8443</v>
      </c>
      <c r="H4001" s="8">
        <v>2022</v>
      </c>
      <c r="I4001" s="8">
        <v>9160</v>
      </c>
      <c r="J4001" t="str">
        <f>LOOKUP(A4001,Feuil7!A$2:A$28,Feuil7!D$2:D$28)</f>
        <v>PAYS DE LA LOIRE</v>
      </c>
      <c r="K4001" t="str">
        <f t="shared" si="251"/>
        <v>niveau supérieur</v>
      </c>
      <c r="L4001" t="str">
        <f t="shared" si="252"/>
        <v>OUEST</v>
      </c>
      <c r="M4001" s="11">
        <f t="shared" si="253"/>
        <v>21716</v>
      </c>
      <c r="N4001" s="11">
        <f t="shared" si="254"/>
        <v>4113</v>
      </c>
    </row>
    <row r="4002" spans="1:14" x14ac:dyDescent="0.25">
      <c r="A4002" s="5">
        <v>11</v>
      </c>
      <c r="B4002" s="9" t="s">
        <v>160</v>
      </c>
      <c r="C4002" s="10" t="s">
        <v>161</v>
      </c>
      <c r="D4002" s="11">
        <v>2006</v>
      </c>
      <c r="E4002" s="7" t="s">
        <v>194</v>
      </c>
      <c r="F4002" s="8">
        <v>4710.9528016057739</v>
      </c>
      <c r="G4002" s="8">
        <v>22884.034831088429</v>
      </c>
      <c r="H4002" s="8">
        <v>3720.003237503714</v>
      </c>
      <c r="I4002" s="8">
        <v>33838.326173293717</v>
      </c>
      <c r="J4002" t="str">
        <f>LOOKUP(A4002,Feuil7!A$2:A$28,Feuil7!D$2:D$28)</f>
        <v>ILE-DE-FRANCE</v>
      </c>
      <c r="K4002" t="str">
        <f t="shared" si="251"/>
        <v>niveau secondaire</v>
      </c>
      <c r="L4002" t="str">
        <f t="shared" si="252"/>
        <v>REGION PARISIENNE</v>
      </c>
      <c r="M4002" s="11">
        <f t="shared" si="253"/>
        <v>65153.317043491639</v>
      </c>
      <c r="N4002" s="11">
        <f t="shared" si="254"/>
        <v>8430.9560391094874</v>
      </c>
    </row>
    <row r="4003" spans="1:14" x14ac:dyDescent="0.25">
      <c r="A4003" s="5">
        <v>24</v>
      </c>
      <c r="B4003" s="9" t="s">
        <v>86</v>
      </c>
      <c r="C4003" s="10" t="s">
        <v>87</v>
      </c>
      <c r="D4003" s="11">
        <v>2011</v>
      </c>
      <c r="E4003" s="7" t="s">
        <v>11</v>
      </c>
      <c r="F4003" s="8">
        <v>2851.1171201333555</v>
      </c>
      <c r="G4003" s="8">
        <v>28523.573657422156</v>
      </c>
      <c r="H4003" s="8">
        <v>1657.3018747350714</v>
      </c>
      <c r="I4003" s="8">
        <v>35285.579910947708</v>
      </c>
      <c r="J4003" t="str">
        <f>LOOKUP(A4003,Feuil7!A$2:A$28,Feuil7!D$2:D$28)</f>
        <v>CENTRE</v>
      </c>
      <c r="K4003" t="str">
        <f t="shared" si="251"/>
        <v>niveau primaire</v>
      </c>
      <c r="L4003" t="str">
        <f t="shared" si="252"/>
        <v>BASSIN PARISIEN</v>
      </c>
      <c r="M4003" s="11">
        <f t="shared" si="253"/>
        <v>68317.572563238296</v>
      </c>
      <c r="N4003" s="11">
        <f t="shared" si="254"/>
        <v>4508.418994868427</v>
      </c>
    </row>
    <row r="4004" spans="1:14" x14ac:dyDescent="0.25">
      <c r="A4004" s="5">
        <v>24</v>
      </c>
      <c r="B4004" s="9" t="s">
        <v>45</v>
      </c>
      <c r="C4004" s="10" t="s">
        <v>46</v>
      </c>
      <c r="D4004" s="11">
        <v>1975</v>
      </c>
      <c r="E4004" s="7" t="s">
        <v>193</v>
      </c>
      <c r="F4004" s="8">
        <v>3205</v>
      </c>
      <c r="G4004" s="8">
        <v>26200</v>
      </c>
      <c r="H4004" s="8">
        <v>4365</v>
      </c>
      <c r="I4004" s="8">
        <v>36205</v>
      </c>
      <c r="J4004" t="str">
        <f>LOOKUP(A4004,Feuil7!A$2:A$28,Feuil7!D$2:D$28)</f>
        <v>CENTRE</v>
      </c>
      <c r="K4004" t="str">
        <f t="shared" si="251"/>
        <v>niveau primaire</v>
      </c>
      <c r="L4004" t="str">
        <f t="shared" si="252"/>
        <v>BASSIN PARISIEN</v>
      </c>
      <c r="M4004" s="11">
        <f t="shared" si="253"/>
        <v>69975</v>
      </c>
      <c r="N4004" s="11">
        <f t="shared" si="254"/>
        <v>7570</v>
      </c>
    </row>
    <row r="4005" spans="1:14" x14ac:dyDescent="0.25">
      <c r="A4005" s="5">
        <v>54</v>
      </c>
      <c r="B4005" s="9" t="s">
        <v>164</v>
      </c>
      <c r="C4005" s="10" t="s">
        <v>165</v>
      </c>
      <c r="D4005" s="11">
        <v>1982</v>
      </c>
      <c r="E4005" s="7" t="s">
        <v>194</v>
      </c>
      <c r="F4005" s="8">
        <v>1512</v>
      </c>
      <c r="G4005" s="8">
        <v>3372</v>
      </c>
      <c r="H4005" s="8">
        <v>2240</v>
      </c>
      <c r="I4005" s="8">
        <v>5620</v>
      </c>
      <c r="J4005" t="str">
        <f>LOOKUP(A4005,Feuil7!A$2:A$28,Feuil7!D$2:D$28)</f>
        <v>POITOU-CHARENTES</v>
      </c>
      <c r="K4005" t="str">
        <f t="shared" si="251"/>
        <v>niveau secondaire</v>
      </c>
      <c r="L4005" t="str">
        <f t="shared" si="252"/>
        <v>OUEST</v>
      </c>
      <c r="M4005" s="11">
        <f t="shared" si="253"/>
        <v>12744</v>
      </c>
      <c r="N4005" s="11">
        <f t="shared" si="254"/>
        <v>3752</v>
      </c>
    </row>
    <row r="4006" spans="1:14" x14ac:dyDescent="0.25">
      <c r="A4006" s="5">
        <v>82</v>
      </c>
      <c r="B4006" s="9" t="s">
        <v>88</v>
      </c>
      <c r="C4006" s="10" t="s">
        <v>89</v>
      </c>
      <c r="D4006">
        <v>1968</v>
      </c>
      <c r="E4006" s="7" t="s">
        <v>193</v>
      </c>
      <c r="F4006" s="8">
        <v>12184</v>
      </c>
      <c r="G4006" s="8">
        <v>66968</v>
      </c>
      <c r="H4006" s="8">
        <v>12356</v>
      </c>
      <c r="I4006" s="8">
        <v>80672</v>
      </c>
      <c r="J4006" t="str">
        <f>LOOKUP(A4006,Feuil7!A$2:A$28,Feuil7!D$2:D$28)</f>
        <v>RHONE-ALPES</v>
      </c>
      <c r="K4006" t="str">
        <f t="shared" si="251"/>
        <v>niveau primaire</v>
      </c>
      <c r="L4006" t="str">
        <f t="shared" si="252"/>
        <v>CENTRE-EST</v>
      </c>
      <c r="M4006" s="11">
        <f t="shared" si="253"/>
        <v>172180</v>
      </c>
      <c r="N4006" s="11">
        <f t="shared" si="254"/>
        <v>24540</v>
      </c>
    </row>
    <row r="4007" spans="1:14" x14ac:dyDescent="0.25">
      <c r="A4007" s="5">
        <v>93</v>
      </c>
      <c r="B4007" s="9" t="s">
        <v>14</v>
      </c>
      <c r="C4007" s="10" t="s">
        <v>171</v>
      </c>
      <c r="D4007" s="11">
        <v>1982</v>
      </c>
      <c r="E4007" s="7" t="s">
        <v>11</v>
      </c>
      <c r="F4007" s="8">
        <v>13032</v>
      </c>
      <c r="G4007" s="8">
        <v>87748</v>
      </c>
      <c r="H4007" s="8">
        <v>10056</v>
      </c>
      <c r="I4007" s="8">
        <v>108032</v>
      </c>
      <c r="J4007" t="str">
        <f>LOOKUP(A4007,Feuil7!A$2:A$28,Feuil7!D$2:D$28)</f>
        <v>PROVENCE-ALPES-COTE D'AZUR</v>
      </c>
      <c r="K4007" t="str">
        <f t="shared" si="251"/>
        <v>niveau primaire</v>
      </c>
      <c r="L4007" t="str">
        <f t="shared" si="252"/>
        <v>MEDITERRANEE</v>
      </c>
      <c r="M4007" s="11">
        <f t="shared" si="253"/>
        <v>218868</v>
      </c>
      <c r="N4007" s="11">
        <f t="shared" si="254"/>
        <v>23088</v>
      </c>
    </row>
    <row r="4008" spans="1:14" x14ac:dyDescent="0.25">
      <c r="A4008" s="5">
        <v>43</v>
      </c>
      <c r="B4008" s="9" t="s">
        <v>184</v>
      </c>
      <c r="C4008" s="10" t="s">
        <v>185</v>
      </c>
      <c r="D4008" s="11">
        <v>1990</v>
      </c>
      <c r="E4008" s="7" t="s">
        <v>193</v>
      </c>
      <c r="F4008" s="8">
        <v>207</v>
      </c>
      <c r="G4008" s="8">
        <v>7428</v>
      </c>
      <c r="H4008" s="8">
        <v>216</v>
      </c>
      <c r="I4008" s="8">
        <v>11576</v>
      </c>
      <c r="J4008" t="str">
        <f>LOOKUP(A4008,Feuil7!A$2:A$28,Feuil7!D$2:D$28)</f>
        <v>FRANCHE-COMTE</v>
      </c>
      <c r="K4008" t="str">
        <f t="shared" si="251"/>
        <v>niveau primaire</v>
      </c>
      <c r="L4008" t="str">
        <f t="shared" si="252"/>
        <v>EST</v>
      </c>
      <c r="M4008" s="11">
        <f t="shared" si="253"/>
        <v>19427</v>
      </c>
      <c r="N4008" s="11">
        <f t="shared" si="254"/>
        <v>423</v>
      </c>
    </row>
    <row r="4009" spans="1:14" x14ac:dyDescent="0.25">
      <c r="A4009" s="5">
        <v>93</v>
      </c>
      <c r="B4009" s="9" t="s">
        <v>172</v>
      </c>
      <c r="C4009" s="10" t="s">
        <v>173</v>
      </c>
      <c r="D4009" s="11">
        <v>1975</v>
      </c>
      <c r="E4009" s="7" t="s">
        <v>196</v>
      </c>
      <c r="F4009" s="8">
        <v>1375</v>
      </c>
      <c r="G4009" s="8">
        <v>8480</v>
      </c>
      <c r="H4009" s="8">
        <v>1690</v>
      </c>
      <c r="I4009" s="8">
        <v>6605</v>
      </c>
      <c r="J4009" t="str">
        <f>LOOKUP(A4009,Feuil7!A$2:A$28,Feuil7!D$2:D$28)</f>
        <v>PROVENCE-ALPES-COTE D'AZUR</v>
      </c>
      <c r="K4009" t="str">
        <f t="shared" si="251"/>
        <v>niveau supérieur</v>
      </c>
      <c r="L4009" t="str">
        <f t="shared" si="252"/>
        <v>MEDITERRANEE</v>
      </c>
      <c r="M4009" s="11">
        <f t="shared" si="253"/>
        <v>18150</v>
      </c>
      <c r="N4009" s="11">
        <f t="shared" si="254"/>
        <v>3065</v>
      </c>
    </row>
    <row r="4010" spans="1:14" x14ac:dyDescent="0.25">
      <c r="A4010" s="5">
        <v>82</v>
      </c>
      <c r="B4010" s="6" t="s">
        <v>307</v>
      </c>
      <c r="C4010" s="7" t="s">
        <v>10</v>
      </c>
      <c r="D4010" s="11">
        <v>1990</v>
      </c>
      <c r="E4010" s="7" t="s">
        <v>11</v>
      </c>
      <c r="F4010" s="8">
        <v>4779</v>
      </c>
      <c r="G4010" s="8">
        <v>38480</v>
      </c>
      <c r="H4010" s="8">
        <v>3669</v>
      </c>
      <c r="I4010" s="8">
        <v>44168</v>
      </c>
      <c r="J4010" t="str">
        <f>LOOKUP(A4010,Feuil7!A$2:A$28,Feuil7!D$2:D$28)</f>
        <v>RHONE-ALPES</v>
      </c>
      <c r="K4010" t="str">
        <f t="shared" si="251"/>
        <v>niveau primaire</v>
      </c>
      <c r="L4010" t="str">
        <f t="shared" si="252"/>
        <v>CENTRE-EST</v>
      </c>
      <c r="M4010" s="11">
        <f t="shared" si="253"/>
        <v>91096</v>
      </c>
      <c r="N4010" s="11">
        <f t="shared" si="254"/>
        <v>8448</v>
      </c>
    </row>
    <row r="4011" spans="1:14" x14ac:dyDescent="0.25">
      <c r="A4011" s="5">
        <v>41</v>
      </c>
      <c r="B4011" s="9" t="s">
        <v>180</v>
      </c>
      <c r="C4011" s="10" t="s">
        <v>181</v>
      </c>
      <c r="D4011" s="11">
        <v>1975</v>
      </c>
      <c r="E4011" s="7" t="s">
        <v>194</v>
      </c>
      <c r="F4011" s="8">
        <v>1905</v>
      </c>
      <c r="G4011" s="8">
        <v>3420</v>
      </c>
      <c r="H4011" s="8">
        <v>2330</v>
      </c>
      <c r="I4011" s="8">
        <v>5230</v>
      </c>
      <c r="J4011" t="str">
        <f>LOOKUP(A4011,Feuil7!A$2:A$28,Feuil7!D$2:D$28)</f>
        <v>LORRAINE</v>
      </c>
      <c r="K4011" t="str">
        <f t="shared" si="251"/>
        <v>niveau secondaire</v>
      </c>
      <c r="L4011" t="str">
        <f t="shared" si="252"/>
        <v>EST</v>
      </c>
      <c r="M4011" s="11">
        <f t="shared" si="253"/>
        <v>12885</v>
      </c>
      <c r="N4011" s="11">
        <f t="shared" si="254"/>
        <v>4235</v>
      </c>
    </row>
    <row r="4012" spans="1:14" x14ac:dyDescent="0.25">
      <c r="A4012" s="5">
        <v>91</v>
      </c>
      <c r="B4012" s="9" t="s">
        <v>108</v>
      </c>
      <c r="C4012" s="10" t="s">
        <v>109</v>
      </c>
      <c r="D4012" s="11">
        <v>2006</v>
      </c>
      <c r="E4012" s="7" t="s">
        <v>194</v>
      </c>
      <c r="F4012" s="8">
        <v>188.37403789660456</v>
      </c>
      <c r="G4012" s="8">
        <v>1689.9094803833505</v>
      </c>
      <c r="H4012" s="8">
        <v>124.22911713418449</v>
      </c>
      <c r="I4012" s="8">
        <v>2503.2371458456141</v>
      </c>
      <c r="J4012" t="str">
        <f>LOOKUP(A4012,Feuil7!A$2:A$28,Feuil7!D$2:D$28)</f>
        <v>LANGUEDOC-ROUSSILLON</v>
      </c>
      <c r="K4012" t="str">
        <f t="shared" si="251"/>
        <v>niveau secondaire</v>
      </c>
      <c r="L4012" t="str">
        <f t="shared" si="252"/>
        <v>MEDITERRANEE</v>
      </c>
      <c r="M4012" s="11">
        <f t="shared" si="253"/>
        <v>4505.7497812597539</v>
      </c>
      <c r="N4012" s="11">
        <f t="shared" si="254"/>
        <v>312.60315503078903</v>
      </c>
    </row>
    <row r="4013" spans="1:14" x14ac:dyDescent="0.25">
      <c r="A4013" s="5">
        <v>91</v>
      </c>
      <c r="B4013" s="9" t="s">
        <v>80</v>
      </c>
      <c r="C4013" s="10" t="s">
        <v>81</v>
      </c>
      <c r="D4013" s="11">
        <v>2011</v>
      </c>
      <c r="E4013" s="7" t="s">
        <v>193</v>
      </c>
      <c r="F4013" s="8">
        <v>226.32142689140886</v>
      </c>
      <c r="G4013" s="8">
        <v>27905.119842716733</v>
      </c>
      <c r="H4013" s="8">
        <v>186.68458850541643</v>
      </c>
      <c r="I4013" s="8">
        <v>39188.569881541298</v>
      </c>
      <c r="J4013" t="str">
        <f>LOOKUP(A4013,Feuil7!A$2:A$28,Feuil7!D$2:D$28)</f>
        <v>LANGUEDOC-ROUSSILLON</v>
      </c>
      <c r="K4013" t="str">
        <f t="shared" si="251"/>
        <v>niveau primaire</v>
      </c>
      <c r="L4013" t="str">
        <f t="shared" si="252"/>
        <v>MEDITERRANEE</v>
      </c>
      <c r="M4013" s="11">
        <f t="shared" si="253"/>
        <v>67506.695739654853</v>
      </c>
      <c r="N4013" s="11">
        <f t="shared" si="254"/>
        <v>413.00601539682532</v>
      </c>
    </row>
    <row r="4014" spans="1:14" x14ac:dyDescent="0.25">
      <c r="A4014" s="5">
        <v>83</v>
      </c>
      <c r="B4014" s="9" t="s">
        <v>37</v>
      </c>
      <c r="C4014" s="10" t="s">
        <v>38</v>
      </c>
      <c r="D4014" s="11">
        <v>2006</v>
      </c>
      <c r="E4014" s="7" t="s">
        <v>194</v>
      </c>
      <c r="F4014" s="8">
        <v>372.43462378418241</v>
      </c>
      <c r="G4014" s="8">
        <v>3860.6058113365793</v>
      </c>
      <c r="H4014" s="8">
        <v>270.61294129104567</v>
      </c>
      <c r="I4014" s="8">
        <v>6087.7154578151894</v>
      </c>
      <c r="J4014" t="str">
        <f>LOOKUP(A4014,Feuil7!A$2:A$28,Feuil7!D$2:D$28)</f>
        <v>AUVERGNE</v>
      </c>
      <c r="K4014" t="str">
        <f t="shared" si="251"/>
        <v>niveau secondaire</v>
      </c>
      <c r="L4014" t="str">
        <f t="shared" si="252"/>
        <v>CENTRE-EST</v>
      </c>
      <c r="M4014" s="11">
        <f t="shared" si="253"/>
        <v>10591.368834226996</v>
      </c>
      <c r="N4014" s="11">
        <f t="shared" si="254"/>
        <v>643.04756507522802</v>
      </c>
    </row>
    <row r="4015" spans="1:14" x14ac:dyDescent="0.25">
      <c r="A4015" s="5">
        <v>25</v>
      </c>
      <c r="B4015" s="9" t="s">
        <v>35</v>
      </c>
      <c r="C4015" s="10" t="s">
        <v>36</v>
      </c>
      <c r="D4015" s="11">
        <v>1990</v>
      </c>
      <c r="E4015" s="7" t="s">
        <v>197</v>
      </c>
      <c r="F4015" s="8">
        <v>1651</v>
      </c>
      <c r="G4015" s="8">
        <v>19146</v>
      </c>
      <c r="H4015" s="8">
        <v>2112</v>
      </c>
      <c r="I4015" s="8">
        <v>17456</v>
      </c>
      <c r="J4015" t="str">
        <f>LOOKUP(A4015,Feuil7!A$2:A$28,Feuil7!D$2:D$28)</f>
        <v>BASSE-NORMANDIE</v>
      </c>
      <c r="K4015" t="str">
        <f t="shared" si="251"/>
        <v>niveau supérieur</v>
      </c>
      <c r="L4015" t="str">
        <f t="shared" si="252"/>
        <v>BASSIN PARISIEN</v>
      </c>
      <c r="M4015" s="11">
        <f t="shared" si="253"/>
        <v>40365</v>
      </c>
      <c r="N4015" s="11">
        <f t="shared" si="254"/>
        <v>3763</v>
      </c>
    </row>
    <row r="4016" spans="1:14" x14ac:dyDescent="0.25">
      <c r="A4016" s="5">
        <v>41</v>
      </c>
      <c r="B4016" s="9" t="s">
        <v>123</v>
      </c>
      <c r="C4016" s="10" t="s">
        <v>124</v>
      </c>
      <c r="D4016" s="11">
        <v>1982</v>
      </c>
      <c r="E4016" s="7" t="s">
        <v>195</v>
      </c>
      <c r="F4016" s="8">
        <v>22444</v>
      </c>
      <c r="G4016" s="8">
        <v>68316</v>
      </c>
      <c r="H4016" s="8">
        <v>15724</v>
      </c>
      <c r="I4016" s="8">
        <v>37616</v>
      </c>
      <c r="J4016" t="str">
        <f>LOOKUP(A4016,Feuil7!A$2:A$28,Feuil7!D$2:D$28)</f>
        <v>LORRAINE</v>
      </c>
      <c r="K4016" t="str">
        <f t="shared" si="251"/>
        <v>niveau secondaire</v>
      </c>
      <c r="L4016" t="str">
        <f t="shared" si="252"/>
        <v>EST</v>
      </c>
      <c r="M4016" s="11">
        <f t="shared" si="253"/>
        <v>144100</v>
      </c>
      <c r="N4016" s="11">
        <f t="shared" si="254"/>
        <v>38168</v>
      </c>
    </row>
    <row r="4017" spans="1:14" x14ac:dyDescent="0.25">
      <c r="A4017" s="5">
        <v>21</v>
      </c>
      <c r="B4017" s="9" t="s">
        <v>99</v>
      </c>
      <c r="C4017" s="10" t="s">
        <v>116</v>
      </c>
      <c r="D4017">
        <v>1968</v>
      </c>
      <c r="E4017" s="7" t="s">
        <v>195</v>
      </c>
      <c r="F4017" s="8">
        <v>3440</v>
      </c>
      <c r="G4017" s="8">
        <v>6416</v>
      </c>
      <c r="H4017" s="8">
        <v>1796</v>
      </c>
      <c r="I4017" s="8">
        <v>3188</v>
      </c>
      <c r="J4017" t="str">
        <f>LOOKUP(A4017,Feuil7!A$2:A$28,Feuil7!D$2:D$28)</f>
        <v>CHAMPAGNE-ARDENNE</v>
      </c>
      <c r="K4017" t="str">
        <f t="shared" si="251"/>
        <v>niveau secondaire</v>
      </c>
      <c r="L4017" t="str">
        <f t="shared" si="252"/>
        <v>BASSIN PARISIEN</v>
      </c>
      <c r="M4017" s="11">
        <f t="shared" si="253"/>
        <v>14840</v>
      </c>
      <c r="N4017" s="11">
        <f t="shared" si="254"/>
        <v>5236</v>
      </c>
    </row>
    <row r="4018" spans="1:14" x14ac:dyDescent="0.25">
      <c r="A4018" s="5">
        <v>52</v>
      </c>
      <c r="B4018" s="9" t="s">
        <v>110</v>
      </c>
      <c r="C4018" s="10" t="s">
        <v>111</v>
      </c>
      <c r="D4018" s="11">
        <v>1990</v>
      </c>
      <c r="E4018" s="7" t="s">
        <v>195</v>
      </c>
      <c r="F4018" s="8">
        <v>13804</v>
      </c>
      <c r="G4018" s="8">
        <v>49077</v>
      </c>
      <c r="H4018" s="8">
        <v>10545</v>
      </c>
      <c r="I4018" s="8">
        <v>32456</v>
      </c>
      <c r="J4018" t="str">
        <f>LOOKUP(A4018,Feuil7!A$2:A$28,Feuil7!D$2:D$28)</f>
        <v>PAYS DE LA LOIRE</v>
      </c>
      <c r="K4018" t="str">
        <f t="shared" si="251"/>
        <v>niveau secondaire</v>
      </c>
      <c r="L4018" t="str">
        <f t="shared" si="252"/>
        <v>OUEST</v>
      </c>
      <c r="M4018" s="11">
        <f t="shared" si="253"/>
        <v>105882</v>
      </c>
      <c r="N4018" s="11">
        <f t="shared" si="254"/>
        <v>24349</v>
      </c>
    </row>
    <row r="4019" spans="1:14" x14ac:dyDescent="0.25">
      <c r="A4019" s="5">
        <v>91</v>
      </c>
      <c r="B4019" s="9" t="s">
        <v>141</v>
      </c>
      <c r="C4019" s="10" t="s">
        <v>142</v>
      </c>
      <c r="D4019" s="11">
        <v>2011</v>
      </c>
      <c r="E4019" s="7" t="s">
        <v>193</v>
      </c>
      <c r="F4019" s="8">
        <v>79.359324758575369</v>
      </c>
      <c r="G4019" s="8">
        <v>14015.18845819224</v>
      </c>
      <c r="H4019" s="8">
        <v>58.508147841778182</v>
      </c>
      <c r="I4019" s="8">
        <v>21269.79050494761</v>
      </c>
      <c r="J4019" t="str">
        <f>LOOKUP(A4019,Feuil7!A$2:A$28,Feuil7!D$2:D$28)</f>
        <v>LANGUEDOC-ROUSSILLON</v>
      </c>
      <c r="K4019" t="str">
        <f t="shared" si="251"/>
        <v>niveau primaire</v>
      </c>
      <c r="L4019" t="str">
        <f t="shared" si="252"/>
        <v>MEDITERRANEE</v>
      </c>
      <c r="M4019" s="11">
        <f t="shared" si="253"/>
        <v>35422.846435740204</v>
      </c>
      <c r="N4019" s="11">
        <f t="shared" si="254"/>
        <v>137.86747260035355</v>
      </c>
    </row>
    <row r="4020" spans="1:14" x14ac:dyDescent="0.25">
      <c r="A4020" s="5">
        <v>24</v>
      </c>
      <c r="B4020" s="9" t="s">
        <v>86</v>
      </c>
      <c r="C4020" s="10" t="s">
        <v>87</v>
      </c>
      <c r="D4020" s="11">
        <v>2006</v>
      </c>
      <c r="E4020" s="7" t="s">
        <v>197</v>
      </c>
      <c r="F4020" s="8">
        <v>3248.2105871274948</v>
      </c>
      <c r="G4020" s="8">
        <v>39035.234036038986</v>
      </c>
      <c r="H4020" s="8">
        <v>4404.7479851543712</v>
      </c>
      <c r="I4020" s="8">
        <v>46709.794462626291</v>
      </c>
      <c r="J4020" t="str">
        <f>LOOKUP(A4020,Feuil7!A$2:A$28,Feuil7!D$2:D$28)</f>
        <v>CENTRE</v>
      </c>
      <c r="K4020" t="str">
        <f t="shared" si="251"/>
        <v>niveau supérieur</v>
      </c>
      <c r="L4020" t="str">
        <f t="shared" si="252"/>
        <v>BASSIN PARISIEN</v>
      </c>
      <c r="M4020" s="11">
        <f t="shared" si="253"/>
        <v>93397.987070947143</v>
      </c>
      <c r="N4020" s="11">
        <f t="shared" si="254"/>
        <v>7652.9585722818665</v>
      </c>
    </row>
    <row r="4021" spans="1:14" x14ac:dyDescent="0.25">
      <c r="A4021" s="5">
        <v>52</v>
      </c>
      <c r="B4021" s="9" t="s">
        <v>57</v>
      </c>
      <c r="C4021" s="10" t="s">
        <v>117</v>
      </c>
      <c r="D4021" s="11">
        <v>1999</v>
      </c>
      <c r="E4021" s="7" t="s">
        <v>194</v>
      </c>
      <c r="F4021" s="8">
        <v>1097</v>
      </c>
      <c r="G4021" s="8">
        <v>4853</v>
      </c>
      <c r="H4021" s="8">
        <v>709</v>
      </c>
      <c r="I4021" s="8">
        <v>7231</v>
      </c>
      <c r="J4021" t="str">
        <f>LOOKUP(A4021,Feuil7!A$2:A$28,Feuil7!D$2:D$28)</f>
        <v>PAYS DE LA LOIRE</v>
      </c>
      <c r="K4021" t="str">
        <f t="shared" si="251"/>
        <v>niveau secondaire</v>
      </c>
      <c r="L4021" t="str">
        <f t="shared" si="252"/>
        <v>OUEST</v>
      </c>
      <c r="M4021" s="11">
        <f t="shared" si="253"/>
        <v>13890</v>
      </c>
      <c r="N4021" s="11">
        <f t="shared" si="254"/>
        <v>1806</v>
      </c>
    </row>
    <row r="4022" spans="1:14" x14ac:dyDescent="0.25">
      <c r="A4022" s="5">
        <v>53</v>
      </c>
      <c r="B4022" s="9" t="s">
        <v>70</v>
      </c>
      <c r="C4022" s="10" t="s">
        <v>71</v>
      </c>
      <c r="D4022" s="11">
        <v>1990</v>
      </c>
      <c r="E4022" s="7" t="s">
        <v>193</v>
      </c>
      <c r="F4022" s="8">
        <v>916</v>
      </c>
      <c r="G4022" s="8">
        <v>61512</v>
      </c>
      <c r="H4022" s="8">
        <v>868</v>
      </c>
      <c r="I4022" s="8">
        <v>89404</v>
      </c>
      <c r="J4022" t="str">
        <f>LOOKUP(A4022,Feuil7!A$2:A$28,Feuil7!D$2:D$28)</f>
        <v>BRETAGNE</v>
      </c>
      <c r="K4022" t="str">
        <f t="shared" si="251"/>
        <v>niveau primaire</v>
      </c>
      <c r="L4022" t="str">
        <f t="shared" si="252"/>
        <v>OUEST</v>
      </c>
      <c r="M4022" s="11">
        <f t="shared" si="253"/>
        <v>152700</v>
      </c>
      <c r="N4022" s="11">
        <f t="shared" si="254"/>
        <v>1784</v>
      </c>
    </row>
    <row r="4023" spans="1:14" x14ac:dyDescent="0.25">
      <c r="A4023" s="5">
        <v>24</v>
      </c>
      <c r="B4023" s="9" t="s">
        <v>84</v>
      </c>
      <c r="C4023" s="10" t="s">
        <v>85</v>
      </c>
      <c r="D4023" s="11">
        <v>2011</v>
      </c>
      <c r="E4023" s="7" t="s">
        <v>194</v>
      </c>
      <c r="F4023" s="8">
        <v>762.41252913794472</v>
      </c>
      <c r="G4023" s="8">
        <v>3993.5555941533571</v>
      </c>
      <c r="H4023" s="8">
        <v>607.06391395289575</v>
      </c>
      <c r="I4023" s="8">
        <v>6784.991218769952</v>
      </c>
      <c r="J4023" t="str">
        <f>LOOKUP(A4023,Feuil7!A$2:A$28,Feuil7!D$2:D$28)</f>
        <v>CENTRE</v>
      </c>
      <c r="K4023" t="str">
        <f t="shared" si="251"/>
        <v>niveau secondaire</v>
      </c>
      <c r="L4023" t="str">
        <f t="shared" si="252"/>
        <v>BASSIN PARISIEN</v>
      </c>
      <c r="M4023" s="11">
        <f t="shared" si="253"/>
        <v>12148.023256014149</v>
      </c>
      <c r="N4023" s="11">
        <f t="shared" si="254"/>
        <v>1369.4764430908403</v>
      </c>
    </row>
    <row r="4024" spans="1:14" x14ac:dyDescent="0.25">
      <c r="A4024" s="5">
        <v>53</v>
      </c>
      <c r="B4024" s="9" t="s">
        <v>70</v>
      </c>
      <c r="C4024" s="10" t="s">
        <v>71</v>
      </c>
      <c r="D4024" s="11">
        <v>1999</v>
      </c>
      <c r="E4024" s="7" t="s">
        <v>11</v>
      </c>
      <c r="F4024" s="8">
        <v>2439</v>
      </c>
      <c r="G4024" s="8">
        <v>28975</v>
      </c>
      <c r="H4024" s="8">
        <v>1510</v>
      </c>
      <c r="I4024" s="8">
        <v>47723</v>
      </c>
      <c r="J4024" t="str">
        <f>LOOKUP(A4024,Feuil7!A$2:A$28,Feuil7!D$2:D$28)</f>
        <v>BRETAGNE</v>
      </c>
      <c r="K4024" t="str">
        <f t="shared" si="251"/>
        <v>niveau primaire</v>
      </c>
      <c r="L4024" t="str">
        <f t="shared" si="252"/>
        <v>OUEST</v>
      </c>
      <c r="M4024" s="11">
        <f t="shared" si="253"/>
        <v>80647</v>
      </c>
      <c r="N4024" s="11">
        <f t="shared" si="254"/>
        <v>3949</v>
      </c>
    </row>
    <row r="4025" spans="1:14" x14ac:dyDescent="0.25">
      <c r="A4025" s="5">
        <v>91</v>
      </c>
      <c r="B4025" s="9" t="s">
        <v>108</v>
      </c>
      <c r="C4025" s="10" t="s">
        <v>109</v>
      </c>
      <c r="D4025" s="11">
        <v>1982</v>
      </c>
      <c r="E4025" s="7" t="s">
        <v>194</v>
      </c>
      <c r="F4025" s="8">
        <v>288</v>
      </c>
      <c r="G4025" s="8">
        <v>1068</v>
      </c>
      <c r="H4025" s="8">
        <v>432</v>
      </c>
      <c r="I4025" s="8">
        <v>2060</v>
      </c>
      <c r="J4025" t="str">
        <f>LOOKUP(A4025,Feuil7!A$2:A$28,Feuil7!D$2:D$28)</f>
        <v>LANGUEDOC-ROUSSILLON</v>
      </c>
      <c r="K4025" t="str">
        <f t="shared" si="251"/>
        <v>niveau secondaire</v>
      </c>
      <c r="L4025" t="str">
        <f t="shared" si="252"/>
        <v>MEDITERRANEE</v>
      </c>
      <c r="M4025" s="11">
        <f t="shared" si="253"/>
        <v>3848</v>
      </c>
      <c r="N4025" s="11">
        <f t="shared" si="254"/>
        <v>720</v>
      </c>
    </row>
    <row r="4026" spans="1:14" x14ac:dyDescent="0.25">
      <c r="A4026" s="5">
        <v>43</v>
      </c>
      <c r="B4026" s="9" t="s">
        <v>34</v>
      </c>
      <c r="C4026" s="10" t="s">
        <v>64</v>
      </c>
      <c r="D4026" s="11">
        <v>2006</v>
      </c>
      <c r="E4026" s="7" t="s">
        <v>196</v>
      </c>
      <c r="F4026" s="8">
        <v>4610.3688263169461</v>
      </c>
      <c r="G4026" s="8">
        <v>22330.409054976983</v>
      </c>
      <c r="H4026" s="8">
        <v>4119.2927264594027</v>
      </c>
      <c r="I4026" s="8">
        <v>23421.040147799256</v>
      </c>
      <c r="J4026" t="str">
        <f>LOOKUP(A4026,Feuil7!A$2:A$28,Feuil7!D$2:D$28)</f>
        <v>FRANCHE-COMTE</v>
      </c>
      <c r="K4026" t="str">
        <f t="shared" si="251"/>
        <v>niveau supérieur</v>
      </c>
      <c r="L4026" t="str">
        <f t="shared" si="252"/>
        <v>EST</v>
      </c>
      <c r="M4026" s="11">
        <f t="shared" si="253"/>
        <v>54481.110755552589</v>
      </c>
      <c r="N4026" s="11">
        <f t="shared" si="254"/>
        <v>8729.6615527763497</v>
      </c>
    </row>
    <row r="4027" spans="1:14" x14ac:dyDescent="0.25">
      <c r="A4027" s="5">
        <v>93</v>
      </c>
      <c r="B4027" s="9" t="s">
        <v>310</v>
      </c>
      <c r="C4027" s="10" t="s">
        <v>19</v>
      </c>
      <c r="D4027" s="11">
        <v>1982</v>
      </c>
      <c r="E4027" s="7" t="s">
        <v>194</v>
      </c>
      <c r="F4027" s="8">
        <v>4068</v>
      </c>
      <c r="G4027" s="8">
        <v>18868</v>
      </c>
      <c r="H4027" s="8">
        <v>4100</v>
      </c>
      <c r="I4027" s="8">
        <v>32964</v>
      </c>
      <c r="J4027" t="str">
        <f>LOOKUP(A4027,Feuil7!A$2:A$28,Feuil7!D$2:D$28)</f>
        <v>PROVENCE-ALPES-COTE D'AZUR</v>
      </c>
      <c r="K4027" t="str">
        <f t="shared" si="251"/>
        <v>niveau secondaire</v>
      </c>
      <c r="L4027" t="str">
        <f t="shared" si="252"/>
        <v>MEDITERRANEE</v>
      </c>
      <c r="M4027" s="11">
        <f t="shared" si="253"/>
        <v>60000</v>
      </c>
      <c r="N4027" s="11">
        <f t="shared" si="254"/>
        <v>8168</v>
      </c>
    </row>
    <row r="4028" spans="1:14" x14ac:dyDescent="0.25">
      <c r="A4028" s="5">
        <v>73</v>
      </c>
      <c r="B4028" s="9" t="s">
        <v>104</v>
      </c>
      <c r="C4028" s="10" t="s">
        <v>105</v>
      </c>
      <c r="D4028" s="11">
        <v>2006</v>
      </c>
      <c r="E4028" s="7" t="s">
        <v>194</v>
      </c>
      <c r="F4028" s="8">
        <v>397.72447630286052</v>
      </c>
      <c r="G4028" s="8">
        <v>3632.794021528136</v>
      </c>
      <c r="H4028" s="8">
        <v>359.36954276190602</v>
      </c>
      <c r="I4028" s="8">
        <v>6510.4508927519573</v>
      </c>
      <c r="J4028" t="str">
        <f>LOOKUP(A4028,Feuil7!A$2:A$28,Feuil7!D$2:D$28)</f>
        <v>MIDI-PYRENEES</v>
      </c>
      <c r="K4028" t="str">
        <f t="shared" si="251"/>
        <v>niveau secondaire</v>
      </c>
      <c r="L4028" t="str">
        <f t="shared" si="252"/>
        <v>SUD-OUEST</v>
      </c>
      <c r="M4028" s="11">
        <f t="shared" si="253"/>
        <v>10900.338933344861</v>
      </c>
      <c r="N4028" s="11">
        <f t="shared" si="254"/>
        <v>757.0940190647666</v>
      </c>
    </row>
    <row r="4029" spans="1:14" x14ac:dyDescent="0.25">
      <c r="A4029" s="5">
        <v>91</v>
      </c>
      <c r="B4029" s="9" t="s">
        <v>72</v>
      </c>
      <c r="C4029" s="10" t="s">
        <v>73</v>
      </c>
      <c r="D4029" s="11">
        <v>1982</v>
      </c>
      <c r="E4029" s="7" t="s">
        <v>197</v>
      </c>
      <c r="F4029" s="8">
        <v>856</v>
      </c>
      <c r="G4029" s="8">
        <v>12336</v>
      </c>
      <c r="H4029" s="8">
        <v>1444</v>
      </c>
      <c r="I4029" s="8">
        <v>12016</v>
      </c>
      <c r="J4029" t="str">
        <f>LOOKUP(A4029,Feuil7!A$2:A$28,Feuil7!D$2:D$28)</f>
        <v>LANGUEDOC-ROUSSILLON</v>
      </c>
      <c r="K4029" t="str">
        <f t="shared" si="251"/>
        <v>niveau supérieur</v>
      </c>
      <c r="L4029" t="str">
        <f t="shared" si="252"/>
        <v>MEDITERRANEE</v>
      </c>
      <c r="M4029" s="11">
        <f t="shared" si="253"/>
        <v>26652</v>
      </c>
      <c r="N4029" s="11">
        <f t="shared" si="254"/>
        <v>2300</v>
      </c>
    </row>
    <row r="4030" spans="1:14" x14ac:dyDescent="0.25">
      <c r="A4030" s="5">
        <v>24</v>
      </c>
      <c r="B4030" s="9" t="s">
        <v>45</v>
      </c>
      <c r="C4030" s="10" t="s">
        <v>46</v>
      </c>
      <c r="D4030" s="11">
        <v>2011</v>
      </c>
      <c r="E4030" s="7" t="s">
        <v>193</v>
      </c>
      <c r="F4030" s="8">
        <v>75.876868790582648</v>
      </c>
      <c r="G4030" s="8">
        <v>11975.040286894582</v>
      </c>
      <c r="H4030" s="8">
        <v>45.943179478235272</v>
      </c>
      <c r="I4030" s="8">
        <v>22363.111383268508</v>
      </c>
      <c r="J4030" t="str">
        <f>LOOKUP(A4030,Feuil7!A$2:A$28,Feuil7!D$2:D$28)</f>
        <v>CENTRE</v>
      </c>
      <c r="K4030" t="str">
        <f t="shared" si="251"/>
        <v>niveau primaire</v>
      </c>
      <c r="L4030" t="str">
        <f t="shared" si="252"/>
        <v>BASSIN PARISIEN</v>
      </c>
      <c r="M4030" s="11">
        <f t="shared" si="253"/>
        <v>34459.971718431909</v>
      </c>
      <c r="N4030" s="11">
        <f t="shared" si="254"/>
        <v>121.82004826881791</v>
      </c>
    </row>
    <row r="4031" spans="1:14" x14ac:dyDescent="0.25">
      <c r="A4031" s="5">
        <v>43</v>
      </c>
      <c r="B4031" s="9" t="s">
        <v>34</v>
      </c>
      <c r="C4031" s="10" t="s">
        <v>64</v>
      </c>
      <c r="D4031" s="11">
        <v>2011</v>
      </c>
      <c r="E4031" s="7" t="s">
        <v>11</v>
      </c>
      <c r="F4031" s="8">
        <v>2999.804299453544</v>
      </c>
      <c r="G4031" s="8">
        <v>28546.309863643433</v>
      </c>
      <c r="H4031" s="8">
        <v>1998.7932914152009</v>
      </c>
      <c r="I4031" s="8">
        <v>33403.841414141527</v>
      </c>
      <c r="J4031" t="str">
        <f>LOOKUP(A4031,Feuil7!A$2:A$28,Feuil7!D$2:D$28)</f>
        <v>FRANCHE-COMTE</v>
      </c>
      <c r="K4031" t="str">
        <f t="shared" si="251"/>
        <v>niveau primaire</v>
      </c>
      <c r="L4031" t="str">
        <f t="shared" si="252"/>
        <v>EST</v>
      </c>
      <c r="M4031" s="11">
        <f t="shared" si="253"/>
        <v>66948.748868653696</v>
      </c>
      <c r="N4031" s="11">
        <f t="shared" si="254"/>
        <v>4998.5975908687451</v>
      </c>
    </row>
    <row r="4032" spans="1:14" x14ac:dyDescent="0.25">
      <c r="A4032" s="5">
        <v>11</v>
      </c>
      <c r="B4032" s="9" t="s">
        <v>16</v>
      </c>
      <c r="C4032" s="10" t="s">
        <v>189</v>
      </c>
      <c r="D4032" s="11">
        <v>1999</v>
      </c>
      <c r="E4032" s="7" t="s">
        <v>195</v>
      </c>
      <c r="F4032" s="8">
        <v>12016</v>
      </c>
      <c r="G4032" s="8">
        <v>109783</v>
      </c>
      <c r="H4032" s="8">
        <v>8581</v>
      </c>
      <c r="I4032" s="8">
        <v>95208</v>
      </c>
      <c r="J4032" t="str">
        <f>LOOKUP(A4032,Feuil7!A$2:A$28,Feuil7!D$2:D$28)</f>
        <v>ILE-DE-FRANCE</v>
      </c>
      <c r="K4032" t="str">
        <f t="shared" si="251"/>
        <v>niveau secondaire</v>
      </c>
      <c r="L4032" t="str">
        <f t="shared" si="252"/>
        <v>REGION PARISIENNE</v>
      </c>
      <c r="M4032" s="11">
        <f t="shared" si="253"/>
        <v>225588</v>
      </c>
      <c r="N4032" s="11">
        <f t="shared" si="254"/>
        <v>20597</v>
      </c>
    </row>
    <row r="4033" spans="1:14" x14ac:dyDescent="0.25">
      <c r="A4033" s="5">
        <v>23</v>
      </c>
      <c r="B4033" s="9" t="s">
        <v>66</v>
      </c>
      <c r="C4033" s="10" t="s">
        <v>67</v>
      </c>
      <c r="D4033" s="11">
        <v>2011</v>
      </c>
      <c r="E4033" s="7" t="s">
        <v>195</v>
      </c>
      <c r="F4033" s="8">
        <v>6286.7096810946532</v>
      </c>
      <c r="G4033" s="8">
        <v>62499.566730651379</v>
      </c>
      <c r="H4033" s="8">
        <v>4400.4703296871758</v>
      </c>
      <c r="I4033" s="8">
        <v>45015.950007671701</v>
      </c>
      <c r="J4033" t="str">
        <f>LOOKUP(A4033,Feuil7!A$2:A$28,Feuil7!D$2:D$28)</f>
        <v>HAUTE-NORMANDIE</v>
      </c>
      <c r="K4033" t="str">
        <f t="shared" si="251"/>
        <v>niveau secondaire</v>
      </c>
      <c r="L4033" t="str">
        <f t="shared" si="252"/>
        <v>BASSIN PARISIEN</v>
      </c>
      <c r="M4033" s="11">
        <f t="shared" si="253"/>
        <v>118202.69674910491</v>
      </c>
      <c r="N4033" s="11">
        <f t="shared" si="254"/>
        <v>10687.180010781829</v>
      </c>
    </row>
  </sheetData>
  <autoFilter ref="A1:N4033"/>
  <sortState ref="P17:P22">
    <sortCondition ref="P16"/>
  </sortState>
  <dataValidations count="1">
    <dataValidation type="list" allowBlank="1" showInputMessage="1" showErrorMessage="1" sqref="P4">
      <formula1>$P$16:$P$22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E28"/>
  <sheetViews>
    <sheetView workbookViewId="0"/>
  </sheetViews>
  <sheetFormatPr baseColWidth="10" defaultRowHeight="15" x14ac:dyDescent="0.25"/>
  <cols>
    <col min="1" max="1" width="7.85546875" bestFit="1" customWidth="1"/>
    <col min="2" max="2" width="9.140625" bestFit="1" customWidth="1"/>
    <col min="3" max="3" width="5.7109375" bestFit="1" customWidth="1"/>
    <col min="4" max="4" width="29.140625" bestFit="1" customWidth="1"/>
    <col min="5" max="5" width="26.140625" bestFit="1" customWidth="1"/>
  </cols>
  <sheetData>
    <row r="1" spans="1:5" x14ac:dyDescent="0.25">
      <c r="A1" t="s">
        <v>198</v>
      </c>
      <c r="B1" t="s">
        <v>199</v>
      </c>
      <c r="C1" t="s">
        <v>200</v>
      </c>
      <c r="D1" t="s">
        <v>201</v>
      </c>
      <c r="E1" t="s">
        <v>202</v>
      </c>
    </row>
    <row r="2" spans="1:5" x14ac:dyDescent="0.25">
      <c r="A2">
        <v>1</v>
      </c>
      <c r="B2">
        <v>97105</v>
      </c>
      <c r="C2">
        <v>3</v>
      </c>
      <c r="D2" t="s">
        <v>203</v>
      </c>
      <c r="E2" t="s">
        <v>204</v>
      </c>
    </row>
    <row r="3" spans="1:5" x14ac:dyDescent="0.25">
      <c r="A3">
        <v>2</v>
      </c>
      <c r="B3">
        <v>97209</v>
      </c>
      <c r="C3">
        <v>3</v>
      </c>
      <c r="D3" t="s">
        <v>205</v>
      </c>
      <c r="E3" t="s">
        <v>206</v>
      </c>
    </row>
    <row r="4" spans="1:5" x14ac:dyDescent="0.25">
      <c r="A4">
        <v>3</v>
      </c>
      <c r="B4">
        <v>97302</v>
      </c>
      <c r="C4">
        <v>3</v>
      </c>
      <c r="D4" t="s">
        <v>207</v>
      </c>
      <c r="E4" t="s">
        <v>208</v>
      </c>
    </row>
    <row r="5" spans="1:5" x14ac:dyDescent="0.25">
      <c r="A5">
        <v>4</v>
      </c>
      <c r="B5">
        <v>97411</v>
      </c>
      <c r="C5">
        <v>0</v>
      </c>
      <c r="D5" t="s">
        <v>209</v>
      </c>
      <c r="E5" t="s">
        <v>210</v>
      </c>
    </row>
    <row r="6" spans="1:5" x14ac:dyDescent="0.25">
      <c r="A6">
        <v>6</v>
      </c>
      <c r="B6">
        <v>97608</v>
      </c>
      <c r="C6">
        <v>0</v>
      </c>
      <c r="D6" t="s">
        <v>211</v>
      </c>
      <c r="E6" t="s">
        <v>212</v>
      </c>
    </row>
    <row r="7" spans="1:5" x14ac:dyDescent="0.25">
      <c r="A7">
        <v>11</v>
      </c>
      <c r="B7">
        <v>75056</v>
      </c>
      <c r="C7">
        <v>1</v>
      </c>
      <c r="D7" t="s">
        <v>213</v>
      </c>
      <c r="E7" t="s">
        <v>214</v>
      </c>
    </row>
    <row r="8" spans="1:5" x14ac:dyDescent="0.25">
      <c r="A8">
        <v>21</v>
      </c>
      <c r="B8">
        <v>51108</v>
      </c>
      <c r="C8">
        <v>0</v>
      </c>
      <c r="D8" t="s">
        <v>215</v>
      </c>
      <c r="E8" t="s">
        <v>216</v>
      </c>
    </row>
    <row r="9" spans="1:5" x14ac:dyDescent="0.25">
      <c r="A9">
        <v>22</v>
      </c>
      <c r="B9">
        <v>80021</v>
      </c>
      <c r="C9">
        <v>0</v>
      </c>
      <c r="D9" t="s">
        <v>217</v>
      </c>
      <c r="E9" t="s">
        <v>218</v>
      </c>
    </row>
    <row r="10" spans="1:5" x14ac:dyDescent="0.25">
      <c r="A10">
        <v>23</v>
      </c>
      <c r="B10">
        <v>76540</v>
      </c>
      <c r="C10">
        <v>0</v>
      </c>
      <c r="D10" t="s">
        <v>219</v>
      </c>
      <c r="E10" t="s">
        <v>220</v>
      </c>
    </row>
    <row r="11" spans="1:5" x14ac:dyDescent="0.25">
      <c r="A11">
        <v>24</v>
      </c>
      <c r="B11">
        <v>45234</v>
      </c>
      <c r="C11">
        <v>2</v>
      </c>
      <c r="D11" t="s">
        <v>221</v>
      </c>
      <c r="E11" t="s">
        <v>222</v>
      </c>
    </row>
    <row r="12" spans="1:5" x14ac:dyDescent="0.25">
      <c r="A12">
        <v>25</v>
      </c>
      <c r="B12">
        <v>14118</v>
      </c>
      <c r="C12">
        <v>0</v>
      </c>
      <c r="D12" t="s">
        <v>223</v>
      </c>
      <c r="E12" t="s">
        <v>224</v>
      </c>
    </row>
    <row r="13" spans="1:5" x14ac:dyDescent="0.25">
      <c r="A13">
        <v>26</v>
      </c>
      <c r="B13">
        <v>21231</v>
      </c>
      <c r="C13">
        <v>0</v>
      </c>
      <c r="D13" t="s">
        <v>225</v>
      </c>
      <c r="E13" t="s">
        <v>226</v>
      </c>
    </row>
    <row r="14" spans="1:5" x14ac:dyDescent="0.25">
      <c r="A14">
        <v>31</v>
      </c>
      <c r="B14">
        <v>59350</v>
      </c>
      <c r="C14">
        <v>2</v>
      </c>
      <c r="D14" t="s">
        <v>227</v>
      </c>
      <c r="E14" t="s">
        <v>228</v>
      </c>
    </row>
    <row r="15" spans="1:5" x14ac:dyDescent="0.25">
      <c r="A15">
        <v>41</v>
      </c>
      <c r="B15">
        <v>57463</v>
      </c>
      <c r="C15">
        <v>0</v>
      </c>
      <c r="D15" t="s">
        <v>229</v>
      </c>
      <c r="E15" t="s">
        <v>230</v>
      </c>
    </row>
    <row r="16" spans="1:5" x14ac:dyDescent="0.25">
      <c r="A16">
        <v>42</v>
      </c>
      <c r="B16">
        <v>67482</v>
      </c>
      <c r="C16">
        <v>1</v>
      </c>
      <c r="D16" t="s">
        <v>231</v>
      </c>
      <c r="E16" t="s">
        <v>232</v>
      </c>
    </row>
    <row r="17" spans="1:5" x14ac:dyDescent="0.25">
      <c r="A17">
        <v>43</v>
      </c>
      <c r="B17">
        <v>25056</v>
      </c>
      <c r="C17">
        <v>0</v>
      </c>
      <c r="D17" t="s">
        <v>233</v>
      </c>
      <c r="E17" t="s">
        <v>234</v>
      </c>
    </row>
    <row r="18" spans="1:5" x14ac:dyDescent="0.25">
      <c r="A18">
        <v>52</v>
      </c>
      <c r="B18">
        <v>44109</v>
      </c>
      <c r="C18">
        <v>4</v>
      </c>
      <c r="D18" t="s">
        <v>235</v>
      </c>
      <c r="E18" t="s">
        <v>236</v>
      </c>
    </row>
    <row r="19" spans="1:5" x14ac:dyDescent="0.25">
      <c r="A19">
        <v>53</v>
      </c>
      <c r="B19">
        <v>35238</v>
      </c>
      <c r="C19">
        <v>0</v>
      </c>
      <c r="D19" t="s">
        <v>237</v>
      </c>
      <c r="E19" t="s">
        <v>238</v>
      </c>
    </row>
    <row r="20" spans="1:5" x14ac:dyDescent="0.25">
      <c r="A20">
        <v>54</v>
      </c>
      <c r="B20">
        <v>86194</v>
      </c>
      <c r="C20">
        <v>2</v>
      </c>
      <c r="D20" t="s">
        <v>239</v>
      </c>
      <c r="E20" t="s">
        <v>240</v>
      </c>
    </row>
    <row r="21" spans="1:5" x14ac:dyDescent="0.25">
      <c r="A21">
        <v>72</v>
      </c>
      <c r="B21">
        <v>33063</v>
      </c>
      <c r="C21">
        <v>1</v>
      </c>
      <c r="D21" t="s">
        <v>241</v>
      </c>
      <c r="E21" t="s">
        <v>242</v>
      </c>
    </row>
    <row r="22" spans="1:5" x14ac:dyDescent="0.25">
      <c r="A22">
        <v>73</v>
      </c>
      <c r="B22">
        <v>31555</v>
      </c>
      <c r="C22">
        <v>0</v>
      </c>
      <c r="D22" t="s">
        <v>243</v>
      </c>
      <c r="E22" t="s">
        <v>244</v>
      </c>
    </row>
    <row r="23" spans="1:5" x14ac:dyDescent="0.25">
      <c r="A23">
        <v>74</v>
      </c>
      <c r="B23">
        <v>87085</v>
      </c>
      <c r="C23">
        <v>2</v>
      </c>
      <c r="D23" t="s">
        <v>245</v>
      </c>
      <c r="E23" t="s">
        <v>246</v>
      </c>
    </row>
    <row r="24" spans="1:5" x14ac:dyDescent="0.25">
      <c r="A24">
        <v>82</v>
      </c>
      <c r="B24">
        <v>69123</v>
      </c>
      <c r="C24">
        <v>0</v>
      </c>
      <c r="D24" t="s">
        <v>247</v>
      </c>
      <c r="E24" t="s">
        <v>248</v>
      </c>
    </row>
    <row r="25" spans="1:5" x14ac:dyDescent="0.25">
      <c r="A25">
        <v>83</v>
      </c>
      <c r="B25">
        <v>63113</v>
      </c>
      <c r="C25">
        <v>1</v>
      </c>
      <c r="D25" t="s">
        <v>249</v>
      </c>
      <c r="E25" t="s">
        <v>250</v>
      </c>
    </row>
    <row r="26" spans="1:5" x14ac:dyDescent="0.25">
      <c r="A26">
        <v>91</v>
      </c>
      <c r="B26">
        <v>34172</v>
      </c>
      <c r="C26">
        <v>2</v>
      </c>
      <c r="D26" t="s">
        <v>251</v>
      </c>
      <c r="E26" t="s">
        <v>252</v>
      </c>
    </row>
    <row r="27" spans="1:5" x14ac:dyDescent="0.25">
      <c r="A27">
        <v>93</v>
      </c>
      <c r="B27">
        <v>13055</v>
      </c>
      <c r="C27">
        <v>0</v>
      </c>
      <c r="D27" t="s">
        <v>253</v>
      </c>
      <c r="E27" t="s">
        <v>254</v>
      </c>
    </row>
    <row r="28" spans="1:5" x14ac:dyDescent="0.25">
      <c r="A28">
        <v>94</v>
      </c>
      <c r="B28" t="s">
        <v>255</v>
      </c>
      <c r="C28">
        <v>0</v>
      </c>
      <c r="D28" t="s">
        <v>256</v>
      </c>
      <c r="E28" t="s">
        <v>257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P43"/>
  <sheetViews>
    <sheetView topLeftCell="A16" workbookViewId="0">
      <selection activeCell="Q17" sqref="Q17"/>
    </sheetView>
  </sheetViews>
  <sheetFormatPr baseColWidth="10" defaultRowHeight="15" x14ac:dyDescent="0.25"/>
  <cols>
    <col min="1" max="1" width="29.5703125" bestFit="1" customWidth="1"/>
    <col min="2" max="2" width="23.85546875" customWidth="1"/>
    <col min="3" max="8" width="10.5703125" customWidth="1"/>
    <col min="9" max="9" width="12.5703125" customWidth="1"/>
    <col min="10" max="10" width="13.5703125" bestFit="1" customWidth="1"/>
    <col min="11" max="17" width="13.140625" bestFit="1" customWidth="1"/>
  </cols>
  <sheetData>
    <row r="1" spans="1:16" x14ac:dyDescent="0.25">
      <c r="A1" s="14" t="s">
        <v>279</v>
      </c>
      <c r="B1" s="14" t="s">
        <v>263</v>
      </c>
    </row>
    <row r="2" spans="1:16" x14ac:dyDescent="0.25">
      <c r="A2" s="14" t="s">
        <v>261</v>
      </c>
      <c r="B2">
        <v>1968</v>
      </c>
      <c r="C2">
        <v>1975</v>
      </c>
      <c r="D2">
        <v>1982</v>
      </c>
      <c r="E2">
        <v>1990</v>
      </c>
      <c r="F2">
        <v>1999</v>
      </c>
      <c r="G2">
        <v>2006</v>
      </c>
      <c r="H2">
        <v>2011</v>
      </c>
      <c r="I2" t="s">
        <v>262</v>
      </c>
    </row>
    <row r="3" spans="1:16" x14ac:dyDescent="0.25">
      <c r="A3" s="15" t="s">
        <v>11</v>
      </c>
      <c r="B3" s="28">
        <v>1598072</v>
      </c>
      <c r="C3" s="28">
        <v>1483360</v>
      </c>
      <c r="D3" s="28">
        <v>1689980</v>
      </c>
      <c r="E3" s="28">
        <v>1078671</v>
      </c>
      <c r="F3" s="28">
        <v>563640</v>
      </c>
      <c r="G3" s="28">
        <v>632632.86931211769</v>
      </c>
      <c r="H3" s="28">
        <v>569475.45886098221</v>
      </c>
      <c r="I3" s="28">
        <v>7615831.3281731</v>
      </c>
      <c r="J3" s="28"/>
    </row>
    <row r="4" spans="1:16" x14ac:dyDescent="0.25">
      <c r="A4" s="15" t="s">
        <v>193</v>
      </c>
      <c r="B4" s="28">
        <v>1639960</v>
      </c>
      <c r="C4" s="28">
        <v>1204855</v>
      </c>
      <c r="D4" s="28">
        <v>448548</v>
      </c>
      <c r="E4" s="28">
        <v>193546</v>
      </c>
      <c r="F4" s="28">
        <v>43793</v>
      </c>
      <c r="G4" s="28">
        <v>27772.440027509172</v>
      </c>
      <c r="H4" s="28">
        <v>17552.482433530149</v>
      </c>
      <c r="I4" s="28">
        <v>3576026.9224610394</v>
      </c>
    </row>
    <row r="5" spans="1:16" x14ac:dyDescent="0.25">
      <c r="A5" s="15" t="s">
        <v>195</v>
      </c>
      <c r="B5" s="28">
        <v>1134012</v>
      </c>
      <c r="C5" s="28">
        <v>1468500</v>
      </c>
      <c r="D5" s="28">
        <v>1548836</v>
      </c>
      <c r="E5" s="28">
        <v>1606165</v>
      </c>
      <c r="F5" s="28">
        <v>906432</v>
      </c>
      <c r="G5" s="28">
        <v>992070.71664094634</v>
      </c>
      <c r="H5" s="28">
        <v>929265.60010767332</v>
      </c>
      <c r="I5" s="28">
        <v>8585281.3167486191</v>
      </c>
    </row>
    <row r="6" spans="1:16" x14ac:dyDescent="0.25">
      <c r="A6" s="15" t="s">
        <v>194</v>
      </c>
      <c r="B6" s="28">
        <v>359752</v>
      </c>
      <c r="C6" s="28">
        <v>519945</v>
      </c>
      <c r="D6" s="28">
        <v>531780</v>
      </c>
      <c r="E6" s="28">
        <v>335476</v>
      </c>
      <c r="F6" s="28">
        <v>297940</v>
      </c>
      <c r="G6" s="28">
        <v>320312.02676263719</v>
      </c>
      <c r="H6" s="28">
        <v>327341.30764028768</v>
      </c>
      <c r="I6" s="28">
        <v>2692546.3344029249</v>
      </c>
    </row>
    <row r="7" spans="1:16" x14ac:dyDescent="0.25">
      <c r="A7" s="15" t="s">
        <v>196</v>
      </c>
      <c r="B7" s="28">
        <v>389392</v>
      </c>
      <c r="C7" s="28">
        <v>493165</v>
      </c>
      <c r="D7" s="28">
        <v>612132</v>
      </c>
      <c r="E7" s="28">
        <v>482881</v>
      </c>
      <c r="F7" s="28">
        <v>697730</v>
      </c>
      <c r="G7" s="28">
        <v>904869.8558783239</v>
      </c>
      <c r="H7" s="28">
        <v>1030116.7841740977</v>
      </c>
      <c r="I7" s="28">
        <v>4610286.640052421</v>
      </c>
    </row>
    <row r="8" spans="1:16" x14ac:dyDescent="0.25">
      <c r="A8" s="15" t="s">
        <v>197</v>
      </c>
      <c r="B8" s="28">
        <v>107788</v>
      </c>
      <c r="C8" s="28">
        <v>286230</v>
      </c>
      <c r="D8" s="28">
        <v>294616</v>
      </c>
      <c r="E8" s="28">
        <v>379633</v>
      </c>
      <c r="F8" s="28">
        <v>535253</v>
      </c>
      <c r="G8" s="28">
        <v>754943.96802794712</v>
      </c>
      <c r="H8" s="28">
        <v>795943.13443734811</v>
      </c>
      <c r="I8" s="28">
        <v>3154407.1024652952</v>
      </c>
    </row>
    <row r="9" spans="1:16" x14ac:dyDescent="0.25">
      <c r="A9" s="15" t="s">
        <v>262</v>
      </c>
      <c r="B9" s="28">
        <v>5228976</v>
      </c>
      <c r="C9" s="28">
        <v>5456055</v>
      </c>
      <c r="D9" s="28">
        <v>5125892</v>
      </c>
      <c r="E9" s="28">
        <v>4076372</v>
      </c>
      <c r="F9" s="28">
        <v>3044788</v>
      </c>
      <c r="G9" s="28">
        <v>3632601.8766494812</v>
      </c>
      <c r="H9" s="28">
        <v>3669694.7676539193</v>
      </c>
      <c r="I9" s="28">
        <v>30234379.644303404</v>
      </c>
    </row>
    <row r="14" spans="1:16" x14ac:dyDescent="0.25">
      <c r="A14" s="19" t="s">
        <v>279</v>
      </c>
      <c r="B14" s="26"/>
      <c r="C14" s="26"/>
      <c r="D14" s="26"/>
      <c r="E14" s="26"/>
      <c r="F14" s="26"/>
      <c r="G14" s="26"/>
      <c r="H14" s="26"/>
      <c r="I14" s="26"/>
    </row>
    <row r="15" spans="1:16" x14ac:dyDescent="0.25">
      <c r="A15" s="19"/>
      <c r="B15" s="21">
        <v>1968</v>
      </c>
      <c r="C15" s="21">
        <v>1975</v>
      </c>
      <c r="D15" s="21">
        <v>1982</v>
      </c>
      <c r="E15" s="21">
        <v>1990</v>
      </c>
      <c r="F15" s="21">
        <v>1999</v>
      </c>
      <c r="G15" s="21">
        <v>2006</v>
      </c>
      <c r="H15" s="21">
        <v>2011</v>
      </c>
      <c r="I15" s="21" t="s">
        <v>262</v>
      </c>
      <c r="J15" s="22" t="s">
        <v>280</v>
      </c>
      <c r="K15" s="22" t="s">
        <v>281</v>
      </c>
      <c r="L15" s="22" t="s">
        <v>282</v>
      </c>
      <c r="M15" s="22" t="s">
        <v>283</v>
      </c>
      <c r="N15" s="22" t="s">
        <v>285</v>
      </c>
      <c r="O15" s="22" t="s">
        <v>284</v>
      </c>
      <c r="P15" s="22" t="s">
        <v>286</v>
      </c>
    </row>
    <row r="16" spans="1:16" x14ac:dyDescent="0.25">
      <c r="A16" s="19" t="s">
        <v>11</v>
      </c>
      <c r="B16" s="19">
        <v>1598072</v>
      </c>
      <c r="C16" s="19">
        <v>1483360</v>
      </c>
      <c r="D16" s="19">
        <v>1689980</v>
      </c>
      <c r="E16" s="19">
        <v>1078671</v>
      </c>
      <c r="F16" s="19">
        <v>563640</v>
      </c>
      <c r="G16" s="19">
        <v>632632.86931211769</v>
      </c>
      <c r="H16" s="19">
        <v>569475.45886098221</v>
      </c>
      <c r="I16" s="19">
        <v>7615831.3281731</v>
      </c>
      <c r="J16" s="20">
        <f t="shared" ref="J16:P21" si="0">B16/B$22</f>
        <v>0.30561853793170979</v>
      </c>
      <c r="K16" s="20">
        <f t="shared" si="0"/>
        <v>0.27187409217832298</v>
      </c>
      <c r="L16" s="20">
        <f t="shared" si="0"/>
        <v>0.32969481214196478</v>
      </c>
      <c r="M16" s="20">
        <f t="shared" si="0"/>
        <v>0.26461544726536246</v>
      </c>
      <c r="N16" s="23">
        <f t="shared" si="0"/>
        <v>0.18511633650684384</v>
      </c>
      <c r="O16" s="23">
        <f t="shared" si="0"/>
        <v>0.17415419877931257</v>
      </c>
      <c r="P16" s="23">
        <f t="shared" si="0"/>
        <v>0.15518333128971784</v>
      </c>
    </row>
    <row r="17" spans="1:16" x14ac:dyDescent="0.25">
      <c r="A17" s="19" t="s">
        <v>193</v>
      </c>
      <c r="B17" s="19">
        <v>1639960</v>
      </c>
      <c r="C17" s="19">
        <v>1204855</v>
      </c>
      <c r="D17" s="19">
        <v>448548</v>
      </c>
      <c r="E17" s="19">
        <v>193546</v>
      </c>
      <c r="F17" s="19">
        <v>43793</v>
      </c>
      <c r="G17" s="19">
        <v>27772.440027509172</v>
      </c>
      <c r="H17" s="19">
        <v>17552.482433530149</v>
      </c>
      <c r="I17" s="19">
        <v>3576026.9224610394</v>
      </c>
      <c r="J17" s="20">
        <f t="shared" si="0"/>
        <v>0.31362928420402009</v>
      </c>
      <c r="K17" s="20">
        <f t="shared" si="0"/>
        <v>0.22082896891618578</v>
      </c>
      <c r="L17" s="20">
        <f t="shared" si="0"/>
        <v>8.7506330605482907E-2</v>
      </c>
      <c r="M17" s="20">
        <f t="shared" si="0"/>
        <v>4.7479965027725633E-2</v>
      </c>
      <c r="N17" s="23">
        <f t="shared" si="0"/>
        <v>1.4382938976375367E-2</v>
      </c>
      <c r="O17" s="23">
        <f t="shared" si="0"/>
        <v>7.6453299785015222E-3</v>
      </c>
      <c r="P17" s="23">
        <f t="shared" si="0"/>
        <v>4.78309056879727E-3</v>
      </c>
    </row>
    <row r="18" spans="1:16" x14ac:dyDescent="0.25">
      <c r="A18" s="19" t="s">
        <v>195</v>
      </c>
      <c r="B18" s="19">
        <v>1134012</v>
      </c>
      <c r="C18" s="19">
        <v>1468500</v>
      </c>
      <c r="D18" s="19">
        <v>1548836</v>
      </c>
      <c r="E18" s="19">
        <v>1606165</v>
      </c>
      <c r="F18" s="19">
        <v>906432</v>
      </c>
      <c r="G18" s="19">
        <v>992070.71664094634</v>
      </c>
      <c r="H18" s="19">
        <v>929265.60010767332</v>
      </c>
      <c r="I18" s="19">
        <v>8585281.3167486191</v>
      </c>
      <c r="J18" s="20">
        <f t="shared" si="0"/>
        <v>0.21687076016413157</v>
      </c>
      <c r="K18" s="20">
        <f t="shared" si="0"/>
        <v>0.26915051259563916</v>
      </c>
      <c r="L18" s="20">
        <f t="shared" si="0"/>
        <v>0.30215931197926138</v>
      </c>
      <c r="M18" s="20">
        <f t="shared" si="0"/>
        <v>0.39401825937377649</v>
      </c>
      <c r="N18" s="23">
        <f t="shared" si="0"/>
        <v>0.29769954427040568</v>
      </c>
      <c r="O18" s="23">
        <f t="shared" si="0"/>
        <v>0.27310196666968073</v>
      </c>
      <c r="P18" s="23">
        <f t="shared" si="0"/>
        <v>0.25322694636583204</v>
      </c>
    </row>
    <row r="19" spans="1:16" x14ac:dyDescent="0.25">
      <c r="A19" s="19" t="s">
        <v>194</v>
      </c>
      <c r="B19" s="19">
        <v>359752</v>
      </c>
      <c r="C19" s="19">
        <v>519945</v>
      </c>
      <c r="D19" s="19">
        <v>531780</v>
      </c>
      <c r="E19" s="19">
        <v>335476</v>
      </c>
      <c r="F19" s="19">
        <v>297940</v>
      </c>
      <c r="G19" s="19">
        <v>320312.02676263719</v>
      </c>
      <c r="H19" s="19">
        <v>327341.30764028768</v>
      </c>
      <c r="I19" s="19">
        <v>2692546.3344029249</v>
      </c>
      <c r="J19" s="20">
        <f t="shared" si="0"/>
        <v>6.8799703804339515E-2</v>
      </c>
      <c r="K19" s="20">
        <f t="shared" si="0"/>
        <v>9.5296876589403889E-2</v>
      </c>
      <c r="L19" s="20">
        <f t="shared" si="0"/>
        <v>0.10374389472115292</v>
      </c>
      <c r="M19" s="20">
        <f t="shared" si="0"/>
        <v>8.2297690200992452E-2</v>
      </c>
      <c r="N19" s="23">
        <f t="shared" si="0"/>
        <v>9.7852461320788175E-2</v>
      </c>
      <c r="O19" s="23">
        <f t="shared" si="0"/>
        <v>8.8177025074400922E-2</v>
      </c>
      <c r="P19" s="23">
        <f t="shared" si="0"/>
        <v>8.9201235624716824E-2</v>
      </c>
    </row>
    <row r="20" spans="1:16" x14ac:dyDescent="0.25">
      <c r="A20" s="19" t="s">
        <v>196</v>
      </c>
      <c r="B20" s="19">
        <v>389392</v>
      </c>
      <c r="C20" s="19">
        <v>493165</v>
      </c>
      <c r="D20" s="19">
        <v>612132</v>
      </c>
      <c r="E20" s="19">
        <v>482881</v>
      </c>
      <c r="F20" s="19">
        <v>697730</v>
      </c>
      <c r="G20" s="19">
        <v>904869.8558783239</v>
      </c>
      <c r="H20" s="19">
        <v>1030116.7841740977</v>
      </c>
      <c r="I20" s="19">
        <v>4610286.640052421</v>
      </c>
      <c r="J20" s="20">
        <f t="shared" si="0"/>
        <v>7.4468117658218355E-2</v>
      </c>
      <c r="K20" s="20">
        <f t="shared" si="0"/>
        <v>9.0388568297057117E-2</v>
      </c>
      <c r="L20" s="20">
        <f t="shared" si="0"/>
        <v>0.11941960540721498</v>
      </c>
      <c r="M20" s="20">
        <f t="shared" si="0"/>
        <v>0.11845852144995599</v>
      </c>
      <c r="N20" s="23">
        <f t="shared" si="0"/>
        <v>0.22915552741274597</v>
      </c>
      <c r="O20" s="23">
        <f t="shared" si="0"/>
        <v>0.2490968971014593</v>
      </c>
      <c r="P20" s="23">
        <f t="shared" si="0"/>
        <v>0.28070911871307053</v>
      </c>
    </row>
    <row r="21" spans="1:16" x14ac:dyDescent="0.25">
      <c r="A21" s="19" t="s">
        <v>197</v>
      </c>
      <c r="B21" s="19">
        <v>107788</v>
      </c>
      <c r="C21" s="19">
        <v>286230</v>
      </c>
      <c r="D21" s="19">
        <v>294616</v>
      </c>
      <c r="E21" s="19">
        <v>379633</v>
      </c>
      <c r="F21" s="19">
        <v>535253</v>
      </c>
      <c r="G21" s="19">
        <v>754943.96802794712</v>
      </c>
      <c r="H21" s="19">
        <v>795943.13443734811</v>
      </c>
      <c r="I21" s="19">
        <v>3154407.1024652952</v>
      </c>
      <c r="J21" s="20">
        <f t="shared" si="0"/>
        <v>2.0613596237580741E-2</v>
      </c>
      <c r="K21" s="20">
        <f t="shared" si="0"/>
        <v>5.2460981423391076E-2</v>
      </c>
      <c r="L21" s="20">
        <f t="shared" si="0"/>
        <v>5.747604514492307E-2</v>
      </c>
      <c r="M21" s="20">
        <f t="shared" si="0"/>
        <v>9.3130116682187E-2</v>
      </c>
      <c r="N21" s="23">
        <f t="shared" si="0"/>
        <v>0.17579319151284095</v>
      </c>
      <c r="O21" s="23">
        <f t="shared" si="0"/>
        <v>0.20782458239664489</v>
      </c>
      <c r="P21" s="23">
        <f t="shared" si="0"/>
        <v>0.2168962774378656</v>
      </c>
    </row>
    <row r="22" spans="1:16" x14ac:dyDescent="0.25">
      <c r="A22" s="19" t="s">
        <v>262</v>
      </c>
      <c r="B22" s="19">
        <v>5228976</v>
      </c>
      <c r="C22" s="19">
        <v>5456055</v>
      </c>
      <c r="D22" s="19">
        <v>5125892</v>
      </c>
      <c r="E22" s="19">
        <v>4076372</v>
      </c>
      <c r="F22" s="19">
        <v>3044788</v>
      </c>
      <c r="G22" s="19">
        <v>3632601.8766494817</v>
      </c>
      <c r="H22" s="19">
        <v>3669694.7676539188</v>
      </c>
      <c r="I22" s="19">
        <v>30234379.644303396</v>
      </c>
      <c r="J22" s="20"/>
      <c r="K22" s="20"/>
      <c r="L22" s="19"/>
      <c r="M22" s="19"/>
      <c r="N22" s="19"/>
      <c r="O22" s="19"/>
      <c r="P22" s="19"/>
    </row>
    <row r="28" spans="1:16" ht="18.75" x14ac:dyDescent="0.3">
      <c r="A28" s="36" t="s">
        <v>289</v>
      </c>
      <c r="B28" t="s">
        <v>293</v>
      </c>
    </row>
    <row r="30" spans="1:16" x14ac:dyDescent="0.25">
      <c r="B30" s="34">
        <f t="array" ref="B30:H30">{1968,1975,1982,1990,1999,2006,2011}</f>
        <v>1968</v>
      </c>
      <c r="C30" s="34">
        <v>1975</v>
      </c>
      <c r="D30" s="34">
        <v>1982</v>
      </c>
      <c r="E30" s="34">
        <v>1990</v>
      </c>
      <c r="F30" s="34">
        <v>1999</v>
      </c>
      <c r="G30" s="34">
        <v>2006</v>
      </c>
      <c r="H30" s="34">
        <v>2011</v>
      </c>
    </row>
    <row r="31" spans="1:16" x14ac:dyDescent="0.25">
      <c r="A31" s="35" t="str">
        <f t="array" ref="A31:A36">{"Aucun";"CEP";"CAP-BEP";"BEPC";"BAC";"SUP"}</f>
        <v>Aucun</v>
      </c>
      <c r="B31" s="30">
        <f t="array" ref="B31:H36">MMULT({1,1,1,1,1,1;0,1,1,1,1,1;0,0,1,1,1,1;0,0,0,1,1,1;0,0,0,0,1,1;0,0,0,0,0,1},GETPIVOTDATA("population 16-24 ans",$A$1,"Année du recensement",{1968,1975,1982,1990,1999,2006,2011},"Diplôme",{"Aucun";"CEP";"CAP-BEP";"BEPC";"BAC";"SUP"}))/GETPIVOTDATA("population 16-24 ans",$A$1,"Année du recensement",{1968,1975,1982,1990,1999,2006,2011})</f>
        <v>1</v>
      </c>
      <c r="C31" s="30">
        <v>1</v>
      </c>
      <c r="D31" s="30">
        <v>1</v>
      </c>
      <c r="E31" s="30">
        <v>1</v>
      </c>
      <c r="F31" s="30">
        <v>1</v>
      </c>
      <c r="G31" s="30">
        <v>1</v>
      </c>
      <c r="H31" s="30">
        <v>1</v>
      </c>
    </row>
    <row r="32" spans="1:16" x14ac:dyDescent="0.25">
      <c r="A32" s="35" t="str">
        <v>CEP</v>
      </c>
      <c r="B32" s="30">
        <v>0.69438146206829021</v>
      </c>
      <c r="C32" s="30">
        <v>0.72812590782167697</v>
      </c>
      <c r="D32" s="30">
        <v>0.67030518785803528</v>
      </c>
      <c r="E32" s="30">
        <v>0.73538455273463754</v>
      </c>
      <c r="F32" s="30">
        <v>0.81488366349315622</v>
      </c>
      <c r="G32" s="30">
        <v>0.8258458012206874</v>
      </c>
      <c r="H32" s="30">
        <v>0.84481666871028216</v>
      </c>
    </row>
    <row r="33" spans="1:10" x14ac:dyDescent="0.25">
      <c r="A33" s="35" t="str">
        <v>CAP-BEP</v>
      </c>
      <c r="B33" s="30">
        <v>0.38075217786427018</v>
      </c>
      <c r="C33" s="30">
        <v>0.50729693890549121</v>
      </c>
      <c r="D33" s="30">
        <v>0.58279885725255232</v>
      </c>
      <c r="E33" s="30">
        <v>0.68790458770691199</v>
      </c>
      <c r="F33" s="30">
        <v>0.80050072451678078</v>
      </c>
      <c r="G33" s="30">
        <v>0.81820047124218598</v>
      </c>
      <c r="H33" s="30">
        <v>0.84003357814148494</v>
      </c>
    </row>
    <row r="34" spans="1:10" x14ac:dyDescent="0.25">
      <c r="A34" s="35" t="str">
        <v>BEPC</v>
      </c>
      <c r="B34" s="30">
        <v>0.16388141770013862</v>
      </c>
      <c r="C34" s="30">
        <v>0.23814642630985208</v>
      </c>
      <c r="D34" s="30">
        <v>0.28063954527329099</v>
      </c>
      <c r="E34" s="30">
        <v>0.29388632833313544</v>
      </c>
      <c r="F34" s="30">
        <v>0.5028011802463751</v>
      </c>
      <c r="G34" s="30">
        <v>0.54509850457250519</v>
      </c>
      <c r="H34" s="30">
        <v>0.58680663177565284</v>
      </c>
    </row>
    <row r="35" spans="1:10" x14ac:dyDescent="0.25">
      <c r="A35" s="35" t="str">
        <v>BAC</v>
      </c>
      <c r="B35" s="30">
        <v>9.50817138957991E-2</v>
      </c>
      <c r="C35" s="30">
        <v>0.14284954972044819</v>
      </c>
      <c r="D35" s="30">
        <v>0.17689565055213805</v>
      </c>
      <c r="E35" s="30">
        <v>0.21158863813214299</v>
      </c>
      <c r="F35" s="30">
        <v>0.40494871892558693</v>
      </c>
      <c r="G35" s="30">
        <v>0.45692147949810424</v>
      </c>
      <c r="H35" s="30">
        <v>0.49760539615093613</v>
      </c>
    </row>
    <row r="36" spans="1:10" x14ac:dyDescent="0.25">
      <c r="A36" s="35" t="str">
        <v>SUP</v>
      </c>
      <c r="B36" s="30">
        <v>2.0613596237580741E-2</v>
      </c>
      <c r="C36" s="30">
        <v>5.2460981423391076E-2</v>
      </c>
      <c r="D36" s="30">
        <v>5.747604514492307E-2</v>
      </c>
      <c r="E36" s="30">
        <v>9.3130116682187E-2</v>
      </c>
      <c r="F36" s="30">
        <v>0.17579319151284095</v>
      </c>
      <c r="G36" s="30">
        <v>0.20782458239664492</v>
      </c>
      <c r="H36" s="30">
        <v>0.21689627743786558</v>
      </c>
    </row>
    <row r="37" spans="1:10" x14ac:dyDescent="0.25">
      <c r="J37" s="31" t="s">
        <v>290</v>
      </c>
    </row>
    <row r="38" spans="1:10" x14ac:dyDescent="0.25">
      <c r="A38" s="62" t="s">
        <v>288</v>
      </c>
      <c r="B38" s="32">
        <f>SUM(B16:B$21)/B$22</f>
        <v>1</v>
      </c>
      <c r="C38" s="32">
        <f>SUM(C16:C$21)/C$22</f>
        <v>1</v>
      </c>
      <c r="D38" s="32">
        <f>SUM(D16:D$21)/D$22</f>
        <v>1</v>
      </c>
      <c r="E38" s="32">
        <f>SUM(E16:E$21)/E$22</f>
        <v>1</v>
      </c>
      <c r="F38" s="32">
        <f>SUM(F16:F$21)/F$22</f>
        <v>1</v>
      </c>
      <c r="G38" s="32">
        <f>SUM(G16:G$21)/G$22</f>
        <v>0.99999999999999989</v>
      </c>
      <c r="H38" s="32">
        <f>SUM(H16:H$21)/H$22</f>
        <v>1.0000000000000002</v>
      </c>
      <c r="J38" s="33" t="b">
        <f t="array" ref="J38">AND(B31:H36=B38:H43)</f>
        <v>1</v>
      </c>
    </row>
    <row r="39" spans="1:10" x14ac:dyDescent="0.25">
      <c r="A39" s="62"/>
      <c r="B39" s="32">
        <f>SUM(B17:B$21)/B$22</f>
        <v>0.69438146206829021</v>
      </c>
      <c r="C39" s="32">
        <f>SUM(C17:C$21)/C$22</f>
        <v>0.72812590782167697</v>
      </c>
      <c r="D39" s="32">
        <f>SUM(D17:D$21)/D$22</f>
        <v>0.67030518785803528</v>
      </c>
      <c r="E39" s="32">
        <f>SUM(E17:E$21)/E$22</f>
        <v>0.73538455273463754</v>
      </c>
      <c r="F39" s="32">
        <f>SUM(F17:F$21)/F$22</f>
        <v>0.81488366349315622</v>
      </c>
      <c r="G39" s="32">
        <f>SUM(G17:G$21)/G$22</f>
        <v>0.82584580122068729</v>
      </c>
      <c r="H39" s="32">
        <f>SUM(H17:H$21)/H$22</f>
        <v>0.84481666871028227</v>
      </c>
    </row>
    <row r="40" spans="1:10" x14ac:dyDescent="0.25">
      <c r="A40" s="62"/>
      <c r="B40" s="32">
        <f>SUM(B18:B$21)/B$22</f>
        <v>0.38075217786427018</v>
      </c>
      <c r="C40" s="32">
        <f>SUM(C18:C$21)/C$22</f>
        <v>0.50729693890549121</v>
      </c>
      <c r="D40" s="32">
        <f>SUM(D18:D$21)/D$22</f>
        <v>0.58279885725255232</v>
      </c>
      <c r="E40" s="32">
        <f>SUM(E18:E$21)/E$22</f>
        <v>0.68790458770691199</v>
      </c>
      <c r="F40" s="32">
        <f>SUM(F18:F$21)/F$22</f>
        <v>0.80050072451678078</v>
      </c>
      <c r="G40" s="32">
        <f>SUM(G18:G$21)/G$22</f>
        <v>0.81820047124218587</v>
      </c>
      <c r="H40" s="32">
        <f>SUM(H18:H$21)/H$22</f>
        <v>0.84003357814148505</v>
      </c>
    </row>
    <row r="41" spans="1:10" x14ac:dyDescent="0.25">
      <c r="A41" s="62"/>
      <c r="B41" s="32">
        <f>SUM(B19:B$21)/B$22</f>
        <v>0.16388141770013862</v>
      </c>
      <c r="C41" s="32">
        <f>SUM(C19:C$21)/C$22</f>
        <v>0.23814642630985208</v>
      </c>
      <c r="D41" s="32">
        <f>SUM(D19:D$21)/D$22</f>
        <v>0.28063954527329099</v>
      </c>
      <c r="E41" s="32">
        <f>SUM(E19:E$21)/E$22</f>
        <v>0.29388632833313544</v>
      </c>
      <c r="F41" s="32">
        <f>SUM(F19:F$21)/F$22</f>
        <v>0.5028011802463751</v>
      </c>
      <c r="G41" s="32">
        <f>SUM(G19:G$21)/G$22</f>
        <v>0.54509850457250508</v>
      </c>
      <c r="H41" s="32">
        <f>SUM(H19:H$21)/H$22</f>
        <v>0.58680663177565295</v>
      </c>
      <c r="I41" t="s">
        <v>291</v>
      </c>
    </row>
    <row r="42" spans="1:10" x14ac:dyDescent="0.25">
      <c r="A42" s="62"/>
      <c r="B42" s="32">
        <f>SUM(B20:B$21)/B$22</f>
        <v>9.50817138957991E-2</v>
      </c>
      <c r="C42" s="32">
        <f>SUM(C20:C$21)/C$22</f>
        <v>0.14284954972044819</v>
      </c>
      <c r="D42" s="32">
        <f>SUM(D20:D$21)/D$22</f>
        <v>0.17689565055213805</v>
      </c>
      <c r="E42" s="32">
        <f>SUM(E20:E$21)/E$22</f>
        <v>0.21158863813214299</v>
      </c>
      <c r="F42" s="32">
        <f>SUM(F20:F$21)/F$22</f>
        <v>0.40494871892558693</v>
      </c>
      <c r="G42" s="32">
        <f>SUM(G20:G$21)/G$22</f>
        <v>0.45692147949810419</v>
      </c>
      <c r="H42" s="32">
        <f>SUM(H20:H$21)/H$22</f>
        <v>0.49760539615093619</v>
      </c>
      <c r="I42" t="s">
        <v>292</v>
      </c>
    </row>
    <row r="43" spans="1:10" x14ac:dyDescent="0.25">
      <c r="A43" s="62"/>
      <c r="B43" s="32">
        <f>SUM(B21:B$21)/B$22</f>
        <v>2.0613596237580741E-2</v>
      </c>
      <c r="C43" s="32">
        <f>SUM(C21:C$21)/C$22</f>
        <v>5.2460981423391076E-2</v>
      </c>
      <c r="D43" s="32">
        <f>SUM(D21:D$21)/D$22</f>
        <v>5.747604514492307E-2</v>
      </c>
      <c r="E43" s="32">
        <f>SUM(E21:E$21)/E$22</f>
        <v>9.3130116682187E-2</v>
      </c>
      <c r="F43" s="32">
        <f>SUM(F21:F$21)/F$22</f>
        <v>0.17579319151284095</v>
      </c>
      <c r="G43" s="32">
        <f>SUM(G21:G$21)/G$22</f>
        <v>0.20782458239664489</v>
      </c>
      <c r="H43" s="32">
        <f>SUM(H21:H$21)/H$22</f>
        <v>0.2168962774378656</v>
      </c>
    </row>
  </sheetData>
  <sortState ref="A1:I9">
    <sortCondition ref="A3" customList="Aucun,CEP,CAP-BEP,BEPC,BAC,SUP"/>
  </sortState>
  <mergeCells count="1">
    <mergeCell ref="A38:A43"/>
  </mergeCell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versions xmlns="http://schemas.microsoft.com/SolverFoundationForExcel/Version">
  <addinversion>3.1</addinversion>
</versions>
</file>

<file path=customXml/item2.xml>��< ? x m l   v e r s i o n = " 1 . 0 "   e n c o d i n g = " u t f - 1 6 " ? > < M o d e l   x m l n s = " h t t p : / / s c h e m a s . m i c r o s o f t . c o m / S o l v e r F o u n d a t i o n / "   x m l n s : x s i = " h t t p : / / w w w . w 3 . o r g / 2 0 0 1 / X M L S c h e m a - i n s t a n c e "   x m l n s : x s d = " h t t p : / / w w w . w 3 . o r g / 2 0 0 1 / X M L S c h e m a " >  
     < M o d e l T e x t > / /   M o d e l :   T h i s   i s   t h e   m a i n   m o d e l i n g   a r e a  
 M o d e l [  
  
     / /   P a r a m e t e r s :   T h i s   i s   w h e r e   y o u   d e f i n e   t h e   d a t a   t h a t   p l u g s   i n t o   t h e    
     / /   m o d e l .   P a r a m e t e r s   c a n   b e   d e c l a r e d   a s   S e t s   t h a t   a r e   l a t e r   u s e d   a s    
     / /   i n d i c e s   ( i n   o t h e r   P a r a m e t e r s   o r   D e c i s i o n s ) ,   o r   a s   s i n g l e d - v a l u e d    
     / /   c o n s t a n t s   o f   t y p e   R e a l s ,   I n t e g e r s ,   o r   B o o l e a n s .   W h e n   P a r a m e t e r s    
     / /   a r e   d e c l a r e d   a s   S e t s ,   t h e   e l e m e n t s   o f   t h e   s e t s   w i l l   c o m e   f r o m   t h e    
     / /   s p r e a d s h e e t   v i a   t h e   d a t a   b i n d i n g   f u n c t i o n a l i t y .   W h e n   P a r a m e t e r s    
     / /   a r e   d e c l a r e d   a s   c o n s t a n t s ,   t h e i r   v a l u e s   c a n   b e   i n i t i a l i z e d   e i t h e r   i n    
     / /   p l a c e   u s i n g   =   o r   f r o m   d a t a   b i n d i n g   f u n c t i o n a l i t y .  
     P a r a m e t e r s [  
  
     ] ,  
  
     / /   D e c i s i o n s :   T h e s e   a r e   t h e    o u t p u t s    o f   t h e   s o l v e r .   T h e y   a r e   t h e    
     / /   r e s u l t s   o f   t h e   m o d e l   b e i n g   s o l v e d .   S u p p o r t e d   t y p e s   f o r   D e c i s i o n s    
     / /   c a n   b e   R e a l s ,   I n t e g e r s ,   o r   B o o l e a n s .   D e c i s i o n s   a r e   m a n d a t o r y .  
     D e c i s i o n s [  
  
     ] ,  
  
     / /   C o n s t r a i n t s :   T h i s   i s   w h e r e   y o u   c a n   a d d   b u s i n e s s   c o n s t r a i n t s   t o    
     / /   t h e   m o d e l .   T h e s e   a r e   r e s t r i c t i o n s   p l a c e d   o n   D e c i s i o n s .  
     C o n s t r a i n t s [  
  
     ] ,  
    
     / /   G o a l s :   T h i s   i s   w h e r e   y o u   d e f i n e   t h e   b u s i n e s s   g o a l   o r   g o a l s   y o u  
     / /   a r e   t r y i n g   t o   a c c o m p l i s h .   T h e s e   a r e   u s e d   t o   s p e c i f y   a   q u a n t i t y   t h a t    
     / /   s h o u l d   b e   m a x i m i z e d   o r   m i n i m i z e d   ( M i n i m i z e [ ]   o r   M a x i m i z e   [ ] )  
     G o a l s [  
  
     ]  
  
 ] < / M o d e l T e x t >  
     < D a t a B i n d i n g s >  
         < B i n d i n g S o u r c e I n f o >  
             < N a m e > E x c e l A d d I n < / N a m e >  
             < C o n n e c t i o n / >  
             < P a r a m e t e r B i n d i n g s / >  
             < D e c i s i o n B i n d i n g s / >  
         < / B i n d i n g S o u r c e I n f o >  
     < / D a t a B i n d i n g s >  
     < D i r e c t i v e s / >  
     < O p t i o n s >  
         < P r o p e r t y I n f o >  
             < N a m e > A l l o w M o d e l T e x t E d i t i n g < / N a m e >  
             < V a l u e   x s i : t y p e = " x s d : b o o l e a n " > f a l s e < / V a l u e >  
         < / P r o p e r t y I n f o >  
         < P r o p e r t y I n f o >  
             < N a m e > E d i t o r V i s i b l e < / N a m e >  
             < V a l u e   x s i : t y p e = " x s d : b o o l e a n " > f a l s e < / V a l u e >  
         < / P r o p e r t y I n f o >  
         < P r o p e r t y I n f o >  
             < N a m e > C l e a r L o g O n S o l v i n g < / N a m e >  
             < V a l u e   x s i : t y p e = " x s d : b o o l e a n " > f a l s e < / V a l u e >  
         < / P r o p e r t y I n f o >  
         < P r o p e r t y I n f o >  
             < N a m e > S a m p l i n g C o u n t < / N a m e >  
             < V a l u e   x s i : t y p e = " x s d : i n t " > 0 < / V a l u e >  
         < / P r o p e r t y I n f o >  
         < P r o p e r t y I n f o >  
             < N a m e > R a n d o m S e e d < / N a m e >  
             < V a l u e   x s i : t y p e = " x s d : i n t " > 0 < / V a l u e >  
         < / P r o p e r t y I n f o >  
         < P r o p e r t y I n f o >  
             < N a m e > S a m p l i n g M e t h o d < / N a m e >  
             < V a l u e   x s i : t y p e = " x s d : i n t " > 0 < / V a l u e >  
         < / P r o p e r t y I n f o >  
         < P r o p e r t y I n f o >  
             < N a m e > R e p o r t O p t i o n s < / N a m e >  
             < V a l u e   x s i : t y p e = " x s d : i n t " > 5 < / V a l u e >  
         < / P r o p e r t y I n f o >  
     < / O p t i o n s >  
 < / M o d e l > 
</file>

<file path=customXml/itemProps1.xml><?xml version="1.0" encoding="utf-8"?>
<ds:datastoreItem xmlns:ds="http://schemas.openxmlformats.org/officeDocument/2006/customXml" ds:itemID="{CB4DFCAD-6C07-4A81-B48F-8CE744A8E4C2}">
  <ds:schemaRefs>
    <ds:schemaRef ds:uri="http://schemas.microsoft.com/SolverFoundationForExcel/Version"/>
  </ds:schemaRefs>
</ds:datastoreItem>
</file>

<file path=customXml/itemProps2.xml><?xml version="1.0" encoding="utf-8"?>
<ds:datastoreItem xmlns:ds="http://schemas.openxmlformats.org/officeDocument/2006/customXml" ds:itemID="{BBDFC372-BBD9-4834-909F-EAA4D2408370}">
  <ds:schemaRefs>
    <ds:schemaRef ds:uri="http://schemas.microsoft.com/SolverFoundation/"/>
    <ds:schemaRef ds:uri="http://www.w3.org/2001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4</vt:i4>
      </vt:variant>
    </vt:vector>
  </HeadingPairs>
  <TitlesOfParts>
    <vt:vector size="13" baseType="lpstr">
      <vt:lpstr>effectifs</vt:lpstr>
      <vt:lpstr>Feuil1</vt:lpstr>
      <vt:lpstr>4.c</vt:lpstr>
      <vt:lpstr>4.d</vt:lpstr>
      <vt:lpstr>4.e</vt:lpstr>
      <vt:lpstr>reg2014</vt:lpstr>
      <vt:lpstr>Feuil7</vt:lpstr>
      <vt:lpstr>frequences</vt:lpstr>
      <vt:lpstr>Feuil9</vt:lpstr>
      <vt:lpstr>cc</vt:lpstr>
      <vt:lpstr>dd</vt:lpstr>
      <vt:lpstr>ll</vt:lpstr>
      <vt:lpstr>Feuil7!reg2014_txt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Nicolas</dc:creator>
  <cp:lastModifiedBy>jvdo</cp:lastModifiedBy>
  <dcterms:created xsi:type="dcterms:W3CDTF">2014-11-19T09:41:33Z</dcterms:created>
  <dcterms:modified xsi:type="dcterms:W3CDTF">2014-12-17T04:21:14Z</dcterms:modified>
</cp:coreProperties>
</file>