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updateLinks="always" codeName="ThisWorkbook" defaultThemeVersion="124226"/>
  <bookViews>
    <workbookView xWindow="-12" yWindow="-12" windowWidth="11952" windowHeight="5292" tabRatio="869"/>
  </bookViews>
  <sheets>
    <sheet name="CONSULTATION STOCK PAR ARTICLE" sheetId="23" r:id="rId1"/>
    <sheet name="Stock réel" sheetId="2" r:id="rId2"/>
    <sheet name="fournisseurs" sheetId="3" state="hidden" r:id="rId3"/>
    <sheet name="Can de Bazan" sheetId="7" r:id="rId4"/>
    <sheet name="Can Boult" sheetId="8" r:id="rId5"/>
    <sheet name=" Can Aum" sheetId="9" r:id="rId6"/>
    <sheet name="Can Warm" sheetId="10" r:id="rId7"/>
    <sheet name=" Clsh Warm" sheetId="11" r:id="rId8"/>
    <sheet name=" Clsh Aum" sheetId="12" r:id="rId9"/>
    <sheet name=" Clsh Baz" sheetId="13" r:id="rId10"/>
    <sheet name=" Clsh Boult" sheetId="14" r:id="rId11"/>
    <sheet name=" Mat Boult" sheetId="15" r:id="rId12"/>
    <sheet name=" Mat Bazancourt" sheetId="16" r:id="rId13"/>
    <sheet name=" Mat Aum" sheetId="17" r:id="rId14"/>
    <sheet name="Mat Warm" sheetId="18" r:id="rId15"/>
    <sheet name="EL Boult " sheetId="19" r:id="rId16"/>
    <sheet name=" El Baz" sheetId="20" r:id="rId17"/>
    <sheet name=" EL Aum " sheetId="21" r:id="rId18"/>
    <sheet name=" El Warm " sheetId="22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5" hidden="1">' Can Aum'!$B$10:$P$754</definedName>
    <definedName name="_xlnm._FilterDatabase" localSheetId="8" hidden="1">' Clsh Aum'!$B$10:$P$740</definedName>
    <definedName name="_xlnm._FilterDatabase" localSheetId="9" hidden="1">' Clsh Baz'!$C$10:$P$740</definedName>
    <definedName name="_xlnm._FilterDatabase" localSheetId="10" hidden="1">' Clsh Boult'!$C$10:$P$740</definedName>
    <definedName name="_xlnm._FilterDatabase" localSheetId="7" hidden="1">' Clsh Warm'!$B$10:$P$740</definedName>
    <definedName name="_xlnm._FilterDatabase" localSheetId="17" hidden="1">' EL Aum '!$B$10:$P$740</definedName>
    <definedName name="_xlnm._FilterDatabase" localSheetId="16" hidden="1">' El Baz'!$C$10:$Q$754</definedName>
    <definedName name="_xlnm._FilterDatabase" localSheetId="18" hidden="1">' El Warm '!$B$10:$O$740</definedName>
    <definedName name="_xlnm._FilterDatabase" localSheetId="13" hidden="1">' Mat Aum'!$C$10:$P$740</definedName>
    <definedName name="_xlnm._FilterDatabase" localSheetId="12" hidden="1">' Mat Bazancourt'!$C$10:$P$754</definedName>
    <definedName name="_xlnm._FilterDatabase" localSheetId="11" hidden="1">' Mat Boult'!$B$10:$P$754</definedName>
    <definedName name="_xlnm._FilterDatabase" localSheetId="4" hidden="1">'Can Boult'!$B$10:$P$754</definedName>
    <definedName name="_xlnm._FilterDatabase" localSheetId="3" hidden="1">'Can de Bazan'!$C$10:$Q$146</definedName>
    <definedName name="_xlnm._FilterDatabase" localSheetId="6" hidden="1">'Can Warm'!$C$10:$Q$146</definedName>
    <definedName name="_xlnm._FilterDatabase" localSheetId="15" hidden="1">'EL Boult '!$B$10:$P$740</definedName>
    <definedName name="_xlnm._FilterDatabase" localSheetId="14" hidden="1">'Mat Warm'!$B$10:$P$754</definedName>
    <definedName name="_xlnm._FilterDatabase" localSheetId="1" hidden="1">'Stock réel'!$B$10:$L$145</definedName>
    <definedName name="articles">#REF!</definedName>
    <definedName name="can_de_bazan_produits">'Can de Bazan'!$C$11:$C$146</definedName>
    <definedName name="Catégories">#REF!</definedName>
    <definedName name="Code_produit">OFFSET([1]DATABASE!$B$2,,,COUNTA([1]DATABASE!$B:$B)-1)</definedName>
    <definedName name="conditionement">#REF!</definedName>
    <definedName name="conditionnement">#REF!</definedName>
    <definedName name="Définition">OFFSET([1]DATABASE!$C$2,,,COUNTA([1]DATABASE!$C:$C)-1)</definedName>
    <definedName name="ECOLES">#REF!</definedName>
    <definedName name="Fournisseurs">#REF!</definedName>
    <definedName name="fournisseurs2">fournisseurs!$A$2:$A$14</definedName>
    <definedName name="Liste">OFFSET(INDIRECT("'"&amp;'CONSULTATION STOCK PAR ARTICLE'!$B$2&amp;"'!C11"),,,135)</definedName>
    <definedName name="mois">'Can de Bazan'!$D$10:$O$10</definedName>
    <definedName name="Produits">'[2]Stock réel'!$F$4:$F$143</definedName>
    <definedName name="sites">#REF!</definedName>
    <definedName name="Type_de_produit">OFFSET([1]DATABASE!$A$2,,,COUNTA([1]DATABASE!$A:$A)-1)</definedName>
    <definedName name="Z_D7F66CC8_E5ED_4519_A8AA_87B8F15B4038_.wvu.Cols" localSheetId="5" hidden="1">' Can Aum'!$B:$B</definedName>
    <definedName name="Z_D7F66CC8_E5ED_4519_A8AA_87B8F15B4038_.wvu.Cols" localSheetId="8" hidden="1">' Clsh Aum'!$B:$B</definedName>
    <definedName name="Z_D7F66CC8_E5ED_4519_A8AA_87B8F15B4038_.wvu.Cols" localSheetId="7" hidden="1">' Clsh Warm'!$B:$B</definedName>
    <definedName name="Z_D7F66CC8_E5ED_4519_A8AA_87B8F15B4038_.wvu.Cols" localSheetId="17" hidden="1">' EL Aum '!$B:$B</definedName>
    <definedName name="Z_D7F66CC8_E5ED_4519_A8AA_87B8F15B4038_.wvu.Cols" localSheetId="16" hidden="1">' El Baz'!$B:$B</definedName>
    <definedName name="Z_D7F66CC8_E5ED_4519_A8AA_87B8F15B4038_.wvu.Cols" localSheetId="11" hidden="1">' Mat Boult'!$B:$B</definedName>
    <definedName name="Z_D7F66CC8_E5ED_4519_A8AA_87B8F15B4038_.wvu.Cols" localSheetId="4" hidden="1">'Can Boult'!$B:$B</definedName>
    <definedName name="Z_D7F66CC8_E5ED_4519_A8AA_87B8F15B4038_.wvu.Cols" localSheetId="3" hidden="1">'Can de Bazan'!$B:$B</definedName>
    <definedName name="Z_D7F66CC8_E5ED_4519_A8AA_87B8F15B4038_.wvu.Cols" localSheetId="6" hidden="1">'Can Warm'!#REF!</definedName>
    <definedName name="Z_D7F66CC8_E5ED_4519_A8AA_87B8F15B4038_.wvu.Cols" localSheetId="15" hidden="1">'EL Boult '!$B:$B</definedName>
    <definedName name="Z_D7F66CC8_E5ED_4519_A8AA_87B8F15B4038_.wvu.Cols" localSheetId="14" hidden="1">'Mat Warm'!$B:$B</definedName>
    <definedName name="Z_D7F66CC8_E5ED_4519_A8AA_87B8F15B4038_.wvu.FilterData" localSheetId="5" hidden="1">' Can Aum'!$B$10:$P$754</definedName>
    <definedName name="Z_D7F66CC8_E5ED_4519_A8AA_87B8F15B4038_.wvu.FilterData" localSheetId="8" hidden="1">' Clsh Aum'!$B$10:$P$740</definedName>
    <definedName name="Z_D7F66CC8_E5ED_4519_A8AA_87B8F15B4038_.wvu.FilterData" localSheetId="9" hidden="1">' Clsh Baz'!$C$10:$P$740</definedName>
    <definedName name="Z_D7F66CC8_E5ED_4519_A8AA_87B8F15B4038_.wvu.FilterData" localSheetId="10" hidden="1">' Clsh Boult'!$C$10:$P$740</definedName>
    <definedName name="Z_D7F66CC8_E5ED_4519_A8AA_87B8F15B4038_.wvu.FilterData" localSheetId="7" hidden="1">' Clsh Warm'!$B$10:$P$740</definedName>
    <definedName name="Z_D7F66CC8_E5ED_4519_A8AA_87B8F15B4038_.wvu.FilterData" localSheetId="17" hidden="1">' EL Aum '!$B$10:$P$740</definedName>
    <definedName name="Z_D7F66CC8_E5ED_4519_A8AA_87B8F15B4038_.wvu.FilterData" localSheetId="16" hidden="1">' El Baz'!$C$10:$Q$754</definedName>
    <definedName name="Z_D7F66CC8_E5ED_4519_A8AA_87B8F15B4038_.wvu.FilterData" localSheetId="18" hidden="1">' El Warm '!$B$10:$O$740</definedName>
    <definedName name="Z_D7F66CC8_E5ED_4519_A8AA_87B8F15B4038_.wvu.FilterData" localSheetId="13" hidden="1">' Mat Aum'!$C$10:$P$740</definedName>
    <definedName name="Z_D7F66CC8_E5ED_4519_A8AA_87B8F15B4038_.wvu.FilterData" localSheetId="12" hidden="1">' Mat Bazancourt'!$C$10:$P$754</definedName>
    <definedName name="Z_D7F66CC8_E5ED_4519_A8AA_87B8F15B4038_.wvu.FilterData" localSheetId="11" hidden="1">' Mat Boult'!$B$10:$P$754</definedName>
    <definedName name="Z_D7F66CC8_E5ED_4519_A8AA_87B8F15B4038_.wvu.FilterData" localSheetId="4" hidden="1">'Can Boult'!$B$10:$P$754</definedName>
    <definedName name="Z_D7F66CC8_E5ED_4519_A8AA_87B8F15B4038_.wvu.FilterData" localSheetId="6" hidden="1">'Can Warm'!$D$10:$P$753</definedName>
    <definedName name="Z_D7F66CC8_E5ED_4519_A8AA_87B8F15B4038_.wvu.FilterData" localSheetId="15" hidden="1">'EL Boult '!$B$10:$P$740</definedName>
    <definedName name="Z_D7F66CC8_E5ED_4519_A8AA_87B8F15B4038_.wvu.FilterData" localSheetId="14" hidden="1">'Mat Warm'!$B$10:$P$754</definedName>
    <definedName name="Z_D7F66CC8_E5ED_4519_A8AA_87B8F15B4038_.wvu.FilterData" localSheetId="1" hidden="1">'Stock réel'!$B$10:$L$10</definedName>
    <definedName name="Z_D7F66CC8_E5ED_4519_A8AA_87B8F15B4038_.wvu.PrintArea" localSheetId="16" hidden="1">' El Baz'!$A$1:$Q$134</definedName>
    <definedName name="Z_D7F66CC8_E5ED_4519_A8AA_87B8F15B4038_.wvu.Rows" localSheetId="5" hidden="1">' Can Aum'!$3:$4,' Can Aum'!$7:$7</definedName>
    <definedName name="Z_D7F66CC8_E5ED_4519_A8AA_87B8F15B4038_.wvu.Rows" localSheetId="8" hidden="1">' Clsh Aum'!$3:$4,' Clsh Aum'!$7:$7</definedName>
    <definedName name="Z_D7F66CC8_E5ED_4519_A8AA_87B8F15B4038_.wvu.Rows" localSheetId="9" hidden="1">' Clsh Baz'!$3:$4,' Clsh Baz'!$7:$7</definedName>
    <definedName name="Z_D7F66CC8_E5ED_4519_A8AA_87B8F15B4038_.wvu.Rows" localSheetId="10" hidden="1">' Clsh Boult'!$3:$4,' Clsh Boult'!$7:$7</definedName>
    <definedName name="Z_D7F66CC8_E5ED_4519_A8AA_87B8F15B4038_.wvu.Rows" localSheetId="7" hidden="1">' Clsh Warm'!$3:$4,' Clsh Warm'!$7:$7</definedName>
    <definedName name="Z_D7F66CC8_E5ED_4519_A8AA_87B8F15B4038_.wvu.Rows" localSheetId="17" hidden="1">' EL Aum '!$3:$4,' EL Aum '!$7:$7</definedName>
    <definedName name="Z_D7F66CC8_E5ED_4519_A8AA_87B8F15B4038_.wvu.Rows" localSheetId="16" hidden="1">' El Baz'!$3:$3,' El Baz'!$7:$7</definedName>
    <definedName name="Z_D7F66CC8_E5ED_4519_A8AA_87B8F15B4038_.wvu.Rows" localSheetId="18" hidden="1">' El Warm '!$3:$4,' El Warm '!$7:$7</definedName>
    <definedName name="Z_D7F66CC8_E5ED_4519_A8AA_87B8F15B4038_.wvu.Rows" localSheetId="13" hidden="1">' Mat Aum'!$3:$4,' Mat Aum'!$7:$7</definedName>
    <definedName name="Z_D7F66CC8_E5ED_4519_A8AA_87B8F15B4038_.wvu.Rows" localSheetId="12" hidden="1">' Mat Bazancourt'!$3:$4,' Mat Bazancourt'!$7:$7</definedName>
    <definedName name="Z_D7F66CC8_E5ED_4519_A8AA_87B8F15B4038_.wvu.Rows" localSheetId="11" hidden="1">' Mat Boult'!$3:$4,' Mat Boult'!$7:$7</definedName>
    <definedName name="Z_D7F66CC8_E5ED_4519_A8AA_87B8F15B4038_.wvu.Rows" localSheetId="4" hidden="1">'Can Boult'!$3:$4,'Can Boult'!$7:$7</definedName>
    <definedName name="Z_D7F66CC8_E5ED_4519_A8AA_87B8F15B4038_.wvu.Rows" localSheetId="3" hidden="1">'Can de Bazan'!$6:$7,'Can de Bazan'!$9:$9</definedName>
    <definedName name="Z_D7F66CC8_E5ED_4519_A8AA_87B8F15B4038_.wvu.Rows" localSheetId="6" hidden="1">'Can Warm'!$3:$4,'Can Warm'!$7:$7</definedName>
    <definedName name="Z_D7F66CC8_E5ED_4519_A8AA_87B8F15B4038_.wvu.Rows" localSheetId="15" hidden="1">'EL Boult '!$3:$4,'EL Boult '!$7:$7</definedName>
    <definedName name="Z_D7F66CC8_E5ED_4519_A8AA_87B8F15B4038_.wvu.Rows" localSheetId="14" hidden="1">'Mat Warm'!$3:$4,'Mat Warm'!$7:$7</definedName>
    <definedName name="Z_D7F66CC8_E5ED_4519_A8AA_87B8F15B4038_.wvu.Rows" localSheetId="1" hidden="1">'Stock réel'!$1:$2,'Stock réel'!$6:$6</definedName>
    <definedName name="_xlnm.Print_Area" localSheetId="16">' El Baz'!$A$1:$Q$134</definedName>
    <definedName name="_xlnm.Print_Area" localSheetId="0">'CONSULTATION STOCK PAR ARTICLE'!$A$1:$N$55</definedName>
  </definedNames>
  <calcPr calcId="125725"/>
  <customWorkbookViews>
    <customWorkbookView name="Godey - Affichage personnalisé" guid="{D7F66CC8-E5ED-4519-A8AA-87B8F15B4038}" mergeInterval="0" personalView="1" maximized="1" showSheetTabs="0" windowWidth="1276" windowHeight="779" tabRatio="869" activeSheetId="1"/>
  </customWorkbookViews>
</workbook>
</file>

<file path=xl/calcChain.xml><?xml version="1.0" encoding="utf-8"?>
<calcChain xmlns="http://schemas.openxmlformats.org/spreadsheetml/2006/main">
  <c r="O12" i="2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1"/>
  <c r="J23" i="14"/>
  <c r="E2" i="23"/>
  <c r="D16" i="2" l="1"/>
  <c r="D38" l="1"/>
  <c r="C128" i="10" l="1"/>
  <c r="C129"/>
  <c r="C130"/>
  <c r="C131"/>
  <c r="C129" i="7"/>
  <c r="C130"/>
  <c r="C129" i="9"/>
  <c r="C130"/>
  <c r="C129" i="11"/>
  <c r="C130"/>
  <c r="C129" i="12"/>
  <c r="C130"/>
  <c r="C129" i="13"/>
  <c r="C130"/>
  <c r="C129" i="14"/>
  <c r="C130"/>
  <c r="C129" i="15"/>
  <c r="C130"/>
  <c r="C129" i="16"/>
  <c r="C130"/>
  <c r="C129" i="17"/>
  <c r="C130"/>
  <c r="C129" i="18"/>
  <c r="C130"/>
  <c r="C129" i="19"/>
  <c r="C130"/>
  <c r="C129" i="20"/>
  <c r="C130"/>
  <c r="C129" i="21"/>
  <c r="C130"/>
  <c r="C129" i="8"/>
  <c r="C130"/>
  <c r="C35" i="10" l="1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8"/>
  <c r="C79"/>
  <c r="C80"/>
  <c r="C81"/>
  <c r="C84"/>
  <c r="C86"/>
  <c r="C87"/>
  <c r="C88"/>
  <c r="C90"/>
  <c r="C91"/>
  <c r="C92"/>
  <c r="C96"/>
  <c r="C97"/>
  <c r="C98"/>
  <c r="C99"/>
  <c r="C101"/>
  <c r="C102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32"/>
  <c r="C133"/>
  <c r="C134"/>
  <c r="C135"/>
  <c r="C136"/>
  <c r="C137"/>
  <c r="C138"/>
  <c r="C139"/>
  <c r="C140"/>
  <c r="C141"/>
  <c r="C142"/>
  <c r="C143"/>
  <c r="C144"/>
  <c r="C145"/>
  <c r="C146"/>
  <c r="C20"/>
  <c r="C21"/>
  <c r="C22"/>
  <c r="C24"/>
  <c r="C25"/>
  <c r="C26"/>
  <c r="C27"/>
  <c r="C28"/>
  <c r="C29"/>
  <c r="C30"/>
  <c r="C31"/>
  <c r="C32"/>
  <c r="C33"/>
  <c r="C34"/>
  <c r="C14"/>
  <c r="C15"/>
  <c r="C16"/>
  <c r="C17"/>
  <c r="C18"/>
  <c r="C13"/>
  <c r="C12"/>
  <c r="C11"/>
  <c r="B754" i="22" l="1"/>
  <c r="B753"/>
  <c r="B752"/>
  <c r="B751"/>
  <c r="B750"/>
  <c r="B749"/>
  <c r="B748"/>
  <c r="B747"/>
  <c r="B746"/>
  <c r="B745"/>
  <c r="B744"/>
  <c r="B743"/>
  <c r="B742"/>
  <c r="B741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46"/>
  <c r="B145"/>
  <c r="B144"/>
  <c r="B143"/>
  <c r="B142"/>
  <c r="B141"/>
  <c r="B140"/>
  <c r="B139"/>
  <c r="B138"/>
  <c r="B137"/>
  <c r="B136"/>
  <c r="B135"/>
  <c r="B134"/>
  <c r="B133"/>
  <c r="B132"/>
  <c r="B131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2"/>
  <c r="B101"/>
  <c r="B99"/>
  <c r="B98"/>
  <c r="B97"/>
  <c r="B96"/>
  <c r="B92"/>
  <c r="B91"/>
  <c r="B90"/>
  <c r="B88"/>
  <c r="B87"/>
  <c r="B86"/>
  <c r="B84"/>
  <c r="B81"/>
  <c r="B80"/>
  <c r="B79"/>
  <c r="B78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2"/>
  <c r="B21"/>
  <c r="B20"/>
  <c r="B18"/>
  <c r="B17"/>
  <c r="B16"/>
  <c r="B15"/>
  <c r="B14"/>
  <c r="B13"/>
  <c r="B12"/>
  <c r="B11"/>
  <c r="C754" i="21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20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9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8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7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6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5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4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3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2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11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P146" i="10"/>
  <c r="P145"/>
  <c r="P144"/>
  <c r="P143"/>
  <c r="P142"/>
  <c r="P141"/>
  <c r="P140"/>
  <c r="P139"/>
  <c r="P138"/>
  <c r="P137"/>
  <c r="P136"/>
  <c r="P135"/>
  <c r="P134"/>
  <c r="P133"/>
  <c r="P132"/>
  <c r="P131"/>
  <c r="P129"/>
  <c r="P128"/>
  <c r="P127"/>
  <c r="P126"/>
  <c r="P125"/>
  <c r="P124"/>
  <c r="P123"/>
  <c r="P122"/>
  <c r="P121"/>
  <c r="P120"/>
  <c r="P119"/>
  <c r="P118"/>
  <c r="P117"/>
  <c r="P116"/>
  <c r="P115"/>
  <c r="E115" i="2" s="1"/>
  <c r="P114" i="10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C754" i="9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C15"/>
  <c r="P14"/>
  <c r="C14"/>
  <c r="P13"/>
  <c r="C13"/>
  <c r="P12"/>
  <c r="C12"/>
  <c r="P11"/>
  <c r="C11"/>
  <c r="C754" i="8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29"/>
  <c r="P128"/>
  <c r="C128"/>
  <c r="P127"/>
  <c r="C127"/>
  <c r="P126"/>
  <c r="C126"/>
  <c r="P125"/>
  <c r="C125"/>
  <c r="P124"/>
  <c r="C124"/>
  <c r="P123"/>
  <c r="C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C19"/>
  <c r="P18"/>
  <c r="C18"/>
  <c r="P17"/>
  <c r="C17"/>
  <c r="P16"/>
  <c r="C16"/>
  <c r="P15"/>
  <c r="C15"/>
  <c r="P14"/>
  <c r="C14"/>
  <c r="P13"/>
  <c r="C13"/>
  <c r="P12"/>
  <c r="C12"/>
  <c r="P11"/>
  <c r="C11"/>
  <c r="C754" i="7"/>
  <c r="C753"/>
  <c r="C752"/>
  <c r="C751"/>
  <c r="C750"/>
  <c r="C749"/>
  <c r="C748"/>
  <c r="C747"/>
  <c r="C746"/>
  <c r="C745"/>
  <c r="C744"/>
  <c r="C743"/>
  <c r="C742"/>
  <c r="C741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P146"/>
  <c r="C146"/>
  <c r="P145"/>
  <c r="C145"/>
  <c r="P144"/>
  <c r="C144"/>
  <c r="P143"/>
  <c r="C143"/>
  <c r="P142"/>
  <c r="C142"/>
  <c r="P141"/>
  <c r="C141"/>
  <c r="P140"/>
  <c r="C140"/>
  <c r="P139"/>
  <c r="C139"/>
  <c r="P138"/>
  <c r="C138"/>
  <c r="P137"/>
  <c r="C137"/>
  <c r="P136"/>
  <c r="C136"/>
  <c r="P135"/>
  <c r="C135"/>
  <c r="P134"/>
  <c r="C134"/>
  <c r="P133"/>
  <c r="C133"/>
  <c r="P132"/>
  <c r="C132"/>
  <c r="P131"/>
  <c r="C131"/>
  <c r="P130"/>
  <c r="E130" i="2" s="1"/>
  <c r="P128" i="7"/>
  <c r="C128"/>
  <c r="P126"/>
  <c r="C126"/>
  <c r="P125"/>
  <c r="C125"/>
  <c r="P124"/>
  <c r="C124"/>
  <c r="P123"/>
  <c r="P122"/>
  <c r="C122"/>
  <c r="P121"/>
  <c r="C121"/>
  <c r="P120"/>
  <c r="C120"/>
  <c r="P119"/>
  <c r="C119"/>
  <c r="P118"/>
  <c r="C118"/>
  <c r="P117"/>
  <c r="C117"/>
  <c r="P116"/>
  <c r="C116"/>
  <c r="P115"/>
  <c r="C115"/>
  <c r="P114"/>
  <c r="C114"/>
  <c r="P113"/>
  <c r="C113"/>
  <c r="P112"/>
  <c r="C112"/>
  <c r="P111"/>
  <c r="C111"/>
  <c r="P110"/>
  <c r="C110"/>
  <c r="P109"/>
  <c r="C109"/>
  <c r="P108"/>
  <c r="C108"/>
  <c r="P107"/>
  <c r="C107"/>
  <c r="P106"/>
  <c r="C106"/>
  <c r="P105"/>
  <c r="C105"/>
  <c r="P104"/>
  <c r="C104"/>
  <c r="P103"/>
  <c r="P102"/>
  <c r="C102"/>
  <c r="P101"/>
  <c r="C101"/>
  <c r="P100"/>
  <c r="P99"/>
  <c r="C99"/>
  <c r="P98"/>
  <c r="C98"/>
  <c r="P97"/>
  <c r="C97"/>
  <c r="P96"/>
  <c r="C96"/>
  <c r="P95"/>
  <c r="C95"/>
  <c r="P94"/>
  <c r="P93"/>
  <c r="P92"/>
  <c r="C92"/>
  <c r="P91"/>
  <c r="C91"/>
  <c r="P90"/>
  <c r="C90"/>
  <c r="P89"/>
  <c r="P88"/>
  <c r="C88"/>
  <c r="P87"/>
  <c r="C87"/>
  <c r="P86"/>
  <c r="C86"/>
  <c r="P85"/>
  <c r="P84"/>
  <c r="C84"/>
  <c r="P83"/>
  <c r="P82"/>
  <c r="P81"/>
  <c r="C81"/>
  <c r="P80"/>
  <c r="C80"/>
  <c r="P79"/>
  <c r="C79"/>
  <c r="P78"/>
  <c r="C78"/>
  <c r="P77"/>
  <c r="P76"/>
  <c r="C76"/>
  <c r="P75"/>
  <c r="C75"/>
  <c r="P74"/>
  <c r="C74"/>
  <c r="P73"/>
  <c r="C73"/>
  <c r="P72"/>
  <c r="C72"/>
  <c r="P71"/>
  <c r="C71"/>
  <c r="P70"/>
  <c r="C70"/>
  <c r="P69"/>
  <c r="C69"/>
  <c r="P68"/>
  <c r="C68"/>
  <c r="P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P53"/>
  <c r="C53"/>
  <c r="P52"/>
  <c r="C52"/>
  <c r="P51"/>
  <c r="C51"/>
  <c r="P50"/>
  <c r="C50"/>
  <c r="P49"/>
  <c r="C49"/>
  <c r="P48"/>
  <c r="P47"/>
  <c r="C47"/>
  <c r="P46"/>
  <c r="C46"/>
  <c r="P45"/>
  <c r="C45"/>
  <c r="P44"/>
  <c r="C44"/>
  <c r="P43"/>
  <c r="C43"/>
  <c r="P42"/>
  <c r="C42"/>
  <c r="P41"/>
  <c r="C41"/>
  <c r="P40"/>
  <c r="C40"/>
  <c r="P39"/>
  <c r="C39"/>
  <c r="P38"/>
  <c r="C38"/>
  <c r="P37"/>
  <c r="C37"/>
  <c r="P36"/>
  <c r="C36"/>
  <c r="P35"/>
  <c r="C35"/>
  <c r="P34"/>
  <c r="C34"/>
  <c r="P33"/>
  <c r="C33"/>
  <c r="P32"/>
  <c r="C32"/>
  <c r="P31"/>
  <c r="C31"/>
  <c r="P30"/>
  <c r="C30"/>
  <c r="P29"/>
  <c r="C29"/>
  <c r="P28"/>
  <c r="C28"/>
  <c r="P27"/>
  <c r="C27"/>
  <c r="P26"/>
  <c r="C26"/>
  <c r="P25"/>
  <c r="C25"/>
  <c r="P24"/>
  <c r="C24"/>
  <c r="P23"/>
  <c r="P22"/>
  <c r="C22"/>
  <c r="P21"/>
  <c r="C21"/>
  <c r="P20"/>
  <c r="C20"/>
  <c r="P19"/>
  <c r="P18"/>
  <c r="C18"/>
  <c r="P17"/>
  <c r="C17"/>
  <c r="P16"/>
  <c r="C16"/>
  <c r="P15"/>
  <c r="E15" i="2" s="1"/>
  <c r="C15" i="7"/>
  <c r="P14"/>
  <c r="E14" i="2" s="1"/>
  <c r="C14" i="7"/>
  <c r="P13"/>
  <c r="E13" i="2" s="1"/>
  <c r="C13" i="7"/>
  <c r="P12"/>
  <c r="C12"/>
  <c r="P11"/>
  <c r="C11"/>
  <c r="D747" i="2"/>
  <c r="D49"/>
  <c r="B23"/>
  <c r="D102"/>
  <c r="D101"/>
  <c r="D46"/>
  <c r="D45"/>
  <c r="D44"/>
  <c r="D43"/>
  <c r="D98"/>
  <c r="D41"/>
  <c r="J96"/>
  <c r="B85"/>
  <c r="C85" i="10" s="1"/>
  <c r="B19" i="2"/>
  <c r="D92"/>
  <c r="D91"/>
  <c r="D40"/>
  <c r="B95"/>
  <c r="C95" i="10" s="1"/>
  <c r="D87" i="2"/>
  <c r="D39"/>
  <c r="J85"/>
  <c r="J35"/>
  <c r="D35"/>
  <c r="D80"/>
  <c r="J33"/>
  <c r="D33"/>
  <c r="D31"/>
  <c r="D28"/>
  <c r="D73"/>
  <c r="J71"/>
  <c r="D71"/>
  <c r="D70"/>
  <c r="D27"/>
  <c r="D26"/>
  <c r="J23"/>
  <c r="D23"/>
  <c r="D22"/>
  <c r="D21"/>
  <c r="D61"/>
  <c r="J20"/>
  <c r="D20"/>
  <c r="D19"/>
  <c r="J18"/>
  <c r="D54"/>
  <c r="J15"/>
  <c r="D15"/>
  <c r="J52"/>
  <c r="D52"/>
  <c r="G4"/>
  <c r="E129" l="1"/>
  <c r="H129" s="1"/>
  <c r="C19" i="10"/>
  <c r="C19" i="7"/>
  <c r="C23"/>
  <c r="C85"/>
  <c r="C95" i="8"/>
  <c r="C95" i="9"/>
  <c r="C95" i="11"/>
  <c r="C95" i="12"/>
  <c r="C95" i="13"/>
  <c r="C95" i="14"/>
  <c r="C95" i="15"/>
  <c r="C95" i="16"/>
  <c r="C95" i="17"/>
  <c r="C95" i="18"/>
  <c r="C95" i="19"/>
  <c r="C95" i="20"/>
  <c r="C95" i="21"/>
  <c r="B95" i="22"/>
  <c r="C23" i="10"/>
  <c r="C23" i="8"/>
  <c r="C85"/>
  <c r="C19" i="9"/>
  <c r="C23"/>
  <c r="C85"/>
  <c r="C19" i="11"/>
  <c r="C23"/>
  <c r="C85"/>
  <c r="C19" i="12"/>
  <c r="C23"/>
  <c r="C85"/>
  <c r="C19" i="13"/>
  <c r="C23"/>
  <c r="C85"/>
  <c r="C19" i="14"/>
  <c r="C23"/>
  <c r="C85"/>
  <c r="C19" i="15"/>
  <c r="C23"/>
  <c r="C85"/>
  <c r="C19" i="16"/>
  <c r="C23"/>
  <c r="C85"/>
  <c r="C19" i="17"/>
  <c r="C23"/>
  <c r="C85"/>
  <c r="C19" i="18"/>
  <c r="C23"/>
  <c r="C85"/>
  <c r="C19" i="19"/>
  <c r="C23"/>
  <c r="C85"/>
  <c r="C19" i="20"/>
  <c r="C23"/>
  <c r="C85"/>
  <c r="C19" i="21"/>
  <c r="C23"/>
  <c r="C85"/>
  <c r="B19" i="22"/>
  <c r="B23"/>
  <c r="B85"/>
  <c r="E12" i="2"/>
  <c r="H12" s="1"/>
  <c r="K12" s="1"/>
  <c r="H14"/>
  <c r="E16"/>
  <c r="H16" s="1"/>
  <c r="K16" s="1"/>
  <c r="E17"/>
  <c r="H17" s="1"/>
  <c r="K17" s="1"/>
  <c r="E18"/>
  <c r="H18" s="1"/>
  <c r="E19"/>
  <c r="E20"/>
  <c r="H20" s="1"/>
  <c r="E21"/>
  <c r="H21" s="1"/>
  <c r="E22"/>
  <c r="H22" s="1"/>
  <c r="E23"/>
  <c r="H23" s="1"/>
  <c r="K23" s="1"/>
  <c r="E24"/>
  <c r="H24" s="1"/>
  <c r="K24" s="1"/>
  <c r="E25"/>
  <c r="H25" s="1"/>
  <c r="E26"/>
  <c r="H26" s="1"/>
  <c r="E27"/>
  <c r="H27" s="1"/>
  <c r="E28"/>
  <c r="H28" s="1"/>
  <c r="K28" s="1"/>
  <c r="E29"/>
  <c r="H29" s="1"/>
  <c r="E30"/>
  <c r="H30" s="1"/>
  <c r="K30" s="1"/>
  <c r="E31"/>
  <c r="E32"/>
  <c r="H32" s="1"/>
  <c r="K32" s="1"/>
  <c r="E33"/>
  <c r="H33" s="1"/>
  <c r="E34"/>
  <c r="H34" s="1"/>
  <c r="E35"/>
  <c r="H35" s="1"/>
  <c r="K35" s="1"/>
  <c r="E36"/>
  <c r="H36" s="1"/>
  <c r="K36" s="1"/>
  <c r="E37"/>
  <c r="H37" s="1"/>
  <c r="E38"/>
  <c r="H38" s="1"/>
  <c r="E39"/>
  <c r="H39" s="1"/>
  <c r="E40"/>
  <c r="E41"/>
  <c r="H41" s="1"/>
  <c r="K41" s="1"/>
  <c r="E42"/>
  <c r="H42" s="1"/>
  <c r="K42" s="1"/>
  <c r="E43"/>
  <c r="E44"/>
  <c r="E45"/>
  <c r="H45" s="1"/>
  <c r="E46"/>
  <c r="H46" s="1"/>
  <c r="E47"/>
  <c r="H47" s="1"/>
  <c r="E78"/>
  <c r="H78" s="1"/>
  <c r="K78" s="1"/>
  <c r="E79"/>
  <c r="H79" s="1"/>
  <c r="K79" s="1"/>
  <c r="E80"/>
  <c r="H80" s="1"/>
  <c r="E81"/>
  <c r="E83"/>
  <c r="E84"/>
  <c r="H84" s="1"/>
  <c r="K84" s="1"/>
  <c r="E85"/>
  <c r="H85" s="1"/>
  <c r="E86"/>
  <c r="H86" s="1"/>
  <c r="K86" s="1"/>
  <c r="E87"/>
  <c r="H87" s="1"/>
  <c r="K87" s="1"/>
  <c r="E88"/>
  <c r="E93"/>
  <c r="H93" s="1"/>
  <c r="E100"/>
  <c r="H100" s="1"/>
  <c r="K100" s="1"/>
  <c r="E101"/>
  <c r="H101" s="1"/>
  <c r="E102"/>
  <c r="H102" s="1"/>
  <c r="E131"/>
  <c r="H131" s="1"/>
  <c r="E132"/>
  <c r="E133"/>
  <c r="H133" s="1"/>
  <c r="E134"/>
  <c r="H134" s="1"/>
  <c r="E135"/>
  <c r="H135" s="1"/>
  <c r="E136"/>
  <c r="H136" s="1"/>
  <c r="K136" s="1"/>
  <c r="E137"/>
  <c r="H137" s="1"/>
  <c r="K137" s="1"/>
  <c r="E138"/>
  <c r="H138" s="1"/>
  <c r="K138" s="1"/>
  <c r="E139"/>
  <c r="H139" s="1"/>
  <c r="K139" s="1"/>
  <c r="E140"/>
  <c r="E141"/>
  <c r="H141" s="1"/>
  <c r="E142"/>
  <c r="E143"/>
  <c r="H143" s="1"/>
  <c r="K143" s="1"/>
  <c r="E144"/>
  <c r="H144" s="1"/>
  <c r="K144" s="1"/>
  <c r="H145"/>
  <c r="E48"/>
  <c r="H48" s="1"/>
  <c r="E49"/>
  <c r="H49" s="1"/>
  <c r="E50"/>
  <c r="H50" s="1"/>
  <c r="K50" s="1"/>
  <c r="E51"/>
  <c r="H51" s="1"/>
  <c r="K51" s="1"/>
  <c r="E52"/>
  <c r="H52" s="1"/>
  <c r="E53"/>
  <c r="H53" s="1"/>
  <c r="K53" s="1"/>
  <c r="E54"/>
  <c r="H54" s="1"/>
  <c r="E55"/>
  <c r="H55" s="1"/>
  <c r="K55" s="1"/>
  <c r="E56"/>
  <c r="H56" s="1"/>
  <c r="E57"/>
  <c r="H57" s="1"/>
  <c r="K57" s="1"/>
  <c r="E58"/>
  <c r="E59"/>
  <c r="H59" s="1"/>
  <c r="E60"/>
  <c r="H60" s="1"/>
  <c r="Q60" i="9" s="1"/>
  <c r="E61" i="2"/>
  <c r="E62"/>
  <c r="H62" s="1"/>
  <c r="K62" s="1"/>
  <c r="E63"/>
  <c r="H63" s="1"/>
  <c r="E64"/>
  <c r="H64" s="1"/>
  <c r="E65"/>
  <c r="H65" s="1"/>
  <c r="E66"/>
  <c r="H66" s="1"/>
  <c r="E67"/>
  <c r="H67" s="1"/>
  <c r="K67" s="1"/>
  <c r="E69"/>
  <c r="H69" s="1"/>
  <c r="K69" s="1"/>
  <c r="E70"/>
  <c r="H70" s="1"/>
  <c r="K70" s="1"/>
  <c r="E71"/>
  <c r="H71" s="1"/>
  <c r="E72"/>
  <c r="H72" s="1"/>
  <c r="K72" s="1"/>
  <c r="E73"/>
  <c r="H73" s="1"/>
  <c r="E74"/>
  <c r="H74" s="1"/>
  <c r="E75"/>
  <c r="H75" s="1"/>
  <c r="E76"/>
  <c r="H76" s="1"/>
  <c r="E82"/>
  <c r="H82" s="1"/>
  <c r="Q82" i="13" s="1"/>
  <c r="E89" i="2"/>
  <c r="H89" s="1"/>
  <c r="E90"/>
  <c r="H90" s="1"/>
  <c r="K90" s="1"/>
  <c r="E91"/>
  <c r="H91" s="1"/>
  <c r="E92"/>
  <c r="H92" s="1"/>
  <c r="K92" s="1"/>
  <c r="E94"/>
  <c r="H94" s="1"/>
  <c r="E95"/>
  <c r="H95" s="1"/>
  <c r="K95" s="1"/>
  <c r="E96"/>
  <c r="E97"/>
  <c r="H97" s="1"/>
  <c r="E98"/>
  <c r="H98" s="1"/>
  <c r="K98" s="1"/>
  <c r="E103"/>
  <c r="H103" s="1"/>
  <c r="E104"/>
  <c r="H104" s="1"/>
  <c r="E105"/>
  <c r="H105" s="1"/>
  <c r="K105" s="1"/>
  <c r="E106"/>
  <c r="H106" s="1"/>
  <c r="E107"/>
  <c r="H107" s="1"/>
  <c r="K107" s="1"/>
  <c r="E108"/>
  <c r="H108" s="1"/>
  <c r="E109"/>
  <c r="H109" s="1"/>
  <c r="K109" s="1"/>
  <c r="E110"/>
  <c r="H110" s="1"/>
  <c r="E111"/>
  <c r="H111" s="1"/>
  <c r="K111" s="1"/>
  <c r="E112"/>
  <c r="H112" s="1"/>
  <c r="E113"/>
  <c r="H113" s="1"/>
  <c r="Q114" i="20" s="1"/>
  <c r="E114" i="2"/>
  <c r="H114" s="1"/>
  <c r="H115"/>
  <c r="E116"/>
  <c r="H116" s="1"/>
  <c r="K116" s="1"/>
  <c r="E117"/>
  <c r="H117" s="1"/>
  <c r="E118"/>
  <c r="H118" s="1"/>
  <c r="E119"/>
  <c r="H119" s="1"/>
  <c r="K119" s="1"/>
  <c r="E120"/>
  <c r="H120" s="1"/>
  <c r="K120" s="1"/>
  <c r="E121"/>
  <c r="H121" s="1"/>
  <c r="K121" s="1"/>
  <c r="E122"/>
  <c r="H122" s="1"/>
  <c r="E123"/>
  <c r="H123" s="1"/>
  <c r="K123" s="1"/>
  <c r="E124"/>
  <c r="H124" s="1"/>
  <c r="K124" s="1"/>
  <c r="E125"/>
  <c r="H125" s="1"/>
  <c r="K125" s="1"/>
  <c r="E126"/>
  <c r="H126" s="1"/>
  <c r="K126" s="1"/>
  <c r="E127"/>
  <c r="H127" s="1"/>
  <c r="E128"/>
  <c r="H128" s="1"/>
  <c r="K128" s="1"/>
  <c r="H19"/>
  <c r="K19" s="1"/>
  <c r="H44"/>
  <c r="K44" s="1"/>
  <c r="H83"/>
  <c r="H13"/>
  <c r="E11"/>
  <c r="E68"/>
  <c r="H68" s="1"/>
  <c r="E99"/>
  <c r="H99" s="1"/>
  <c r="K99" s="1"/>
  <c r="H58"/>
  <c r="H81"/>
  <c r="H140"/>
  <c r="H77"/>
  <c r="K77" s="1"/>
  <c r="H43"/>
  <c r="H130"/>
  <c r="K130" s="1"/>
  <c r="H142"/>
  <c r="H132"/>
  <c r="H31"/>
  <c r="K31" s="1"/>
  <c r="H88"/>
  <c r="C82" i="10"/>
  <c r="C93"/>
  <c r="C83"/>
  <c r="C94"/>
  <c r="C77"/>
  <c r="C89"/>
  <c r="C100"/>
  <c r="C103"/>
  <c r="C89" i="7"/>
  <c r="C93"/>
  <c r="C94"/>
  <c r="C103" i="8"/>
  <c r="C103" i="9"/>
  <c r="C103" i="11"/>
  <c r="C103" i="12"/>
  <c r="C103" i="13"/>
  <c r="C103" i="14"/>
  <c r="C103" i="15"/>
  <c r="C103" i="16"/>
  <c r="C103" i="17"/>
  <c r="C103" i="18"/>
  <c r="C103" i="19"/>
  <c r="C103" i="20"/>
  <c r="C103" i="21"/>
  <c r="B103" i="22"/>
  <c r="C103" i="7"/>
  <c r="C89" i="8"/>
  <c r="C93"/>
  <c r="C94"/>
  <c r="C89" i="9"/>
  <c r="C93"/>
  <c r="C94"/>
  <c r="C89" i="11"/>
  <c r="C93"/>
  <c r="C94"/>
  <c r="C89" i="12"/>
  <c r="C93"/>
  <c r="C94"/>
  <c r="C89" i="13"/>
  <c r="C93"/>
  <c r="C94"/>
  <c r="C89" i="14"/>
  <c r="C93"/>
  <c r="C94"/>
  <c r="C89" i="15"/>
  <c r="C93"/>
  <c r="C94"/>
  <c r="C89" i="16"/>
  <c r="C93"/>
  <c r="C94"/>
  <c r="C89" i="17"/>
  <c r="C93"/>
  <c r="C94"/>
  <c r="C89" i="18"/>
  <c r="C93"/>
  <c r="C94"/>
  <c r="C89" i="19"/>
  <c r="C93"/>
  <c r="C94"/>
  <c r="C89" i="20"/>
  <c r="C93"/>
  <c r="C94"/>
  <c r="C89" i="21"/>
  <c r="C93"/>
  <c r="C94"/>
  <c r="B89" i="22"/>
  <c r="B93"/>
  <c r="B94"/>
  <c r="C77" i="7"/>
  <c r="C82"/>
  <c r="C83"/>
  <c r="C100"/>
  <c r="C77" i="9"/>
  <c r="C82"/>
  <c r="C83"/>
  <c r="C100"/>
  <c r="C77" i="12"/>
  <c r="C82"/>
  <c r="C83"/>
  <c r="C100"/>
  <c r="C77" i="14"/>
  <c r="C82"/>
  <c r="C83"/>
  <c r="C100"/>
  <c r="C77" i="16"/>
  <c r="C82"/>
  <c r="C83"/>
  <c r="C100"/>
  <c r="C77" i="18"/>
  <c r="C82"/>
  <c r="C83"/>
  <c r="C100"/>
  <c r="C77" i="20"/>
  <c r="C82"/>
  <c r="C83"/>
  <c r="C100"/>
  <c r="B77" i="22"/>
  <c r="B82"/>
  <c r="B83"/>
  <c r="B100"/>
  <c r="C77" i="8"/>
  <c r="C82"/>
  <c r="C83"/>
  <c r="C100"/>
  <c r="C77" i="11"/>
  <c r="C82"/>
  <c r="C83"/>
  <c r="C100"/>
  <c r="C77" i="13"/>
  <c r="C82"/>
  <c r="C83"/>
  <c r="C100"/>
  <c r="C77" i="15"/>
  <c r="C82"/>
  <c r="C83"/>
  <c r="C100"/>
  <c r="C77" i="17"/>
  <c r="C82"/>
  <c r="C83"/>
  <c r="C100"/>
  <c r="C77" i="19"/>
  <c r="C82"/>
  <c r="C83"/>
  <c r="C100"/>
  <c r="C77" i="21"/>
  <c r="C82"/>
  <c r="C83"/>
  <c r="C100"/>
  <c r="Q24"/>
  <c r="Q77" i="18"/>
  <c r="Q79" i="17"/>
  <c r="Q50" i="18"/>
  <c r="Q86" i="20"/>
  <c r="Q103" i="16"/>
  <c r="Q17" i="21"/>
  <c r="Q34" i="11"/>
  <c r="Q75" i="19"/>
  <c r="Q100" i="20"/>
  <c r="Q100" i="16"/>
  <c r="Q100" i="12"/>
  <c r="Q100" i="8"/>
  <c r="Q105" i="18"/>
  <c r="Q107"/>
  <c r="Q107" i="10"/>
  <c r="Q109" i="18"/>
  <c r="Q116"/>
  <c r="P120" i="22"/>
  <c r="P124"/>
  <c r="P69" l="1"/>
  <c r="Q126" i="14"/>
  <c r="Q17" i="12"/>
  <c r="Q79" i="9"/>
  <c r="Q77" i="10"/>
  <c r="Q146" i="21"/>
  <c r="K145" i="2"/>
  <c r="Q109" i="10"/>
  <c r="Q105"/>
  <c r="Q17" i="17"/>
  <c r="Q79" i="13"/>
  <c r="Q77" i="14"/>
  <c r="Q17" i="9"/>
  <c r="Q12" i="8"/>
  <c r="Q79" i="21"/>
  <c r="P77" i="22"/>
  <c r="Q88" i="20"/>
  <c r="K88" i="2"/>
  <c r="Q143" i="10"/>
  <c r="K142" i="2"/>
  <c r="Q43" i="18"/>
  <c r="K43" i="2"/>
  <c r="Q118" i="10"/>
  <c r="K117" i="2"/>
  <c r="Q113" i="17"/>
  <c r="K113" i="2"/>
  <c r="Q97" i="18"/>
  <c r="K97" i="2"/>
  <c r="Q82" i="21"/>
  <c r="K82" i="2"/>
  <c r="Q73" i="10"/>
  <c r="K73" i="2"/>
  <c r="Q64" i="16"/>
  <c r="K64" i="2"/>
  <c r="Q60" i="15"/>
  <c r="K60" i="2"/>
  <c r="Q56" i="9"/>
  <c r="K56" i="2"/>
  <c r="Q52" i="20"/>
  <c r="K52" i="2"/>
  <c r="P48" i="22"/>
  <c r="K48" i="2"/>
  <c r="P45" i="22"/>
  <c r="K45" i="2"/>
  <c r="Q33" i="16"/>
  <c r="K33" i="2"/>
  <c r="Q129" i="21"/>
  <c r="K129" i="2"/>
  <c r="Q25" i="19"/>
  <c r="K25" i="2"/>
  <c r="Q102" i="10"/>
  <c r="K102" i="2"/>
  <c r="Q58" i="15"/>
  <c r="K58" i="2"/>
  <c r="Q119" i="19"/>
  <c r="K118" i="2"/>
  <c r="Q115" i="18"/>
  <c r="K114" i="2"/>
  <c r="Q110" i="8"/>
  <c r="K110" i="2"/>
  <c r="Q106" i="10"/>
  <c r="K106" i="2"/>
  <c r="Q94" i="9"/>
  <c r="K94" i="2"/>
  <c r="Q89" i="8"/>
  <c r="K89" i="2"/>
  <c r="Q74" i="10"/>
  <c r="K74" i="2"/>
  <c r="Q65" i="11"/>
  <c r="K65" i="2"/>
  <c r="Q49" i="18"/>
  <c r="K49" i="2"/>
  <c r="Q136" i="18"/>
  <c r="K135" i="2"/>
  <c r="Q132" i="17"/>
  <c r="K131" i="2"/>
  <c r="P93" i="22"/>
  <c r="K93" i="2"/>
  <c r="Q85" i="13"/>
  <c r="K85" i="2"/>
  <c r="Q80" i="15"/>
  <c r="K80" i="2"/>
  <c r="Q46" i="20"/>
  <c r="K46" i="2"/>
  <c r="Q38" i="12"/>
  <c r="K38" i="2"/>
  <c r="Q34" i="19"/>
  <c r="K34" i="2"/>
  <c r="Q26" i="17"/>
  <c r="K26" i="2"/>
  <c r="Q22" i="8"/>
  <c r="K22" i="2"/>
  <c r="Q18" i="16"/>
  <c r="K18" i="2"/>
  <c r="Q133" i="18"/>
  <c r="K132" i="2"/>
  <c r="Q123" i="21"/>
  <c r="K122" i="2"/>
  <c r="Q81" i="18"/>
  <c r="K81" i="2"/>
  <c r="Q29" i="15"/>
  <c r="K29" i="2"/>
  <c r="Q83" i="18"/>
  <c r="K83" i="2"/>
  <c r="Q128" i="10"/>
  <c r="K127" i="2"/>
  <c r="Q116" i="10"/>
  <c r="K115" i="2"/>
  <c r="Q103" i="8"/>
  <c r="K103" i="2"/>
  <c r="Q75" i="21"/>
  <c r="K75" i="2"/>
  <c r="Q71" i="14"/>
  <c r="K71" i="2"/>
  <c r="Q66" i="17"/>
  <c r="K66" i="2"/>
  <c r="Q54" i="18"/>
  <c r="K54" i="2"/>
  <c r="Q47" i="19"/>
  <c r="K47" i="2"/>
  <c r="Q39" i="13"/>
  <c r="K39" i="2"/>
  <c r="Q27" i="16"/>
  <c r="K27" i="2"/>
  <c r="Q135" i="10"/>
  <c r="K134" i="2"/>
  <c r="Q21" i="14"/>
  <c r="K21" i="2"/>
  <c r="Q141" i="10"/>
  <c r="K140" i="2"/>
  <c r="Q68" i="11"/>
  <c r="K68" i="2"/>
  <c r="Q37" i="9"/>
  <c r="K37" i="2"/>
  <c r="Q112" i="7"/>
  <c r="K112" i="2"/>
  <c r="Q108" i="20"/>
  <c r="K108" i="2"/>
  <c r="Q104" i="14"/>
  <c r="K104" i="2"/>
  <c r="Q91" i="19"/>
  <c r="K91" i="2"/>
  <c r="Q76" i="15"/>
  <c r="K76" i="2"/>
  <c r="Q63" i="12"/>
  <c r="K63" i="2"/>
  <c r="Q59" i="10"/>
  <c r="K59" i="2"/>
  <c r="P142" i="22"/>
  <c r="K141" i="2"/>
  <c r="Q134" i="20"/>
  <c r="K133" i="2"/>
  <c r="Q101" i="15"/>
  <c r="K101" i="2"/>
  <c r="Q20" i="14"/>
  <c r="K20" i="2"/>
  <c r="K14"/>
  <c r="Q13" i="14"/>
  <c r="K13" i="2"/>
  <c r="Q128" i="17"/>
  <c r="Q126" i="21"/>
  <c r="Q122"/>
  <c r="Q131" i="12"/>
  <c r="Q81" i="16"/>
  <c r="Q145" i="20"/>
  <c r="Q139" i="10"/>
  <c r="Q141" i="18"/>
  <c r="Q126" i="10"/>
  <c r="Q126" i="18"/>
  <c r="Q124" i="14"/>
  <c r="Q122"/>
  <c r="Q120"/>
  <c r="P111" i="22"/>
  <c r="Q109" i="14"/>
  <c r="P109" i="22"/>
  <c r="Q107" i="14"/>
  <c r="P107" i="22"/>
  <c r="Q105" i="14"/>
  <c r="P105" i="22"/>
  <c r="Q100" i="10"/>
  <c r="Q100" i="14"/>
  <c r="Q100" i="18"/>
  <c r="P100" i="22"/>
  <c r="Q82" i="20"/>
  <c r="Q75" i="11"/>
  <c r="Q64" i="12"/>
  <c r="Q17" i="7"/>
  <c r="Q17" i="11"/>
  <c r="Q17" i="14"/>
  <c r="Q17" i="19"/>
  <c r="Q37" i="18"/>
  <c r="Q86" i="13"/>
  <c r="P71" i="22"/>
  <c r="Q58" i="8"/>
  <c r="Q79" i="7"/>
  <c r="Q79" i="11"/>
  <c r="Q79" i="15"/>
  <c r="Q79" i="19"/>
  <c r="Q145" i="12"/>
  <c r="Q137" i="10"/>
  <c r="Q99" i="17"/>
  <c r="H96" i="2"/>
  <c r="K96" s="1"/>
  <c r="Q145" i="8"/>
  <c r="Q145" i="16"/>
  <c r="Q139" i="18"/>
  <c r="Q137"/>
  <c r="Q131" i="20"/>
  <c r="Q98"/>
  <c r="Q78" i="18"/>
  <c r="Q143"/>
  <c r="Q133" i="10"/>
  <c r="Q126" i="8"/>
  <c r="Q126" i="12"/>
  <c r="Q126" i="16"/>
  <c r="Q126" i="20"/>
  <c r="Q124" i="10"/>
  <c r="Q124" i="18"/>
  <c r="Q122" i="10"/>
  <c r="Q122" i="18"/>
  <c r="Q120" i="10"/>
  <c r="Q120" i="18"/>
  <c r="Q118"/>
  <c r="Q113" i="14"/>
  <c r="Q111"/>
  <c r="Q109" i="8"/>
  <c r="Q109" i="12"/>
  <c r="Q109" i="16"/>
  <c r="Q109" i="20"/>
  <c r="Q107" i="8"/>
  <c r="Q107" i="12"/>
  <c r="Q107" i="16"/>
  <c r="Q107" i="20"/>
  <c r="Q105" i="8"/>
  <c r="Q105" i="12"/>
  <c r="Q105" i="16"/>
  <c r="Q105" i="20"/>
  <c r="Q100" i="7"/>
  <c r="Q100" i="9"/>
  <c r="Q100" i="11"/>
  <c r="Q100" i="13"/>
  <c r="Q100" i="15"/>
  <c r="Q100" i="17"/>
  <c r="Q100" i="19"/>
  <c r="Q100" i="21"/>
  <c r="Q82" i="9"/>
  <c r="Q82" i="17"/>
  <c r="Q81" i="8"/>
  <c r="Q75" i="7"/>
  <c r="Q75" i="15"/>
  <c r="Q66" i="9"/>
  <c r="Q64" i="20"/>
  <c r="Q17" i="8"/>
  <c r="Q17" i="10"/>
  <c r="Q17" i="16"/>
  <c r="Q17" i="13"/>
  <c r="Q17" i="15"/>
  <c r="Q17" i="18"/>
  <c r="Q17" i="20"/>
  <c r="P17" i="22"/>
  <c r="Q86" i="9"/>
  <c r="Q86" i="17"/>
  <c r="Q69" i="14"/>
  <c r="Q12" i="16"/>
  <c r="Q79" i="8"/>
  <c r="Q79" i="10"/>
  <c r="Q79" i="12"/>
  <c r="Q79" i="14"/>
  <c r="Q79" i="16"/>
  <c r="Q79" i="18"/>
  <c r="Q79" i="20"/>
  <c r="P79" i="22"/>
  <c r="Q139" i="14"/>
  <c r="Q139" i="21"/>
  <c r="Q137" i="14"/>
  <c r="P137" i="22"/>
  <c r="Q131" i="8"/>
  <c r="Q131" i="16"/>
  <c r="Q98" i="13"/>
  <c r="Q81" i="12"/>
  <c r="Q81" i="20"/>
  <c r="Q27" i="12"/>
  <c r="Q72" i="17"/>
  <c r="Q24" i="13"/>
  <c r="Q145" i="10"/>
  <c r="Q145" i="14"/>
  <c r="Q145" i="18"/>
  <c r="P145" i="22"/>
  <c r="Q102" i="18"/>
  <c r="Q98" i="9"/>
  <c r="Q98" i="17"/>
  <c r="Q94" i="20"/>
  <c r="Q83" i="10"/>
  <c r="Q27" i="20"/>
  <c r="Q72" i="9"/>
  <c r="Q24"/>
  <c r="Q24" i="17"/>
  <c r="Q137" i="8"/>
  <c r="Q137" i="12"/>
  <c r="Q137" i="16"/>
  <c r="Q137" i="20"/>
  <c r="Q135" i="18"/>
  <c r="Q99" i="9"/>
  <c r="Q98" i="7"/>
  <c r="Q98" i="11"/>
  <c r="Q98" i="15"/>
  <c r="Q98" i="21"/>
  <c r="Q81" i="10"/>
  <c r="Q81" i="14"/>
  <c r="Q27" i="7"/>
  <c r="Q72" i="13"/>
  <c r="Q72" i="21"/>
  <c r="Q108" i="12"/>
  <c r="Q117" i="20"/>
  <c r="Q117" i="12"/>
  <c r="Q70" i="20"/>
  <c r="Q70" i="13"/>
  <c r="Q67" i="14"/>
  <c r="Q67" i="18"/>
  <c r="Q138" i="21"/>
  <c r="Q138" i="13"/>
  <c r="Q87" i="10"/>
  <c r="Q87" i="18"/>
  <c r="Q42" i="11"/>
  <c r="Q42" i="19"/>
  <c r="Q94" i="17"/>
  <c r="Q55" i="9"/>
  <c r="Q55" i="17"/>
  <c r="Q68" i="15"/>
  <c r="Q68" i="7"/>
  <c r="Q47" i="15"/>
  <c r="Q47" i="7"/>
  <c r="Q83" i="20"/>
  <c r="Q83" i="16"/>
  <c r="Q83" i="12"/>
  <c r="Q83" i="8"/>
  <c r="Q121" i="9"/>
  <c r="Q121" i="17"/>
  <c r="P72" i="22"/>
  <c r="Q72" i="20"/>
  <c r="Q72" i="18"/>
  <c r="Q72" i="16"/>
  <c r="Q72" i="14"/>
  <c r="Q72" i="12"/>
  <c r="Q72" i="10"/>
  <c r="Q72" i="8"/>
  <c r="Q85" i="19"/>
  <c r="Q85" i="17"/>
  <c r="Q85" i="9"/>
  <c r="P78" i="22"/>
  <c r="Q78" i="14"/>
  <c r="P36" i="22"/>
  <c r="Q34" i="17"/>
  <c r="Q34" i="13"/>
  <c r="Q34" i="9"/>
  <c r="P24" i="22"/>
  <c r="Q24" i="20"/>
  <c r="Q24" i="18"/>
  <c r="Q24" i="16"/>
  <c r="Q24" i="14"/>
  <c r="Q24" i="12"/>
  <c r="Q24" i="10"/>
  <c r="Q24" i="8"/>
  <c r="Q22" i="20"/>
  <c r="Q22" i="12"/>
  <c r="Q18" i="20"/>
  <c r="Q18" i="12"/>
  <c r="Q139" i="8"/>
  <c r="Q139" i="12"/>
  <c r="Q139" i="16"/>
  <c r="Q139" i="20"/>
  <c r="Q131" i="10"/>
  <c r="Q131" i="14"/>
  <c r="Q131" i="18"/>
  <c r="Q131" i="21"/>
  <c r="Q99" i="13"/>
  <c r="Q99" i="21"/>
  <c r="Q98" i="8"/>
  <c r="Q98" i="10"/>
  <c r="Q98" i="12"/>
  <c r="Q98" i="14"/>
  <c r="Q98" i="16"/>
  <c r="Q98" i="18"/>
  <c r="Q98" i="19"/>
  <c r="P98" i="22"/>
  <c r="Q94" i="13"/>
  <c r="Q85" i="21"/>
  <c r="Q83" i="14"/>
  <c r="P83" i="22"/>
  <c r="Q34" i="7"/>
  <c r="Q34" i="15"/>
  <c r="Q78" i="10"/>
  <c r="Q72" i="7"/>
  <c r="Q72" i="11"/>
  <c r="Q72" i="15"/>
  <c r="Q72" i="19"/>
  <c r="Q36" i="14"/>
  <c r="Q22" i="16"/>
  <c r="Q93" i="14"/>
  <c r="Q68" i="19"/>
  <c r="Q47" i="11"/>
  <c r="Q44" i="20"/>
  <c r="P32" i="22"/>
  <c r="Q24" i="7"/>
  <c r="Q24" i="11"/>
  <c r="Q24" i="15"/>
  <c r="Q24" i="19"/>
  <c r="Q18" i="8"/>
  <c r="Q146" i="13"/>
  <c r="Q134" i="16"/>
  <c r="Q36" i="10"/>
  <c r="Q36" i="18"/>
  <c r="Q142" i="14"/>
  <c r="Q134" i="8"/>
  <c r="Q129" i="13"/>
  <c r="Q112" i="15"/>
  <c r="Q67" i="10"/>
  <c r="Q101" i="7"/>
  <c r="Q134" i="12"/>
  <c r="Q88"/>
  <c r="Q34" i="21"/>
  <c r="Q36" i="8"/>
  <c r="Q36" i="12"/>
  <c r="Q36" i="16"/>
  <c r="Q36" i="20"/>
  <c r="Q39" i="19"/>
  <c r="Q62"/>
  <c r="Q62" i="12"/>
  <c r="Q63" i="20"/>
  <c r="P43" i="22"/>
  <c r="Q43" i="14"/>
  <c r="Q27" i="21"/>
  <c r="Q27" i="19"/>
  <c r="Q27" i="17"/>
  <c r="Q27" i="15"/>
  <c r="Q27" i="13"/>
  <c r="Q27" i="11"/>
  <c r="Q27" i="8"/>
  <c r="Q27" i="10"/>
  <c r="Q22" i="21"/>
  <c r="Q22" i="19"/>
  <c r="Q22" i="17"/>
  <c r="Q22" i="15"/>
  <c r="Q22" i="13"/>
  <c r="Q22" i="11"/>
  <c r="Q22" i="9"/>
  <c r="Q22" i="7"/>
  <c r="Q20" i="18"/>
  <c r="Q20" i="10"/>
  <c r="P125" i="22"/>
  <c r="Q125" i="14"/>
  <c r="Q42" i="21"/>
  <c r="Q42" i="17"/>
  <c r="Q42" i="13"/>
  <c r="Q42" i="9"/>
  <c r="P58" i="22"/>
  <c r="Q58" i="18"/>
  <c r="Q58" i="13"/>
  <c r="Q58" i="10"/>
  <c r="Q29" i="19"/>
  <c r="Q29" i="16"/>
  <c r="Q13" i="19"/>
  <c r="Q13" i="11"/>
  <c r="Q37" i="19"/>
  <c r="Q37" i="15"/>
  <c r="Q37" i="11"/>
  <c r="Q37" i="7"/>
  <c r="P103" i="22"/>
  <c r="Q103" i="18"/>
  <c r="Q103" i="14"/>
  <c r="Q103" i="10"/>
  <c r="Q71" i="20"/>
  <c r="Q71" i="16"/>
  <c r="Q71" i="12"/>
  <c r="Q71" i="8"/>
  <c r="Q69" i="20"/>
  <c r="Q69" i="16"/>
  <c r="Q69" i="12"/>
  <c r="Q69" i="8"/>
  <c r="Q60" i="21"/>
  <c r="Q60" i="17"/>
  <c r="Q60" i="13"/>
  <c r="Q56" i="21"/>
  <c r="Q56" i="13"/>
  <c r="Q137" i="7"/>
  <c r="Q137" i="9"/>
  <c r="Q137" i="11"/>
  <c r="Q137" i="13"/>
  <c r="Q137" i="15"/>
  <c r="Q137" i="17"/>
  <c r="Q137" i="19"/>
  <c r="Q137" i="21"/>
  <c r="Q126" i="7"/>
  <c r="Q126" i="9"/>
  <c r="Q126" i="11"/>
  <c r="Q126" i="13"/>
  <c r="Q126" i="15"/>
  <c r="Q126" i="17"/>
  <c r="Q126" i="19"/>
  <c r="P126" i="22"/>
  <c r="Q124" i="8"/>
  <c r="Q124" i="12"/>
  <c r="Q124" i="16"/>
  <c r="Q124" i="20"/>
  <c r="Q122" i="8"/>
  <c r="Q122" i="12"/>
  <c r="Q122" i="16"/>
  <c r="Q122" i="20"/>
  <c r="Q120" i="8"/>
  <c r="Q120" i="12"/>
  <c r="Q120" i="16"/>
  <c r="Q120" i="20"/>
  <c r="Q114" i="7"/>
  <c r="Q111" i="10"/>
  <c r="Q111" i="18"/>
  <c r="Q109" i="7"/>
  <c r="Q109" i="9"/>
  <c r="Q109" i="11"/>
  <c r="Q109" i="13"/>
  <c r="Q109" i="15"/>
  <c r="Q109" i="17"/>
  <c r="Q109" i="19"/>
  <c r="Q109" i="21"/>
  <c r="Q107" i="7"/>
  <c r="Q107" i="9"/>
  <c r="Q107" i="11"/>
  <c r="Q107" i="13"/>
  <c r="Q107" i="15"/>
  <c r="Q107" i="17"/>
  <c r="Q107" i="19"/>
  <c r="Q107" i="21"/>
  <c r="Q105" i="7"/>
  <c r="Q105" i="9"/>
  <c r="Q105" i="11"/>
  <c r="Q105" i="13"/>
  <c r="Q105" i="15"/>
  <c r="Q105" i="17"/>
  <c r="Q105" i="19"/>
  <c r="Q105" i="21"/>
  <c r="Q85" i="7"/>
  <c r="Q85" i="11"/>
  <c r="Q85" i="15"/>
  <c r="Q82" i="7"/>
  <c r="Q82" i="11"/>
  <c r="Q82" i="15"/>
  <c r="Q75" i="9"/>
  <c r="Q75" i="13"/>
  <c r="Q75" i="17"/>
  <c r="Q64" i="8"/>
  <c r="Q60" i="7"/>
  <c r="Q60" i="11"/>
  <c r="Q60" i="19"/>
  <c r="Q49" i="10"/>
  <c r="Q27" i="9"/>
  <c r="Q27" i="14"/>
  <c r="Q27" i="18"/>
  <c r="P27" i="22"/>
  <c r="P20"/>
  <c r="Q42" i="7"/>
  <c r="Q42" i="15"/>
  <c r="Q37" i="13"/>
  <c r="P37" i="22"/>
  <c r="Q22" i="10"/>
  <c r="Q22" i="14"/>
  <c r="Q22" i="18"/>
  <c r="P22" i="22"/>
  <c r="Q103" i="12"/>
  <c r="Q103" i="20"/>
  <c r="Q71" i="10"/>
  <c r="Q71" i="18"/>
  <c r="Q69" i="10"/>
  <c r="Q69" i="18"/>
  <c r="Q58" i="11"/>
  <c r="Q58" i="19"/>
  <c r="Q56" i="17"/>
  <c r="Q43" i="9"/>
  <c r="Q39" i="8"/>
  <c r="Q33" i="19"/>
  <c r="Q29" i="7"/>
  <c r="Q76"/>
  <c r="Q13"/>
  <c r="Q146" i="17"/>
  <c r="Q146" i="9"/>
  <c r="Q142" i="18"/>
  <c r="Q142" i="10"/>
  <c r="Q138" i="17"/>
  <c r="Q138" i="9"/>
  <c r="Q129" i="17"/>
  <c r="Q129" i="9"/>
  <c r="Q112" i="19"/>
  <c r="Q112" i="11"/>
  <c r="Q51" i="16"/>
  <c r="Q51" i="8"/>
  <c r="Q96" i="19"/>
  <c r="Q134" i="21"/>
  <c r="Q134" i="19"/>
  <c r="Q134" i="17"/>
  <c r="Q134" i="15"/>
  <c r="Q134" i="13"/>
  <c r="Q134" i="11"/>
  <c r="Q134" i="9"/>
  <c r="Q134" i="7"/>
  <c r="Q104" i="18"/>
  <c r="Q104" i="10"/>
  <c r="Q89" i="20"/>
  <c r="Q89" i="12"/>
  <c r="Q89" i="16"/>
  <c r="Q67" i="20"/>
  <c r="Q67" i="17"/>
  <c r="Q67" i="15"/>
  <c r="Q67" i="13"/>
  <c r="Q67" i="11"/>
  <c r="Q67" i="9"/>
  <c r="Q67" i="7"/>
  <c r="Q127" i="18"/>
  <c r="Q127" i="10"/>
  <c r="Q127" i="14"/>
  <c r="Q123" i="17"/>
  <c r="Q123" i="9"/>
  <c r="Q123" i="13"/>
  <c r="P117" i="22"/>
  <c r="Q117" i="18"/>
  <c r="Q117" i="14"/>
  <c r="Q117" i="10"/>
  <c r="Q110" i="20"/>
  <c r="Q110" i="12"/>
  <c r="Q110" i="16"/>
  <c r="Q38"/>
  <c r="Q38" i="8"/>
  <c r="P81" i="22"/>
  <c r="P54"/>
  <c r="Q54" i="13"/>
  <c r="Q14" i="15"/>
  <c r="Q122" i="7"/>
  <c r="Q122" i="9"/>
  <c r="Q122" i="11"/>
  <c r="Q122" i="13"/>
  <c r="Q122" i="15"/>
  <c r="Q122" i="17"/>
  <c r="Q122" i="19"/>
  <c r="P122" i="22"/>
  <c r="Q120" i="7"/>
  <c r="Q120" i="9"/>
  <c r="Q120" i="11"/>
  <c r="Q120" i="13"/>
  <c r="Q120" i="15"/>
  <c r="Q120" i="17"/>
  <c r="Q120" i="19"/>
  <c r="Q120" i="21"/>
  <c r="Q111" i="8"/>
  <c r="Q111" i="12"/>
  <c r="Q111" i="16"/>
  <c r="Q111" i="20"/>
  <c r="Q81" i="7"/>
  <c r="Q81" i="9"/>
  <c r="Q81" i="11"/>
  <c r="Q81" i="13"/>
  <c r="Q81" i="15"/>
  <c r="Q81" i="17"/>
  <c r="Q81" i="19"/>
  <c r="Q81" i="21"/>
  <c r="Q54" i="10"/>
  <c r="Q38" i="20"/>
  <c r="Q134" i="10"/>
  <c r="Q134" i="14"/>
  <c r="Q134" i="18"/>
  <c r="P134" i="22"/>
  <c r="Q117" i="8"/>
  <c r="Q117" i="16"/>
  <c r="P104" i="22"/>
  <c r="Q67" i="8"/>
  <c r="Q67" i="12"/>
  <c r="Q67" i="16"/>
  <c r="P67" i="22"/>
  <c r="P127"/>
  <c r="Q62" i="16"/>
  <c r="Q62" i="8"/>
  <c r="Q57" i="7"/>
  <c r="Q146" i="19"/>
  <c r="Q146" i="15"/>
  <c r="Q146" i="11"/>
  <c r="Q146" i="7"/>
  <c r="Q142" i="20"/>
  <c r="Q142" i="16"/>
  <c r="Q142" i="12"/>
  <c r="Q142" i="8"/>
  <c r="Q138" i="19"/>
  <c r="Q138" i="15"/>
  <c r="Q138" i="11"/>
  <c r="Q138" i="7"/>
  <c r="Q129" i="19"/>
  <c r="Q129" i="15"/>
  <c r="Q129" i="11"/>
  <c r="Q130" i="7"/>
  <c r="Q112" i="21"/>
  <c r="Q112" i="17"/>
  <c r="Q112" i="13"/>
  <c r="Q112" i="9"/>
  <c r="Q46" i="12"/>
  <c r="Q43" i="20"/>
  <c r="Q43" i="16"/>
  <c r="Q43" i="12"/>
  <c r="Q43" i="7"/>
  <c r="Q39" i="21"/>
  <c r="Q39" i="17"/>
  <c r="Q39" i="15"/>
  <c r="Q39" i="11"/>
  <c r="Q39" i="10"/>
  <c r="P33" i="22"/>
  <c r="Q33" i="18"/>
  <c r="Q33" i="13"/>
  <c r="Q33" i="9"/>
  <c r="Q33" i="15"/>
  <c r="Q33" i="7"/>
  <c r="Q58" i="20"/>
  <c r="Q58" i="21"/>
  <c r="Q58" i="17"/>
  <c r="Q58" i="14"/>
  <c r="Q58" i="12"/>
  <c r="Q58" i="16"/>
  <c r="Q58" i="9"/>
  <c r="Q58" i="7"/>
  <c r="Q29" i="20"/>
  <c r="Q29" i="21"/>
  <c r="Q29" i="17"/>
  <c r="Q29" i="14"/>
  <c r="Q29" i="12"/>
  <c r="Q29" i="11"/>
  <c r="Q29" i="8"/>
  <c r="Q29" i="10"/>
  <c r="P29" i="22"/>
  <c r="Q29" i="18"/>
  <c r="Q29" i="13"/>
  <c r="Q29" i="9"/>
  <c r="P13" i="22"/>
  <c r="Q13" i="20"/>
  <c r="Q13" i="18"/>
  <c r="Q13" i="15"/>
  <c r="Q13" i="13"/>
  <c r="Q13" i="16"/>
  <c r="Q13" i="10"/>
  <c r="Q13" i="8"/>
  <c r="Q13" i="21"/>
  <c r="Q13" i="17"/>
  <c r="Q13" i="12"/>
  <c r="Q13" i="9"/>
  <c r="Q37" i="20"/>
  <c r="Q37" i="21"/>
  <c r="Q37" i="17"/>
  <c r="Q37" i="14"/>
  <c r="Q37" i="12"/>
  <c r="Q37" i="16"/>
  <c r="Q37" i="8"/>
  <c r="Q37" i="10"/>
  <c r="Q19" i="19"/>
  <c r="Q19" i="11"/>
  <c r="Q103" i="21"/>
  <c r="Q103" i="19"/>
  <c r="Q103" i="17"/>
  <c r="Q103" i="15"/>
  <c r="Q103" i="13"/>
  <c r="Q103" i="11"/>
  <c r="Q103" i="9"/>
  <c r="Q103" i="7"/>
  <c r="Q95" i="19"/>
  <c r="Q95" i="11"/>
  <c r="Q90" i="14"/>
  <c r="P75" i="22"/>
  <c r="Q75" i="20"/>
  <c r="Q75" i="18"/>
  <c r="Q75" i="16"/>
  <c r="Q75" i="14"/>
  <c r="Q75" i="12"/>
  <c r="Q75" i="10"/>
  <c r="Q75" i="8"/>
  <c r="Q71" i="21"/>
  <c r="Q71" i="19"/>
  <c r="Q71" i="17"/>
  <c r="Q71" i="15"/>
  <c r="Q71" i="13"/>
  <c r="Q71" i="11"/>
  <c r="Q71" i="9"/>
  <c r="Q71" i="7"/>
  <c r="Q69" i="21"/>
  <c r="Q69" i="19"/>
  <c r="Q69" i="17"/>
  <c r="Q69" i="15"/>
  <c r="Q69" i="13"/>
  <c r="Q69" i="11"/>
  <c r="Q69" i="9"/>
  <c r="Q69" i="7"/>
  <c r="P64" i="22"/>
  <c r="Q64" i="18"/>
  <c r="Q64" i="14"/>
  <c r="Q64" i="10"/>
  <c r="P60" i="22"/>
  <c r="Q60" i="20"/>
  <c r="Q60" i="18"/>
  <c r="Q60" i="16"/>
  <c r="Q60" i="14"/>
  <c r="Q60" i="12"/>
  <c r="Q60" i="10"/>
  <c r="Q60" i="8"/>
  <c r="Q56" i="19"/>
  <c r="Q56" i="15"/>
  <c r="Q56" i="11"/>
  <c r="Q56" i="7"/>
  <c r="Q50" i="13"/>
  <c r="Q50" i="10"/>
  <c r="Q106" i="18"/>
  <c r="Q101" i="19"/>
  <c r="Q101" i="11"/>
  <c r="Q76" i="19"/>
  <c r="Q76" i="11"/>
  <c r="Q18" i="21"/>
  <c r="Q18" i="19"/>
  <c r="Q18" i="17"/>
  <c r="Q18" i="15"/>
  <c r="Q18" i="13"/>
  <c r="Q18" i="10"/>
  <c r="Q18" i="9"/>
  <c r="Q18" i="7"/>
  <c r="P68" i="22"/>
  <c r="Q68" i="20"/>
  <c r="Q68" i="18"/>
  <c r="Q68" i="16"/>
  <c r="Q68" i="14"/>
  <c r="Q68" i="12"/>
  <c r="Q68" i="10"/>
  <c r="Q68" i="8"/>
  <c r="Q32" i="18"/>
  <c r="Q32" i="10"/>
  <c r="P47" i="22"/>
  <c r="Q47" i="20"/>
  <c r="Q47" i="18"/>
  <c r="Q47" i="16"/>
  <c r="Q47" i="14"/>
  <c r="Q47" i="12"/>
  <c r="Q47" i="10"/>
  <c r="Q47" i="8"/>
  <c r="Q44" i="16"/>
  <c r="Q44" i="8"/>
  <c r="Q99" i="7"/>
  <c r="Q99" i="11"/>
  <c r="Q99" i="15"/>
  <c r="Q99" i="19"/>
  <c r="Q83" i="7"/>
  <c r="Q83" i="9"/>
  <c r="Q83" i="11"/>
  <c r="Q83" i="13"/>
  <c r="Q83" i="15"/>
  <c r="Q83" i="17"/>
  <c r="Q83" i="19"/>
  <c r="Q83" i="21"/>
  <c r="Q64" i="7"/>
  <c r="Q64" i="9"/>
  <c r="Q64" i="11"/>
  <c r="Q64" i="13"/>
  <c r="Q64" i="15"/>
  <c r="Q64" i="17"/>
  <c r="Q64" i="19"/>
  <c r="Q64" i="21"/>
  <c r="Q68" i="9"/>
  <c r="Q68" i="13"/>
  <c r="Q68" i="17"/>
  <c r="Q68" i="21"/>
  <c r="Q47" i="9"/>
  <c r="Q47" i="13"/>
  <c r="Q47" i="17"/>
  <c r="Q47" i="21"/>
  <c r="Q44" i="12"/>
  <c r="Q32" i="14"/>
  <c r="Q18" i="11"/>
  <c r="Q18" i="14"/>
  <c r="Q18" i="18"/>
  <c r="P18" i="22"/>
  <c r="Q55" i="21"/>
  <c r="Q55" i="13"/>
  <c r="Q53"/>
  <c r="Q140" i="14"/>
  <c r="Q121" i="21"/>
  <c r="Q121" i="13"/>
  <c r="Q30" i="18"/>
  <c r="P42" i="22"/>
  <c r="Q42" i="20"/>
  <c r="Q42" i="18"/>
  <c r="Q42" i="16"/>
  <c r="Q42" i="14"/>
  <c r="Q42" i="12"/>
  <c r="Q42" i="10"/>
  <c r="Q42" i="8"/>
  <c r="P90" i="22"/>
  <c r="Q57" i="15"/>
  <c r="Q16" i="10"/>
  <c r="Q16" i="19"/>
  <c r="Q55"/>
  <c r="Q55" i="15"/>
  <c r="Q55" i="11"/>
  <c r="Q55" i="7"/>
  <c r="Q121" i="19"/>
  <c r="Q121" i="15"/>
  <c r="Q121" i="11"/>
  <c r="Q121" i="7"/>
  <c r="Q50" i="19"/>
  <c r="Q50" i="15"/>
  <c r="Q50" i="11"/>
  <c r="Q50" i="8"/>
  <c r="Q88" i="16"/>
  <c r="Q88" i="8"/>
  <c r="P133" i="22"/>
  <c r="Q133" i="14"/>
  <c r="P116" i="22"/>
  <c r="Q116" i="14"/>
  <c r="Q136" i="10"/>
  <c r="Q132" i="9"/>
  <c r="Q97" i="10"/>
  <c r="Q95" i="15"/>
  <c r="Q95" i="7"/>
  <c r="Q25" i="16"/>
  <c r="Q66" i="20"/>
  <c r="Q66" i="13"/>
  <c r="Q65" i="19"/>
  <c r="Q59" i="18"/>
  <c r="Q143" i="21"/>
  <c r="Q143" i="14"/>
  <c r="Q135" i="21"/>
  <c r="Q135" i="14"/>
  <c r="P102" i="22"/>
  <c r="Q102" i="14"/>
  <c r="Q45" i="13"/>
  <c r="P87" i="22"/>
  <c r="Q87" i="14"/>
  <c r="Q80" i="7"/>
  <c r="Q73" i="18"/>
  <c r="Q70" i="17"/>
  <c r="Q70" i="9"/>
  <c r="Q26"/>
  <c r="Q21" i="10"/>
  <c r="Q52" i="12"/>
  <c r="Q125" i="18"/>
  <c r="Q125" i="10"/>
  <c r="Q119" i="11"/>
  <c r="Q115" i="10"/>
  <c r="Q108" i="16"/>
  <c r="Q108" i="8"/>
  <c r="P85" i="22"/>
  <c r="Q85" i="20"/>
  <c r="Q85" i="18"/>
  <c r="Q85" i="16"/>
  <c r="Q85" i="14"/>
  <c r="Q85" i="12"/>
  <c r="Q85" i="10"/>
  <c r="Q85" i="8"/>
  <c r="P82" i="22"/>
  <c r="Q82" i="19"/>
  <c r="Q82" i="18"/>
  <c r="Q82" i="16"/>
  <c r="Q82" i="14"/>
  <c r="Q82" i="12"/>
  <c r="Q82" i="10"/>
  <c r="Q82" i="8"/>
  <c r="P141" i="22"/>
  <c r="Q141" i="14"/>
  <c r="P128" i="22"/>
  <c r="Q128" i="14"/>
  <c r="Q51" i="20"/>
  <c r="Q51" i="12"/>
  <c r="Q91" i="11"/>
  <c r="Q118" i="21"/>
  <c r="Q118" i="14"/>
  <c r="Q93" i="18"/>
  <c r="Q93" i="10"/>
  <c r="P113" i="22"/>
  <c r="Q114" i="18"/>
  <c r="Q114" i="13"/>
  <c r="Q114" i="10"/>
  <c r="P55" i="22"/>
  <c r="Q144" i="11"/>
  <c r="P121" i="22"/>
  <c r="P50"/>
  <c r="Q74" i="18"/>
  <c r="Q133" i="20"/>
  <c r="Q116"/>
  <c r="P49" i="22"/>
  <c r="Q66" i="21"/>
  <c r="Q143" i="20"/>
  <c r="Q135"/>
  <c r="Q102" i="19"/>
  <c r="Q87" i="20"/>
  <c r="Q70" i="21"/>
  <c r="Q125" i="20"/>
  <c r="P108" i="22"/>
  <c r="Q141" i="20"/>
  <c r="Q128"/>
  <c r="P51" i="22"/>
  <c r="Q118" i="20"/>
  <c r="Q93"/>
  <c r="Q117" i="21"/>
  <c r="Q84" i="8"/>
  <c r="Q84" i="16"/>
  <c r="P38" i="22"/>
  <c r="Q14" i="19"/>
  <c r="Q14" i="10"/>
  <c r="Q54" i="8"/>
  <c r="Q54" i="11"/>
  <c r="Q54" i="15"/>
  <c r="Q54" i="19"/>
  <c r="Q14" i="8"/>
  <c r="P62" i="22"/>
  <c r="Q62" i="18"/>
  <c r="Q62" i="14"/>
  <c r="Q62" i="10"/>
  <c r="Q57" i="19"/>
  <c r="Q57" i="11"/>
  <c r="Q106" i="21"/>
  <c r="Q106" i="14"/>
  <c r="P89" i="22"/>
  <c r="Q89" i="18"/>
  <c r="Q89" i="14"/>
  <c r="Q89" i="10"/>
  <c r="Q67" i="21"/>
  <c r="Q67" i="19"/>
  <c r="Q63" i="16"/>
  <c r="Q63" i="8"/>
  <c r="P56" i="22"/>
  <c r="Q56" i="20"/>
  <c r="Q56" i="18"/>
  <c r="Q56" i="16"/>
  <c r="Q56" i="14"/>
  <c r="Q56" i="12"/>
  <c r="Q56" i="10"/>
  <c r="Q56" i="8"/>
  <c r="Q101" i="21"/>
  <c r="Q101" i="17"/>
  <c r="Q101" i="13"/>
  <c r="Q101" i="9"/>
  <c r="Q46" i="16"/>
  <c r="Q46" i="8"/>
  <c r="Q43" i="21"/>
  <c r="Q43" i="19"/>
  <c r="Q43" i="17"/>
  <c r="Q43" i="15"/>
  <c r="Q43" i="13"/>
  <c r="Q43" i="11"/>
  <c r="Q43" i="8"/>
  <c r="Q43" i="10"/>
  <c r="P39" i="22"/>
  <c r="Q39" i="20"/>
  <c r="Q39" i="18"/>
  <c r="Q39" i="16"/>
  <c r="Q39" i="14"/>
  <c r="Q39" i="12"/>
  <c r="Q39" i="9"/>
  <c r="Q39" i="7"/>
  <c r="Q33" i="20"/>
  <c r="Q33" i="21"/>
  <c r="Q33" i="17"/>
  <c r="Q33" i="14"/>
  <c r="Q33" i="12"/>
  <c r="Q33" i="11"/>
  <c r="Q33" i="8"/>
  <c r="Q33" i="10"/>
  <c r="Q127" i="20"/>
  <c r="Q127" i="16"/>
  <c r="Q127" i="12"/>
  <c r="Q127" i="8"/>
  <c r="Q123" i="19"/>
  <c r="Q123" i="15"/>
  <c r="Q123" i="11"/>
  <c r="Q123" i="7"/>
  <c r="Q110" i="21"/>
  <c r="Q110" i="18"/>
  <c r="Q110" i="14"/>
  <c r="Q110" i="10"/>
  <c r="Q77" i="20"/>
  <c r="Q77" i="16"/>
  <c r="Q77" i="12"/>
  <c r="Q77" i="8"/>
  <c r="Q76" i="21"/>
  <c r="Q76" i="17"/>
  <c r="Q76" i="13"/>
  <c r="Q76" i="9"/>
  <c r="Q92" i="10"/>
  <c r="Q92" i="18"/>
  <c r="Q48" i="14"/>
  <c r="P14" i="22"/>
  <c r="Q14" i="20"/>
  <c r="Q14" i="18"/>
  <c r="Q14" i="16"/>
  <c r="Q14" i="14"/>
  <c r="Q14" i="12"/>
  <c r="Q14" i="11"/>
  <c r="Q54" i="7"/>
  <c r="Q54" i="9"/>
  <c r="Q54" i="16"/>
  <c r="Q54" i="12"/>
  <c r="Q54" i="14"/>
  <c r="Q54" i="17"/>
  <c r="Q54" i="21"/>
  <c r="Q54" i="20"/>
  <c r="Q14" i="7"/>
  <c r="Q14" i="9"/>
  <c r="Q14" i="13"/>
  <c r="Q14" i="17"/>
  <c r="Q14" i="21"/>
  <c r="Q57"/>
  <c r="Q57" i="17"/>
  <c r="Q57" i="13"/>
  <c r="Q57" i="9"/>
  <c r="Q106" i="20"/>
  <c r="Q106" i="16"/>
  <c r="Q106" i="12"/>
  <c r="Q106" i="8"/>
  <c r="Q89" i="21"/>
  <c r="Q89" i="19"/>
  <c r="Q89" i="17"/>
  <c r="Q89" i="15"/>
  <c r="Q89" i="13"/>
  <c r="Q89" i="11"/>
  <c r="Q89" i="9"/>
  <c r="Q89" i="7"/>
  <c r="P101" i="22"/>
  <c r="Q101" i="20"/>
  <c r="Q101" i="18"/>
  <c r="Q101" i="16"/>
  <c r="Q101" i="14"/>
  <c r="Q101" i="12"/>
  <c r="Q101" i="10"/>
  <c r="Q101" i="8"/>
  <c r="Q127" i="21"/>
  <c r="Q127" i="19"/>
  <c r="Q127" i="17"/>
  <c r="Q127" i="15"/>
  <c r="Q127" i="13"/>
  <c r="Q127" i="11"/>
  <c r="Q127" i="9"/>
  <c r="P123" i="22"/>
  <c r="Q123" i="20"/>
  <c r="Q123" i="18"/>
  <c r="Q123" i="16"/>
  <c r="Q123" i="14"/>
  <c r="Q123" i="12"/>
  <c r="Q123" i="10"/>
  <c r="Q123" i="8"/>
  <c r="P110" i="22"/>
  <c r="Q110" i="19"/>
  <c r="Q110" i="17"/>
  <c r="Q110" i="15"/>
  <c r="Q110" i="13"/>
  <c r="Q110" i="11"/>
  <c r="Q110" i="9"/>
  <c r="Q110" i="7"/>
  <c r="Q77" i="21"/>
  <c r="Q77" i="19"/>
  <c r="Q77" i="17"/>
  <c r="Q77" i="15"/>
  <c r="Q77" i="13"/>
  <c r="Q77" i="11"/>
  <c r="Q77" i="9"/>
  <c r="Q77" i="7"/>
  <c r="P76" i="22"/>
  <c r="Q76" i="20"/>
  <c r="Q76" i="18"/>
  <c r="Q76" i="16"/>
  <c r="Q76" i="14"/>
  <c r="Q76" i="12"/>
  <c r="Q76" i="10"/>
  <c r="Q76" i="8"/>
  <c r="Q117" i="7"/>
  <c r="Q117" i="9"/>
  <c r="Q117" i="11"/>
  <c r="Q117" i="13"/>
  <c r="Q117" i="15"/>
  <c r="Q117" i="17"/>
  <c r="Q117" i="19"/>
  <c r="P140" i="22"/>
  <c r="Q140" i="7"/>
  <c r="Q88" i="21"/>
  <c r="Q88" i="19"/>
  <c r="Q88" i="17"/>
  <c r="Q88" i="15"/>
  <c r="Q88" i="13"/>
  <c r="Q88" i="11"/>
  <c r="Q88" i="9"/>
  <c r="Q88" i="7"/>
  <c r="Q136" i="20"/>
  <c r="Q136" i="16"/>
  <c r="Q136" i="12"/>
  <c r="Q136" i="8"/>
  <c r="Q132" i="19"/>
  <c r="Q132" i="15"/>
  <c r="Q132" i="11"/>
  <c r="Q132" i="7"/>
  <c r="Q97" i="20"/>
  <c r="Q97" i="16"/>
  <c r="Q97" i="12"/>
  <c r="Q97" i="8"/>
  <c r="P25" i="22"/>
  <c r="Q25" i="18"/>
  <c r="Q25" i="13"/>
  <c r="Q25" i="9"/>
  <c r="Q65" i="21"/>
  <c r="Q65" i="17"/>
  <c r="Q65" i="13"/>
  <c r="Q65" i="9"/>
  <c r="Q59" i="20"/>
  <c r="Q59" i="16"/>
  <c r="Q59" i="12"/>
  <c r="Q59" i="8"/>
  <c r="Q48" i="20"/>
  <c r="Q48" i="16"/>
  <c r="Q48" i="12"/>
  <c r="Q48" i="7"/>
  <c r="Q45" i="19"/>
  <c r="Q45" i="15"/>
  <c r="Q45" i="11"/>
  <c r="Q45" i="8"/>
  <c r="Q80" i="21"/>
  <c r="Q80" i="17"/>
  <c r="Q80" i="13"/>
  <c r="Q80" i="9"/>
  <c r="Q73" i="20"/>
  <c r="Q73" i="16"/>
  <c r="Q73" i="12"/>
  <c r="Q73" i="8"/>
  <c r="Q26" i="19"/>
  <c r="Q26" i="15"/>
  <c r="Q26" i="11"/>
  <c r="Q26" i="7"/>
  <c r="Q21" i="21"/>
  <c r="Q21" i="17"/>
  <c r="Q21" i="12"/>
  <c r="Q21" i="8"/>
  <c r="P52" i="22"/>
  <c r="Q52" i="18"/>
  <c r="Q52" i="14"/>
  <c r="Q52" i="10"/>
  <c r="Q119" i="21"/>
  <c r="Q119" i="17"/>
  <c r="Q119" i="13"/>
  <c r="Q119" i="9"/>
  <c r="Q115" i="20"/>
  <c r="Q115" i="16"/>
  <c r="Q115" i="12"/>
  <c r="Q115" i="8"/>
  <c r="P84" i="22"/>
  <c r="Q84" i="18"/>
  <c r="Q84" i="14"/>
  <c r="Q84" i="10"/>
  <c r="Q91" i="21"/>
  <c r="Q91" i="17"/>
  <c r="Q91" i="13"/>
  <c r="Q91" i="9"/>
  <c r="Q143" i="8"/>
  <c r="Q143" i="12"/>
  <c r="Q143" i="16"/>
  <c r="Q141" i="8"/>
  <c r="Q141" i="12"/>
  <c r="Q141" i="16"/>
  <c r="Q135" i="8"/>
  <c r="Q135" i="12"/>
  <c r="Q135" i="16"/>
  <c r="Q133" i="8"/>
  <c r="Q133" i="12"/>
  <c r="Q133" i="16"/>
  <c r="Q128" i="8"/>
  <c r="Q128" i="12"/>
  <c r="Q128" i="18"/>
  <c r="Q118" i="8"/>
  <c r="Q118" i="12"/>
  <c r="Q118" i="16"/>
  <c r="Q116" i="8"/>
  <c r="Q116" i="12"/>
  <c r="Q116" i="16"/>
  <c r="Q113" i="8"/>
  <c r="Q114" i="9"/>
  <c r="Q113" i="12"/>
  <c r="Q114" i="11"/>
  <c r="Q114" i="15"/>
  <c r="Q114" i="16"/>
  <c r="Q113" i="20"/>
  <c r="Q114" i="21"/>
  <c r="Q102" i="8"/>
  <c r="Q102" i="12"/>
  <c r="Q102" i="16"/>
  <c r="Q87" i="8"/>
  <c r="Q87" i="12"/>
  <c r="Q87" i="16"/>
  <c r="Q66" i="7"/>
  <c r="Q66" i="11"/>
  <c r="Q66" i="15"/>
  <c r="Q51" i="10"/>
  <c r="Q51" i="14"/>
  <c r="Q51" i="18"/>
  <c r="Q49" i="14"/>
  <c r="Q30" i="10"/>
  <c r="Q16" i="7"/>
  <c r="Q16" i="15"/>
  <c r="Q70" i="7"/>
  <c r="Q70" i="11"/>
  <c r="Q70" i="15"/>
  <c r="Q38" i="10"/>
  <c r="Q38" i="14"/>
  <c r="Q38" i="18"/>
  <c r="Q125" i="8"/>
  <c r="Q125" i="12"/>
  <c r="Q125" i="16"/>
  <c r="Q121" i="8"/>
  <c r="Q121" i="10"/>
  <c r="Q121" i="12"/>
  <c r="Q121" i="14"/>
  <c r="Q121" i="16"/>
  <c r="Q121" i="18"/>
  <c r="Q121" i="20"/>
  <c r="Q108" i="10"/>
  <c r="Q108" i="14"/>
  <c r="Q108" i="18"/>
  <c r="Q95" i="9"/>
  <c r="Q95" i="13"/>
  <c r="Q95" i="17"/>
  <c r="Q95" i="21"/>
  <c r="Q93" i="8"/>
  <c r="Q93" i="12"/>
  <c r="Q93" i="16"/>
  <c r="Q55" i="8"/>
  <c r="Q55" i="10"/>
  <c r="Q55" i="12"/>
  <c r="Q55" i="14"/>
  <c r="Q55" i="16"/>
  <c r="Q55" i="18"/>
  <c r="Q55" i="20"/>
  <c r="Q50" i="7"/>
  <c r="Q50" i="9"/>
  <c r="Q50" i="16"/>
  <c r="Q50" i="12"/>
  <c r="Q50" i="14"/>
  <c r="Q50" i="17"/>
  <c r="Q50" i="21"/>
  <c r="Q50" i="20"/>
  <c r="Q48" i="9"/>
  <c r="Q48" i="18"/>
  <c r="Q45" i="10"/>
  <c r="Q45" i="18"/>
  <c r="Q21" i="11"/>
  <c r="Q21" i="19"/>
  <c r="Q144"/>
  <c r="Q136" i="14"/>
  <c r="P136" i="22"/>
  <c r="Q132" i="13"/>
  <c r="Q132" i="21"/>
  <c r="Q119" i="7"/>
  <c r="Q119" i="15"/>
  <c r="Q115" i="14"/>
  <c r="P115" i="22"/>
  <c r="Q97" i="14"/>
  <c r="P97" i="22"/>
  <c r="Q91" i="7"/>
  <c r="Q91" i="15"/>
  <c r="Q88" i="10"/>
  <c r="Q88" i="14"/>
  <c r="Q88" i="18"/>
  <c r="P88" i="22"/>
  <c r="Q84" i="12"/>
  <c r="Q84" i="20"/>
  <c r="Q80" i="11"/>
  <c r="Q80" i="19"/>
  <c r="Q73" i="14"/>
  <c r="P73" i="22"/>
  <c r="Q65" i="7"/>
  <c r="Q65" i="15"/>
  <c r="Q59" i="14"/>
  <c r="P59" i="22"/>
  <c r="Q52" i="8"/>
  <c r="Q52" i="16"/>
  <c r="Q26" i="13"/>
  <c r="Q26" i="21"/>
  <c r="Q25" i="7"/>
  <c r="Q25" i="15"/>
  <c r="Q41" i="20"/>
  <c r="Q41" i="17"/>
  <c r="Q41" i="12"/>
  <c r="Q41" i="8"/>
  <c r="Q41" i="21"/>
  <c r="Q41" i="14"/>
  <c r="Q41" i="16"/>
  <c r="Q41" i="10"/>
  <c r="Q145" i="7"/>
  <c r="Q145" i="9"/>
  <c r="Q145" i="11"/>
  <c r="Q145" i="13"/>
  <c r="Q145" i="15"/>
  <c r="Q145" i="17"/>
  <c r="Q145" i="19"/>
  <c r="Q145" i="21"/>
  <c r="Q143" i="7"/>
  <c r="Q143" i="9"/>
  <c r="Q143" i="11"/>
  <c r="Q143" i="13"/>
  <c r="Q143" i="15"/>
  <c r="Q143" i="17"/>
  <c r="Q143" i="19"/>
  <c r="P143" i="22"/>
  <c r="Q141" i="7"/>
  <c r="Q141" i="9"/>
  <c r="Q141" i="11"/>
  <c r="Q141" i="13"/>
  <c r="Q141" i="15"/>
  <c r="Q141" i="17"/>
  <c r="Q141" i="19"/>
  <c r="Q141" i="21"/>
  <c r="Q139" i="7"/>
  <c r="Q139" i="9"/>
  <c r="Q139" i="11"/>
  <c r="Q139" i="13"/>
  <c r="Q139" i="15"/>
  <c r="Q139" i="17"/>
  <c r="Q139" i="19"/>
  <c r="P139" i="22"/>
  <c r="Q135" i="7"/>
  <c r="Q135" i="9"/>
  <c r="Q135" i="11"/>
  <c r="Q135" i="13"/>
  <c r="Q135" i="15"/>
  <c r="Q135" i="17"/>
  <c r="Q135" i="19"/>
  <c r="P135" i="22"/>
  <c r="Q133" i="7"/>
  <c r="Q133" i="9"/>
  <c r="Q133" i="11"/>
  <c r="Q133" i="13"/>
  <c r="Q133" i="15"/>
  <c r="Q133" i="17"/>
  <c r="Q133" i="19"/>
  <c r="Q133" i="21"/>
  <c r="Q131" i="7"/>
  <c r="Q131" i="9"/>
  <c r="Q131" i="11"/>
  <c r="Q131" i="13"/>
  <c r="Q131" i="15"/>
  <c r="Q131" i="17"/>
  <c r="Q131" i="19"/>
  <c r="P131" i="22"/>
  <c r="Q128" i="7"/>
  <c r="Q128" i="9"/>
  <c r="Q128" i="11"/>
  <c r="Q128" i="13"/>
  <c r="Q128" i="15"/>
  <c r="Q128" i="16"/>
  <c r="Q128" i="19"/>
  <c r="Q128" i="21"/>
  <c r="Q124" i="7"/>
  <c r="Q124" i="9"/>
  <c r="Q124" i="11"/>
  <c r="Q124" i="13"/>
  <c r="Q124" i="15"/>
  <c r="Q124" i="17"/>
  <c r="Q124" i="19"/>
  <c r="Q124" i="21"/>
  <c r="Q118" i="7"/>
  <c r="Q118" i="9"/>
  <c r="Q118" i="11"/>
  <c r="Q118" i="13"/>
  <c r="Q118" i="15"/>
  <c r="Q118" i="17"/>
  <c r="Q118" i="19"/>
  <c r="P118" i="22"/>
  <c r="Q116" i="7"/>
  <c r="Q116" i="9"/>
  <c r="Q116" i="11"/>
  <c r="Q116" i="13"/>
  <c r="Q116" i="15"/>
  <c r="Q116" i="17"/>
  <c r="Q116" i="19"/>
  <c r="Q116" i="21"/>
  <c r="Q113" i="7"/>
  <c r="Q113" i="9"/>
  <c r="Q114" i="8"/>
  <c r="Q113" i="10"/>
  <c r="Q113" i="11"/>
  <c r="Q113" i="13"/>
  <c r="Q113" i="15"/>
  <c r="Q114" i="12"/>
  <c r="Q114" i="14"/>
  <c r="Q113" i="16"/>
  <c r="Q113" i="18"/>
  <c r="Q114" i="17"/>
  <c r="Q113" i="19"/>
  <c r="Q114"/>
  <c r="P114" i="22"/>
  <c r="Q113" i="21"/>
  <c r="Q111" i="7"/>
  <c r="Q111" i="9"/>
  <c r="Q111" i="11"/>
  <c r="Q111" i="13"/>
  <c r="Q111" i="15"/>
  <c r="Q111" i="17"/>
  <c r="Q111" i="19"/>
  <c r="Q111" i="21"/>
  <c r="Q102" i="7"/>
  <c r="Q102" i="9"/>
  <c r="Q102" i="11"/>
  <c r="Q102" i="13"/>
  <c r="Q102" i="15"/>
  <c r="Q102" i="17"/>
  <c r="Q102" i="21"/>
  <c r="Q102" i="20"/>
  <c r="Q87" i="7"/>
  <c r="Q87" i="9"/>
  <c r="Q87" i="11"/>
  <c r="Q87" i="13"/>
  <c r="Q87" i="15"/>
  <c r="Q87" i="17"/>
  <c r="Q87" i="19"/>
  <c r="Q87" i="21"/>
  <c r="Q66" i="8"/>
  <c r="Q66" i="10"/>
  <c r="Q66" i="12"/>
  <c r="Q66" i="14"/>
  <c r="Q66" i="16"/>
  <c r="Q66" i="18"/>
  <c r="Q66" i="19"/>
  <c r="P66" i="22"/>
  <c r="Q51" i="7"/>
  <c r="Q51" i="9"/>
  <c r="Q51" i="11"/>
  <c r="Q51" i="13"/>
  <c r="Q51" i="15"/>
  <c r="Q51" i="17"/>
  <c r="Q51" i="19"/>
  <c r="Q51" i="21"/>
  <c r="Q34" i="8"/>
  <c r="Q34" i="10"/>
  <c r="Q34" i="12"/>
  <c r="Q34" i="14"/>
  <c r="Q34" i="16"/>
  <c r="Q34" i="18"/>
  <c r="Q34" i="20"/>
  <c r="P34" i="22"/>
  <c r="Q30" i="14"/>
  <c r="P30" i="22"/>
  <c r="Q70" i="8"/>
  <c r="Q70" i="10"/>
  <c r="Q70" i="12"/>
  <c r="Q70" i="14"/>
  <c r="Q70" i="16"/>
  <c r="Q70" i="18"/>
  <c r="Q70" i="19"/>
  <c r="P70" i="22"/>
  <c r="Q38" i="7"/>
  <c r="Q38" i="9"/>
  <c r="Q38" i="11"/>
  <c r="Q38" i="13"/>
  <c r="Q38" i="15"/>
  <c r="Q38" i="17"/>
  <c r="Q38" i="19"/>
  <c r="Q38" i="21"/>
  <c r="Q36" i="7"/>
  <c r="Q36" i="9"/>
  <c r="Q36" i="11"/>
  <c r="Q36" i="13"/>
  <c r="Q36" i="15"/>
  <c r="Q36" i="17"/>
  <c r="Q36" i="19"/>
  <c r="Q36" i="21"/>
  <c r="Q146" i="8"/>
  <c r="Q146" i="10"/>
  <c r="Q146" i="12"/>
  <c r="Q146" i="14"/>
  <c r="Q146" i="16"/>
  <c r="Q146" i="18"/>
  <c r="Q146" i="20"/>
  <c r="P146" i="22"/>
  <c r="Q142" i="7"/>
  <c r="Q142" i="9"/>
  <c r="Q142" i="11"/>
  <c r="Q142" i="13"/>
  <c r="Q142" i="15"/>
  <c r="Q142" i="17"/>
  <c r="Q142" i="19"/>
  <c r="Q142" i="21"/>
  <c r="Q138" i="8"/>
  <c r="Q138" i="10"/>
  <c r="Q138" i="12"/>
  <c r="Q138" i="14"/>
  <c r="Q138" i="16"/>
  <c r="Q138" i="18"/>
  <c r="Q138" i="20"/>
  <c r="P138" i="22"/>
  <c r="Q129" i="8"/>
  <c r="Q129" i="10"/>
  <c r="Q129" i="12"/>
  <c r="Q129" i="14"/>
  <c r="Q129" i="16"/>
  <c r="Q129" i="18"/>
  <c r="Q129" i="20"/>
  <c r="P129" i="22"/>
  <c r="Q125" i="7"/>
  <c r="Q125" i="9"/>
  <c r="Q125" i="11"/>
  <c r="Q125" i="13"/>
  <c r="Q125" i="15"/>
  <c r="Q125" i="17"/>
  <c r="Q125" i="19"/>
  <c r="Q125" i="21"/>
  <c r="Q112" i="8"/>
  <c r="Q112" i="10"/>
  <c r="Q112" i="12"/>
  <c r="Q112" i="14"/>
  <c r="Q112" i="16"/>
  <c r="Q112" i="18"/>
  <c r="Q112" i="20"/>
  <c r="P112" i="22"/>
  <c r="Q108" i="7"/>
  <c r="Q108" i="9"/>
  <c r="Q108" i="11"/>
  <c r="Q108" i="13"/>
  <c r="Q108" i="15"/>
  <c r="Q108" i="17"/>
  <c r="Q108" i="19"/>
  <c r="Q108" i="21"/>
  <c r="Q95" i="8"/>
  <c r="Q95" i="10"/>
  <c r="Q95" i="12"/>
  <c r="Q95" i="14"/>
  <c r="Q95" i="16"/>
  <c r="Q95" i="18"/>
  <c r="Q95" i="20"/>
  <c r="P95" i="22"/>
  <c r="Q93" i="7"/>
  <c r="Q93" i="9"/>
  <c r="Q93" i="11"/>
  <c r="Q93" i="13"/>
  <c r="Q93" i="15"/>
  <c r="Q93" i="17"/>
  <c r="Q93" i="19"/>
  <c r="Q93" i="21"/>
  <c r="Q62" i="7"/>
  <c r="Q62" i="9"/>
  <c r="Q62" i="11"/>
  <c r="Q62" i="13"/>
  <c r="Q62" i="15"/>
  <c r="Q62" i="17"/>
  <c r="Q62" i="21"/>
  <c r="Q62" i="20"/>
  <c r="Q48" i="10"/>
  <c r="Q48" i="8"/>
  <c r="Q48" i="11"/>
  <c r="Q48" i="13"/>
  <c r="Q48" i="15"/>
  <c r="Q48" i="17"/>
  <c r="Q48" i="19"/>
  <c r="Q48" i="21"/>
  <c r="Q45" i="7"/>
  <c r="Q45" i="9"/>
  <c r="Q45" i="16"/>
  <c r="Q45" i="12"/>
  <c r="Q45" i="14"/>
  <c r="Q45" i="17"/>
  <c r="Q45" i="21"/>
  <c r="Q45" i="20"/>
  <c r="Q21" i="7"/>
  <c r="Q21" i="9"/>
  <c r="Q21" i="16"/>
  <c r="Q21" i="13"/>
  <c r="Q21" i="15"/>
  <c r="Q21" i="18"/>
  <c r="Q21" i="20"/>
  <c r="P21" i="22"/>
  <c r="Q136" i="7"/>
  <c r="Q136" i="9"/>
  <c r="Q136" i="11"/>
  <c r="Q136" i="13"/>
  <c r="Q136" i="15"/>
  <c r="Q136" i="17"/>
  <c r="Q136" i="19"/>
  <c r="Q136" i="21"/>
  <c r="Q132" i="8"/>
  <c r="Q132" i="10"/>
  <c r="Q132" i="12"/>
  <c r="Q132" i="14"/>
  <c r="Q132" i="16"/>
  <c r="Q132" i="18"/>
  <c r="Q132" i="20"/>
  <c r="P132" i="22"/>
  <c r="Q119" i="8"/>
  <c r="Q119" i="10"/>
  <c r="Q119" i="12"/>
  <c r="Q119" i="14"/>
  <c r="Q119" i="16"/>
  <c r="Q119" i="18"/>
  <c r="Q119" i="20"/>
  <c r="P119" i="22"/>
  <c r="Q115" i="7"/>
  <c r="Q115" i="9"/>
  <c r="Q115" i="11"/>
  <c r="Q115" i="13"/>
  <c r="Q115" i="15"/>
  <c r="Q115" i="17"/>
  <c r="Q115" i="19"/>
  <c r="Q115" i="21"/>
  <c r="Q106" i="7"/>
  <c r="Q106" i="9"/>
  <c r="Q106" i="11"/>
  <c r="Q106" i="13"/>
  <c r="Q106" i="15"/>
  <c r="Q106" i="17"/>
  <c r="Q106" i="19"/>
  <c r="P106" i="22"/>
  <c r="Q97" i="7"/>
  <c r="Q97" i="9"/>
  <c r="Q97" i="11"/>
  <c r="Q97" i="13"/>
  <c r="Q97" i="15"/>
  <c r="Q97" i="17"/>
  <c r="Q97" i="19"/>
  <c r="Q97" i="21"/>
  <c r="Q91" i="8"/>
  <c r="Q91" i="10"/>
  <c r="Q91" i="12"/>
  <c r="Q91" i="14"/>
  <c r="Q91" i="16"/>
  <c r="Q91" i="18"/>
  <c r="Q91" i="20"/>
  <c r="P91" i="22"/>
  <c r="Q84" i="7"/>
  <c r="Q84" i="9"/>
  <c r="Q84" i="11"/>
  <c r="Q84" i="13"/>
  <c r="Q84" i="15"/>
  <c r="Q84" i="17"/>
  <c r="Q84" i="19"/>
  <c r="Q84" i="21"/>
  <c r="Q80" i="8"/>
  <c r="Q80" i="10"/>
  <c r="Q80" i="12"/>
  <c r="Q80" i="14"/>
  <c r="Q80" i="16"/>
  <c r="Q80" i="18"/>
  <c r="Q80" i="20"/>
  <c r="P80" i="22"/>
  <c r="Q73" i="7"/>
  <c r="Q73" i="9"/>
  <c r="Q73" i="11"/>
  <c r="Q73" i="13"/>
  <c r="Q73" i="15"/>
  <c r="Q73" i="17"/>
  <c r="Q73" i="19"/>
  <c r="Q73" i="21"/>
  <c r="Q65" i="8"/>
  <c r="Q65" i="10"/>
  <c r="Q65" i="12"/>
  <c r="Q65" i="14"/>
  <c r="Q65" i="16"/>
  <c r="Q65" i="18"/>
  <c r="Q65" i="20"/>
  <c r="P65" i="22"/>
  <c r="Q59" i="7"/>
  <c r="Q59" i="9"/>
  <c r="Q59" i="11"/>
  <c r="Q59" i="13"/>
  <c r="Q59" i="15"/>
  <c r="Q59" i="17"/>
  <c r="Q59" i="19"/>
  <c r="Q59" i="21"/>
  <c r="Q57" i="8"/>
  <c r="Q57" i="10"/>
  <c r="Q57" i="12"/>
  <c r="Q57" i="14"/>
  <c r="Q57" i="16"/>
  <c r="Q57" i="18"/>
  <c r="Q57" i="20"/>
  <c r="P57" i="22"/>
  <c r="Q53" i="21"/>
  <c r="Q52" i="7"/>
  <c r="Q52" i="9"/>
  <c r="Q52" i="11"/>
  <c r="Q52" i="13"/>
  <c r="Q52" i="15"/>
  <c r="Q52" i="17"/>
  <c r="Q52" i="19"/>
  <c r="Q52" i="21"/>
  <c r="Q41" i="7"/>
  <c r="Q41" i="9"/>
  <c r="Q41" i="11"/>
  <c r="Q41" i="13"/>
  <c r="Q41" i="15"/>
  <c r="Q41" i="18"/>
  <c r="Q41" i="19"/>
  <c r="P41" i="22"/>
  <c r="Q26" i="8"/>
  <c r="Q26" i="10"/>
  <c r="Q26" i="12"/>
  <c r="Q26" i="14"/>
  <c r="Q26" i="16"/>
  <c r="Q26" i="18"/>
  <c r="Q26" i="20"/>
  <c r="P26" i="22"/>
  <c r="Q25" i="10"/>
  <c r="Q25" i="8"/>
  <c r="Q25" i="11"/>
  <c r="Q25" i="12"/>
  <c r="Q25" i="14"/>
  <c r="Q25" i="17"/>
  <c r="Q25" i="21"/>
  <c r="Q25" i="20"/>
  <c r="H11" i="2"/>
  <c r="P28" i="22"/>
  <c r="Q28" i="20"/>
  <c r="Q28" i="18"/>
  <c r="Q28" i="16"/>
  <c r="Q28" i="14"/>
  <c r="Q28" i="12"/>
  <c r="Q28" i="10"/>
  <c r="Q28" i="8"/>
  <c r="Q28" i="21"/>
  <c r="Q28" i="19"/>
  <c r="Q28" i="17"/>
  <c r="Q28" i="15"/>
  <c r="Q28" i="13"/>
  <c r="Q28" i="11"/>
  <c r="Q28" i="9"/>
  <c r="Q28" i="7"/>
  <c r="P35" i="22"/>
  <c r="Q35" i="20"/>
  <c r="Q35" i="18"/>
  <c r="Q35" i="16"/>
  <c r="Q35" i="14"/>
  <c r="Q35" i="12"/>
  <c r="Q35" i="9"/>
  <c r="Q35" i="7"/>
  <c r="Q35" i="21"/>
  <c r="Q35" i="19"/>
  <c r="Q35" i="17"/>
  <c r="Q35" i="15"/>
  <c r="Q35" i="13"/>
  <c r="Q35" i="11"/>
  <c r="Q35" i="8"/>
  <c r="Q35" i="10"/>
  <c r="Q31" i="18"/>
  <c r="Q31" i="9"/>
  <c r="P31" i="22"/>
  <c r="Q31" i="14"/>
  <c r="P23" i="22"/>
  <c r="Q23" i="20"/>
  <c r="Q23" i="18"/>
  <c r="Q23" i="16"/>
  <c r="Q23" i="14"/>
  <c r="Q23" i="12"/>
  <c r="Q23" i="9"/>
  <c r="Q23" i="7"/>
  <c r="Q23" i="21"/>
  <c r="Q23" i="19"/>
  <c r="Q23" i="17"/>
  <c r="Q23" i="15"/>
  <c r="Q23" i="13"/>
  <c r="Q23" i="11"/>
  <c r="Q23" i="8"/>
  <c r="Q23" i="10"/>
  <c r="H61" i="2"/>
  <c r="K61" s="1"/>
  <c r="H40"/>
  <c r="K40" s="1"/>
  <c r="H15"/>
  <c r="K15" s="1"/>
  <c r="Q30" i="21"/>
  <c r="Q30" i="19"/>
  <c r="Q30" i="17"/>
  <c r="Q30" i="15"/>
  <c r="Q30" i="13"/>
  <c r="Q30" i="11"/>
  <c r="Q30" i="9"/>
  <c r="Q30" i="7"/>
  <c r="Q20" i="21"/>
  <c r="Q20" i="19"/>
  <c r="Q20" i="17"/>
  <c r="Q20" i="15"/>
  <c r="Q20" i="13"/>
  <c r="Q20" i="11"/>
  <c r="Q20" i="9"/>
  <c r="Q20" i="7"/>
  <c r="Q78" i="20"/>
  <c r="Q78" i="21"/>
  <c r="Q78" i="17"/>
  <c r="Q78" i="15"/>
  <c r="Q78" i="13"/>
  <c r="Q78" i="11"/>
  <c r="Q78" i="9"/>
  <c r="Q78" i="7"/>
  <c r="P144" i="22"/>
  <c r="Q144" i="20"/>
  <c r="Q144" i="18"/>
  <c r="Q144" i="16"/>
  <c r="Q144" i="14"/>
  <c r="Q144" i="12"/>
  <c r="Q144" i="10"/>
  <c r="Q144" i="9"/>
  <c r="Q144" i="7"/>
  <c r="Q144" i="21"/>
  <c r="Q144" i="17"/>
  <c r="Q144" i="13"/>
  <c r="Q140" i="21"/>
  <c r="Q140" i="19"/>
  <c r="Q140" i="17"/>
  <c r="Q140" i="15"/>
  <c r="Q140" i="13"/>
  <c r="Q140" i="11"/>
  <c r="Q140" i="8"/>
  <c r="Q140" i="20"/>
  <c r="Q140" i="16"/>
  <c r="Q140" i="12"/>
  <c r="Q140" i="9"/>
  <c r="Q104" i="21"/>
  <c r="Q104" i="19"/>
  <c r="Q104" i="17"/>
  <c r="Q104" i="15"/>
  <c r="Q104" i="13"/>
  <c r="Q104" i="11"/>
  <c r="Q104" i="9"/>
  <c r="Q104" i="7"/>
  <c r="Q63" i="21"/>
  <c r="Q63" i="19"/>
  <c r="Q63" i="17"/>
  <c r="Q63" i="15"/>
  <c r="Q63" i="13"/>
  <c r="Q63" i="11"/>
  <c r="Q63" i="9"/>
  <c r="Q63" i="7"/>
  <c r="P53" i="22"/>
  <c r="Q53" i="20"/>
  <c r="Q53" i="18"/>
  <c r="Q53" i="16"/>
  <c r="Q53" i="14"/>
  <c r="Q53" i="12"/>
  <c r="Q53" i="10"/>
  <c r="Q53" i="8"/>
  <c r="Q53" i="19"/>
  <c r="Q53" i="15"/>
  <c r="Q53" i="11"/>
  <c r="Q53" i="7"/>
  <c r="Q92" i="21"/>
  <c r="Q92" i="19"/>
  <c r="Q92" i="17"/>
  <c r="Q92" i="15"/>
  <c r="Q92" i="13"/>
  <c r="Q92" i="11"/>
  <c r="Q92" i="9"/>
  <c r="Q92" i="7"/>
  <c r="Q92" i="20"/>
  <c r="Q92" i="16"/>
  <c r="Q92" i="12"/>
  <c r="Q92" i="8"/>
  <c r="Q90" i="20"/>
  <c r="Q90" i="21"/>
  <c r="Q90" i="17"/>
  <c r="Q90" i="15"/>
  <c r="Q90" i="13"/>
  <c r="Q90" i="11"/>
  <c r="Q90" i="9"/>
  <c r="Q90" i="7"/>
  <c r="Q90" i="19"/>
  <c r="Q90" i="16"/>
  <c r="Q90" i="12"/>
  <c r="Q90" i="8"/>
  <c r="P86" i="22"/>
  <c r="Q86" i="19"/>
  <c r="Q86" i="18"/>
  <c r="Q86" i="16"/>
  <c r="Q86" i="14"/>
  <c r="Q86" i="12"/>
  <c r="Q86" i="10"/>
  <c r="Q86" i="8"/>
  <c r="P99" i="22"/>
  <c r="P94"/>
  <c r="Q94" i="19"/>
  <c r="Q94" i="18"/>
  <c r="Q94" i="16"/>
  <c r="Q94" i="14"/>
  <c r="Q94" i="12"/>
  <c r="Q94" i="10"/>
  <c r="Q94" i="8"/>
  <c r="Q74" i="20"/>
  <c r="Q74" i="21"/>
  <c r="Q74" i="17"/>
  <c r="Q74" i="15"/>
  <c r="Q74" i="13"/>
  <c r="Q74" i="11"/>
  <c r="Q74" i="9"/>
  <c r="Q74" i="7"/>
  <c r="Q74" i="19"/>
  <c r="Q74" i="16"/>
  <c r="Q74" i="12"/>
  <c r="Q74" i="8"/>
  <c r="Q49" i="21"/>
  <c r="Q49" i="19"/>
  <c r="Q49" i="17"/>
  <c r="Q49" i="15"/>
  <c r="Q49" i="13"/>
  <c r="Q49" i="11"/>
  <c r="Q49" i="9"/>
  <c r="Q49" i="7"/>
  <c r="Q46" i="21"/>
  <c r="Q46" i="19"/>
  <c r="Q46" i="17"/>
  <c r="Q46" i="15"/>
  <c r="Q46" i="13"/>
  <c r="Q46" i="11"/>
  <c r="Q46" i="9"/>
  <c r="Q46" i="7"/>
  <c r="Q44" i="21"/>
  <c r="Q44" i="19"/>
  <c r="Q44" i="17"/>
  <c r="Q44" i="15"/>
  <c r="Q44" i="13"/>
  <c r="Q44" i="11"/>
  <c r="Q44" i="9"/>
  <c r="Q44" i="7"/>
  <c r="Q31" i="21"/>
  <c r="Q31" i="19"/>
  <c r="Q31" i="17"/>
  <c r="Q31" i="15"/>
  <c r="Q31" i="13"/>
  <c r="Q31" i="11"/>
  <c r="Q31" i="8"/>
  <c r="Q31" i="10"/>
  <c r="P19" i="22"/>
  <c r="Q19" i="20"/>
  <c r="Q19" i="18"/>
  <c r="Q19" i="16"/>
  <c r="Q19" i="14"/>
  <c r="Q19" i="12"/>
  <c r="Q19" i="10"/>
  <c r="Q19" i="8"/>
  <c r="Q19" i="21"/>
  <c r="Q19" i="17"/>
  <c r="Q19" i="13"/>
  <c r="Q19" i="9"/>
  <c r="P16" i="22"/>
  <c r="Q16" i="20"/>
  <c r="Q16" i="18"/>
  <c r="Q16" i="16"/>
  <c r="Q16" i="14"/>
  <c r="Q16" i="12"/>
  <c r="Q16" i="11"/>
  <c r="Q16" i="8"/>
  <c r="Q12" i="21"/>
  <c r="Q12" i="19"/>
  <c r="Q12" i="17"/>
  <c r="Q12" i="15"/>
  <c r="Q12" i="13"/>
  <c r="Q12" i="10"/>
  <c r="Q12" i="9"/>
  <c r="Q12" i="7"/>
  <c r="P12" i="22"/>
  <c r="Q12" i="18"/>
  <c r="Q12" i="14"/>
  <c r="Q12" i="11"/>
  <c r="Q99" i="8"/>
  <c r="Q99" i="10"/>
  <c r="Q99" i="12"/>
  <c r="Q99" i="14"/>
  <c r="Q99" i="16"/>
  <c r="Q99" i="18"/>
  <c r="Q99" i="20"/>
  <c r="Q94" i="7"/>
  <c r="Q94" i="11"/>
  <c r="Q94" i="15"/>
  <c r="Q94" i="21"/>
  <c r="Q49" i="8"/>
  <c r="Q49" i="12"/>
  <c r="Q49" i="16"/>
  <c r="Q49" i="20"/>
  <c r="Q31" i="7"/>
  <c r="Q31" i="12"/>
  <c r="Q31" i="16"/>
  <c r="Q31" i="20"/>
  <c r="Q30" i="8"/>
  <c r="Q30" i="12"/>
  <c r="Q30" i="16"/>
  <c r="Q30" i="20"/>
  <c r="Q20" i="8"/>
  <c r="Q20" i="12"/>
  <c r="Q20" i="16"/>
  <c r="Q20" i="20"/>
  <c r="Q16" i="9"/>
  <c r="Q16" i="13"/>
  <c r="Q16" i="17"/>
  <c r="Q16" i="21"/>
  <c r="Q78" i="8"/>
  <c r="Q78" i="12"/>
  <c r="Q78" i="16"/>
  <c r="Q78" i="19"/>
  <c r="Q104" i="8"/>
  <c r="Q104" i="12"/>
  <c r="Q104" i="16"/>
  <c r="Q104" i="20"/>
  <c r="Q86" i="7"/>
  <c r="Q86" i="11"/>
  <c r="Q86" i="15"/>
  <c r="Q86" i="21"/>
  <c r="Q63" i="10"/>
  <c r="Q63" i="14"/>
  <c r="Q63" i="18"/>
  <c r="P63" i="22"/>
  <c r="Q46" i="10"/>
  <c r="Q46" i="14"/>
  <c r="Q46" i="18"/>
  <c r="P46" i="22"/>
  <c r="Q44" i="10"/>
  <c r="Q44" i="14"/>
  <c r="Q44" i="18"/>
  <c r="P44" i="22"/>
  <c r="Q12" i="12"/>
  <c r="Q12" i="20"/>
  <c r="Q144" i="8"/>
  <c r="Q144" i="15"/>
  <c r="Q140" i="10"/>
  <c r="Q140" i="18"/>
  <c r="Q92" i="14"/>
  <c r="P92" i="22"/>
  <c r="Q90" i="10"/>
  <c r="Q90" i="18"/>
  <c r="Q74" i="14"/>
  <c r="P74" i="22"/>
  <c r="Q53" i="9"/>
  <c r="Q53" i="17"/>
  <c r="Q19" i="7"/>
  <c r="Q19" i="15"/>
  <c r="Q32" i="21"/>
  <c r="Q32" i="20"/>
  <c r="Q32" i="16"/>
  <c r="Q32" i="12"/>
  <c r="Q32" i="8"/>
  <c r="Q32" i="7"/>
  <c r="Q32" i="9"/>
  <c r="Q32" i="11"/>
  <c r="Q32" i="13"/>
  <c r="Q32" i="15"/>
  <c r="Q32" i="17"/>
  <c r="Q32" i="19"/>
  <c r="Q96" i="11" l="1"/>
  <c r="Q96" i="16"/>
  <c r="Q96" i="18"/>
  <c r="Q11" i="11"/>
  <c r="K11" i="2"/>
  <c r="Q96" i="10"/>
  <c r="Q96" i="7"/>
  <c r="Q96" i="15"/>
  <c r="P96" i="22"/>
  <c r="Q96" i="14"/>
  <c r="Q96" i="9"/>
  <c r="Q96" i="13"/>
  <c r="Q96" i="17"/>
  <c r="Q96" i="21"/>
  <c r="Q96" i="8"/>
  <c r="Q96" i="20"/>
  <c r="Q96" i="12"/>
  <c r="Q11" i="13"/>
  <c r="Q11" i="12"/>
  <c r="Q11" i="21"/>
  <c r="Q11" i="20"/>
  <c r="Q11" i="8"/>
  <c r="Q11" i="16"/>
  <c r="P11" i="22"/>
  <c r="Q11" i="17"/>
  <c r="Q11" i="9"/>
  <c r="Q11" i="10"/>
  <c r="Q11" i="14"/>
  <c r="Q11" i="18"/>
  <c r="Q11" i="7"/>
  <c r="Q11" i="15"/>
  <c r="Q11" i="19"/>
  <c r="P15" i="22"/>
  <c r="Q15" i="20"/>
  <c r="Q15" i="18"/>
  <c r="Q15" i="16"/>
  <c r="Q15" i="14"/>
  <c r="Q15" i="12"/>
  <c r="Q15" i="10"/>
  <c r="Q15" i="8"/>
  <c r="Q15" i="21"/>
  <c r="Q15" i="19"/>
  <c r="Q15" i="17"/>
  <c r="Q15" i="15"/>
  <c r="Q15" i="13"/>
  <c r="Q15" i="11"/>
  <c r="Q15" i="9"/>
  <c r="Q15" i="7"/>
  <c r="Q40" i="21"/>
  <c r="Q40" i="19"/>
  <c r="Q40" i="17"/>
  <c r="Q40" i="15"/>
  <c r="Q40" i="13"/>
  <c r="Q40" i="11"/>
  <c r="Q40" i="9"/>
  <c r="Q40" i="7"/>
  <c r="P40" i="22"/>
  <c r="Q40" i="20"/>
  <c r="Q40" i="18"/>
  <c r="Q40" i="16"/>
  <c r="Q40" i="14"/>
  <c r="Q40" i="12"/>
  <c r="Q40" i="10"/>
  <c r="Q40" i="8"/>
  <c r="Q61" i="21"/>
  <c r="Q61" i="19"/>
  <c r="Q61" i="17"/>
  <c r="Q61" i="15"/>
  <c r="Q61" i="13"/>
  <c r="Q61" i="11"/>
  <c r="Q61" i="9"/>
  <c r="Q61" i="7"/>
  <c r="P61" i="22"/>
  <c r="Q61" i="20"/>
  <c r="Q61" i="18"/>
  <c r="Q61" i="16"/>
  <c r="Q61" i="14"/>
  <c r="Q61" i="12"/>
  <c r="Q61" i="10"/>
  <c r="Q61" i="8"/>
  <c r="F7" i="2" l="1"/>
</calcChain>
</file>

<file path=xl/comments1.xml><?xml version="1.0" encoding="utf-8"?>
<comments xmlns="http://schemas.openxmlformats.org/spreadsheetml/2006/main">
  <authors>
    <author>Animation2</author>
    <author>Godey</author>
    <author>Malvina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ICA 10 5,17
PROMATEC 20 6,69
tdh  20 14,4
</t>
        </r>
      </text>
    </comment>
    <comment ref="J21" authorId="1">
      <text>
        <r>
          <rPr>
            <b/>
            <sz val="9"/>
            <color indexed="81"/>
            <rFont val="Tahoma"/>
            <family val="2"/>
          </rPr>
          <t>29,3 ica</t>
        </r>
        <r>
          <rPr>
            <sz val="9"/>
            <color indexed="81"/>
            <rFont val="Tahoma"/>
            <family val="2"/>
          </rPr>
          <t xml:space="preserve">
21,5 villa nordica</t>
        </r>
      </text>
    </comment>
    <comment ref="J23" authorId="1">
      <text>
        <r>
          <rPr>
            <sz val="9"/>
            <color indexed="81"/>
            <rFont val="Tahoma"/>
            <family val="2"/>
          </rPr>
          <t xml:space="preserve">1 er prix 10,38
2  prix 11,00 moyenne 
10,89
</t>
        </r>
      </text>
    </comment>
    <comment ref="J28" authorId="1">
      <text>
        <r>
          <rPr>
            <sz val="9"/>
            <color indexed="81"/>
            <rFont val="Tahoma"/>
            <family val="2"/>
          </rPr>
          <t xml:space="preserve">dth 4,618
</t>
        </r>
      </text>
    </comment>
    <comment ref="J33" authorId="1">
      <text>
        <r>
          <rPr>
            <b/>
            <sz val="9"/>
            <color indexed="81"/>
            <rFont val="Tahoma"/>
            <family val="2"/>
          </rPr>
          <t xml:space="preserve">10,24 ica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31,68 le carton de 40 boîtes ica</t>
        </r>
        <r>
          <rPr>
            <sz val="9"/>
            <color indexed="81"/>
            <rFont val="Tahoma"/>
            <family val="2"/>
          </rPr>
          <t xml:space="preserve">
36,50 le carton de 25 tdh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 xml:space="preserve">9,57 promatec
7,45 ica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 xml:space="preserve">18,94 promatec
18,30 ica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1">
      <text>
        <r>
          <rPr>
            <b/>
            <sz val="9"/>
            <color indexed="81"/>
            <rFont val="Tahoma"/>
            <family val="2"/>
          </rPr>
          <t>30,69 ica en 50µ par 200</t>
        </r>
      </text>
    </comment>
    <comment ref="J44" authorId="1">
      <text>
        <r>
          <rPr>
            <b/>
            <sz val="9"/>
            <color indexed="81"/>
            <rFont val="Tahoma"/>
            <family val="2"/>
          </rPr>
          <t>18,46 promatec
17,57 ica en 40µ par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1">
      <text>
        <r>
          <rPr>
            <b/>
            <sz val="9"/>
            <color indexed="81"/>
            <rFont val="Tahoma"/>
            <family val="2"/>
          </rPr>
          <t xml:space="preserve">49,57 promatec
57,43 TDH
</t>
        </r>
        <r>
          <rPr>
            <sz val="9"/>
            <color indexed="81"/>
            <rFont val="Tahoma"/>
            <family val="2"/>
          </rPr>
          <t xml:space="preserve">48 villa nordica
</t>
        </r>
      </text>
    </comment>
    <comment ref="J70" authorId="1">
      <text>
        <r>
          <rPr>
            <sz val="9"/>
            <color indexed="81"/>
            <rFont val="Tahoma"/>
            <family val="2"/>
          </rPr>
          <t xml:space="preserve">dth 58,18
</t>
        </r>
      </text>
    </comment>
    <comment ref="H96" authorId="0">
      <text>
        <r>
          <rPr>
            <b/>
            <sz val="9"/>
            <color indexed="81"/>
            <rFont val="Tahoma"/>
            <family val="2"/>
          </rPr>
          <t>ICA 2 13,86
PROMATEC 2 25,07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" authorId="1">
      <text>
        <r>
          <rPr>
            <b/>
            <sz val="9"/>
            <color indexed="81"/>
            <rFont val="Tahoma"/>
            <family val="2"/>
          </rPr>
          <t xml:space="preserve">17,01 ica en 10µ par 1000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1">
      <text>
        <r>
          <rPr>
            <b/>
            <sz val="9"/>
            <color indexed="81"/>
            <rFont val="Tahoma"/>
            <family val="2"/>
          </rPr>
          <t>17,97 ica en 35µ par 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2" authorId="1">
      <text>
        <r>
          <rPr>
            <b/>
            <sz val="9"/>
            <color indexed="81"/>
            <rFont val="Tahoma"/>
            <family val="2"/>
          </rPr>
          <t xml:space="preserve">46,3 promatec
</t>
        </r>
      </text>
    </comment>
    <comment ref="B118" authorId="2">
      <text>
        <r>
          <rPr>
            <sz val="9"/>
            <color indexed="81"/>
            <rFont val="Tahoma"/>
            <family val="2"/>
          </rPr>
          <t xml:space="preserve">blouseJosy
</t>
        </r>
      </text>
    </comment>
  </commentList>
</comments>
</file>

<file path=xl/comments2.xml><?xml version="1.0" encoding="utf-8"?>
<comments xmlns="http://schemas.openxmlformats.org/spreadsheetml/2006/main">
  <authors>
    <author>Malvina</author>
  </authors>
  <commentList>
    <comment ref="L24" authorId="0">
      <text>
        <r>
          <rPr>
            <b/>
            <sz val="9"/>
            <color indexed="81"/>
            <rFont val="Tahoma"/>
            <family val="2"/>
          </rPr>
          <t>essai super blaster e 24/09/2013</t>
        </r>
      </text>
    </comment>
  </commentList>
</comments>
</file>

<file path=xl/comments3.xml><?xml version="1.0" encoding="utf-8"?>
<comments xmlns="http://schemas.openxmlformats.org/spreadsheetml/2006/main">
  <authors>
    <author>Godey</author>
  </authors>
  <commentList>
    <comment ref="F66" authorId="0">
      <text>
        <r>
          <rPr>
            <b/>
            <sz val="9"/>
            <color indexed="81"/>
            <rFont val="Tahoma"/>
            <family val="2"/>
          </rPr>
          <t xml:space="preserve">donné le 03/04/2013
à raison de 3 lessives par semaine = 16,6666 mois
</t>
        </r>
      </text>
    </comment>
  </commentList>
</comments>
</file>

<file path=xl/sharedStrings.xml><?xml version="1.0" encoding="utf-8"?>
<sst xmlns="http://schemas.openxmlformats.org/spreadsheetml/2006/main" count="1313" uniqueCount="191">
  <si>
    <t>articles</t>
  </si>
  <si>
    <t>Catégories</t>
  </si>
  <si>
    <t>Entrées</t>
  </si>
  <si>
    <t>Fournisseurs</t>
  </si>
  <si>
    <t>Mars</t>
  </si>
  <si>
    <t>Avril</t>
  </si>
  <si>
    <t>Janvier</t>
  </si>
  <si>
    <t>Fevrier</t>
  </si>
  <si>
    <t>Mai</t>
  </si>
  <si>
    <t>Juin</t>
  </si>
  <si>
    <t>Juillet</t>
  </si>
  <si>
    <t>Août</t>
  </si>
  <si>
    <t>Octobre</t>
  </si>
  <si>
    <t>Sep</t>
  </si>
  <si>
    <t>Nov</t>
  </si>
  <si>
    <t>Déc</t>
  </si>
  <si>
    <t>Dates</t>
  </si>
  <si>
    <t>Cantine Boult</t>
  </si>
  <si>
    <t>Cantine Warmeriville</t>
  </si>
  <si>
    <t>Maternelle Boult</t>
  </si>
  <si>
    <t>Maternelle Warmeriville</t>
  </si>
  <si>
    <t>Elèmentaire Boult</t>
  </si>
  <si>
    <t>Elèmentaire Warmeriville</t>
  </si>
  <si>
    <t>Elèmentaire Bazancourt</t>
  </si>
  <si>
    <t>Elèmentaire Auménancourt</t>
  </si>
  <si>
    <t>Papier</t>
  </si>
  <si>
    <t>Produit entretien courant</t>
  </si>
  <si>
    <t>Produit Détartrant, Détachant, Rénovant</t>
  </si>
  <si>
    <t>Produit lessiviel</t>
  </si>
  <si>
    <t>ICA</t>
  </si>
  <si>
    <t>DTH</t>
  </si>
  <si>
    <t>LEROY MERLIN</t>
  </si>
  <si>
    <t>MILER</t>
  </si>
  <si>
    <t>CGDE</t>
  </si>
  <si>
    <t>FAILLE</t>
  </si>
  <si>
    <t>TIM</t>
  </si>
  <si>
    <t>SORTIES</t>
  </si>
  <si>
    <t xml:space="preserve">DATE </t>
  </si>
  <si>
    <t>DERNIER INVENTAIRE LE</t>
  </si>
  <si>
    <t>produits nettoyant inox</t>
  </si>
  <si>
    <t>Sacs poubelles 10 l</t>
  </si>
  <si>
    <t>Sacs poubelles 30 l</t>
  </si>
  <si>
    <t>Sacs poubelles 50 l</t>
  </si>
  <si>
    <t>Sacs poubelles 100 l</t>
  </si>
  <si>
    <t>Sacs poubelles 130 l</t>
  </si>
  <si>
    <t>jetable</t>
  </si>
  <si>
    <t>matériels</t>
  </si>
  <si>
    <t>Housses poubelles</t>
  </si>
  <si>
    <t>Savon</t>
  </si>
  <si>
    <t>Gazes</t>
  </si>
  <si>
    <t>Total sorties</t>
  </si>
  <si>
    <t>Prix HT</t>
  </si>
  <si>
    <t>Stock</t>
  </si>
  <si>
    <t>Stock mini</t>
  </si>
  <si>
    <t>Clsh Auménancourt</t>
  </si>
  <si>
    <t>Clsh Bazancourt</t>
  </si>
  <si>
    <t>Clsh Warmeriville</t>
  </si>
  <si>
    <t>lessive liquide</t>
  </si>
  <si>
    <t>essuie mains rouleau blanc 165 m 2 plis</t>
  </si>
  <si>
    <t>FOURNISSEURS</t>
  </si>
  <si>
    <t>Stock dépôt</t>
  </si>
  <si>
    <t>Désinfectant</t>
  </si>
  <si>
    <t>Stock maxi</t>
  </si>
  <si>
    <t>anios pro renovant sanitaire 75 cl</t>
  </si>
  <si>
    <t>anios pro renovant sanitaire 5 l</t>
  </si>
  <si>
    <t>anios nettoyant desinfectant multisurfaces 5 l</t>
  </si>
  <si>
    <t>5 en 1 75 cl</t>
  </si>
  <si>
    <t>5 en 1 5 l</t>
  </si>
  <si>
    <t xml:space="preserve">xspray 75 cl </t>
  </si>
  <si>
    <t>xspray 5 l</t>
  </si>
  <si>
    <t>sel règénérant vaisselle</t>
  </si>
  <si>
    <t>charlottes</t>
  </si>
  <si>
    <t>anios nettoyant desinfect multisurfaces 75 cl</t>
  </si>
  <si>
    <t>sel adoucisseur 25 kg</t>
  </si>
  <si>
    <t>lavettes micro speed vitres</t>
  </si>
  <si>
    <t>sel</t>
  </si>
  <si>
    <t>rapid surfaces</t>
  </si>
  <si>
    <t>dda 5 l</t>
  </si>
  <si>
    <t>plonge manuel 5l</t>
  </si>
  <si>
    <t>gobelets par 3000</t>
  </si>
  <si>
    <t>pastilles fosse septique</t>
  </si>
  <si>
    <t>pastilles urinoir</t>
  </si>
  <si>
    <t>corbeilles tri selectif bleues</t>
  </si>
  <si>
    <t>vadrouille</t>
  </si>
  <si>
    <t>microflex</t>
  </si>
  <si>
    <t>lingettes bebe</t>
  </si>
  <si>
    <t>gaz rose</t>
  </si>
  <si>
    <t>gaz jaune</t>
  </si>
  <si>
    <t>tamponge</t>
  </si>
  <si>
    <t>bombe aérosol</t>
  </si>
  <si>
    <t>savon mains purmouss 6 bidons</t>
  </si>
  <si>
    <t>gants vinyl 7/8</t>
  </si>
  <si>
    <t>liquide rinçage eau douce5 l</t>
  </si>
  <si>
    <t>polacid</t>
  </si>
  <si>
    <t>3 en 1</t>
  </si>
  <si>
    <t>nettoyant, désinfectant inox</t>
  </si>
  <si>
    <t>detartrant 5 l</t>
  </si>
  <si>
    <t>frange vertes micro fibres</t>
  </si>
  <si>
    <t>frange noire micro fibres</t>
  </si>
  <si>
    <t>frange bleue zébré micro fibres</t>
  </si>
  <si>
    <t>induspray 1 l</t>
  </si>
  <si>
    <t>manche support mop</t>
  </si>
  <si>
    <t xml:space="preserve">support mop </t>
  </si>
  <si>
    <t>tampon noir</t>
  </si>
  <si>
    <t>tampon blanc</t>
  </si>
  <si>
    <t>savon bactéricide</t>
  </si>
  <si>
    <t>savon doux</t>
  </si>
  <si>
    <t>sacs noir 30 l</t>
  </si>
  <si>
    <t>sacs blanc 10 l</t>
  </si>
  <si>
    <t>sacs noir 50 l</t>
  </si>
  <si>
    <t>sacs noir 100 l</t>
  </si>
  <si>
    <t>sacs noir 130 l</t>
  </si>
  <si>
    <t>housse conteneur 120l</t>
  </si>
  <si>
    <t>housse conteneur 240l</t>
  </si>
  <si>
    <t>gants roses</t>
  </si>
  <si>
    <t>gants latex 7/8</t>
  </si>
  <si>
    <t>gants vinyl 8/9</t>
  </si>
  <si>
    <t>pastilles clorées</t>
  </si>
  <si>
    <t>sacs aspi nilfisk</t>
  </si>
  <si>
    <t>sacs aspi taski</t>
  </si>
  <si>
    <t>absorbant vomi</t>
  </si>
  <si>
    <t>decapfour</t>
  </si>
  <si>
    <t>nettoyant vitres 5 l</t>
  </si>
  <si>
    <t>nettoyant vitres 75  cl</t>
  </si>
  <si>
    <t>plonge manuel 1l</t>
  </si>
  <si>
    <t>blouses blanches cuisine 46/48</t>
  </si>
  <si>
    <t>blouses blanches cuisine 38/40</t>
  </si>
  <si>
    <t>blouses blanches cuisine 42/44</t>
  </si>
  <si>
    <t>blouses ménage 38/40</t>
  </si>
  <si>
    <t>chaussures cuisine 37</t>
  </si>
  <si>
    <t>chaussures cuisine 39</t>
  </si>
  <si>
    <t>chaussures cuisine 40</t>
  </si>
  <si>
    <t>sabots 37</t>
  </si>
  <si>
    <t>sabots 39</t>
  </si>
  <si>
    <t>sabots 40</t>
  </si>
  <si>
    <t>sabots 41</t>
  </si>
  <si>
    <t>essuie-mains 150 m central</t>
  </si>
  <si>
    <t xml:space="preserve">essuie-mains 150 m </t>
  </si>
  <si>
    <t>pelles + balayettes</t>
  </si>
  <si>
    <t>dosymop</t>
  </si>
  <si>
    <t>essuie tout</t>
  </si>
  <si>
    <t>frottoir sol</t>
  </si>
  <si>
    <t>housse micro flex</t>
  </si>
  <si>
    <t>lavettes bleues</t>
  </si>
  <si>
    <t>lavettesjaunes</t>
  </si>
  <si>
    <t>lavettes vertes</t>
  </si>
  <si>
    <t>lavettes blanches</t>
  </si>
  <si>
    <t>manche alu à vis</t>
  </si>
  <si>
    <t>papier wc</t>
  </si>
  <si>
    <t>raclettes cuisine</t>
  </si>
  <si>
    <t>rouleau vert prédécoupé 3 m</t>
  </si>
  <si>
    <t>Maternelle Bazancourt</t>
  </si>
  <si>
    <t>Maternelle Auménancourt</t>
  </si>
  <si>
    <t>STOCK REEL</t>
  </si>
  <si>
    <t>DATES LIVRAISON</t>
  </si>
  <si>
    <t>Total TTC</t>
  </si>
  <si>
    <t>lessive tablettes par 200</t>
  </si>
  <si>
    <t>mouchoirs btes</t>
  </si>
  <si>
    <t>Total stock</t>
  </si>
  <si>
    <t>essuie mains rouleau blanc 150 m 2 plis hygenius</t>
  </si>
  <si>
    <t>DERNIER MOUVEMENT</t>
  </si>
  <si>
    <t>31/04/2013</t>
  </si>
  <si>
    <t>blouses ménage 46/48 T4</t>
  </si>
  <si>
    <t>blouses ménage 42/44 T3</t>
  </si>
  <si>
    <t>blouses ménage 50/52 T6</t>
  </si>
  <si>
    <t>lavettes rouges ou roses</t>
  </si>
  <si>
    <t>gants vinyl 7/8 non poudré</t>
  </si>
  <si>
    <t>boules inox</t>
  </si>
  <si>
    <t>boules inox par 8</t>
  </si>
  <si>
    <t>essuie-mains feuille a feuille</t>
  </si>
  <si>
    <t>VILLA NORDICA</t>
  </si>
  <si>
    <t>frange bleue micro fibres a oreilles</t>
  </si>
  <si>
    <t>Cantine Bazancourt</t>
  </si>
  <si>
    <t>gel destructeur odeurs</t>
  </si>
  <si>
    <t>liquide vaisselle eau dure 25 kg</t>
  </si>
  <si>
    <t>gel destructeur d'odeur</t>
  </si>
  <si>
    <t>ddm ou super baster</t>
  </si>
  <si>
    <t>serviette 30x30cm techline + just one</t>
  </si>
  <si>
    <t>sabots 38</t>
  </si>
  <si>
    <t xml:space="preserve">                   articles</t>
  </si>
  <si>
    <t>nov hte couture ou ness 5l</t>
  </si>
  <si>
    <t>éponges par 10</t>
  </si>
  <si>
    <r>
      <t xml:space="preserve">En A4 liste déroulante  Données Validation de données Liste  </t>
    </r>
    <r>
      <rPr>
        <i/>
        <sz val="11"/>
        <color theme="1"/>
        <rFont val="Calibri"/>
        <family val="2"/>
        <scheme val="minor"/>
      </rPr>
      <t xml:space="preserve">Source =EcoleA;EcoleB  </t>
    </r>
    <r>
      <rPr>
        <sz val="11"/>
        <color theme="1"/>
        <rFont val="Calibri"/>
        <family val="2"/>
        <scheme val="minor"/>
      </rPr>
      <t xml:space="preserve"> (les noms des différentes feuilles)</t>
    </r>
  </si>
  <si>
    <r>
      <t xml:space="preserve">En B4 liste déroulante Données Validation de données Liste </t>
    </r>
    <r>
      <rPr>
        <i/>
        <sz val="11"/>
        <color theme="1"/>
        <rFont val="Calibri"/>
        <family val="2"/>
        <scheme val="minor"/>
      </rPr>
      <t>Source=INDIRECT(B4)</t>
    </r>
    <r>
      <rPr>
        <sz val="11"/>
        <color theme="1"/>
        <rFont val="Calibri"/>
        <family val="2"/>
        <scheme val="minor"/>
      </rPr>
      <t xml:space="preserve">   (va recuperer la liste nommée du nom de la feuille choisie)</t>
    </r>
  </si>
  <si>
    <r>
      <t xml:space="preserve">En C4 liste déroulanteDonnées Validation de données Liste </t>
    </r>
    <r>
      <rPr>
        <i/>
        <sz val="11"/>
        <color theme="1"/>
        <rFont val="Calibri"/>
        <family val="2"/>
        <scheme val="minor"/>
      </rPr>
      <t xml:space="preserve">Source=mois </t>
    </r>
    <r>
      <rPr>
        <sz val="11"/>
        <color theme="1"/>
        <rFont val="Calibri"/>
        <family val="2"/>
        <scheme val="minor"/>
      </rPr>
      <t xml:space="preserve"> (va récuper le liste nommée mois de la 1ere feuille)</t>
    </r>
  </si>
  <si>
    <t>Formule en D4 :</t>
  </si>
  <si>
    <t>=INDEX(INDIRECT(A4&amp;"!B3:D20");EQUIV(B4;INDIRECT(A4&amp;"!A3:A20");0);EQUIV(C4;INDIRECT(A4&amp;"!B2:D2");0))</t>
  </si>
  <si>
    <t>Recherche dans la matrice B3:B20 de la feuille choisie en A4  la valeur à la ligne EQUIValente à celle de B4 dans la plage A3:A20 de la feuille choisie</t>
  </si>
  <si>
    <t>et en colonne EQUIValente à celle de C4 dans la plage B2:D2 de la feuille choisie</t>
  </si>
  <si>
    <t>Les INDIRECT reconstituent des adresses valides à partir du nom de la feuille en A4 et des plages indiquées dans la formule</t>
  </si>
  <si>
    <t>Can de Bazan</t>
  </si>
</sst>
</file>

<file path=xl/styles.xml><?xml version="1.0" encoding="utf-8"?>
<styleSheet xmlns="http://schemas.openxmlformats.org/spreadsheetml/2006/main">
  <numFmts count="4">
    <numFmt numFmtId="164" formatCode="[$-40C]mmmmm;@"/>
    <numFmt numFmtId="165" formatCode="#,##0_ ;[Red]\-#,##0\ "/>
    <numFmt numFmtId="166" formatCode="[$-F800]dddd\,\ mmmm\ dd\,\ yyyy"/>
    <numFmt numFmtId="167" formatCode="#,##0.00_ ;[Red]\-#,##0.00\ "/>
  </numFmts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 val="double"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 Black"/>
      <family val="2"/>
    </font>
    <font>
      <b/>
      <i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2" borderId="0" applyNumberFormat="0" applyBorder="0" applyAlignment="0" applyProtection="0"/>
    <xf numFmtId="0" fontId="14" fillId="0" borderId="1">
      <alignment horizontal="center" shrinkToFit="1"/>
    </xf>
    <xf numFmtId="0" fontId="16" fillId="0" borderId="0" applyNumberFormat="0" applyFill="0" applyBorder="0" applyAlignment="0" applyProtection="0"/>
    <xf numFmtId="0" fontId="20" fillId="4" borderId="24" applyBorder="0">
      <alignment horizontal="center" vertical="center"/>
    </xf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 wrapText="1" shrinkToFit="1"/>
    </xf>
    <xf numFmtId="0" fontId="0" fillId="0" borderId="0" xfId="0" applyFill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horizontal="center" shrinkToFit="1"/>
    </xf>
    <xf numFmtId="0" fontId="0" fillId="0" borderId="5" xfId="0" applyFill="1" applyBorder="1" applyAlignment="1" applyProtection="1">
      <alignment horizontal="center" shrinkToFit="1"/>
    </xf>
    <xf numFmtId="0" fontId="0" fillId="0" borderId="1" xfId="0" applyFill="1" applyBorder="1" applyAlignment="1" applyProtection="1">
      <alignment horizontal="center" shrinkToFit="1"/>
      <protection locked="0"/>
    </xf>
    <xf numFmtId="0" fontId="3" fillId="0" borderId="1" xfId="0" applyFont="1" applyFill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0" fillId="0" borderId="10" xfId="0" applyFill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</xf>
    <xf numFmtId="0" fontId="0" fillId="0" borderId="11" xfId="0" applyFill="1" applyBorder="1" applyAlignment="1" applyProtection="1">
      <alignment horizontal="center" shrinkToFit="1"/>
    </xf>
    <xf numFmtId="0" fontId="0" fillId="0" borderId="12" xfId="0" applyFill="1" applyBorder="1" applyAlignment="1" applyProtection="1">
      <alignment horizontal="center" shrinkToFit="1"/>
    </xf>
    <xf numFmtId="14" fontId="0" fillId="0" borderId="1" xfId="0" applyNumberFormat="1" applyFill="1" applyBorder="1" applyAlignment="1" applyProtection="1">
      <alignment horizontal="center" shrinkToFit="1"/>
      <protection locked="0"/>
    </xf>
    <xf numFmtId="0" fontId="1" fillId="0" borderId="1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vertical="center" wrapText="1" shrinkToFit="1"/>
      <protection locked="0"/>
    </xf>
    <xf numFmtId="16" fontId="0" fillId="0" borderId="1" xfId="0" applyNumberFormat="1" applyFill="1" applyBorder="1" applyAlignment="1" applyProtection="1">
      <alignment horizontal="center" shrinkToFit="1"/>
      <protection locked="0"/>
    </xf>
    <xf numFmtId="2" fontId="0" fillId="0" borderId="1" xfId="0" applyNumberFormat="1" applyFill="1" applyBorder="1" applyAlignment="1" applyProtection="1">
      <alignment horizontal="center" shrinkToFit="1"/>
      <protection locked="0"/>
    </xf>
    <xf numFmtId="167" fontId="0" fillId="0" borderId="1" xfId="0" applyNumberFormat="1" applyFill="1" applyBorder="1" applyAlignment="1" applyProtection="1">
      <alignment horizontal="center" shrinkToFit="1"/>
    </xf>
    <xf numFmtId="167" fontId="0" fillId="0" borderId="0" xfId="0" applyNumberFormat="1" applyFill="1" applyBorder="1" applyAlignment="1" applyProtection="1">
      <alignment horizontal="center" shrinkToFit="1"/>
      <protection locked="0"/>
    </xf>
    <xf numFmtId="167" fontId="0" fillId="0" borderId="0" xfId="0" applyNumberFormat="1" applyFill="1" applyBorder="1" applyAlignment="1" applyProtection="1">
      <alignment horizontal="center" shrinkToFit="1"/>
    </xf>
    <xf numFmtId="167" fontId="4" fillId="0" borderId="0" xfId="0" applyNumberFormat="1" applyFont="1" applyFill="1" applyBorder="1" applyAlignment="1" applyProtection="1">
      <alignment horizontal="center" vertical="center" shrinkToFit="1"/>
    </xf>
    <xf numFmtId="167" fontId="0" fillId="0" borderId="5" xfId="0" applyNumberFormat="1" applyFill="1" applyBorder="1" applyAlignment="1" applyProtection="1">
      <alignment horizont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shrinkToFit="1"/>
    </xf>
    <xf numFmtId="2" fontId="0" fillId="0" borderId="1" xfId="0" applyNumberFormat="1" applyFill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3"/>
    <xf numFmtId="0" fontId="15" fillId="2" borderId="1" xfId="1" applyBorder="1" applyAlignment="1" applyProtection="1">
      <alignment horizontal="center" shrinkToFit="1"/>
      <protection locked="0"/>
    </xf>
    <xf numFmtId="0" fontId="16" fillId="0" borderId="0" xfId="3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65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shrinkToFit="1"/>
      <protection locked="0"/>
    </xf>
    <xf numFmtId="0" fontId="3" fillId="0" borderId="5" xfId="0" applyFont="1" applyBorder="1" applyAlignment="1" applyProtection="1">
      <alignment horizontal="center" shrinkToFit="1"/>
      <protection locked="0"/>
    </xf>
    <xf numFmtId="14" fontId="0" fillId="0" borderId="5" xfId="0" applyNumberFormat="1" applyFill="1" applyBorder="1" applyAlignment="1" applyProtection="1">
      <alignment horizontal="center" shrinkToFit="1"/>
      <protection locked="0"/>
    </xf>
    <xf numFmtId="0" fontId="0" fillId="0" borderId="14" xfId="0" applyFill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quotePrefix="1" applyFont="1"/>
    <xf numFmtId="0" fontId="0" fillId="0" borderId="0" xfId="0" applyNumberFormat="1" applyFill="1" applyBorder="1" applyAlignment="1" applyProtection="1">
      <alignment horizontal="center" vertical="center" wrapText="1" shrinkToFit="1"/>
      <protection locked="0"/>
    </xf>
    <xf numFmtId="16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</xf>
    <xf numFmtId="0" fontId="13" fillId="0" borderId="22" xfId="0" applyFont="1" applyFill="1" applyBorder="1" applyAlignment="1" applyProtection="1">
      <alignment horizontal="center" vertical="center" shrinkToFit="1"/>
    </xf>
    <xf numFmtId="0" fontId="13" fillId="0" borderId="23" xfId="0" applyFont="1" applyFill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shrinkToFit="1"/>
    </xf>
    <xf numFmtId="0" fontId="19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167" fontId="13" fillId="0" borderId="21" xfId="0" applyNumberFormat="1" applyFont="1" applyFill="1" applyBorder="1" applyAlignment="1" applyProtection="1">
      <alignment horizontal="center" vertical="center" shrinkToFit="1"/>
    </xf>
    <xf numFmtId="167" fontId="13" fillId="0" borderId="22" xfId="0" applyNumberFormat="1" applyFont="1" applyFill="1" applyBorder="1" applyAlignment="1" applyProtection="1">
      <alignment horizontal="center" vertical="center" shrinkToFit="1"/>
    </xf>
    <xf numFmtId="167" fontId="13" fillId="0" borderId="23" xfId="0" applyNumberFormat="1" applyFont="1" applyFill="1" applyBorder="1" applyAlignment="1" applyProtection="1">
      <alignment horizontal="center" vertical="center" shrinkToFit="1"/>
    </xf>
    <xf numFmtId="0" fontId="18" fillId="0" borderId="21" xfId="0" applyFont="1" applyFill="1" applyBorder="1" applyAlignment="1" applyProtection="1">
      <alignment horizontal="center" vertical="center" shrinkToFit="1"/>
    </xf>
    <xf numFmtId="0" fontId="18" fillId="0" borderId="22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5">
    <cellStyle name="cellule clignotante" xfId="4"/>
    <cellStyle name="Lien hypertexte" xfId="3" builtinId="8"/>
    <cellStyle name="Normal" xfId="0" builtinId="0"/>
    <cellStyle name="Satisfaisant" xfId="1" builtinId="26"/>
    <cellStyle name="Style 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 Clsh Boult'!A1"/><Relationship Id="rId13" Type="http://schemas.openxmlformats.org/officeDocument/2006/relationships/hyperlink" Target="#' Mat Aum'!A1"/><Relationship Id="rId18" Type="http://schemas.openxmlformats.org/officeDocument/2006/relationships/hyperlink" Target="#' El Baz'!A1"/><Relationship Id="rId3" Type="http://schemas.openxmlformats.org/officeDocument/2006/relationships/hyperlink" Target="#'Can Warm'!A1"/><Relationship Id="rId7" Type="http://schemas.openxmlformats.org/officeDocument/2006/relationships/hyperlink" Target="#' Clsh Aum'!A1"/><Relationship Id="rId12" Type="http://schemas.openxmlformats.org/officeDocument/2006/relationships/hyperlink" Target="#' Mat Bazancourt'!A1"/><Relationship Id="rId17" Type="http://schemas.openxmlformats.org/officeDocument/2006/relationships/hyperlink" Target="#' EL Aum '!A1"/><Relationship Id="rId2" Type="http://schemas.openxmlformats.org/officeDocument/2006/relationships/hyperlink" Target="#' Can Boult'!A1"/><Relationship Id="rId16" Type="http://schemas.openxmlformats.org/officeDocument/2006/relationships/hyperlink" Target="#' El Warm '!A1"/><Relationship Id="rId1" Type="http://schemas.openxmlformats.org/officeDocument/2006/relationships/hyperlink" Target="#' Can Aum'!A1"/><Relationship Id="rId6" Type="http://schemas.openxmlformats.org/officeDocument/2006/relationships/hyperlink" Target="#' Clsh Warm'!A1"/><Relationship Id="rId11" Type="http://schemas.openxmlformats.org/officeDocument/2006/relationships/hyperlink" Target="#' Mat Boult'!A1"/><Relationship Id="rId5" Type="http://schemas.openxmlformats.org/officeDocument/2006/relationships/hyperlink" Target="#'SORTIES PAPIERS'!A1"/><Relationship Id="rId15" Type="http://schemas.openxmlformats.org/officeDocument/2006/relationships/hyperlink" Target="#'EL Boult '!A1"/><Relationship Id="rId10" Type="http://schemas.openxmlformats.org/officeDocument/2006/relationships/hyperlink" Target="#'Stock r&#233;el'!A1"/><Relationship Id="rId19" Type="http://schemas.openxmlformats.org/officeDocument/2006/relationships/hyperlink" Target="#commandes!A1"/><Relationship Id="rId4" Type="http://schemas.openxmlformats.org/officeDocument/2006/relationships/hyperlink" Target="#'Can de Banz'!A1"/><Relationship Id="rId9" Type="http://schemas.openxmlformats.org/officeDocument/2006/relationships/hyperlink" Target="#' Clsh Baz'!A1"/><Relationship Id="rId14" Type="http://schemas.openxmlformats.org/officeDocument/2006/relationships/hyperlink" Target="#'Mat Warm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</xdr:row>
      <xdr:rowOff>19050</xdr:rowOff>
    </xdr:from>
    <xdr:to>
      <xdr:col>1</xdr:col>
      <xdr:colOff>1343026</xdr:colOff>
      <xdr:row>9</xdr:row>
      <xdr:rowOff>233222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6" y="19050"/>
          <a:ext cx="1295400" cy="1223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742950</xdr:colOff>
      <xdr:row>3</xdr:row>
      <xdr:rowOff>161925</xdr:rowOff>
    </xdr:to>
    <xdr:sp macro="" textlink="">
      <xdr:nvSpPr>
        <xdr:cNvPr id="3" name="Pentagone 2">
          <a:hlinkClick xmlns:r="http://schemas.openxmlformats.org/officeDocument/2006/relationships" r:id="rId1" tooltip="menu"/>
        </xdr:cNvPr>
        <xdr:cNvSpPr/>
      </xdr:nvSpPr>
      <xdr:spPr>
        <a:xfrm>
          <a:off x="3048000" y="428625"/>
          <a:ext cx="742950" cy="352425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9525</xdr:rowOff>
    </xdr:from>
    <xdr:to>
      <xdr:col>2</xdr:col>
      <xdr:colOff>781051</xdr:colOff>
      <xdr:row>1</xdr:row>
      <xdr:rowOff>57150</xdr:rowOff>
    </xdr:to>
    <xdr:sp macro="" textlink="">
      <xdr:nvSpPr>
        <xdr:cNvPr id="2" name="Rectangle 1">
          <a:hlinkClick xmlns:r="http://schemas.openxmlformats.org/officeDocument/2006/relationships" r:id="rId1" tooltip="CANTINE_AUMENANCOURT"/>
        </xdr:cNvPr>
        <xdr:cNvSpPr/>
      </xdr:nvSpPr>
      <xdr:spPr>
        <a:xfrm>
          <a:off x="428625" y="9525"/>
          <a:ext cx="923926" cy="2381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CANT </a:t>
          </a:r>
          <a:r>
            <a:rPr lang="fr-F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AUM</a:t>
          </a:r>
        </a:p>
      </xdr:txBody>
    </xdr:sp>
    <xdr:clientData/>
  </xdr:twoCellAnchor>
  <xdr:twoCellAnchor>
    <xdr:from>
      <xdr:col>2</xdr:col>
      <xdr:colOff>1685926</xdr:colOff>
      <xdr:row>0</xdr:row>
      <xdr:rowOff>9525</xdr:rowOff>
    </xdr:from>
    <xdr:to>
      <xdr:col>3</xdr:col>
      <xdr:colOff>419100</xdr:colOff>
      <xdr:row>1</xdr:row>
      <xdr:rowOff>57150</xdr:rowOff>
    </xdr:to>
    <xdr:sp macro="" textlink="">
      <xdr:nvSpPr>
        <xdr:cNvPr id="3" name="Rectangle 2">
          <a:hlinkClick xmlns:r="http://schemas.openxmlformats.org/officeDocument/2006/relationships" r:id="rId2" tooltip="CANTINE_BOULT/SUIPPE"/>
        </xdr:cNvPr>
        <xdr:cNvSpPr/>
      </xdr:nvSpPr>
      <xdr:spPr>
        <a:xfrm>
          <a:off x="2257426" y="9525"/>
          <a:ext cx="1400174" cy="2381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CANT BOULT</a:t>
          </a:r>
        </a:p>
      </xdr:txBody>
    </xdr:sp>
    <xdr:clientData/>
  </xdr:twoCellAnchor>
  <xdr:twoCellAnchor>
    <xdr:from>
      <xdr:col>3</xdr:col>
      <xdr:colOff>466726</xdr:colOff>
      <xdr:row>0</xdr:row>
      <xdr:rowOff>9526</xdr:rowOff>
    </xdr:from>
    <xdr:to>
      <xdr:col>5</xdr:col>
      <xdr:colOff>257175</xdr:colOff>
      <xdr:row>1</xdr:row>
      <xdr:rowOff>57150</xdr:rowOff>
    </xdr:to>
    <xdr:sp macro="" textlink="">
      <xdr:nvSpPr>
        <xdr:cNvPr id="4" name="Rectangle 3">
          <a:hlinkClick xmlns:r="http://schemas.openxmlformats.org/officeDocument/2006/relationships" r:id="rId3" tooltip="CANTINE DE WARMERIVILLE"/>
        </xdr:cNvPr>
        <xdr:cNvSpPr/>
      </xdr:nvSpPr>
      <xdr:spPr>
        <a:xfrm>
          <a:off x="3705226" y="9526"/>
          <a:ext cx="819149" cy="2381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CANT WAR</a:t>
          </a:r>
        </a:p>
      </xdr:txBody>
    </xdr:sp>
    <xdr:clientData/>
  </xdr:twoCellAnchor>
  <xdr:twoCellAnchor>
    <xdr:from>
      <xdr:col>2</xdr:col>
      <xdr:colOff>847725</xdr:colOff>
      <xdr:row>0</xdr:row>
      <xdr:rowOff>9525</xdr:rowOff>
    </xdr:from>
    <xdr:to>
      <xdr:col>2</xdr:col>
      <xdr:colOff>1647824</xdr:colOff>
      <xdr:row>1</xdr:row>
      <xdr:rowOff>38101</xdr:rowOff>
    </xdr:to>
    <xdr:sp macro="" textlink="">
      <xdr:nvSpPr>
        <xdr:cNvPr id="5" name="Rectangle 4">
          <a:hlinkClick xmlns:r="http://schemas.openxmlformats.org/officeDocument/2006/relationships" r:id="rId4" tooltip="cantine de Bazancourt"/>
        </xdr:cNvPr>
        <xdr:cNvSpPr/>
      </xdr:nvSpPr>
      <xdr:spPr>
        <a:xfrm>
          <a:off x="1419225" y="9525"/>
          <a:ext cx="800099" cy="2190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CANT</a:t>
          </a:r>
          <a:r>
            <a:rPr lang="fr-F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BAZ</a:t>
          </a:r>
        </a:p>
      </xdr:txBody>
    </xdr:sp>
    <xdr:clientData/>
  </xdr:twoCellAnchor>
  <xdr:twoCellAnchor>
    <xdr:from>
      <xdr:col>2</xdr:col>
      <xdr:colOff>990602</xdr:colOff>
      <xdr:row>3</xdr:row>
      <xdr:rowOff>123825</xdr:rowOff>
    </xdr:from>
    <xdr:to>
      <xdr:col>3</xdr:col>
      <xdr:colOff>219076</xdr:colOff>
      <xdr:row>7</xdr:row>
      <xdr:rowOff>161925</xdr:rowOff>
    </xdr:to>
    <xdr:sp macro="" textlink="">
      <xdr:nvSpPr>
        <xdr:cNvPr id="6" name="Rectangle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562102" y="904875"/>
          <a:ext cx="1895474" cy="400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SORTIES DE PAPIERS</a:t>
          </a:r>
        </a:p>
      </xdr:txBody>
    </xdr:sp>
    <xdr:clientData/>
  </xdr:twoCellAnchor>
  <xdr:twoCellAnchor>
    <xdr:from>
      <xdr:col>10</xdr:col>
      <xdr:colOff>438149</xdr:colOff>
      <xdr:row>0</xdr:row>
      <xdr:rowOff>9525</xdr:rowOff>
    </xdr:from>
    <xdr:to>
      <xdr:col>12</xdr:col>
      <xdr:colOff>238124</xdr:colOff>
      <xdr:row>1</xdr:row>
      <xdr:rowOff>47625</xdr:rowOff>
    </xdr:to>
    <xdr:sp macro="" textlink="">
      <xdr:nvSpPr>
        <xdr:cNvPr id="7" name="Rectangle 6">
          <a:hlinkClick xmlns:r="http://schemas.openxmlformats.org/officeDocument/2006/relationships" r:id="rId6" tooltip="CLSH DE WARMERIVILLE"/>
        </xdr:cNvPr>
        <xdr:cNvSpPr/>
      </xdr:nvSpPr>
      <xdr:spPr>
        <a:xfrm>
          <a:off x="7277099" y="9525"/>
          <a:ext cx="828675" cy="228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CLSH WAR</a:t>
          </a:r>
        </a:p>
      </xdr:txBody>
    </xdr:sp>
    <xdr:clientData/>
  </xdr:twoCellAnchor>
  <xdr:twoCellAnchor>
    <xdr:from>
      <xdr:col>5</xdr:col>
      <xdr:colOff>333376</xdr:colOff>
      <xdr:row>0</xdr:row>
      <xdr:rowOff>19050</xdr:rowOff>
    </xdr:from>
    <xdr:to>
      <xdr:col>7</xdr:col>
      <xdr:colOff>180976</xdr:colOff>
      <xdr:row>1</xdr:row>
      <xdr:rowOff>47625</xdr:rowOff>
    </xdr:to>
    <xdr:sp macro="" textlink="">
      <xdr:nvSpPr>
        <xdr:cNvPr id="8" name="Rectangle 7">
          <a:hlinkClick xmlns:r="http://schemas.openxmlformats.org/officeDocument/2006/relationships" r:id="rId7" tooltip="CLSH D'AUMENANCOURT"/>
        </xdr:cNvPr>
        <xdr:cNvSpPr/>
      </xdr:nvSpPr>
      <xdr:spPr>
        <a:xfrm>
          <a:off x="4600576" y="19050"/>
          <a:ext cx="876300" cy="2190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CLSH AUM</a:t>
          </a:r>
        </a:p>
      </xdr:txBody>
    </xdr:sp>
    <xdr:clientData/>
  </xdr:twoCellAnchor>
  <xdr:twoCellAnchor>
    <xdr:from>
      <xdr:col>8</xdr:col>
      <xdr:colOff>504826</xdr:colOff>
      <xdr:row>0</xdr:row>
      <xdr:rowOff>9526</xdr:rowOff>
    </xdr:from>
    <xdr:to>
      <xdr:col>10</xdr:col>
      <xdr:colOff>400050</xdr:colOff>
      <xdr:row>1</xdr:row>
      <xdr:rowOff>28575</xdr:rowOff>
    </xdr:to>
    <xdr:sp macro="" textlink="">
      <xdr:nvSpPr>
        <xdr:cNvPr id="9" name="Rectangle 8">
          <a:hlinkClick xmlns:r="http://schemas.openxmlformats.org/officeDocument/2006/relationships" r:id="rId8" tooltip="CLSH DE BOULT"/>
        </xdr:cNvPr>
        <xdr:cNvSpPr/>
      </xdr:nvSpPr>
      <xdr:spPr>
        <a:xfrm>
          <a:off x="6315076" y="9526"/>
          <a:ext cx="923924" cy="2095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CLSH BOULT</a:t>
          </a:r>
        </a:p>
      </xdr:txBody>
    </xdr:sp>
    <xdr:clientData/>
  </xdr:twoCellAnchor>
  <xdr:twoCellAnchor>
    <xdr:from>
      <xdr:col>7</xdr:col>
      <xdr:colOff>238125</xdr:colOff>
      <xdr:row>0</xdr:row>
      <xdr:rowOff>19051</xdr:rowOff>
    </xdr:from>
    <xdr:to>
      <xdr:col>8</xdr:col>
      <xdr:colOff>466725</xdr:colOff>
      <xdr:row>1</xdr:row>
      <xdr:rowOff>47625</xdr:rowOff>
    </xdr:to>
    <xdr:sp macro="" textlink="">
      <xdr:nvSpPr>
        <xdr:cNvPr id="10" name="Rectangle 9">
          <a:hlinkClick xmlns:r="http://schemas.openxmlformats.org/officeDocument/2006/relationships" r:id="rId9" tooltip="CLSH DE BAZANCOURT"/>
        </xdr:cNvPr>
        <xdr:cNvSpPr/>
      </xdr:nvSpPr>
      <xdr:spPr>
        <a:xfrm>
          <a:off x="5534025" y="19051"/>
          <a:ext cx="742950" cy="2190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CLSH BAZ</a:t>
          </a: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2</xdr:col>
      <xdr:colOff>768858</xdr:colOff>
      <xdr:row>7</xdr:row>
      <xdr:rowOff>236982</xdr:rowOff>
    </xdr:to>
    <xdr:sp macro="" textlink="">
      <xdr:nvSpPr>
        <xdr:cNvPr id="11" name="Rectangle 10">
          <a:hlinkClick xmlns:r="http://schemas.openxmlformats.org/officeDocument/2006/relationships" r:id="rId10" tooltip="STOCK REEL"/>
        </xdr:cNvPr>
        <xdr:cNvSpPr/>
      </xdr:nvSpPr>
      <xdr:spPr>
        <a:xfrm>
          <a:off x="0" y="895350"/>
          <a:ext cx="1340358" cy="48463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STOCK</a:t>
          </a:r>
        </a:p>
      </xdr:txBody>
    </xdr:sp>
    <xdr:clientData/>
  </xdr:twoCellAnchor>
  <xdr:twoCellAnchor>
    <xdr:from>
      <xdr:col>2</xdr:col>
      <xdr:colOff>1676401</xdr:colOff>
      <xdr:row>2</xdr:row>
      <xdr:rowOff>0</xdr:rowOff>
    </xdr:from>
    <xdr:to>
      <xdr:col>3</xdr:col>
      <xdr:colOff>426410</xdr:colOff>
      <xdr:row>3</xdr:row>
      <xdr:rowOff>47625</xdr:rowOff>
    </xdr:to>
    <xdr:sp macro="" textlink="">
      <xdr:nvSpPr>
        <xdr:cNvPr id="12" name="Rectangle 11">
          <a:hlinkClick xmlns:r="http://schemas.openxmlformats.org/officeDocument/2006/relationships" r:id="rId11" tooltip="MATERNELLE DE BOULT"/>
        </xdr:cNvPr>
        <xdr:cNvSpPr/>
      </xdr:nvSpPr>
      <xdr:spPr>
        <a:xfrm>
          <a:off x="2247901" y="381000"/>
          <a:ext cx="1417009" cy="447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  BOULT</a:t>
          </a:r>
        </a:p>
      </xdr:txBody>
    </xdr:sp>
    <xdr:clientData/>
  </xdr:twoCellAnchor>
  <xdr:twoCellAnchor>
    <xdr:from>
      <xdr:col>2</xdr:col>
      <xdr:colOff>809626</xdr:colOff>
      <xdr:row>2</xdr:row>
      <xdr:rowOff>1</xdr:rowOff>
    </xdr:from>
    <xdr:to>
      <xdr:col>2</xdr:col>
      <xdr:colOff>1590676</xdr:colOff>
      <xdr:row>3</xdr:row>
      <xdr:rowOff>57151</xdr:rowOff>
    </xdr:to>
    <xdr:sp macro="" textlink="">
      <xdr:nvSpPr>
        <xdr:cNvPr id="13" name="Rectangle 12">
          <a:hlinkClick xmlns:r="http://schemas.openxmlformats.org/officeDocument/2006/relationships" r:id="rId12" tooltip="MATERNELLE DE BAZANCOURT"/>
        </xdr:cNvPr>
        <xdr:cNvSpPr/>
      </xdr:nvSpPr>
      <xdr:spPr>
        <a:xfrm>
          <a:off x="1381126" y="381001"/>
          <a:ext cx="781050" cy="457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 BAZ</a:t>
          </a:r>
        </a:p>
      </xdr:txBody>
    </xdr:sp>
    <xdr:clientData/>
  </xdr:twoCellAnchor>
  <xdr:twoCellAnchor>
    <xdr:from>
      <xdr:col>0</xdr:col>
      <xdr:colOff>447675</xdr:colOff>
      <xdr:row>2</xdr:row>
      <xdr:rowOff>9526</xdr:rowOff>
    </xdr:from>
    <xdr:to>
      <xdr:col>2</xdr:col>
      <xdr:colOff>685800</xdr:colOff>
      <xdr:row>3</xdr:row>
      <xdr:rowOff>66676</xdr:rowOff>
    </xdr:to>
    <xdr:sp macro="" textlink="">
      <xdr:nvSpPr>
        <xdr:cNvPr id="14" name="Rectangle 13">
          <a:hlinkClick xmlns:r="http://schemas.openxmlformats.org/officeDocument/2006/relationships" r:id="rId13" tooltip="MATERNELLE D'AUMENANCOURT"/>
        </xdr:cNvPr>
        <xdr:cNvSpPr/>
      </xdr:nvSpPr>
      <xdr:spPr>
        <a:xfrm>
          <a:off x="447675" y="390526"/>
          <a:ext cx="809625" cy="457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 AUM</a:t>
          </a:r>
        </a:p>
      </xdr:txBody>
    </xdr:sp>
    <xdr:clientData/>
  </xdr:twoCellAnchor>
  <xdr:twoCellAnchor>
    <xdr:from>
      <xdr:col>3</xdr:col>
      <xdr:colOff>495300</xdr:colOff>
      <xdr:row>2</xdr:row>
      <xdr:rowOff>0</xdr:rowOff>
    </xdr:from>
    <xdr:to>
      <xdr:col>5</xdr:col>
      <xdr:colOff>314325</xdr:colOff>
      <xdr:row>3</xdr:row>
      <xdr:rowOff>38100</xdr:rowOff>
    </xdr:to>
    <xdr:sp macro="" textlink="">
      <xdr:nvSpPr>
        <xdr:cNvPr id="15" name="Rectangle 14">
          <a:hlinkClick xmlns:r="http://schemas.openxmlformats.org/officeDocument/2006/relationships" r:id="rId14" tooltip="MATERNELLE DE WARMERIVILLE"/>
        </xdr:cNvPr>
        <xdr:cNvSpPr/>
      </xdr:nvSpPr>
      <xdr:spPr>
        <a:xfrm>
          <a:off x="3733800" y="381000"/>
          <a:ext cx="847725" cy="4381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 WAR</a:t>
          </a:r>
        </a:p>
      </xdr:txBody>
    </xdr:sp>
    <xdr:clientData/>
  </xdr:twoCellAnchor>
  <xdr:twoCellAnchor>
    <xdr:from>
      <xdr:col>9</xdr:col>
      <xdr:colOff>228600</xdr:colOff>
      <xdr:row>2</xdr:row>
      <xdr:rowOff>1</xdr:rowOff>
    </xdr:from>
    <xdr:to>
      <xdr:col>11</xdr:col>
      <xdr:colOff>266699</xdr:colOff>
      <xdr:row>3</xdr:row>
      <xdr:rowOff>114300</xdr:rowOff>
    </xdr:to>
    <xdr:sp macro="" textlink="">
      <xdr:nvSpPr>
        <xdr:cNvPr id="16" name="Rectangl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6553200" y="381001"/>
          <a:ext cx="1066799" cy="514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ELEM</a:t>
          </a:r>
          <a:r>
            <a:rPr lang="fr-F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BOULT</a:t>
          </a:r>
        </a:p>
      </xdr:txBody>
    </xdr:sp>
    <xdr:clientData/>
  </xdr:twoCellAnchor>
  <xdr:twoCellAnchor>
    <xdr:from>
      <xdr:col>11</xdr:col>
      <xdr:colOff>323851</xdr:colOff>
      <xdr:row>2</xdr:row>
      <xdr:rowOff>0</xdr:rowOff>
    </xdr:from>
    <xdr:to>
      <xdr:col>13</xdr:col>
      <xdr:colOff>228600</xdr:colOff>
      <xdr:row>3</xdr:row>
      <xdr:rowOff>104775</xdr:rowOff>
    </xdr:to>
    <xdr:sp macro="" textlink="">
      <xdr:nvSpPr>
        <xdr:cNvPr id="17" name="Rectangle 16">
          <a:hlinkClick xmlns:r="http://schemas.openxmlformats.org/officeDocument/2006/relationships" r:id="rId16" tooltip="ELEMENTAIRE WARMERIVILLE"/>
        </xdr:cNvPr>
        <xdr:cNvSpPr/>
      </xdr:nvSpPr>
      <xdr:spPr>
        <a:xfrm>
          <a:off x="7677151" y="381000"/>
          <a:ext cx="933449" cy="504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ELEM WAR</a:t>
          </a:r>
        </a:p>
      </xdr:txBody>
    </xdr:sp>
    <xdr:clientData/>
  </xdr:twoCellAnchor>
  <xdr:twoCellAnchor>
    <xdr:from>
      <xdr:col>5</xdr:col>
      <xdr:colOff>361949</xdr:colOff>
      <xdr:row>2</xdr:row>
      <xdr:rowOff>9525</xdr:rowOff>
    </xdr:from>
    <xdr:to>
      <xdr:col>7</xdr:col>
      <xdr:colOff>276225</xdr:colOff>
      <xdr:row>3</xdr:row>
      <xdr:rowOff>104775</xdr:rowOff>
    </xdr:to>
    <xdr:sp macro="" textlink="">
      <xdr:nvSpPr>
        <xdr:cNvPr id="18" name="Rectangle 17">
          <a:hlinkClick xmlns:r="http://schemas.openxmlformats.org/officeDocument/2006/relationships" r:id="rId17" tooltip="ELEMENTAIRE AUMENANCOURT"/>
        </xdr:cNvPr>
        <xdr:cNvSpPr/>
      </xdr:nvSpPr>
      <xdr:spPr>
        <a:xfrm>
          <a:off x="4629149" y="390525"/>
          <a:ext cx="942976" cy="495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ELEM AUM</a:t>
          </a:r>
        </a:p>
      </xdr:txBody>
    </xdr:sp>
    <xdr:clientData/>
  </xdr:twoCellAnchor>
  <xdr:twoCellAnchor>
    <xdr:from>
      <xdr:col>7</xdr:col>
      <xdr:colOff>342900</xdr:colOff>
      <xdr:row>2</xdr:row>
      <xdr:rowOff>0</xdr:rowOff>
    </xdr:from>
    <xdr:to>
      <xdr:col>9</xdr:col>
      <xdr:colOff>180975</xdr:colOff>
      <xdr:row>3</xdr:row>
      <xdr:rowOff>104775</xdr:rowOff>
    </xdr:to>
    <xdr:sp macro="" textlink="">
      <xdr:nvSpPr>
        <xdr:cNvPr id="19" name="Rectangle 18">
          <a:hlinkClick xmlns:r="http://schemas.openxmlformats.org/officeDocument/2006/relationships" r:id="rId18" tooltip="ELEMENTAIRE DE BAZANCOURT"/>
        </xdr:cNvPr>
        <xdr:cNvSpPr/>
      </xdr:nvSpPr>
      <xdr:spPr>
        <a:xfrm>
          <a:off x="5638800" y="381000"/>
          <a:ext cx="866775" cy="504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ELEM</a:t>
          </a:r>
          <a:r>
            <a:rPr lang="fr-F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BAZ</a:t>
          </a:r>
        </a:p>
      </xdr:txBody>
    </xdr:sp>
    <xdr:clientData/>
  </xdr:twoCellAnchor>
  <xdr:twoCellAnchor>
    <xdr:from>
      <xdr:col>12</xdr:col>
      <xdr:colOff>361950</xdr:colOff>
      <xdr:row>0</xdr:row>
      <xdr:rowOff>9525</xdr:rowOff>
    </xdr:from>
    <xdr:to>
      <xdr:col>16</xdr:col>
      <xdr:colOff>733425</xdr:colOff>
      <xdr:row>2</xdr:row>
      <xdr:rowOff>104773</xdr:rowOff>
    </xdr:to>
    <xdr:sp macro="" textlink="">
      <xdr:nvSpPr>
        <xdr:cNvPr id="20" name="Rectangle 19">
          <a:hlinkClick xmlns:r="http://schemas.openxmlformats.org/officeDocument/2006/relationships" r:id="rId19" tooltip="COMMANDES"/>
        </xdr:cNvPr>
        <xdr:cNvSpPr/>
      </xdr:nvSpPr>
      <xdr:spPr>
        <a:xfrm>
          <a:off x="8229600" y="9525"/>
          <a:ext cx="2676525" cy="4762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threePt" dir="t"/>
          </a:scene3d>
          <a:sp3d extrusionH="57150">
            <a:bevelT h="25400" prst="softRound"/>
          </a:sp3d>
        </a:bodyPr>
        <a:lstStyle/>
        <a:p>
          <a:pPr algn="ctr"/>
          <a:r>
            <a:rPr lang="fr-F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COMMANDES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09550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47625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38351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95251</xdr:colOff>
      <xdr:row>0</xdr:row>
      <xdr:rowOff>1</xdr:rowOff>
    </xdr:from>
    <xdr:to>
      <xdr:col>5</xdr:col>
      <xdr:colOff>400050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09901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200150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4</xdr:row>
      <xdr:rowOff>323850</xdr:rowOff>
    </xdr:from>
    <xdr:to>
      <xdr:col>3</xdr:col>
      <xdr:colOff>361951</xdr:colOff>
      <xdr:row>7</xdr:row>
      <xdr:rowOff>133350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43027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66674</xdr:colOff>
      <xdr:row>0</xdr:row>
      <xdr:rowOff>0</xdr:rowOff>
    </xdr:from>
    <xdr:to>
      <xdr:col>12</xdr:col>
      <xdr:colOff>380999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81774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476251</xdr:colOff>
      <xdr:row>0</xdr:row>
      <xdr:rowOff>9525</xdr:rowOff>
    </xdr:from>
    <xdr:to>
      <xdr:col>7</xdr:col>
      <xdr:colOff>323851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5251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133351</xdr:colOff>
      <xdr:row>0</xdr:row>
      <xdr:rowOff>1</xdr:rowOff>
    </xdr:from>
    <xdr:to>
      <xdr:col>11</xdr:col>
      <xdr:colOff>28575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19751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381000</xdr:colOff>
      <xdr:row>0</xdr:row>
      <xdr:rowOff>9526</xdr:rowOff>
    </xdr:from>
    <xdr:to>
      <xdr:col>9</xdr:col>
      <xdr:colOff>95250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38700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0</xdr:col>
      <xdr:colOff>190500</xdr:colOff>
      <xdr:row>4</xdr:row>
      <xdr:rowOff>285750</xdr:rowOff>
    </xdr:from>
    <xdr:to>
      <xdr:col>2</xdr:col>
      <xdr:colOff>959358</xdr:colOff>
      <xdr:row>7</xdr:row>
      <xdr:rowOff>179832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190500" y="64770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9525</xdr:rowOff>
    </xdr:from>
    <xdr:to>
      <xdr:col>4</xdr:col>
      <xdr:colOff>54935</xdr:colOff>
      <xdr:row>4</xdr:row>
      <xdr:rowOff>247650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28826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9526</xdr:rowOff>
    </xdr:from>
    <xdr:to>
      <xdr:col>2</xdr:col>
      <xdr:colOff>1733551</xdr:colOff>
      <xdr:row>4</xdr:row>
      <xdr:rowOff>257176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62051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19051</xdr:rowOff>
    </xdr:from>
    <xdr:to>
      <xdr:col>2</xdr:col>
      <xdr:colOff>828675</xdr:colOff>
      <xdr:row>4</xdr:row>
      <xdr:rowOff>266701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28600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123825</xdr:colOff>
      <xdr:row>4</xdr:row>
      <xdr:rowOff>9525</xdr:rowOff>
    </xdr:from>
    <xdr:to>
      <xdr:col>5</xdr:col>
      <xdr:colOff>457200</xdr:colOff>
      <xdr:row>4</xdr:row>
      <xdr:rowOff>238125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38475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371475</xdr:colOff>
      <xdr:row>4</xdr:row>
      <xdr:rowOff>9526</xdr:rowOff>
    </xdr:from>
    <xdr:to>
      <xdr:col>11</xdr:col>
      <xdr:colOff>409574</xdr:colOff>
      <xdr:row>4</xdr:row>
      <xdr:rowOff>314325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57875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466726</xdr:colOff>
      <xdr:row>4</xdr:row>
      <xdr:rowOff>9525</xdr:rowOff>
    </xdr:from>
    <xdr:to>
      <xdr:col>13</xdr:col>
      <xdr:colOff>371475</xdr:colOff>
      <xdr:row>4</xdr:row>
      <xdr:rowOff>304800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81826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504824</xdr:colOff>
      <xdr:row>4</xdr:row>
      <xdr:rowOff>19050</xdr:rowOff>
    </xdr:from>
    <xdr:to>
      <xdr:col>7</xdr:col>
      <xdr:colOff>419100</xdr:colOff>
      <xdr:row>4</xdr:row>
      <xdr:rowOff>304800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3824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485775</xdr:colOff>
      <xdr:row>4</xdr:row>
      <xdr:rowOff>9525</xdr:rowOff>
    </xdr:from>
    <xdr:to>
      <xdr:col>9</xdr:col>
      <xdr:colOff>323850</xdr:colOff>
      <xdr:row>4</xdr:row>
      <xdr:rowOff>304800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3475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13</xdr:col>
      <xdr:colOff>466725</xdr:colOff>
      <xdr:row>0</xdr:row>
      <xdr:rowOff>0</xdr:rowOff>
    </xdr:from>
    <xdr:to>
      <xdr:col>17</xdr:col>
      <xdr:colOff>228600</xdr:colOff>
      <xdr:row>4</xdr:row>
      <xdr:rowOff>114298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8010525" y="0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933451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19075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1838326</xdr:colOff>
      <xdr:row>0</xdr:row>
      <xdr:rowOff>0</xdr:rowOff>
    </xdr:from>
    <xdr:to>
      <xdr:col>4</xdr:col>
      <xdr:colOff>57150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47876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104776</xdr:colOff>
      <xdr:row>0</xdr:row>
      <xdr:rowOff>1</xdr:rowOff>
    </xdr:from>
    <xdr:to>
      <xdr:col>5</xdr:col>
      <xdr:colOff>409575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19426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1000125</xdr:colOff>
      <xdr:row>0</xdr:row>
      <xdr:rowOff>0</xdr:rowOff>
    </xdr:from>
    <xdr:to>
      <xdr:col>2</xdr:col>
      <xdr:colOff>1800224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209675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38102</xdr:colOff>
      <xdr:row>5</xdr:row>
      <xdr:rowOff>0</xdr:rowOff>
    </xdr:from>
    <xdr:to>
      <xdr:col>2</xdr:col>
      <xdr:colOff>1457326</xdr:colOff>
      <xdr:row>7</xdr:row>
      <xdr:rowOff>9525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247652" y="66675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76199</xdr:colOff>
      <xdr:row>0</xdr:row>
      <xdr:rowOff>0</xdr:rowOff>
    </xdr:from>
    <xdr:to>
      <xdr:col>12</xdr:col>
      <xdr:colOff>390524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91299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485776</xdr:colOff>
      <xdr:row>0</xdr:row>
      <xdr:rowOff>9525</xdr:rowOff>
    </xdr:from>
    <xdr:to>
      <xdr:col>7</xdr:col>
      <xdr:colOff>333376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14776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142876</xdr:colOff>
      <xdr:row>0</xdr:row>
      <xdr:rowOff>1</xdr:rowOff>
    </xdr:from>
    <xdr:to>
      <xdr:col>11</xdr:col>
      <xdr:colOff>38100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29276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390525</xdr:colOff>
      <xdr:row>0</xdr:row>
      <xdr:rowOff>9526</xdr:rowOff>
    </xdr:from>
    <xdr:to>
      <xdr:col>9</xdr:col>
      <xdr:colOff>104775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48225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2</xdr:col>
      <xdr:colOff>1685925</xdr:colOff>
      <xdr:row>4</xdr:row>
      <xdr:rowOff>352425</xdr:rowOff>
    </xdr:from>
    <xdr:to>
      <xdr:col>3</xdr:col>
      <xdr:colOff>473583</xdr:colOff>
      <xdr:row>7</xdr:row>
      <xdr:rowOff>46482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1895475" y="61912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1828801</xdr:colOff>
      <xdr:row>4</xdr:row>
      <xdr:rowOff>104775</xdr:rowOff>
    </xdr:from>
    <xdr:to>
      <xdr:col>4</xdr:col>
      <xdr:colOff>64460</xdr:colOff>
      <xdr:row>4</xdr:row>
      <xdr:rowOff>342900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38351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962026</xdr:colOff>
      <xdr:row>4</xdr:row>
      <xdr:rowOff>104776</xdr:rowOff>
    </xdr:from>
    <xdr:to>
      <xdr:col>2</xdr:col>
      <xdr:colOff>1743076</xdr:colOff>
      <xdr:row>4</xdr:row>
      <xdr:rowOff>352426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71576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28575</xdr:colOff>
      <xdr:row>4</xdr:row>
      <xdr:rowOff>114301</xdr:rowOff>
    </xdr:from>
    <xdr:to>
      <xdr:col>2</xdr:col>
      <xdr:colOff>838200</xdr:colOff>
      <xdr:row>4</xdr:row>
      <xdr:rowOff>361951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38125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133350</xdr:colOff>
      <xdr:row>4</xdr:row>
      <xdr:rowOff>104775</xdr:rowOff>
    </xdr:from>
    <xdr:to>
      <xdr:col>5</xdr:col>
      <xdr:colOff>466725</xdr:colOff>
      <xdr:row>4</xdr:row>
      <xdr:rowOff>333375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48000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381000</xdr:colOff>
      <xdr:row>4</xdr:row>
      <xdr:rowOff>104776</xdr:rowOff>
    </xdr:from>
    <xdr:to>
      <xdr:col>11</xdr:col>
      <xdr:colOff>419099</xdr:colOff>
      <xdr:row>5</xdr:row>
      <xdr:rowOff>9525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67400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476251</xdr:colOff>
      <xdr:row>4</xdr:row>
      <xdr:rowOff>104775</xdr:rowOff>
    </xdr:from>
    <xdr:to>
      <xdr:col>13</xdr:col>
      <xdr:colOff>381000</xdr:colOff>
      <xdr:row>5</xdr:row>
      <xdr:rowOff>0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91351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514349</xdr:colOff>
      <xdr:row>4</xdr:row>
      <xdr:rowOff>114300</xdr:rowOff>
    </xdr:from>
    <xdr:to>
      <xdr:col>7</xdr:col>
      <xdr:colOff>428625</xdr:colOff>
      <xdr:row>5</xdr:row>
      <xdr:rowOff>0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43349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495300</xdr:colOff>
      <xdr:row>4</xdr:row>
      <xdr:rowOff>104775</xdr:rowOff>
    </xdr:from>
    <xdr:to>
      <xdr:col>9</xdr:col>
      <xdr:colOff>333375</xdr:colOff>
      <xdr:row>5</xdr:row>
      <xdr:rowOff>0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53000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3</xdr:col>
      <xdr:colOff>476250</xdr:colOff>
      <xdr:row>5</xdr:row>
      <xdr:rowOff>47627</xdr:rowOff>
    </xdr:from>
    <xdr:to>
      <xdr:col>8</xdr:col>
      <xdr:colOff>219075</xdr:colOff>
      <xdr:row>7</xdr:row>
      <xdr:rowOff>133350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2876550" y="714377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408456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12912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6</xdr:col>
      <xdr:colOff>282389</xdr:colOff>
      <xdr:row>0</xdr:row>
      <xdr:rowOff>0</xdr:rowOff>
    </xdr:from>
    <xdr:to>
      <xdr:col>8</xdr:col>
      <xdr:colOff>175372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41713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8</xdr:col>
      <xdr:colOff>222998</xdr:colOff>
      <xdr:row>0</xdr:row>
      <xdr:rowOff>1</xdr:rowOff>
    </xdr:from>
    <xdr:to>
      <xdr:col>10</xdr:col>
      <xdr:colOff>11206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13263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4</xdr:col>
      <xdr:colOff>475130</xdr:colOff>
      <xdr:row>0</xdr:row>
      <xdr:rowOff>0</xdr:rowOff>
    </xdr:from>
    <xdr:to>
      <xdr:col>6</xdr:col>
      <xdr:colOff>244287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203512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3</xdr:col>
      <xdr:colOff>24094</xdr:colOff>
      <xdr:row>5</xdr:row>
      <xdr:rowOff>2241</xdr:rowOff>
    </xdr:from>
    <xdr:to>
      <xdr:col>5</xdr:col>
      <xdr:colOff>412377</xdr:colOff>
      <xdr:row>6</xdr:row>
      <xdr:rowOff>10085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237006" y="674594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15</xdr:col>
      <xdr:colOff>186577</xdr:colOff>
      <xdr:row>0</xdr:row>
      <xdr:rowOff>0</xdr:rowOff>
    </xdr:from>
    <xdr:to>
      <xdr:col>16</xdr:col>
      <xdr:colOff>253252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85136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10</xdr:col>
      <xdr:colOff>87407</xdr:colOff>
      <xdr:row>0</xdr:row>
      <xdr:rowOff>9525</xdr:rowOff>
    </xdr:from>
    <xdr:to>
      <xdr:col>11</xdr:col>
      <xdr:colOff>448237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8613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13</xdr:col>
      <xdr:colOff>255495</xdr:colOff>
      <xdr:row>0</xdr:row>
      <xdr:rowOff>1</xdr:rowOff>
    </xdr:from>
    <xdr:to>
      <xdr:col>15</xdr:col>
      <xdr:colOff>148478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23113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11</xdr:col>
      <xdr:colOff>505386</xdr:colOff>
      <xdr:row>0</xdr:row>
      <xdr:rowOff>9526</xdr:rowOff>
    </xdr:from>
    <xdr:to>
      <xdr:col>13</xdr:col>
      <xdr:colOff>217394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42062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6</xdr:col>
      <xdr:colOff>44823</xdr:colOff>
      <xdr:row>4</xdr:row>
      <xdr:rowOff>384922</xdr:rowOff>
    </xdr:from>
    <xdr:to>
      <xdr:col>7</xdr:col>
      <xdr:colOff>507761</xdr:colOff>
      <xdr:row>7</xdr:row>
      <xdr:rowOff>73936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1804147" y="653863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168088</xdr:colOff>
      <xdr:row>4</xdr:row>
      <xdr:rowOff>165287</xdr:rowOff>
    </xdr:from>
    <xdr:to>
      <xdr:col>2</xdr:col>
      <xdr:colOff>1108847</xdr:colOff>
      <xdr:row>5</xdr:row>
      <xdr:rowOff>0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930088" y="434228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1415304</xdr:colOff>
      <xdr:row>4</xdr:row>
      <xdr:rowOff>155762</xdr:rowOff>
    </xdr:from>
    <xdr:to>
      <xdr:col>3</xdr:col>
      <xdr:colOff>0</xdr:colOff>
      <xdr:row>5</xdr:row>
      <xdr:rowOff>0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2177304" y="424703"/>
          <a:ext cx="781049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3</xdr:col>
      <xdr:colOff>19050</xdr:colOff>
      <xdr:row>4</xdr:row>
      <xdr:rowOff>112060</xdr:rowOff>
    </xdr:from>
    <xdr:to>
      <xdr:col>4</xdr:col>
      <xdr:colOff>313205</xdr:colOff>
      <xdr:row>4</xdr:row>
      <xdr:rowOff>359710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31962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2</xdr:col>
      <xdr:colOff>212911</xdr:colOff>
      <xdr:row>1</xdr:row>
      <xdr:rowOff>0</xdr:rowOff>
    </xdr:from>
    <xdr:to>
      <xdr:col>2</xdr:col>
      <xdr:colOff>1060636</xdr:colOff>
      <xdr:row>4</xdr:row>
      <xdr:rowOff>150159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974911" y="190500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13</xdr:col>
      <xdr:colOff>493619</xdr:colOff>
      <xdr:row>4</xdr:row>
      <xdr:rowOff>102535</xdr:rowOff>
    </xdr:from>
    <xdr:to>
      <xdr:col>15</xdr:col>
      <xdr:colOff>529477</xdr:colOff>
      <xdr:row>5</xdr:row>
      <xdr:rowOff>3922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61237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15</xdr:col>
      <xdr:colOff>586629</xdr:colOff>
      <xdr:row>4</xdr:row>
      <xdr:rowOff>102534</xdr:rowOff>
    </xdr:from>
    <xdr:to>
      <xdr:col>16</xdr:col>
      <xdr:colOff>758078</xdr:colOff>
      <xdr:row>4</xdr:row>
      <xdr:rowOff>397809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85188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10</xdr:col>
      <xdr:colOff>115980</xdr:colOff>
      <xdr:row>4</xdr:row>
      <xdr:rowOff>112059</xdr:rowOff>
    </xdr:from>
    <xdr:to>
      <xdr:col>12</xdr:col>
      <xdr:colOff>28015</xdr:colOff>
      <xdr:row>4</xdr:row>
      <xdr:rowOff>397809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7186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12</xdr:col>
      <xdr:colOff>94690</xdr:colOff>
      <xdr:row>4</xdr:row>
      <xdr:rowOff>102534</xdr:rowOff>
    </xdr:from>
    <xdr:to>
      <xdr:col>13</xdr:col>
      <xdr:colOff>445994</xdr:colOff>
      <xdr:row>4</xdr:row>
      <xdr:rowOff>397809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6837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8</xdr:col>
      <xdr:colOff>184337</xdr:colOff>
      <xdr:row>4</xdr:row>
      <xdr:rowOff>379882</xdr:rowOff>
    </xdr:from>
    <xdr:to>
      <xdr:col>12</xdr:col>
      <xdr:colOff>437030</xdr:colOff>
      <xdr:row>7</xdr:row>
      <xdr:rowOff>60512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2974602" y="648823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47625</xdr:rowOff>
    </xdr:to>
    <xdr:sp macro="" textlink="">
      <xdr:nvSpPr>
        <xdr:cNvPr id="21" name="Organigramme : Processus 20">
          <a:hlinkClick xmlns:r="http://schemas.openxmlformats.org/officeDocument/2006/relationships" r:id="rId1" tooltip="CANTINE_AUMENANCOURT"/>
        </xdr:cNvPr>
        <xdr:cNvSpPr/>
      </xdr:nvSpPr>
      <xdr:spPr>
        <a:xfrm>
          <a:off x="212481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49091</xdr:colOff>
      <xdr:row>1</xdr:row>
      <xdr:rowOff>47625</xdr:rowOff>
    </xdr:to>
    <xdr:sp macro="" textlink="">
      <xdr:nvSpPr>
        <xdr:cNvPr id="22" name="Organigramme : Processus 21">
          <a:hlinkClick xmlns:r="http://schemas.openxmlformats.org/officeDocument/2006/relationships" r:id="rId2" tooltip="CANTINE_BOULT/SUIPPE"/>
        </xdr:cNvPr>
        <xdr:cNvSpPr/>
      </xdr:nvSpPr>
      <xdr:spPr>
        <a:xfrm>
          <a:off x="2041282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96717</xdr:colOff>
      <xdr:row>0</xdr:row>
      <xdr:rowOff>1</xdr:rowOff>
    </xdr:from>
    <xdr:to>
      <xdr:col>5</xdr:col>
      <xdr:colOff>402981</xdr:colOff>
      <xdr:row>1</xdr:row>
      <xdr:rowOff>47625</xdr:rowOff>
    </xdr:to>
    <xdr:sp macro="" textlink="">
      <xdr:nvSpPr>
        <xdr:cNvPr id="23" name="Organigramme : Processus 22">
          <a:hlinkClick xmlns:r="http://schemas.openxmlformats.org/officeDocument/2006/relationships" r:id="rId3" tooltip="CANTINE DE WARMERIVILLE"/>
        </xdr:cNvPr>
        <xdr:cNvSpPr/>
      </xdr:nvSpPr>
      <xdr:spPr>
        <a:xfrm>
          <a:off x="3012832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28576</xdr:rowOff>
    </xdr:to>
    <xdr:sp macro="" textlink="">
      <xdr:nvSpPr>
        <xdr:cNvPr id="24" name="Organigramme : Processus 23">
          <a:hlinkClick xmlns:r="http://schemas.openxmlformats.org/officeDocument/2006/relationships" r:id="rId4" tooltip="cantine de Bazancourt"/>
        </xdr:cNvPr>
        <xdr:cNvSpPr/>
      </xdr:nvSpPr>
      <xdr:spPr>
        <a:xfrm>
          <a:off x="1203081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27111</xdr:colOff>
      <xdr:row>5</xdr:row>
      <xdr:rowOff>11723</xdr:rowOff>
    </xdr:from>
    <xdr:to>
      <xdr:col>2</xdr:col>
      <xdr:colOff>1446335</xdr:colOff>
      <xdr:row>7</xdr:row>
      <xdr:rowOff>23446</xdr:rowOff>
    </xdr:to>
    <xdr:sp macro="" textlink="">
      <xdr:nvSpPr>
        <xdr:cNvPr id="25" name="Parchemin horizontal 24">
          <a:hlinkClick xmlns:r="http://schemas.openxmlformats.org/officeDocument/2006/relationships" r:id="rId5" tooltip="SORTIES_DES PAPIERS DES SITES"/>
        </xdr:cNvPr>
        <xdr:cNvSpPr/>
      </xdr:nvSpPr>
      <xdr:spPr>
        <a:xfrm>
          <a:off x="239592" y="678473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78397</xdr:colOff>
      <xdr:row>0</xdr:row>
      <xdr:rowOff>0</xdr:rowOff>
    </xdr:from>
    <xdr:to>
      <xdr:col>12</xdr:col>
      <xdr:colOff>394188</xdr:colOff>
      <xdr:row>1</xdr:row>
      <xdr:rowOff>38100</xdr:rowOff>
    </xdr:to>
    <xdr:sp macro="" textlink="">
      <xdr:nvSpPr>
        <xdr:cNvPr id="26" name="Arrondir un rectangle avec un coin diagonal 25">
          <a:hlinkClick xmlns:r="http://schemas.openxmlformats.org/officeDocument/2006/relationships" r:id="rId6" tooltip="CLSH DE WARMERIVILLE"/>
        </xdr:cNvPr>
        <xdr:cNvSpPr/>
      </xdr:nvSpPr>
      <xdr:spPr>
        <a:xfrm>
          <a:off x="6584705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479182</xdr:colOff>
      <xdr:row>0</xdr:row>
      <xdr:rowOff>9525</xdr:rowOff>
    </xdr:from>
    <xdr:to>
      <xdr:col>7</xdr:col>
      <xdr:colOff>329713</xdr:colOff>
      <xdr:row>1</xdr:row>
      <xdr:rowOff>38100</xdr:rowOff>
    </xdr:to>
    <xdr:sp macro="" textlink="">
      <xdr:nvSpPr>
        <xdr:cNvPr id="27" name="Arrondir un rectangle avec un coin diagonal 26">
          <a:hlinkClick xmlns:r="http://schemas.openxmlformats.org/officeDocument/2006/relationships" r:id="rId7" tooltip="CLSH D'AUMENANCOURT"/>
        </xdr:cNvPr>
        <xdr:cNvSpPr/>
      </xdr:nvSpPr>
      <xdr:spPr>
        <a:xfrm>
          <a:off x="3908182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142144</xdr:colOff>
      <xdr:row>0</xdr:row>
      <xdr:rowOff>1</xdr:rowOff>
    </xdr:from>
    <xdr:to>
      <xdr:col>11</xdr:col>
      <xdr:colOff>40298</xdr:colOff>
      <xdr:row>1</xdr:row>
      <xdr:rowOff>19050</xdr:rowOff>
    </xdr:to>
    <xdr:sp macro="" textlink="">
      <xdr:nvSpPr>
        <xdr:cNvPr id="28" name="Arrondir un rectangle avec un coin diagonal 27">
          <a:hlinkClick xmlns:r="http://schemas.openxmlformats.org/officeDocument/2006/relationships" r:id="rId8" tooltip="CLSH DE BOULT"/>
        </xdr:cNvPr>
        <xdr:cNvSpPr/>
      </xdr:nvSpPr>
      <xdr:spPr>
        <a:xfrm>
          <a:off x="5622682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386862</xdr:colOff>
      <xdr:row>0</xdr:row>
      <xdr:rowOff>9526</xdr:rowOff>
    </xdr:from>
    <xdr:to>
      <xdr:col>9</xdr:col>
      <xdr:colOff>104043</xdr:colOff>
      <xdr:row>1</xdr:row>
      <xdr:rowOff>38100</xdr:rowOff>
    </xdr:to>
    <xdr:sp macro="" textlink="">
      <xdr:nvSpPr>
        <xdr:cNvPr id="29" name="Arrondir un rectangle avec un coin diagonal 28">
          <a:hlinkClick xmlns:r="http://schemas.openxmlformats.org/officeDocument/2006/relationships" r:id="rId9" tooltip="CLSH DE BAZANCOURT"/>
        </xdr:cNvPr>
        <xdr:cNvSpPr/>
      </xdr:nvSpPr>
      <xdr:spPr>
        <a:xfrm>
          <a:off x="4841631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2</xdr:col>
      <xdr:colOff>1589942</xdr:colOff>
      <xdr:row>4</xdr:row>
      <xdr:rowOff>375871</xdr:rowOff>
    </xdr:from>
    <xdr:to>
      <xdr:col>3</xdr:col>
      <xdr:colOff>377600</xdr:colOff>
      <xdr:row>7</xdr:row>
      <xdr:rowOff>69195</xdr:rowOff>
    </xdr:to>
    <xdr:sp macro="" textlink="">
      <xdr:nvSpPr>
        <xdr:cNvPr id="30" name="Flèche droite 29">
          <a:hlinkClick xmlns:r="http://schemas.openxmlformats.org/officeDocument/2006/relationships" r:id="rId10" tooltip="STOCK REEL"/>
        </xdr:cNvPr>
        <xdr:cNvSpPr/>
      </xdr:nvSpPr>
      <xdr:spPr>
        <a:xfrm>
          <a:off x="1802423" y="63964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107706</xdr:rowOff>
    </xdr:from>
    <xdr:to>
      <xdr:col>4</xdr:col>
      <xdr:colOff>56401</xdr:colOff>
      <xdr:row>4</xdr:row>
      <xdr:rowOff>345831</xdr:rowOff>
    </xdr:to>
    <xdr:sp macro="" textlink="">
      <xdr:nvSpPr>
        <xdr:cNvPr id="31" name="Rectangle à coins arrondis 30">
          <a:hlinkClick xmlns:r="http://schemas.openxmlformats.org/officeDocument/2006/relationships" r:id="rId11" tooltip="MATERNELLE DE BOULT"/>
        </xdr:cNvPr>
        <xdr:cNvSpPr/>
      </xdr:nvSpPr>
      <xdr:spPr>
        <a:xfrm>
          <a:off x="2031757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107707</xdr:rowOff>
    </xdr:from>
    <xdr:to>
      <xdr:col>2</xdr:col>
      <xdr:colOff>1733551</xdr:colOff>
      <xdr:row>4</xdr:row>
      <xdr:rowOff>355357</xdr:rowOff>
    </xdr:to>
    <xdr:sp macro="" textlink="">
      <xdr:nvSpPr>
        <xdr:cNvPr id="32" name="Rectangle à coins arrondis 31">
          <a:hlinkClick xmlns:r="http://schemas.openxmlformats.org/officeDocument/2006/relationships" r:id="rId12" tooltip="MATERNELLE DE BAZANCOURT"/>
        </xdr:cNvPr>
        <xdr:cNvSpPr/>
      </xdr:nvSpPr>
      <xdr:spPr>
        <a:xfrm>
          <a:off x="1164982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117232</xdr:rowOff>
    </xdr:from>
    <xdr:to>
      <xdr:col>2</xdr:col>
      <xdr:colOff>828675</xdr:colOff>
      <xdr:row>4</xdr:row>
      <xdr:rowOff>364882</xdr:rowOff>
    </xdr:to>
    <xdr:sp macro="" textlink="">
      <xdr:nvSpPr>
        <xdr:cNvPr id="33" name="Rectangle à coins arrondis 32">
          <a:hlinkClick xmlns:r="http://schemas.openxmlformats.org/officeDocument/2006/relationships" r:id="rId13" tooltip="MATERNELLE D'AUMENANCOURT"/>
        </xdr:cNvPr>
        <xdr:cNvSpPr/>
      </xdr:nvSpPr>
      <xdr:spPr>
        <a:xfrm>
          <a:off x="231531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125291</xdr:colOff>
      <xdr:row>4</xdr:row>
      <xdr:rowOff>107706</xdr:rowOff>
    </xdr:from>
    <xdr:to>
      <xdr:col>5</xdr:col>
      <xdr:colOff>460131</xdr:colOff>
      <xdr:row>4</xdr:row>
      <xdr:rowOff>336306</xdr:rowOff>
    </xdr:to>
    <xdr:sp macro="" textlink="">
      <xdr:nvSpPr>
        <xdr:cNvPr id="34" name="Rectangle à coins arrondis 33">
          <a:hlinkClick xmlns:r="http://schemas.openxmlformats.org/officeDocument/2006/relationships" r:id="rId14" tooltip="MATERNELLE DE WARMERIVILLE"/>
        </xdr:cNvPr>
        <xdr:cNvSpPr/>
      </xdr:nvSpPr>
      <xdr:spPr>
        <a:xfrm>
          <a:off x="3041406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380268</xdr:colOff>
      <xdr:row>4</xdr:row>
      <xdr:rowOff>107707</xdr:rowOff>
    </xdr:from>
    <xdr:to>
      <xdr:col>11</xdr:col>
      <xdr:colOff>421297</xdr:colOff>
      <xdr:row>5</xdr:row>
      <xdr:rowOff>9525</xdr:rowOff>
    </xdr:to>
    <xdr:sp macro="" textlink="">
      <xdr:nvSpPr>
        <xdr:cNvPr id="35" name="Organigramme : Stockage interne 34">
          <a:hlinkClick xmlns:r="http://schemas.openxmlformats.org/officeDocument/2006/relationships" r:id="rId15" tooltip="ELEMENTAIRE DE BOULT/SUIPPE"/>
        </xdr:cNvPr>
        <xdr:cNvSpPr/>
      </xdr:nvSpPr>
      <xdr:spPr>
        <a:xfrm>
          <a:off x="5860806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478449</xdr:colOff>
      <xdr:row>4</xdr:row>
      <xdr:rowOff>107706</xdr:rowOff>
    </xdr:from>
    <xdr:to>
      <xdr:col>13</xdr:col>
      <xdr:colOff>386129</xdr:colOff>
      <xdr:row>5</xdr:row>
      <xdr:rowOff>0</xdr:rowOff>
    </xdr:to>
    <xdr:sp macro="" textlink="">
      <xdr:nvSpPr>
        <xdr:cNvPr id="36" name="Organigramme : Stockage interne 35">
          <a:hlinkClick xmlns:r="http://schemas.openxmlformats.org/officeDocument/2006/relationships" r:id="rId16" tooltip="ELEMENTAIRE WARMERIVILLE"/>
        </xdr:cNvPr>
        <xdr:cNvSpPr/>
      </xdr:nvSpPr>
      <xdr:spPr>
        <a:xfrm>
          <a:off x="6984757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507755</xdr:colOff>
      <xdr:row>4</xdr:row>
      <xdr:rowOff>117231</xdr:rowOff>
    </xdr:from>
    <xdr:to>
      <xdr:col>7</xdr:col>
      <xdr:colOff>424962</xdr:colOff>
      <xdr:row>5</xdr:row>
      <xdr:rowOff>0</xdr:rowOff>
    </xdr:to>
    <xdr:sp macro="" textlink="">
      <xdr:nvSpPr>
        <xdr:cNvPr id="37" name="Organigramme : Stockage interne 36">
          <a:hlinkClick xmlns:r="http://schemas.openxmlformats.org/officeDocument/2006/relationships" r:id="rId17" tooltip="ELEMENTAIRE AUMENANCOURT"/>
        </xdr:cNvPr>
        <xdr:cNvSpPr/>
      </xdr:nvSpPr>
      <xdr:spPr>
        <a:xfrm>
          <a:off x="3936755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491637</xdr:colOff>
      <xdr:row>4</xdr:row>
      <xdr:rowOff>107706</xdr:rowOff>
    </xdr:from>
    <xdr:to>
      <xdr:col>9</xdr:col>
      <xdr:colOff>332643</xdr:colOff>
      <xdr:row>5</xdr:row>
      <xdr:rowOff>0</xdr:rowOff>
    </xdr:to>
    <xdr:sp macro="" textlink="">
      <xdr:nvSpPr>
        <xdr:cNvPr id="38" name="Organigramme : Stockage interne 37">
          <a:hlinkClick xmlns:r="http://schemas.openxmlformats.org/officeDocument/2006/relationships" r:id="rId18" tooltip="ELEMENTAIRE DE BAZANCOURT"/>
        </xdr:cNvPr>
        <xdr:cNvSpPr/>
      </xdr:nvSpPr>
      <xdr:spPr>
        <a:xfrm>
          <a:off x="4946406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3</xdr:col>
      <xdr:colOff>433021</xdr:colOff>
      <xdr:row>5</xdr:row>
      <xdr:rowOff>16121</xdr:rowOff>
    </xdr:from>
    <xdr:to>
      <xdr:col>8</xdr:col>
      <xdr:colOff>183173</xdr:colOff>
      <xdr:row>7</xdr:row>
      <xdr:rowOff>104042</xdr:rowOff>
    </xdr:to>
    <xdr:sp macro="" textlink="">
      <xdr:nvSpPr>
        <xdr:cNvPr id="39" name="Explosion 2 38">
          <a:hlinkClick xmlns:r="http://schemas.openxmlformats.org/officeDocument/2006/relationships" r:id="rId19" tooltip="COMMANDES"/>
        </xdr:cNvPr>
        <xdr:cNvSpPr/>
      </xdr:nvSpPr>
      <xdr:spPr>
        <a:xfrm>
          <a:off x="2836252" y="682871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36634</xdr:rowOff>
    </xdr:from>
    <xdr:to>
      <xdr:col>2</xdr:col>
      <xdr:colOff>901945</xdr:colOff>
      <xdr:row>4</xdr:row>
      <xdr:rowOff>10990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190500" y="36634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1806820</xdr:colOff>
      <xdr:row>0</xdr:row>
      <xdr:rowOff>36634</xdr:rowOff>
    </xdr:from>
    <xdr:to>
      <xdr:col>4</xdr:col>
      <xdr:colOff>27110</xdr:colOff>
      <xdr:row>4</xdr:row>
      <xdr:rowOff>10990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19301" y="36634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74736</xdr:colOff>
      <xdr:row>0</xdr:row>
      <xdr:rowOff>36635</xdr:rowOff>
    </xdr:from>
    <xdr:to>
      <xdr:col>5</xdr:col>
      <xdr:colOff>381000</xdr:colOff>
      <xdr:row>4</xdr:row>
      <xdr:rowOff>10990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2990851" y="36635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968619</xdr:colOff>
      <xdr:row>0</xdr:row>
      <xdr:rowOff>36634</xdr:rowOff>
    </xdr:from>
    <xdr:to>
      <xdr:col>2</xdr:col>
      <xdr:colOff>1768718</xdr:colOff>
      <xdr:row>1</xdr:row>
      <xdr:rowOff>65210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181100" y="36634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1111496</xdr:colOff>
      <xdr:row>5</xdr:row>
      <xdr:rowOff>55684</xdr:rowOff>
    </xdr:from>
    <xdr:to>
      <xdr:col>3</xdr:col>
      <xdr:colOff>339970</xdr:colOff>
      <xdr:row>7</xdr:row>
      <xdr:rowOff>67407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23977" y="722434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56416</xdr:colOff>
      <xdr:row>0</xdr:row>
      <xdr:rowOff>36634</xdr:rowOff>
    </xdr:from>
    <xdr:to>
      <xdr:col>12</xdr:col>
      <xdr:colOff>372207</xdr:colOff>
      <xdr:row>2</xdr:row>
      <xdr:rowOff>1465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62724" y="36634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457201</xdr:colOff>
      <xdr:row>0</xdr:row>
      <xdr:rowOff>46159</xdr:rowOff>
    </xdr:from>
    <xdr:to>
      <xdr:col>7</xdr:col>
      <xdr:colOff>307732</xdr:colOff>
      <xdr:row>2</xdr:row>
      <xdr:rowOff>1465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886201" y="46159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120163</xdr:colOff>
      <xdr:row>0</xdr:row>
      <xdr:rowOff>36635</xdr:rowOff>
    </xdr:from>
    <xdr:to>
      <xdr:col>11</xdr:col>
      <xdr:colOff>18317</xdr:colOff>
      <xdr:row>1</xdr:row>
      <xdr:rowOff>55684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00701" y="36635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364881</xdr:colOff>
      <xdr:row>0</xdr:row>
      <xdr:rowOff>46160</xdr:rowOff>
    </xdr:from>
    <xdr:to>
      <xdr:col>9</xdr:col>
      <xdr:colOff>82062</xdr:colOff>
      <xdr:row>2</xdr:row>
      <xdr:rowOff>1465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19650" y="46160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2</xdr:col>
      <xdr:colOff>14654</xdr:colOff>
      <xdr:row>5</xdr:row>
      <xdr:rowOff>24178</xdr:rowOff>
    </xdr:from>
    <xdr:to>
      <xdr:col>2</xdr:col>
      <xdr:colOff>993062</xdr:colOff>
      <xdr:row>7</xdr:row>
      <xdr:rowOff>120483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227135" y="690928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1797295</xdr:colOff>
      <xdr:row>4</xdr:row>
      <xdr:rowOff>144340</xdr:rowOff>
    </xdr:from>
    <xdr:to>
      <xdr:col>4</xdr:col>
      <xdr:colOff>34420</xdr:colOff>
      <xdr:row>4</xdr:row>
      <xdr:rowOff>382465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09776" y="408109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930520</xdr:colOff>
      <xdr:row>4</xdr:row>
      <xdr:rowOff>144341</xdr:rowOff>
    </xdr:from>
    <xdr:to>
      <xdr:col>2</xdr:col>
      <xdr:colOff>1711570</xdr:colOff>
      <xdr:row>4</xdr:row>
      <xdr:rowOff>391991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43001" y="408110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0</xdr:col>
      <xdr:colOff>209550</xdr:colOff>
      <xdr:row>4</xdr:row>
      <xdr:rowOff>153866</xdr:rowOff>
    </xdr:from>
    <xdr:to>
      <xdr:col>2</xdr:col>
      <xdr:colOff>806694</xdr:colOff>
      <xdr:row>4</xdr:row>
      <xdr:rowOff>401516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09550" y="417635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103310</xdr:colOff>
      <xdr:row>4</xdr:row>
      <xdr:rowOff>144340</xdr:rowOff>
    </xdr:from>
    <xdr:to>
      <xdr:col>5</xdr:col>
      <xdr:colOff>438150</xdr:colOff>
      <xdr:row>4</xdr:row>
      <xdr:rowOff>372940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19425" y="408109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358287</xdr:colOff>
      <xdr:row>4</xdr:row>
      <xdr:rowOff>144341</xdr:rowOff>
    </xdr:from>
    <xdr:to>
      <xdr:col>11</xdr:col>
      <xdr:colOff>399316</xdr:colOff>
      <xdr:row>5</xdr:row>
      <xdr:rowOff>46159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38825" y="408110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456468</xdr:colOff>
      <xdr:row>4</xdr:row>
      <xdr:rowOff>144340</xdr:rowOff>
    </xdr:from>
    <xdr:to>
      <xdr:col>13</xdr:col>
      <xdr:colOff>364148</xdr:colOff>
      <xdr:row>5</xdr:row>
      <xdr:rowOff>36634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62776" y="408109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485774</xdr:colOff>
      <xdr:row>4</xdr:row>
      <xdr:rowOff>153865</xdr:rowOff>
    </xdr:from>
    <xdr:to>
      <xdr:col>7</xdr:col>
      <xdr:colOff>402981</xdr:colOff>
      <xdr:row>5</xdr:row>
      <xdr:rowOff>36634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14774" y="417634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469656</xdr:colOff>
      <xdr:row>4</xdr:row>
      <xdr:rowOff>144340</xdr:rowOff>
    </xdr:from>
    <xdr:to>
      <xdr:col>9</xdr:col>
      <xdr:colOff>310662</xdr:colOff>
      <xdr:row>5</xdr:row>
      <xdr:rowOff>36634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24425" y="408109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220540</xdr:colOff>
      <xdr:row>5</xdr:row>
      <xdr:rowOff>74736</xdr:rowOff>
    </xdr:from>
    <xdr:to>
      <xdr:col>10</xdr:col>
      <xdr:colOff>483577</xdr:colOff>
      <xdr:row>7</xdr:row>
      <xdr:rowOff>162657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162425" y="741486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923926</xdr:colOff>
      <xdr:row>1</xdr:row>
      <xdr:rowOff>52004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416034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48500</xdr:colOff>
      <xdr:row>1</xdr:row>
      <xdr:rowOff>52004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244835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96126</xdr:colOff>
      <xdr:row>0</xdr:row>
      <xdr:rowOff>1</xdr:rowOff>
    </xdr:from>
    <xdr:to>
      <xdr:col>5</xdr:col>
      <xdr:colOff>400706</xdr:colOff>
      <xdr:row>1</xdr:row>
      <xdr:rowOff>52004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216385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32955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406634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17955</xdr:rowOff>
    </xdr:from>
    <xdr:to>
      <xdr:col>3</xdr:col>
      <xdr:colOff>363045</xdr:colOff>
      <xdr:row>7</xdr:row>
      <xdr:rowOff>23867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549511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66017</xdr:colOff>
      <xdr:row>0</xdr:row>
      <xdr:rowOff>0</xdr:rowOff>
    </xdr:from>
    <xdr:to>
      <xdr:col>12</xdr:col>
      <xdr:colOff>380123</xdr:colOff>
      <xdr:row>1</xdr:row>
      <xdr:rowOff>42479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788258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476907</xdr:colOff>
      <xdr:row>0</xdr:row>
      <xdr:rowOff>9525</xdr:rowOff>
    </xdr:from>
    <xdr:to>
      <xdr:col>7</xdr:col>
      <xdr:colOff>324069</xdr:colOff>
      <xdr:row>1</xdr:row>
      <xdr:rowOff>42479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4111735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133132</xdr:colOff>
      <xdr:row>0</xdr:row>
      <xdr:rowOff>1</xdr:rowOff>
    </xdr:from>
    <xdr:to>
      <xdr:col>11</xdr:col>
      <xdr:colOff>27918</xdr:colOff>
      <xdr:row>1</xdr:row>
      <xdr:rowOff>23429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826235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381218</xdr:colOff>
      <xdr:row>0</xdr:row>
      <xdr:rowOff>9526</xdr:rowOff>
    </xdr:from>
    <xdr:to>
      <xdr:col>9</xdr:col>
      <xdr:colOff>95031</xdr:colOff>
      <xdr:row>1</xdr:row>
      <xdr:rowOff>42479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5045184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2</xdr:col>
      <xdr:colOff>87586</xdr:colOff>
      <xdr:row>4</xdr:row>
      <xdr:rowOff>391620</xdr:rowOff>
    </xdr:from>
    <xdr:to>
      <xdr:col>2</xdr:col>
      <xdr:colOff>1065994</xdr:colOff>
      <xdr:row>7</xdr:row>
      <xdr:rowOff>77028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503620" y="654379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108716</xdr:rowOff>
    </xdr:from>
    <xdr:to>
      <xdr:col>4</xdr:col>
      <xdr:colOff>55810</xdr:colOff>
      <xdr:row>4</xdr:row>
      <xdr:rowOff>346841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235310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108717</xdr:rowOff>
    </xdr:from>
    <xdr:to>
      <xdr:col>2</xdr:col>
      <xdr:colOff>1733551</xdr:colOff>
      <xdr:row>4</xdr:row>
      <xdr:rowOff>356367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368535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118242</xdr:rowOff>
    </xdr:from>
    <xdr:to>
      <xdr:col>2</xdr:col>
      <xdr:colOff>828675</xdr:colOff>
      <xdr:row>4</xdr:row>
      <xdr:rowOff>365892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435084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124700</xdr:colOff>
      <xdr:row>4</xdr:row>
      <xdr:rowOff>108716</xdr:rowOff>
    </xdr:from>
    <xdr:to>
      <xdr:col>5</xdr:col>
      <xdr:colOff>457856</xdr:colOff>
      <xdr:row>4</xdr:row>
      <xdr:rowOff>337316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244959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371256</xdr:colOff>
      <xdr:row>4</xdr:row>
      <xdr:rowOff>108717</xdr:rowOff>
    </xdr:from>
    <xdr:to>
      <xdr:col>11</xdr:col>
      <xdr:colOff>408917</xdr:colOff>
      <xdr:row>5</xdr:row>
      <xdr:rowOff>8430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6064359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466069</xdr:colOff>
      <xdr:row>4</xdr:row>
      <xdr:rowOff>108716</xdr:rowOff>
    </xdr:from>
    <xdr:to>
      <xdr:col>13</xdr:col>
      <xdr:colOff>370380</xdr:colOff>
      <xdr:row>4</xdr:row>
      <xdr:rowOff>403991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7188310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505480</xdr:colOff>
      <xdr:row>4</xdr:row>
      <xdr:rowOff>118241</xdr:rowOff>
    </xdr:from>
    <xdr:to>
      <xdr:col>7</xdr:col>
      <xdr:colOff>419318</xdr:colOff>
      <xdr:row>4</xdr:row>
      <xdr:rowOff>403991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4140308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485993</xdr:colOff>
      <xdr:row>4</xdr:row>
      <xdr:rowOff>108716</xdr:rowOff>
    </xdr:from>
    <xdr:to>
      <xdr:col>9</xdr:col>
      <xdr:colOff>323631</xdr:colOff>
      <xdr:row>4</xdr:row>
      <xdr:rowOff>403991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5149959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238562</xdr:colOff>
      <xdr:row>5</xdr:row>
      <xdr:rowOff>37007</xdr:rowOff>
    </xdr:from>
    <xdr:to>
      <xdr:col>10</xdr:col>
      <xdr:colOff>494862</xdr:colOff>
      <xdr:row>7</xdr:row>
      <xdr:rowOff>119117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387959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923926</xdr:colOff>
      <xdr:row>1</xdr:row>
      <xdr:rowOff>49718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418681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52230</xdr:colOff>
      <xdr:row>1</xdr:row>
      <xdr:rowOff>49718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247482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99856</xdr:colOff>
      <xdr:row>0</xdr:row>
      <xdr:rowOff>1</xdr:rowOff>
    </xdr:from>
    <xdr:to>
      <xdr:col>5</xdr:col>
      <xdr:colOff>406121</xdr:colOff>
      <xdr:row>1</xdr:row>
      <xdr:rowOff>49718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219032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30669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409281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26377</xdr:rowOff>
    </xdr:from>
    <xdr:to>
      <xdr:col>3</xdr:col>
      <xdr:colOff>365091</xdr:colOff>
      <xdr:row>7</xdr:row>
      <xdr:rowOff>39147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552158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81537</xdr:colOff>
      <xdr:row>0</xdr:row>
      <xdr:rowOff>0</xdr:rowOff>
    </xdr:from>
    <xdr:to>
      <xdr:col>12</xdr:col>
      <xdr:colOff>397327</xdr:colOff>
      <xdr:row>1</xdr:row>
      <xdr:rowOff>40193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790905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482322</xdr:colOff>
      <xdr:row>0</xdr:row>
      <xdr:rowOff>9525</xdr:rowOff>
    </xdr:from>
    <xdr:to>
      <xdr:col>7</xdr:col>
      <xdr:colOff>332852</xdr:colOff>
      <xdr:row>1</xdr:row>
      <xdr:rowOff>40193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4114382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145283</xdr:colOff>
      <xdr:row>0</xdr:row>
      <xdr:rowOff>1</xdr:rowOff>
    </xdr:from>
    <xdr:to>
      <xdr:col>11</xdr:col>
      <xdr:colOff>43438</xdr:colOff>
      <xdr:row>1</xdr:row>
      <xdr:rowOff>21143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828882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390001</xdr:colOff>
      <xdr:row>0</xdr:row>
      <xdr:rowOff>9526</xdr:rowOff>
    </xdr:from>
    <xdr:to>
      <xdr:col>9</xdr:col>
      <xdr:colOff>107182</xdr:colOff>
      <xdr:row>1</xdr:row>
      <xdr:rowOff>40193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5047831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2</xdr:col>
      <xdr:colOff>115138</xdr:colOff>
      <xdr:row>4</xdr:row>
      <xdr:rowOff>393665</xdr:rowOff>
    </xdr:from>
    <xdr:to>
      <xdr:col>2</xdr:col>
      <xdr:colOff>1093546</xdr:colOff>
      <xdr:row>7</xdr:row>
      <xdr:rowOff>93270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533819" y="655341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109799</xdr:rowOff>
    </xdr:from>
    <xdr:to>
      <xdr:col>4</xdr:col>
      <xdr:colOff>59540</xdr:colOff>
      <xdr:row>4</xdr:row>
      <xdr:rowOff>347924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237957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109800</xdr:rowOff>
    </xdr:from>
    <xdr:to>
      <xdr:col>2</xdr:col>
      <xdr:colOff>1733551</xdr:colOff>
      <xdr:row>4</xdr:row>
      <xdr:rowOff>357450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371182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119325</xdr:rowOff>
    </xdr:from>
    <xdr:to>
      <xdr:col>2</xdr:col>
      <xdr:colOff>828675</xdr:colOff>
      <xdr:row>4</xdr:row>
      <xdr:rowOff>366975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437731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128430</xdr:colOff>
      <xdr:row>4</xdr:row>
      <xdr:rowOff>109799</xdr:rowOff>
    </xdr:from>
    <xdr:to>
      <xdr:col>5</xdr:col>
      <xdr:colOff>463271</xdr:colOff>
      <xdr:row>4</xdr:row>
      <xdr:rowOff>338399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247606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383407</xdr:colOff>
      <xdr:row>4</xdr:row>
      <xdr:rowOff>109800</xdr:rowOff>
    </xdr:from>
    <xdr:to>
      <xdr:col>11</xdr:col>
      <xdr:colOff>424437</xdr:colOff>
      <xdr:row>5</xdr:row>
      <xdr:rowOff>16852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6067006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481589</xdr:colOff>
      <xdr:row>4</xdr:row>
      <xdr:rowOff>109799</xdr:rowOff>
    </xdr:from>
    <xdr:to>
      <xdr:col>13</xdr:col>
      <xdr:colOff>389269</xdr:colOff>
      <xdr:row>5</xdr:row>
      <xdr:rowOff>7327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7190957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510895</xdr:colOff>
      <xdr:row>4</xdr:row>
      <xdr:rowOff>119324</xdr:rowOff>
    </xdr:from>
    <xdr:to>
      <xdr:col>7</xdr:col>
      <xdr:colOff>428101</xdr:colOff>
      <xdr:row>5</xdr:row>
      <xdr:rowOff>7327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4142955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494776</xdr:colOff>
      <xdr:row>4</xdr:row>
      <xdr:rowOff>109799</xdr:rowOff>
    </xdr:from>
    <xdr:to>
      <xdr:col>9</xdr:col>
      <xdr:colOff>335782</xdr:colOff>
      <xdr:row>5</xdr:row>
      <xdr:rowOff>7327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5152606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245661</xdr:colOff>
      <xdr:row>5</xdr:row>
      <xdr:rowOff>45429</xdr:rowOff>
    </xdr:from>
    <xdr:to>
      <xdr:col>10</xdr:col>
      <xdr:colOff>508697</xdr:colOff>
      <xdr:row>7</xdr:row>
      <xdr:rowOff>134397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390606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43528</xdr:rowOff>
    </xdr:to>
    <xdr:sp macro="" textlink="">
      <xdr:nvSpPr>
        <xdr:cNvPr id="21" name="Organigramme : Processus 20">
          <a:hlinkClick xmlns:r="http://schemas.openxmlformats.org/officeDocument/2006/relationships" r:id="rId1" tooltip="CANTINE_AUMENANCOURT"/>
        </xdr:cNvPr>
        <xdr:cNvSpPr/>
      </xdr:nvSpPr>
      <xdr:spPr>
        <a:xfrm>
          <a:off x="204839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48854</xdr:colOff>
      <xdr:row>1</xdr:row>
      <xdr:rowOff>43528</xdr:rowOff>
    </xdr:to>
    <xdr:sp macro="" textlink="">
      <xdr:nvSpPr>
        <xdr:cNvPr id="22" name="Organigramme : Processus 21">
          <a:hlinkClick xmlns:r="http://schemas.openxmlformats.org/officeDocument/2006/relationships" r:id="rId2" tooltip="CANTINE_BOULT/SUIPPE"/>
        </xdr:cNvPr>
        <xdr:cNvSpPr/>
      </xdr:nvSpPr>
      <xdr:spPr>
        <a:xfrm>
          <a:off x="2033640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96480</xdr:colOff>
      <xdr:row>0</xdr:row>
      <xdr:rowOff>1</xdr:rowOff>
    </xdr:from>
    <xdr:to>
      <xdr:col>5</xdr:col>
      <xdr:colOff>403533</xdr:colOff>
      <xdr:row>1</xdr:row>
      <xdr:rowOff>43528</xdr:rowOff>
    </xdr:to>
    <xdr:sp macro="" textlink="">
      <xdr:nvSpPr>
        <xdr:cNvPr id="23" name="Organigramme : Processus 22">
          <a:hlinkClick xmlns:r="http://schemas.openxmlformats.org/officeDocument/2006/relationships" r:id="rId3" tooltip="CANTINE DE WARMERIVILLE"/>
        </xdr:cNvPr>
        <xdr:cNvSpPr/>
      </xdr:nvSpPr>
      <xdr:spPr>
        <a:xfrm>
          <a:off x="3005190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24479</xdr:rowOff>
    </xdr:to>
    <xdr:sp macro="" textlink="">
      <xdr:nvSpPr>
        <xdr:cNvPr id="24" name="Organigramme : Processus 23">
          <a:hlinkClick xmlns:r="http://schemas.openxmlformats.org/officeDocument/2006/relationships" r:id="rId4" tooltip="cantine de Bazancourt"/>
        </xdr:cNvPr>
        <xdr:cNvSpPr/>
      </xdr:nvSpPr>
      <xdr:spPr>
        <a:xfrm>
          <a:off x="1195439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20074</xdr:rowOff>
    </xdr:from>
    <xdr:to>
      <xdr:col>3</xdr:col>
      <xdr:colOff>360927</xdr:colOff>
      <xdr:row>7</xdr:row>
      <xdr:rowOff>30931</xdr:rowOff>
    </xdr:to>
    <xdr:sp macro="" textlink="">
      <xdr:nvSpPr>
        <xdr:cNvPr id="25" name="Parchemin horizontal 24">
          <a:hlinkClick xmlns:r="http://schemas.openxmlformats.org/officeDocument/2006/relationships" r:id="rId5" tooltip="SORTIES_DES PAPIERS DES SITES"/>
        </xdr:cNvPr>
        <xdr:cNvSpPr/>
      </xdr:nvSpPr>
      <xdr:spPr>
        <a:xfrm>
          <a:off x="1338316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83676</xdr:colOff>
      <xdr:row>0</xdr:row>
      <xdr:rowOff>0</xdr:rowOff>
    </xdr:from>
    <xdr:to>
      <xdr:col>12</xdr:col>
      <xdr:colOff>400254</xdr:colOff>
      <xdr:row>1</xdr:row>
      <xdr:rowOff>34003</xdr:rowOff>
    </xdr:to>
    <xdr:sp macro="" textlink="">
      <xdr:nvSpPr>
        <xdr:cNvPr id="26" name="Arrondir un rectangle avec un coin diagonal 25">
          <a:hlinkClick xmlns:r="http://schemas.openxmlformats.org/officeDocument/2006/relationships" r:id="rId6" tooltip="CLSH DE WARMERIVILLE"/>
        </xdr:cNvPr>
        <xdr:cNvSpPr/>
      </xdr:nvSpPr>
      <xdr:spPr>
        <a:xfrm>
          <a:off x="6577063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479734</xdr:colOff>
      <xdr:row>0</xdr:row>
      <xdr:rowOff>9525</xdr:rowOff>
    </xdr:from>
    <xdr:to>
      <xdr:col>7</xdr:col>
      <xdr:colOff>331840</xdr:colOff>
      <xdr:row>1</xdr:row>
      <xdr:rowOff>34003</xdr:rowOff>
    </xdr:to>
    <xdr:sp macro="" textlink="">
      <xdr:nvSpPr>
        <xdr:cNvPr id="27" name="Arrondir un rectangle avec un coin diagonal 26">
          <a:hlinkClick xmlns:r="http://schemas.openxmlformats.org/officeDocument/2006/relationships" r:id="rId7" tooltip="CLSH D'AUMENANCOURT"/>
        </xdr:cNvPr>
        <xdr:cNvSpPr/>
      </xdr:nvSpPr>
      <xdr:spPr>
        <a:xfrm>
          <a:off x="3900540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145846</xdr:colOff>
      <xdr:row>0</xdr:row>
      <xdr:rowOff>1</xdr:rowOff>
    </xdr:from>
    <xdr:to>
      <xdr:col>11</xdr:col>
      <xdr:colOff>45577</xdr:colOff>
      <xdr:row>1</xdr:row>
      <xdr:rowOff>14953</xdr:rowOff>
    </xdr:to>
    <xdr:sp macro="" textlink="">
      <xdr:nvSpPr>
        <xdr:cNvPr id="28" name="Arrondir un rectangle avec un coin diagonal 27">
          <a:hlinkClick xmlns:r="http://schemas.openxmlformats.org/officeDocument/2006/relationships" r:id="rId8" tooltip="CLSH DE BOULT"/>
        </xdr:cNvPr>
        <xdr:cNvSpPr/>
      </xdr:nvSpPr>
      <xdr:spPr>
        <a:xfrm>
          <a:off x="5615040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388989</xdr:colOff>
      <xdr:row>0</xdr:row>
      <xdr:rowOff>9526</xdr:rowOff>
    </xdr:from>
    <xdr:to>
      <xdr:col>9</xdr:col>
      <xdr:colOff>107745</xdr:colOff>
      <xdr:row>1</xdr:row>
      <xdr:rowOff>34003</xdr:rowOff>
    </xdr:to>
    <xdr:sp macro="" textlink="">
      <xdr:nvSpPr>
        <xdr:cNvPr id="29" name="Arrondir un rectangle avec un coin diagonal 28">
          <a:hlinkClick xmlns:r="http://schemas.openxmlformats.org/officeDocument/2006/relationships" r:id="rId9" tooltip="CLSH DE BAZANCOURT"/>
        </xdr:cNvPr>
        <xdr:cNvSpPr/>
      </xdr:nvSpPr>
      <xdr:spPr>
        <a:xfrm>
          <a:off x="4833989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153629</xdr:colOff>
      <xdr:row>5</xdr:row>
      <xdr:rowOff>10549</xdr:rowOff>
    </xdr:from>
    <xdr:to>
      <xdr:col>6</xdr:col>
      <xdr:colOff>107844</xdr:colOff>
      <xdr:row>7</xdr:row>
      <xdr:rowOff>105988</xdr:rowOff>
    </xdr:to>
    <xdr:sp macro="" textlink="">
      <xdr:nvSpPr>
        <xdr:cNvPr id="30" name="Flèche droite 29">
          <a:hlinkClick xmlns:r="http://schemas.openxmlformats.org/officeDocument/2006/relationships" r:id="rId10" tooltip="STOCK REEL"/>
        </xdr:cNvPr>
        <xdr:cNvSpPr/>
      </xdr:nvSpPr>
      <xdr:spPr>
        <a:xfrm>
          <a:off x="3062339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105185</xdr:rowOff>
    </xdr:from>
    <xdr:to>
      <xdr:col>4</xdr:col>
      <xdr:colOff>56164</xdr:colOff>
      <xdr:row>4</xdr:row>
      <xdr:rowOff>343310</xdr:rowOff>
    </xdr:to>
    <xdr:sp macro="" textlink="">
      <xdr:nvSpPr>
        <xdr:cNvPr id="31" name="Rectangle à coins arrondis 30">
          <a:hlinkClick xmlns:r="http://schemas.openxmlformats.org/officeDocument/2006/relationships" r:id="rId11" tooltip="MATERNELLE DE BOULT"/>
        </xdr:cNvPr>
        <xdr:cNvSpPr/>
      </xdr:nvSpPr>
      <xdr:spPr>
        <a:xfrm>
          <a:off x="2024115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105186</xdr:rowOff>
    </xdr:from>
    <xdr:to>
      <xdr:col>2</xdr:col>
      <xdr:colOff>1733551</xdr:colOff>
      <xdr:row>4</xdr:row>
      <xdr:rowOff>352836</xdr:rowOff>
    </xdr:to>
    <xdr:sp macro="" textlink="">
      <xdr:nvSpPr>
        <xdr:cNvPr id="32" name="Rectangle à coins arrondis 31">
          <a:hlinkClick xmlns:r="http://schemas.openxmlformats.org/officeDocument/2006/relationships" r:id="rId12" tooltip="MATERNELLE DE BAZANCOURT"/>
        </xdr:cNvPr>
        <xdr:cNvSpPr/>
      </xdr:nvSpPr>
      <xdr:spPr>
        <a:xfrm>
          <a:off x="1157340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114711</xdr:rowOff>
    </xdr:from>
    <xdr:to>
      <xdr:col>2</xdr:col>
      <xdr:colOff>828675</xdr:colOff>
      <xdr:row>4</xdr:row>
      <xdr:rowOff>362361</xdr:rowOff>
    </xdr:to>
    <xdr:sp macro="" textlink="">
      <xdr:nvSpPr>
        <xdr:cNvPr id="33" name="Rectangle à coins arrondis 32">
          <a:hlinkClick xmlns:r="http://schemas.openxmlformats.org/officeDocument/2006/relationships" r:id="rId13" tooltip="MATERNELLE D'AUMENANCOURT"/>
        </xdr:cNvPr>
        <xdr:cNvSpPr/>
      </xdr:nvSpPr>
      <xdr:spPr>
        <a:xfrm>
          <a:off x="223889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125054</xdr:colOff>
      <xdr:row>4</xdr:row>
      <xdr:rowOff>105185</xdr:rowOff>
    </xdr:from>
    <xdr:to>
      <xdr:col>5</xdr:col>
      <xdr:colOff>460683</xdr:colOff>
      <xdr:row>4</xdr:row>
      <xdr:rowOff>333785</xdr:rowOff>
    </xdr:to>
    <xdr:sp macro="" textlink="">
      <xdr:nvSpPr>
        <xdr:cNvPr id="34" name="Rectangle à coins arrondis 33">
          <a:hlinkClick xmlns:r="http://schemas.openxmlformats.org/officeDocument/2006/relationships" r:id="rId14" tooltip="MATERNELLE DE WARMERIVILLE"/>
        </xdr:cNvPr>
        <xdr:cNvSpPr/>
      </xdr:nvSpPr>
      <xdr:spPr>
        <a:xfrm>
          <a:off x="3033764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383970</xdr:colOff>
      <xdr:row>4</xdr:row>
      <xdr:rowOff>105186</xdr:rowOff>
    </xdr:from>
    <xdr:to>
      <xdr:col>11</xdr:col>
      <xdr:colOff>426576</xdr:colOff>
      <xdr:row>5</xdr:row>
      <xdr:rowOff>10549</xdr:rowOff>
    </xdr:to>
    <xdr:sp macro="" textlink="">
      <xdr:nvSpPr>
        <xdr:cNvPr id="35" name="Organigramme : Stockage interne 34">
          <a:hlinkClick xmlns:r="http://schemas.openxmlformats.org/officeDocument/2006/relationships" r:id="rId15" tooltip="ELEMENTAIRE DE BOULT/SUIPPE"/>
        </xdr:cNvPr>
        <xdr:cNvSpPr/>
      </xdr:nvSpPr>
      <xdr:spPr>
        <a:xfrm>
          <a:off x="5853164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483728</xdr:colOff>
      <xdr:row>4</xdr:row>
      <xdr:rowOff>105185</xdr:rowOff>
    </xdr:from>
    <xdr:to>
      <xdr:col>13</xdr:col>
      <xdr:colOff>392983</xdr:colOff>
      <xdr:row>5</xdr:row>
      <xdr:rowOff>1024</xdr:rowOff>
    </xdr:to>
    <xdr:sp macro="" textlink="">
      <xdr:nvSpPr>
        <xdr:cNvPr id="36" name="Organigramme : Stockage interne 35">
          <a:hlinkClick xmlns:r="http://schemas.openxmlformats.org/officeDocument/2006/relationships" r:id="rId16" tooltip="ELEMENTAIRE WARMERIVILLE"/>
        </xdr:cNvPr>
        <xdr:cNvSpPr/>
      </xdr:nvSpPr>
      <xdr:spPr>
        <a:xfrm>
          <a:off x="6977115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508307</xdr:colOff>
      <xdr:row>4</xdr:row>
      <xdr:rowOff>114710</xdr:rowOff>
    </xdr:from>
    <xdr:to>
      <xdr:col>7</xdr:col>
      <xdr:colOff>427089</xdr:colOff>
      <xdr:row>5</xdr:row>
      <xdr:rowOff>1024</xdr:rowOff>
    </xdr:to>
    <xdr:sp macro="" textlink="">
      <xdr:nvSpPr>
        <xdr:cNvPr id="37" name="Organigramme : Stockage interne 36">
          <a:hlinkClick xmlns:r="http://schemas.openxmlformats.org/officeDocument/2006/relationships" r:id="rId17" tooltip="ELEMENTAIRE AUMENANCOURT"/>
        </xdr:cNvPr>
        <xdr:cNvSpPr/>
      </xdr:nvSpPr>
      <xdr:spPr>
        <a:xfrm>
          <a:off x="3929113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493764</xdr:colOff>
      <xdr:row>4</xdr:row>
      <xdr:rowOff>105185</xdr:rowOff>
    </xdr:from>
    <xdr:to>
      <xdr:col>9</xdr:col>
      <xdr:colOff>336345</xdr:colOff>
      <xdr:row>5</xdr:row>
      <xdr:rowOff>1024</xdr:rowOff>
    </xdr:to>
    <xdr:sp macro="" textlink="">
      <xdr:nvSpPr>
        <xdr:cNvPr id="38" name="Organigramme : Stockage interne 37">
          <a:hlinkClick xmlns:r="http://schemas.openxmlformats.org/officeDocument/2006/relationships" r:id="rId18" tooltip="ELEMENTAIRE DE BAZANCOURT"/>
        </xdr:cNvPr>
        <xdr:cNvSpPr/>
      </xdr:nvSpPr>
      <xdr:spPr>
        <a:xfrm>
          <a:off x="4938764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243861</xdr:colOff>
      <xdr:row>5</xdr:row>
      <xdr:rowOff>39126</xdr:rowOff>
    </xdr:from>
    <xdr:to>
      <xdr:col>10</xdr:col>
      <xdr:colOff>510049</xdr:colOff>
      <xdr:row>7</xdr:row>
      <xdr:rowOff>126181</xdr:rowOff>
    </xdr:to>
    <xdr:sp macro="" textlink="">
      <xdr:nvSpPr>
        <xdr:cNvPr id="39" name="Explosion 2 38">
          <a:hlinkClick xmlns:r="http://schemas.openxmlformats.org/officeDocument/2006/relationships" r:id="rId19" tooltip="COMMANDES"/>
        </xdr:cNvPr>
        <xdr:cNvSpPr/>
      </xdr:nvSpPr>
      <xdr:spPr>
        <a:xfrm>
          <a:off x="4176764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923926</xdr:colOff>
      <xdr:row>1</xdr:row>
      <xdr:rowOff>49718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418681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52230</xdr:colOff>
      <xdr:row>1</xdr:row>
      <xdr:rowOff>49718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247482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99856</xdr:colOff>
      <xdr:row>0</xdr:row>
      <xdr:rowOff>1</xdr:rowOff>
    </xdr:from>
    <xdr:to>
      <xdr:col>5</xdr:col>
      <xdr:colOff>406121</xdr:colOff>
      <xdr:row>1</xdr:row>
      <xdr:rowOff>49718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219032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30669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409281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26377</xdr:rowOff>
    </xdr:from>
    <xdr:to>
      <xdr:col>3</xdr:col>
      <xdr:colOff>365091</xdr:colOff>
      <xdr:row>7</xdr:row>
      <xdr:rowOff>39147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552158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81537</xdr:colOff>
      <xdr:row>0</xdr:row>
      <xdr:rowOff>0</xdr:rowOff>
    </xdr:from>
    <xdr:to>
      <xdr:col>12</xdr:col>
      <xdr:colOff>397327</xdr:colOff>
      <xdr:row>1</xdr:row>
      <xdr:rowOff>40193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790905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482322</xdr:colOff>
      <xdr:row>0</xdr:row>
      <xdr:rowOff>9525</xdr:rowOff>
    </xdr:from>
    <xdr:to>
      <xdr:col>7</xdr:col>
      <xdr:colOff>332852</xdr:colOff>
      <xdr:row>1</xdr:row>
      <xdr:rowOff>40193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4114382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145283</xdr:colOff>
      <xdr:row>0</xdr:row>
      <xdr:rowOff>1</xdr:rowOff>
    </xdr:from>
    <xdr:to>
      <xdr:col>11</xdr:col>
      <xdr:colOff>43438</xdr:colOff>
      <xdr:row>1</xdr:row>
      <xdr:rowOff>21143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828882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390001</xdr:colOff>
      <xdr:row>0</xdr:row>
      <xdr:rowOff>9526</xdr:rowOff>
    </xdr:from>
    <xdr:to>
      <xdr:col>9</xdr:col>
      <xdr:colOff>107182</xdr:colOff>
      <xdr:row>1</xdr:row>
      <xdr:rowOff>40193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5047831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157005</xdr:colOff>
      <xdr:row>5</xdr:row>
      <xdr:rowOff>16852</xdr:rowOff>
    </xdr:from>
    <xdr:to>
      <xdr:col>6</xdr:col>
      <xdr:colOff>109644</xdr:colOff>
      <xdr:row>7</xdr:row>
      <xdr:rowOff>114204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276181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109799</xdr:rowOff>
    </xdr:from>
    <xdr:to>
      <xdr:col>4</xdr:col>
      <xdr:colOff>59540</xdr:colOff>
      <xdr:row>4</xdr:row>
      <xdr:rowOff>347924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237957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109800</xdr:rowOff>
    </xdr:from>
    <xdr:to>
      <xdr:col>2</xdr:col>
      <xdr:colOff>1733551</xdr:colOff>
      <xdr:row>4</xdr:row>
      <xdr:rowOff>357450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371182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119325</xdr:rowOff>
    </xdr:from>
    <xdr:to>
      <xdr:col>2</xdr:col>
      <xdr:colOff>828675</xdr:colOff>
      <xdr:row>4</xdr:row>
      <xdr:rowOff>366975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437731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128430</xdr:colOff>
      <xdr:row>4</xdr:row>
      <xdr:rowOff>109799</xdr:rowOff>
    </xdr:from>
    <xdr:to>
      <xdr:col>5</xdr:col>
      <xdr:colOff>463271</xdr:colOff>
      <xdr:row>4</xdr:row>
      <xdr:rowOff>338399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247606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383407</xdr:colOff>
      <xdr:row>4</xdr:row>
      <xdr:rowOff>109800</xdr:rowOff>
    </xdr:from>
    <xdr:to>
      <xdr:col>11</xdr:col>
      <xdr:colOff>424437</xdr:colOff>
      <xdr:row>5</xdr:row>
      <xdr:rowOff>16852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6067006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481589</xdr:colOff>
      <xdr:row>4</xdr:row>
      <xdr:rowOff>109799</xdr:rowOff>
    </xdr:from>
    <xdr:to>
      <xdr:col>13</xdr:col>
      <xdr:colOff>389269</xdr:colOff>
      <xdr:row>5</xdr:row>
      <xdr:rowOff>7327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7190957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510895</xdr:colOff>
      <xdr:row>4</xdr:row>
      <xdr:rowOff>119324</xdr:rowOff>
    </xdr:from>
    <xdr:to>
      <xdr:col>7</xdr:col>
      <xdr:colOff>428101</xdr:colOff>
      <xdr:row>5</xdr:row>
      <xdr:rowOff>7327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4142955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494776</xdr:colOff>
      <xdr:row>4</xdr:row>
      <xdr:rowOff>109799</xdr:rowOff>
    </xdr:from>
    <xdr:to>
      <xdr:col>9</xdr:col>
      <xdr:colOff>335782</xdr:colOff>
      <xdr:row>5</xdr:row>
      <xdr:rowOff>7327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5152606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245661</xdr:colOff>
      <xdr:row>5</xdr:row>
      <xdr:rowOff>45429</xdr:rowOff>
    </xdr:from>
    <xdr:to>
      <xdr:col>10</xdr:col>
      <xdr:colOff>508697</xdr:colOff>
      <xdr:row>7</xdr:row>
      <xdr:rowOff>134397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390606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923926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421105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45619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249906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93245</xdr:colOff>
      <xdr:row>0</xdr:row>
      <xdr:rowOff>1</xdr:rowOff>
    </xdr:from>
    <xdr:to>
      <xdr:col>5</xdr:col>
      <xdr:colOff>401052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221456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411705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14037</xdr:rowOff>
    </xdr:from>
    <xdr:to>
      <xdr:col>3</xdr:col>
      <xdr:colOff>356938</xdr:colOff>
      <xdr:row>7</xdr:row>
      <xdr:rowOff>23061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554582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85724</xdr:colOff>
      <xdr:row>0</xdr:row>
      <xdr:rowOff>0</xdr:rowOff>
    </xdr:from>
    <xdr:to>
      <xdr:col>12</xdr:col>
      <xdr:colOff>403057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793329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477253</xdr:colOff>
      <xdr:row>0</xdr:row>
      <xdr:rowOff>9525</xdr:rowOff>
    </xdr:from>
    <xdr:to>
      <xdr:col>7</xdr:col>
      <xdr:colOff>330869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4116806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146385</xdr:colOff>
      <xdr:row>0</xdr:row>
      <xdr:rowOff>1</xdr:rowOff>
    </xdr:from>
    <xdr:to>
      <xdr:col>11</xdr:col>
      <xdr:colOff>47625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831306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388018</xdr:colOff>
      <xdr:row>0</xdr:row>
      <xdr:rowOff>9526</xdr:rowOff>
    </xdr:from>
    <xdr:to>
      <xdr:col>9</xdr:col>
      <xdr:colOff>108284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5050255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150394</xdr:colOff>
      <xdr:row>5</xdr:row>
      <xdr:rowOff>4512</xdr:rowOff>
    </xdr:from>
    <xdr:to>
      <xdr:col>6</xdr:col>
      <xdr:colOff>106118</xdr:colOff>
      <xdr:row>7</xdr:row>
      <xdr:rowOff>98118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278605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100764</xdr:rowOff>
    </xdr:from>
    <xdr:to>
      <xdr:col>4</xdr:col>
      <xdr:colOff>52929</xdr:colOff>
      <xdr:row>4</xdr:row>
      <xdr:rowOff>338889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240381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100765</xdr:rowOff>
    </xdr:from>
    <xdr:to>
      <xdr:col>2</xdr:col>
      <xdr:colOff>1733551</xdr:colOff>
      <xdr:row>4</xdr:row>
      <xdr:rowOff>348415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373606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110290</xdr:rowOff>
    </xdr:from>
    <xdr:to>
      <xdr:col>2</xdr:col>
      <xdr:colOff>828675</xdr:colOff>
      <xdr:row>4</xdr:row>
      <xdr:rowOff>357940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440155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121819</xdr:colOff>
      <xdr:row>4</xdr:row>
      <xdr:rowOff>100764</xdr:rowOff>
    </xdr:from>
    <xdr:to>
      <xdr:col>5</xdr:col>
      <xdr:colOff>458202</xdr:colOff>
      <xdr:row>4</xdr:row>
      <xdr:rowOff>329364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250030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384509</xdr:colOff>
      <xdr:row>4</xdr:row>
      <xdr:rowOff>100765</xdr:rowOff>
    </xdr:from>
    <xdr:to>
      <xdr:col>11</xdr:col>
      <xdr:colOff>428624</xdr:colOff>
      <xdr:row>5</xdr:row>
      <xdr:rowOff>4512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6069430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485776</xdr:colOff>
      <xdr:row>4</xdr:row>
      <xdr:rowOff>100764</xdr:rowOff>
    </xdr:from>
    <xdr:to>
      <xdr:col>13</xdr:col>
      <xdr:colOff>396541</xdr:colOff>
      <xdr:row>4</xdr:row>
      <xdr:rowOff>396039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7193381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505826</xdr:colOff>
      <xdr:row>4</xdr:row>
      <xdr:rowOff>110289</xdr:rowOff>
    </xdr:from>
    <xdr:to>
      <xdr:col>7</xdr:col>
      <xdr:colOff>426118</xdr:colOff>
      <xdr:row>4</xdr:row>
      <xdr:rowOff>396039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4145379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492793</xdr:colOff>
      <xdr:row>4</xdr:row>
      <xdr:rowOff>100764</xdr:rowOff>
    </xdr:from>
    <xdr:to>
      <xdr:col>9</xdr:col>
      <xdr:colOff>336884</xdr:colOff>
      <xdr:row>4</xdr:row>
      <xdr:rowOff>396039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5155030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242135</xdr:colOff>
      <xdr:row>5</xdr:row>
      <xdr:rowOff>33089</xdr:rowOff>
    </xdr:from>
    <xdr:to>
      <xdr:col>11</xdr:col>
      <xdr:colOff>0</xdr:colOff>
      <xdr:row>7</xdr:row>
      <xdr:rowOff>118311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393030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49422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06675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47985</xdr:colOff>
      <xdr:row>1</xdr:row>
      <xdr:rowOff>49422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35476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95611</xdr:colOff>
      <xdr:row>0</xdr:row>
      <xdr:rowOff>1</xdr:rowOff>
    </xdr:from>
    <xdr:to>
      <xdr:col>5</xdr:col>
      <xdr:colOff>402567</xdr:colOff>
      <xdr:row>1</xdr:row>
      <xdr:rowOff>49422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07026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30373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197275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20847</xdr:rowOff>
    </xdr:from>
    <xdr:to>
      <xdr:col>3</xdr:col>
      <xdr:colOff>360154</xdr:colOff>
      <xdr:row>7</xdr:row>
      <xdr:rowOff>34506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40152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82130</xdr:colOff>
      <xdr:row>0</xdr:row>
      <xdr:rowOff>0</xdr:rowOff>
    </xdr:from>
    <xdr:to>
      <xdr:col>12</xdr:col>
      <xdr:colOff>398612</xdr:colOff>
      <xdr:row>1</xdr:row>
      <xdr:rowOff>39897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78899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478768</xdr:colOff>
      <xdr:row>0</xdr:row>
      <xdr:rowOff>9525</xdr:rowOff>
    </xdr:from>
    <xdr:to>
      <xdr:col>7</xdr:col>
      <xdr:colOff>330681</xdr:colOff>
      <xdr:row>1</xdr:row>
      <xdr:rowOff>39897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2376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144494</xdr:colOff>
      <xdr:row>0</xdr:row>
      <xdr:rowOff>1</xdr:rowOff>
    </xdr:from>
    <xdr:to>
      <xdr:col>11</xdr:col>
      <xdr:colOff>44031</xdr:colOff>
      <xdr:row>1</xdr:row>
      <xdr:rowOff>20847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16876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387830</xdr:colOff>
      <xdr:row>0</xdr:row>
      <xdr:rowOff>9526</xdr:rowOff>
    </xdr:from>
    <xdr:to>
      <xdr:col>9</xdr:col>
      <xdr:colOff>106393</xdr:colOff>
      <xdr:row>1</xdr:row>
      <xdr:rowOff>39897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35825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152760</xdr:colOff>
      <xdr:row>5</xdr:row>
      <xdr:rowOff>11322</xdr:rowOff>
    </xdr:from>
    <xdr:to>
      <xdr:col>6</xdr:col>
      <xdr:colOff>106781</xdr:colOff>
      <xdr:row>7</xdr:row>
      <xdr:rowOff>109563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064175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110885</xdr:rowOff>
    </xdr:from>
    <xdr:to>
      <xdr:col>4</xdr:col>
      <xdr:colOff>55295</xdr:colOff>
      <xdr:row>4</xdr:row>
      <xdr:rowOff>349010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25951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110886</xdr:rowOff>
    </xdr:from>
    <xdr:to>
      <xdr:col>2</xdr:col>
      <xdr:colOff>1733551</xdr:colOff>
      <xdr:row>4</xdr:row>
      <xdr:rowOff>358536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59176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120411</xdr:rowOff>
    </xdr:from>
    <xdr:to>
      <xdr:col>2</xdr:col>
      <xdr:colOff>828675</xdr:colOff>
      <xdr:row>4</xdr:row>
      <xdr:rowOff>368061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25725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124185</xdr:colOff>
      <xdr:row>4</xdr:row>
      <xdr:rowOff>110885</xdr:rowOff>
    </xdr:from>
    <xdr:to>
      <xdr:col>5</xdr:col>
      <xdr:colOff>459717</xdr:colOff>
      <xdr:row>4</xdr:row>
      <xdr:rowOff>339485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35600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382618</xdr:colOff>
      <xdr:row>4</xdr:row>
      <xdr:rowOff>110886</xdr:rowOff>
    </xdr:from>
    <xdr:to>
      <xdr:col>11</xdr:col>
      <xdr:colOff>425030</xdr:colOff>
      <xdr:row>5</xdr:row>
      <xdr:rowOff>11322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55000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482182</xdr:colOff>
      <xdr:row>4</xdr:row>
      <xdr:rowOff>110885</xdr:rowOff>
    </xdr:from>
    <xdr:to>
      <xdr:col>13</xdr:col>
      <xdr:colOff>391244</xdr:colOff>
      <xdr:row>5</xdr:row>
      <xdr:rowOff>1797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78951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507341</xdr:colOff>
      <xdr:row>4</xdr:row>
      <xdr:rowOff>120410</xdr:rowOff>
    </xdr:from>
    <xdr:to>
      <xdr:col>7</xdr:col>
      <xdr:colOff>425930</xdr:colOff>
      <xdr:row>5</xdr:row>
      <xdr:rowOff>1797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0949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492605</xdr:colOff>
      <xdr:row>4</xdr:row>
      <xdr:rowOff>110885</xdr:rowOff>
    </xdr:from>
    <xdr:to>
      <xdr:col>9</xdr:col>
      <xdr:colOff>334993</xdr:colOff>
      <xdr:row>5</xdr:row>
      <xdr:rowOff>1797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0600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242798</xdr:colOff>
      <xdr:row>5</xdr:row>
      <xdr:rowOff>39899</xdr:rowOff>
    </xdr:from>
    <xdr:to>
      <xdr:col>10</xdr:col>
      <xdr:colOff>508600</xdr:colOff>
      <xdr:row>7</xdr:row>
      <xdr:rowOff>129756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178600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07065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44312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35866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91938</xdr:colOff>
      <xdr:row>0</xdr:row>
      <xdr:rowOff>1</xdr:rowOff>
    </xdr:from>
    <xdr:to>
      <xdr:col>5</xdr:col>
      <xdr:colOff>397565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07416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197665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23191</xdr:rowOff>
    </xdr:from>
    <xdr:to>
      <xdr:col>3</xdr:col>
      <xdr:colOff>357809</xdr:colOff>
      <xdr:row>7</xdr:row>
      <xdr:rowOff>33959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40542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69159</xdr:colOff>
      <xdr:row>0</xdr:row>
      <xdr:rowOff>0</xdr:rowOff>
    </xdr:from>
    <xdr:to>
      <xdr:col>12</xdr:col>
      <xdr:colOff>384312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79289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473766</xdr:colOff>
      <xdr:row>0</xdr:row>
      <xdr:rowOff>9525</xdr:rowOff>
    </xdr:from>
    <xdr:to>
      <xdr:col>7</xdr:col>
      <xdr:colOff>323023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2766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134179</xdr:colOff>
      <xdr:row>0</xdr:row>
      <xdr:rowOff>1</xdr:rowOff>
    </xdr:from>
    <xdr:to>
      <xdr:col>11</xdr:col>
      <xdr:colOff>31060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17266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380172</xdr:colOff>
      <xdr:row>0</xdr:row>
      <xdr:rowOff>9526</xdr:rowOff>
    </xdr:from>
    <xdr:to>
      <xdr:col>9</xdr:col>
      <xdr:colOff>96078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36215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149087</xdr:colOff>
      <xdr:row>5</xdr:row>
      <xdr:rowOff>13666</xdr:rowOff>
    </xdr:from>
    <xdr:to>
      <xdr:col>6</xdr:col>
      <xdr:colOff>100451</xdr:colOff>
      <xdr:row>7</xdr:row>
      <xdr:rowOff>109016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064565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106432</xdr:rowOff>
    </xdr:from>
    <xdr:to>
      <xdr:col>4</xdr:col>
      <xdr:colOff>51622</xdr:colOff>
      <xdr:row>4</xdr:row>
      <xdr:rowOff>344557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26341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106433</xdr:rowOff>
    </xdr:from>
    <xdr:to>
      <xdr:col>2</xdr:col>
      <xdr:colOff>1733551</xdr:colOff>
      <xdr:row>4</xdr:row>
      <xdr:rowOff>354083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59566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115958</xdr:rowOff>
    </xdr:from>
    <xdr:to>
      <xdr:col>2</xdr:col>
      <xdr:colOff>828675</xdr:colOff>
      <xdr:row>4</xdr:row>
      <xdr:rowOff>363608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26115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120512</xdr:colOff>
      <xdr:row>4</xdr:row>
      <xdr:rowOff>106432</xdr:rowOff>
    </xdr:from>
    <xdr:to>
      <xdr:col>5</xdr:col>
      <xdr:colOff>454715</xdr:colOff>
      <xdr:row>4</xdr:row>
      <xdr:rowOff>335032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35990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372303</xdr:colOff>
      <xdr:row>4</xdr:row>
      <xdr:rowOff>106433</xdr:rowOff>
    </xdr:from>
    <xdr:to>
      <xdr:col>11</xdr:col>
      <xdr:colOff>412059</xdr:colOff>
      <xdr:row>5</xdr:row>
      <xdr:rowOff>13666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55390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469211</xdr:colOff>
      <xdr:row>4</xdr:row>
      <xdr:rowOff>106432</xdr:rowOff>
    </xdr:from>
    <xdr:to>
      <xdr:col>13</xdr:col>
      <xdr:colOff>375616</xdr:colOff>
      <xdr:row>5</xdr:row>
      <xdr:rowOff>4141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79341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502339</xdr:colOff>
      <xdr:row>4</xdr:row>
      <xdr:rowOff>115957</xdr:rowOff>
    </xdr:from>
    <xdr:to>
      <xdr:col>7</xdr:col>
      <xdr:colOff>418272</xdr:colOff>
      <xdr:row>5</xdr:row>
      <xdr:rowOff>4141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1339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484947</xdr:colOff>
      <xdr:row>4</xdr:row>
      <xdr:rowOff>106432</xdr:rowOff>
    </xdr:from>
    <xdr:to>
      <xdr:col>9</xdr:col>
      <xdr:colOff>324678</xdr:colOff>
      <xdr:row>5</xdr:row>
      <xdr:rowOff>4141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0990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236468</xdr:colOff>
      <xdr:row>5</xdr:row>
      <xdr:rowOff>42243</xdr:rowOff>
    </xdr:from>
    <xdr:to>
      <xdr:col>10</xdr:col>
      <xdr:colOff>496956</xdr:colOff>
      <xdr:row>7</xdr:row>
      <xdr:rowOff>129209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178990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10207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46311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39008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93937</xdr:colOff>
      <xdr:row>0</xdr:row>
      <xdr:rowOff>1</xdr:rowOff>
    </xdr:from>
    <xdr:to>
      <xdr:col>5</xdr:col>
      <xdr:colOff>400707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10558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200807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42041</xdr:rowOff>
    </xdr:from>
    <xdr:to>
      <xdr:col>3</xdr:col>
      <xdr:colOff>358667</xdr:colOff>
      <xdr:row>7</xdr:row>
      <xdr:rowOff>185902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43684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79155</xdr:colOff>
      <xdr:row>0</xdr:row>
      <xdr:rowOff>0</xdr:rowOff>
    </xdr:from>
    <xdr:to>
      <xdr:col>12</xdr:col>
      <xdr:colOff>395451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82431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476908</xdr:colOff>
      <xdr:row>0</xdr:row>
      <xdr:rowOff>9525</xdr:rowOff>
    </xdr:from>
    <xdr:to>
      <xdr:col>7</xdr:col>
      <xdr:colOff>328449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5908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141891</xdr:colOff>
      <xdr:row>0</xdr:row>
      <xdr:rowOff>1</xdr:rowOff>
    </xdr:from>
    <xdr:to>
      <xdr:col>11</xdr:col>
      <xdr:colOff>41056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20408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385598</xdr:colOff>
      <xdr:row>0</xdr:row>
      <xdr:rowOff>9526</xdr:rowOff>
    </xdr:from>
    <xdr:to>
      <xdr:col>9</xdr:col>
      <xdr:colOff>103790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39357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151086</xdr:colOff>
      <xdr:row>5</xdr:row>
      <xdr:rowOff>32516</xdr:rowOff>
    </xdr:from>
    <xdr:to>
      <xdr:col>6</xdr:col>
      <xdr:colOff>104736</xdr:colOff>
      <xdr:row>8</xdr:row>
      <xdr:rowOff>70459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067707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89009</xdr:rowOff>
    </xdr:from>
    <xdr:to>
      <xdr:col>4</xdr:col>
      <xdr:colOff>53621</xdr:colOff>
      <xdr:row>4</xdr:row>
      <xdr:rowOff>327134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29483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89010</xdr:rowOff>
    </xdr:from>
    <xdr:to>
      <xdr:col>2</xdr:col>
      <xdr:colOff>1733551</xdr:colOff>
      <xdr:row>4</xdr:row>
      <xdr:rowOff>336660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62708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98535</xdr:rowOff>
    </xdr:from>
    <xdr:to>
      <xdr:col>2</xdr:col>
      <xdr:colOff>828675</xdr:colOff>
      <xdr:row>4</xdr:row>
      <xdr:rowOff>346185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29257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122511</xdr:colOff>
      <xdr:row>4</xdr:row>
      <xdr:rowOff>89009</xdr:rowOff>
    </xdr:from>
    <xdr:to>
      <xdr:col>5</xdr:col>
      <xdr:colOff>457857</xdr:colOff>
      <xdr:row>4</xdr:row>
      <xdr:rowOff>317609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39132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380015</xdr:colOff>
      <xdr:row>4</xdr:row>
      <xdr:rowOff>89010</xdr:rowOff>
    </xdr:from>
    <xdr:to>
      <xdr:col>11</xdr:col>
      <xdr:colOff>422055</xdr:colOff>
      <xdr:row>5</xdr:row>
      <xdr:rowOff>32516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58532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479207</xdr:colOff>
      <xdr:row>4</xdr:row>
      <xdr:rowOff>89009</xdr:rowOff>
    </xdr:from>
    <xdr:to>
      <xdr:col>13</xdr:col>
      <xdr:colOff>387898</xdr:colOff>
      <xdr:row>5</xdr:row>
      <xdr:rowOff>22991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82483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505481</xdr:colOff>
      <xdr:row>4</xdr:row>
      <xdr:rowOff>98534</xdr:rowOff>
    </xdr:from>
    <xdr:to>
      <xdr:col>7</xdr:col>
      <xdr:colOff>423698</xdr:colOff>
      <xdr:row>5</xdr:row>
      <xdr:rowOff>22991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4481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490373</xdr:colOff>
      <xdr:row>4</xdr:row>
      <xdr:rowOff>89009</xdr:rowOff>
    </xdr:from>
    <xdr:to>
      <xdr:col>9</xdr:col>
      <xdr:colOff>332390</xdr:colOff>
      <xdr:row>5</xdr:row>
      <xdr:rowOff>22991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4132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240753</xdr:colOff>
      <xdr:row>5</xdr:row>
      <xdr:rowOff>61093</xdr:rowOff>
    </xdr:from>
    <xdr:to>
      <xdr:col>10</xdr:col>
      <xdr:colOff>505810</xdr:colOff>
      <xdr:row>8</xdr:row>
      <xdr:rowOff>90652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182132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923926</xdr:colOff>
      <xdr:row>1</xdr:row>
      <xdr:rowOff>42740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07596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2</xdr:col>
      <xdr:colOff>1828801</xdr:colOff>
      <xdr:row>0</xdr:row>
      <xdr:rowOff>0</xdr:rowOff>
    </xdr:from>
    <xdr:to>
      <xdr:col>4</xdr:col>
      <xdr:colOff>53975</xdr:colOff>
      <xdr:row>1</xdr:row>
      <xdr:rowOff>42740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36397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4</xdr:col>
      <xdr:colOff>101601</xdr:colOff>
      <xdr:row>0</xdr:row>
      <xdr:rowOff>1</xdr:rowOff>
    </xdr:from>
    <xdr:to>
      <xdr:col>5</xdr:col>
      <xdr:colOff>407865</xdr:colOff>
      <xdr:row>1</xdr:row>
      <xdr:rowOff>42740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07947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2</xdr:col>
      <xdr:colOff>990600</xdr:colOff>
      <xdr:row>0</xdr:row>
      <xdr:rowOff>0</xdr:rowOff>
    </xdr:from>
    <xdr:to>
      <xdr:col>2</xdr:col>
      <xdr:colOff>1790699</xdr:colOff>
      <xdr:row>1</xdr:row>
      <xdr:rowOff>23691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198196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2</xdr:col>
      <xdr:colOff>1133477</xdr:colOff>
      <xdr:row>5</xdr:row>
      <xdr:rowOff>14165</xdr:rowOff>
    </xdr:from>
    <xdr:to>
      <xdr:col>3</xdr:col>
      <xdr:colOff>366835</xdr:colOff>
      <xdr:row>7</xdr:row>
      <xdr:rowOff>23446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41073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11</xdr:col>
      <xdr:colOff>83282</xdr:colOff>
      <xdr:row>0</xdr:row>
      <xdr:rowOff>0</xdr:rowOff>
    </xdr:from>
    <xdr:to>
      <xdr:col>12</xdr:col>
      <xdr:colOff>399072</xdr:colOff>
      <xdr:row>1</xdr:row>
      <xdr:rowOff>33215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79820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5</xdr:col>
      <xdr:colOff>484066</xdr:colOff>
      <xdr:row>0</xdr:row>
      <xdr:rowOff>9525</xdr:rowOff>
    </xdr:from>
    <xdr:to>
      <xdr:col>7</xdr:col>
      <xdr:colOff>334597</xdr:colOff>
      <xdr:row>1</xdr:row>
      <xdr:rowOff>33215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3297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9</xdr:col>
      <xdr:colOff>147028</xdr:colOff>
      <xdr:row>0</xdr:row>
      <xdr:rowOff>1</xdr:rowOff>
    </xdr:from>
    <xdr:to>
      <xdr:col>11</xdr:col>
      <xdr:colOff>45183</xdr:colOff>
      <xdr:row>1</xdr:row>
      <xdr:rowOff>14165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17797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7</xdr:col>
      <xdr:colOff>391746</xdr:colOff>
      <xdr:row>0</xdr:row>
      <xdr:rowOff>9526</xdr:rowOff>
    </xdr:from>
    <xdr:to>
      <xdr:col>9</xdr:col>
      <xdr:colOff>108927</xdr:colOff>
      <xdr:row>1</xdr:row>
      <xdr:rowOff>33215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36746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4</xdr:col>
      <xdr:colOff>158750</xdr:colOff>
      <xdr:row>5</xdr:row>
      <xdr:rowOff>4640</xdr:rowOff>
    </xdr:from>
    <xdr:to>
      <xdr:col>6</xdr:col>
      <xdr:colOff>111389</xdr:colOff>
      <xdr:row>7</xdr:row>
      <xdr:rowOff>98503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065096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2</xdr:col>
      <xdr:colOff>1819276</xdr:colOff>
      <xdr:row>4</xdr:row>
      <xdr:rowOff>102821</xdr:rowOff>
    </xdr:from>
    <xdr:to>
      <xdr:col>4</xdr:col>
      <xdr:colOff>61285</xdr:colOff>
      <xdr:row>4</xdr:row>
      <xdr:rowOff>340946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26872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2</xdr:col>
      <xdr:colOff>952501</xdr:colOff>
      <xdr:row>4</xdr:row>
      <xdr:rowOff>102822</xdr:rowOff>
    </xdr:from>
    <xdr:to>
      <xdr:col>2</xdr:col>
      <xdr:colOff>1733551</xdr:colOff>
      <xdr:row>4</xdr:row>
      <xdr:rowOff>350472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60097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2</xdr:col>
      <xdr:colOff>19050</xdr:colOff>
      <xdr:row>4</xdr:row>
      <xdr:rowOff>112347</xdr:rowOff>
    </xdr:from>
    <xdr:to>
      <xdr:col>2</xdr:col>
      <xdr:colOff>828675</xdr:colOff>
      <xdr:row>4</xdr:row>
      <xdr:rowOff>359997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26646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4</xdr:col>
      <xdr:colOff>130175</xdr:colOff>
      <xdr:row>4</xdr:row>
      <xdr:rowOff>102821</xdr:rowOff>
    </xdr:from>
    <xdr:to>
      <xdr:col>5</xdr:col>
      <xdr:colOff>465015</xdr:colOff>
      <xdr:row>4</xdr:row>
      <xdr:rowOff>331421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36521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9</xdr:col>
      <xdr:colOff>385152</xdr:colOff>
      <xdr:row>4</xdr:row>
      <xdr:rowOff>102822</xdr:rowOff>
    </xdr:from>
    <xdr:to>
      <xdr:col>11</xdr:col>
      <xdr:colOff>426182</xdr:colOff>
      <xdr:row>5</xdr:row>
      <xdr:rowOff>4640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55921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11</xdr:col>
      <xdr:colOff>483334</xdr:colOff>
      <xdr:row>4</xdr:row>
      <xdr:rowOff>102821</xdr:rowOff>
    </xdr:from>
    <xdr:to>
      <xdr:col>13</xdr:col>
      <xdr:colOff>391013</xdr:colOff>
      <xdr:row>4</xdr:row>
      <xdr:rowOff>398096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79872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5</xdr:col>
      <xdr:colOff>512639</xdr:colOff>
      <xdr:row>4</xdr:row>
      <xdr:rowOff>112346</xdr:rowOff>
    </xdr:from>
    <xdr:to>
      <xdr:col>7</xdr:col>
      <xdr:colOff>429846</xdr:colOff>
      <xdr:row>4</xdr:row>
      <xdr:rowOff>398096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1870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7</xdr:col>
      <xdr:colOff>496521</xdr:colOff>
      <xdr:row>4</xdr:row>
      <xdr:rowOff>102821</xdr:rowOff>
    </xdr:from>
    <xdr:to>
      <xdr:col>9</xdr:col>
      <xdr:colOff>337527</xdr:colOff>
      <xdr:row>4</xdr:row>
      <xdr:rowOff>398096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1521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6</xdr:col>
      <xdr:colOff>247406</xdr:colOff>
      <xdr:row>5</xdr:row>
      <xdr:rowOff>33217</xdr:rowOff>
    </xdr:from>
    <xdr:to>
      <xdr:col>10</xdr:col>
      <xdr:colOff>510442</xdr:colOff>
      <xdr:row>7</xdr:row>
      <xdr:rowOff>118696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179521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923926</xdr:colOff>
      <xdr:row>1</xdr:row>
      <xdr:rowOff>47625</xdr:rowOff>
    </xdr:to>
    <xdr:sp macro="" textlink="">
      <xdr:nvSpPr>
        <xdr:cNvPr id="2" name="Organigramme : Processus 1">
          <a:hlinkClick xmlns:r="http://schemas.openxmlformats.org/officeDocument/2006/relationships" r:id="rId1" tooltip="CANTINE_AUMENANCOURT"/>
        </xdr:cNvPr>
        <xdr:cNvSpPr/>
      </xdr:nvSpPr>
      <xdr:spPr>
        <a:xfrm>
          <a:off x="209550" y="0"/>
          <a:ext cx="923926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</a:t>
          </a:r>
          <a:r>
            <a:rPr lang="fr-FR" sz="1100" baseline="0"/>
            <a:t> </a:t>
          </a:r>
          <a:r>
            <a:rPr lang="fr-FR" sz="1100"/>
            <a:t>AUM</a:t>
          </a:r>
        </a:p>
      </xdr:txBody>
    </xdr:sp>
    <xdr:clientData/>
  </xdr:twoCellAnchor>
  <xdr:twoCellAnchor>
    <xdr:from>
      <xdr:col>1</xdr:col>
      <xdr:colOff>1828801</xdr:colOff>
      <xdr:row>0</xdr:row>
      <xdr:rowOff>0</xdr:rowOff>
    </xdr:from>
    <xdr:to>
      <xdr:col>3</xdr:col>
      <xdr:colOff>47625</xdr:colOff>
      <xdr:row>1</xdr:row>
      <xdr:rowOff>47625</xdr:rowOff>
    </xdr:to>
    <xdr:sp macro="" textlink="">
      <xdr:nvSpPr>
        <xdr:cNvPr id="3" name="Organigramme : Processus 2">
          <a:hlinkClick xmlns:r="http://schemas.openxmlformats.org/officeDocument/2006/relationships" r:id="rId2" tooltip="CANTINE_BOULT/SUIPPE"/>
        </xdr:cNvPr>
        <xdr:cNvSpPr/>
      </xdr:nvSpPr>
      <xdr:spPr>
        <a:xfrm>
          <a:off x="2038351" y="0"/>
          <a:ext cx="923924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BOULT</a:t>
          </a:r>
        </a:p>
      </xdr:txBody>
    </xdr:sp>
    <xdr:clientData/>
  </xdr:twoCellAnchor>
  <xdr:twoCellAnchor>
    <xdr:from>
      <xdr:col>3</xdr:col>
      <xdr:colOff>95251</xdr:colOff>
      <xdr:row>0</xdr:row>
      <xdr:rowOff>1</xdr:rowOff>
    </xdr:from>
    <xdr:to>
      <xdr:col>4</xdr:col>
      <xdr:colOff>400050</xdr:colOff>
      <xdr:row>1</xdr:row>
      <xdr:rowOff>47625</xdr:rowOff>
    </xdr:to>
    <xdr:sp macro="" textlink="">
      <xdr:nvSpPr>
        <xdr:cNvPr id="4" name="Organigramme : Processus 3">
          <a:hlinkClick xmlns:r="http://schemas.openxmlformats.org/officeDocument/2006/relationships" r:id="rId3" tooltip="CANTINE DE WARMERIVILLE"/>
        </xdr:cNvPr>
        <xdr:cNvSpPr/>
      </xdr:nvSpPr>
      <xdr:spPr>
        <a:xfrm>
          <a:off x="3009901" y="1"/>
          <a:ext cx="819149" cy="238124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 WAR</a:t>
          </a:r>
        </a:p>
      </xdr:txBody>
    </xdr:sp>
    <xdr:clientData/>
  </xdr:twoCellAnchor>
  <xdr:twoCellAnchor>
    <xdr:from>
      <xdr:col>1</xdr:col>
      <xdr:colOff>990600</xdr:colOff>
      <xdr:row>0</xdr:row>
      <xdr:rowOff>0</xdr:rowOff>
    </xdr:from>
    <xdr:to>
      <xdr:col>1</xdr:col>
      <xdr:colOff>1790699</xdr:colOff>
      <xdr:row>1</xdr:row>
      <xdr:rowOff>28576</xdr:rowOff>
    </xdr:to>
    <xdr:sp macro="" textlink="">
      <xdr:nvSpPr>
        <xdr:cNvPr id="5" name="Organigramme : Processus 4">
          <a:hlinkClick xmlns:r="http://schemas.openxmlformats.org/officeDocument/2006/relationships" r:id="rId4" tooltip="cantine de Bazancourt"/>
        </xdr:cNvPr>
        <xdr:cNvSpPr/>
      </xdr:nvSpPr>
      <xdr:spPr>
        <a:xfrm>
          <a:off x="1200150" y="0"/>
          <a:ext cx="800099" cy="219076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CANT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1</xdr:col>
      <xdr:colOff>1133477</xdr:colOff>
      <xdr:row>5</xdr:row>
      <xdr:rowOff>19050</xdr:rowOff>
    </xdr:from>
    <xdr:to>
      <xdr:col>2</xdr:col>
      <xdr:colOff>361951</xdr:colOff>
      <xdr:row>7</xdr:row>
      <xdr:rowOff>28575</xdr:rowOff>
    </xdr:to>
    <xdr:sp macro="" textlink="">
      <xdr:nvSpPr>
        <xdr:cNvPr id="6" name="Parchemin horizontal 5">
          <a:hlinkClick xmlns:r="http://schemas.openxmlformats.org/officeDocument/2006/relationships" r:id="rId5" tooltip="SORTIES_DES PAPIERS DES SITES"/>
        </xdr:cNvPr>
        <xdr:cNvSpPr/>
      </xdr:nvSpPr>
      <xdr:spPr>
        <a:xfrm>
          <a:off x="1343027" y="685800"/>
          <a:ext cx="1419224" cy="400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SORTIES DE PAPIERS</a:t>
          </a:r>
        </a:p>
      </xdr:txBody>
    </xdr:sp>
    <xdr:clientData/>
  </xdr:twoCellAnchor>
  <xdr:twoCellAnchor>
    <xdr:from>
      <xdr:col>10</xdr:col>
      <xdr:colOff>66674</xdr:colOff>
      <xdr:row>0</xdr:row>
      <xdr:rowOff>0</xdr:rowOff>
    </xdr:from>
    <xdr:to>
      <xdr:col>11</xdr:col>
      <xdr:colOff>380999</xdr:colOff>
      <xdr:row>1</xdr:row>
      <xdr:rowOff>38100</xdr:rowOff>
    </xdr:to>
    <xdr:sp macro="" textlink="">
      <xdr:nvSpPr>
        <xdr:cNvPr id="7" name="Arrondir un rectangle avec un coin diagonal 6">
          <a:hlinkClick xmlns:r="http://schemas.openxmlformats.org/officeDocument/2006/relationships" r:id="rId6" tooltip="CLSH DE WARMERIVILLE"/>
        </xdr:cNvPr>
        <xdr:cNvSpPr/>
      </xdr:nvSpPr>
      <xdr:spPr>
        <a:xfrm>
          <a:off x="6581774" y="0"/>
          <a:ext cx="828675" cy="228600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WAR</a:t>
          </a:r>
        </a:p>
      </xdr:txBody>
    </xdr:sp>
    <xdr:clientData/>
  </xdr:twoCellAnchor>
  <xdr:twoCellAnchor>
    <xdr:from>
      <xdr:col>4</xdr:col>
      <xdr:colOff>476251</xdr:colOff>
      <xdr:row>0</xdr:row>
      <xdr:rowOff>9525</xdr:rowOff>
    </xdr:from>
    <xdr:to>
      <xdr:col>6</xdr:col>
      <xdr:colOff>323851</xdr:colOff>
      <xdr:row>1</xdr:row>
      <xdr:rowOff>38100</xdr:rowOff>
    </xdr:to>
    <xdr:sp macro="" textlink="">
      <xdr:nvSpPr>
        <xdr:cNvPr id="8" name="Arrondir un rectangle avec un coin diagonal 7">
          <a:hlinkClick xmlns:r="http://schemas.openxmlformats.org/officeDocument/2006/relationships" r:id="rId7" tooltip="CLSH D'AUMENANCOURT"/>
        </xdr:cNvPr>
        <xdr:cNvSpPr/>
      </xdr:nvSpPr>
      <xdr:spPr>
        <a:xfrm>
          <a:off x="3905251" y="9525"/>
          <a:ext cx="876300" cy="219075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AUM</a:t>
          </a:r>
        </a:p>
      </xdr:txBody>
    </xdr:sp>
    <xdr:clientData/>
  </xdr:twoCellAnchor>
  <xdr:twoCellAnchor>
    <xdr:from>
      <xdr:col>8</xdr:col>
      <xdr:colOff>133351</xdr:colOff>
      <xdr:row>0</xdr:row>
      <xdr:rowOff>1</xdr:rowOff>
    </xdr:from>
    <xdr:to>
      <xdr:col>10</xdr:col>
      <xdr:colOff>28575</xdr:colOff>
      <xdr:row>1</xdr:row>
      <xdr:rowOff>19050</xdr:rowOff>
    </xdr:to>
    <xdr:sp macro="" textlink="">
      <xdr:nvSpPr>
        <xdr:cNvPr id="9" name="Arrondir un rectangle avec un coin diagonal 8">
          <a:hlinkClick xmlns:r="http://schemas.openxmlformats.org/officeDocument/2006/relationships" r:id="rId8" tooltip="CLSH DE BOULT"/>
        </xdr:cNvPr>
        <xdr:cNvSpPr/>
      </xdr:nvSpPr>
      <xdr:spPr>
        <a:xfrm>
          <a:off x="5619751" y="1"/>
          <a:ext cx="923924" cy="209549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BOULT</a:t>
          </a:r>
        </a:p>
      </xdr:txBody>
    </xdr:sp>
    <xdr:clientData/>
  </xdr:twoCellAnchor>
  <xdr:twoCellAnchor>
    <xdr:from>
      <xdr:col>6</xdr:col>
      <xdr:colOff>381000</xdr:colOff>
      <xdr:row>0</xdr:row>
      <xdr:rowOff>9526</xdr:rowOff>
    </xdr:from>
    <xdr:to>
      <xdr:col>8</xdr:col>
      <xdr:colOff>95250</xdr:colOff>
      <xdr:row>1</xdr:row>
      <xdr:rowOff>38100</xdr:rowOff>
    </xdr:to>
    <xdr:sp macro="" textlink="">
      <xdr:nvSpPr>
        <xdr:cNvPr id="10" name="Arrondir un rectangle avec un coin diagonal 9">
          <a:hlinkClick xmlns:r="http://schemas.openxmlformats.org/officeDocument/2006/relationships" r:id="rId9" tooltip="CLSH DE BAZANCOURT"/>
        </xdr:cNvPr>
        <xdr:cNvSpPr/>
      </xdr:nvSpPr>
      <xdr:spPr>
        <a:xfrm>
          <a:off x="4838700" y="9526"/>
          <a:ext cx="742950" cy="219074"/>
        </a:xfrm>
        <a:prstGeom prst="round2Diag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CLSH BAZ</a:t>
          </a:r>
        </a:p>
      </xdr:txBody>
    </xdr:sp>
    <xdr:clientData/>
  </xdr:twoCellAnchor>
  <xdr:twoCellAnchor>
    <xdr:from>
      <xdr:col>3</xdr:col>
      <xdr:colOff>152400</xdr:colOff>
      <xdr:row>5</xdr:row>
      <xdr:rowOff>9525</xdr:rowOff>
    </xdr:from>
    <xdr:to>
      <xdr:col>5</xdr:col>
      <xdr:colOff>102108</xdr:colOff>
      <xdr:row>7</xdr:row>
      <xdr:rowOff>103632</xdr:rowOff>
    </xdr:to>
    <xdr:sp macro="" textlink="">
      <xdr:nvSpPr>
        <xdr:cNvPr id="11" name="Flèche droite 10">
          <a:hlinkClick xmlns:r="http://schemas.openxmlformats.org/officeDocument/2006/relationships" r:id="rId10" tooltip="STOCK REEL"/>
        </xdr:cNvPr>
        <xdr:cNvSpPr/>
      </xdr:nvSpPr>
      <xdr:spPr>
        <a:xfrm>
          <a:off x="3067050" y="676275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STOCK</a:t>
          </a:r>
        </a:p>
      </xdr:txBody>
    </xdr:sp>
    <xdr:clientData/>
  </xdr:twoCellAnchor>
  <xdr:twoCellAnchor>
    <xdr:from>
      <xdr:col>1</xdr:col>
      <xdr:colOff>1819276</xdr:colOff>
      <xdr:row>4</xdr:row>
      <xdr:rowOff>104775</xdr:rowOff>
    </xdr:from>
    <xdr:to>
      <xdr:col>3</xdr:col>
      <xdr:colOff>54935</xdr:colOff>
      <xdr:row>4</xdr:row>
      <xdr:rowOff>342900</xdr:rowOff>
    </xdr:to>
    <xdr:sp macro="" textlink="">
      <xdr:nvSpPr>
        <xdr:cNvPr id="12" name="Rectangle à coins arrondis 11">
          <a:hlinkClick xmlns:r="http://schemas.openxmlformats.org/officeDocument/2006/relationships" r:id="rId11" tooltip="MATERNELLE DE BOULT"/>
        </xdr:cNvPr>
        <xdr:cNvSpPr/>
      </xdr:nvSpPr>
      <xdr:spPr>
        <a:xfrm>
          <a:off x="2028826" y="371475"/>
          <a:ext cx="940759" cy="238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 BOULT</a:t>
          </a:r>
        </a:p>
      </xdr:txBody>
    </xdr:sp>
    <xdr:clientData/>
  </xdr:twoCellAnchor>
  <xdr:twoCellAnchor>
    <xdr:from>
      <xdr:col>1</xdr:col>
      <xdr:colOff>952501</xdr:colOff>
      <xdr:row>4</xdr:row>
      <xdr:rowOff>104776</xdr:rowOff>
    </xdr:from>
    <xdr:to>
      <xdr:col>1</xdr:col>
      <xdr:colOff>1733551</xdr:colOff>
      <xdr:row>4</xdr:row>
      <xdr:rowOff>352426</xdr:rowOff>
    </xdr:to>
    <xdr:sp macro="" textlink="">
      <xdr:nvSpPr>
        <xdr:cNvPr id="13" name="Rectangle à coins arrondis 12">
          <a:hlinkClick xmlns:r="http://schemas.openxmlformats.org/officeDocument/2006/relationships" r:id="rId12" tooltip="MATERNELLE DE BAZANCOURT"/>
        </xdr:cNvPr>
        <xdr:cNvSpPr/>
      </xdr:nvSpPr>
      <xdr:spPr>
        <a:xfrm>
          <a:off x="1162051" y="371476"/>
          <a:ext cx="781050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BAZ</a:t>
          </a:r>
        </a:p>
      </xdr:txBody>
    </xdr:sp>
    <xdr:clientData/>
  </xdr:twoCellAnchor>
  <xdr:twoCellAnchor>
    <xdr:from>
      <xdr:col>1</xdr:col>
      <xdr:colOff>19050</xdr:colOff>
      <xdr:row>4</xdr:row>
      <xdr:rowOff>114301</xdr:rowOff>
    </xdr:from>
    <xdr:to>
      <xdr:col>1</xdr:col>
      <xdr:colOff>828675</xdr:colOff>
      <xdr:row>4</xdr:row>
      <xdr:rowOff>361951</xdr:rowOff>
    </xdr:to>
    <xdr:sp macro="" textlink="">
      <xdr:nvSpPr>
        <xdr:cNvPr id="14" name="Rectangle à coins arrondis 13">
          <a:hlinkClick xmlns:r="http://schemas.openxmlformats.org/officeDocument/2006/relationships" r:id="rId13" tooltip="MATERNELLE D'AUMENANCOURT"/>
        </xdr:cNvPr>
        <xdr:cNvSpPr/>
      </xdr:nvSpPr>
      <xdr:spPr>
        <a:xfrm>
          <a:off x="228600" y="381001"/>
          <a:ext cx="809625" cy="247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AUM</a:t>
          </a:r>
        </a:p>
      </xdr:txBody>
    </xdr:sp>
    <xdr:clientData/>
  </xdr:twoCellAnchor>
  <xdr:twoCellAnchor>
    <xdr:from>
      <xdr:col>3</xdr:col>
      <xdr:colOff>123825</xdr:colOff>
      <xdr:row>4</xdr:row>
      <xdr:rowOff>104775</xdr:rowOff>
    </xdr:from>
    <xdr:to>
      <xdr:col>4</xdr:col>
      <xdr:colOff>457200</xdr:colOff>
      <xdr:row>4</xdr:row>
      <xdr:rowOff>333375</xdr:rowOff>
    </xdr:to>
    <xdr:sp macro="" textlink="">
      <xdr:nvSpPr>
        <xdr:cNvPr id="15" name="Rectangle à coins arrondis 14">
          <a:hlinkClick xmlns:r="http://schemas.openxmlformats.org/officeDocument/2006/relationships" r:id="rId14" tooltip="MATERNELLE DE WARMERIVILLE"/>
        </xdr:cNvPr>
        <xdr:cNvSpPr/>
      </xdr:nvSpPr>
      <xdr:spPr>
        <a:xfrm>
          <a:off x="3038475" y="371475"/>
          <a:ext cx="847725" cy="228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MAT WAR</a:t>
          </a:r>
        </a:p>
      </xdr:txBody>
    </xdr:sp>
    <xdr:clientData/>
  </xdr:twoCellAnchor>
  <xdr:twoCellAnchor>
    <xdr:from>
      <xdr:col>8</xdr:col>
      <xdr:colOff>371475</xdr:colOff>
      <xdr:row>4</xdr:row>
      <xdr:rowOff>104776</xdr:rowOff>
    </xdr:from>
    <xdr:to>
      <xdr:col>10</xdr:col>
      <xdr:colOff>409574</xdr:colOff>
      <xdr:row>5</xdr:row>
      <xdr:rowOff>9525</xdr:rowOff>
    </xdr:to>
    <xdr:sp macro="" textlink="">
      <xdr:nvSpPr>
        <xdr:cNvPr id="16" name="Organigramme : Stockage interne 15">
          <a:hlinkClick xmlns:r="http://schemas.openxmlformats.org/officeDocument/2006/relationships" r:id="rId15" tooltip="ELEMENTAIRE DE BOULT/SUIPPE"/>
        </xdr:cNvPr>
        <xdr:cNvSpPr/>
      </xdr:nvSpPr>
      <xdr:spPr>
        <a:xfrm>
          <a:off x="5857875" y="371476"/>
          <a:ext cx="1066799" cy="304799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BOULT</a:t>
          </a:r>
        </a:p>
      </xdr:txBody>
    </xdr:sp>
    <xdr:clientData/>
  </xdr:twoCellAnchor>
  <xdr:twoCellAnchor>
    <xdr:from>
      <xdr:col>10</xdr:col>
      <xdr:colOff>466726</xdr:colOff>
      <xdr:row>4</xdr:row>
      <xdr:rowOff>104775</xdr:rowOff>
    </xdr:from>
    <xdr:to>
      <xdr:col>12</xdr:col>
      <xdr:colOff>371475</xdr:colOff>
      <xdr:row>5</xdr:row>
      <xdr:rowOff>0</xdr:rowOff>
    </xdr:to>
    <xdr:sp macro="" textlink="">
      <xdr:nvSpPr>
        <xdr:cNvPr id="17" name="Organigramme : Stockage interne 16">
          <a:hlinkClick xmlns:r="http://schemas.openxmlformats.org/officeDocument/2006/relationships" r:id="rId16" tooltip="ELEMENTAIRE WARMERIVILLE"/>
        </xdr:cNvPr>
        <xdr:cNvSpPr/>
      </xdr:nvSpPr>
      <xdr:spPr>
        <a:xfrm>
          <a:off x="6981826" y="371475"/>
          <a:ext cx="933449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WAR</a:t>
          </a:r>
        </a:p>
      </xdr:txBody>
    </xdr:sp>
    <xdr:clientData/>
  </xdr:twoCellAnchor>
  <xdr:twoCellAnchor>
    <xdr:from>
      <xdr:col>4</xdr:col>
      <xdr:colOff>504824</xdr:colOff>
      <xdr:row>4</xdr:row>
      <xdr:rowOff>114300</xdr:rowOff>
    </xdr:from>
    <xdr:to>
      <xdr:col>6</xdr:col>
      <xdr:colOff>419100</xdr:colOff>
      <xdr:row>5</xdr:row>
      <xdr:rowOff>0</xdr:rowOff>
    </xdr:to>
    <xdr:sp macro="" textlink="">
      <xdr:nvSpPr>
        <xdr:cNvPr id="18" name="Organigramme : Stockage interne 17">
          <a:hlinkClick xmlns:r="http://schemas.openxmlformats.org/officeDocument/2006/relationships" r:id="rId17" tooltip="ELEMENTAIRE AUMENANCOURT"/>
        </xdr:cNvPr>
        <xdr:cNvSpPr/>
      </xdr:nvSpPr>
      <xdr:spPr>
        <a:xfrm>
          <a:off x="3933824" y="381000"/>
          <a:ext cx="942976" cy="285750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 AUM</a:t>
          </a:r>
        </a:p>
      </xdr:txBody>
    </xdr:sp>
    <xdr:clientData/>
  </xdr:twoCellAnchor>
  <xdr:twoCellAnchor>
    <xdr:from>
      <xdr:col>6</xdr:col>
      <xdr:colOff>485775</xdr:colOff>
      <xdr:row>4</xdr:row>
      <xdr:rowOff>104775</xdr:rowOff>
    </xdr:from>
    <xdr:to>
      <xdr:col>8</xdr:col>
      <xdr:colOff>323850</xdr:colOff>
      <xdr:row>5</xdr:row>
      <xdr:rowOff>0</xdr:rowOff>
    </xdr:to>
    <xdr:sp macro="" textlink="">
      <xdr:nvSpPr>
        <xdr:cNvPr id="19" name="Organigramme : Stockage interne 18">
          <a:hlinkClick xmlns:r="http://schemas.openxmlformats.org/officeDocument/2006/relationships" r:id="rId18" tooltip="ELEMENTAIRE DE BAZANCOURT"/>
        </xdr:cNvPr>
        <xdr:cNvSpPr/>
      </xdr:nvSpPr>
      <xdr:spPr>
        <a:xfrm>
          <a:off x="4943475" y="371475"/>
          <a:ext cx="866775" cy="295275"/>
        </a:xfrm>
        <a:prstGeom prst="flowChartInternal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ELEM</a:t>
          </a:r>
          <a:r>
            <a:rPr lang="fr-FR" sz="1100" baseline="0"/>
            <a:t> </a:t>
          </a:r>
          <a:r>
            <a:rPr lang="fr-FR" sz="1100"/>
            <a:t>BAZ</a:t>
          </a:r>
        </a:p>
      </xdr:txBody>
    </xdr:sp>
    <xdr:clientData/>
  </xdr:twoCellAnchor>
  <xdr:twoCellAnchor>
    <xdr:from>
      <xdr:col>5</xdr:col>
      <xdr:colOff>238125</xdr:colOff>
      <xdr:row>5</xdr:row>
      <xdr:rowOff>38102</xdr:rowOff>
    </xdr:from>
    <xdr:to>
      <xdr:col>9</xdr:col>
      <xdr:colOff>495300</xdr:colOff>
      <xdr:row>7</xdr:row>
      <xdr:rowOff>123825</xdr:rowOff>
    </xdr:to>
    <xdr:sp macro="" textlink="">
      <xdr:nvSpPr>
        <xdr:cNvPr id="20" name="Explosion 2 19">
          <a:hlinkClick xmlns:r="http://schemas.openxmlformats.org/officeDocument/2006/relationships" r:id="rId19" tooltip="COMMANDES"/>
        </xdr:cNvPr>
        <xdr:cNvSpPr/>
      </xdr:nvSpPr>
      <xdr:spPr>
        <a:xfrm>
          <a:off x="4181475" y="704852"/>
          <a:ext cx="2314575" cy="476248"/>
        </a:xfrm>
        <a:prstGeom prst="irregularSeal2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tx1"/>
              </a:solidFill>
            </a:rPr>
            <a:t>COMMANDES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emple%20vba%20stoc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ORTIES%20&amp;%20CONSOMMATION%20DES%20SITES.AU%2008%20Ao&#251;t%20produits%20anios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Can%20war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sh%20Bazan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Sommaire utilisateur"/>
      <sheetName val="Sommaire SSF"/>
      <sheetName val="DATABASE"/>
      <sheetName val="Historique réception"/>
      <sheetName val="Historique expédition"/>
      <sheetName val="Historique transformation"/>
      <sheetName val="Historique Extraordinaire"/>
      <sheetName val="Stocks matières premières"/>
      <sheetName val="Stock autres"/>
    </sheetNames>
    <sheetDataSet>
      <sheetData sheetId="0"/>
      <sheetData sheetId="1"/>
      <sheetData sheetId="2"/>
      <sheetData sheetId="3">
        <row r="1">
          <cell r="A1" t="str">
            <v>Type de produit</v>
          </cell>
          <cell r="B1" t="str">
            <v>Code produit</v>
          </cell>
          <cell r="C1" t="str">
            <v>Définition</v>
          </cell>
        </row>
        <row r="2">
          <cell r="A2" t="str">
            <v>anios pro renovant sanitaire 75 cl</v>
          </cell>
          <cell r="B2" t="str">
            <v>Enveloppe XS</v>
          </cell>
          <cell r="C2" t="str">
            <v>Enveloppe bulle pour 1 sachet de spiruline</v>
          </cell>
        </row>
        <row r="3">
          <cell r="A3" t="str">
            <v>anios pro renovant sanitaire 5 l</v>
          </cell>
          <cell r="B3" t="str">
            <v>Enveloppe S</v>
          </cell>
          <cell r="C3" t="str">
            <v>Enveloppe bulle pour 2 à 3 sachets de spiruline</v>
          </cell>
        </row>
        <row r="4">
          <cell r="A4" t="str">
            <v>anios nettoyant desinfectant multisurfaces 75 cl</v>
          </cell>
          <cell r="B4" t="str">
            <v>Enveloppe M</v>
          </cell>
          <cell r="C4" t="str">
            <v>Enveloppe bulle pour 4 à 6 sachets de spiruline</v>
          </cell>
        </row>
        <row r="5">
          <cell r="A5" t="str">
            <v>anios nettoyant desinfectant multisurfaces 5 l</v>
          </cell>
          <cell r="B5" t="str">
            <v>Carton XS</v>
          </cell>
          <cell r="C5" t="str">
            <v>Carton très petit pour envoi de 6 à 20 sachets</v>
          </cell>
        </row>
        <row r="6">
          <cell r="A6" t="str">
            <v>5 en 1 75 cl</v>
          </cell>
          <cell r="B6" t="str">
            <v>Carton S</v>
          </cell>
          <cell r="C6" t="str">
            <v>Carton petit pour envoi 20 à 30 sachets</v>
          </cell>
        </row>
        <row r="7">
          <cell r="A7" t="str">
            <v>5 en 1 5 l</v>
          </cell>
          <cell r="B7" t="str">
            <v>Carton M</v>
          </cell>
          <cell r="C7" t="str">
            <v>Carton moyen pour envoi de 30 à 40 sachets</v>
          </cell>
        </row>
        <row r="8">
          <cell r="A8">
            <v>0</v>
          </cell>
          <cell r="B8" t="str">
            <v>Carton L</v>
          </cell>
          <cell r="C8" t="str">
            <v>Carton grand pour envoi de + de 40 sachets</v>
          </cell>
        </row>
        <row r="9">
          <cell r="A9">
            <v>0</v>
          </cell>
          <cell r="B9">
            <v>1</v>
          </cell>
          <cell r="C9" t="str">
            <v>S1</v>
          </cell>
        </row>
        <row r="10">
          <cell r="A10">
            <v>0</v>
          </cell>
          <cell r="B10">
            <v>2</v>
          </cell>
          <cell r="C10" t="str">
            <v>S2</v>
          </cell>
        </row>
        <row r="11">
          <cell r="A11" t="str">
            <v>charlottes</v>
          </cell>
          <cell r="B11">
            <v>3</v>
          </cell>
          <cell r="C11" t="str">
            <v>S3</v>
          </cell>
        </row>
        <row r="12">
          <cell r="A12" t="str">
            <v>corbeilles tri selectif bleues</v>
          </cell>
          <cell r="B12">
            <v>4</v>
          </cell>
          <cell r="C12" t="str">
            <v>S4</v>
          </cell>
        </row>
        <row r="13">
          <cell r="A13" t="str">
            <v>dda 5 l</v>
          </cell>
          <cell r="B13">
            <v>5</v>
          </cell>
          <cell r="C13" t="str">
            <v>S5</v>
          </cell>
        </row>
        <row r="14">
          <cell r="A14" t="str">
            <v>ddm ou super baster</v>
          </cell>
          <cell r="B14">
            <v>6</v>
          </cell>
          <cell r="C14" t="str">
            <v>S6</v>
          </cell>
        </row>
        <row r="15">
          <cell r="A15" t="str">
            <v>decapfour</v>
          </cell>
          <cell r="B15">
            <v>7</v>
          </cell>
          <cell r="C15" t="str">
            <v>S7</v>
          </cell>
        </row>
        <row r="16">
          <cell r="A16" t="str">
            <v>detartrant 5 l</v>
          </cell>
          <cell r="B16">
            <v>8</v>
          </cell>
          <cell r="C16" t="str">
            <v>S8</v>
          </cell>
        </row>
        <row r="17">
          <cell r="A17" t="str">
            <v>dosymop</v>
          </cell>
          <cell r="B17">
            <v>9</v>
          </cell>
          <cell r="C17" t="str">
            <v>S9</v>
          </cell>
        </row>
        <row r="18">
          <cell r="A18" t="str">
            <v>pelles + balayettes</v>
          </cell>
          <cell r="B18">
            <v>10</v>
          </cell>
          <cell r="C18" t="str">
            <v>S10</v>
          </cell>
        </row>
        <row r="19">
          <cell r="A19" t="str">
            <v>éponges</v>
          </cell>
          <cell r="B19">
            <v>11</v>
          </cell>
          <cell r="C19" t="str">
            <v>S11</v>
          </cell>
        </row>
        <row r="20">
          <cell r="A20" t="str">
            <v xml:space="preserve">essuie-mains 150 m </v>
          </cell>
          <cell r="B20">
            <v>12</v>
          </cell>
          <cell r="C20" t="str">
            <v>S12</v>
          </cell>
        </row>
        <row r="21">
          <cell r="A21" t="str">
            <v>essuie-mains 150 m central</v>
          </cell>
          <cell r="B21">
            <v>13</v>
          </cell>
          <cell r="C21" t="str">
            <v>S13</v>
          </cell>
        </row>
        <row r="22">
          <cell r="A22" t="str">
            <v>essuie mains rouleau blanc 165 m 2 plis</v>
          </cell>
          <cell r="B22">
            <v>14</v>
          </cell>
          <cell r="C22" t="str">
            <v>S14</v>
          </cell>
        </row>
        <row r="23">
          <cell r="A23" t="str">
            <v>essuie mains rouleau blanc 150 m 2 plis hygenius</v>
          </cell>
          <cell r="B23">
            <v>15</v>
          </cell>
          <cell r="C23" t="str">
            <v>S15</v>
          </cell>
        </row>
        <row r="24">
          <cell r="A24" t="str">
            <v>essuie tout</v>
          </cell>
          <cell r="B24" t="str">
            <v>a</v>
          </cell>
          <cell r="C24" t="str">
            <v>aa</v>
          </cell>
        </row>
        <row r="25">
          <cell r="A25" t="str">
            <v>frange bleue micro fibres a oreilles</v>
          </cell>
          <cell r="B25" t="str">
            <v>b</v>
          </cell>
          <cell r="C25" t="str">
            <v>bb</v>
          </cell>
        </row>
        <row r="26">
          <cell r="A26" t="str">
            <v>frange bleue zébré micro fibres</v>
          </cell>
          <cell r="B26" t="str">
            <v>c</v>
          </cell>
          <cell r="C26" t="str">
            <v>cc</v>
          </cell>
        </row>
        <row r="27">
          <cell r="A27" t="str">
            <v>frange noire micro fibres</v>
          </cell>
          <cell r="B27" t="str">
            <v>d</v>
          </cell>
          <cell r="C27" t="str">
            <v>dd</v>
          </cell>
        </row>
        <row r="28">
          <cell r="A28" t="str">
            <v>frange vertes micro fibres</v>
          </cell>
          <cell r="B28" t="str">
            <v>e</v>
          </cell>
          <cell r="C28" t="str">
            <v>ee</v>
          </cell>
        </row>
        <row r="29">
          <cell r="A29" t="str">
            <v>frottoir sol</v>
          </cell>
          <cell r="B29">
            <v>16</v>
          </cell>
          <cell r="C29" t="str">
            <v>C16</v>
          </cell>
        </row>
        <row r="30">
          <cell r="A30" t="str">
            <v>gants latex 7/8</v>
          </cell>
          <cell r="B30">
            <v>17</v>
          </cell>
          <cell r="C30" t="str">
            <v>C17</v>
          </cell>
        </row>
        <row r="31">
          <cell r="A31" t="str">
            <v>gants roses</v>
          </cell>
          <cell r="B31">
            <v>18</v>
          </cell>
          <cell r="C31" t="str">
            <v>C18</v>
          </cell>
        </row>
        <row r="32">
          <cell r="A32" t="str">
            <v>gants vinyl 7/8</v>
          </cell>
          <cell r="B32">
            <v>19</v>
          </cell>
          <cell r="C32" t="str">
            <v>C19</v>
          </cell>
        </row>
        <row r="33">
          <cell r="A33" t="str">
            <v>gants vinyl 8/9</v>
          </cell>
          <cell r="B33">
            <v>20</v>
          </cell>
          <cell r="C33" t="str">
            <v>V20</v>
          </cell>
        </row>
        <row r="34">
          <cell r="A34" t="str">
            <v>gaz jaune</v>
          </cell>
          <cell r="B34">
            <v>21</v>
          </cell>
          <cell r="C34" t="str">
            <v>V21</v>
          </cell>
        </row>
        <row r="35">
          <cell r="A35" t="str">
            <v>gaz rose</v>
          </cell>
          <cell r="B35">
            <v>22</v>
          </cell>
          <cell r="C35" t="str">
            <v>V22</v>
          </cell>
        </row>
        <row r="36">
          <cell r="A36" t="str">
            <v>gobelets par 3000</v>
          </cell>
          <cell r="B36">
            <v>23</v>
          </cell>
          <cell r="C36" t="str">
            <v>V23</v>
          </cell>
        </row>
        <row r="37">
          <cell r="A37" t="str">
            <v>housse conteneur 120l</v>
          </cell>
          <cell r="B37">
            <v>100</v>
          </cell>
          <cell r="C37" t="str">
            <v>E100</v>
          </cell>
        </row>
        <row r="38">
          <cell r="A38" t="str">
            <v>housse conteneur 240l</v>
          </cell>
          <cell r="B38">
            <v>101</v>
          </cell>
          <cell r="C38" t="str">
            <v>E101</v>
          </cell>
        </row>
        <row r="39">
          <cell r="A39" t="str">
            <v>housse micro flex</v>
          </cell>
          <cell r="B39">
            <v>102</v>
          </cell>
          <cell r="C39" t="str">
            <v>E102</v>
          </cell>
        </row>
        <row r="40">
          <cell r="A40" t="str">
            <v>induspray 1 l</v>
          </cell>
          <cell r="B40">
            <v>103</v>
          </cell>
          <cell r="C40" t="str">
            <v>E103</v>
          </cell>
        </row>
        <row r="41">
          <cell r="A41" t="str">
            <v>lavettes bleues</v>
          </cell>
          <cell r="B41">
            <v>104</v>
          </cell>
          <cell r="C41" t="str">
            <v>E104</v>
          </cell>
        </row>
        <row r="42">
          <cell r="A42">
            <v>0</v>
          </cell>
          <cell r="B42">
            <v>105</v>
          </cell>
          <cell r="C42" t="str">
            <v>E105</v>
          </cell>
        </row>
        <row r="43">
          <cell r="A43" t="str">
            <v>lavettesjaunes</v>
          </cell>
          <cell r="B43">
            <v>106</v>
          </cell>
          <cell r="C43" t="str">
            <v>E106</v>
          </cell>
        </row>
        <row r="44">
          <cell r="A44" t="str">
            <v>lavettes vertes</v>
          </cell>
          <cell r="B44">
            <v>107</v>
          </cell>
          <cell r="C44" t="str">
            <v>E107</v>
          </cell>
        </row>
        <row r="45">
          <cell r="A45" t="str">
            <v>lavettes blanches</v>
          </cell>
          <cell r="B45">
            <v>108</v>
          </cell>
          <cell r="C45" t="str">
            <v>E108</v>
          </cell>
        </row>
        <row r="46">
          <cell r="A46" t="str">
            <v>lavettes micro speed vitres</v>
          </cell>
          <cell r="B46">
            <v>109</v>
          </cell>
          <cell r="C46" t="str">
            <v>E109</v>
          </cell>
        </row>
        <row r="47">
          <cell r="A47" t="str">
            <v>lessive liquide</v>
          </cell>
          <cell r="B47">
            <v>110</v>
          </cell>
          <cell r="C47" t="str">
            <v>E110</v>
          </cell>
        </row>
        <row r="48">
          <cell r="A48" t="str">
            <v>lingettes bebe</v>
          </cell>
          <cell r="B48">
            <v>111</v>
          </cell>
          <cell r="C48" t="str">
            <v>E111</v>
          </cell>
        </row>
        <row r="49">
          <cell r="A49" t="str">
            <v>liquide rinçage eau douce5 l</v>
          </cell>
          <cell r="B49">
            <v>112</v>
          </cell>
          <cell r="C49" t="str">
            <v>E112</v>
          </cell>
        </row>
        <row r="50">
          <cell r="A50" t="str">
            <v>liquide vaisselle eau dure 25 kg</v>
          </cell>
          <cell r="B50">
            <v>113</v>
          </cell>
          <cell r="C50" t="str">
            <v>E113</v>
          </cell>
        </row>
        <row r="51">
          <cell r="A51" t="str">
            <v>manche alu à vis</v>
          </cell>
          <cell r="B51">
            <v>114</v>
          </cell>
          <cell r="C51" t="str">
            <v>E114</v>
          </cell>
        </row>
        <row r="52">
          <cell r="A52" t="str">
            <v>manche support mop</v>
          </cell>
          <cell r="B52">
            <v>115</v>
          </cell>
          <cell r="C52" t="str">
            <v>E115</v>
          </cell>
        </row>
        <row r="53">
          <cell r="A53" t="str">
            <v>lessive tablettes par 200</v>
          </cell>
          <cell r="B53">
            <v>116</v>
          </cell>
          <cell r="C53" t="str">
            <v>E116</v>
          </cell>
        </row>
        <row r="54">
          <cell r="A54" t="str">
            <v>microflex</v>
          </cell>
          <cell r="B54">
            <v>117</v>
          </cell>
          <cell r="C54" t="str">
            <v>E117</v>
          </cell>
        </row>
        <row r="55">
          <cell r="A55" t="str">
            <v>mouchoirs btes</v>
          </cell>
          <cell r="B55">
            <v>118</v>
          </cell>
          <cell r="C55" t="str">
            <v>E118</v>
          </cell>
        </row>
        <row r="56">
          <cell r="A56" t="str">
            <v>nettoyant vitres 5 l</v>
          </cell>
          <cell r="B56">
            <v>119</v>
          </cell>
          <cell r="C56" t="str">
            <v>E119</v>
          </cell>
        </row>
        <row r="57">
          <cell r="A57" t="str">
            <v>nettoyant vitres 75  cl</v>
          </cell>
          <cell r="B57">
            <v>120</v>
          </cell>
          <cell r="C57" t="str">
            <v>E120</v>
          </cell>
        </row>
        <row r="58">
          <cell r="A58" t="str">
            <v>nettoyant, désinfectant inox</v>
          </cell>
          <cell r="B58">
            <v>121</v>
          </cell>
          <cell r="C58" t="str">
            <v>E121</v>
          </cell>
        </row>
        <row r="59">
          <cell r="A59" t="str">
            <v>nov hte couture</v>
          </cell>
          <cell r="B59">
            <v>122</v>
          </cell>
          <cell r="C59" t="str">
            <v>E122</v>
          </cell>
        </row>
        <row r="60">
          <cell r="A60">
            <v>0</v>
          </cell>
          <cell r="B60">
            <v>123</v>
          </cell>
          <cell r="C60" t="str">
            <v>E123</v>
          </cell>
        </row>
        <row r="61">
          <cell r="A61" t="str">
            <v>pastilles clorées</v>
          </cell>
          <cell r="B61">
            <v>124</v>
          </cell>
          <cell r="C61" t="str">
            <v>E124</v>
          </cell>
        </row>
        <row r="62">
          <cell r="A62" t="str">
            <v>pastilles fosse septique</v>
          </cell>
          <cell r="B62">
            <v>125</v>
          </cell>
          <cell r="C62" t="str">
            <v>E125</v>
          </cell>
        </row>
        <row r="63">
          <cell r="A63" t="str">
            <v>pastilles urinoir</v>
          </cell>
          <cell r="B63">
            <v>126</v>
          </cell>
          <cell r="C63" t="str">
            <v>E126</v>
          </cell>
        </row>
        <row r="64">
          <cell r="A64" t="str">
            <v>peau mouilleur vitres unger</v>
          </cell>
          <cell r="B64">
            <v>127</v>
          </cell>
          <cell r="C64" t="str">
            <v>E127</v>
          </cell>
        </row>
        <row r="65">
          <cell r="A65" t="str">
            <v>papier wc</v>
          </cell>
          <cell r="B65" t="str">
            <v>PRES1</v>
          </cell>
          <cell r="C65" t="str">
            <v>Présentoir SSF</v>
          </cell>
        </row>
        <row r="66">
          <cell r="A66" t="str">
            <v>plonge manuel 1l</v>
          </cell>
          <cell r="B66" t="str">
            <v>PRES2</v>
          </cell>
          <cell r="C66" t="str">
            <v>Présentoir Spirulinéa</v>
          </cell>
        </row>
        <row r="67">
          <cell r="A67" t="str">
            <v>plonge manuel 5l</v>
          </cell>
          <cell r="B67" t="str">
            <v>Totem1</v>
          </cell>
          <cell r="C67" t="str">
            <v>Totem SSF</v>
          </cell>
        </row>
        <row r="68">
          <cell r="A68" t="str">
            <v>polacid</v>
          </cell>
          <cell r="B68" t="str">
            <v>Totem2</v>
          </cell>
          <cell r="C68" t="str">
            <v>Totem spirulinéa</v>
          </cell>
        </row>
        <row r="69">
          <cell r="A69" t="str">
            <v>pompe doseuses 20 cc</v>
          </cell>
          <cell r="B69" t="str">
            <v>Bro1</v>
          </cell>
          <cell r="C69" t="str">
            <v>Brochure bio SSF</v>
          </cell>
        </row>
        <row r="70">
          <cell r="A70" t="str">
            <v>pulvérisateurs 600ml complets</v>
          </cell>
        </row>
        <row r="71">
          <cell r="A71" t="str">
            <v>raclettes cuisine</v>
          </cell>
        </row>
        <row r="72">
          <cell r="A72" t="str">
            <v>rouleau vert prédécoupé 3 m</v>
          </cell>
        </row>
        <row r="73">
          <cell r="A73" t="str">
            <v>rapid surfaces</v>
          </cell>
        </row>
        <row r="74">
          <cell r="A74" t="str">
            <v>sacs aspi nilfisk</v>
          </cell>
        </row>
        <row r="75">
          <cell r="A75" t="str">
            <v>sacs aspi taski</v>
          </cell>
        </row>
        <row r="76">
          <cell r="A76" t="str">
            <v>sacs blanc 10 l</v>
          </cell>
        </row>
        <row r="77">
          <cell r="A77" t="str">
            <v>sacs noir 100 l</v>
          </cell>
        </row>
        <row r="78">
          <cell r="A78" t="str">
            <v>sacs noir 130 l</v>
          </cell>
        </row>
        <row r="79">
          <cell r="A79" t="str">
            <v>sacs noir 30 l</v>
          </cell>
        </row>
        <row r="80">
          <cell r="A80" t="str">
            <v>sacs noir 50 l</v>
          </cell>
        </row>
        <row r="81">
          <cell r="A81" t="str">
            <v>savon bactéricide</v>
          </cell>
        </row>
        <row r="82">
          <cell r="A82" t="str">
            <v>savon doux</v>
          </cell>
        </row>
        <row r="83">
          <cell r="A83" t="str">
            <v>savon mains purmouss 6 bidons</v>
          </cell>
        </row>
        <row r="84">
          <cell r="A84" t="str">
            <v>sel adoucisseur 25 kg</v>
          </cell>
        </row>
        <row r="85">
          <cell r="A85" t="str">
            <v>sel règénérant vaisselle</v>
          </cell>
        </row>
        <row r="86">
          <cell r="A86" t="str">
            <v>serviette 30x30cm techline + just one</v>
          </cell>
        </row>
        <row r="87">
          <cell r="A87" t="str">
            <v>support manche autobloquant</v>
          </cell>
        </row>
        <row r="88">
          <cell r="A88" t="str">
            <v xml:space="preserve">support mop </v>
          </cell>
        </row>
        <row r="89">
          <cell r="A89" t="str">
            <v>tampon blanc</v>
          </cell>
        </row>
        <row r="90">
          <cell r="A90" t="str">
            <v>tampon noir</v>
          </cell>
        </row>
        <row r="91">
          <cell r="A91" t="str">
            <v>tamponge</v>
          </cell>
        </row>
        <row r="92">
          <cell r="A92" t="str">
            <v>vadrouille</v>
          </cell>
        </row>
        <row r="93">
          <cell r="A93" t="str">
            <v>x spray 75 cl</v>
          </cell>
          <cell r="B93" t="str">
            <v>détachant</v>
          </cell>
          <cell r="C93" t="str">
            <v/>
          </cell>
        </row>
        <row r="94">
          <cell r="A94" t="str">
            <v>x spray 5 l</v>
          </cell>
          <cell r="B94" t="str">
            <v/>
          </cell>
          <cell r="C94" t="str">
            <v/>
          </cell>
        </row>
        <row r="95">
          <cell r="A95">
            <v>0</v>
          </cell>
          <cell r="C95" t="str">
            <v/>
          </cell>
        </row>
        <row r="96">
          <cell r="A96">
            <v>0</v>
          </cell>
        </row>
        <row r="97">
          <cell r="A97">
            <v>0</v>
          </cell>
        </row>
        <row r="98">
          <cell r="A98" t="str">
            <v>blouse t2</v>
          </cell>
          <cell r="B98" t="str">
            <v/>
          </cell>
          <cell r="C98" t="str">
            <v>blouse</v>
          </cell>
        </row>
        <row r="99">
          <cell r="A99" t="str">
            <v>blouse t3</v>
          </cell>
          <cell r="B99" t="str">
            <v/>
          </cell>
          <cell r="C99" t="str">
            <v>blouse</v>
          </cell>
        </row>
        <row r="100">
          <cell r="A100" t="str">
            <v>blouse t4</v>
          </cell>
          <cell r="B100" t="str">
            <v/>
          </cell>
          <cell r="C100" t="str">
            <v>blouse</v>
          </cell>
        </row>
        <row r="101">
          <cell r="A101" t="str">
            <v>sabot t 41</v>
          </cell>
          <cell r="B101" t="str">
            <v/>
          </cell>
          <cell r="C101" t="str">
            <v>chaussure</v>
          </cell>
        </row>
        <row r="104">
          <cell r="C104" t="str">
            <v>chaussure</v>
          </cell>
        </row>
        <row r="105">
          <cell r="C105" t="str">
            <v>sabot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Stock réel"/>
      <sheetName val="fournisseurs"/>
      <sheetName val="listes"/>
      <sheetName val="SORTIES PAPIERS"/>
      <sheetName val="commandes"/>
      <sheetName val="Can de Banz"/>
      <sheetName val=" Can Boult"/>
      <sheetName val=" Can Aum"/>
      <sheetName val="Can Warm"/>
      <sheetName val=" Clsh Warm"/>
      <sheetName val=" Clsh Aum"/>
      <sheetName val=" Clsh Baz"/>
      <sheetName val=" Clsh Boult"/>
      <sheetName val=" Mat Boult"/>
      <sheetName val=" Mat Bazancourt"/>
      <sheetName val=" Mat Aum"/>
      <sheetName val="Mat Warm"/>
      <sheetName val="EL Boult "/>
      <sheetName val=" El Baz"/>
      <sheetName val=" EL Aum "/>
      <sheetName val=" El Warm "/>
      <sheetName val="CAN "/>
      <sheetName val="BON DE CDE"/>
      <sheetName val="Consommation papiers"/>
      <sheetName val="FEUILLE COMMANDE POUR SITES"/>
      <sheetName val="STOCK"/>
      <sheetName val="calculs"/>
      <sheetName val="Feuil2"/>
      <sheetName val="Feuil1"/>
    </sheetNames>
    <sheetDataSet>
      <sheetData sheetId="0"/>
      <sheetData sheetId="1">
        <row r="4">
          <cell r="F4">
            <v>0</v>
          </cell>
        </row>
        <row r="5">
          <cell r="F5">
            <v>0</v>
          </cell>
        </row>
        <row r="7">
          <cell r="F7">
            <v>14998.902</v>
          </cell>
        </row>
        <row r="8">
          <cell r="F8" t="str">
            <v>Stock maxi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8</v>
          </cell>
        </row>
        <row r="12">
          <cell r="F12">
            <v>6</v>
          </cell>
        </row>
        <row r="13">
          <cell r="F13">
            <v>10</v>
          </cell>
        </row>
        <row r="14">
          <cell r="F14">
            <v>8</v>
          </cell>
        </row>
        <row r="15">
          <cell r="F15">
            <v>4</v>
          </cell>
        </row>
        <row r="16">
          <cell r="F16">
            <v>12</v>
          </cell>
        </row>
        <row r="17">
          <cell r="F17">
            <v>4</v>
          </cell>
        </row>
        <row r="18">
          <cell r="F18">
            <v>4</v>
          </cell>
        </row>
        <row r="19">
          <cell r="F19">
            <v>4</v>
          </cell>
        </row>
        <row r="20">
          <cell r="F20">
            <v>2</v>
          </cell>
        </row>
        <row r="21">
          <cell r="F21">
            <v>10</v>
          </cell>
        </row>
        <row r="22">
          <cell r="F22">
            <v>24</v>
          </cell>
        </row>
        <row r="23">
          <cell r="F23">
            <v>2</v>
          </cell>
        </row>
        <row r="24">
          <cell r="F24">
            <v>2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20</v>
          </cell>
        </row>
        <row r="28">
          <cell r="F28">
            <v>6</v>
          </cell>
        </row>
        <row r="29">
          <cell r="F29">
            <v>4</v>
          </cell>
        </row>
        <row r="30">
          <cell r="F30">
            <v>4</v>
          </cell>
        </row>
        <row r="31">
          <cell r="F31">
            <v>4</v>
          </cell>
        </row>
        <row r="32">
          <cell r="F32">
            <v>4</v>
          </cell>
        </row>
        <row r="33">
          <cell r="F33">
            <v>16</v>
          </cell>
        </row>
        <row r="34">
          <cell r="F34">
            <v>4</v>
          </cell>
        </row>
        <row r="35">
          <cell r="F35">
            <v>2</v>
          </cell>
        </row>
        <row r="36">
          <cell r="F36">
            <v>6</v>
          </cell>
        </row>
        <row r="37">
          <cell r="F37">
            <v>6</v>
          </cell>
        </row>
        <row r="38">
          <cell r="F38">
            <v>8</v>
          </cell>
        </row>
        <row r="39">
          <cell r="F39">
            <v>6</v>
          </cell>
        </row>
        <row r="40">
          <cell r="F40">
            <v>10</v>
          </cell>
        </row>
        <row r="41">
          <cell r="F41">
            <v>4</v>
          </cell>
        </row>
        <row r="42">
          <cell r="F42">
            <v>6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B47" t="str">
            <v>savon doux</v>
          </cell>
          <cell r="F47">
            <v>0</v>
          </cell>
        </row>
        <row r="48">
          <cell r="F48">
            <v>6</v>
          </cell>
        </row>
        <row r="49">
          <cell r="F49">
            <v>2</v>
          </cell>
        </row>
        <row r="50">
          <cell r="F50">
            <v>8</v>
          </cell>
        </row>
        <row r="51">
          <cell r="F51">
            <v>6</v>
          </cell>
        </row>
        <row r="52">
          <cell r="F52">
            <v>8</v>
          </cell>
        </row>
        <row r="53">
          <cell r="F53">
            <v>6</v>
          </cell>
        </row>
        <row r="54">
          <cell r="F54">
            <v>6</v>
          </cell>
        </row>
        <row r="55">
          <cell r="F55">
            <v>2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5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2</v>
          </cell>
        </row>
        <row r="62">
          <cell r="F62">
            <v>1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2</v>
          </cell>
        </row>
        <row r="66">
          <cell r="F66">
            <v>2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20</v>
          </cell>
        </row>
        <row r="70">
          <cell r="F70">
            <v>1</v>
          </cell>
        </row>
        <row r="71">
          <cell r="F71">
            <v>2</v>
          </cell>
        </row>
        <row r="72">
          <cell r="F72">
            <v>0</v>
          </cell>
        </row>
        <row r="73">
          <cell r="F73">
            <v>3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2</v>
          </cell>
        </row>
        <row r="78">
          <cell r="F78">
            <v>2</v>
          </cell>
        </row>
        <row r="79">
          <cell r="F79">
            <v>5</v>
          </cell>
        </row>
        <row r="80">
          <cell r="F80">
            <v>3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4</v>
          </cell>
        </row>
        <row r="86">
          <cell r="F86">
            <v>0</v>
          </cell>
        </row>
        <row r="87">
          <cell r="F87">
            <v>6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4</v>
          </cell>
        </row>
        <row r="92">
          <cell r="F92">
            <v>6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2</v>
          </cell>
        </row>
        <row r="97">
          <cell r="F97">
            <v>2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24</v>
          </cell>
        </row>
        <row r="101">
          <cell r="F101">
            <v>10</v>
          </cell>
        </row>
        <row r="102">
          <cell r="F102">
            <v>4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B120" t="str">
            <v>blouses ménage 46/48 T4</v>
          </cell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B123" t="str">
            <v>chaussures cuisine 37</v>
          </cell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B127" t="str">
            <v>sabots 37</v>
          </cell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ONSULTATION STOCK PAR ARTICLE"/>
      <sheetName val="Stock réel"/>
      <sheetName val="fournisseurs"/>
      <sheetName val="listes"/>
      <sheetName val="SORTIES PAPIERS"/>
      <sheetName val="commandes"/>
      <sheetName val="Can de Bazan"/>
      <sheetName val=" Can Boult"/>
      <sheetName val=" Can Aum"/>
      <sheetName val="Can Warm"/>
      <sheetName val=" Clsh Warm"/>
      <sheetName val=" Clsh Aum"/>
      <sheetName val=" Clsh Baz"/>
      <sheetName val=" Clsh Boult"/>
      <sheetName val=" Mat Boult"/>
      <sheetName val=" Mat Bazancourt"/>
      <sheetName val=" Mat Aum"/>
      <sheetName val="Mat Warm"/>
      <sheetName val="EL Boult "/>
      <sheetName val=" El Baz"/>
      <sheetName val=" EL Aum "/>
      <sheetName val=" El Warm "/>
    </sheetNames>
    <sheetDataSet>
      <sheetData sheetId="0"/>
      <sheetData sheetId="1">
        <row r="11"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I12">
            <v>0</v>
          </cell>
          <cell r="J12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Recherche par article et par site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D22" t="str">
            <v>article</v>
          </cell>
          <cell r="E22">
            <v>0</v>
          </cell>
          <cell r="F22">
            <v>0</v>
          </cell>
          <cell r="G22" t="str">
            <v>consommation</v>
          </cell>
          <cell r="H22">
            <v>0</v>
          </cell>
          <cell r="I22">
            <v>0</v>
          </cell>
          <cell r="J22" t="str">
            <v>site</v>
          </cell>
          <cell r="K22">
            <v>0</v>
          </cell>
          <cell r="L22" t="str">
            <v>article</v>
          </cell>
          <cell r="M22">
            <v>0</v>
          </cell>
          <cell r="N22">
            <v>0</v>
          </cell>
          <cell r="O22" t="str">
            <v>consommation</v>
          </cell>
          <cell r="P22">
            <v>0</v>
          </cell>
        </row>
        <row r="23">
          <cell r="C23">
            <v>0</v>
          </cell>
          <cell r="D23" t="str">
            <v>essuie-mains feuille a feuille</v>
          </cell>
          <cell r="E23">
            <v>0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Clsh Auménancourt</v>
          </cell>
          <cell r="K23">
            <v>0</v>
          </cell>
          <cell r="L23" t="str">
            <v>essuie-mains feuille a feuille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>Recherche par article et par site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0</v>
          </cell>
          <cell r="D27" t="str">
            <v>article</v>
          </cell>
          <cell r="E27">
            <v>0</v>
          </cell>
          <cell r="F27">
            <v>0</v>
          </cell>
          <cell r="G27" t="str">
            <v>consommation</v>
          </cell>
          <cell r="H27">
            <v>0</v>
          </cell>
          <cell r="I27">
            <v>0</v>
          </cell>
          <cell r="J27" t="str">
            <v>site</v>
          </cell>
          <cell r="K27">
            <v>0</v>
          </cell>
          <cell r="L27" t="str">
            <v>article</v>
          </cell>
          <cell r="M27">
            <v>0</v>
          </cell>
          <cell r="N27">
            <v>0</v>
          </cell>
          <cell r="O27" t="str">
            <v>consommation</v>
          </cell>
          <cell r="P27">
            <v>0</v>
          </cell>
        </row>
        <row r="28">
          <cell r="C28">
            <v>0</v>
          </cell>
          <cell r="D28" t="str">
            <v>3 en 1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  <cell r="I28">
            <v>0</v>
          </cell>
          <cell r="J28" t="str">
            <v>Clsh Bazancourt</v>
          </cell>
          <cell r="K28">
            <v>0</v>
          </cell>
          <cell r="L28" t="str">
            <v>3 en 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Recherche par article et par site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D33" t="str">
            <v>article</v>
          </cell>
          <cell r="E33">
            <v>0</v>
          </cell>
          <cell r="F33">
            <v>0</v>
          </cell>
          <cell r="G33" t="str">
            <v>consommation</v>
          </cell>
          <cell r="H33">
            <v>0</v>
          </cell>
          <cell r="I33">
            <v>0</v>
          </cell>
          <cell r="J33" t="str">
            <v>site</v>
          </cell>
          <cell r="K33">
            <v>0</v>
          </cell>
          <cell r="L33" t="str">
            <v>article</v>
          </cell>
          <cell r="M33">
            <v>0</v>
          </cell>
          <cell r="N33">
            <v>0</v>
          </cell>
          <cell r="O33" t="str">
            <v>consommation</v>
          </cell>
          <cell r="P33">
            <v>0</v>
          </cell>
        </row>
        <row r="34">
          <cell r="C34">
            <v>0</v>
          </cell>
          <cell r="D34" t="str">
            <v>3 en 1</v>
          </cell>
          <cell r="E34">
            <v>0</v>
          </cell>
          <cell r="F34">
            <v>0</v>
          </cell>
          <cell r="G34">
            <v>3</v>
          </cell>
          <cell r="H34">
            <v>0</v>
          </cell>
          <cell r="I34">
            <v>0</v>
          </cell>
          <cell r="J34" t="str">
            <v>Clsh Boult</v>
          </cell>
          <cell r="K34">
            <v>0</v>
          </cell>
          <cell r="L34" t="str">
            <v>3 en 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Recherche par article et par site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0</v>
          </cell>
          <cell r="D39" t="str">
            <v>article</v>
          </cell>
          <cell r="E39">
            <v>0</v>
          </cell>
          <cell r="F39">
            <v>0</v>
          </cell>
          <cell r="G39" t="str">
            <v>consommation</v>
          </cell>
          <cell r="H39">
            <v>0</v>
          </cell>
          <cell r="I39">
            <v>0</v>
          </cell>
          <cell r="J39" t="str">
            <v>site</v>
          </cell>
          <cell r="K39">
            <v>0</v>
          </cell>
          <cell r="L39" t="str">
            <v>article</v>
          </cell>
          <cell r="M39">
            <v>0</v>
          </cell>
          <cell r="N39">
            <v>0</v>
          </cell>
          <cell r="O39" t="str">
            <v>consommation</v>
          </cell>
          <cell r="P39">
            <v>0</v>
          </cell>
        </row>
        <row r="40">
          <cell r="C40">
            <v>0</v>
          </cell>
          <cell r="D40" t="str">
            <v>éponges par 10</v>
          </cell>
          <cell r="E40">
            <v>0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 t="str">
            <v>Clsh Warmeriville</v>
          </cell>
          <cell r="K40">
            <v>0</v>
          </cell>
          <cell r="L40" t="str">
            <v>éponges par 10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I41">
            <v>0</v>
          </cell>
          <cell r="J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Recherche par article et par site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D43" t="str">
            <v>article</v>
          </cell>
          <cell r="E43">
            <v>0</v>
          </cell>
          <cell r="F43">
            <v>0</v>
          </cell>
          <cell r="G43" t="str">
            <v>consommation</v>
          </cell>
          <cell r="H43">
            <v>0</v>
          </cell>
          <cell r="I43">
            <v>0</v>
          </cell>
          <cell r="J43" t="str">
            <v>site</v>
          </cell>
          <cell r="K43">
            <v>0</v>
          </cell>
          <cell r="L43" t="str">
            <v>article</v>
          </cell>
          <cell r="M43">
            <v>0</v>
          </cell>
          <cell r="N43">
            <v>0</v>
          </cell>
          <cell r="O43" t="str">
            <v>consommation</v>
          </cell>
          <cell r="P43">
            <v>0</v>
          </cell>
        </row>
        <row r="44">
          <cell r="C44">
            <v>0</v>
          </cell>
          <cell r="D44" t="str">
            <v>essuie-mains feuille a feuille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 t="str">
            <v>Maternelle Auménancourt</v>
          </cell>
          <cell r="K44">
            <v>0</v>
          </cell>
          <cell r="L44" t="str">
            <v>essuie-mains feuille a feuille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Recherche par article et par site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0</v>
          </cell>
          <cell r="D48" t="str">
            <v>article</v>
          </cell>
          <cell r="E48">
            <v>0</v>
          </cell>
          <cell r="F48">
            <v>0</v>
          </cell>
          <cell r="G48" t="str">
            <v>consommation</v>
          </cell>
          <cell r="H48">
            <v>0</v>
          </cell>
          <cell r="I48">
            <v>0</v>
          </cell>
          <cell r="J48" t="str">
            <v>site</v>
          </cell>
          <cell r="K48">
            <v>0</v>
          </cell>
          <cell r="L48" t="str">
            <v>article</v>
          </cell>
          <cell r="M48">
            <v>0</v>
          </cell>
          <cell r="N48">
            <v>0</v>
          </cell>
          <cell r="O48" t="str">
            <v>consommation</v>
          </cell>
          <cell r="P48">
            <v>0</v>
          </cell>
        </row>
        <row r="49">
          <cell r="C49">
            <v>0</v>
          </cell>
          <cell r="D49" t="str">
            <v>3 en 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Maternelle Bazancourt</v>
          </cell>
          <cell r="K49">
            <v>0</v>
          </cell>
          <cell r="L49" t="str">
            <v>3 en 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Recherche par article et par site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0</v>
          </cell>
          <cell r="D54" t="str">
            <v>article</v>
          </cell>
          <cell r="E54">
            <v>0</v>
          </cell>
          <cell r="F54">
            <v>0</v>
          </cell>
          <cell r="G54" t="str">
            <v>consommation</v>
          </cell>
          <cell r="H54">
            <v>0</v>
          </cell>
          <cell r="I54">
            <v>0</v>
          </cell>
          <cell r="J54" t="str">
            <v>site</v>
          </cell>
          <cell r="K54">
            <v>0</v>
          </cell>
          <cell r="L54" t="str">
            <v>article</v>
          </cell>
          <cell r="M54">
            <v>0</v>
          </cell>
          <cell r="N54">
            <v>0</v>
          </cell>
          <cell r="O54" t="str">
            <v>consommation</v>
          </cell>
          <cell r="P54">
            <v>0</v>
          </cell>
        </row>
        <row r="55">
          <cell r="C55">
            <v>0</v>
          </cell>
          <cell r="D55" t="str">
            <v>3 en 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Maternelle Boult</v>
          </cell>
          <cell r="K55">
            <v>0</v>
          </cell>
          <cell r="L55" t="str">
            <v>3 en 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Recherche par article et par site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0</v>
          </cell>
          <cell r="D60" t="str">
            <v>article</v>
          </cell>
          <cell r="E60">
            <v>0</v>
          </cell>
          <cell r="F60">
            <v>0</v>
          </cell>
          <cell r="G60" t="str">
            <v>consommation</v>
          </cell>
          <cell r="H60">
            <v>0</v>
          </cell>
          <cell r="I60">
            <v>0</v>
          </cell>
          <cell r="J60" t="str">
            <v>site</v>
          </cell>
          <cell r="K60">
            <v>0</v>
          </cell>
          <cell r="L60" t="str">
            <v>article</v>
          </cell>
          <cell r="M60">
            <v>0</v>
          </cell>
          <cell r="N60">
            <v>0</v>
          </cell>
          <cell r="O60" t="str">
            <v>consommation</v>
          </cell>
          <cell r="P60">
            <v>0</v>
          </cell>
        </row>
        <row r="61">
          <cell r="C61">
            <v>0</v>
          </cell>
          <cell r="D61" t="str">
            <v>éponges par 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Maternelle Warmeriville</v>
          </cell>
          <cell r="K61">
            <v>0</v>
          </cell>
          <cell r="L61" t="str">
            <v>éponges par 10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ONSULTATION STOCK PAR ARTICLE"/>
      <sheetName val="Stock réel"/>
      <sheetName val="fournisseurs"/>
      <sheetName val="listes"/>
      <sheetName val="SORTIES PAPIERS"/>
      <sheetName val="commandes"/>
      <sheetName val="Can de Bazan"/>
      <sheetName val=" Can Boult"/>
      <sheetName val=" Can Aum"/>
      <sheetName val="Can Warm"/>
      <sheetName val=" Clsh Warm"/>
      <sheetName val=" Clsh Aum"/>
      <sheetName val=" Clsh Baz"/>
      <sheetName val=" Clsh Boult"/>
      <sheetName val=" Mat Boult"/>
      <sheetName val=" Mat Bazancourt"/>
      <sheetName val=" Mat Aum"/>
      <sheetName val="Mat Warm"/>
      <sheetName val="EL Boult "/>
      <sheetName val=" El Baz"/>
      <sheetName val=" EL Aum "/>
      <sheetName val=" El Warm "/>
      <sheetName val="clsh Bazan"/>
    </sheetNames>
    <sheetDataSet>
      <sheetData sheetId="0"/>
      <sheetData sheetId="1"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K17">
            <v>0</v>
          </cell>
        </row>
        <row r="18">
          <cell r="K18">
            <v>0</v>
          </cell>
        </row>
        <row r="19">
          <cell r="F19" t="str">
            <v/>
          </cell>
          <cell r="K19">
            <v>0</v>
          </cell>
        </row>
        <row r="20">
          <cell r="F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Recherche par article et par site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D22" t="str">
            <v>article</v>
          </cell>
          <cell r="E22">
            <v>0</v>
          </cell>
          <cell r="F22">
            <v>0</v>
          </cell>
          <cell r="G22" t="str">
            <v>consommation</v>
          </cell>
          <cell r="H22">
            <v>0</v>
          </cell>
          <cell r="I22">
            <v>0</v>
          </cell>
          <cell r="J22" t="str">
            <v>site</v>
          </cell>
          <cell r="K22">
            <v>0</v>
          </cell>
          <cell r="L22" t="str">
            <v>article</v>
          </cell>
          <cell r="M22">
            <v>0</v>
          </cell>
          <cell r="N22">
            <v>0</v>
          </cell>
          <cell r="O22" t="str">
            <v>consommation</v>
          </cell>
          <cell r="P22">
            <v>0</v>
          </cell>
        </row>
        <row r="23">
          <cell r="C23">
            <v>0</v>
          </cell>
          <cell r="D23" t="str">
            <v>essuie-mains feuille a feuille</v>
          </cell>
          <cell r="E23">
            <v>0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Clsh Auménancourt</v>
          </cell>
          <cell r="K23">
            <v>0</v>
          </cell>
          <cell r="L23" t="str">
            <v>essuie-mains feuille a feuille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>Recherche par article et par site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0</v>
          </cell>
          <cell r="D27" t="str">
            <v>article</v>
          </cell>
          <cell r="E27">
            <v>0</v>
          </cell>
          <cell r="F27">
            <v>0</v>
          </cell>
          <cell r="G27" t="str">
            <v>consommation</v>
          </cell>
          <cell r="H27">
            <v>0</v>
          </cell>
          <cell r="I27">
            <v>0</v>
          </cell>
          <cell r="J27" t="str">
            <v>site</v>
          </cell>
          <cell r="K27">
            <v>0</v>
          </cell>
          <cell r="L27" t="str">
            <v>article</v>
          </cell>
          <cell r="M27">
            <v>0</v>
          </cell>
          <cell r="N27">
            <v>0</v>
          </cell>
          <cell r="O27" t="str">
            <v>consommation</v>
          </cell>
          <cell r="P27">
            <v>0</v>
          </cell>
        </row>
        <row r="28">
          <cell r="C28">
            <v>0</v>
          </cell>
          <cell r="D28" t="str">
            <v>3 en 1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  <cell r="I28">
            <v>0</v>
          </cell>
          <cell r="J28" t="str">
            <v>Clsh Bazancourt</v>
          </cell>
          <cell r="K28">
            <v>0</v>
          </cell>
          <cell r="L28" t="str">
            <v>3 en 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 t="str">
            <v/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Recherche par article et par site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</v>
          </cell>
          <cell r="D33" t="str">
            <v>article</v>
          </cell>
          <cell r="E33">
            <v>0</v>
          </cell>
          <cell r="F33">
            <v>0</v>
          </cell>
          <cell r="G33" t="str">
            <v>consommation</v>
          </cell>
          <cell r="H33">
            <v>0</v>
          </cell>
          <cell r="I33">
            <v>0</v>
          </cell>
          <cell r="J33" t="str">
            <v>site</v>
          </cell>
          <cell r="K33">
            <v>0</v>
          </cell>
          <cell r="L33" t="str">
            <v>article</v>
          </cell>
          <cell r="M33">
            <v>0</v>
          </cell>
          <cell r="N33">
            <v>0</v>
          </cell>
          <cell r="O33" t="str">
            <v>consommation</v>
          </cell>
          <cell r="P33">
            <v>0</v>
          </cell>
        </row>
        <row r="34">
          <cell r="C34">
            <v>0</v>
          </cell>
          <cell r="D34" t="str">
            <v>3 en 1</v>
          </cell>
          <cell r="E34">
            <v>0</v>
          </cell>
          <cell r="F34">
            <v>0</v>
          </cell>
          <cell r="G34">
            <v>3</v>
          </cell>
          <cell r="H34">
            <v>0</v>
          </cell>
          <cell r="I34">
            <v>0</v>
          </cell>
          <cell r="J34" t="str">
            <v>Clsh Boult</v>
          </cell>
          <cell r="K34">
            <v>0</v>
          </cell>
          <cell r="L34" t="str">
            <v>3 en 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Recherche par article et par site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0</v>
          </cell>
          <cell r="D39" t="str">
            <v>article</v>
          </cell>
          <cell r="E39">
            <v>0</v>
          </cell>
          <cell r="F39">
            <v>0</v>
          </cell>
          <cell r="G39" t="str">
            <v>consommation</v>
          </cell>
          <cell r="H39">
            <v>0</v>
          </cell>
          <cell r="I39">
            <v>0</v>
          </cell>
          <cell r="J39" t="str">
            <v>site</v>
          </cell>
          <cell r="K39">
            <v>0</v>
          </cell>
          <cell r="L39" t="str">
            <v>article</v>
          </cell>
          <cell r="M39">
            <v>0</v>
          </cell>
          <cell r="N39">
            <v>0</v>
          </cell>
          <cell r="O39" t="str">
            <v>consommation</v>
          </cell>
          <cell r="P39">
            <v>0</v>
          </cell>
        </row>
        <row r="40">
          <cell r="C40">
            <v>0</v>
          </cell>
          <cell r="D40" t="str">
            <v>éponges par 10</v>
          </cell>
          <cell r="E40">
            <v>0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 t="str">
            <v>Clsh Warmeriville</v>
          </cell>
          <cell r="K40">
            <v>0</v>
          </cell>
          <cell r="L40" t="str">
            <v>éponges par 10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Recherche par article et par site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0</v>
          </cell>
          <cell r="D43" t="str">
            <v>article</v>
          </cell>
          <cell r="E43">
            <v>0</v>
          </cell>
          <cell r="F43">
            <v>0</v>
          </cell>
          <cell r="G43" t="str">
            <v>consommation</v>
          </cell>
          <cell r="H43">
            <v>0</v>
          </cell>
          <cell r="I43">
            <v>0</v>
          </cell>
          <cell r="J43" t="str">
            <v>site</v>
          </cell>
          <cell r="K43">
            <v>0</v>
          </cell>
          <cell r="L43" t="str">
            <v>article</v>
          </cell>
          <cell r="M43">
            <v>0</v>
          </cell>
          <cell r="N43">
            <v>0</v>
          </cell>
          <cell r="O43" t="str">
            <v>consommation</v>
          </cell>
          <cell r="P43">
            <v>0</v>
          </cell>
        </row>
        <row r="44">
          <cell r="C44">
            <v>0</v>
          </cell>
          <cell r="D44" t="str">
            <v>essuie-mains feuille a feuille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 t="str">
            <v>Maternelle Auménancourt</v>
          </cell>
          <cell r="K44">
            <v>0</v>
          </cell>
          <cell r="L44" t="str">
            <v>essuie-mains feuille a feuille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Recherche par article et par site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0</v>
          </cell>
          <cell r="D48" t="str">
            <v>article</v>
          </cell>
          <cell r="E48">
            <v>0</v>
          </cell>
          <cell r="F48">
            <v>0</v>
          </cell>
          <cell r="G48" t="str">
            <v>consommation</v>
          </cell>
          <cell r="H48">
            <v>0</v>
          </cell>
          <cell r="I48">
            <v>0</v>
          </cell>
          <cell r="J48" t="str">
            <v>site</v>
          </cell>
          <cell r="K48">
            <v>0</v>
          </cell>
          <cell r="L48" t="str">
            <v>article</v>
          </cell>
          <cell r="M48">
            <v>0</v>
          </cell>
          <cell r="N48">
            <v>0</v>
          </cell>
          <cell r="O48" t="str">
            <v>consommation</v>
          </cell>
          <cell r="P48">
            <v>0</v>
          </cell>
        </row>
        <row r="49">
          <cell r="C49">
            <v>0</v>
          </cell>
          <cell r="D49" t="str">
            <v>3 en 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Maternelle Bazancourt</v>
          </cell>
          <cell r="K49">
            <v>0</v>
          </cell>
          <cell r="L49" t="str">
            <v>3 en 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Recherche par article et par site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0</v>
          </cell>
          <cell r="D54" t="str">
            <v>article</v>
          </cell>
          <cell r="E54">
            <v>0</v>
          </cell>
          <cell r="F54">
            <v>0</v>
          </cell>
          <cell r="G54" t="str">
            <v>consommation</v>
          </cell>
          <cell r="H54">
            <v>0</v>
          </cell>
          <cell r="I54">
            <v>0</v>
          </cell>
          <cell r="J54" t="str">
            <v>site</v>
          </cell>
          <cell r="K54">
            <v>0</v>
          </cell>
          <cell r="L54" t="str">
            <v>article</v>
          </cell>
          <cell r="M54">
            <v>0</v>
          </cell>
          <cell r="N54">
            <v>0</v>
          </cell>
          <cell r="O54" t="str">
            <v>consommation</v>
          </cell>
          <cell r="P54">
            <v>0</v>
          </cell>
        </row>
        <row r="55">
          <cell r="C55">
            <v>0</v>
          </cell>
          <cell r="D55" t="str">
            <v>3 en 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Maternelle Boult</v>
          </cell>
          <cell r="K55">
            <v>0</v>
          </cell>
          <cell r="L55" t="str">
            <v>3 en 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Recherche par article et par site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0</v>
          </cell>
          <cell r="D60" t="str">
            <v>article</v>
          </cell>
          <cell r="E60">
            <v>0</v>
          </cell>
          <cell r="F60">
            <v>0</v>
          </cell>
          <cell r="G60" t="str">
            <v>consommation</v>
          </cell>
          <cell r="H60">
            <v>0</v>
          </cell>
          <cell r="I60">
            <v>0</v>
          </cell>
          <cell r="J60" t="str">
            <v>site</v>
          </cell>
          <cell r="K60">
            <v>0</v>
          </cell>
          <cell r="L60" t="str">
            <v>article</v>
          </cell>
          <cell r="M60">
            <v>0</v>
          </cell>
          <cell r="N60">
            <v>0</v>
          </cell>
          <cell r="O60" t="str">
            <v>consommation</v>
          </cell>
          <cell r="P60">
            <v>0</v>
          </cell>
        </row>
        <row r="61">
          <cell r="C61">
            <v>0</v>
          </cell>
          <cell r="D61" t="str">
            <v>éponges par 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Maternelle Warmeriville</v>
          </cell>
          <cell r="K61">
            <v>0</v>
          </cell>
          <cell r="L61" t="str">
            <v>éponges par 10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3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1">
    <tabColor theme="9" tint="-0.499984740745262"/>
  </sheetPr>
  <dimension ref="A1:AA15"/>
  <sheetViews>
    <sheetView showGridLines="0" tabSelected="1" zoomScaleNormal="100" zoomScaleSheetLayoutView="85" workbookViewId="0">
      <selection activeCell="C7" sqref="C7"/>
    </sheetView>
  </sheetViews>
  <sheetFormatPr baseColWidth="10" defaultColWidth="11.44140625" defaultRowHeight="14.4"/>
  <cols>
    <col min="1" max="1" width="11.44140625" style="77"/>
    <col min="2" max="2" width="12.44140625" style="77" customWidth="1"/>
    <col min="3" max="3" width="14.77734375" style="77" bestFit="1" customWidth="1"/>
    <col min="4" max="6" width="11.44140625" style="77"/>
    <col min="7" max="7" width="11.44140625" style="77" customWidth="1"/>
    <col min="8" max="8" width="20.109375" style="77" customWidth="1"/>
    <col min="9" max="10" width="11.44140625" style="77"/>
    <col min="11" max="11" width="21.5546875" style="77" customWidth="1"/>
    <col min="12" max="12" width="18.33203125" style="77" customWidth="1"/>
    <col min="13" max="13" width="3.33203125" style="77" customWidth="1"/>
    <col min="14" max="16384" width="11.44140625" style="77"/>
  </cols>
  <sheetData>
    <row r="1" spans="1:27">
      <c r="A1" s="79"/>
    </row>
    <row r="2" spans="1:27" ht="15">
      <c r="B2" s="80" t="s">
        <v>190</v>
      </c>
      <c r="C2" s="80" t="s">
        <v>67</v>
      </c>
      <c r="D2" s="80" t="s">
        <v>6</v>
      </c>
      <c r="E2" s="81">
        <f ca="1">INDEX(INDIRECT("'"&amp;B2&amp;"'!D11:O146"),MATCH(C2,INDIRECT("'"&amp;B2&amp;"'!C11:C146"),0),MATCH(D2,INDIRECT("'"&amp;B2&amp;"'!D10:O10"),0))</f>
        <v>5</v>
      </c>
      <c r="Y2" s="78"/>
      <c r="Z2" s="78"/>
      <c r="AA2" s="78"/>
    </row>
    <row r="4" spans="1:27">
      <c r="B4" t="s">
        <v>182</v>
      </c>
      <c r="C4"/>
      <c r="D4"/>
      <c r="E4" s="82"/>
      <c r="F4"/>
      <c r="G4"/>
      <c r="H4"/>
      <c r="I4"/>
      <c r="J4"/>
      <c r="K4"/>
      <c r="L4"/>
      <c r="M4"/>
    </row>
    <row r="5" spans="1:27">
      <c r="B5"/>
      <c r="C5"/>
      <c r="D5"/>
      <c r="E5" s="82"/>
      <c r="F5"/>
      <c r="G5"/>
      <c r="H5"/>
      <c r="I5"/>
      <c r="J5"/>
      <c r="K5"/>
      <c r="L5"/>
      <c r="M5"/>
    </row>
    <row r="6" spans="1:27">
      <c r="B6" t="s">
        <v>183</v>
      </c>
      <c r="C6"/>
      <c r="D6"/>
      <c r="E6" s="82"/>
      <c r="F6"/>
      <c r="G6"/>
      <c r="H6"/>
      <c r="I6"/>
      <c r="J6"/>
      <c r="K6"/>
      <c r="L6"/>
      <c r="M6"/>
    </row>
    <row r="7" spans="1:27">
      <c r="B7"/>
      <c r="C7"/>
      <c r="D7"/>
      <c r="E7" s="82"/>
      <c r="F7"/>
      <c r="G7"/>
      <c r="H7"/>
      <c r="I7"/>
      <c r="J7"/>
      <c r="K7"/>
      <c r="L7"/>
      <c r="M7"/>
    </row>
    <row r="8" spans="1:27">
      <c r="B8" t="s">
        <v>184</v>
      </c>
      <c r="C8"/>
      <c r="D8"/>
      <c r="E8" s="82"/>
      <c r="F8"/>
      <c r="G8"/>
      <c r="H8"/>
      <c r="I8"/>
      <c r="J8"/>
      <c r="K8"/>
      <c r="L8"/>
      <c r="M8"/>
    </row>
    <row r="9" spans="1:27">
      <c r="B9"/>
      <c r="C9"/>
      <c r="D9"/>
      <c r="E9" s="82"/>
      <c r="F9"/>
      <c r="G9"/>
      <c r="H9"/>
      <c r="I9"/>
      <c r="J9"/>
      <c r="K9"/>
      <c r="L9"/>
      <c r="M9"/>
    </row>
    <row r="10" spans="1:27">
      <c r="B10" t="s">
        <v>185</v>
      </c>
      <c r="C10"/>
      <c r="D10"/>
      <c r="E10" s="82"/>
      <c r="F10"/>
      <c r="G10"/>
      <c r="H10"/>
      <c r="I10"/>
      <c r="J10"/>
      <c r="K10"/>
      <c r="L10"/>
      <c r="M10"/>
    </row>
    <row r="11" spans="1:27">
      <c r="B11" s="83" t="s">
        <v>186</v>
      </c>
      <c r="C11"/>
      <c r="D11"/>
      <c r="E11" s="82"/>
      <c r="F11"/>
      <c r="G11"/>
      <c r="H11"/>
      <c r="I11"/>
      <c r="J11"/>
      <c r="K11"/>
      <c r="L11"/>
      <c r="M11"/>
    </row>
    <row r="12" spans="1:27">
      <c r="B12" t="s">
        <v>187</v>
      </c>
      <c r="C12"/>
      <c r="D12"/>
      <c r="E12" s="82"/>
      <c r="F12"/>
      <c r="G12"/>
      <c r="H12"/>
      <c r="I12"/>
      <c r="J12"/>
      <c r="K12"/>
      <c r="L12"/>
      <c r="M12"/>
    </row>
    <row r="13" spans="1:27">
      <c r="B13" t="s">
        <v>188</v>
      </c>
      <c r="C13"/>
      <c r="D13"/>
      <c r="E13" s="82"/>
      <c r="F13"/>
      <c r="G13"/>
      <c r="H13"/>
      <c r="I13"/>
      <c r="J13"/>
      <c r="K13"/>
      <c r="L13"/>
      <c r="M13"/>
    </row>
    <row r="14" spans="1:27">
      <c r="B14" t="s">
        <v>189</v>
      </c>
      <c r="C14"/>
      <c r="D14"/>
      <c r="E14" s="82"/>
      <c r="F14"/>
      <c r="G14"/>
      <c r="H14"/>
      <c r="I14"/>
      <c r="J14"/>
      <c r="K14"/>
      <c r="L14"/>
      <c r="M14"/>
    </row>
    <row r="15" spans="1:27">
      <c r="B15"/>
      <c r="C15"/>
      <c r="D15"/>
      <c r="E15" s="82"/>
      <c r="F15"/>
      <c r="G15"/>
      <c r="H15"/>
      <c r="I15"/>
      <c r="J15"/>
      <c r="K15"/>
      <c r="L15"/>
      <c r="M15"/>
    </row>
  </sheetData>
  <sheetProtection selectLockedCells="1" sort="0" autoFilter="0"/>
  <dataValidations count="3">
    <dataValidation type="list" allowBlank="1" showInputMessage="1" showErrorMessage="1" sqref="B2">
      <formula1>"Can Boult,Can de Bazan,Can Aum,Can Warm"</formula1>
    </dataValidation>
    <dataValidation type="list" allowBlank="1" showInputMessage="1" showErrorMessage="1" sqref="C2">
      <formula1>Liste</formula1>
    </dataValidation>
    <dataValidation type="list" allowBlank="1" showInputMessage="1" showErrorMessage="1" sqref="D2">
      <formula1>mois</formula1>
    </dataValidation>
  </dataValidations>
  <pageMargins left="0.7" right="0.7" top="0.75" bottom="0.75" header="0.3" footer="0.3"/>
  <pageSetup paperSize="9" scale="54" orientation="landscape" r:id="rId1"/>
  <rowBreaks count="2" manualBreakCount="2">
    <brk id="12" max="16" man="1"/>
    <brk id="5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>
    <tabColor theme="4"/>
  </sheetPr>
  <dimension ref="A1:O747"/>
  <sheetViews>
    <sheetView showGridLines="0" showZeros="0" showWhiteSpace="0" topLeftCell="C3" zoomScaleNormal="100" workbookViewId="0">
      <selection activeCell="L16" sqref="L16"/>
    </sheetView>
  </sheetViews>
  <sheetFormatPr baseColWidth="10" defaultColWidth="11.44140625" defaultRowHeight="14.4"/>
  <cols>
    <col min="1" max="1" width="4" style="17" customWidth="1"/>
    <col min="2" max="2" width="42.6640625" style="17" customWidth="1"/>
    <col min="3" max="3" width="10.6640625" style="17" customWidth="1"/>
    <col min="4" max="4" width="8" style="18" customWidth="1"/>
    <col min="5" max="6" width="11.44140625" style="17" customWidth="1"/>
    <col min="7" max="7" width="15" style="17" customWidth="1"/>
    <col min="8" max="8" width="11.44140625" style="17"/>
    <col min="9" max="9" width="12.6640625" style="17" customWidth="1"/>
    <col min="10" max="10" width="11.44140625" style="17"/>
    <col min="11" max="11" width="11.44140625" style="41"/>
    <col min="12" max="12" width="12.44140625" style="17" customWidth="1"/>
    <col min="13" max="16384" width="11.44140625" style="17"/>
  </cols>
  <sheetData>
    <row r="1" spans="1:13" s="19" customFormat="1" ht="15" hidden="1" customHeight="1">
      <c r="D1" s="20"/>
      <c r="K1" s="42"/>
    </row>
    <row r="2" spans="1:13" s="19" customFormat="1" ht="15" hidden="1" customHeight="1">
      <c r="D2" s="20"/>
      <c r="E2" s="21" t="s">
        <v>60</v>
      </c>
      <c r="F2" s="21"/>
      <c r="G2" s="21"/>
      <c r="H2" s="21"/>
      <c r="I2" s="21"/>
      <c r="J2" s="21"/>
      <c r="K2" s="43"/>
      <c r="L2" s="21"/>
    </row>
    <row r="3" spans="1:13" s="19" customFormat="1" ht="15" customHeight="1">
      <c r="D3" s="20"/>
      <c r="E3" s="21"/>
      <c r="F3" s="21"/>
      <c r="G3" s="21"/>
      <c r="H3" s="21"/>
      <c r="I3" s="21"/>
      <c r="J3" s="59"/>
      <c r="K3" s="43"/>
      <c r="L3" s="61"/>
      <c r="M3" s="59"/>
    </row>
    <row r="4" spans="1:13" ht="15" customHeight="1">
      <c r="E4" s="22" t="s">
        <v>37</v>
      </c>
      <c r="F4" s="22"/>
      <c r="G4" s="56">
        <f ca="1">TODAY()</f>
        <v>41987</v>
      </c>
      <c r="H4" s="23"/>
      <c r="I4" s="86" t="s">
        <v>160</v>
      </c>
      <c r="J4" s="86"/>
      <c r="K4" s="85" t="s">
        <v>161</v>
      </c>
      <c r="L4" s="85"/>
    </row>
    <row r="5" spans="1:13" ht="11.25" customHeight="1">
      <c r="E5" s="24"/>
      <c r="F5" s="24"/>
      <c r="G5" s="24"/>
      <c r="H5" s="24"/>
      <c r="I5" s="84" t="s">
        <v>38</v>
      </c>
      <c r="J5" s="84"/>
      <c r="K5" s="85">
        <v>41362</v>
      </c>
      <c r="L5" s="85"/>
    </row>
    <row r="6" spans="1:13" s="19" customFormat="1" ht="15" hidden="1" customHeight="1">
      <c r="D6" s="20"/>
      <c r="I6" s="37"/>
      <c r="K6" s="42"/>
    </row>
    <row r="7" spans="1:13" s="19" customFormat="1" ht="15" customHeight="1" thickBot="1">
      <c r="D7" s="20"/>
      <c r="E7" s="63" t="s">
        <v>158</v>
      </c>
      <c r="F7" s="64">
        <f>SUM(K11:K145)</f>
        <v>14090.823599999998</v>
      </c>
      <c r="I7" s="37"/>
      <c r="K7" s="42"/>
    </row>
    <row r="8" spans="1:13" s="62" customFormat="1" ht="15" customHeight="1">
      <c r="B8" s="87" t="s">
        <v>179</v>
      </c>
      <c r="C8" s="90" t="s">
        <v>16</v>
      </c>
      <c r="D8" s="93" t="s">
        <v>2</v>
      </c>
      <c r="E8" s="102" t="s">
        <v>36</v>
      </c>
      <c r="F8" s="90" t="s">
        <v>62</v>
      </c>
      <c r="G8" s="90" t="s">
        <v>53</v>
      </c>
      <c r="H8" s="90" t="s">
        <v>153</v>
      </c>
      <c r="I8" s="96" t="s">
        <v>154</v>
      </c>
      <c r="J8" s="90" t="s">
        <v>51</v>
      </c>
      <c r="K8" s="99" t="s">
        <v>155</v>
      </c>
      <c r="L8" s="90" t="s">
        <v>59</v>
      </c>
    </row>
    <row r="9" spans="1:13" s="62" customFormat="1" ht="8.25" customHeight="1">
      <c r="B9" s="88"/>
      <c r="C9" s="91"/>
      <c r="D9" s="94"/>
      <c r="E9" s="103"/>
      <c r="F9" s="91"/>
      <c r="G9" s="91"/>
      <c r="H9" s="91"/>
      <c r="I9" s="97"/>
      <c r="J9" s="91"/>
      <c r="K9" s="100"/>
      <c r="L9" s="91"/>
    </row>
    <row r="10" spans="1:13" s="65" customFormat="1" ht="22.5" customHeight="1" thickBot="1">
      <c r="A10" s="65">
        <v>0</v>
      </c>
      <c r="B10" s="89"/>
      <c r="C10" s="92"/>
      <c r="D10" s="95"/>
      <c r="E10" s="104"/>
      <c r="F10" s="92"/>
      <c r="G10" s="92"/>
      <c r="H10" s="92"/>
      <c r="I10" s="98"/>
      <c r="J10" s="92"/>
      <c r="K10" s="101"/>
      <c r="L10" s="92"/>
    </row>
    <row r="11" spans="1:13">
      <c r="B11" s="66" t="s">
        <v>94</v>
      </c>
      <c r="C11" s="66"/>
      <c r="D11" s="67">
        <v>31</v>
      </c>
      <c r="E11" s="36">
        <f>'Can de Bazan'!P11+'Can Boult'!P11+' Can Aum'!P11+'Can Warm'!P11+' Clsh Warm'!P11+' Clsh Aum'!P11+' Clsh Baz'!P11+' Clsh Boult'!P11+' Mat Boult'!P11+' Mat Bazancourt'!P11+' Mat Aum'!P11+'Mat Warm'!P11+'EL Boult '!P11+' El Baz'!P11+' EL Aum '!P11+' El Warm '!O11</f>
        <v>151</v>
      </c>
      <c r="F11" s="27">
        <v>8</v>
      </c>
      <c r="G11" s="66">
        <v>1</v>
      </c>
      <c r="H11" s="27">
        <f t="shared" ref="H11:H75" si="0">D11-E11</f>
        <v>-120</v>
      </c>
      <c r="I11" s="68"/>
      <c r="J11" s="66">
        <v>21</v>
      </c>
      <c r="K11" s="44">
        <f>IF(H11&gt;0,H11*J11*1.2,IF(H11&lt;=0,H11*J11*1.2,""))</f>
        <v>-3024</v>
      </c>
      <c r="L11" s="69" t="s">
        <v>29</v>
      </c>
    </row>
    <row r="12" spans="1:13">
      <c r="B12" s="28" t="s">
        <v>67</v>
      </c>
      <c r="C12" s="35">
        <v>41342</v>
      </c>
      <c r="D12" s="30">
        <v>24</v>
      </c>
      <c r="E12" s="36">
        <f>'Can de Bazan'!P12+'Can Boult'!P12+' Can Aum'!P12+'Can Warm'!P12+' Clsh Warm'!P12+' Clsh Aum'!P12+' Clsh Baz'!P12+' Clsh Boult'!P12+' Mat Boult'!P12+' Mat Bazancourt'!P12+' Mat Aum'!P12+'Mat Warm'!P12+'EL Boult '!P12+' El Baz'!P12+' EL Aum '!P12+' El Warm '!O12</f>
        <v>5</v>
      </c>
      <c r="F12" s="26">
        <v>6</v>
      </c>
      <c r="G12" s="28">
        <v>1</v>
      </c>
      <c r="H12" s="26">
        <f t="shared" si="0"/>
        <v>19</v>
      </c>
      <c r="I12" s="35"/>
      <c r="J12" s="28"/>
      <c r="K12" s="44">
        <f t="shared" ref="K12:K75" si="1">IF(H12&gt;0,H12*J12*1.2,IF(H12&lt;=0,H12*J12*1.2,""))</f>
        <v>0</v>
      </c>
      <c r="L12" s="69"/>
    </row>
    <row r="13" spans="1:13">
      <c r="B13" s="28" t="s">
        <v>66</v>
      </c>
      <c r="C13" s="28"/>
      <c r="D13" s="30">
        <v>60</v>
      </c>
      <c r="E13" s="36">
        <f>'Can de Bazan'!P13+'Can Boult'!P13+' Can Aum'!P13+'Can Warm'!P13+' Clsh Warm'!P13+' Clsh Aum'!P13+' Clsh Baz'!P13+' Clsh Boult'!P13+' Mat Boult'!P13+' Mat Bazancourt'!P13+' Mat Aum'!P13+'Mat Warm'!P13+'EL Boult '!P13+' El Baz'!P13+' EL Aum '!P13+' El Warm '!O13</f>
        <v>12</v>
      </c>
      <c r="F13" s="26">
        <v>10</v>
      </c>
      <c r="G13" s="28">
        <v>1</v>
      </c>
      <c r="H13" s="26">
        <f t="shared" si="0"/>
        <v>48</v>
      </c>
      <c r="I13" s="35"/>
      <c r="J13" s="28">
        <v>14.56</v>
      </c>
      <c r="K13" s="44">
        <f t="shared" si="1"/>
        <v>838.65599999999995</v>
      </c>
      <c r="L13" s="69" t="s">
        <v>29</v>
      </c>
    </row>
    <row r="14" spans="1:13">
      <c r="B14" s="28" t="s">
        <v>120</v>
      </c>
      <c r="C14" s="35">
        <v>41342</v>
      </c>
      <c r="D14" s="58">
        <v>23</v>
      </c>
      <c r="E14" s="36">
        <f>'Can de Bazan'!P14+'Can Boult'!P14+' Can Aum'!P14+'Can Warm'!P14+' Clsh Warm'!P14+' Clsh Aum'!P14+' Clsh Baz'!P14+' Clsh Boult'!P14+' Mat Boult'!P14+' Mat Bazancourt'!P14+' Mat Aum'!P14+'Mat Warm'!P14+'EL Boult '!P14+' El Baz'!P14+' EL Aum '!P14+' El Warm '!O14</f>
        <v>19</v>
      </c>
      <c r="F14" s="26">
        <v>8</v>
      </c>
      <c r="G14" s="28">
        <v>1</v>
      </c>
      <c r="H14" s="26">
        <f t="shared" si="0"/>
        <v>4</v>
      </c>
      <c r="I14" s="35">
        <v>41453</v>
      </c>
      <c r="J14" s="28">
        <v>18.66</v>
      </c>
      <c r="K14" s="44">
        <f t="shared" si="1"/>
        <v>89.567999999999998</v>
      </c>
      <c r="L14" s="69" t="s">
        <v>29</v>
      </c>
    </row>
    <row r="15" spans="1:13">
      <c r="B15" s="28" t="s">
        <v>72</v>
      </c>
      <c r="C15" s="35">
        <v>41342</v>
      </c>
      <c r="D15" s="30">
        <f>7+10+4</f>
        <v>21</v>
      </c>
      <c r="E15" s="36">
        <f>'Can de Bazan'!P15+'Can Boult'!P15+' Can Aum'!P15+'Can Warm'!P15+' Clsh Warm'!P15+' Clsh Aum'!P15+' Clsh Baz'!P15+' Clsh Boult'!P15+' Mat Boult'!P15+' Mat Bazancourt'!P15+' Mat Aum'!P15+'Mat Warm'!P15+'EL Boult '!P15+' El Baz'!P15+' EL Aum '!P15+' El Warm '!O15</f>
        <v>26</v>
      </c>
      <c r="F15" s="26">
        <v>4</v>
      </c>
      <c r="G15" s="28">
        <v>1</v>
      </c>
      <c r="H15" s="26">
        <f t="shared" si="0"/>
        <v>-5</v>
      </c>
      <c r="I15" s="35"/>
      <c r="J15" s="28">
        <f>168/10</f>
        <v>16.8</v>
      </c>
      <c r="K15" s="44">
        <f t="shared" si="1"/>
        <v>-100.8</v>
      </c>
      <c r="L15" s="69"/>
    </row>
    <row r="16" spans="1:13">
      <c r="B16" s="28" t="s">
        <v>65</v>
      </c>
      <c r="C16" s="28"/>
      <c r="D16" s="29">
        <f>6+12</f>
        <v>18</v>
      </c>
      <c r="E16" s="36">
        <f>'Can de Bazan'!P16+'Can Boult'!P16+' Can Aum'!P16+'Can Warm'!P16+' Clsh Warm'!P16+' Clsh Aum'!P16+' Clsh Baz'!P16+' Clsh Boult'!P16+' Mat Boult'!P16+' Mat Bazancourt'!P16+' Mat Aum'!P16+'Mat Warm'!P16+'EL Boult '!P16+' El Baz'!P16+' EL Aum '!P16+' El Warm '!O16</f>
        <v>33</v>
      </c>
      <c r="F16" s="26">
        <v>12</v>
      </c>
      <c r="G16" s="28">
        <v>1</v>
      </c>
      <c r="H16" s="26">
        <f t="shared" si="0"/>
        <v>-15</v>
      </c>
      <c r="I16" s="35"/>
      <c r="J16" s="28">
        <v>24.72</v>
      </c>
      <c r="K16" s="44">
        <f t="shared" si="1"/>
        <v>-444.95999999999992</v>
      </c>
      <c r="L16" s="69" t="s">
        <v>29</v>
      </c>
    </row>
    <row r="17" spans="1:12">
      <c r="B17" s="28" t="s">
        <v>64</v>
      </c>
      <c r="C17" s="28"/>
      <c r="D17" s="30">
        <v>13</v>
      </c>
      <c r="E17" s="36">
        <f>'Can de Bazan'!P17+'Can Boult'!P17+' Can Aum'!P17+'Can Warm'!P17+' Clsh Warm'!P17+' Clsh Aum'!P17+' Clsh Baz'!P17+' Clsh Boult'!P17+' Mat Boult'!P17+' Mat Bazancourt'!P17+' Mat Aum'!P17+'Mat Warm'!P17+'EL Boult '!P17+' El Baz'!P17+' EL Aum '!P17+' El Warm '!O17</f>
        <v>0</v>
      </c>
      <c r="F17" s="26">
        <v>4</v>
      </c>
      <c r="G17" s="28">
        <v>1</v>
      </c>
      <c r="H17" s="26">
        <f t="shared" si="0"/>
        <v>13</v>
      </c>
      <c r="I17" s="35"/>
      <c r="J17" s="28"/>
      <c r="K17" s="44">
        <f t="shared" si="1"/>
        <v>0</v>
      </c>
      <c r="L17" s="69"/>
    </row>
    <row r="18" spans="1:12">
      <c r="B18" s="28" t="s">
        <v>63</v>
      </c>
      <c r="C18" s="28"/>
      <c r="D18" s="30">
        <v>8</v>
      </c>
      <c r="E18" s="36">
        <f>'Can de Bazan'!P18+'Can Boult'!P18+' Can Aum'!P18+'Can Warm'!P18+' Clsh Warm'!P18+' Clsh Aum'!P18+' Clsh Baz'!P18+' Clsh Boult'!P18+' Mat Boult'!P18+' Mat Bazancourt'!P18+' Mat Aum'!P18+'Mat Warm'!P18+'EL Boult '!P18+' El Baz'!P18+' EL Aum '!P18+' El Warm '!O18</f>
        <v>0</v>
      </c>
      <c r="F18" s="26">
        <v>4</v>
      </c>
      <c r="G18" s="28">
        <v>1</v>
      </c>
      <c r="H18" s="26">
        <f t="shared" si="0"/>
        <v>8</v>
      </c>
      <c r="I18" s="35"/>
      <c r="J18" s="28">
        <f>98.4/5</f>
        <v>19.68</v>
      </c>
      <c r="K18" s="44">
        <f t="shared" si="1"/>
        <v>188.928</v>
      </c>
      <c r="L18" s="69"/>
    </row>
    <row r="19" spans="1:12">
      <c r="B19" s="25" t="str">
        <f>'[2]Stock réel'!B120</f>
        <v>blouses ménage 46/48 T4</v>
      </c>
      <c r="C19" s="28"/>
      <c r="D19" s="30">
        <f>3+8+8+8</f>
        <v>27</v>
      </c>
      <c r="E19" s="36">
        <f>'Can de Bazan'!P19+'Can Boult'!P19+' Can Aum'!P19+'Can Warm'!P19+' Clsh Warm'!P19+' Clsh Aum'!P19+' Clsh Baz'!P19+' Clsh Boult'!P19+' Mat Boult'!P19+' Mat Bazancourt'!P19+' Mat Aum'!P19+'Mat Warm'!P19+'EL Boult '!P19+' El Baz'!P19+' EL Aum '!P19+' El Warm '!O19</f>
        <v>0</v>
      </c>
      <c r="F19" s="26">
        <v>4</v>
      </c>
      <c r="G19" s="28">
        <v>1</v>
      </c>
      <c r="H19" s="26">
        <f t="shared" si="0"/>
        <v>27</v>
      </c>
      <c r="I19" s="35"/>
      <c r="J19" s="28">
        <v>19.350000000000001</v>
      </c>
      <c r="K19" s="44">
        <f t="shared" si="1"/>
        <v>626.94000000000005</v>
      </c>
      <c r="L19" s="69"/>
    </row>
    <row r="20" spans="1:12">
      <c r="B20" s="25" t="s">
        <v>89</v>
      </c>
      <c r="C20" s="28"/>
      <c r="D20" s="30">
        <f>30+20+20</f>
        <v>70</v>
      </c>
      <c r="E20" s="36">
        <f>'Can de Bazan'!P20+'Can Boult'!P20+' Can Aum'!P20+'Can Warm'!P20+' Clsh Warm'!P20+' Clsh Aum'!P20+' Clsh Baz'!P20+' Clsh Boult'!P20+' Mat Boult'!P20+' Mat Bazancourt'!P20+' Mat Aum'!P20+'Mat Warm'!P20+'EL Boult '!P20+' El Baz'!P20+' EL Aum '!P20+' El Warm '!O20</f>
        <v>0</v>
      </c>
      <c r="F20" s="26">
        <v>2</v>
      </c>
      <c r="G20" s="28">
        <v>0</v>
      </c>
      <c r="H20" s="26">
        <f t="shared" si="0"/>
        <v>70</v>
      </c>
      <c r="I20" s="35">
        <v>41353</v>
      </c>
      <c r="J20" s="39">
        <f>5.17+6.69+14.4/3</f>
        <v>16.66</v>
      </c>
      <c r="K20" s="44">
        <f t="shared" si="1"/>
        <v>1399.44</v>
      </c>
      <c r="L20" s="69"/>
    </row>
    <row r="21" spans="1:12">
      <c r="B21" s="25" t="s">
        <v>168</v>
      </c>
      <c r="C21" s="28"/>
      <c r="D21" s="30">
        <f>14+2+2</f>
        <v>18</v>
      </c>
      <c r="E21" s="36">
        <f>'Can de Bazan'!P21+'Can Boult'!P21+' Can Aum'!P21+'Can Warm'!P21+' Clsh Warm'!P21+' Clsh Aum'!P21+' Clsh Baz'!P21+' Clsh Boult'!P21+' Mat Boult'!P21+' Mat Bazancourt'!P21+' Mat Aum'!P21+'Mat Warm'!P21+'EL Boult '!P21+' El Baz'!P21+' EL Aum '!P21+' El Warm '!O21</f>
        <v>0</v>
      </c>
      <c r="F21" s="26">
        <v>10</v>
      </c>
      <c r="G21" s="28">
        <v>1</v>
      </c>
      <c r="H21" s="26">
        <f t="shared" si="0"/>
        <v>18</v>
      </c>
      <c r="I21" s="35">
        <v>41429</v>
      </c>
      <c r="J21" s="39">
        <v>30.32</v>
      </c>
      <c r="K21" s="44">
        <f t="shared" si="1"/>
        <v>654.91199999999992</v>
      </c>
      <c r="L21" s="69"/>
    </row>
    <row r="22" spans="1:12">
      <c r="B22" s="25" t="s">
        <v>71</v>
      </c>
      <c r="C22" s="28"/>
      <c r="D22" s="30">
        <f>55+24</f>
        <v>79</v>
      </c>
      <c r="E22" s="36">
        <f>'Can de Bazan'!P22+'Can Boult'!P22+' Can Aum'!P22+'Can Warm'!P22+' Clsh Warm'!P22+' Clsh Aum'!P22+' Clsh Baz'!P22+' Clsh Boult'!P22+' Mat Boult'!P22+' Mat Bazancourt'!P22+' Mat Aum'!P22+'Mat Warm'!P22+'EL Boult '!P22+' El Baz'!P22+' EL Aum '!P22+' El Warm '!O22</f>
        <v>0</v>
      </c>
      <c r="F22" s="26">
        <v>24</v>
      </c>
      <c r="G22" s="28">
        <v>1</v>
      </c>
      <c r="H22" s="26">
        <f t="shared" si="0"/>
        <v>79</v>
      </c>
      <c r="I22" s="35"/>
      <c r="J22" s="28">
        <v>31.08</v>
      </c>
      <c r="K22" s="44">
        <f t="shared" si="1"/>
        <v>2946.3839999999996</v>
      </c>
      <c r="L22" s="69"/>
    </row>
    <row r="23" spans="1:12">
      <c r="A23" s="19"/>
      <c r="B23" s="25" t="str">
        <f>'[2]Stock réel'!B123</f>
        <v>chaussures cuisine 37</v>
      </c>
      <c r="C23" s="28"/>
      <c r="D23" s="30">
        <f>10+50</f>
        <v>60</v>
      </c>
      <c r="E23" s="36">
        <f>'Can de Bazan'!P23+'Can Boult'!P23+' Can Aum'!P23+'Can Warm'!P23+' Clsh Warm'!P23+' Clsh Aum'!P23+' Clsh Baz'!P23+' Clsh Boult'!P23+' Mat Boult'!P23+' Mat Bazancourt'!P23+' Mat Aum'!P23+'Mat Warm'!P23+'EL Boult '!P23+' El Baz'!P23+' EL Aum '!P23+' El Warm '!O23</f>
        <v>0</v>
      </c>
      <c r="F23" s="26">
        <v>2</v>
      </c>
      <c r="G23" s="28"/>
      <c r="H23" s="26">
        <f t="shared" si="0"/>
        <v>60</v>
      </c>
      <c r="I23" s="35"/>
      <c r="J23" s="28">
        <f>(10.38+11)/2</f>
        <v>10.690000000000001</v>
      </c>
      <c r="K23" s="44">
        <f t="shared" si="1"/>
        <v>769.68000000000006</v>
      </c>
      <c r="L23" s="69"/>
    </row>
    <row r="24" spans="1:12">
      <c r="B24" s="25" t="s">
        <v>82</v>
      </c>
      <c r="C24" s="28"/>
      <c r="D24" s="30">
        <v>6</v>
      </c>
      <c r="E24" s="36">
        <f>'Can de Bazan'!P24+'Can Boult'!P24+' Can Aum'!P24+'Can Warm'!P24+' Clsh Warm'!P24+' Clsh Aum'!P24+' Clsh Baz'!P24+' Clsh Boult'!P24+' Mat Boult'!P24+' Mat Bazancourt'!P24+' Mat Aum'!P24+'Mat Warm'!P24+'EL Boult '!P24+' El Baz'!P24+' EL Aum '!P24+' El Warm '!O24</f>
        <v>0</v>
      </c>
      <c r="F24" s="26">
        <v>2</v>
      </c>
      <c r="G24" s="28">
        <v>1</v>
      </c>
      <c r="H24" s="26">
        <f t="shared" si="0"/>
        <v>6</v>
      </c>
      <c r="I24" s="35"/>
      <c r="J24" s="28"/>
      <c r="K24" s="44">
        <f t="shared" si="1"/>
        <v>0</v>
      </c>
      <c r="L24" s="69" t="s">
        <v>30</v>
      </c>
    </row>
    <row r="25" spans="1:12">
      <c r="B25" s="25" t="s">
        <v>77</v>
      </c>
      <c r="C25" s="28"/>
      <c r="D25" s="30">
        <v>10</v>
      </c>
      <c r="E25" s="36">
        <f>'Can de Bazan'!P25+'Can Boult'!P25+' Can Aum'!P25+'Can Warm'!P25+' Clsh Warm'!P25+' Clsh Aum'!P25+' Clsh Baz'!P25+' Clsh Boult'!P25+' Mat Boult'!P25+' Mat Bazancourt'!P25+' Mat Aum'!P25+'Mat Warm'!P25+'EL Boult '!P25+' El Baz'!P25+' EL Aum '!P25+' El Warm '!O25</f>
        <v>0</v>
      </c>
      <c r="F25" s="26"/>
      <c r="G25" s="28"/>
      <c r="H25" s="26">
        <f t="shared" si="0"/>
        <v>10</v>
      </c>
      <c r="I25" s="35"/>
      <c r="J25" s="28">
        <v>3.06</v>
      </c>
      <c r="K25" s="44">
        <f t="shared" si="1"/>
        <v>36.72</v>
      </c>
      <c r="L25" s="69"/>
    </row>
    <row r="26" spans="1:12">
      <c r="A26" s="19"/>
      <c r="B26" s="25" t="s">
        <v>176</v>
      </c>
      <c r="C26" s="38">
        <v>41411</v>
      </c>
      <c r="D26" s="30">
        <f>10+10+10</f>
        <v>30</v>
      </c>
      <c r="E26" s="36">
        <f>'Can de Bazan'!P26+'Can Boult'!P26+' Can Aum'!P26+'Can Warm'!P26+' Clsh Warm'!P26+' Clsh Aum'!P26+' Clsh Baz'!P26+' Clsh Boult'!P26+' Mat Boult'!P26+' Mat Bazancourt'!P26+' Mat Aum'!P26+'Mat Warm'!P26+'EL Boult '!P26+' El Baz'!P26+' EL Aum '!P26+' El Warm '!O26</f>
        <v>0</v>
      </c>
      <c r="F26" s="26"/>
      <c r="G26" s="28"/>
      <c r="H26" s="26">
        <f t="shared" si="0"/>
        <v>30</v>
      </c>
      <c r="I26" s="35">
        <v>41429</v>
      </c>
      <c r="J26" s="28"/>
      <c r="K26" s="44">
        <f t="shared" si="1"/>
        <v>0</v>
      </c>
      <c r="L26" s="69"/>
    </row>
    <row r="27" spans="1:12">
      <c r="B27" s="31" t="s">
        <v>121</v>
      </c>
      <c r="C27" s="28"/>
      <c r="D27" s="30">
        <f>20+20</f>
        <v>40</v>
      </c>
      <c r="E27" s="36">
        <f>'Can de Bazan'!P27+'Can Boult'!P27+' Can Aum'!P27+'Can Warm'!P27+' Clsh Warm'!P27+' Clsh Aum'!P27+' Clsh Baz'!P27+' Clsh Boult'!P27+' Mat Boult'!P27+' Mat Bazancourt'!P27+' Mat Aum'!P27+'Mat Warm'!P27+'EL Boult '!P27+' El Baz'!P27+' EL Aum '!P27+' El Warm '!O27</f>
        <v>0</v>
      </c>
      <c r="F27" s="26">
        <v>20</v>
      </c>
      <c r="G27" s="28">
        <v>5</v>
      </c>
      <c r="H27" s="26">
        <f t="shared" si="0"/>
        <v>40</v>
      </c>
      <c r="I27" s="35"/>
      <c r="J27" s="28"/>
      <c r="K27" s="44">
        <f t="shared" si="1"/>
        <v>0</v>
      </c>
      <c r="L27" s="69"/>
    </row>
    <row r="28" spans="1:12">
      <c r="B28" s="25" t="s">
        <v>96</v>
      </c>
      <c r="C28" s="28"/>
      <c r="D28" s="30">
        <f>36+6+5</f>
        <v>47</v>
      </c>
      <c r="E28" s="36">
        <f>'Can de Bazan'!P28+'Can Boult'!P28+' Can Aum'!P28+'Can Warm'!P28+' Clsh Warm'!P28+' Clsh Aum'!P28+' Clsh Baz'!P28+' Clsh Boult'!P28+' Mat Boult'!P28+' Mat Bazancourt'!P28+' Mat Aum'!P28+'Mat Warm'!P28+'EL Boult '!P28+' El Baz'!P28+' EL Aum '!P28+' El Warm '!O28</f>
        <v>0</v>
      </c>
      <c r="F28" s="26">
        <v>6</v>
      </c>
      <c r="G28" s="28">
        <v>1</v>
      </c>
      <c r="H28" s="26">
        <f t="shared" si="0"/>
        <v>47</v>
      </c>
      <c r="I28" s="28"/>
      <c r="J28" s="28">
        <v>4.6180000000000003</v>
      </c>
      <c r="K28" s="44">
        <f t="shared" si="1"/>
        <v>260.45519999999999</v>
      </c>
      <c r="L28" s="69"/>
    </row>
    <row r="29" spans="1:12">
      <c r="B29" s="25" t="s">
        <v>139</v>
      </c>
      <c r="C29" s="28"/>
      <c r="D29" s="30">
        <v>10</v>
      </c>
      <c r="E29" s="36">
        <f>'Can de Bazan'!P29+'Can Boult'!P29+' Can Aum'!P29+'Can Warm'!P29+' Clsh Warm'!P29+' Clsh Aum'!P29+' Clsh Baz'!P29+' Clsh Boult'!P29+' Mat Boult'!P29+' Mat Bazancourt'!P29+' Mat Aum'!P29+'Mat Warm'!P29+'EL Boult '!P29+' El Baz'!P29+' EL Aum '!P29+' El Warm '!O29</f>
        <v>0</v>
      </c>
      <c r="F29" s="26">
        <v>4</v>
      </c>
      <c r="G29" s="28">
        <v>1</v>
      </c>
      <c r="H29" s="26">
        <f t="shared" si="0"/>
        <v>10</v>
      </c>
      <c r="I29" s="28"/>
      <c r="J29" s="28"/>
      <c r="K29" s="44">
        <f t="shared" si="1"/>
        <v>0</v>
      </c>
      <c r="L29" s="69" t="s">
        <v>29</v>
      </c>
    </row>
    <row r="30" spans="1:12">
      <c r="B30" s="25" t="s">
        <v>181</v>
      </c>
      <c r="C30" s="28"/>
      <c r="D30" s="30">
        <v>9</v>
      </c>
      <c r="E30" s="36">
        <f>'Can de Bazan'!P30+'Can Boult'!P30+' Can Aum'!P30+'Can Warm'!P30+' Clsh Warm'!P30+' Clsh Aum'!P30+' Clsh Baz'!P30+' Clsh Boult'!P30+' Mat Boult'!P30+' Mat Bazancourt'!P30+' Mat Aum'!P30+'Mat Warm'!P30+'EL Boult '!P30+' El Baz'!P30+' EL Aum '!P30+' El Warm '!O30</f>
        <v>0</v>
      </c>
      <c r="F30" s="26">
        <v>4</v>
      </c>
      <c r="G30" s="28">
        <v>1</v>
      </c>
      <c r="H30" s="26">
        <f t="shared" si="0"/>
        <v>9</v>
      </c>
      <c r="I30" s="28"/>
      <c r="J30" s="28"/>
      <c r="K30" s="44">
        <f t="shared" si="1"/>
        <v>0</v>
      </c>
      <c r="L30" s="69"/>
    </row>
    <row r="31" spans="1:12">
      <c r="B31" s="25" t="s">
        <v>159</v>
      </c>
      <c r="C31" s="28"/>
      <c r="D31" s="30">
        <f>10+15</f>
        <v>25</v>
      </c>
      <c r="E31" s="36">
        <f>'Can de Bazan'!P31+'Can Boult'!P31+' Can Aum'!P31+'Can Warm'!P31+' Clsh Warm'!P31+' Clsh Aum'!P31+' Clsh Baz'!P31+' Clsh Boult'!P31+' Mat Boult'!P31+' Mat Bazancourt'!P31+' Mat Aum'!P31+'Mat Warm'!P31+'EL Boult '!P31+' El Baz'!P31+' EL Aum '!P31+' El Warm '!O31</f>
        <v>0</v>
      </c>
      <c r="F31" s="26">
        <v>4</v>
      </c>
      <c r="G31" s="28">
        <v>1</v>
      </c>
      <c r="H31" s="26">
        <f t="shared" si="0"/>
        <v>25</v>
      </c>
      <c r="I31" s="28"/>
      <c r="J31" s="28">
        <v>1.53</v>
      </c>
      <c r="K31" s="44">
        <f t="shared" si="1"/>
        <v>45.9</v>
      </c>
      <c r="L31" s="69"/>
    </row>
    <row r="32" spans="1:12">
      <c r="B32" s="25" t="s">
        <v>58</v>
      </c>
      <c r="C32" s="28"/>
      <c r="D32" s="30">
        <v>10</v>
      </c>
      <c r="E32" s="36">
        <f>'Can de Bazan'!P32+'Can Boult'!P32+' Can Aum'!P32+'Can Warm'!P32+' Clsh Warm'!P32+' Clsh Aum'!P32+' Clsh Baz'!P32+' Clsh Boult'!P32+' Mat Boult'!P32+' Mat Bazancourt'!P32+' Mat Aum'!P32+'Mat Warm'!P32+'EL Boult '!P32+' El Baz'!P32+' EL Aum '!P32+' El Warm '!O32</f>
        <v>0</v>
      </c>
      <c r="F32" s="26">
        <v>4</v>
      </c>
      <c r="G32" s="28">
        <v>1</v>
      </c>
      <c r="H32" s="26">
        <f t="shared" si="0"/>
        <v>10</v>
      </c>
      <c r="I32" s="38">
        <v>41347</v>
      </c>
      <c r="J32" s="28">
        <v>6.36</v>
      </c>
      <c r="K32" s="44">
        <f t="shared" si="1"/>
        <v>76.319999999999993</v>
      </c>
      <c r="L32" s="69"/>
    </row>
    <row r="33" spans="1:15">
      <c r="B33" s="25" t="s">
        <v>140</v>
      </c>
      <c r="C33" s="28"/>
      <c r="D33" s="30">
        <f>6+12+8+20+8</f>
        <v>54</v>
      </c>
      <c r="E33" s="36">
        <f>'Can de Bazan'!P33+'Can Boult'!P33+' Can Aum'!P33+'Can Warm'!P33+' Clsh Warm'!P33+' Clsh Aum'!P33+' Clsh Baz'!P33+' Clsh Boult'!P33+' Mat Boult'!P33+' Mat Bazancourt'!P33+' Mat Aum'!P33+'Mat Warm'!P33+'EL Boult '!P33+' El Baz'!P33+' EL Aum '!P33+' El Warm '!O33</f>
        <v>0</v>
      </c>
      <c r="F33" s="26">
        <v>16</v>
      </c>
      <c r="G33" s="28">
        <v>1</v>
      </c>
      <c r="H33" s="26">
        <f t="shared" si="0"/>
        <v>54</v>
      </c>
      <c r="I33" s="35">
        <v>41453</v>
      </c>
      <c r="J33" s="28">
        <f>10.24</f>
        <v>10.24</v>
      </c>
      <c r="K33" s="44">
        <f t="shared" si="1"/>
        <v>663.55200000000002</v>
      </c>
      <c r="L33" s="69"/>
    </row>
    <row r="34" spans="1:15">
      <c r="B34" s="25" t="s">
        <v>137</v>
      </c>
      <c r="C34" s="28"/>
      <c r="D34" s="30">
        <v>8</v>
      </c>
      <c r="E34" s="36">
        <f>'Can de Bazan'!P34+'Can Boult'!P34+' Can Aum'!P34+'Can Warm'!P34+' Clsh Warm'!P34+' Clsh Aum'!P34+' Clsh Baz'!P34+' Clsh Boult'!P34+' Mat Boult'!P34+' Mat Bazancourt'!P34+' Mat Aum'!P34+'Mat Warm'!P34+'EL Boult '!P34+' El Baz'!P34+' EL Aum '!P34+' El Warm '!O34</f>
        <v>0</v>
      </c>
      <c r="F34" s="26">
        <v>4</v>
      </c>
      <c r="G34" s="28">
        <v>1</v>
      </c>
      <c r="H34" s="26">
        <f t="shared" si="0"/>
        <v>8</v>
      </c>
      <c r="I34" s="28"/>
      <c r="J34" s="28"/>
      <c r="K34" s="44">
        <f t="shared" si="1"/>
        <v>0</v>
      </c>
      <c r="L34" s="69"/>
    </row>
    <row r="35" spans="1:15">
      <c r="A35" s="19"/>
      <c r="B35" s="25" t="s">
        <v>136</v>
      </c>
      <c r="C35" s="28"/>
      <c r="D35" s="30">
        <f>62+50</f>
        <v>112</v>
      </c>
      <c r="E35" s="36">
        <f>'Can de Bazan'!P35+'Can Boult'!P35+' Can Aum'!P35+'Can Warm'!P35+' Clsh Warm'!P35+' Clsh Aum'!P35+' Clsh Baz'!P35+' Clsh Boult'!P35+' Mat Boult'!P35+' Mat Bazancourt'!P35+' Mat Aum'!P35+'Mat Warm'!P35+'EL Boult '!P35+' El Baz'!P35+' EL Aum '!P35+' El Warm '!O35</f>
        <v>0</v>
      </c>
      <c r="F35" s="26">
        <v>2</v>
      </c>
      <c r="G35" s="28">
        <v>1</v>
      </c>
      <c r="H35" s="26">
        <f t="shared" si="0"/>
        <v>112</v>
      </c>
      <c r="I35" s="28"/>
      <c r="J35" s="28">
        <f>((31.68/40)+1.34)/2</f>
        <v>1.0660000000000001</v>
      </c>
      <c r="K35" s="44">
        <f t="shared" si="1"/>
        <v>143.2704</v>
      </c>
      <c r="L35" s="69"/>
    </row>
    <row r="36" spans="1:15">
      <c r="A36" s="19"/>
      <c r="B36" s="25" t="s">
        <v>169</v>
      </c>
      <c r="C36" s="26"/>
      <c r="D36" s="30">
        <v>11</v>
      </c>
      <c r="E36" s="36">
        <f>'Can de Bazan'!P36+'Can Boult'!P36+' Can Aum'!P36+'Can Warm'!P36+' Clsh Warm'!P36+' Clsh Aum'!P36+' Clsh Baz'!P36+' Clsh Boult'!P36+' Mat Boult'!P36+' Mat Bazancourt'!P36+' Mat Aum'!P36+'Mat Warm'!P36+'EL Boult '!P36+' El Baz'!P36+' EL Aum '!P36+' El Warm '!O36</f>
        <v>3</v>
      </c>
      <c r="F36" s="26">
        <v>6</v>
      </c>
      <c r="G36" s="28">
        <v>1</v>
      </c>
      <c r="H36" s="26">
        <f t="shared" si="0"/>
        <v>8</v>
      </c>
      <c r="I36" s="28"/>
      <c r="J36" s="28"/>
      <c r="K36" s="44">
        <f t="shared" si="1"/>
        <v>0</v>
      </c>
      <c r="L36" s="69"/>
    </row>
    <row r="37" spans="1:15" s="19" customFormat="1">
      <c r="B37" s="25" t="s">
        <v>171</v>
      </c>
      <c r="C37" s="28"/>
      <c r="D37" s="30">
        <v>17</v>
      </c>
      <c r="E37" s="36">
        <f>'Can de Bazan'!P37+'Can Boult'!P37+' Can Aum'!P37+'Can Warm'!P37+' Clsh Warm'!P37+' Clsh Aum'!P37+' Clsh Baz'!P37+' Clsh Boult'!P37+' Mat Boult'!P37+' Mat Bazancourt'!P37+' Mat Aum'!P37+'Mat Warm'!P37+'EL Boult '!P37+' El Baz'!P37+' EL Aum '!P37+' El Warm '!O37</f>
        <v>0</v>
      </c>
      <c r="F37" s="26">
        <v>6</v>
      </c>
      <c r="G37" s="28">
        <v>1</v>
      </c>
      <c r="H37" s="26">
        <f t="shared" si="0"/>
        <v>17</v>
      </c>
      <c r="I37" s="28"/>
      <c r="J37" s="28"/>
      <c r="K37" s="44">
        <f t="shared" si="1"/>
        <v>0</v>
      </c>
      <c r="L37" s="69" t="s">
        <v>170</v>
      </c>
      <c r="M37" s="40"/>
      <c r="N37" s="17"/>
      <c r="O37" s="17"/>
    </row>
    <row r="38" spans="1:15">
      <c r="A38" s="19"/>
      <c r="B38" s="25" t="s">
        <v>99</v>
      </c>
      <c r="C38" s="28"/>
      <c r="D38" s="30">
        <f>16+12</f>
        <v>28</v>
      </c>
      <c r="E38" s="36">
        <f>'Can de Bazan'!P38+'Can Boult'!P38+' Can Aum'!P38+'Can Warm'!P38+' Clsh Warm'!P38+' Clsh Aum'!P38+' Clsh Baz'!P38+' Clsh Boult'!P38+' Mat Boult'!P38+' Mat Bazancourt'!P38+' Mat Aum'!P38+'Mat Warm'!P38+'EL Boult '!P38+' El Baz'!P38+' EL Aum '!P38+' El Warm '!O38</f>
        <v>0</v>
      </c>
      <c r="F38" s="26">
        <v>8</v>
      </c>
      <c r="G38" s="28">
        <v>1</v>
      </c>
      <c r="H38" s="26">
        <f t="shared" si="0"/>
        <v>28</v>
      </c>
      <c r="I38" s="28"/>
      <c r="J38" s="28">
        <v>9.5299999999999994</v>
      </c>
      <c r="K38" s="44">
        <f t="shared" si="1"/>
        <v>320.20799999999997</v>
      </c>
      <c r="L38" s="69"/>
    </row>
    <row r="39" spans="1:15">
      <c r="B39" s="25" t="s">
        <v>98</v>
      </c>
      <c r="C39" s="26"/>
      <c r="D39" s="30">
        <f>3+5</f>
        <v>8</v>
      </c>
      <c r="E39" s="36">
        <f>'Can de Bazan'!P39+'Can Boult'!P39+' Can Aum'!P39+'Can Warm'!P39+' Clsh Warm'!P39+' Clsh Aum'!P39+' Clsh Baz'!P39+' Clsh Boult'!P39+' Mat Boult'!P39+' Mat Bazancourt'!P39+' Mat Aum'!P39+'Mat Warm'!P39+'EL Boult '!P39+' El Baz'!P39+' EL Aum '!P39+' El Warm '!O39</f>
        <v>0</v>
      </c>
      <c r="F39" s="26">
        <v>6</v>
      </c>
      <c r="G39" s="28">
        <v>1</v>
      </c>
      <c r="H39" s="26">
        <f t="shared" si="0"/>
        <v>8</v>
      </c>
      <c r="I39" s="35">
        <v>41453</v>
      </c>
      <c r="J39" s="28">
        <v>5.4</v>
      </c>
      <c r="K39" s="44">
        <f t="shared" si="1"/>
        <v>51.84</v>
      </c>
      <c r="L39" s="69"/>
    </row>
    <row r="40" spans="1:15">
      <c r="B40" s="25" t="s">
        <v>97</v>
      </c>
      <c r="C40" s="28"/>
      <c r="D40" s="30">
        <f>4+5+10+64</f>
        <v>83</v>
      </c>
      <c r="E40" s="36">
        <f>'Can de Bazan'!P40+'Can Boult'!P40+' Can Aum'!P40+'Can Warm'!P40+' Clsh Warm'!P40+' Clsh Aum'!P40+' Clsh Baz'!P40+' Clsh Boult'!P40+' Mat Boult'!P40+' Mat Bazancourt'!P40+' Mat Aum'!P40+'Mat Warm'!P40+'EL Boult '!P40+' El Baz'!P40+' EL Aum '!P40+' El Warm '!O40</f>
        <v>0</v>
      </c>
      <c r="F40" s="26">
        <v>10</v>
      </c>
      <c r="G40" s="28">
        <v>1</v>
      </c>
      <c r="H40" s="26">
        <f t="shared" si="0"/>
        <v>83</v>
      </c>
      <c r="I40" s="28"/>
      <c r="J40" s="28">
        <v>18.940000000000001</v>
      </c>
      <c r="K40" s="44">
        <f t="shared" si="1"/>
        <v>1886.4240000000002</v>
      </c>
      <c r="L40" s="69"/>
    </row>
    <row r="41" spans="1:15">
      <c r="B41" s="25" t="s">
        <v>141</v>
      </c>
      <c r="C41" s="35">
        <v>41342</v>
      </c>
      <c r="D41" s="30">
        <f>1+8+22</f>
        <v>31</v>
      </c>
      <c r="E41" s="36">
        <f>'Can de Bazan'!P41+'Can Boult'!P41+' Can Aum'!P41+'Can Warm'!P41+' Clsh Warm'!P41+' Clsh Aum'!P41+' Clsh Baz'!P41+' Clsh Boult'!P41+' Mat Boult'!P41+' Mat Bazancourt'!P41+' Mat Aum'!P41+'Mat Warm'!P41+'EL Boult '!P41+' El Baz'!P41+' EL Aum '!P41+' El Warm '!O41</f>
        <v>0</v>
      </c>
      <c r="F41" s="26">
        <v>4</v>
      </c>
      <c r="G41" s="28">
        <v>1</v>
      </c>
      <c r="H41" s="26">
        <f t="shared" si="0"/>
        <v>31</v>
      </c>
      <c r="I41" s="28"/>
      <c r="J41" s="28">
        <v>13.29</v>
      </c>
      <c r="K41" s="44">
        <f t="shared" si="1"/>
        <v>494.38799999999992</v>
      </c>
      <c r="L41" s="69"/>
    </row>
    <row r="42" spans="1:15">
      <c r="B42" s="25" t="s">
        <v>115</v>
      </c>
      <c r="C42" s="26"/>
      <c r="D42" s="30">
        <v>6</v>
      </c>
      <c r="E42" s="36">
        <f>'Can de Bazan'!P42+'Can Boult'!P42+' Can Aum'!P42+'Can Warm'!P42+' Clsh Warm'!P42+' Clsh Aum'!P42+' Clsh Baz'!P42+' Clsh Boult'!P42+' Mat Boult'!P42+' Mat Bazancourt'!P42+' Mat Aum'!P42+'Mat Warm'!P42+'EL Boult '!P42+' El Baz'!P42+' EL Aum '!P42+' El Warm '!O42</f>
        <v>0</v>
      </c>
      <c r="F42" s="26">
        <v>6</v>
      </c>
      <c r="G42" s="28">
        <v>1</v>
      </c>
      <c r="H42" s="26">
        <f t="shared" si="0"/>
        <v>6</v>
      </c>
      <c r="I42" s="28"/>
      <c r="J42" s="28"/>
      <c r="K42" s="44">
        <f t="shared" si="1"/>
        <v>0</v>
      </c>
      <c r="L42" s="69"/>
    </row>
    <row r="43" spans="1:15" s="19" customFormat="1">
      <c r="B43" s="25" t="s">
        <v>114</v>
      </c>
      <c r="C43" s="28"/>
      <c r="D43" s="30">
        <f>8+5</f>
        <v>13</v>
      </c>
      <c r="E43" s="36">
        <f>'Can de Bazan'!P43+'Can Boult'!P43+' Can Aum'!P43+'Can Warm'!P43+' Clsh Warm'!P43+' Clsh Aum'!P43+' Clsh Baz'!P43+' Clsh Boult'!P43+' Mat Boult'!P43+' Mat Bazancourt'!P43+' Mat Aum'!P43+'Mat Warm'!P43+'EL Boult '!P43+' El Baz'!P43+' EL Aum '!P43+' El Warm '!O43</f>
        <v>0</v>
      </c>
      <c r="F43" s="26"/>
      <c r="G43" s="28"/>
      <c r="H43" s="26">
        <f t="shared" si="0"/>
        <v>13</v>
      </c>
      <c r="I43" s="28"/>
      <c r="J43" s="28">
        <v>33.43</v>
      </c>
      <c r="K43" s="44">
        <f t="shared" si="1"/>
        <v>521.50799999999992</v>
      </c>
      <c r="L43" s="69" t="s">
        <v>30</v>
      </c>
      <c r="M43" s="17"/>
      <c r="N43" s="17"/>
      <c r="O43" s="17"/>
    </row>
    <row r="44" spans="1:15" s="19" customFormat="1">
      <c r="B44" s="25" t="s">
        <v>91</v>
      </c>
      <c r="C44" s="28"/>
      <c r="D44" s="30">
        <f>2+5+5</f>
        <v>12</v>
      </c>
      <c r="E44" s="36">
        <f>'Can de Bazan'!P44+'Can Boult'!P44+' Can Aum'!P44+'Can Warm'!P44+' Clsh Warm'!P44+' Clsh Aum'!P44+' Clsh Baz'!P44+' Clsh Boult'!P44+' Mat Boult'!P44+' Mat Bazancourt'!P44+' Mat Aum'!P44+'Mat Warm'!P44+'EL Boult '!P44+' El Baz'!P44+' EL Aum '!P44+' El Warm '!O44</f>
        <v>0</v>
      </c>
      <c r="F44" s="26"/>
      <c r="G44" s="28"/>
      <c r="H44" s="26">
        <f t="shared" si="0"/>
        <v>12</v>
      </c>
      <c r="I44" s="28"/>
      <c r="J44" s="28">
        <v>18.46</v>
      </c>
      <c r="K44" s="44">
        <f t="shared" si="1"/>
        <v>265.82400000000001</v>
      </c>
      <c r="L44" s="69"/>
      <c r="M44" s="17"/>
      <c r="N44" s="17"/>
      <c r="O44" s="17"/>
    </row>
    <row r="45" spans="1:15">
      <c r="A45" s="19"/>
      <c r="B45" s="25" t="s">
        <v>166</v>
      </c>
      <c r="C45" s="28"/>
      <c r="D45" s="30">
        <f>3+4+5</f>
        <v>12</v>
      </c>
      <c r="E45" s="36">
        <f>'Can de Bazan'!P45+'Can Boult'!P45+' Can Aum'!P45+'Can Warm'!P45+' Clsh Warm'!P45+' Clsh Aum'!P45+' Clsh Baz'!P45+' Clsh Boult'!P45+' Mat Boult'!P45+' Mat Bazancourt'!P45+' Mat Aum'!P45+'Mat Warm'!P45+'EL Boult '!P45+' El Baz'!P45+' EL Aum '!P45+' El Warm '!O45</f>
        <v>0</v>
      </c>
      <c r="F45" s="26"/>
      <c r="G45" s="28"/>
      <c r="H45" s="26">
        <f t="shared" si="0"/>
        <v>12</v>
      </c>
      <c r="I45" s="28"/>
      <c r="J45" s="28">
        <v>18.55</v>
      </c>
      <c r="K45" s="44">
        <f t="shared" si="1"/>
        <v>267.12</v>
      </c>
      <c r="L45" s="69"/>
    </row>
    <row r="46" spans="1:15">
      <c r="B46" s="25" t="s">
        <v>116</v>
      </c>
      <c r="C46" s="28"/>
      <c r="D46" s="30">
        <f>4+12</f>
        <v>16</v>
      </c>
      <c r="E46" s="36">
        <f>'Can de Bazan'!P46+'Can Boult'!P46+' Can Aum'!P46+'Can Warm'!P46+' Clsh Warm'!P46+' Clsh Aum'!P46+' Clsh Baz'!P46+' Clsh Boult'!P46+' Mat Boult'!P46+' Mat Bazancourt'!P46+' Mat Aum'!P46+'Mat Warm'!P46+'EL Boult '!P46+' El Baz'!P46+' EL Aum '!P46+' El Warm '!O46</f>
        <v>0</v>
      </c>
      <c r="F46" s="26"/>
      <c r="G46" s="28"/>
      <c r="H46" s="26">
        <f t="shared" si="0"/>
        <v>16</v>
      </c>
      <c r="I46" s="35">
        <v>41453</v>
      </c>
      <c r="J46" s="28">
        <v>6.46</v>
      </c>
      <c r="K46" s="44">
        <f t="shared" si="1"/>
        <v>124.032</v>
      </c>
      <c r="L46" s="69"/>
    </row>
    <row r="47" spans="1:15">
      <c r="B47" s="25" t="s">
        <v>87</v>
      </c>
      <c r="C47" s="28"/>
      <c r="D47" s="30">
        <v>12</v>
      </c>
      <c r="E47" s="36">
        <f>'Can de Bazan'!P47+'Can Boult'!P47+' Can Aum'!P47+'Can Warm'!P47+' Clsh Warm'!P47+' Clsh Aum'!P47+' Clsh Baz'!P47+' Clsh Boult'!P47+' Mat Boult'!P47+' Mat Bazancourt'!P47+' Mat Aum'!P47+'Mat Warm'!P47+'EL Boult '!P47+' El Baz'!P47+' EL Aum '!P47+' El Warm '!O47</f>
        <v>0</v>
      </c>
      <c r="F47" s="26"/>
      <c r="G47" s="28"/>
      <c r="H47" s="26">
        <f t="shared" si="0"/>
        <v>12</v>
      </c>
      <c r="I47" s="28"/>
      <c r="J47" s="28"/>
      <c r="K47" s="44">
        <f t="shared" si="1"/>
        <v>0</v>
      </c>
      <c r="L47" s="69"/>
    </row>
    <row r="48" spans="1:15">
      <c r="A48" s="19"/>
      <c r="B48" s="25" t="s">
        <v>86</v>
      </c>
      <c r="C48" s="28"/>
      <c r="D48" s="30">
        <v>8</v>
      </c>
      <c r="E48" s="36">
        <f>'Can de Bazan'!P48+'Can Boult'!P48+' Can Aum'!P48+'Can Warm'!P48+' Clsh Warm'!P48+' Clsh Aum'!P48+' Clsh Baz'!P48+' Clsh Boult'!P48+' Mat Boult'!P48+' Mat Bazancourt'!P48+' Mat Aum'!P48+'Mat Warm'!P48+'EL Boult '!P48+' El Baz'!P48+' EL Aum '!P48+' El Warm '!O48</f>
        <v>0</v>
      </c>
      <c r="F48" s="26">
        <v>6</v>
      </c>
      <c r="G48" s="28">
        <v>1</v>
      </c>
      <c r="H48" s="26">
        <f t="shared" si="0"/>
        <v>8</v>
      </c>
      <c r="I48" s="35">
        <v>41831</v>
      </c>
      <c r="J48" s="28">
        <v>51</v>
      </c>
      <c r="K48" s="44">
        <f t="shared" si="1"/>
        <v>489.59999999999997</v>
      </c>
      <c r="L48" s="69" t="s">
        <v>170</v>
      </c>
    </row>
    <row r="49" spans="1:12">
      <c r="A49" s="19"/>
      <c r="B49" s="25" t="s">
        <v>173</v>
      </c>
      <c r="C49" s="28"/>
      <c r="D49" s="30">
        <f>20</f>
        <v>20</v>
      </c>
      <c r="E49" s="36">
        <f>'Can de Bazan'!P49+'Can Boult'!P49+' Can Aum'!P49+'Can Warm'!P49+' Clsh Warm'!P49+' Clsh Aum'!P49+' Clsh Baz'!P49+' Clsh Boult'!P49+' Mat Boult'!P49+' Mat Bazancourt'!P49+' Mat Aum'!P49+'Mat Warm'!P49+'EL Boult '!P49+' El Baz'!P49+' EL Aum '!P49+' El Warm '!O49</f>
        <v>0</v>
      </c>
      <c r="F49" s="26">
        <v>2</v>
      </c>
      <c r="G49" s="28">
        <v>0</v>
      </c>
      <c r="H49" s="26">
        <f t="shared" si="0"/>
        <v>20</v>
      </c>
      <c r="I49" s="28"/>
      <c r="J49" s="28"/>
      <c r="K49" s="44">
        <f t="shared" si="1"/>
        <v>0</v>
      </c>
      <c r="L49" s="69"/>
    </row>
    <row r="50" spans="1:12">
      <c r="B50" s="25" t="s">
        <v>79</v>
      </c>
      <c r="C50" s="28"/>
      <c r="D50" s="30">
        <v>14</v>
      </c>
      <c r="E50" s="36">
        <f>'Can de Bazan'!P50+'Can Boult'!P50+' Can Aum'!P50+'Can Warm'!P50+' Clsh Warm'!P50+' Clsh Aum'!P50+' Clsh Baz'!P50+' Clsh Boult'!P50+' Mat Boult'!P50+' Mat Bazancourt'!P50+' Mat Aum'!P50+'Mat Warm'!P50+'EL Boult '!P50+' El Baz'!P50+' EL Aum '!P50+' El Warm '!O50</f>
        <v>0</v>
      </c>
      <c r="F50" s="26">
        <v>8</v>
      </c>
      <c r="G50" s="28">
        <v>1</v>
      </c>
      <c r="H50" s="26">
        <f t="shared" si="0"/>
        <v>14</v>
      </c>
      <c r="I50" s="28"/>
      <c r="J50" s="28">
        <v>21.43</v>
      </c>
      <c r="K50" s="44">
        <f t="shared" si="1"/>
        <v>360.02399999999994</v>
      </c>
      <c r="L50" s="69"/>
    </row>
    <row r="51" spans="1:12">
      <c r="B51" s="25" t="s">
        <v>112</v>
      </c>
      <c r="C51" s="28"/>
      <c r="D51" s="30">
        <v>9</v>
      </c>
      <c r="E51" s="36">
        <f>'Can de Bazan'!P51+'Can Boult'!P51+' Can Aum'!P51+'Can Warm'!P51+' Clsh Warm'!P51+' Clsh Aum'!P51+' Clsh Baz'!P51+' Clsh Boult'!P51+' Mat Boult'!P51+' Mat Bazancourt'!P51+' Mat Aum'!P51+'Mat Warm'!P51+'EL Boult '!P51+' El Baz'!P51+' EL Aum '!P51+' El Warm '!O51</f>
        <v>0</v>
      </c>
      <c r="F51" s="26">
        <v>6</v>
      </c>
      <c r="G51" s="28">
        <v>1</v>
      </c>
      <c r="H51" s="26">
        <f t="shared" si="0"/>
        <v>9</v>
      </c>
      <c r="I51" s="28"/>
      <c r="J51" s="28">
        <v>31.37</v>
      </c>
      <c r="K51" s="44">
        <f t="shared" si="1"/>
        <v>338.79599999999999</v>
      </c>
      <c r="L51" s="69"/>
    </row>
    <row r="52" spans="1:12">
      <c r="B52" s="25" t="s">
        <v>113</v>
      </c>
      <c r="C52" s="35">
        <v>41342</v>
      </c>
      <c r="D52" s="32">
        <f>2+4</f>
        <v>6</v>
      </c>
      <c r="E52" s="36">
        <f>'Can de Bazan'!P52+'Can Boult'!P52+' Can Aum'!P52+'Can Warm'!P52+' Clsh Warm'!P52+' Clsh Aum'!P52+' Clsh Baz'!P52+' Clsh Boult'!P52+' Mat Boult'!P52+' Mat Bazancourt'!P52+' Mat Aum'!P52+'Mat Warm'!P52+'EL Boult '!P52+' El Baz'!P52+' EL Aum '!P52+' El Warm '!O52</f>
        <v>0</v>
      </c>
      <c r="F52" s="26">
        <v>8</v>
      </c>
      <c r="G52" s="28">
        <v>1</v>
      </c>
      <c r="H52" s="26">
        <f t="shared" si="0"/>
        <v>6</v>
      </c>
      <c r="I52" s="35"/>
      <c r="J52" s="57">
        <f>47.13/4</f>
        <v>11.782500000000001</v>
      </c>
      <c r="K52" s="44">
        <f t="shared" si="1"/>
        <v>84.834000000000003</v>
      </c>
      <c r="L52" s="69"/>
    </row>
    <row r="53" spans="1:12">
      <c r="B53" s="25" t="s">
        <v>142</v>
      </c>
      <c r="C53" s="35">
        <v>41342</v>
      </c>
      <c r="D53" s="30">
        <v>6</v>
      </c>
      <c r="E53" s="36">
        <f>'Can de Bazan'!P53+'Can Boult'!P53+' Can Aum'!P53+'Can Warm'!P53+' Clsh Warm'!P53+' Clsh Aum'!P53+' Clsh Baz'!P53+' Clsh Boult'!P53+' Mat Boult'!P53+' Mat Bazancourt'!P53+' Mat Aum'!P53+'Mat Warm'!P53+'EL Boult '!P53+' El Baz'!P53+' EL Aum '!P53+' El Warm '!O53</f>
        <v>0</v>
      </c>
      <c r="F53" s="26">
        <v>6</v>
      </c>
      <c r="G53" s="28">
        <v>1</v>
      </c>
      <c r="H53" s="26">
        <f t="shared" si="0"/>
        <v>6</v>
      </c>
      <c r="I53" s="35">
        <v>41453</v>
      </c>
      <c r="J53" s="28">
        <v>25.83</v>
      </c>
      <c r="K53" s="44">
        <f t="shared" si="1"/>
        <v>185.97599999999997</v>
      </c>
      <c r="L53" s="69"/>
    </row>
    <row r="54" spans="1:12">
      <c r="B54" s="25" t="s">
        <v>100</v>
      </c>
      <c r="C54" s="28"/>
      <c r="D54" s="30">
        <f>4+8</f>
        <v>12</v>
      </c>
      <c r="E54" s="36">
        <f>'Can de Bazan'!P54+'Can Boult'!P54+' Can Aum'!P54+'Can Warm'!P54+' Clsh Warm'!P54+' Clsh Aum'!P54+' Clsh Baz'!P54+' Clsh Boult'!P54+' Mat Boult'!P54+' Mat Bazancourt'!P54+' Mat Aum'!P54+'Mat Warm'!P54+'EL Boult '!P54+' El Baz'!P54+' EL Aum '!P54+' El Warm '!O54</f>
        <v>0</v>
      </c>
      <c r="F54" s="26">
        <v>6</v>
      </c>
      <c r="G54" s="28">
        <v>1</v>
      </c>
      <c r="H54" s="26">
        <f t="shared" si="0"/>
        <v>12</v>
      </c>
      <c r="I54" s="35"/>
      <c r="J54" s="28">
        <v>4.4000000000000004</v>
      </c>
      <c r="K54" s="44">
        <f t="shared" si="1"/>
        <v>63.36</v>
      </c>
      <c r="L54" s="69"/>
    </row>
    <row r="55" spans="1:12">
      <c r="B55" s="25" t="s">
        <v>146</v>
      </c>
      <c r="C55" s="28"/>
      <c r="D55" s="30">
        <v>1</v>
      </c>
      <c r="E55" s="36">
        <f>'Can de Bazan'!P55+'Can Boult'!P55+' Can Aum'!P55+'Can Warm'!P55+' Clsh Warm'!P55+' Clsh Aum'!P55+' Clsh Baz'!P55+' Clsh Boult'!P55+' Mat Boult'!P55+' Mat Bazancourt'!P55+' Mat Aum'!P55+'Mat Warm'!P55+'EL Boult '!P55+' El Baz'!P55+' EL Aum '!P55+' El Warm '!O55</f>
        <v>0</v>
      </c>
      <c r="F55" s="26">
        <v>2</v>
      </c>
      <c r="G55" s="28">
        <v>1</v>
      </c>
      <c r="H55" s="26">
        <f t="shared" si="0"/>
        <v>1</v>
      </c>
      <c r="I55" s="35"/>
      <c r="J55" s="28"/>
      <c r="K55" s="44">
        <f t="shared" si="1"/>
        <v>0</v>
      </c>
      <c r="L55" s="69"/>
    </row>
    <row r="56" spans="1:12">
      <c r="B56" s="25" t="s">
        <v>143</v>
      </c>
      <c r="C56" s="28"/>
      <c r="D56" s="30"/>
      <c r="E56" s="36">
        <f>'Can de Bazan'!P56+'Can Boult'!P56+' Can Aum'!P56+'Can Warm'!P56+' Clsh Warm'!P56+' Clsh Aum'!P56+' Clsh Baz'!P56+' Clsh Boult'!P56+' Mat Boult'!P56+' Mat Bazancourt'!P56+' Mat Aum'!P56+'Mat Warm'!P56+'EL Boult '!P56+' El Baz'!P56+' EL Aum '!P56+' El Warm '!O56</f>
        <v>0</v>
      </c>
      <c r="F56" s="26"/>
      <c r="G56" s="28"/>
      <c r="H56" s="26">
        <f t="shared" si="0"/>
        <v>0</v>
      </c>
      <c r="I56" s="35"/>
      <c r="J56" s="28"/>
      <c r="K56" s="44">
        <f t="shared" si="1"/>
        <v>0</v>
      </c>
      <c r="L56" s="69"/>
    </row>
    <row r="57" spans="1:12">
      <c r="B57" s="31" t="s">
        <v>74</v>
      </c>
      <c r="C57" s="28"/>
      <c r="D57" s="30">
        <v>4</v>
      </c>
      <c r="E57" s="36">
        <f>'Can de Bazan'!P57+'Can Boult'!P57+' Can Aum'!P57+'Can Warm'!P57+' Clsh Warm'!P57+' Clsh Aum'!P57+' Clsh Baz'!P57+' Clsh Boult'!P57+' Mat Boult'!P57+' Mat Bazancourt'!P57+' Mat Aum'!P57+'Mat Warm'!P57+'EL Boult '!P57+' El Baz'!P57+' EL Aum '!P57+' El Warm '!O57</f>
        <v>0</v>
      </c>
      <c r="F57" s="26"/>
      <c r="G57" s="28"/>
      <c r="H57" s="26">
        <f t="shared" si="0"/>
        <v>4</v>
      </c>
      <c r="I57" s="35"/>
      <c r="J57" s="28"/>
      <c r="K57" s="44">
        <f t="shared" si="1"/>
        <v>0</v>
      </c>
      <c r="L57" s="69"/>
    </row>
    <row r="58" spans="1:12">
      <c r="B58" s="25" t="s">
        <v>165</v>
      </c>
      <c r="C58" s="26"/>
      <c r="D58" s="30">
        <v>7</v>
      </c>
      <c r="E58" s="36">
        <f>'Can de Bazan'!P58+'Can Boult'!P58+' Can Aum'!P58+'Can Warm'!P58+' Clsh Warm'!P58+' Clsh Aum'!P58+' Clsh Baz'!P58+' Clsh Boult'!P58+' Mat Boult'!P58+' Mat Bazancourt'!P58+' Mat Aum'!P58+'Mat Warm'!P58+'EL Boult '!P58+' El Baz'!P58+' EL Aum '!P58+' El Warm '!O58</f>
        <v>0</v>
      </c>
      <c r="F58" s="26">
        <v>5</v>
      </c>
      <c r="G58" s="28">
        <v>1</v>
      </c>
      <c r="H58" s="26">
        <f t="shared" si="0"/>
        <v>7</v>
      </c>
      <c r="I58" s="35"/>
      <c r="J58" s="28"/>
      <c r="K58" s="44">
        <f t="shared" si="1"/>
        <v>0</v>
      </c>
      <c r="L58" s="69"/>
    </row>
    <row r="59" spans="1:12">
      <c r="B59" s="25" t="s">
        <v>145</v>
      </c>
      <c r="C59" s="28"/>
      <c r="D59" s="30"/>
      <c r="E59" s="36">
        <f>'Can de Bazan'!P59+'Can Boult'!P59+' Can Aum'!P59+'Can Warm'!P59+' Clsh Warm'!P59+' Clsh Aum'!P59+' Clsh Baz'!P59+' Clsh Boult'!P59+' Mat Boult'!P59+' Mat Bazancourt'!P59+' Mat Aum'!P59+'Mat Warm'!P59+'EL Boult '!P59+' El Baz'!P59+' EL Aum '!P59+' El Warm '!O59</f>
        <v>0</v>
      </c>
      <c r="F59" s="26"/>
      <c r="G59" s="28"/>
      <c r="H59" s="26">
        <f t="shared" si="0"/>
        <v>0</v>
      </c>
      <c r="I59" s="35"/>
      <c r="J59" s="28"/>
      <c r="K59" s="44">
        <f t="shared" si="1"/>
        <v>0</v>
      </c>
      <c r="L59" s="69"/>
    </row>
    <row r="60" spans="1:12">
      <c r="B60" s="25" t="s">
        <v>144</v>
      </c>
      <c r="C60" s="28"/>
      <c r="D60" s="30">
        <v>5</v>
      </c>
      <c r="E60" s="36">
        <f>'Can de Bazan'!P60+'Can Boult'!P60+' Can Aum'!P60+'Can Warm'!P60+' Clsh Warm'!P60+' Clsh Aum'!P60+' Clsh Baz'!P60+' Clsh Boult'!P60+' Mat Boult'!P60+' Mat Bazancourt'!P60+' Mat Aum'!P60+'Mat Warm'!P60+'EL Boult '!P60+' El Baz'!P60+' EL Aum '!P60+' El Warm '!O60</f>
        <v>0</v>
      </c>
      <c r="F60" s="26"/>
      <c r="G60" s="28"/>
      <c r="H60" s="26">
        <f t="shared" si="0"/>
        <v>5</v>
      </c>
      <c r="I60" s="35"/>
      <c r="J60" s="28"/>
      <c r="K60" s="44">
        <f t="shared" si="1"/>
        <v>0</v>
      </c>
      <c r="L60" s="69"/>
    </row>
    <row r="61" spans="1:12">
      <c r="B61" s="25" t="s">
        <v>57</v>
      </c>
      <c r="C61" s="28"/>
      <c r="D61" s="30">
        <f>2+2+1+2</f>
        <v>7</v>
      </c>
      <c r="E61" s="36">
        <f>'Can de Bazan'!P61+'Can Boult'!P61+' Can Aum'!P61+'Can Warm'!P61+' Clsh Warm'!P61+' Clsh Aum'!P61+' Clsh Baz'!P61+' Clsh Boult'!P61+' Mat Boult'!P61+' Mat Bazancourt'!P61+' Mat Aum'!P61+'Mat Warm'!P61+'EL Boult '!P61+' El Baz'!P61+' EL Aum '!P61+' El Warm '!O61</f>
        <v>0</v>
      </c>
      <c r="F61" s="26">
        <v>2</v>
      </c>
      <c r="G61" s="28">
        <v>1</v>
      </c>
      <c r="H61" s="26">
        <f t="shared" si="0"/>
        <v>7</v>
      </c>
      <c r="I61" s="35">
        <v>41429</v>
      </c>
      <c r="J61" s="39">
        <v>26.9</v>
      </c>
      <c r="K61" s="44">
        <f t="shared" si="1"/>
        <v>225.95999999999998</v>
      </c>
      <c r="L61" s="69"/>
    </row>
    <row r="62" spans="1:12">
      <c r="B62" s="25" t="s">
        <v>156</v>
      </c>
      <c r="C62" s="28"/>
      <c r="D62" s="30">
        <v>1</v>
      </c>
      <c r="E62" s="36">
        <f>'Can de Bazan'!P62+'Can Boult'!P62+' Can Aum'!P62+'Can Warm'!P62+' Clsh Warm'!P62+' Clsh Aum'!P62+' Clsh Baz'!P62+' Clsh Boult'!P62+' Mat Boult'!P62+' Mat Bazancourt'!P62+' Mat Aum'!P62+'Mat Warm'!P62+'EL Boult '!P62+' El Baz'!P62+' EL Aum '!P62+' El Warm '!O62</f>
        <v>0</v>
      </c>
      <c r="F62" s="26">
        <v>1</v>
      </c>
      <c r="G62" s="28"/>
      <c r="H62" s="26">
        <f t="shared" si="0"/>
        <v>1</v>
      </c>
      <c r="I62" s="35"/>
      <c r="J62" s="28"/>
      <c r="K62" s="44">
        <f t="shared" si="1"/>
        <v>0</v>
      </c>
      <c r="L62" s="69"/>
    </row>
    <row r="63" spans="1:12">
      <c r="B63" s="25" t="s">
        <v>85</v>
      </c>
      <c r="C63" s="28"/>
      <c r="D63" s="30">
        <v>8</v>
      </c>
      <c r="E63" s="36">
        <f>'Can de Bazan'!P63+'Can Boult'!P63+' Can Aum'!P63+'Can Warm'!P63+' Clsh Warm'!P63+' Clsh Aum'!P63+' Clsh Baz'!P63+' Clsh Boult'!P63+' Mat Boult'!P63+' Mat Bazancourt'!P63+' Mat Aum'!P63+'Mat Warm'!P63+'EL Boult '!P63+' El Baz'!P63+' EL Aum '!P63+' El Warm '!O63</f>
        <v>0</v>
      </c>
      <c r="F63" s="26"/>
      <c r="G63" s="28"/>
      <c r="H63" s="26">
        <f t="shared" si="0"/>
        <v>8</v>
      </c>
      <c r="I63" s="35"/>
      <c r="J63" s="28">
        <v>34.57</v>
      </c>
      <c r="K63" s="44">
        <f t="shared" si="1"/>
        <v>331.87200000000001</v>
      </c>
      <c r="L63" s="69"/>
    </row>
    <row r="64" spans="1:12">
      <c r="B64" s="25" t="s">
        <v>92</v>
      </c>
      <c r="C64" s="28"/>
      <c r="D64" s="30">
        <v>4</v>
      </c>
      <c r="E64" s="36">
        <f>'Can de Bazan'!P64+'Can Boult'!P64+' Can Aum'!P64+'Can Warm'!P64+' Clsh Warm'!P64+' Clsh Aum'!P64+' Clsh Baz'!P64+' Clsh Boult'!P64+' Mat Boult'!P64+' Mat Bazancourt'!P64+' Mat Aum'!P64+'Mat Warm'!P64+'EL Boult '!P64+' El Baz'!P64+' EL Aum '!P64+' El Warm '!O64</f>
        <v>0</v>
      </c>
      <c r="F64" s="26"/>
      <c r="G64" s="28"/>
      <c r="H64" s="26">
        <f t="shared" si="0"/>
        <v>4</v>
      </c>
      <c r="I64" s="35"/>
      <c r="J64" s="28">
        <v>13.9</v>
      </c>
      <c r="K64" s="44">
        <f t="shared" si="1"/>
        <v>66.72</v>
      </c>
      <c r="L64" s="69"/>
    </row>
    <row r="65" spans="1:15">
      <c r="B65" s="25" t="s">
        <v>174</v>
      </c>
      <c r="C65" s="28"/>
      <c r="D65" s="30">
        <v>10</v>
      </c>
      <c r="E65" s="36">
        <f>'Can de Bazan'!P65+'Can Boult'!P65+' Can Aum'!P65+'Can Warm'!P65+' Clsh Warm'!P65+' Clsh Aum'!P65+' Clsh Baz'!P65+' Clsh Boult'!P65+' Mat Boult'!P65+' Mat Bazancourt'!P65+' Mat Aum'!P65+'Mat Warm'!P65+'EL Boult '!P65+' El Baz'!P65+' EL Aum '!P65+' El Warm '!O65</f>
        <v>0</v>
      </c>
      <c r="F65" s="26">
        <v>2</v>
      </c>
      <c r="G65" s="28">
        <v>1</v>
      </c>
      <c r="H65" s="26">
        <f t="shared" si="0"/>
        <v>10</v>
      </c>
      <c r="I65" s="35"/>
      <c r="J65" s="28"/>
      <c r="K65" s="44">
        <f t="shared" si="1"/>
        <v>0</v>
      </c>
      <c r="L65" s="69"/>
    </row>
    <row r="66" spans="1:15">
      <c r="B66" s="25" t="s">
        <v>147</v>
      </c>
      <c r="C66" s="28"/>
      <c r="D66" s="30"/>
      <c r="E66" s="36">
        <f>'Can de Bazan'!P66+'Can Boult'!P66+' Can Aum'!P66+'Can Warm'!P66+' Clsh Warm'!P66+' Clsh Aum'!P66+' Clsh Baz'!P66+' Clsh Boult'!P66+' Mat Boult'!P66+' Mat Bazancourt'!P66+' Mat Aum'!P66+'Mat Warm'!P66+'EL Boult '!P66+' El Baz'!P66+' EL Aum '!P66+' El Warm '!O66</f>
        <v>0</v>
      </c>
      <c r="F66" s="26">
        <v>2</v>
      </c>
      <c r="G66" s="28">
        <v>1</v>
      </c>
      <c r="H66" s="26">
        <f t="shared" si="0"/>
        <v>0</v>
      </c>
      <c r="I66" s="35"/>
      <c r="J66" s="28"/>
      <c r="K66" s="44">
        <f t="shared" si="1"/>
        <v>0</v>
      </c>
      <c r="L66" s="69"/>
    </row>
    <row r="67" spans="1:15">
      <c r="B67" s="25" t="s">
        <v>101</v>
      </c>
      <c r="C67" s="28"/>
      <c r="D67" s="30"/>
      <c r="E67" s="36">
        <f>'Can de Bazan'!P67+'Can Boult'!P67+' Can Aum'!P67+'Can Warm'!P67+' Clsh Warm'!P67+' Clsh Aum'!P67+' Clsh Baz'!P67+' Clsh Boult'!P67+' Mat Boult'!P67+' Mat Bazancourt'!P67+' Mat Aum'!P67+'Mat Warm'!P67+'EL Boult '!P67+' El Baz'!P67+' EL Aum '!P67+' El Warm '!O67</f>
        <v>0</v>
      </c>
      <c r="F67" s="26"/>
      <c r="G67" s="28"/>
      <c r="H67" s="26">
        <f t="shared" si="0"/>
        <v>0</v>
      </c>
      <c r="I67" s="35"/>
      <c r="J67" s="28"/>
      <c r="K67" s="44">
        <f t="shared" si="1"/>
        <v>0</v>
      </c>
      <c r="L67" s="69"/>
    </row>
    <row r="68" spans="1:15" s="19" customFormat="1">
      <c r="A68" s="17"/>
      <c r="B68" s="25" t="s">
        <v>84</v>
      </c>
      <c r="C68" s="28"/>
      <c r="D68" s="30"/>
      <c r="E68" s="36">
        <f>'Can de Bazan'!P68+'Can Boult'!P68+' Can Aum'!P68+'Can Warm'!P68+' Clsh Warm'!P68+' Clsh Aum'!P68+' Clsh Baz'!P68+' Clsh Boult'!P68+' Mat Boult'!P68+' Mat Bazancourt'!P68+' Mat Aum'!P68+'Mat Warm'!P68+'EL Boult '!P68+' El Baz'!P68+' EL Aum '!P68+' El Warm '!O68</f>
        <v>0</v>
      </c>
      <c r="F68" s="26"/>
      <c r="G68" s="28"/>
      <c r="H68" s="26">
        <f t="shared" si="0"/>
        <v>0</v>
      </c>
      <c r="I68" s="35"/>
      <c r="J68" s="28"/>
      <c r="K68" s="44">
        <f t="shared" si="1"/>
        <v>0</v>
      </c>
      <c r="L68" s="69"/>
      <c r="M68" s="17"/>
      <c r="N68" s="17"/>
      <c r="O68" s="17"/>
    </row>
    <row r="69" spans="1:15" s="19" customFormat="1">
      <c r="B69" s="25" t="s">
        <v>157</v>
      </c>
      <c r="C69" s="28"/>
      <c r="D69" s="30">
        <v>18</v>
      </c>
      <c r="E69" s="36">
        <f>'Can de Bazan'!P69+'Can Boult'!P69+' Can Aum'!P69+'Can Warm'!P69+' Clsh Warm'!P69+' Clsh Aum'!P69+' Clsh Baz'!P69+' Clsh Boult'!P69+' Mat Boult'!P69+' Mat Bazancourt'!P69+' Mat Aum'!P69+'Mat Warm'!P69+'EL Boult '!P69+' El Baz'!P69+' EL Aum '!P69+' El Warm '!O69</f>
        <v>0</v>
      </c>
      <c r="F69" s="26">
        <v>20</v>
      </c>
      <c r="G69" s="28">
        <v>5</v>
      </c>
      <c r="H69" s="26">
        <f t="shared" si="0"/>
        <v>18</v>
      </c>
      <c r="I69" s="35"/>
      <c r="J69" s="28"/>
      <c r="K69" s="44">
        <f t="shared" si="1"/>
        <v>0</v>
      </c>
      <c r="L69" s="69"/>
      <c r="M69" s="17"/>
      <c r="N69" s="17"/>
      <c r="O69" s="17"/>
    </row>
    <row r="70" spans="1:15" s="19" customFormat="1">
      <c r="A70" s="17"/>
      <c r="B70" s="31" t="s">
        <v>122</v>
      </c>
      <c r="C70" s="28"/>
      <c r="D70" s="30">
        <f>1+2</f>
        <v>3</v>
      </c>
      <c r="E70" s="36">
        <f>'Can de Bazan'!P70+'Can Boult'!P70+' Can Aum'!P70+'Can Warm'!P70+' Clsh Warm'!P70+' Clsh Aum'!P70+' Clsh Baz'!P70+' Clsh Boult'!P70+' Mat Boult'!P70+' Mat Bazancourt'!P70+' Mat Aum'!P70+'Mat Warm'!P70+'EL Boult '!P70+' El Baz'!P70+' EL Aum '!P70+' El Warm '!O70</f>
        <v>0</v>
      </c>
      <c r="F70" s="26">
        <v>1</v>
      </c>
      <c r="G70" s="28">
        <v>1</v>
      </c>
      <c r="H70" s="26">
        <f t="shared" si="0"/>
        <v>3</v>
      </c>
      <c r="I70" s="35"/>
      <c r="J70" s="28">
        <v>58.18</v>
      </c>
      <c r="K70" s="44">
        <f t="shared" si="1"/>
        <v>209.44799999999998</v>
      </c>
      <c r="L70" s="69"/>
      <c r="M70" s="17"/>
      <c r="N70" s="17"/>
      <c r="O70" s="17"/>
    </row>
    <row r="71" spans="1:15" s="19" customFormat="1">
      <c r="A71" s="17"/>
      <c r="B71" s="31" t="s">
        <v>123</v>
      </c>
      <c r="C71" s="28"/>
      <c r="D71" s="30">
        <f>2+2</f>
        <v>4</v>
      </c>
      <c r="E71" s="36">
        <f>'Can de Bazan'!P71+'Can Boult'!P71+' Can Aum'!P71+'Can Warm'!P71+' Clsh Warm'!P71+' Clsh Aum'!P71+' Clsh Baz'!P71+' Clsh Boult'!P71+' Mat Boult'!P71+' Mat Bazancourt'!P71+' Mat Aum'!P71+'Mat Warm'!P71+'EL Boult '!P71+' El Baz'!P71+' EL Aum '!P71+' El Warm '!O71</f>
        <v>0</v>
      </c>
      <c r="F71" s="26">
        <v>2</v>
      </c>
      <c r="G71" s="28">
        <v>1</v>
      </c>
      <c r="H71" s="26">
        <f t="shared" si="0"/>
        <v>4</v>
      </c>
      <c r="I71" s="28"/>
      <c r="J71" s="28">
        <f>71.6/2</f>
        <v>35.799999999999997</v>
      </c>
      <c r="K71" s="44">
        <f t="shared" si="1"/>
        <v>171.83999999999997</v>
      </c>
      <c r="L71" s="69"/>
      <c r="M71" s="17"/>
      <c r="N71" s="17"/>
      <c r="O71" s="17"/>
    </row>
    <row r="72" spans="1:15" s="19" customFormat="1">
      <c r="A72" s="17"/>
      <c r="B72" s="25" t="s">
        <v>95</v>
      </c>
      <c r="C72" s="28"/>
      <c r="D72" s="30">
        <v>4</v>
      </c>
      <c r="E72" s="36">
        <f>'Can de Bazan'!P72+'Can Boult'!P72+' Can Aum'!P72+'Can Warm'!P72+' Clsh Warm'!P72+' Clsh Aum'!P72+' Clsh Baz'!P72+' Clsh Boult'!P72+' Mat Boult'!P72+' Mat Bazancourt'!P72+' Mat Aum'!P72+'Mat Warm'!P72+'EL Boult '!P72+' El Baz'!P72+' EL Aum '!P72+' El Warm '!O72</f>
        <v>0</v>
      </c>
      <c r="F72" s="36"/>
      <c r="G72" s="28">
        <v>0</v>
      </c>
      <c r="H72" s="26">
        <f t="shared" si="0"/>
        <v>4</v>
      </c>
      <c r="I72" s="28"/>
      <c r="J72" s="28">
        <v>3.85</v>
      </c>
      <c r="K72" s="44">
        <f t="shared" si="1"/>
        <v>18.48</v>
      </c>
      <c r="L72" s="69"/>
      <c r="M72" s="17"/>
      <c r="N72" s="17"/>
      <c r="O72" s="17"/>
    </row>
    <row r="73" spans="1:15">
      <c r="B73" s="25" t="s">
        <v>180</v>
      </c>
      <c r="C73" s="28"/>
      <c r="D73" s="30">
        <f>1+3+1</f>
        <v>5</v>
      </c>
      <c r="E73" s="36">
        <f>'Can de Bazan'!P73+'Can Boult'!P73+' Can Aum'!P73+'Can Warm'!P73+' Clsh Warm'!P73+' Clsh Aum'!P73+' Clsh Baz'!P73+' Clsh Boult'!P73+' Mat Boult'!P73+' Mat Bazancourt'!P73+' Mat Aum'!P73+'Mat Warm'!P73+'EL Boult '!P73+' El Baz'!P73+' EL Aum '!P73+' El Warm '!O73</f>
        <v>0</v>
      </c>
      <c r="F73" s="26">
        <v>3</v>
      </c>
      <c r="G73" s="28">
        <v>1</v>
      </c>
      <c r="H73" s="26">
        <f t="shared" si="0"/>
        <v>5</v>
      </c>
      <c r="I73" s="28"/>
      <c r="J73" s="28">
        <v>43.93</v>
      </c>
      <c r="K73" s="44">
        <f t="shared" si="1"/>
        <v>263.58</v>
      </c>
      <c r="L73" s="69"/>
    </row>
    <row r="74" spans="1:15">
      <c r="B74" s="25" t="s">
        <v>148</v>
      </c>
      <c r="C74" s="28"/>
      <c r="D74" s="30"/>
      <c r="E74" s="36">
        <f>'Can de Bazan'!P74+'Can Boult'!P74+' Can Aum'!P74+'Can Warm'!P74+' Clsh Warm'!P74+' Clsh Aum'!P74+' Clsh Baz'!P74+' Clsh Boult'!P74+' Mat Boult'!P74+' Mat Bazancourt'!P74+' Mat Aum'!P74+'Mat Warm'!P74+'EL Boult '!P74+' El Baz'!P74+' EL Aum '!P74+' El Warm '!O74</f>
        <v>0</v>
      </c>
      <c r="F74" s="26"/>
      <c r="G74" s="28"/>
      <c r="H74" s="26">
        <f t="shared" si="0"/>
        <v>0</v>
      </c>
      <c r="I74" s="28"/>
      <c r="J74" s="28"/>
      <c r="K74" s="44">
        <f t="shared" si="1"/>
        <v>0</v>
      </c>
      <c r="L74" s="69"/>
    </row>
    <row r="75" spans="1:15">
      <c r="B75" s="31" t="s">
        <v>117</v>
      </c>
      <c r="C75" s="28"/>
      <c r="D75" s="30"/>
      <c r="E75" s="36">
        <f>'Can de Bazan'!P75+'Can Boult'!P75+' Can Aum'!P75+'Can Warm'!P75+' Clsh Warm'!P75+' Clsh Aum'!P75+' Clsh Baz'!P75+' Clsh Boult'!P75+' Mat Boult'!P75+' Mat Bazancourt'!P75+' Mat Aum'!P75+'Mat Warm'!P75+'EL Boult '!P75+' El Baz'!P75+' EL Aum '!P75+' El Warm '!O75</f>
        <v>0</v>
      </c>
      <c r="F75" s="26"/>
      <c r="G75" s="28"/>
      <c r="H75" s="26">
        <f t="shared" si="0"/>
        <v>0</v>
      </c>
      <c r="I75" s="28"/>
      <c r="J75" s="28"/>
      <c r="K75" s="44">
        <f t="shared" si="1"/>
        <v>0</v>
      </c>
      <c r="L75" s="69"/>
    </row>
    <row r="76" spans="1:15">
      <c r="B76" s="25" t="s">
        <v>80</v>
      </c>
      <c r="C76" s="28"/>
      <c r="D76" s="30">
        <v>5</v>
      </c>
      <c r="E76" s="36">
        <f>'Can de Bazan'!P76+'Can Boult'!P76+' Can Aum'!P76+'Can Warm'!P76+' Clsh Warm'!P76+' Clsh Aum'!P76+' Clsh Baz'!P76+' Clsh Boult'!P76+' Mat Boult'!P76+' Mat Bazancourt'!P76+' Mat Aum'!P76+'Mat Warm'!P76+'EL Boult '!P76+' El Baz'!P76+' EL Aum '!P76+' El Warm '!O76</f>
        <v>0</v>
      </c>
      <c r="F76" s="26"/>
      <c r="G76" s="28"/>
      <c r="H76" s="26">
        <f t="shared" ref="H76:H139" si="2">D76-E76</f>
        <v>5</v>
      </c>
      <c r="I76" s="35">
        <v>41831</v>
      </c>
      <c r="J76" s="28">
        <v>4</v>
      </c>
      <c r="K76" s="44">
        <f t="shared" ref="K76:K139" si="3">IF(H76&gt;0,H76*J76*1.2,IF(H76&lt;=0,H76*J76*1.2,""))</f>
        <v>24</v>
      </c>
      <c r="L76" s="69" t="s">
        <v>170</v>
      </c>
    </row>
    <row r="77" spans="1:15">
      <c r="B77" s="25" t="s">
        <v>81</v>
      </c>
      <c r="C77" s="28"/>
      <c r="D77" s="30">
        <v>2</v>
      </c>
      <c r="E77" s="36"/>
      <c r="F77" s="26">
        <v>2</v>
      </c>
      <c r="G77" s="28">
        <v>1</v>
      </c>
      <c r="H77" s="26">
        <f t="shared" si="2"/>
        <v>2</v>
      </c>
      <c r="I77" s="35">
        <v>41831</v>
      </c>
      <c r="J77" s="28">
        <v>10</v>
      </c>
      <c r="K77" s="44">
        <f t="shared" si="3"/>
        <v>24</v>
      </c>
      <c r="L77" s="69" t="s">
        <v>170</v>
      </c>
    </row>
    <row r="78" spans="1:15">
      <c r="B78" s="25" t="s">
        <v>138</v>
      </c>
      <c r="C78" s="26"/>
      <c r="D78" s="30">
        <v>0</v>
      </c>
      <c r="E78" s="36">
        <f>'Can de Bazan'!P78+'Can Boult'!P78+' Can Aum'!P78+'Can Warm'!P78+' Clsh Warm'!P78+' Clsh Aum'!P78+' Clsh Baz'!P78+' Clsh Boult'!P78+' Mat Boult'!P78+' Mat Bazancourt'!P78+' Mat Aum'!P78+'Mat Warm'!P78+'EL Boult '!P78+' El Baz'!P78+' EL Aum '!P78+' El Warm '!O78</f>
        <v>0</v>
      </c>
      <c r="F78" s="26">
        <v>2</v>
      </c>
      <c r="G78" s="28">
        <v>1</v>
      </c>
      <c r="H78" s="26">
        <f t="shared" si="2"/>
        <v>0</v>
      </c>
      <c r="I78" s="28"/>
      <c r="J78" s="28"/>
      <c r="K78" s="44">
        <f t="shared" si="3"/>
        <v>0</v>
      </c>
      <c r="L78" s="69"/>
    </row>
    <row r="79" spans="1:15" s="19" customFormat="1">
      <c r="A79" s="17"/>
      <c r="B79" s="31" t="s">
        <v>124</v>
      </c>
      <c r="C79" s="28"/>
      <c r="D79" s="30">
        <v>3</v>
      </c>
      <c r="E79" s="36">
        <f>'Can de Bazan'!P79+'Can Boult'!P79+' Can Aum'!P79+'Can Warm'!P79+' Clsh Warm'!P79+' Clsh Aum'!P79+' Clsh Baz'!P79+' Clsh Boult'!P79+' Mat Boult'!P79+' Mat Bazancourt'!P79+' Mat Aum'!P79+'Mat Warm'!P79+'EL Boult '!P79+' El Baz'!P79+' EL Aum '!P79+' El Warm '!O79</f>
        <v>0</v>
      </c>
      <c r="F79" s="26">
        <v>5</v>
      </c>
      <c r="G79" s="28">
        <v>1</v>
      </c>
      <c r="H79" s="26">
        <f t="shared" si="2"/>
        <v>3</v>
      </c>
      <c r="I79" s="28"/>
      <c r="J79" s="28"/>
      <c r="K79" s="44">
        <f t="shared" si="3"/>
        <v>0</v>
      </c>
      <c r="L79" s="69"/>
      <c r="M79" s="17"/>
      <c r="N79" s="17"/>
      <c r="O79" s="17"/>
    </row>
    <row r="80" spans="1:15">
      <c r="B80" s="25" t="s">
        <v>78</v>
      </c>
      <c r="C80" s="35">
        <v>41342</v>
      </c>
      <c r="D80" s="30">
        <f>3+4</f>
        <v>7</v>
      </c>
      <c r="E80" s="36">
        <f>'Can de Bazan'!P80+'Can Boult'!P80+' Can Aum'!P80+'Can Warm'!P80+' Clsh Warm'!P80+' Clsh Aum'!P80+' Clsh Baz'!P80+' Clsh Boult'!P80+' Mat Boult'!P80+' Mat Bazancourt'!P80+' Mat Aum'!P80+'Mat Warm'!P80+'EL Boult '!P80+' El Baz'!P80+' EL Aum '!P80+' El Warm '!O80</f>
        <v>0</v>
      </c>
      <c r="F80" s="26">
        <v>3</v>
      </c>
      <c r="G80" s="28">
        <v>1</v>
      </c>
      <c r="H80" s="26">
        <f t="shared" si="2"/>
        <v>7</v>
      </c>
      <c r="I80" s="35">
        <v>41453</v>
      </c>
      <c r="J80" s="28">
        <v>40.67</v>
      </c>
      <c r="K80" s="44">
        <f t="shared" si="3"/>
        <v>341.62799999999999</v>
      </c>
      <c r="L80" s="69"/>
    </row>
    <row r="81" spans="1:15" s="19" customFormat="1">
      <c r="A81" s="17"/>
      <c r="B81" s="25" t="s">
        <v>93</v>
      </c>
      <c r="C81" s="28"/>
      <c r="D81" s="30"/>
      <c r="E81" s="36">
        <f>'Can de Bazan'!P81+'Can Boult'!P81+' Can Aum'!P81+'Can Warm'!P81+' Clsh Warm'!P81+' Clsh Aum'!P81+' Clsh Baz'!P81+' Clsh Boult'!P81+' Mat Boult'!P81+' Mat Bazancourt'!P81+' Mat Aum'!P81+'Mat Warm'!P81+'EL Boult '!P81+' El Baz'!P81+' EL Aum '!P81+' El Warm '!O81</f>
        <v>0</v>
      </c>
      <c r="F81" s="26"/>
      <c r="G81" s="28"/>
      <c r="H81" s="26">
        <f t="shared" si="2"/>
        <v>0</v>
      </c>
      <c r="I81" s="28"/>
      <c r="J81" s="28"/>
      <c r="K81" s="44">
        <f t="shared" si="3"/>
        <v>0</v>
      </c>
      <c r="L81" s="69"/>
      <c r="M81" s="17"/>
      <c r="N81" s="17"/>
      <c r="O81" s="17"/>
    </row>
    <row r="82" spans="1:15" s="19" customFormat="1">
      <c r="A82" s="17"/>
      <c r="B82" s="25" t="s">
        <v>149</v>
      </c>
      <c r="C82" s="28"/>
      <c r="D82" s="30">
        <v>5</v>
      </c>
      <c r="E82" s="36">
        <f>'Can de Bazan'!P82+'Can Boult'!P82+' Can Aum'!P82+'Can Warm'!P82+' Clsh Warm'!P82+' Clsh Aum'!P82+' Clsh Baz'!P82+' Clsh Boult'!P82+' Mat Boult'!P82+' Mat Bazancourt'!P82+' Mat Aum'!P82+'Mat Warm'!P82+'EL Boult '!P82+' El Baz'!P82+' EL Aum '!P82+' El Warm '!O82</f>
        <v>0</v>
      </c>
      <c r="F82" s="26"/>
      <c r="G82" s="28"/>
      <c r="H82" s="26">
        <f t="shared" si="2"/>
        <v>5</v>
      </c>
      <c r="I82" s="28"/>
      <c r="J82" s="28"/>
      <c r="K82" s="44">
        <f t="shared" si="3"/>
        <v>0</v>
      </c>
      <c r="L82" s="69"/>
      <c r="M82" s="17"/>
      <c r="N82" s="17"/>
      <c r="O82" s="17"/>
    </row>
    <row r="83" spans="1:15">
      <c r="B83" s="25" t="s">
        <v>76</v>
      </c>
      <c r="C83" s="28"/>
      <c r="D83" s="30">
        <v>1</v>
      </c>
      <c r="E83" s="36">
        <f>'Can de Bazan'!P83+'Can Boult'!P83+' Can Aum'!P83+'Can Warm'!P83+' Clsh Warm'!P83+' Clsh Aum'!P83+' Clsh Baz'!P83+' Clsh Boult'!P83+' Mat Boult'!P83+' Mat Bazancourt'!P83+' Mat Aum'!P83+'Mat Warm'!P83+'EL Boult '!P83+' El Baz'!P83+' EL Aum '!P83+' El Warm '!O83</f>
        <v>0</v>
      </c>
      <c r="F83" s="26"/>
      <c r="G83" s="28"/>
      <c r="H83" s="26">
        <f t="shared" si="2"/>
        <v>1</v>
      </c>
      <c r="I83" s="28"/>
      <c r="J83" s="28">
        <v>40</v>
      </c>
      <c r="K83" s="44">
        <f t="shared" si="3"/>
        <v>48</v>
      </c>
      <c r="L83" s="69"/>
    </row>
    <row r="84" spans="1:15" s="19" customFormat="1">
      <c r="A84" s="17"/>
      <c r="B84" s="25" t="s">
        <v>150</v>
      </c>
      <c r="C84" s="28"/>
      <c r="D84" s="30">
        <v>2</v>
      </c>
      <c r="E84" s="36">
        <f>'Can de Bazan'!P84+'Can Boult'!P84+' Can Aum'!P84+'Can Warm'!P84+' Clsh Warm'!P84+' Clsh Aum'!P84+' Clsh Baz'!P84+' Clsh Boult'!P84+' Mat Boult'!P84+' Mat Bazancourt'!P84+' Mat Aum'!P84+'Mat Warm'!P84+'EL Boult '!P84+' El Baz'!P84+' EL Aum '!P84+' El Warm '!O84</f>
        <v>0</v>
      </c>
      <c r="F84" s="26"/>
      <c r="G84" s="28"/>
      <c r="H84" s="26">
        <f t="shared" si="2"/>
        <v>2</v>
      </c>
      <c r="I84" s="35">
        <v>41831</v>
      </c>
      <c r="J84" s="28">
        <v>12.5</v>
      </c>
      <c r="K84" s="44">
        <f t="shared" si="3"/>
        <v>30</v>
      </c>
      <c r="L84" s="69" t="s">
        <v>170</v>
      </c>
      <c r="M84" s="17"/>
      <c r="N84" s="17"/>
      <c r="O84" s="17"/>
    </row>
    <row r="85" spans="1:15">
      <c r="A85" s="19"/>
      <c r="B85" s="25" t="str">
        <f>'[2]Stock réel'!B127</f>
        <v>sabots 37</v>
      </c>
      <c r="C85" s="26"/>
      <c r="D85" s="30">
        <v>10</v>
      </c>
      <c r="E85" s="36">
        <f>'Can de Bazan'!P85+'Can Boult'!P85+' Can Aum'!P85+'Can Warm'!P85+' Clsh Warm'!P85+' Clsh Aum'!P85+' Clsh Baz'!P85+' Clsh Boult'!P85+' Mat Boult'!P85+' Mat Bazancourt'!P85+' Mat Aum'!P85+'Mat Warm'!P85+'EL Boult '!P85+' El Baz'!P85+' EL Aum '!P85+' El Warm '!O85</f>
        <v>0</v>
      </c>
      <c r="F85" s="26">
        <v>4</v>
      </c>
      <c r="G85" s="28">
        <v>1</v>
      </c>
      <c r="H85" s="26">
        <f t="shared" si="2"/>
        <v>10</v>
      </c>
      <c r="I85" s="28"/>
      <c r="J85" s="28">
        <f>118.88/10</f>
        <v>11.888</v>
      </c>
      <c r="K85" s="44">
        <f t="shared" si="3"/>
        <v>142.65599999999998</v>
      </c>
      <c r="L85" s="69"/>
    </row>
    <row r="86" spans="1:15">
      <c r="B86" s="31" t="s">
        <v>118</v>
      </c>
      <c r="C86" s="28"/>
      <c r="D86" s="30"/>
      <c r="E86" s="36">
        <f>'Can de Bazan'!P86+'Can Boult'!P86+' Can Aum'!P86+'Can Warm'!P86+' Clsh Warm'!P86+' Clsh Aum'!P86+' Clsh Baz'!P86+' Clsh Boult'!P86+' Mat Boult'!P86+' Mat Bazancourt'!P86+' Mat Aum'!P86+'Mat Warm'!P86+'EL Boult '!P86+' El Baz'!P86+' EL Aum '!P86+' El Warm '!O86</f>
        <v>0</v>
      </c>
      <c r="F86" s="26"/>
      <c r="G86" s="28"/>
      <c r="H86" s="26">
        <f t="shared" si="2"/>
        <v>0</v>
      </c>
      <c r="I86" s="28"/>
      <c r="J86" s="28"/>
      <c r="K86" s="44">
        <f t="shared" si="3"/>
        <v>0</v>
      </c>
      <c r="L86" s="69"/>
    </row>
    <row r="87" spans="1:15">
      <c r="B87" s="25" t="s">
        <v>119</v>
      </c>
      <c r="C87" s="28"/>
      <c r="D87" s="30">
        <f>1+4</f>
        <v>5</v>
      </c>
      <c r="E87" s="36">
        <f>'Can de Bazan'!P87+'Can Boult'!P87+' Can Aum'!P87+'Can Warm'!P87+' Clsh Warm'!P87+' Clsh Aum'!P87+' Clsh Baz'!P87+' Clsh Boult'!P87+' Mat Boult'!P87+' Mat Bazancourt'!P87+' Mat Aum'!P87+'Mat Warm'!P87+'EL Boult '!P87+' El Baz'!P87+' EL Aum '!P87+' El Warm '!O87</f>
        <v>0</v>
      </c>
      <c r="F87" s="26">
        <v>6</v>
      </c>
      <c r="G87" s="28">
        <v>1</v>
      </c>
      <c r="H87" s="26">
        <f t="shared" si="2"/>
        <v>5</v>
      </c>
      <c r="I87" s="28"/>
      <c r="J87" s="28">
        <v>40.96</v>
      </c>
      <c r="K87" s="44">
        <f t="shared" si="3"/>
        <v>245.76</v>
      </c>
      <c r="L87" s="69"/>
    </row>
    <row r="88" spans="1:15">
      <c r="B88" s="25" t="s">
        <v>108</v>
      </c>
      <c r="C88" s="28"/>
      <c r="D88" s="30"/>
      <c r="E88" s="36">
        <f>'Can de Bazan'!P88+'Can Boult'!P88+' Can Aum'!P88+'Can Warm'!P88+' Clsh Warm'!P88+' Clsh Aum'!P88+' Clsh Baz'!P88+' Clsh Boult'!P88+' Mat Boult'!P88+' Mat Bazancourt'!P88+' Mat Aum'!P88+'Mat Warm'!P88+'EL Boult '!P88+' El Baz'!P88+' EL Aum '!P88+' El Warm '!O88</f>
        <v>0</v>
      </c>
      <c r="F88" s="26"/>
      <c r="G88" s="28"/>
      <c r="H88" s="26">
        <f t="shared" si="2"/>
        <v>0</v>
      </c>
      <c r="I88" s="28"/>
      <c r="J88" s="28"/>
      <c r="K88" s="44">
        <f t="shared" si="3"/>
        <v>0</v>
      </c>
      <c r="L88" s="69"/>
    </row>
    <row r="89" spans="1:15">
      <c r="B89" s="25" t="s">
        <v>110</v>
      </c>
      <c r="C89" s="28"/>
      <c r="D89" s="30"/>
      <c r="E89" s="36">
        <f>'Can de Bazan'!P89+'Can Boult'!P89+' Can Aum'!P89+'Can Warm'!P89+' Clsh Warm'!P89+' Clsh Aum'!P89+' Clsh Baz'!P89+' Clsh Boult'!P89+' Mat Boult'!P89+' Mat Bazancourt'!P89+' Mat Aum'!P89+'Mat Warm'!P89+'EL Boult '!P89+' El Baz'!P89+' EL Aum '!P89+' El Warm '!O89</f>
        <v>0</v>
      </c>
      <c r="F89" s="26"/>
      <c r="G89" s="28"/>
      <c r="H89" s="26">
        <f t="shared" si="2"/>
        <v>0</v>
      </c>
      <c r="I89" s="28"/>
      <c r="J89" s="28"/>
      <c r="K89" s="44">
        <f t="shared" si="3"/>
        <v>0</v>
      </c>
      <c r="L89" s="69"/>
    </row>
    <row r="90" spans="1:15" s="19" customFormat="1">
      <c r="B90" s="25" t="s">
        <v>111</v>
      </c>
      <c r="C90" s="26"/>
      <c r="D90" s="30">
        <v>7</v>
      </c>
      <c r="E90" s="36">
        <f>'Can de Bazan'!P90+'Can Boult'!P90+' Can Aum'!P90+'Can Warm'!P90+' Clsh Warm'!P90+' Clsh Aum'!P90+' Clsh Baz'!P90+' Clsh Boult'!P90+' Mat Boult'!P90+' Mat Bazancourt'!P90+' Mat Aum'!P90+'Mat Warm'!P90+'EL Boult '!P90+' El Baz'!P90+' EL Aum '!P90+' El Warm '!O90</f>
        <v>0</v>
      </c>
      <c r="F90" s="26"/>
      <c r="G90" s="28"/>
      <c r="H90" s="26">
        <f t="shared" si="2"/>
        <v>7</v>
      </c>
      <c r="I90" s="28"/>
      <c r="J90" s="28"/>
      <c r="K90" s="44">
        <f t="shared" si="3"/>
        <v>0</v>
      </c>
      <c r="L90" s="69"/>
      <c r="M90" s="17"/>
      <c r="N90" s="17"/>
      <c r="O90" s="17"/>
    </row>
    <row r="91" spans="1:15" s="19" customFormat="1">
      <c r="A91" s="17"/>
      <c r="B91" s="25" t="s">
        <v>107</v>
      </c>
      <c r="C91" s="28"/>
      <c r="D91" s="30">
        <f>3+4</f>
        <v>7</v>
      </c>
      <c r="E91" s="36">
        <f>'Can de Bazan'!P91+'Can Boult'!P91+' Can Aum'!P91+'Can Warm'!P91+' Clsh Warm'!P91+' Clsh Aum'!P91+' Clsh Baz'!P91+' Clsh Boult'!P91+' Mat Boult'!P91+' Mat Bazancourt'!P91+' Mat Aum'!P91+'Mat Warm'!P91+'EL Boult '!P91+' El Baz'!P91+' EL Aum '!P91+' El Warm '!O91</f>
        <v>0</v>
      </c>
      <c r="F91" s="26">
        <v>4</v>
      </c>
      <c r="G91" s="28">
        <v>1</v>
      </c>
      <c r="H91" s="26">
        <f t="shared" si="2"/>
        <v>7</v>
      </c>
      <c r="I91" s="28"/>
      <c r="J91" s="28"/>
      <c r="K91" s="44">
        <f t="shared" si="3"/>
        <v>0</v>
      </c>
      <c r="L91" s="69"/>
      <c r="M91" s="17"/>
      <c r="N91" s="17"/>
      <c r="O91" s="17"/>
    </row>
    <row r="92" spans="1:15" s="19" customFormat="1">
      <c r="B92" s="25" t="s">
        <v>109</v>
      </c>
      <c r="C92" s="28"/>
      <c r="D92" s="30">
        <f>4+3</f>
        <v>7</v>
      </c>
      <c r="E92" s="36">
        <f>'Can de Bazan'!P92+'Can Boult'!P92+' Can Aum'!P92+'Can Warm'!P92+' Clsh Warm'!P92+' Clsh Aum'!P92+' Clsh Baz'!P92+' Clsh Boult'!P92+' Mat Boult'!P92+' Mat Bazancourt'!P92+' Mat Aum'!P92+'Mat Warm'!P92+'EL Boult '!P92+' El Baz'!P92+' EL Aum '!P92+' El Warm '!O92</f>
        <v>0</v>
      </c>
      <c r="F92" s="26">
        <v>6</v>
      </c>
      <c r="G92" s="28">
        <v>1</v>
      </c>
      <c r="H92" s="26">
        <f t="shared" si="2"/>
        <v>7</v>
      </c>
      <c r="I92" s="28"/>
      <c r="J92" s="28"/>
      <c r="K92" s="44">
        <f t="shared" si="3"/>
        <v>0</v>
      </c>
      <c r="L92" s="69"/>
      <c r="M92" s="17"/>
      <c r="N92" s="17"/>
      <c r="O92" s="17"/>
    </row>
    <row r="93" spans="1:15" s="19" customFormat="1">
      <c r="B93" s="25" t="s">
        <v>105</v>
      </c>
      <c r="C93" s="28"/>
      <c r="D93" s="30"/>
      <c r="E93" s="36">
        <f>'Can de Bazan'!P93+'Can Boult'!P93+' Can Aum'!P93+'Can Warm'!P93+' Clsh Warm'!P93+' Clsh Aum'!P93+' Clsh Baz'!P93+' Clsh Boult'!P93+' Mat Boult'!P93+' Mat Bazancourt'!P93+' Mat Aum'!P93+'Mat Warm'!P93+'EL Boult '!P93+' El Baz'!P93+' EL Aum '!P93+' El Warm '!O93</f>
        <v>0</v>
      </c>
      <c r="F93" s="26"/>
      <c r="G93" s="28"/>
      <c r="H93" s="26">
        <f t="shared" si="2"/>
        <v>0</v>
      </c>
      <c r="I93" s="28"/>
      <c r="J93" s="28"/>
      <c r="K93" s="44">
        <f t="shared" si="3"/>
        <v>0</v>
      </c>
      <c r="L93" s="69"/>
      <c r="M93" s="17"/>
      <c r="N93" s="17"/>
      <c r="O93" s="17"/>
    </row>
    <row r="94" spans="1:15">
      <c r="B94" s="25" t="s">
        <v>106</v>
      </c>
      <c r="C94" s="28"/>
      <c r="D94" s="30"/>
      <c r="E94" s="36">
        <f>'Can de Bazan'!P94+'Can Boult'!P94+' Can Aum'!P94+'Can Warm'!P94+' Clsh Warm'!P94+' Clsh Aum'!P94+' Clsh Baz'!P94+' Clsh Boult'!P94+' Mat Boult'!P94+' Mat Bazancourt'!P94+' Mat Aum'!P94+'Mat Warm'!P94+'EL Boult '!P94+' El Baz'!P94+' EL Aum '!P94+' El Warm '!O94</f>
        <v>0</v>
      </c>
      <c r="F94" s="26"/>
      <c r="G94" s="28"/>
      <c r="H94" s="26">
        <f t="shared" si="2"/>
        <v>0</v>
      </c>
      <c r="I94" s="28"/>
      <c r="J94" s="28"/>
      <c r="K94" s="44">
        <f t="shared" si="3"/>
        <v>0</v>
      </c>
      <c r="L94" s="69"/>
    </row>
    <row r="95" spans="1:15">
      <c r="A95" s="19"/>
      <c r="B95" s="25" t="str">
        <f>'[2]Stock réel'!B47</f>
        <v>savon doux</v>
      </c>
      <c r="C95" s="28"/>
      <c r="D95" s="30">
        <v>1</v>
      </c>
      <c r="E95" s="36">
        <f>'Can de Bazan'!P95+'Can Boult'!P95+' Can Aum'!P95+'Can Warm'!P95+' Clsh Warm'!P95+' Clsh Aum'!P95+' Clsh Baz'!P95+' Clsh Boult'!P95+' Mat Boult'!P95+' Mat Bazancourt'!P95+' Mat Aum'!P95+'Mat Warm'!P95+'EL Boult '!P95+' El Baz'!P95+' EL Aum '!P95+' El Warm '!O95</f>
        <v>0</v>
      </c>
      <c r="F95" s="26"/>
      <c r="G95" s="28"/>
      <c r="H95" s="26">
        <f t="shared" si="2"/>
        <v>1</v>
      </c>
      <c r="I95" s="28"/>
      <c r="J95" s="28"/>
      <c r="K95" s="44">
        <f t="shared" si="3"/>
        <v>0</v>
      </c>
      <c r="L95" s="69"/>
    </row>
    <row r="96" spans="1:15" s="19" customFormat="1">
      <c r="A96" s="17"/>
      <c r="B96" s="25" t="s">
        <v>90</v>
      </c>
      <c r="C96" s="28"/>
      <c r="D96" s="30">
        <v>4</v>
      </c>
      <c r="E96" s="36">
        <f>'Can de Bazan'!P96+'Can Boult'!P96+' Can Aum'!P96+'Can Warm'!P96+' Clsh Warm'!P96+' Clsh Aum'!P96+' Clsh Baz'!P96+' Clsh Boult'!P96+' Mat Boult'!P96+' Mat Bazancourt'!P96+' Mat Aum'!P96+'Mat Warm'!P96+'EL Boult '!P96+' El Baz'!P96+' EL Aum '!P96+' El Warm '!O96</f>
        <v>0</v>
      </c>
      <c r="F96" s="26">
        <v>2</v>
      </c>
      <c r="G96" s="28">
        <v>1</v>
      </c>
      <c r="H96" s="26">
        <f t="shared" si="2"/>
        <v>4</v>
      </c>
      <c r="I96" s="28"/>
      <c r="J96" s="28">
        <f>13.86+25.07/2</f>
        <v>26.395</v>
      </c>
      <c r="K96" s="44">
        <f t="shared" si="3"/>
        <v>126.696</v>
      </c>
      <c r="L96" s="69"/>
      <c r="M96" s="17"/>
      <c r="N96" s="17"/>
      <c r="O96" s="17"/>
    </row>
    <row r="97" spans="1:15" s="19" customFormat="1">
      <c r="A97" s="17"/>
      <c r="B97" s="25" t="s">
        <v>73</v>
      </c>
      <c r="C97" s="28"/>
      <c r="D97" s="30"/>
      <c r="E97" s="36">
        <f>'Can de Bazan'!P97+'Can Boult'!P97+' Can Aum'!P97+'Can Warm'!P97+' Clsh Warm'!P97+' Clsh Aum'!P97+' Clsh Baz'!P97+' Clsh Boult'!P97+' Mat Boult'!P97+' Mat Bazancourt'!P97+' Mat Aum'!P97+'Mat Warm'!P97+'EL Boult '!P97+' El Baz'!P97+' EL Aum '!P97+' El Warm '!O97</f>
        <v>0</v>
      </c>
      <c r="F97" s="26">
        <v>2</v>
      </c>
      <c r="G97" s="28">
        <v>1</v>
      </c>
      <c r="H97" s="26">
        <f t="shared" si="2"/>
        <v>0</v>
      </c>
      <c r="I97" s="28"/>
      <c r="J97" s="28"/>
      <c r="K97" s="44">
        <f t="shared" si="3"/>
        <v>0</v>
      </c>
      <c r="L97" s="69"/>
      <c r="M97" s="17"/>
      <c r="N97" s="17"/>
      <c r="O97" s="17"/>
    </row>
    <row r="98" spans="1:15">
      <c r="B98" s="25" t="s">
        <v>70</v>
      </c>
      <c r="C98" s="28"/>
      <c r="D98" s="30">
        <f>2+3</f>
        <v>5</v>
      </c>
      <c r="E98" s="36">
        <f>'Can de Bazan'!P98+'Can Boult'!P98+' Can Aum'!P98+'Can Warm'!P98+' Clsh Warm'!P98+' Clsh Aum'!P98+' Clsh Baz'!P98+' Clsh Boult'!P98+' Mat Boult'!P98+' Mat Bazancourt'!P98+' Mat Aum'!P98+'Mat Warm'!P98+'EL Boult '!P98+' El Baz'!P98+' EL Aum '!P98+' El Warm '!O98</f>
        <v>0</v>
      </c>
      <c r="F98" s="26"/>
      <c r="G98" s="28"/>
      <c r="H98" s="26">
        <f t="shared" si="2"/>
        <v>5</v>
      </c>
      <c r="I98" s="28"/>
      <c r="J98" s="28">
        <v>17.010000000000002</v>
      </c>
      <c r="K98" s="44">
        <f t="shared" si="3"/>
        <v>102.06000000000002</v>
      </c>
      <c r="L98" s="69"/>
    </row>
    <row r="99" spans="1:15">
      <c r="A99" s="19"/>
      <c r="B99" s="25" t="s">
        <v>177</v>
      </c>
      <c r="C99" s="28"/>
      <c r="D99" s="30">
        <v>8</v>
      </c>
      <c r="E99" s="36">
        <f>'Can de Bazan'!P99+'Can Boult'!P99+' Can Aum'!P99+'Can Warm'!P99+' Clsh Warm'!P99+' Clsh Aum'!P99+' Clsh Baz'!P99+' Clsh Boult'!P99+' Mat Boult'!P99+' Mat Bazancourt'!P99+' Mat Aum'!P99+'Mat Warm'!P99+'EL Boult '!P99+' El Baz'!P99+' EL Aum '!P99+' El Warm '!O99</f>
        <v>2</v>
      </c>
      <c r="F99" s="26"/>
      <c r="G99" s="28"/>
      <c r="H99" s="26">
        <f t="shared" si="2"/>
        <v>6</v>
      </c>
      <c r="I99" s="28"/>
      <c r="J99" s="28">
        <v>17.97</v>
      </c>
      <c r="K99" s="44">
        <f t="shared" si="3"/>
        <v>129.38399999999999</v>
      </c>
      <c r="L99" s="69"/>
    </row>
    <row r="100" spans="1:15">
      <c r="A100" s="19"/>
      <c r="B100" s="25" t="s">
        <v>102</v>
      </c>
      <c r="C100" s="28"/>
      <c r="D100" s="30"/>
      <c r="E100" s="36">
        <f>'Can de Bazan'!P100+'Can Boult'!P100+' Can Aum'!P100+'Can Warm'!P100+' Clsh Warm'!P100+' Clsh Aum'!P100+' Clsh Baz'!P100+' Clsh Boult'!P100+' Mat Boult'!P100+' Mat Bazancourt'!P100+' Mat Aum'!P100+'Mat Warm'!P100+'EL Boult '!P100+' El Baz'!P100+' EL Aum '!P100+' El Warm '!O100</f>
        <v>0</v>
      </c>
      <c r="F100" s="26">
        <v>24</v>
      </c>
      <c r="G100" s="28">
        <v>1</v>
      </c>
      <c r="H100" s="26">
        <f t="shared" si="2"/>
        <v>0</v>
      </c>
      <c r="I100" s="28"/>
      <c r="J100" s="28"/>
      <c r="K100" s="44">
        <f t="shared" si="3"/>
        <v>0</v>
      </c>
      <c r="L100" s="69"/>
    </row>
    <row r="101" spans="1:15">
      <c r="B101" s="25" t="s">
        <v>104</v>
      </c>
      <c r="C101" s="28"/>
      <c r="D101" s="30">
        <f>22+5+10+5</f>
        <v>42</v>
      </c>
      <c r="E101" s="36">
        <f>'Can de Bazan'!P101+'Can Boult'!P101+' Can Aum'!P101+'Can Warm'!P101+' Clsh Warm'!P101+' Clsh Aum'!P101+' Clsh Baz'!P101+' Clsh Boult'!P101+' Mat Boult'!P101+' Mat Bazancourt'!P101+' Mat Aum'!P101+'Mat Warm'!P101+'EL Boult '!P101+' El Baz'!P101+' EL Aum '!P101+' El Warm '!O101</f>
        <v>0</v>
      </c>
      <c r="F101" s="26">
        <v>10</v>
      </c>
      <c r="G101" s="28">
        <v>5</v>
      </c>
      <c r="H101" s="26">
        <f t="shared" si="2"/>
        <v>42</v>
      </c>
      <c r="I101" s="28"/>
      <c r="J101" s="28">
        <v>2.2000000000000002</v>
      </c>
      <c r="K101" s="44">
        <f t="shared" si="3"/>
        <v>110.88000000000001</v>
      </c>
      <c r="L101" s="69"/>
    </row>
    <row r="102" spans="1:15" s="19" customFormat="1">
      <c r="A102" s="17"/>
      <c r="B102" s="25" t="s">
        <v>103</v>
      </c>
      <c r="C102" s="28"/>
      <c r="D102" s="30">
        <f>3+4+2+2</f>
        <v>11</v>
      </c>
      <c r="E102" s="36">
        <f>'Can de Bazan'!P102+'Can Boult'!P102+' Can Aum'!P102+'Can Warm'!P102+' Clsh Warm'!P102+' Clsh Aum'!P102+' Clsh Baz'!P102+' Clsh Boult'!P102+' Mat Boult'!P102+' Mat Bazancourt'!P102+' Mat Aum'!P102+'Mat Warm'!P102+'EL Boult '!P102+' El Baz'!P102+' EL Aum '!P102+' El Warm '!O102</f>
        <v>0</v>
      </c>
      <c r="F102" s="26">
        <v>4</v>
      </c>
      <c r="G102" s="28">
        <v>1</v>
      </c>
      <c r="H102" s="26">
        <f t="shared" si="2"/>
        <v>11</v>
      </c>
      <c r="I102" s="28"/>
      <c r="J102" s="28">
        <v>46.3</v>
      </c>
      <c r="K102" s="44">
        <f t="shared" si="3"/>
        <v>611.16</v>
      </c>
      <c r="L102" s="69"/>
      <c r="M102" s="17"/>
      <c r="N102" s="17"/>
      <c r="O102" s="17"/>
    </row>
    <row r="103" spans="1:15" s="19" customFormat="1">
      <c r="A103" s="17"/>
      <c r="B103" s="25" t="s">
        <v>88</v>
      </c>
      <c r="C103" s="28"/>
      <c r="D103" s="30"/>
      <c r="E103" s="36">
        <f>'Can de Bazan'!P103+'Can Boult'!P103+' Can Aum'!P103+'Can Warm'!P103+' Clsh Warm'!P103+' Clsh Aum'!P103+' Clsh Baz'!P103+' Clsh Boult'!P103+' Mat Boult'!P103+' Mat Bazancourt'!P103+' Mat Aum'!P103+'Mat Warm'!P103+'EL Boult '!P103+' El Baz'!P103+' EL Aum '!P103+' El Warm '!O103</f>
        <v>0</v>
      </c>
      <c r="F103" s="26"/>
      <c r="G103" s="28"/>
      <c r="H103" s="26">
        <f t="shared" si="2"/>
        <v>0</v>
      </c>
      <c r="I103" s="28"/>
      <c r="J103" s="28"/>
      <c r="K103" s="44">
        <f t="shared" si="3"/>
        <v>0</v>
      </c>
      <c r="L103" s="69"/>
      <c r="M103" s="17"/>
      <c r="N103" s="17"/>
      <c r="O103" s="17"/>
    </row>
    <row r="104" spans="1:15" s="19" customFormat="1">
      <c r="A104" s="17"/>
      <c r="B104" s="25" t="s">
        <v>83</v>
      </c>
      <c r="C104" s="28"/>
      <c r="D104" s="30">
        <v>5</v>
      </c>
      <c r="E104" s="36">
        <f>'Can de Bazan'!P104+'Can Boult'!P104+' Can Aum'!P104+'Can Warm'!P104+' Clsh Warm'!P104+' Clsh Aum'!P104+' Clsh Baz'!P104+' Clsh Boult'!P104+' Mat Boult'!P104+' Mat Bazancourt'!P104+' Mat Aum'!P104+'Mat Warm'!P104+'EL Boult '!P104+' El Baz'!P104+' EL Aum '!P104+' El Warm '!O104</f>
        <v>0</v>
      </c>
      <c r="F104" s="26"/>
      <c r="G104" s="28"/>
      <c r="H104" s="26">
        <f t="shared" si="2"/>
        <v>5</v>
      </c>
      <c r="I104" s="28"/>
      <c r="J104" s="28"/>
      <c r="K104" s="44">
        <f t="shared" si="3"/>
        <v>0</v>
      </c>
      <c r="L104" s="69"/>
      <c r="M104" s="17"/>
      <c r="N104" s="17"/>
      <c r="O104" s="17"/>
    </row>
    <row r="105" spans="1:15">
      <c r="A105" s="19"/>
      <c r="B105" s="25" t="s">
        <v>69</v>
      </c>
      <c r="C105" s="28"/>
      <c r="D105" s="30">
        <v>0</v>
      </c>
      <c r="E105" s="36">
        <f>'Can de Bazan'!P105+'Can Boult'!P105+' Can Aum'!P105+'Can Warm'!P105+' Clsh Warm'!P105+' Clsh Aum'!P105+' Clsh Baz'!P105+' Clsh Boult'!P105+' Mat Boult'!P105+' Mat Bazancourt'!P105+' Mat Aum'!P105+'Mat Warm'!P105+'EL Boult '!P105+' El Baz'!P105+' EL Aum '!P105+' El Warm '!O105</f>
        <v>0</v>
      </c>
      <c r="F105" s="26"/>
      <c r="G105" s="28"/>
      <c r="H105" s="26">
        <f t="shared" si="2"/>
        <v>0</v>
      </c>
      <c r="I105" s="28"/>
      <c r="J105" s="28"/>
      <c r="K105" s="44">
        <f t="shared" si="3"/>
        <v>0</v>
      </c>
      <c r="L105" s="69"/>
    </row>
    <row r="106" spans="1:15">
      <c r="A106" s="19"/>
      <c r="B106" s="25" t="s">
        <v>68</v>
      </c>
      <c r="C106" s="28"/>
      <c r="D106" s="30"/>
      <c r="E106" s="36">
        <f>'Can de Bazan'!P106+'Can Boult'!P106+' Can Aum'!P106+'Can Warm'!P106+' Clsh Warm'!P106+' Clsh Aum'!P106+' Clsh Baz'!P106+' Clsh Boult'!P106+' Mat Boult'!P106+' Mat Bazancourt'!P106+' Mat Aum'!P106+'Mat Warm'!P106+'EL Boult '!P106+' El Baz'!P106+' EL Aum '!P106+' El Warm '!O106</f>
        <v>0</v>
      </c>
      <c r="F106" s="26"/>
      <c r="G106" s="28"/>
      <c r="H106" s="26">
        <f t="shared" si="2"/>
        <v>0</v>
      </c>
      <c r="I106" s="28"/>
      <c r="J106" s="28"/>
      <c r="K106" s="44">
        <f t="shared" si="3"/>
        <v>0</v>
      </c>
      <c r="L106" s="69"/>
    </row>
    <row r="107" spans="1:15">
      <c r="B107" s="25"/>
      <c r="C107" s="28"/>
      <c r="D107" s="30"/>
      <c r="E107" s="36">
        <f>'Can de Bazan'!P107+'Can Boult'!P107+' Can Aum'!P107+'Can Warm'!P107+' Clsh Warm'!P107+' Clsh Aum'!P107+' Clsh Baz'!P107+' Clsh Boult'!P107+' Mat Boult'!P107+' Mat Bazancourt'!P107+' Mat Aum'!P107+'Mat Warm'!P107+'EL Boult '!P107+' El Baz'!P107+' EL Aum '!P107+' El Warm '!O107</f>
        <v>0</v>
      </c>
      <c r="F107" s="26"/>
      <c r="G107" s="28"/>
      <c r="H107" s="26">
        <f t="shared" si="2"/>
        <v>0</v>
      </c>
      <c r="I107" s="28"/>
      <c r="J107" s="28"/>
      <c r="K107" s="44">
        <f t="shared" si="3"/>
        <v>0</v>
      </c>
      <c r="L107" s="69"/>
    </row>
    <row r="108" spans="1:15" s="19" customFormat="1">
      <c r="B108" s="31"/>
      <c r="C108" s="26"/>
      <c r="D108" s="30"/>
      <c r="E108" s="36">
        <f>'Can de Bazan'!P108+'Can Boult'!P108+' Can Aum'!P108+'Can Warm'!P108+' Clsh Warm'!P108+' Clsh Aum'!P108+' Clsh Baz'!P108+' Clsh Boult'!P108+' Mat Boult'!P108+' Mat Bazancourt'!P108+' Mat Aum'!P108+'Mat Warm'!P108+'EL Boult '!P108+' El Baz'!P108+' EL Aum '!P108+' El Warm '!O108</f>
        <v>0</v>
      </c>
      <c r="F108" s="26"/>
      <c r="G108" s="28"/>
      <c r="H108" s="26">
        <f t="shared" si="2"/>
        <v>0</v>
      </c>
      <c r="I108" s="28"/>
      <c r="J108" s="28"/>
      <c r="K108" s="44">
        <f t="shared" si="3"/>
        <v>0</v>
      </c>
      <c r="L108" s="69"/>
      <c r="M108" s="17"/>
      <c r="N108" s="17"/>
      <c r="O108" s="17"/>
    </row>
    <row r="109" spans="1:15" s="19" customFormat="1">
      <c r="B109" s="31"/>
      <c r="C109" s="26"/>
      <c r="D109" s="30"/>
      <c r="E109" s="36">
        <f>'Can de Bazan'!P109+'Can Boult'!P109+' Can Aum'!P109+'Can Warm'!P109+' Clsh Warm'!P109+' Clsh Aum'!P109+' Clsh Baz'!P109+' Clsh Boult'!P109+' Mat Boult'!P109+' Mat Bazancourt'!P109+' Mat Aum'!P109+'Mat Warm'!P109+'EL Boult '!P109+' El Baz'!P109+' EL Aum '!P109+' El Warm '!O109</f>
        <v>0</v>
      </c>
      <c r="F109" s="26"/>
      <c r="G109" s="28"/>
      <c r="H109" s="26">
        <f t="shared" si="2"/>
        <v>0</v>
      </c>
      <c r="I109" s="28"/>
      <c r="J109" s="28"/>
      <c r="K109" s="44">
        <f t="shared" si="3"/>
        <v>0</v>
      </c>
      <c r="L109" s="69"/>
      <c r="M109" s="17"/>
      <c r="N109" s="17"/>
      <c r="O109" s="17"/>
    </row>
    <row r="110" spans="1:15" s="19" customFormat="1">
      <c r="B110" s="25"/>
      <c r="C110" s="28"/>
      <c r="D110" s="30"/>
      <c r="E110" s="36">
        <f>'Can de Bazan'!P110+'Can Boult'!P110+' Can Aum'!P110+'Can Warm'!P110+' Clsh Warm'!P110+' Clsh Aum'!P110+' Clsh Baz'!P110+' Clsh Boult'!P110+' Mat Boult'!P110+' Mat Bazancourt'!P110+' Mat Aum'!P110+'Mat Warm'!P110+'EL Boult '!P110+' El Baz'!P110+' EL Aum '!P110+' El Warm '!O110</f>
        <v>0</v>
      </c>
      <c r="F110" s="26"/>
      <c r="G110" s="28"/>
      <c r="H110" s="26">
        <f t="shared" si="2"/>
        <v>0</v>
      </c>
      <c r="I110" s="28"/>
      <c r="J110" s="28"/>
      <c r="K110" s="44">
        <f t="shared" si="3"/>
        <v>0</v>
      </c>
      <c r="L110" s="69"/>
      <c r="M110" s="17"/>
      <c r="N110" s="17"/>
      <c r="O110" s="17"/>
    </row>
    <row r="111" spans="1:15">
      <c r="B111" s="31"/>
      <c r="C111" s="26"/>
      <c r="D111" s="30"/>
      <c r="E111" s="36">
        <f>'Can de Bazan'!P111+'Can Boult'!P111+' Can Aum'!P111+'Can Warm'!P111+' Clsh Warm'!P111+' Clsh Aum'!P111+' Clsh Baz'!P111+' Clsh Boult'!P111+' Mat Boult'!P111+' Mat Bazancourt'!P111+' Mat Aum'!P111+'Mat Warm'!P111+'EL Boult '!P111+' El Baz'!P111+' EL Aum '!P111+' El Warm '!O111</f>
        <v>0</v>
      </c>
      <c r="F111" s="26"/>
      <c r="G111" s="28"/>
      <c r="H111" s="26">
        <f t="shared" si="2"/>
        <v>0</v>
      </c>
      <c r="I111" s="28"/>
      <c r="J111" s="28"/>
      <c r="K111" s="44">
        <f t="shared" si="3"/>
        <v>0</v>
      </c>
      <c r="L111" s="69"/>
    </row>
    <row r="112" spans="1:15" s="19" customFormat="1">
      <c r="B112" s="31"/>
      <c r="C112" s="26"/>
      <c r="D112" s="30"/>
      <c r="E112" s="36">
        <f>'Can de Bazan'!P112+'Can Boult'!P112+' Can Aum'!P112+'Can Warm'!P112+' Clsh Warm'!P112+' Clsh Aum'!P112+' Clsh Baz'!P112+' Clsh Boult'!P112+' Mat Boult'!P112+' Mat Bazancourt'!P112+' Mat Aum'!P112+'Mat Warm'!P112+'EL Boult '!P112+' El Baz'!P112+' EL Aum '!P112+' El Warm '!O112</f>
        <v>0</v>
      </c>
      <c r="F112" s="26"/>
      <c r="G112" s="28"/>
      <c r="H112" s="26">
        <f t="shared" si="2"/>
        <v>0</v>
      </c>
      <c r="I112" s="28"/>
      <c r="J112" s="28"/>
      <c r="K112" s="44">
        <f t="shared" si="3"/>
        <v>0</v>
      </c>
      <c r="L112" s="69"/>
      <c r="M112" s="17"/>
      <c r="N112" s="17"/>
      <c r="O112" s="17"/>
    </row>
    <row r="113" spans="2:15" s="19" customFormat="1">
      <c r="B113" s="31"/>
      <c r="C113" s="26"/>
      <c r="D113" s="30"/>
      <c r="E113" s="36">
        <f>'Can de Bazan'!P113+'Can Boult'!P113+' Can Aum'!P113+'Can Warm'!P113+' Clsh Warm'!P113+' Clsh Aum'!P113+' Clsh Baz'!P113+' Clsh Boult'!P113+' Mat Boult'!P113+' Mat Bazancourt'!P113+' Mat Aum'!P113+'Mat Warm'!P113+'EL Boult '!P113+' El Baz'!P113+' EL Aum '!P113+' El Warm '!O113</f>
        <v>0</v>
      </c>
      <c r="F113" s="26"/>
      <c r="G113" s="28"/>
      <c r="H113" s="26">
        <f t="shared" si="2"/>
        <v>0</v>
      </c>
      <c r="I113" s="28"/>
      <c r="J113" s="28"/>
      <c r="K113" s="44">
        <f t="shared" si="3"/>
        <v>0</v>
      </c>
      <c r="L113" s="69"/>
      <c r="M113" s="17"/>
      <c r="N113" s="17"/>
      <c r="O113" s="17"/>
    </row>
    <row r="114" spans="2:15">
      <c r="B114" s="25"/>
      <c r="C114" s="28"/>
      <c r="D114" s="30"/>
      <c r="E114" s="36">
        <f>'Can de Bazan'!P114+'Can Boult'!P114+' Can Aum'!P114+'Can Warm'!P114+' Clsh Warm'!P114+' Clsh Aum'!P114+' Clsh Baz'!P114+' Clsh Boult'!P114+' Mat Boult'!P114+' Mat Bazancourt'!P114+' Mat Aum'!P114+'Mat Warm'!P114+'EL Boult '!P114+' El Baz'!P114+' EL Aum '!P114+' El Warm '!O114</f>
        <v>0</v>
      </c>
      <c r="F114" s="26"/>
      <c r="G114" s="28"/>
      <c r="H114" s="26">
        <f t="shared" si="2"/>
        <v>0</v>
      </c>
      <c r="I114" s="28"/>
      <c r="J114" s="28"/>
      <c r="K114" s="44">
        <f t="shared" si="3"/>
        <v>0</v>
      </c>
      <c r="L114" s="69"/>
    </row>
    <row r="115" spans="2:15" s="19" customFormat="1">
      <c r="B115" s="31" t="s">
        <v>126</v>
      </c>
      <c r="C115" s="26"/>
      <c r="D115" s="30">
        <v>1</v>
      </c>
      <c r="E115" s="36">
        <f>'Can de Bazan'!P115+'Can Boult'!P115+' Can Aum'!P115+'Can Warm'!P115+' Clsh Warm'!P115+' Clsh Aum'!P115+' Clsh Baz'!P115+' Clsh Boult'!P115+' Mat Boult'!P115+' Mat Bazancourt'!P115+' Mat Aum'!P115+'Mat Warm'!P115+'EL Boult '!P115+' El Baz'!P115+' EL Aum '!P115+' El Warm '!O115</f>
        <v>0</v>
      </c>
      <c r="F115" s="26"/>
      <c r="G115" s="28"/>
      <c r="H115" s="26">
        <f t="shared" si="2"/>
        <v>1</v>
      </c>
      <c r="I115" s="28"/>
      <c r="J115" s="28"/>
      <c r="K115" s="44">
        <f t="shared" si="3"/>
        <v>0</v>
      </c>
      <c r="L115" s="69"/>
      <c r="M115" s="17"/>
      <c r="N115" s="17"/>
      <c r="O115" s="17"/>
    </row>
    <row r="116" spans="2:15">
      <c r="B116" s="31" t="s">
        <v>127</v>
      </c>
      <c r="C116" s="26"/>
      <c r="D116" s="30">
        <v>3</v>
      </c>
      <c r="E116" s="36">
        <f>'Can de Bazan'!P116+'Can Boult'!P116+' Can Aum'!P116+'Can Warm'!P116+' Clsh Warm'!P116+' Clsh Aum'!P116+' Clsh Baz'!P116+' Clsh Boult'!P116+' Mat Boult'!P116+' Mat Bazancourt'!P116+' Mat Aum'!P116+'Mat Warm'!P116+'EL Boult '!P116+' El Baz'!P116+' EL Aum '!P116+' El Warm '!O116</f>
        <v>0</v>
      </c>
      <c r="F116" s="26"/>
      <c r="G116" s="28"/>
      <c r="H116" s="26">
        <f t="shared" si="2"/>
        <v>3</v>
      </c>
      <c r="I116" s="28"/>
      <c r="J116" s="28"/>
      <c r="K116" s="44">
        <f t="shared" si="3"/>
        <v>0</v>
      </c>
      <c r="L116" s="69"/>
    </row>
    <row r="117" spans="2:15">
      <c r="B117" s="31" t="s">
        <v>125</v>
      </c>
      <c r="C117" s="26"/>
      <c r="D117" s="30">
        <v>2</v>
      </c>
      <c r="E117" s="36">
        <f>'Can de Bazan'!P117+'Can Boult'!P117+' Can Aum'!P117+'Can Warm'!P117+' Clsh Warm'!P117+' Clsh Aum'!P117+' Clsh Baz'!P117+' Clsh Boult'!P117+' Mat Boult'!P117+' Mat Bazancourt'!P117+' Mat Aum'!P117+'Mat Warm'!P117+'EL Boult '!P117+' El Baz'!P117+' EL Aum '!P117+' El Warm '!O117</f>
        <v>0</v>
      </c>
      <c r="F117" s="26"/>
      <c r="G117" s="28"/>
      <c r="H117" s="26">
        <f t="shared" si="2"/>
        <v>2</v>
      </c>
      <c r="I117" s="28"/>
      <c r="J117" s="28"/>
      <c r="K117" s="44">
        <f t="shared" si="3"/>
        <v>0</v>
      </c>
      <c r="L117" s="69"/>
    </row>
    <row r="118" spans="2:15">
      <c r="B118" s="31" t="s">
        <v>128</v>
      </c>
      <c r="C118" s="26"/>
      <c r="D118" s="30"/>
      <c r="E118" s="36">
        <f>'Can de Bazan'!P118+'Can Boult'!P118+' Can Aum'!P118+'Can Warm'!P118+' Clsh Warm'!P118+' Clsh Aum'!P118+' Clsh Baz'!P118+' Clsh Boult'!P118+' Mat Boult'!P118+' Mat Bazancourt'!P118+' Mat Aum'!P118+'Mat Warm'!P118+'EL Boult '!P118+' El Baz'!P118+' EL Aum '!P118+' El Warm '!O118</f>
        <v>0</v>
      </c>
      <c r="F118" s="26"/>
      <c r="G118" s="28"/>
      <c r="H118" s="26">
        <f t="shared" si="2"/>
        <v>0</v>
      </c>
      <c r="I118" s="28"/>
      <c r="J118" s="28"/>
      <c r="K118" s="44">
        <f t="shared" si="3"/>
        <v>0</v>
      </c>
      <c r="L118" s="69"/>
    </row>
    <row r="119" spans="2:15">
      <c r="B119" s="31" t="s">
        <v>163</v>
      </c>
      <c r="C119" s="26"/>
      <c r="D119" s="30">
        <v>4</v>
      </c>
      <c r="E119" s="36">
        <f>'Can de Bazan'!P119+'Can Boult'!P119+' Can Aum'!P119+'Can Warm'!P119+' Clsh Warm'!P119+' Clsh Aum'!P119+' Clsh Baz'!P119+' Clsh Boult'!P119+' Mat Boult'!P119+' Mat Bazancourt'!P119+' Mat Aum'!P119+'Mat Warm'!P119+'EL Boult '!P119+' El Baz'!P119+' EL Aum '!P119+' El Warm '!O119</f>
        <v>0</v>
      </c>
      <c r="F119" s="26"/>
      <c r="G119" s="28"/>
      <c r="H119" s="26">
        <f t="shared" si="2"/>
        <v>4</v>
      </c>
      <c r="I119" s="28"/>
      <c r="J119" s="28">
        <v>20.149999999999999</v>
      </c>
      <c r="K119" s="44">
        <f t="shared" si="3"/>
        <v>96.719999999999985</v>
      </c>
      <c r="L119" s="69"/>
    </row>
    <row r="120" spans="2:15" s="19" customFormat="1">
      <c r="B120" s="31" t="s">
        <v>162</v>
      </c>
      <c r="C120" s="26"/>
      <c r="D120" s="30">
        <v>4</v>
      </c>
      <c r="E120" s="36">
        <f>'Can de Bazan'!P120+'Can Boult'!P120+' Can Aum'!P120+'Can Warm'!P120+' Clsh Warm'!P120+' Clsh Aum'!P120+' Clsh Baz'!P120+' Clsh Boult'!P120+' Mat Boult'!P120+' Mat Bazancourt'!P120+' Mat Aum'!P120+'Mat Warm'!P120+'EL Boult '!P120+' El Baz'!P120+' EL Aum '!P120+' El Warm '!O120</f>
        <v>0</v>
      </c>
      <c r="F120" s="26"/>
      <c r="G120" s="28"/>
      <c r="H120" s="26">
        <f t="shared" si="2"/>
        <v>4</v>
      </c>
      <c r="I120" s="28"/>
      <c r="J120" s="28">
        <v>20.149999999999999</v>
      </c>
      <c r="K120" s="44">
        <f t="shared" si="3"/>
        <v>96.719999999999985</v>
      </c>
      <c r="L120" s="69"/>
      <c r="M120" s="17"/>
      <c r="N120" s="17"/>
      <c r="O120" s="17"/>
    </row>
    <row r="121" spans="2:15">
      <c r="B121" s="31" t="s">
        <v>164</v>
      </c>
      <c r="C121" s="28"/>
      <c r="D121" s="30">
        <v>2</v>
      </c>
      <c r="E121" s="36">
        <f>'Can de Bazan'!P121+'Can Boult'!P121+' Can Aum'!P121+'Can Warm'!P121+' Clsh Warm'!P121+' Clsh Aum'!P121+' Clsh Baz'!P121+' Clsh Boult'!P121+' Mat Boult'!P121+' Mat Bazancourt'!P121+' Mat Aum'!P121+'Mat Warm'!P121+'EL Boult '!P121+' El Baz'!P121+' EL Aum '!P121+' El Warm '!O121</f>
        <v>0</v>
      </c>
      <c r="F121" s="26"/>
      <c r="G121" s="28"/>
      <c r="H121" s="26">
        <f t="shared" si="2"/>
        <v>2</v>
      </c>
      <c r="I121" s="28"/>
      <c r="J121" s="28">
        <v>20.149999999999999</v>
      </c>
      <c r="K121" s="44">
        <f t="shared" si="3"/>
        <v>48.359999999999992</v>
      </c>
      <c r="L121" s="69"/>
    </row>
    <row r="122" spans="2:15">
      <c r="B122" s="31"/>
      <c r="C122" s="26"/>
      <c r="D122" s="30"/>
      <c r="E122" s="36">
        <f>'Can de Bazan'!P122+'Can Boult'!P122+' Can Aum'!P122+'Can Warm'!P122+' Clsh Warm'!P122+' Clsh Aum'!P122+' Clsh Baz'!P122+' Clsh Boult'!P122+' Mat Boult'!P122+' Mat Bazancourt'!P122+' Mat Aum'!P122+'Mat Warm'!P122+'EL Boult '!P122+' El Baz'!P122+' EL Aum '!P122+' El Warm '!O122</f>
        <v>0</v>
      </c>
      <c r="F122" s="26"/>
      <c r="G122" s="28"/>
      <c r="H122" s="26">
        <f t="shared" si="2"/>
        <v>0</v>
      </c>
      <c r="I122" s="28"/>
      <c r="J122" s="28"/>
      <c r="K122" s="44">
        <f t="shared" si="3"/>
        <v>0</v>
      </c>
      <c r="L122" s="69"/>
    </row>
    <row r="123" spans="2:15">
      <c r="B123" s="31" t="s">
        <v>129</v>
      </c>
      <c r="C123" s="26"/>
      <c r="D123" s="30">
        <v>4</v>
      </c>
      <c r="E123" s="36">
        <f>'Can de Bazan'!P123+'Can Boult'!P123+' Can Aum'!P123+'Can Warm'!P123+' Clsh Warm'!P123+' Clsh Aum'!P123+' Clsh Baz'!P123+' Clsh Boult'!P123+' Mat Boult'!P123+' Mat Bazancourt'!P123+' Mat Aum'!P123+'Mat Warm'!P123+'EL Boult '!P123+' El Baz'!P123+' EL Aum '!P123+' El Warm '!O123</f>
        <v>0</v>
      </c>
      <c r="F123" s="26"/>
      <c r="G123" s="28"/>
      <c r="H123" s="26">
        <f t="shared" si="2"/>
        <v>4</v>
      </c>
      <c r="I123" s="28"/>
      <c r="J123" s="28"/>
      <c r="K123" s="44">
        <f t="shared" si="3"/>
        <v>0</v>
      </c>
      <c r="L123" s="69"/>
    </row>
    <row r="124" spans="2:15">
      <c r="B124" s="31" t="s">
        <v>130</v>
      </c>
      <c r="C124" s="26"/>
      <c r="D124" s="30">
        <v>1</v>
      </c>
      <c r="E124" s="36">
        <f>'Can de Bazan'!P124+'Can Boult'!P124+' Can Aum'!P124+'Can Warm'!P124+' Clsh Warm'!P124+' Clsh Aum'!P124+' Clsh Baz'!P124+' Clsh Boult'!P124+' Mat Boult'!P124+' Mat Bazancourt'!P124+' Mat Aum'!P124+'Mat Warm'!P124+'EL Boult '!P124+' El Baz'!P124+' EL Aum '!P124+' El Warm '!O124</f>
        <v>0</v>
      </c>
      <c r="F124" s="26"/>
      <c r="G124" s="28"/>
      <c r="H124" s="26">
        <f t="shared" si="2"/>
        <v>1</v>
      </c>
      <c r="I124" s="60"/>
      <c r="J124" s="28"/>
      <c r="K124" s="44">
        <f t="shared" si="3"/>
        <v>0</v>
      </c>
      <c r="L124" s="69"/>
    </row>
    <row r="125" spans="2:15" s="19" customFormat="1">
      <c r="B125" s="31" t="s">
        <v>131</v>
      </c>
      <c r="C125" s="26"/>
      <c r="D125" s="30">
        <v>2</v>
      </c>
      <c r="E125" s="36">
        <f>'Can de Bazan'!P125+'Can Boult'!P125+' Can Aum'!P125+'Can Warm'!P125+' Clsh Warm'!P125+' Clsh Aum'!P125+' Clsh Baz'!P125+' Clsh Boult'!P125+' Mat Boult'!P125+' Mat Bazancourt'!P125+' Mat Aum'!P125+'Mat Warm'!P125+'EL Boult '!P125+' El Baz'!P125+' EL Aum '!P125+' El Warm '!O125</f>
        <v>0</v>
      </c>
      <c r="F125" s="26"/>
      <c r="G125" s="28"/>
      <c r="H125" s="26">
        <f t="shared" si="2"/>
        <v>2</v>
      </c>
      <c r="I125" s="28"/>
      <c r="J125" s="28"/>
      <c r="K125" s="44">
        <f t="shared" si="3"/>
        <v>0</v>
      </c>
      <c r="L125" s="69"/>
      <c r="M125" s="17"/>
      <c r="N125" s="17"/>
      <c r="O125" s="17"/>
    </row>
    <row r="126" spans="2:15" s="19" customFormat="1">
      <c r="B126" s="31"/>
      <c r="C126" s="26"/>
      <c r="D126" s="30"/>
      <c r="E126" s="36">
        <f>'Can de Bazan'!P126+'Can Boult'!P126+' Can Aum'!P126+'Can Warm'!P126+' Clsh Warm'!P126+' Clsh Aum'!P126+' Clsh Baz'!P126+' Clsh Boult'!P126+' Mat Boult'!P126+' Mat Bazancourt'!P126+' Mat Aum'!P126+'Mat Warm'!P126+'EL Boult '!P126+' El Baz'!P126+' EL Aum '!P126+' El Warm '!O126</f>
        <v>0</v>
      </c>
      <c r="F126" s="26"/>
      <c r="G126" s="28"/>
      <c r="H126" s="26">
        <f t="shared" si="2"/>
        <v>0</v>
      </c>
      <c r="I126" s="28"/>
      <c r="J126" s="28"/>
      <c r="K126" s="44">
        <f t="shared" si="3"/>
        <v>0</v>
      </c>
      <c r="L126" s="69"/>
      <c r="M126" s="17"/>
      <c r="N126" s="17"/>
      <c r="O126" s="17"/>
    </row>
    <row r="127" spans="2:15">
      <c r="B127" s="31" t="s">
        <v>132</v>
      </c>
      <c r="C127" s="26"/>
      <c r="D127" s="30">
        <v>2</v>
      </c>
      <c r="E127" s="36">
        <f>'Can de Bazan'!P127+'Can Boult'!P127+' Can Aum'!P127+'Can Warm'!P127+' Clsh Warm'!P127+' Clsh Aum'!P127+' Clsh Baz'!P127+' Clsh Boult'!P127+' Mat Boult'!P127+' Mat Bazancourt'!P127+' Mat Aum'!P127+'Mat Warm'!P127+'EL Boult '!P127+' El Baz'!P127+' EL Aum '!P127+' El Warm '!O127</f>
        <v>0</v>
      </c>
      <c r="F127" s="26"/>
      <c r="G127" s="28"/>
      <c r="H127" s="26">
        <f t="shared" si="2"/>
        <v>2</v>
      </c>
      <c r="I127" s="28"/>
      <c r="J127" s="28"/>
      <c r="K127" s="44">
        <f t="shared" si="3"/>
        <v>0</v>
      </c>
      <c r="L127" s="69"/>
    </row>
    <row r="128" spans="2:15">
      <c r="B128" s="31" t="s">
        <v>178</v>
      </c>
      <c r="C128" s="26"/>
      <c r="D128" s="30"/>
      <c r="E128" s="36">
        <f>'Can de Bazan'!P128+'Can Boult'!P128+' Can Aum'!P128+'Can Warm'!P128+' Clsh Warm'!P128+' Clsh Aum'!P128+' Clsh Baz'!P128+' Clsh Boult'!P128+' Mat Boult'!P128+' Mat Bazancourt'!P128+' Mat Aum'!P128+'Mat Warm'!P128+'EL Boult '!P128+' El Baz'!P128+' EL Aum '!P128+' El Warm '!O128</f>
        <v>0</v>
      </c>
      <c r="F128" s="26"/>
      <c r="G128" s="28"/>
      <c r="H128" s="26">
        <f t="shared" si="2"/>
        <v>0</v>
      </c>
      <c r="I128" s="28"/>
      <c r="J128" s="28"/>
      <c r="K128" s="44">
        <f t="shared" si="3"/>
        <v>0</v>
      </c>
      <c r="L128" s="69"/>
    </row>
    <row r="129" spans="2:15" s="19" customFormat="1">
      <c r="B129" s="31" t="s">
        <v>133</v>
      </c>
      <c r="C129" s="26"/>
      <c r="D129" s="30"/>
      <c r="E129" s="36">
        <f>'Can de Bazan'!P129+'Can Boult'!P129+' Can Aum'!P129+'Can Warm'!P129+' Clsh Warm'!P129+' Clsh Aum'!P129+' Clsh Baz'!P129+' Clsh Boult'!P129+' Mat Boult'!P129+' Mat Bazancourt'!P129+' Mat Aum'!P129+'Mat Warm'!P129+'EL Boult '!P129+' El Baz'!P129+' EL Aum '!P129+' El Warm '!O129</f>
        <v>0</v>
      </c>
      <c r="F129" s="26"/>
      <c r="G129" s="28"/>
      <c r="H129" s="26">
        <f t="shared" si="2"/>
        <v>0</v>
      </c>
      <c r="I129" s="28"/>
      <c r="J129" s="28"/>
      <c r="K129" s="44">
        <f t="shared" si="3"/>
        <v>0</v>
      </c>
      <c r="L129" s="69"/>
      <c r="M129" s="17"/>
      <c r="N129" s="17"/>
      <c r="O129" s="17"/>
    </row>
    <row r="130" spans="2:15" s="19" customFormat="1">
      <c r="B130" s="31" t="s">
        <v>134</v>
      </c>
      <c r="C130" s="26"/>
      <c r="D130" s="30"/>
      <c r="E130" s="36">
        <f>'Can de Bazan'!P130+'Can Boult'!P130+' Can Aum'!P130+'Can Warm'!P130+' Clsh Warm'!P130+' Clsh Aum'!P130+' Clsh Baz'!P130+' Clsh Boult'!P130+' Mat Boult'!P130+' Mat Bazancourt'!P130+' Mat Aum'!P130+'Mat Warm'!P130+'EL Boult '!P130+' El Baz'!P130+' EL Aum '!P130+' El Warm '!O130</f>
        <v>0</v>
      </c>
      <c r="F130" s="26"/>
      <c r="G130" s="28"/>
      <c r="H130" s="26">
        <f t="shared" si="2"/>
        <v>0</v>
      </c>
      <c r="I130" s="28"/>
      <c r="J130" s="28"/>
      <c r="K130" s="44">
        <f t="shared" si="3"/>
        <v>0</v>
      </c>
      <c r="L130" s="69"/>
      <c r="M130" s="17"/>
      <c r="N130" s="17"/>
      <c r="O130" s="17"/>
    </row>
    <row r="131" spans="2:15" s="19" customFormat="1">
      <c r="B131" s="31" t="s">
        <v>135</v>
      </c>
      <c r="C131" s="26"/>
      <c r="D131" s="30"/>
      <c r="E131" s="36">
        <f>'Can de Bazan'!P131+'Can Boult'!P131+' Can Aum'!P131+'Can Warm'!P131+' Clsh Warm'!P131+' Clsh Aum'!P131+' Clsh Baz'!P131+' Clsh Boult'!P131+' Mat Boult'!P131+' Mat Bazancourt'!P131+' Mat Aum'!P131+'Mat Warm'!P131+'EL Boult '!P131+' El Baz'!P131+' EL Aum '!P131+' El Warm '!O131</f>
        <v>0</v>
      </c>
      <c r="F131" s="26"/>
      <c r="G131" s="28"/>
      <c r="H131" s="26">
        <f t="shared" si="2"/>
        <v>0</v>
      </c>
      <c r="I131" s="28"/>
      <c r="J131" s="28"/>
      <c r="K131" s="44">
        <f t="shared" si="3"/>
        <v>0</v>
      </c>
      <c r="L131" s="69"/>
      <c r="M131" s="17"/>
      <c r="N131" s="17"/>
      <c r="O131" s="17"/>
    </row>
    <row r="132" spans="2:15">
      <c r="B132" s="31"/>
      <c r="C132" s="26"/>
      <c r="D132" s="30"/>
      <c r="E132" s="36">
        <f>'Can de Bazan'!P132+'Can Boult'!P132+' Can Aum'!P132+'Can Warm'!P132+' Clsh Warm'!P132+' Clsh Aum'!P132+' Clsh Baz'!P132+' Clsh Boult'!P132+' Mat Boult'!P132+' Mat Bazancourt'!P132+' Mat Aum'!P132+'Mat Warm'!P132+'EL Boult '!P132+' El Baz'!P132+' EL Aum '!P132+' El Warm '!O132</f>
        <v>0</v>
      </c>
      <c r="F132" s="26"/>
      <c r="G132" s="28"/>
      <c r="H132" s="26">
        <f t="shared" si="2"/>
        <v>0</v>
      </c>
      <c r="I132" s="28"/>
      <c r="J132" s="28"/>
      <c r="K132" s="44">
        <f t="shared" si="3"/>
        <v>0</v>
      </c>
      <c r="L132" s="69"/>
    </row>
    <row r="133" spans="2:15">
      <c r="B133" s="31"/>
      <c r="C133" s="26"/>
      <c r="D133" s="30"/>
      <c r="E133" s="36">
        <f>'Can de Bazan'!P133+'Can Boult'!P133+' Can Aum'!P133+'Can Warm'!P133+' Clsh Warm'!P133+' Clsh Aum'!P133+' Clsh Baz'!P133+' Clsh Boult'!P133+' Mat Boult'!P133+' Mat Bazancourt'!P133+' Mat Aum'!P133+'Mat Warm'!P133+'EL Boult '!P133+' El Baz'!P133+' EL Aum '!P133+' El Warm '!O133</f>
        <v>0</v>
      </c>
      <c r="F133" s="26"/>
      <c r="G133" s="28"/>
      <c r="H133" s="26">
        <f t="shared" si="2"/>
        <v>0</v>
      </c>
      <c r="I133" s="28"/>
      <c r="J133" s="28"/>
      <c r="K133" s="44">
        <f t="shared" si="3"/>
        <v>0</v>
      </c>
      <c r="L133" s="69"/>
    </row>
    <row r="134" spans="2:15" s="19" customFormat="1">
      <c r="B134" s="31"/>
      <c r="C134" s="26"/>
      <c r="D134" s="30"/>
      <c r="E134" s="36">
        <f>'Can de Bazan'!P134+'Can Boult'!P134+' Can Aum'!P134+'Can Warm'!P134+' Clsh Warm'!P134+' Clsh Aum'!P134+' Clsh Baz'!P134+' Clsh Boult'!P134+' Mat Boult'!P134+' Mat Bazancourt'!P134+' Mat Aum'!P134+'Mat Warm'!P134+'EL Boult '!P134+' El Baz'!P134+' EL Aum '!P134+' El Warm '!O134</f>
        <v>0</v>
      </c>
      <c r="F134" s="26"/>
      <c r="G134" s="28"/>
      <c r="H134" s="26">
        <f t="shared" si="2"/>
        <v>0</v>
      </c>
      <c r="I134" s="28"/>
      <c r="J134" s="28"/>
      <c r="K134" s="44">
        <f t="shared" si="3"/>
        <v>0</v>
      </c>
      <c r="L134" s="69"/>
      <c r="M134" s="17"/>
      <c r="N134" s="17"/>
      <c r="O134" s="17"/>
    </row>
    <row r="135" spans="2:15">
      <c r="B135" s="31"/>
      <c r="C135" s="26"/>
      <c r="D135" s="30"/>
      <c r="E135" s="36">
        <f>'Can de Bazan'!P135+'Can Boult'!P135+' Can Aum'!P135+'Can Warm'!P135+' Clsh Warm'!P135+' Clsh Aum'!P135+' Clsh Baz'!P135+' Clsh Boult'!P135+' Mat Boult'!P135+' Mat Bazancourt'!P135+' Mat Aum'!P135+'Mat Warm'!P135+'EL Boult '!P135+' El Baz'!P135+' EL Aum '!P135+' El Warm '!O135</f>
        <v>0</v>
      </c>
      <c r="F135" s="26"/>
      <c r="G135" s="28"/>
      <c r="H135" s="26">
        <f t="shared" si="2"/>
        <v>0</v>
      </c>
      <c r="I135" s="28"/>
      <c r="J135" s="28"/>
      <c r="K135" s="44">
        <f t="shared" si="3"/>
        <v>0</v>
      </c>
      <c r="L135" s="69"/>
    </row>
    <row r="136" spans="2:15">
      <c r="B136" s="31"/>
      <c r="C136" s="26"/>
      <c r="D136" s="30"/>
      <c r="E136" s="36">
        <f>'Can de Bazan'!P136+'Can Boult'!P136+' Can Aum'!P136+'Can Warm'!P136+' Clsh Warm'!P136+' Clsh Aum'!P136+' Clsh Baz'!P136+' Clsh Boult'!P136+' Mat Boult'!P136+' Mat Bazancourt'!P136+' Mat Aum'!P136+'Mat Warm'!P136+'EL Boult '!P136+' El Baz'!P136+' EL Aum '!P136+' El Warm '!O136</f>
        <v>0</v>
      </c>
      <c r="F136" s="26"/>
      <c r="G136" s="28"/>
      <c r="H136" s="26">
        <f t="shared" si="2"/>
        <v>0</v>
      </c>
      <c r="I136" s="28"/>
      <c r="J136" s="28"/>
      <c r="K136" s="44">
        <f t="shared" si="3"/>
        <v>0</v>
      </c>
      <c r="L136" s="69"/>
    </row>
    <row r="137" spans="2:15">
      <c r="B137" s="31"/>
      <c r="C137" s="26"/>
      <c r="D137" s="30"/>
      <c r="E137" s="36">
        <f>'Can de Bazan'!P137+'Can Boult'!P137+' Can Aum'!P137+'Can Warm'!P137+' Clsh Warm'!P137+' Clsh Aum'!P137+' Clsh Baz'!P137+' Clsh Boult'!P137+' Mat Boult'!P137+' Mat Bazancourt'!P137+' Mat Aum'!P137+'Mat Warm'!P137+'EL Boult '!P137+' El Baz'!P137+' EL Aum '!P137+' El Warm '!O137</f>
        <v>0</v>
      </c>
      <c r="F137" s="26"/>
      <c r="G137" s="28"/>
      <c r="H137" s="26">
        <f t="shared" si="2"/>
        <v>0</v>
      </c>
      <c r="I137" s="28"/>
      <c r="J137" s="28"/>
      <c r="K137" s="44">
        <f t="shared" si="3"/>
        <v>0</v>
      </c>
      <c r="L137" s="69"/>
    </row>
    <row r="138" spans="2:15" s="19" customFormat="1">
      <c r="B138" s="31"/>
      <c r="C138" s="26"/>
      <c r="D138" s="30"/>
      <c r="E138" s="36">
        <f>'Can de Bazan'!P138+'Can Boult'!P138+' Can Aum'!P138+'Can Warm'!P138+' Clsh Warm'!P138+' Clsh Aum'!P138+' Clsh Baz'!P138+' Clsh Boult'!P138+' Mat Boult'!P138+' Mat Bazancourt'!P138+' Mat Aum'!P138+'Mat Warm'!P138+'EL Boult '!P138+' El Baz'!P138+' EL Aum '!P138+' El Warm '!O138</f>
        <v>0</v>
      </c>
      <c r="F138" s="26"/>
      <c r="G138" s="28"/>
      <c r="H138" s="26">
        <f t="shared" si="2"/>
        <v>0</v>
      </c>
      <c r="I138" s="28"/>
      <c r="J138" s="28"/>
      <c r="K138" s="44">
        <f t="shared" si="3"/>
        <v>0</v>
      </c>
      <c r="L138" s="69"/>
    </row>
    <row r="139" spans="2:15" s="19" customFormat="1">
      <c r="B139" s="31"/>
      <c r="C139" s="26"/>
      <c r="D139" s="32"/>
      <c r="E139" s="36">
        <f>'Can de Bazan'!P139+'Can Boult'!P139+' Can Aum'!P139+'Can Warm'!P139+' Clsh Warm'!P139+' Clsh Aum'!P139+' Clsh Baz'!P139+' Clsh Boult'!P139+' Mat Boult'!P139+' Mat Bazancourt'!P139+' Mat Aum'!P139+'Mat Warm'!P139+'EL Boult '!P139+' El Baz'!P139+' EL Aum '!P139+' El Warm '!O139</f>
        <v>0</v>
      </c>
      <c r="F139" s="26"/>
      <c r="G139" s="26"/>
      <c r="H139" s="26">
        <f t="shared" si="2"/>
        <v>0</v>
      </c>
      <c r="I139" s="26"/>
      <c r="J139" s="26"/>
      <c r="K139" s="44">
        <f t="shared" si="3"/>
        <v>0</v>
      </c>
      <c r="L139" s="69"/>
    </row>
    <row r="140" spans="2:15" s="19" customFormat="1">
      <c r="B140" s="31"/>
      <c r="C140" s="26"/>
      <c r="D140" s="32"/>
      <c r="E140" s="36">
        <f>'Can de Bazan'!P140+'Can Boult'!P140+' Can Aum'!P140+'Can Warm'!P140+' Clsh Warm'!P140+' Clsh Aum'!P140+' Clsh Baz'!P140+' Clsh Boult'!P140+' Mat Boult'!P140+' Mat Bazancourt'!P140+' Mat Aum'!P140+'Mat Warm'!P140+'EL Boult '!P140+' El Baz'!P140+' EL Aum '!P140+' El Warm '!O140</f>
        <v>0</v>
      </c>
      <c r="F140" s="26"/>
      <c r="G140" s="26"/>
      <c r="H140" s="26">
        <f t="shared" ref="H140:H145" si="4">D140-E140</f>
        <v>0</v>
      </c>
      <c r="I140" s="26"/>
      <c r="J140" s="26"/>
      <c r="K140" s="44">
        <f t="shared" ref="K140:K145" si="5">IF(H140&gt;0,H140*J140*1.2,IF(H140&lt;=0,H140*J140*1.2,""))</f>
        <v>0</v>
      </c>
      <c r="L140" s="69"/>
    </row>
    <row r="141" spans="2:15" s="19" customFormat="1">
      <c r="B141" s="31"/>
      <c r="C141" s="26"/>
      <c r="D141" s="32"/>
      <c r="E141" s="36">
        <f>'Can de Bazan'!P141+'Can Boult'!P141+' Can Aum'!P141+'Can Warm'!P141+' Clsh Warm'!P141+' Clsh Aum'!P141+' Clsh Baz'!P141+' Clsh Boult'!P141+' Mat Boult'!P141+' Mat Bazancourt'!P141+' Mat Aum'!P141+'Mat Warm'!P141+'EL Boult '!P141+' El Baz'!P141+' EL Aum '!P141+' El Warm '!O141</f>
        <v>0</v>
      </c>
      <c r="F141" s="26"/>
      <c r="G141" s="26"/>
      <c r="H141" s="26">
        <f t="shared" si="4"/>
        <v>0</v>
      </c>
      <c r="I141" s="26"/>
      <c r="J141" s="26"/>
      <c r="K141" s="44">
        <f t="shared" si="5"/>
        <v>0</v>
      </c>
      <c r="L141" s="69"/>
    </row>
    <row r="142" spans="2:15" s="19" customFormat="1">
      <c r="B142" s="31"/>
      <c r="C142" s="26"/>
      <c r="D142" s="32"/>
      <c r="E142" s="36">
        <f>'Can de Bazan'!P142+'Can Boult'!P142+' Can Aum'!P142+'Can Warm'!P142+' Clsh Warm'!P142+' Clsh Aum'!P142+' Clsh Baz'!P142+' Clsh Boult'!P142+' Mat Boult'!P142+' Mat Bazancourt'!P142+' Mat Aum'!P142+'Mat Warm'!P142+'EL Boult '!P142+' El Baz'!P142+' EL Aum '!P142+' El Warm '!O142</f>
        <v>0</v>
      </c>
      <c r="F142" s="26"/>
      <c r="G142" s="26"/>
      <c r="H142" s="26">
        <f t="shared" si="4"/>
        <v>0</v>
      </c>
      <c r="I142" s="26"/>
      <c r="J142" s="26"/>
      <c r="K142" s="44">
        <f t="shared" si="5"/>
        <v>0</v>
      </c>
      <c r="L142" s="69"/>
    </row>
    <row r="143" spans="2:15" s="19" customFormat="1">
      <c r="B143" s="31"/>
      <c r="C143" s="26"/>
      <c r="D143" s="32"/>
      <c r="E143" s="36">
        <f>'Can de Bazan'!P143+'Can Boult'!P143+' Can Aum'!P143+'Can Warm'!P143+' Clsh Warm'!P143+' Clsh Aum'!P143+' Clsh Baz'!P143+' Clsh Boult'!P143+' Mat Boult'!P143+' Mat Bazancourt'!P143+' Mat Aum'!P143+'Mat Warm'!P143+'EL Boult '!P143+' El Baz'!P143+' EL Aum '!P143+' El Warm '!O143</f>
        <v>0</v>
      </c>
      <c r="F143" s="26"/>
      <c r="G143" s="26"/>
      <c r="H143" s="26">
        <f t="shared" si="4"/>
        <v>0</v>
      </c>
      <c r="I143" s="26"/>
      <c r="J143" s="26"/>
      <c r="K143" s="44">
        <f t="shared" si="5"/>
        <v>0</v>
      </c>
      <c r="L143" s="69"/>
    </row>
    <row r="144" spans="2:15" s="19" customFormat="1">
      <c r="B144" s="31"/>
      <c r="C144" s="26"/>
      <c r="D144" s="32"/>
      <c r="E144" s="36">
        <f>'Can de Bazan'!P144+'Can Boult'!P144+' Can Aum'!P144+'Can Warm'!P144+' Clsh Warm'!P144+' Clsh Aum'!P144+' Clsh Baz'!P144+' Clsh Boult'!P144+' Mat Boult'!P144+' Mat Bazancourt'!P144+' Mat Aum'!P144+'Mat Warm'!P144+'EL Boult '!P144+' El Baz'!P144+' EL Aum '!P144+' El Warm '!O144</f>
        <v>0</v>
      </c>
      <c r="F144" s="26"/>
      <c r="G144" s="26"/>
      <c r="H144" s="26">
        <f t="shared" si="4"/>
        <v>0</v>
      </c>
      <c r="I144" s="26"/>
      <c r="J144" s="26"/>
      <c r="K144" s="44">
        <f t="shared" si="5"/>
        <v>0</v>
      </c>
      <c r="L144" s="69"/>
    </row>
    <row r="145" spans="2:12" ht="15" thickBot="1">
      <c r="B145" s="33"/>
      <c r="C145" s="34"/>
      <c r="D145" s="34"/>
      <c r="E145" s="34"/>
      <c r="F145" s="34"/>
      <c r="G145" s="34"/>
      <c r="H145" s="26">
        <f t="shared" si="4"/>
        <v>0</v>
      </c>
      <c r="I145" s="34"/>
      <c r="J145" s="34"/>
      <c r="K145" s="44">
        <f t="shared" si="5"/>
        <v>0</v>
      </c>
      <c r="L145" s="69"/>
    </row>
    <row r="747" spans="4:4">
      <c r="D747" s="18" t="str">
        <f>IF(' Mat Boult'!B13="papier",#REF!-' Mat Boult'!D13-' Mat Boult'!E13-' Mat Boult'!F13-' Mat Boult'!G13-' Mat Boult'!H13-' Mat Boult'!I13-' Mat Boult'!J13-' Mat Boult'!K13-' Mat Boult'!L13-' Mat Boult'!M13-' Mat Boult'!N13-' Mat Boult'!O13,"")</f>
        <v/>
      </c>
    </row>
  </sheetData>
  <sheetProtection sheet="1" objects="1" scenarios="1" insertColumns="0" insertRows="0" selectLockedCells="1" sort="0" autoFilter="0" pivotTables="0"/>
  <autoFilter ref="B10:L145"/>
  <sortState ref="B12:B108">
    <sortCondition ref="B108"/>
  </sortState>
  <customSheetViews>
    <customSheetView guid="{D7F66CC8-E5ED-4519-A8AA-87B8F15B4038}" showGridLines="0" zeroValues="0" showAutoFilter="1" hiddenRows="1">
      <pane ySplit="12" topLeftCell="A13" activePane="bottomLeft" state="frozenSplit"/>
      <selection pane="bottomLeft" activeCell="M6" sqref="M6"/>
      <pageMargins left="0.7" right="0.7" top="0.75" bottom="0.75" header="0.3" footer="0.3"/>
      <pageSetup paperSize="9" orientation="portrait" r:id="rId1"/>
      <autoFilter ref="B12:L12"/>
    </customSheetView>
  </customSheetViews>
  <mergeCells count="15">
    <mergeCell ref="I5:J5"/>
    <mergeCell ref="K5:L5"/>
    <mergeCell ref="I4:J4"/>
    <mergeCell ref="K4:L4"/>
    <mergeCell ref="B8:B10"/>
    <mergeCell ref="C8:C10"/>
    <mergeCell ref="D8:D10"/>
    <mergeCell ref="I8:I10"/>
    <mergeCell ref="J8:J10"/>
    <mergeCell ref="K8:K10"/>
    <mergeCell ref="L8:L10"/>
    <mergeCell ref="H8:H10"/>
    <mergeCell ref="G8:G10"/>
    <mergeCell ref="E8:E10"/>
    <mergeCell ref="F8:F10"/>
  </mergeCells>
  <conditionalFormatting sqref="H11:H145">
    <cfRule type="colorScale" priority="7">
      <colorScale>
        <cfvo type="min" val="0"/>
        <cfvo type="max" val="0"/>
        <color rgb="FFFF7128"/>
        <color rgb="FFFFEF9C"/>
      </colorScale>
    </cfRule>
    <cfRule type="cellIs" dxfId="3" priority="8" operator="lessThan">
      <formula>$G$11</formula>
    </cfRule>
    <cfRule type="iconSet" priority="9">
      <iconSet iconSet="3Symbols2" showValue="0">
        <cfvo type="percent" val="0"/>
        <cfvo type="num" val="$F$11"/>
        <cfvo type="num" val="$G$11"/>
      </iconSet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H11:H145">
    <cfRule type="iconSet" priority="24">
      <iconSet iconSet="3Symbols2">
        <cfvo type="percent" val="0"/>
        <cfvo type="num" val="0"/>
        <cfvo type="num" val="5" gte="0"/>
      </iconSet>
    </cfRule>
  </conditionalFormatting>
  <conditionalFormatting sqref="G11">
    <cfRule type="cellIs" dxfId="2" priority="10" stopIfTrue="1" operator="lessThan">
      <formula>$G$11</formula>
    </cfRule>
  </conditionalFormatting>
  <conditionalFormatting sqref="F11">
    <cfRule type="aboveAverage" dxfId="1" priority="11" stopIfTrue="1"/>
  </conditionalFormatting>
  <conditionalFormatting sqref="H11:H145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H11:H145">
    <cfRule type="colorScale" priority="4">
      <colorScale>
        <cfvo type="min" val="0"/>
        <cfvo type="max" val="0"/>
        <color rgb="FFFF0000"/>
        <color rgb="FFFFEF9C"/>
      </colorScale>
    </cfRule>
  </conditionalFormatting>
  <conditionalFormatting sqref="H11:H145">
    <cfRule type="colorScale" priority="3">
      <colorScale>
        <cfvo type="min" val="0"/>
        <cfvo type="percentile" val="50"/>
        <cfvo type="max" val="0"/>
        <color rgb="FF63BE7B"/>
        <color rgb="FFFCFCFF"/>
        <color rgb="FFF8696B"/>
      </colorScale>
    </cfRule>
  </conditionalFormatting>
  <conditionalFormatting sqref="H11:H14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1">
    <cfRule type="aboveAverage" dxfId="0" priority="1"/>
  </conditionalFormatting>
  <dataValidations count="1">
    <dataValidation type="list" allowBlank="1" showInputMessage="1" showErrorMessage="1" sqref="B143:C159">
      <formula1>Produits</formula1>
    </dataValidation>
  </dataValidations>
  <pageMargins left="0.7" right="0.7" top="0.75" bottom="0.75" header="0.3" footer="0.3"/>
  <pageSetup paperSize="9" orientation="portrait" r:id="rId2"/>
  <drawing r:id="rId3"/>
  <legacyDrawing r:id="rId4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iconSet" priority="6" id="{FFB8EA37-30CD-491B-AA0F-3C96771907BC}">
            <x14:iconSet custom="1">
              <x14:cfvo type="percent">
                <xm:f>0</xm:f>
              </x14:cfvo>
              <x14:cfvo type="num" gte="0">
                <xm:f>$G$11</xm:f>
              </x14:cfvo>
              <x14:cfvo type="num">
                <xm:f>$F$11</xm:f>
              </x14:cfvo>
              <x14:cfIcon iconSet="3TrafficLights2" iconId="0"/>
              <x14:cfIcon iconSet="4ArrowsGray" iconId="1"/>
              <x14:cfIcon iconSet="3Symbols2" iconId="2"/>
            </x14:iconSet>
          </x14:cfRule>
          <xm:sqref>H11:H145</xm:sqref>
        </x14:conditionalFormatting>
      </x14:conditionalFormattings>
    </ex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fournisseurs!$A$2:$A$13</xm:f>
          </x14:formula1>
          <xm:sqref>L11:L145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0">
    <tabColor theme="2" tint="-0.499984740745262"/>
  </sheetPr>
  <dimension ref="A1:A10"/>
  <sheetViews>
    <sheetView workbookViewId="0"/>
  </sheetViews>
  <sheetFormatPr baseColWidth="10" defaultRowHeight="14.4"/>
  <sheetData>
    <row r="1" spans="1:1" ht="18">
      <c r="A1" s="1" t="s">
        <v>3</v>
      </c>
    </row>
    <row r="3" spans="1:1">
      <c r="A3" t="s">
        <v>29</v>
      </c>
    </row>
    <row r="4" spans="1:1">
      <c r="A4" t="s">
        <v>30</v>
      </c>
    </row>
    <row r="5" spans="1:1">
      <c r="A5" t="s">
        <v>170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</sheetData>
  <customSheetViews>
    <customSheetView guid="{D7F66CC8-E5ED-4519-A8AA-87B8F15B4038}"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3">
    <tabColor rgb="FF00B050"/>
  </sheetPr>
  <dimension ref="B3:T754"/>
  <sheetViews>
    <sheetView showZeros="0" topLeftCell="A4" workbookViewId="0">
      <selection activeCell="C12" sqref="C12"/>
    </sheetView>
  </sheetViews>
  <sheetFormatPr baseColWidth="10" defaultColWidth="11.44140625" defaultRowHeight="14.4"/>
  <cols>
    <col min="1" max="1" width="8.5546875" style="13" customWidth="1"/>
    <col min="2" max="2" width="39" style="13" hidden="1" customWidth="1"/>
    <col min="3" max="3" width="40" style="13" customWidth="1"/>
    <col min="4" max="15" width="7.6640625" style="5" customWidth="1"/>
    <col min="16" max="16384" width="11.44140625" style="13"/>
  </cols>
  <sheetData>
    <row r="3" spans="2:17" ht="31.2">
      <c r="F3" s="106" t="s">
        <v>172</v>
      </c>
      <c r="G3" s="106"/>
      <c r="H3" s="106"/>
      <c r="I3" s="106"/>
      <c r="J3" s="106"/>
      <c r="K3" s="106"/>
    </row>
    <row r="5" spans="2:17" ht="13.5" customHeight="1">
      <c r="D5" s="105" t="s">
        <v>36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7" ht="15" hidden="1" customHeight="1"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2:17" ht="15" hidden="1" customHeight="1"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2:17" ht="31.2">
      <c r="B8" s="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2:17" ht="31.5" hidden="1" customHeight="1">
      <c r="B9" s="6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7" s="10" customFormat="1" ht="36">
      <c r="B10" s="9" t="s">
        <v>1</v>
      </c>
      <c r="C10" s="71" t="s">
        <v>0</v>
      </c>
      <c r="D10" s="73" t="s">
        <v>6</v>
      </c>
      <c r="E10" s="73" t="s">
        <v>7</v>
      </c>
      <c r="F10" s="73" t="s">
        <v>4</v>
      </c>
      <c r="G10" s="73" t="s">
        <v>5</v>
      </c>
      <c r="H10" s="73" t="s">
        <v>8</v>
      </c>
      <c r="I10" s="73" t="s">
        <v>9</v>
      </c>
      <c r="J10" s="73" t="s">
        <v>10</v>
      </c>
      <c r="K10" s="73" t="s">
        <v>11</v>
      </c>
      <c r="L10" s="73" t="s">
        <v>13</v>
      </c>
      <c r="M10" s="73" t="s">
        <v>12</v>
      </c>
      <c r="N10" s="73" t="s">
        <v>14</v>
      </c>
      <c r="O10" s="73" t="s">
        <v>15</v>
      </c>
      <c r="P10" s="52" t="s">
        <v>50</v>
      </c>
      <c r="Q10" s="53" t="s">
        <v>52</v>
      </c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>
        <v>15</v>
      </c>
      <c r="H11" s="3"/>
      <c r="I11" s="3"/>
      <c r="J11" s="3"/>
      <c r="K11" s="3">
        <v>1</v>
      </c>
      <c r="L11" s="3"/>
      <c r="M11" s="3"/>
      <c r="N11" s="3"/>
      <c r="O11" s="3"/>
      <c r="P11" s="11">
        <f>SUM(D11:O11)</f>
        <v>16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>
        <v>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5</v>
      </c>
      <c r="Q12" s="2">
        <f>'Stock réel'!H12</f>
        <v>19</v>
      </c>
    </row>
    <row r="13" spans="2:17" ht="15" customHeight="1">
      <c r="B13" s="12" t="s">
        <v>26</v>
      </c>
      <c r="C13" s="16" t="str">
        <f>'Stock réel'!B13</f>
        <v>5 en 1 75 cl</v>
      </c>
      <c r="D13" s="3">
        <v>12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12</v>
      </c>
      <c r="Q13" s="2">
        <f>'Stock réel'!H13</f>
        <v>48</v>
      </c>
    </row>
    <row r="14" spans="2:17" ht="15" customHeight="1">
      <c r="B14" s="12" t="s">
        <v>26</v>
      </c>
      <c r="C14" s="16" t="str">
        <f>'Stock réel'!B14</f>
        <v>absorbant vomi</v>
      </c>
      <c r="D14" s="3">
        <v>19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19</v>
      </c>
      <c r="Q14" s="2">
        <f>'Stock réel'!H14</f>
        <v>4</v>
      </c>
    </row>
    <row r="15" spans="2:17">
      <c r="B15" s="12" t="s">
        <v>26</v>
      </c>
      <c r="C15" s="16" t="str">
        <f>'Stock réel'!B15</f>
        <v>anios nettoyant desinfect multisurfaces 75 cl</v>
      </c>
      <c r="D15" s="3">
        <v>26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26</v>
      </c>
      <c r="Q15" s="2">
        <f>'Stock réel'!H15</f>
        <v>-5</v>
      </c>
    </row>
    <row r="16" spans="2:17">
      <c r="B16" s="12" t="s">
        <v>27</v>
      </c>
      <c r="C16" s="16" t="str">
        <f>'Stock réel'!B16</f>
        <v>anios nettoyant desinfectant multisurfaces 5 l</v>
      </c>
      <c r="D16" s="3">
        <v>33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33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15" customHeight="1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20">
      <c r="B33" s="12" t="s">
        <v>26</v>
      </c>
      <c r="C33" s="54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20">
      <c r="B34" s="12" t="s">
        <v>39</v>
      </c>
      <c r="C34" s="54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55">
        <f t="shared" si="0"/>
        <v>0</v>
      </c>
      <c r="Q34" s="45">
        <f>'Stock réel'!H34</f>
        <v>8</v>
      </c>
    </row>
    <row r="35" spans="2:20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20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20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20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20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20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20">
      <c r="B41" s="12"/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20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20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20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20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20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20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  <c r="T47" s="74"/>
    </row>
    <row r="48" spans="2:20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  <c r="T48" s="74"/>
    </row>
    <row r="49" spans="2:20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  <c r="T49" s="74"/>
    </row>
    <row r="50" spans="2:20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  <c r="T50" s="74"/>
    </row>
    <row r="51" spans="2:20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  <c r="T51" s="74"/>
    </row>
    <row r="52" spans="2:20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  <c r="T52" s="74"/>
    </row>
    <row r="53" spans="2:20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  <c r="T53" s="74"/>
    </row>
    <row r="54" spans="2:20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  <c r="T54" s="74"/>
    </row>
    <row r="55" spans="2:20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  <c r="T55" s="74"/>
    </row>
    <row r="56" spans="2:20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  <c r="T56" s="74"/>
    </row>
    <row r="57" spans="2:20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  <c r="T57" s="74"/>
    </row>
    <row r="58" spans="2:20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  <c r="T58" s="74"/>
    </row>
    <row r="59" spans="2:20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  <c r="T59" s="74"/>
    </row>
    <row r="60" spans="2:20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  <c r="T60" s="74"/>
    </row>
    <row r="61" spans="2:20" ht="18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  <c r="R61" s="10"/>
      <c r="T61" s="74"/>
    </row>
    <row r="62" spans="2:20" ht="18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  <c r="R62" s="10"/>
      <c r="T62" s="74"/>
    </row>
    <row r="63" spans="2:20" ht="18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  <c r="R63" s="10"/>
      <c r="S63" s="75"/>
      <c r="T63" s="76"/>
    </row>
    <row r="64" spans="2:20" ht="18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  <c r="R64" s="10"/>
    </row>
    <row r="65" spans="2:18" ht="18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  <c r="R65" s="10"/>
    </row>
    <row r="66" spans="2:18" ht="18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  <c r="R66" s="10"/>
    </row>
    <row r="67" spans="2:18" ht="18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  <c r="R67" s="10"/>
    </row>
    <row r="68" spans="2:18" ht="18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  <c r="R68" s="10"/>
    </row>
    <row r="69" spans="2:18" ht="18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  <c r="R69" s="10"/>
    </row>
    <row r="70" spans="2:18" ht="18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  <c r="R70" s="10"/>
    </row>
    <row r="71" spans="2:18" ht="18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  <c r="R71" s="10"/>
    </row>
    <row r="72" spans="2:18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8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8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8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8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8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8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8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8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27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 t="s">
        <v>27</v>
      </c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/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/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/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/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/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/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/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/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 t="s">
        <v>46</v>
      </c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 t="s">
        <v>46</v>
      </c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/>
      <c r="C123" s="1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178</v>
      </c>
      <c r="C127" s="1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/>
      <c r="Q127" s="2"/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/>
      <c r="Q129" s="2"/>
    </row>
    <row r="130" spans="2:17">
      <c r="B130" s="12"/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>
        <f t="shared" si="1"/>
        <v>0</v>
      </c>
      <c r="Q130" s="2">
        <f>'Stock réel'!H129</f>
        <v>0</v>
      </c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8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8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8" ht="18">
      <c r="P147" s="5"/>
      <c r="Q147" s="5"/>
      <c r="R147" s="10"/>
    </row>
    <row r="148" spans="2:18" ht="18">
      <c r="P148" s="5"/>
      <c r="Q148" s="5"/>
      <c r="R148" s="10"/>
    </row>
    <row r="149" spans="2:18" ht="18">
      <c r="P149" s="5"/>
      <c r="Q149" s="5"/>
      <c r="R149" s="10"/>
    </row>
    <row r="150" spans="2:18" ht="18">
      <c r="P150" s="5"/>
      <c r="Q150" s="5"/>
      <c r="R150" s="10"/>
    </row>
    <row r="151" spans="2:18" ht="18">
      <c r="P151" s="5"/>
      <c r="Q151" s="5"/>
      <c r="R151" s="10"/>
    </row>
    <row r="152" spans="2:18" ht="18">
      <c r="P152" s="5"/>
      <c r="Q152" s="5"/>
      <c r="R152" s="10"/>
    </row>
    <row r="153" spans="2:18" ht="18">
      <c r="C153" s="13">
        <f>'Stock réel'!B162</f>
        <v>0</v>
      </c>
      <c r="P153" s="5"/>
      <c r="Q153" s="5"/>
      <c r="R153" s="10"/>
    </row>
    <row r="154" spans="2:18" ht="18">
      <c r="C154" s="13">
        <f>'Stock réel'!B163</f>
        <v>0</v>
      </c>
      <c r="P154" s="5"/>
      <c r="Q154" s="5"/>
      <c r="R154" s="10"/>
    </row>
    <row r="155" spans="2:18" ht="18">
      <c r="C155" s="13">
        <f>'Stock réel'!B164</f>
        <v>0</v>
      </c>
      <c r="P155" s="5"/>
      <c r="Q155" s="5"/>
      <c r="R155" s="10"/>
    </row>
    <row r="156" spans="2:18">
      <c r="C156" s="13">
        <f>'Stock réel'!B165</f>
        <v>0</v>
      </c>
      <c r="P156" s="5"/>
      <c r="Q156" s="5"/>
    </row>
    <row r="157" spans="2:18">
      <c r="C157" s="13">
        <f>'Stock réel'!B166</f>
        <v>0</v>
      </c>
      <c r="P157" s="5"/>
      <c r="Q157" s="5"/>
    </row>
    <row r="158" spans="2:18">
      <c r="C158" s="13">
        <f>'Stock réel'!B167</f>
        <v>0</v>
      </c>
      <c r="P158" s="5"/>
      <c r="Q158" s="5"/>
    </row>
    <row r="159" spans="2:18">
      <c r="C159" s="13">
        <f>'Stock réel'!B168</f>
        <v>0</v>
      </c>
      <c r="P159" s="5"/>
      <c r="Q159" s="5"/>
    </row>
    <row r="160" spans="2:18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autoFilter ref="C10:Q146"/>
  <customSheetViews>
    <customSheetView guid="{D7F66CC8-E5ED-4519-A8AA-87B8F15B4038}" zeroValues="0" hiddenRows="1" hiddenColumns="1">
      <selection activeCell="C128" sqref="C128:C130"/>
      <pageMargins left="0.7" right="0.7" top="0.75" bottom="0.75" header="0.3" footer="0.3"/>
    </customSheetView>
  </customSheetViews>
  <mergeCells count="2">
    <mergeCell ref="D5:O8"/>
    <mergeCell ref="F3:K3"/>
  </mergeCells>
  <dataValidations count="2">
    <dataValidation type="list" allowBlank="1" showInputMessage="1" showErrorMessage="1" sqref="F3">
      <formula1>#REF!</formula1>
    </dataValidation>
    <dataValidation type="list" allowBlank="1" showInputMessage="1" showErrorMessage="1" sqref="B11:B129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tabColor rgb="FF00B050"/>
  </sheetPr>
  <dimension ref="B2:Q754"/>
  <sheetViews>
    <sheetView showZeros="0" zoomScaleNormal="100" workbookViewId="0">
      <pane xSplit="3" ySplit="10" topLeftCell="DZ11" activePane="bottomRight" state="frozen"/>
      <selection activeCell="B8" sqref="B8:J8"/>
      <selection pane="topRight" activeCell="B8" sqref="B8:J8"/>
      <selection pane="bottomLeft" activeCell="B8" sqref="B8:J8"/>
      <selection pane="bottomRight" activeCell="C11" sqref="C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13.5" customHeight="1">
      <c r="D2" s="14"/>
    </row>
    <row r="3" spans="2:17" hidden="1">
      <c r="D3" s="14"/>
    </row>
    <row r="4" spans="2:17" hidden="1">
      <c r="D4" s="14"/>
    </row>
    <row r="5" spans="2:17" ht="31.2">
      <c r="B5" s="4"/>
      <c r="D5" s="14"/>
      <c r="F5" s="106" t="s">
        <v>17</v>
      </c>
      <c r="G5" s="106"/>
      <c r="H5" s="106"/>
      <c r="I5" s="106"/>
      <c r="J5" s="106"/>
      <c r="K5" s="106"/>
    </row>
    <row r="6" spans="2:17" ht="15" customHeight="1" thickBot="1">
      <c r="B6" s="6"/>
      <c r="D6" s="14"/>
    </row>
    <row r="7" spans="2:17" ht="31.2" hidden="1">
      <c r="B7" s="6"/>
      <c r="D7" s="14"/>
    </row>
    <row r="8" spans="2:17" ht="15" customHeight="1">
      <c r="B8" s="7"/>
      <c r="C8" s="7"/>
      <c r="D8" s="107" t="s">
        <v>36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8"/>
    </row>
    <row r="9" spans="2:17" ht="15" customHeight="1" thickBot="1">
      <c r="B9" s="8"/>
      <c r="C9" s="8"/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2</v>
      </c>
      <c r="P11" s="11">
        <f>SUM(D11:O11)</f>
        <v>2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 ht="15" customHeight="1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 ht="15" customHeight="1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15" customHeight="1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/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>
        <v>2</v>
      </c>
      <c r="N99" s="3"/>
      <c r="O99" s="3"/>
      <c r="P99" s="11">
        <f t="shared" si="1"/>
        <v>2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27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 t="s">
        <v>27</v>
      </c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/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/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/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/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/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/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/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/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 t="s">
        <v>46</v>
      </c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 t="s">
        <v>46</v>
      </c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/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54"/>
  <customSheetViews>
    <customSheetView guid="{D7F66CC8-E5ED-4519-A8AA-87B8F15B4038}" zeroValues="0" showAutoFilter="1" hiddenRows="1" hiddenColumns="1">
      <pane xSplit="3" ySplit="10" topLeftCell="D113" activePane="bottomRight" state="frozen"/>
      <selection pane="bottomRight" activeCell="C128" sqref="C128:C130"/>
      <pageMargins left="0.7" right="0.7" top="0.75" bottom="0.75" header="0.3" footer="0.3"/>
      <pageSetup paperSize="9" orientation="portrait" r:id="rId1"/>
      <autoFilter ref="B10:P754"/>
    </customSheetView>
  </customSheetViews>
  <mergeCells count="4">
    <mergeCell ref="D8:O9"/>
    <mergeCell ref="P9:P10"/>
    <mergeCell ref="Q9:Q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>
    <tabColor rgb="FF00B050"/>
  </sheetPr>
  <dimension ref="B2:Q754"/>
  <sheetViews>
    <sheetView showZeros="0" topLeftCell="A8" zoomScaleNormal="100" workbookViewId="0">
      <pane ySplit="3" topLeftCell="A119" activePane="bottomLeft" state="frozen"/>
      <selection activeCell="B8" sqref="B8:J8"/>
      <selection pane="bottomLeft" activeCell="O11" sqref="O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idden="1">
      <c r="D3" s="14"/>
    </row>
    <row r="4" spans="2:17" hidden="1">
      <c r="D4" s="14"/>
    </row>
    <row r="5" spans="2:17" ht="31.2">
      <c r="B5" s="4"/>
      <c r="D5" s="14"/>
      <c r="F5" s="106" t="s">
        <v>152</v>
      </c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8" hidden="1" thickBo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3</v>
      </c>
      <c r="P11" s="11">
        <f>SUM(D11:O11)</f>
        <v>3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>
        <v>3</v>
      </c>
      <c r="J36" s="3"/>
      <c r="K36" s="3"/>
      <c r="L36" s="3"/>
      <c r="M36" s="3"/>
      <c r="N36" s="3"/>
      <c r="O36" s="3"/>
      <c r="P36" s="11">
        <f t="shared" si="0"/>
        <v>3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54"/>
  <customSheetViews>
    <customSheetView guid="{D7F66CC8-E5ED-4519-A8AA-87B8F15B4038}" zeroValues="0" showAutoFilter="1" hiddenRows="1" hiddenColumns="1" topLeftCell="A8">
      <pane ySplit="3" topLeftCell="A11" activePane="bottomLeft" state="frozen"/>
      <selection pane="bottomLeft"/>
      <pageMargins left="0.7" right="0.7" top="0.75" bottom="0.75" header="0.3" footer="0.3"/>
      <pageSetup paperSize="9" orientation="portrait" r:id="rId1"/>
      <autoFilter ref="B10:P754"/>
    </customSheetView>
  </customSheetViews>
  <mergeCells count="4">
    <mergeCell ref="D8:O9"/>
    <mergeCell ref="P9:P10"/>
    <mergeCell ref="Q9:Q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>
    <tabColor rgb="FF00B050"/>
  </sheetPr>
  <dimension ref="C2:Q750"/>
  <sheetViews>
    <sheetView showZeros="0" zoomScale="85" zoomScaleNormal="85" workbookViewId="0">
      <pane ySplit="10" topLeftCell="A11" activePane="bottomLeft" state="frozen"/>
      <selection activeCell="B8" sqref="B8:J8"/>
      <selection pane="bottomLeft" activeCell="C11" sqref="C11"/>
    </sheetView>
  </sheetViews>
  <sheetFormatPr baseColWidth="10" defaultColWidth="11.44140625" defaultRowHeight="14.4"/>
  <cols>
    <col min="1" max="1" width="11.44140625" style="13"/>
    <col min="2" max="2" width="0.6640625" style="13" customWidth="1"/>
    <col min="3" max="3" width="32.88671875" style="46" customWidth="1"/>
    <col min="4" max="15" width="7.6640625" style="5" customWidth="1"/>
    <col min="16" max="16384" width="11.44140625" style="13"/>
  </cols>
  <sheetData>
    <row r="2" spans="3:17" ht="6" customHeight="1">
      <c r="D2" s="14"/>
    </row>
    <row r="3" spans="3:17" ht="15" hidden="1" customHeight="1">
      <c r="D3" s="14"/>
    </row>
    <row r="4" spans="3:17" ht="15" hidden="1" customHeight="1">
      <c r="D4" s="14"/>
    </row>
    <row r="5" spans="3:17" ht="31.2">
      <c r="D5" s="14"/>
      <c r="F5" s="106" t="s">
        <v>18</v>
      </c>
      <c r="G5" s="106"/>
      <c r="H5" s="106"/>
      <c r="I5" s="106"/>
      <c r="J5" s="106"/>
      <c r="K5" s="106"/>
    </row>
    <row r="6" spans="3:17" ht="30.75" customHeight="1" thickBot="1">
      <c r="D6" s="14"/>
    </row>
    <row r="7" spans="3:17" ht="31.5" hidden="1" customHeight="1">
      <c r="D7" s="14"/>
    </row>
    <row r="8" spans="3:17" ht="15" customHeight="1">
      <c r="C8" s="4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3:17" ht="15" customHeight="1" thickBot="1">
      <c r="C9" s="4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</row>
    <row r="10" spans="3:17" s="10" customFormat="1" ht="36">
      <c r="C10" s="49" t="s">
        <v>0</v>
      </c>
      <c r="D10" s="72" t="s">
        <v>6</v>
      </c>
      <c r="E10" s="72" t="s">
        <v>7</v>
      </c>
      <c r="F10" s="72" t="s">
        <v>4</v>
      </c>
      <c r="G10" s="72" t="s">
        <v>5</v>
      </c>
      <c r="H10" s="72" t="s">
        <v>8</v>
      </c>
      <c r="I10" s="72" t="s">
        <v>9</v>
      </c>
      <c r="J10" s="72" t="s">
        <v>10</v>
      </c>
      <c r="K10" s="72" t="s">
        <v>11</v>
      </c>
      <c r="L10" s="72" t="s">
        <v>13</v>
      </c>
      <c r="M10" s="72" t="s">
        <v>12</v>
      </c>
      <c r="N10" s="72" t="s">
        <v>14</v>
      </c>
      <c r="O10" s="72" t="s">
        <v>15</v>
      </c>
      <c r="P10" s="70" t="s">
        <v>50</v>
      </c>
      <c r="Q10" s="71" t="s">
        <v>52</v>
      </c>
    </row>
    <row r="11" spans="3:17">
      <c r="C11" s="50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4</v>
      </c>
      <c r="P11" s="11">
        <f>SUM(D11:O11)</f>
        <v>4</v>
      </c>
      <c r="Q11" s="2">
        <f>'Stock réel'!H11</f>
        <v>-120</v>
      </c>
    </row>
    <row r="12" spans="3:17">
      <c r="C12" s="50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3:17">
      <c r="C13" s="50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3:17">
      <c r="C14" s="50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3:17" ht="28.8">
      <c r="C15" s="50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3:17" ht="28.8">
      <c r="C16" s="50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3:17">
      <c r="C17" s="50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3:17">
      <c r="C18" s="50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3:17">
      <c r="C19" s="50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3:17">
      <c r="C20" s="50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>SUM(D20:O20)</f>
        <v>0</v>
      </c>
      <c r="Q20" s="2">
        <f>'Stock réel'!H20</f>
        <v>70</v>
      </c>
    </row>
    <row r="21" spans="3:17">
      <c r="C21" s="50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3:17">
      <c r="C22" s="50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3:17">
      <c r="C23" s="50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3:17">
      <c r="C24" s="50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3:17">
      <c r="C25" s="50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3:17">
      <c r="C26" s="50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3:17">
      <c r="C27" s="50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3:17">
      <c r="C28" s="50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3:17">
      <c r="C29" s="50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3:17">
      <c r="C30" s="50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3:17" ht="28.8">
      <c r="C31" s="50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3:17" ht="28.8">
      <c r="C32" s="50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3:17" ht="15" customHeight="1">
      <c r="C33" s="50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3:17">
      <c r="C34" s="50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3:17">
      <c r="C35" s="50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3:17">
      <c r="C36" s="50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3:17">
      <c r="C37" s="50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3:17">
      <c r="C38" s="50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3:17">
      <c r="C39" s="50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3:17">
      <c r="C40" s="50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3:17">
      <c r="C41" s="50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3:17">
      <c r="C42" s="50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3:17">
      <c r="C43" s="50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3:17">
      <c r="C44" s="50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3:17">
      <c r="C45" s="50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3:17">
      <c r="C46" s="50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3:17">
      <c r="C47" s="50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3:17">
      <c r="C48" s="50" t="str">
        <f>'Stock réel'!B48</f>
        <v>gaz rose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3:17">
      <c r="C49" s="50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3:17">
      <c r="C50" s="50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3:17">
      <c r="C51" s="50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3:17">
      <c r="C52" s="50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3:17">
      <c r="C53" s="50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3:17">
      <c r="C54" s="50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3:17">
      <c r="C55" s="50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3:17">
      <c r="C56" s="50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3:17">
      <c r="C57" s="50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3:17">
      <c r="C58" s="50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3:17">
      <c r="C59" s="50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3:17">
      <c r="C60" s="50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3:17">
      <c r="C61" s="50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3:17">
      <c r="C62" s="50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3:17">
      <c r="C63" s="50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3:17">
      <c r="C64" s="50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3:17">
      <c r="C65" s="50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3:17">
      <c r="C66" s="50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3:17">
      <c r="C67" s="50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3:17">
      <c r="C68" s="50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3:17">
      <c r="C69" s="50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3:17">
      <c r="C70" s="50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3:17">
      <c r="C71" s="50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3:17">
      <c r="C72" s="50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3:17">
      <c r="C73" s="50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3:17">
      <c r="C74" s="50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3:17">
      <c r="C75" s="50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3:17">
      <c r="C76" s="50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3:17">
      <c r="C77" s="50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3:17">
      <c r="C78" s="50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3:17">
      <c r="C79" s="50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3:17">
      <c r="C80" s="50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3:17">
      <c r="C81" s="50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3:17">
      <c r="C82" s="50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3:17">
      <c r="C83" s="50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3:17">
      <c r="C84" s="50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3:17">
      <c r="C85" s="50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3:17">
      <c r="C86" s="50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3:17">
      <c r="C87" s="50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3:17">
      <c r="C88" s="50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3:17">
      <c r="C89" s="50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3:17">
      <c r="C90" s="50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3:17">
      <c r="C91" s="50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3:17">
      <c r="C92" s="50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3:17">
      <c r="C93" s="50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3:17">
      <c r="C94" s="50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3:17">
      <c r="C95" s="50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3:17">
      <c r="C96" s="50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3:17">
      <c r="C97" s="50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3:17">
      <c r="C98" s="50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3:17">
      <c r="C99" s="50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3:17">
      <c r="C100" s="50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3:17">
      <c r="C101" s="50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3:17">
      <c r="C102" s="50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3:17">
      <c r="C103" s="50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3:17">
      <c r="C104" s="50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3:17">
      <c r="C105" s="50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3:17">
      <c r="C106" s="50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3:17">
      <c r="C107" s="50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3:17">
      <c r="C108" s="50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3:17">
      <c r="C109" s="50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3:17">
      <c r="C110" s="50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3:17">
      <c r="C111" s="50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3:17">
      <c r="C112" s="50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3:17">
      <c r="C113" s="50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3:17">
      <c r="C114" s="50">
        <f>'Stock réel'!B114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3:17">
      <c r="C115" s="50" t="str">
        <f>'Stock réel'!B115</f>
        <v>blouses blanches cuisine 38/40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3:17">
      <c r="C116" s="50" t="str">
        <f>'Stock réel'!B116</f>
        <v>blouses blanches cuisine 42/44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3:17">
      <c r="C117" s="50" t="str">
        <f>'Stock réel'!B117</f>
        <v>blouses blanches cuisine 46/48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3:17">
      <c r="C118" s="50" t="str">
        <f>'Stock réel'!B118</f>
        <v>blouses ménage 38/40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3:17">
      <c r="C119" s="50" t="str">
        <f>'Stock réel'!B119</f>
        <v>blouses ménage 42/44 T3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3:17">
      <c r="C120" s="50" t="str">
        <f>'Stock réel'!B120</f>
        <v>blouses ménage 46/48 T4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3:17">
      <c r="C121" s="50" t="str">
        <f>'Stock réel'!B121</f>
        <v>blouses ménage 50/52 T6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3:17">
      <c r="C122" s="50">
        <f>'Stock réel'!B122</f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3:17">
      <c r="C123" s="50" t="str">
        <f>'Stock réel'!B123</f>
        <v>chaussures cuisine 37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3:17">
      <c r="C124" s="50" t="str">
        <f>'Stock réel'!B124</f>
        <v>chaussures cuisine 39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3:17">
      <c r="C125" s="50" t="str">
        <f>'Stock réel'!B125</f>
        <v>chaussures cuisine 40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3:17">
      <c r="C126" s="50">
        <f>'Stock réel'!B126</f>
        <v>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3:17">
      <c r="C127" s="50" t="str">
        <f>'Stock réel'!B127</f>
        <v>sabots 37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3:17">
      <c r="C128" s="50" t="str">
        <f>'Stock réel'!B128</f>
        <v>sabots 38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3:17">
      <c r="C129" s="50" t="str">
        <f>'Stock réel'!B129</f>
        <v>sabots 39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3:17">
      <c r="C130" s="50" t="str">
        <f>'Stock réel'!B130</f>
        <v>sabots 40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3:17">
      <c r="C131" s="50" t="str">
        <f>'Stock réel'!B131</f>
        <v>sabots 41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3:17">
      <c r="C132" s="50">
        <f>'Stock réel'!B132</f>
        <v>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3:17">
      <c r="C133" s="50">
        <f>'Stock réel'!B133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3:17">
      <c r="C134" s="50">
        <f>'Stock réel'!B134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3:17">
      <c r="C135" s="50">
        <f>'Stock réel'!B135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3:17">
      <c r="C136" s="50">
        <f>'Stock réel'!B136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3:17">
      <c r="C137" s="50">
        <f>'Stock réel'!B137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3:17">
      <c r="C138" s="50">
        <f>'Stock réel'!B138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3:17">
      <c r="C139" s="50">
        <f>'Stock réel'!B139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3:17">
      <c r="C140" s="50">
        <f>'Stock réel'!B140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3:17">
      <c r="C141" s="50">
        <f>'Stock réel'!B141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3:17">
      <c r="C142" s="50">
        <f>'Stock réel'!B142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3:17">
      <c r="C143" s="50">
        <f>'Stock réel'!B143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3:17">
      <c r="C144" s="50">
        <f>'Stock réel'!B144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3:17">
      <c r="C145" s="50">
        <f>'Stock réel'!B145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3:17">
      <c r="C146" s="50">
        <f>'Stock réel'!B146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3:17">
      <c r="P147" s="5"/>
      <c r="Q147" s="5"/>
    </row>
    <row r="148" spans="3:17">
      <c r="P148" s="5"/>
      <c r="Q148" s="5"/>
    </row>
    <row r="149" spans="3:17">
      <c r="P149" s="5"/>
      <c r="Q149" s="5"/>
    </row>
    <row r="150" spans="3:17">
      <c r="P150" s="5"/>
      <c r="Q150" s="5"/>
    </row>
    <row r="151" spans="3:17">
      <c r="P151" s="5"/>
      <c r="Q151" s="5"/>
    </row>
    <row r="152" spans="3:17">
      <c r="P152" s="5"/>
      <c r="Q152" s="5"/>
    </row>
    <row r="153" spans="3:17">
      <c r="P153" s="5"/>
      <c r="Q153" s="5"/>
    </row>
    <row r="154" spans="3:17">
      <c r="P154" s="5"/>
      <c r="Q154" s="5"/>
    </row>
    <row r="155" spans="3:17">
      <c r="P155" s="5"/>
      <c r="Q155" s="5"/>
    </row>
    <row r="156" spans="3:17">
      <c r="P156" s="5"/>
      <c r="Q156" s="5"/>
    </row>
    <row r="157" spans="3:17">
      <c r="P157" s="5"/>
      <c r="Q157" s="5"/>
    </row>
    <row r="158" spans="3:17">
      <c r="P158" s="5"/>
      <c r="Q158" s="5"/>
    </row>
    <row r="159" spans="3:17">
      <c r="P159" s="5"/>
      <c r="Q159" s="5"/>
    </row>
    <row r="160" spans="3:17">
      <c r="P160" s="5"/>
      <c r="Q160" s="5"/>
    </row>
    <row r="161" spans="16:17">
      <c r="P161" s="5"/>
      <c r="Q161" s="5"/>
    </row>
    <row r="162" spans="16:17">
      <c r="P162" s="5"/>
      <c r="Q162" s="5"/>
    </row>
    <row r="163" spans="16:17">
      <c r="P163" s="5"/>
      <c r="Q163" s="5"/>
    </row>
    <row r="164" spans="16:17">
      <c r="P164" s="5"/>
      <c r="Q164" s="5"/>
    </row>
    <row r="165" spans="16:17">
      <c r="P165" s="5"/>
      <c r="Q165" s="5"/>
    </row>
    <row r="166" spans="16:17">
      <c r="P166" s="5"/>
      <c r="Q166" s="5"/>
    </row>
    <row r="167" spans="16:17">
      <c r="P167" s="5"/>
      <c r="Q167" s="5"/>
    </row>
    <row r="168" spans="16:17">
      <c r="P168" s="5"/>
      <c r="Q168" s="5"/>
    </row>
    <row r="169" spans="16:17">
      <c r="P169" s="5"/>
      <c r="Q169" s="5"/>
    </row>
    <row r="170" spans="16:17">
      <c r="P170" s="5"/>
      <c r="Q170" s="5"/>
    </row>
    <row r="171" spans="16:17">
      <c r="P171" s="5"/>
      <c r="Q171" s="5"/>
    </row>
    <row r="172" spans="16:17">
      <c r="P172" s="5"/>
      <c r="Q172" s="5"/>
    </row>
    <row r="173" spans="16:17">
      <c r="P173" s="5"/>
      <c r="Q173" s="5"/>
    </row>
    <row r="174" spans="16:17">
      <c r="P174" s="5"/>
      <c r="Q174" s="5"/>
    </row>
    <row r="175" spans="16:17">
      <c r="P175" s="5"/>
      <c r="Q175" s="5"/>
    </row>
    <row r="176" spans="16:17">
      <c r="P176" s="5"/>
      <c r="Q176" s="5"/>
    </row>
    <row r="177" spans="16:17">
      <c r="P177" s="5"/>
      <c r="Q177" s="5"/>
    </row>
    <row r="178" spans="16:17">
      <c r="P178" s="5"/>
      <c r="Q178" s="5"/>
    </row>
    <row r="179" spans="16:17">
      <c r="P179" s="5"/>
      <c r="Q179" s="5"/>
    </row>
    <row r="180" spans="16:17">
      <c r="P180" s="5"/>
      <c r="Q180" s="5"/>
    </row>
    <row r="181" spans="16:17">
      <c r="P181" s="5"/>
      <c r="Q181" s="5"/>
    </row>
    <row r="182" spans="16:17">
      <c r="P182" s="5"/>
      <c r="Q182" s="5"/>
    </row>
    <row r="183" spans="16:17">
      <c r="P183" s="5"/>
      <c r="Q183" s="5"/>
    </row>
    <row r="184" spans="16:17">
      <c r="P184" s="5"/>
      <c r="Q184" s="5"/>
    </row>
    <row r="185" spans="16:17">
      <c r="P185" s="5"/>
      <c r="Q185" s="5"/>
    </row>
    <row r="186" spans="16:17">
      <c r="P186" s="5"/>
      <c r="Q186" s="5"/>
    </row>
    <row r="187" spans="16:17">
      <c r="P187" s="5"/>
      <c r="Q187" s="5"/>
    </row>
    <row r="188" spans="16:17">
      <c r="P188" s="5"/>
      <c r="Q188" s="5"/>
    </row>
    <row r="189" spans="16:17">
      <c r="P189" s="5"/>
      <c r="Q189" s="5"/>
    </row>
    <row r="190" spans="16:17">
      <c r="P190" s="5"/>
      <c r="Q190" s="5"/>
    </row>
    <row r="191" spans="16:17">
      <c r="P191" s="5"/>
      <c r="Q191" s="5"/>
    </row>
    <row r="192" spans="16:17">
      <c r="P192" s="5"/>
      <c r="Q192" s="5"/>
    </row>
    <row r="193" spans="16:17">
      <c r="P193" s="5"/>
      <c r="Q193" s="5"/>
    </row>
    <row r="194" spans="16:17">
      <c r="P194" s="5"/>
      <c r="Q194" s="5"/>
    </row>
    <row r="195" spans="16:17">
      <c r="P195" s="5"/>
      <c r="Q195" s="5"/>
    </row>
    <row r="196" spans="16:17">
      <c r="P196" s="5"/>
      <c r="Q196" s="5"/>
    </row>
    <row r="197" spans="16:17">
      <c r="P197" s="5"/>
      <c r="Q197" s="5"/>
    </row>
    <row r="198" spans="16:17">
      <c r="P198" s="5"/>
      <c r="Q198" s="5"/>
    </row>
    <row r="199" spans="16:17">
      <c r="P199" s="5"/>
      <c r="Q199" s="5"/>
    </row>
    <row r="200" spans="16:17">
      <c r="P200" s="5"/>
      <c r="Q200" s="5"/>
    </row>
    <row r="201" spans="16:17">
      <c r="P201" s="5"/>
      <c r="Q201" s="5"/>
    </row>
    <row r="202" spans="16:17">
      <c r="P202" s="5"/>
      <c r="Q202" s="5"/>
    </row>
    <row r="203" spans="16:17">
      <c r="P203" s="5"/>
      <c r="Q203" s="5"/>
    </row>
    <row r="204" spans="16:17">
      <c r="P204" s="5"/>
      <c r="Q204" s="5"/>
    </row>
    <row r="205" spans="16:17">
      <c r="P205" s="5"/>
      <c r="Q205" s="5"/>
    </row>
    <row r="206" spans="16:17">
      <c r="P206" s="5"/>
      <c r="Q206" s="5"/>
    </row>
    <row r="207" spans="16:17">
      <c r="P207" s="5"/>
      <c r="Q207" s="5"/>
    </row>
    <row r="208" spans="16:17">
      <c r="P208" s="5"/>
      <c r="Q208" s="5"/>
    </row>
    <row r="209" spans="16:17">
      <c r="P209" s="5"/>
      <c r="Q209" s="5"/>
    </row>
    <row r="210" spans="16:17">
      <c r="P210" s="5"/>
      <c r="Q210" s="5"/>
    </row>
    <row r="211" spans="16:17">
      <c r="P211" s="5"/>
      <c r="Q211" s="5"/>
    </row>
    <row r="212" spans="16:17">
      <c r="P212" s="5"/>
      <c r="Q212" s="5"/>
    </row>
    <row r="213" spans="16:17">
      <c r="P213" s="5"/>
      <c r="Q213" s="5"/>
    </row>
    <row r="214" spans="16:17">
      <c r="P214" s="5"/>
      <c r="Q214" s="5"/>
    </row>
    <row r="215" spans="16:17">
      <c r="P215" s="5"/>
      <c r="Q215" s="5"/>
    </row>
    <row r="216" spans="16:17">
      <c r="P216" s="5"/>
      <c r="Q216" s="5"/>
    </row>
    <row r="217" spans="16:17">
      <c r="P217" s="5"/>
      <c r="Q217" s="5"/>
    </row>
    <row r="218" spans="16:17">
      <c r="P218" s="5"/>
      <c r="Q218" s="5"/>
    </row>
    <row r="219" spans="16:17">
      <c r="P219" s="5"/>
      <c r="Q219" s="5"/>
    </row>
    <row r="220" spans="16:17">
      <c r="P220" s="5"/>
      <c r="Q220" s="5"/>
    </row>
    <row r="221" spans="16:17">
      <c r="P221" s="5"/>
      <c r="Q221" s="5"/>
    </row>
    <row r="222" spans="16:17">
      <c r="P222" s="5"/>
      <c r="Q222" s="5"/>
    </row>
    <row r="223" spans="16:17">
      <c r="P223" s="5"/>
      <c r="Q223" s="5"/>
    </row>
    <row r="224" spans="16:17">
      <c r="P224" s="5"/>
      <c r="Q224" s="5"/>
    </row>
    <row r="225" spans="16:17">
      <c r="P225" s="5"/>
      <c r="Q225" s="5"/>
    </row>
    <row r="226" spans="16:17">
      <c r="P226" s="5"/>
      <c r="Q226" s="5"/>
    </row>
    <row r="227" spans="16:17">
      <c r="P227" s="5"/>
      <c r="Q227" s="5"/>
    </row>
    <row r="228" spans="16:17">
      <c r="P228" s="5"/>
      <c r="Q228" s="5"/>
    </row>
    <row r="229" spans="16:17">
      <c r="P229" s="5"/>
      <c r="Q229" s="5"/>
    </row>
    <row r="230" spans="16:17">
      <c r="P230" s="5"/>
      <c r="Q230" s="5"/>
    </row>
    <row r="231" spans="16:17">
      <c r="P231" s="5"/>
      <c r="Q231" s="5"/>
    </row>
    <row r="232" spans="16:17">
      <c r="P232" s="5"/>
      <c r="Q232" s="5"/>
    </row>
    <row r="233" spans="16:17">
      <c r="P233" s="5"/>
      <c r="Q233" s="5"/>
    </row>
    <row r="234" spans="16:17">
      <c r="P234" s="5"/>
      <c r="Q234" s="5"/>
    </row>
    <row r="235" spans="16:17">
      <c r="P235" s="5"/>
      <c r="Q235" s="5"/>
    </row>
    <row r="236" spans="16:17">
      <c r="P236" s="5"/>
      <c r="Q236" s="5"/>
    </row>
    <row r="237" spans="16:17">
      <c r="P237" s="5"/>
      <c r="Q237" s="5"/>
    </row>
    <row r="238" spans="16:17">
      <c r="P238" s="5"/>
      <c r="Q238" s="5"/>
    </row>
    <row r="239" spans="16:17">
      <c r="P239" s="5"/>
      <c r="Q239" s="5"/>
    </row>
    <row r="240" spans="16:17">
      <c r="P240" s="5"/>
      <c r="Q240" s="5"/>
    </row>
    <row r="241" spans="16:17">
      <c r="P241" s="5"/>
      <c r="Q241" s="5"/>
    </row>
    <row r="242" spans="16:17">
      <c r="P242" s="5"/>
      <c r="Q242" s="5"/>
    </row>
    <row r="243" spans="16:17">
      <c r="P243" s="5"/>
      <c r="Q243" s="5"/>
    </row>
    <row r="244" spans="16:17">
      <c r="P244" s="5"/>
      <c r="Q244" s="5"/>
    </row>
    <row r="245" spans="16:17">
      <c r="P245" s="5"/>
      <c r="Q245" s="5"/>
    </row>
    <row r="246" spans="16:17">
      <c r="P246" s="5"/>
      <c r="Q246" s="5"/>
    </row>
    <row r="247" spans="16:17">
      <c r="P247" s="5"/>
      <c r="Q247" s="5"/>
    </row>
    <row r="248" spans="16:17">
      <c r="P248" s="5"/>
      <c r="Q248" s="5"/>
    </row>
    <row r="249" spans="16:17">
      <c r="P249" s="5"/>
      <c r="Q249" s="5"/>
    </row>
    <row r="250" spans="16:17">
      <c r="P250" s="5"/>
      <c r="Q250" s="5"/>
    </row>
    <row r="251" spans="16:17">
      <c r="P251" s="5"/>
      <c r="Q251" s="5"/>
    </row>
    <row r="252" spans="16:17">
      <c r="P252" s="5"/>
      <c r="Q252" s="5"/>
    </row>
    <row r="253" spans="16:17">
      <c r="P253" s="5"/>
      <c r="Q253" s="5"/>
    </row>
    <row r="254" spans="16:17">
      <c r="P254" s="5"/>
      <c r="Q254" s="5"/>
    </row>
    <row r="255" spans="16:17">
      <c r="P255" s="5"/>
      <c r="Q255" s="5"/>
    </row>
    <row r="256" spans="16:17">
      <c r="P256" s="5"/>
      <c r="Q256" s="5"/>
    </row>
    <row r="257" spans="16:17">
      <c r="P257" s="5"/>
      <c r="Q257" s="5"/>
    </row>
    <row r="258" spans="16:17">
      <c r="P258" s="5"/>
      <c r="Q258" s="5"/>
    </row>
    <row r="259" spans="16:17">
      <c r="P259" s="5"/>
      <c r="Q259" s="5"/>
    </row>
    <row r="260" spans="16:17">
      <c r="P260" s="5"/>
      <c r="Q260" s="5"/>
    </row>
    <row r="261" spans="16:17">
      <c r="P261" s="5"/>
      <c r="Q261" s="5"/>
    </row>
    <row r="262" spans="16:17">
      <c r="P262" s="5"/>
      <c r="Q262" s="5"/>
    </row>
    <row r="263" spans="16:17">
      <c r="P263" s="5"/>
      <c r="Q263" s="5"/>
    </row>
    <row r="264" spans="16:17">
      <c r="P264" s="5"/>
      <c r="Q264" s="5"/>
    </row>
    <row r="265" spans="16:17">
      <c r="P265" s="5"/>
      <c r="Q265" s="5"/>
    </row>
    <row r="266" spans="16:17">
      <c r="P266" s="5"/>
      <c r="Q266" s="5"/>
    </row>
    <row r="267" spans="16:17">
      <c r="P267" s="5"/>
      <c r="Q267" s="5"/>
    </row>
    <row r="268" spans="16:17">
      <c r="P268" s="5"/>
      <c r="Q268" s="5"/>
    </row>
    <row r="269" spans="16:17">
      <c r="P269" s="5"/>
      <c r="Q269" s="5"/>
    </row>
    <row r="270" spans="16:17">
      <c r="P270" s="5"/>
      <c r="Q270" s="5"/>
    </row>
    <row r="271" spans="16:17">
      <c r="P271" s="5"/>
      <c r="Q271" s="5"/>
    </row>
    <row r="272" spans="16:17">
      <c r="P272" s="5"/>
      <c r="Q272" s="5"/>
    </row>
    <row r="273" spans="16:17">
      <c r="P273" s="5"/>
      <c r="Q273" s="5"/>
    </row>
    <row r="274" spans="16:17">
      <c r="P274" s="5"/>
      <c r="Q274" s="5"/>
    </row>
    <row r="275" spans="16:17">
      <c r="P275" s="5"/>
      <c r="Q275" s="5"/>
    </row>
    <row r="276" spans="16:17">
      <c r="P276" s="5"/>
      <c r="Q276" s="5"/>
    </row>
    <row r="277" spans="16:17">
      <c r="P277" s="5"/>
      <c r="Q277" s="5"/>
    </row>
    <row r="278" spans="16:17">
      <c r="P278" s="5"/>
      <c r="Q278" s="5"/>
    </row>
    <row r="279" spans="16:17">
      <c r="P279" s="5"/>
      <c r="Q279" s="5"/>
    </row>
    <row r="280" spans="16:17">
      <c r="P280" s="5"/>
      <c r="Q280" s="5"/>
    </row>
    <row r="281" spans="16:17">
      <c r="P281" s="5"/>
      <c r="Q281" s="5"/>
    </row>
    <row r="282" spans="16:17">
      <c r="P282" s="5"/>
      <c r="Q282" s="5"/>
    </row>
    <row r="283" spans="16:17">
      <c r="P283" s="5"/>
      <c r="Q283" s="5"/>
    </row>
    <row r="284" spans="16:17">
      <c r="P284" s="5"/>
      <c r="Q284" s="5"/>
    </row>
    <row r="285" spans="16:17">
      <c r="P285" s="5"/>
      <c r="Q285" s="5"/>
    </row>
    <row r="286" spans="16:17">
      <c r="P286" s="5"/>
      <c r="Q286" s="5"/>
    </row>
    <row r="287" spans="16:17">
      <c r="P287" s="5"/>
      <c r="Q287" s="5"/>
    </row>
    <row r="288" spans="16:17">
      <c r="P288" s="5"/>
      <c r="Q288" s="5"/>
    </row>
    <row r="289" spans="16:17">
      <c r="P289" s="5"/>
      <c r="Q289" s="5"/>
    </row>
    <row r="290" spans="16:17">
      <c r="P290" s="5"/>
      <c r="Q290" s="5"/>
    </row>
    <row r="291" spans="16:17">
      <c r="P291" s="5"/>
      <c r="Q291" s="5"/>
    </row>
    <row r="292" spans="16:17">
      <c r="P292" s="5"/>
      <c r="Q292" s="5"/>
    </row>
    <row r="293" spans="16:17">
      <c r="P293" s="5"/>
      <c r="Q293" s="5"/>
    </row>
    <row r="294" spans="16:17">
      <c r="P294" s="5"/>
      <c r="Q294" s="5"/>
    </row>
    <row r="295" spans="16:17">
      <c r="P295" s="5"/>
      <c r="Q295" s="5"/>
    </row>
    <row r="296" spans="16:17">
      <c r="P296" s="5"/>
      <c r="Q296" s="5"/>
    </row>
    <row r="297" spans="16:17">
      <c r="P297" s="5"/>
      <c r="Q297" s="5"/>
    </row>
    <row r="298" spans="16:17">
      <c r="P298" s="5"/>
      <c r="Q298" s="5"/>
    </row>
    <row r="299" spans="16:17">
      <c r="P299" s="5"/>
      <c r="Q299" s="5"/>
    </row>
    <row r="300" spans="16:17">
      <c r="P300" s="5"/>
      <c r="Q300" s="5"/>
    </row>
    <row r="301" spans="16:17">
      <c r="P301" s="5"/>
      <c r="Q301" s="5"/>
    </row>
    <row r="302" spans="16:17">
      <c r="P302" s="5"/>
      <c r="Q302" s="5"/>
    </row>
    <row r="303" spans="16:17">
      <c r="P303" s="5"/>
      <c r="Q303" s="5"/>
    </row>
    <row r="304" spans="16:17">
      <c r="P304" s="5"/>
      <c r="Q304" s="5"/>
    </row>
    <row r="305" spans="16:17">
      <c r="P305" s="5"/>
      <c r="Q305" s="5"/>
    </row>
    <row r="306" spans="16:17">
      <c r="P306" s="5"/>
      <c r="Q306" s="5"/>
    </row>
    <row r="307" spans="16:17">
      <c r="P307" s="5"/>
      <c r="Q307" s="5"/>
    </row>
    <row r="308" spans="16:17">
      <c r="P308" s="5"/>
      <c r="Q308" s="5"/>
    </row>
    <row r="309" spans="16:17">
      <c r="P309" s="5"/>
      <c r="Q309" s="5"/>
    </row>
    <row r="310" spans="16:17">
      <c r="P310" s="5"/>
      <c r="Q310" s="5"/>
    </row>
    <row r="311" spans="16:17">
      <c r="P311" s="5"/>
      <c r="Q311" s="5"/>
    </row>
    <row r="312" spans="16:17">
      <c r="P312" s="5"/>
      <c r="Q312" s="5"/>
    </row>
    <row r="313" spans="16:17">
      <c r="P313" s="5"/>
      <c r="Q313" s="5"/>
    </row>
    <row r="314" spans="16:17">
      <c r="P314" s="5"/>
      <c r="Q314" s="5"/>
    </row>
    <row r="315" spans="16:17">
      <c r="P315" s="5"/>
      <c r="Q315" s="5"/>
    </row>
    <row r="316" spans="16:17">
      <c r="P316" s="5"/>
      <c r="Q316" s="5"/>
    </row>
    <row r="317" spans="16:17">
      <c r="P317" s="5"/>
      <c r="Q317" s="5"/>
    </row>
    <row r="318" spans="16:17">
      <c r="P318" s="5"/>
      <c r="Q318" s="5"/>
    </row>
    <row r="319" spans="16:17">
      <c r="P319" s="5"/>
      <c r="Q319" s="5"/>
    </row>
    <row r="320" spans="16:17">
      <c r="P320" s="5"/>
      <c r="Q320" s="5"/>
    </row>
    <row r="321" spans="16:17">
      <c r="P321" s="5"/>
      <c r="Q321" s="5"/>
    </row>
    <row r="322" spans="16:17">
      <c r="P322" s="5"/>
      <c r="Q322" s="5"/>
    </row>
    <row r="323" spans="16:17">
      <c r="P323" s="5"/>
      <c r="Q323" s="5"/>
    </row>
    <row r="324" spans="16:17">
      <c r="P324" s="5"/>
      <c r="Q324" s="5"/>
    </row>
    <row r="325" spans="16:17">
      <c r="P325" s="5"/>
      <c r="Q325" s="5"/>
    </row>
    <row r="326" spans="16:17">
      <c r="P326" s="5"/>
      <c r="Q326" s="5"/>
    </row>
    <row r="327" spans="16:17">
      <c r="P327" s="5"/>
      <c r="Q327" s="5"/>
    </row>
    <row r="328" spans="16:17">
      <c r="P328" s="5"/>
      <c r="Q328" s="5"/>
    </row>
    <row r="329" spans="16:17">
      <c r="P329" s="5"/>
      <c r="Q329" s="5"/>
    </row>
    <row r="330" spans="16:17">
      <c r="P330" s="5"/>
      <c r="Q330" s="5"/>
    </row>
    <row r="331" spans="16:17">
      <c r="P331" s="5"/>
      <c r="Q331" s="5"/>
    </row>
    <row r="332" spans="16:17">
      <c r="P332" s="5"/>
      <c r="Q332" s="5"/>
    </row>
    <row r="333" spans="16:17">
      <c r="P333" s="5"/>
      <c r="Q333" s="5"/>
    </row>
    <row r="334" spans="16:17">
      <c r="P334" s="5"/>
      <c r="Q334" s="5"/>
    </row>
    <row r="335" spans="16:17">
      <c r="P335" s="5"/>
      <c r="Q335" s="5"/>
    </row>
    <row r="336" spans="16:17">
      <c r="P336" s="5"/>
      <c r="Q336" s="5"/>
    </row>
    <row r="337" spans="16:17">
      <c r="P337" s="5"/>
      <c r="Q337" s="5"/>
    </row>
    <row r="338" spans="16:17">
      <c r="P338" s="5"/>
      <c r="Q338" s="5"/>
    </row>
    <row r="339" spans="16:17">
      <c r="P339" s="5"/>
      <c r="Q339" s="5"/>
    </row>
    <row r="340" spans="16:17">
      <c r="P340" s="5"/>
      <c r="Q340" s="5"/>
    </row>
    <row r="341" spans="16:17">
      <c r="P341" s="5"/>
      <c r="Q341" s="5"/>
    </row>
    <row r="342" spans="16:17">
      <c r="P342" s="5"/>
      <c r="Q342" s="5"/>
    </row>
    <row r="343" spans="16:17">
      <c r="P343" s="5"/>
      <c r="Q343" s="5"/>
    </row>
    <row r="344" spans="16:17">
      <c r="P344" s="5"/>
      <c r="Q344" s="5"/>
    </row>
    <row r="345" spans="16:17">
      <c r="P345" s="5"/>
      <c r="Q345" s="5"/>
    </row>
    <row r="346" spans="16:17">
      <c r="P346" s="5"/>
      <c r="Q346" s="5"/>
    </row>
    <row r="347" spans="16:17">
      <c r="P347" s="5"/>
      <c r="Q347" s="5"/>
    </row>
    <row r="348" spans="16:17">
      <c r="P348" s="5"/>
      <c r="Q348" s="5"/>
    </row>
    <row r="349" spans="16:17">
      <c r="P349" s="5"/>
      <c r="Q349" s="5"/>
    </row>
    <row r="350" spans="16:17">
      <c r="P350" s="5"/>
      <c r="Q350" s="5"/>
    </row>
    <row r="351" spans="16:17">
      <c r="P351" s="5"/>
      <c r="Q351" s="5"/>
    </row>
    <row r="352" spans="16:17">
      <c r="P352" s="5"/>
      <c r="Q352" s="5"/>
    </row>
    <row r="353" spans="16:17">
      <c r="P353" s="5"/>
      <c r="Q353" s="5"/>
    </row>
    <row r="354" spans="16:17">
      <c r="P354" s="5"/>
      <c r="Q354" s="5"/>
    </row>
    <row r="355" spans="16:17">
      <c r="P355" s="5"/>
      <c r="Q355" s="5"/>
    </row>
    <row r="356" spans="16:17">
      <c r="P356" s="5"/>
      <c r="Q356" s="5"/>
    </row>
    <row r="357" spans="16:17">
      <c r="P357" s="5"/>
      <c r="Q357" s="5"/>
    </row>
    <row r="358" spans="16:17">
      <c r="P358" s="5"/>
      <c r="Q358" s="5"/>
    </row>
    <row r="359" spans="16:17">
      <c r="P359" s="5"/>
      <c r="Q359" s="5"/>
    </row>
    <row r="360" spans="16:17">
      <c r="P360" s="5"/>
      <c r="Q360" s="5"/>
    </row>
    <row r="361" spans="16:17">
      <c r="P361" s="5"/>
      <c r="Q361" s="5"/>
    </row>
    <row r="362" spans="16:17">
      <c r="P362" s="5"/>
      <c r="Q362" s="5"/>
    </row>
    <row r="363" spans="16:17">
      <c r="P363" s="5"/>
      <c r="Q363" s="5"/>
    </row>
    <row r="364" spans="16:17">
      <c r="P364" s="5"/>
      <c r="Q364" s="5"/>
    </row>
    <row r="365" spans="16:17">
      <c r="P365" s="5"/>
      <c r="Q365" s="5"/>
    </row>
    <row r="366" spans="16:17">
      <c r="P366" s="5"/>
      <c r="Q366" s="5"/>
    </row>
    <row r="367" spans="16:17">
      <c r="P367" s="5"/>
      <c r="Q367" s="5"/>
    </row>
    <row r="368" spans="16:17">
      <c r="P368" s="5"/>
      <c r="Q368" s="5"/>
    </row>
    <row r="369" spans="16:17">
      <c r="P369" s="5"/>
      <c r="Q369" s="5"/>
    </row>
    <row r="370" spans="16:17">
      <c r="P370" s="5"/>
      <c r="Q370" s="5"/>
    </row>
    <row r="371" spans="16:17">
      <c r="P371" s="5"/>
      <c r="Q371" s="5"/>
    </row>
    <row r="372" spans="16:17">
      <c r="P372" s="5"/>
      <c r="Q372" s="5"/>
    </row>
    <row r="373" spans="16:17">
      <c r="P373" s="5"/>
      <c r="Q373" s="5"/>
    </row>
    <row r="374" spans="16:17">
      <c r="P374" s="5"/>
      <c r="Q374" s="5"/>
    </row>
    <row r="375" spans="16:17">
      <c r="P375" s="5"/>
      <c r="Q375" s="5"/>
    </row>
    <row r="376" spans="16:17">
      <c r="P376" s="5"/>
      <c r="Q376" s="5"/>
    </row>
    <row r="377" spans="16:17">
      <c r="P377" s="5"/>
      <c r="Q377" s="5"/>
    </row>
    <row r="378" spans="16:17">
      <c r="P378" s="5"/>
      <c r="Q378" s="5"/>
    </row>
    <row r="379" spans="16:17">
      <c r="P379" s="5"/>
      <c r="Q379" s="5"/>
    </row>
    <row r="380" spans="16:17">
      <c r="P380" s="5"/>
      <c r="Q380" s="5"/>
    </row>
    <row r="381" spans="16:17">
      <c r="P381" s="5"/>
      <c r="Q381" s="5"/>
    </row>
    <row r="382" spans="16:17">
      <c r="P382" s="5"/>
      <c r="Q382" s="5"/>
    </row>
    <row r="383" spans="16:17">
      <c r="P383" s="5"/>
      <c r="Q383" s="5"/>
    </row>
    <row r="384" spans="16:17">
      <c r="P384" s="5"/>
      <c r="Q384" s="5"/>
    </row>
    <row r="385" spans="16:17">
      <c r="P385" s="5"/>
      <c r="Q385" s="5"/>
    </row>
    <row r="386" spans="16:17">
      <c r="P386" s="5"/>
      <c r="Q386" s="5"/>
    </row>
    <row r="387" spans="16:17">
      <c r="P387" s="5"/>
      <c r="Q387" s="5"/>
    </row>
    <row r="388" spans="16:17">
      <c r="P388" s="5"/>
      <c r="Q388" s="5"/>
    </row>
    <row r="389" spans="16:17">
      <c r="P389" s="5"/>
      <c r="Q389" s="5"/>
    </row>
    <row r="390" spans="16:17">
      <c r="P390" s="5"/>
      <c r="Q390" s="5"/>
    </row>
    <row r="391" spans="16:17">
      <c r="P391" s="5"/>
      <c r="Q391" s="5"/>
    </row>
    <row r="392" spans="16:17">
      <c r="P392" s="5"/>
      <c r="Q392" s="5"/>
    </row>
    <row r="393" spans="16:17">
      <c r="P393" s="5"/>
      <c r="Q393" s="5"/>
    </row>
    <row r="394" spans="16:17">
      <c r="P394" s="5"/>
      <c r="Q394" s="5"/>
    </row>
    <row r="395" spans="16:17">
      <c r="P395" s="5"/>
      <c r="Q395" s="5"/>
    </row>
    <row r="396" spans="16:17">
      <c r="P396" s="5"/>
      <c r="Q396" s="5"/>
    </row>
    <row r="397" spans="16:17">
      <c r="P397" s="5"/>
      <c r="Q397" s="5"/>
    </row>
    <row r="398" spans="16:17">
      <c r="P398" s="5"/>
      <c r="Q398" s="5"/>
    </row>
    <row r="399" spans="16:17">
      <c r="P399" s="5"/>
      <c r="Q399" s="5"/>
    </row>
    <row r="400" spans="16:17">
      <c r="P400" s="5"/>
      <c r="Q400" s="5"/>
    </row>
    <row r="401" spans="16:17">
      <c r="P401" s="5"/>
      <c r="Q401" s="5"/>
    </row>
    <row r="402" spans="16:17">
      <c r="P402" s="5"/>
      <c r="Q402" s="5"/>
    </row>
    <row r="403" spans="16:17">
      <c r="P403" s="5"/>
      <c r="Q403" s="5"/>
    </row>
    <row r="404" spans="16:17">
      <c r="P404" s="5"/>
      <c r="Q404" s="5"/>
    </row>
    <row r="405" spans="16:17">
      <c r="P405" s="5"/>
      <c r="Q405" s="5"/>
    </row>
    <row r="406" spans="16:17">
      <c r="P406" s="5"/>
      <c r="Q406" s="5"/>
    </row>
    <row r="407" spans="16:17">
      <c r="P407" s="5"/>
      <c r="Q407" s="5"/>
    </row>
    <row r="408" spans="16:17">
      <c r="P408" s="5"/>
      <c r="Q408" s="5"/>
    </row>
    <row r="409" spans="16:17">
      <c r="P409" s="5"/>
      <c r="Q409" s="5"/>
    </row>
    <row r="410" spans="16:17">
      <c r="P410" s="5"/>
      <c r="Q410" s="5"/>
    </row>
    <row r="411" spans="16:17">
      <c r="P411" s="5"/>
      <c r="Q411" s="5"/>
    </row>
    <row r="412" spans="16:17">
      <c r="P412" s="5"/>
      <c r="Q412" s="5"/>
    </row>
    <row r="413" spans="16:17">
      <c r="P413" s="5"/>
      <c r="Q413" s="5"/>
    </row>
    <row r="414" spans="16:17">
      <c r="P414" s="5"/>
      <c r="Q414" s="5"/>
    </row>
    <row r="415" spans="16:17">
      <c r="P415" s="5"/>
      <c r="Q415" s="5"/>
    </row>
    <row r="416" spans="16:17">
      <c r="P416" s="5"/>
      <c r="Q416" s="5"/>
    </row>
    <row r="417" spans="16:17">
      <c r="P417" s="5"/>
      <c r="Q417" s="5"/>
    </row>
    <row r="418" spans="16:17">
      <c r="P418" s="5"/>
      <c r="Q418" s="5"/>
    </row>
    <row r="419" spans="16:17">
      <c r="P419" s="5"/>
      <c r="Q419" s="5"/>
    </row>
    <row r="420" spans="16:17">
      <c r="P420" s="5"/>
      <c r="Q420" s="5"/>
    </row>
    <row r="421" spans="16:17">
      <c r="P421" s="5"/>
      <c r="Q421" s="5"/>
    </row>
    <row r="422" spans="16:17">
      <c r="P422" s="5"/>
      <c r="Q422" s="5"/>
    </row>
    <row r="423" spans="16:17">
      <c r="P423" s="5"/>
      <c r="Q423" s="5"/>
    </row>
    <row r="424" spans="16:17">
      <c r="P424" s="5"/>
      <c r="Q424" s="5"/>
    </row>
    <row r="425" spans="16:17">
      <c r="P425" s="5"/>
      <c r="Q425" s="5"/>
    </row>
    <row r="426" spans="16:17">
      <c r="P426" s="5"/>
      <c r="Q426" s="5"/>
    </row>
    <row r="427" spans="16:17">
      <c r="P427" s="5"/>
      <c r="Q427" s="5"/>
    </row>
    <row r="428" spans="16:17">
      <c r="P428" s="5"/>
      <c r="Q428" s="5"/>
    </row>
    <row r="429" spans="16:17">
      <c r="P429" s="5"/>
      <c r="Q429" s="5"/>
    </row>
    <row r="430" spans="16:17">
      <c r="P430" s="5"/>
      <c r="Q430" s="5"/>
    </row>
    <row r="431" spans="16:17">
      <c r="P431" s="5"/>
      <c r="Q431" s="5"/>
    </row>
    <row r="432" spans="16:17">
      <c r="P432" s="5"/>
      <c r="Q432" s="5"/>
    </row>
    <row r="433" spans="16:17">
      <c r="P433" s="5"/>
      <c r="Q433" s="5"/>
    </row>
    <row r="434" spans="16:17">
      <c r="P434" s="5"/>
      <c r="Q434" s="5"/>
    </row>
    <row r="435" spans="16:17">
      <c r="P435" s="5"/>
      <c r="Q435" s="5"/>
    </row>
    <row r="436" spans="16:17">
      <c r="P436" s="5"/>
      <c r="Q436" s="5"/>
    </row>
    <row r="437" spans="16:17">
      <c r="P437" s="5"/>
      <c r="Q437" s="5"/>
    </row>
    <row r="438" spans="16:17">
      <c r="P438" s="5"/>
      <c r="Q438" s="5"/>
    </row>
    <row r="439" spans="16:17">
      <c r="P439" s="5"/>
      <c r="Q439" s="5"/>
    </row>
    <row r="440" spans="16:17">
      <c r="P440" s="5"/>
      <c r="Q440" s="5"/>
    </row>
    <row r="441" spans="16:17">
      <c r="P441" s="5"/>
      <c r="Q441" s="5"/>
    </row>
    <row r="442" spans="16:17">
      <c r="P442" s="5"/>
      <c r="Q442" s="5"/>
    </row>
    <row r="443" spans="16:17">
      <c r="P443" s="5"/>
      <c r="Q443" s="5"/>
    </row>
    <row r="444" spans="16:17">
      <c r="P444" s="5"/>
      <c r="Q444" s="5"/>
    </row>
    <row r="445" spans="16:17">
      <c r="P445" s="5"/>
      <c r="Q445" s="5"/>
    </row>
    <row r="446" spans="16:17">
      <c r="P446" s="5"/>
      <c r="Q446" s="5"/>
    </row>
    <row r="447" spans="16:17">
      <c r="P447" s="5"/>
      <c r="Q447" s="5"/>
    </row>
    <row r="448" spans="16:17">
      <c r="P448" s="5"/>
      <c r="Q448" s="5"/>
    </row>
    <row r="449" spans="16:17">
      <c r="P449" s="5"/>
      <c r="Q449" s="5"/>
    </row>
    <row r="450" spans="16:17">
      <c r="P450" s="5"/>
      <c r="Q450" s="5"/>
    </row>
    <row r="451" spans="16:17">
      <c r="P451" s="5"/>
      <c r="Q451" s="5"/>
    </row>
    <row r="452" spans="16:17">
      <c r="P452" s="5"/>
      <c r="Q452" s="5"/>
    </row>
    <row r="453" spans="16:17">
      <c r="P453" s="5"/>
      <c r="Q453" s="5"/>
    </row>
    <row r="454" spans="16:17">
      <c r="P454" s="5"/>
      <c r="Q454" s="5"/>
    </row>
    <row r="455" spans="16:17">
      <c r="P455" s="5"/>
      <c r="Q455" s="5"/>
    </row>
    <row r="456" spans="16:17">
      <c r="P456" s="5"/>
      <c r="Q456" s="5"/>
    </row>
    <row r="457" spans="16:17">
      <c r="P457" s="5"/>
      <c r="Q457" s="5"/>
    </row>
    <row r="458" spans="16:17">
      <c r="P458" s="5"/>
      <c r="Q458" s="5"/>
    </row>
    <row r="459" spans="16:17">
      <c r="P459" s="5"/>
      <c r="Q459" s="5"/>
    </row>
    <row r="460" spans="16:17">
      <c r="P460" s="5"/>
      <c r="Q460" s="5"/>
    </row>
    <row r="461" spans="16:17">
      <c r="P461" s="5"/>
      <c r="Q461" s="5"/>
    </row>
    <row r="462" spans="16:17">
      <c r="P462" s="5"/>
      <c r="Q462" s="5"/>
    </row>
    <row r="463" spans="16:17">
      <c r="P463" s="5"/>
      <c r="Q463" s="5"/>
    </row>
    <row r="464" spans="16:17">
      <c r="P464" s="5"/>
      <c r="Q464" s="5"/>
    </row>
    <row r="465" spans="16:17">
      <c r="P465" s="5"/>
      <c r="Q465" s="5"/>
    </row>
    <row r="466" spans="16:17">
      <c r="P466" s="5"/>
      <c r="Q466" s="5"/>
    </row>
    <row r="467" spans="16:17">
      <c r="P467" s="5"/>
      <c r="Q467" s="5"/>
    </row>
    <row r="468" spans="16:17">
      <c r="P468" s="5"/>
      <c r="Q468" s="5"/>
    </row>
    <row r="469" spans="16:17">
      <c r="P469" s="5"/>
      <c r="Q469" s="5"/>
    </row>
    <row r="470" spans="16:17">
      <c r="P470" s="5"/>
      <c r="Q470" s="5"/>
    </row>
    <row r="471" spans="16:17">
      <c r="P471" s="5"/>
      <c r="Q471" s="5"/>
    </row>
    <row r="472" spans="16:17">
      <c r="P472" s="5"/>
      <c r="Q472" s="5"/>
    </row>
    <row r="473" spans="16:17">
      <c r="P473" s="5"/>
      <c r="Q473" s="5"/>
    </row>
    <row r="474" spans="16:17">
      <c r="P474" s="5"/>
      <c r="Q474" s="5"/>
    </row>
    <row r="475" spans="16:17">
      <c r="P475" s="5"/>
      <c r="Q475" s="5"/>
    </row>
    <row r="476" spans="16:17">
      <c r="P476" s="5"/>
      <c r="Q476" s="5"/>
    </row>
    <row r="477" spans="16:17">
      <c r="P477" s="5"/>
      <c r="Q477" s="5"/>
    </row>
    <row r="478" spans="16:17">
      <c r="P478" s="5"/>
      <c r="Q478" s="5"/>
    </row>
    <row r="479" spans="16:17">
      <c r="P479" s="5"/>
      <c r="Q479" s="5"/>
    </row>
    <row r="480" spans="16:17">
      <c r="P480" s="5"/>
      <c r="Q480" s="5"/>
    </row>
    <row r="481" spans="4:17">
      <c r="P481" s="5"/>
      <c r="Q481" s="5"/>
    </row>
    <row r="482" spans="4:17">
      <c r="P482" s="5"/>
      <c r="Q482" s="5"/>
    </row>
    <row r="483" spans="4:17">
      <c r="P483" s="5"/>
      <c r="Q483" s="5"/>
    </row>
    <row r="484" spans="4:17">
      <c r="P484" s="5"/>
      <c r="Q484" s="5"/>
    </row>
    <row r="485" spans="4:17">
      <c r="P485" s="5"/>
      <c r="Q485" s="5"/>
    </row>
    <row r="486" spans="4:17">
      <c r="P486" s="5"/>
      <c r="Q486" s="5"/>
    </row>
    <row r="487" spans="4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4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4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4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4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4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4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4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4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4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16:17">
      <c r="P737" s="5"/>
      <c r="Q737" s="5"/>
    </row>
    <row r="738" spans="16:17">
      <c r="P738" s="5"/>
      <c r="Q738" s="5"/>
    </row>
    <row r="739" spans="16:17">
      <c r="P739" s="5"/>
      <c r="Q739" s="5"/>
    </row>
    <row r="740" spans="16:17">
      <c r="P740" s="5"/>
      <c r="Q740" s="5"/>
    </row>
    <row r="741" spans="16:17">
      <c r="P741" s="5"/>
      <c r="Q741" s="5"/>
    </row>
    <row r="742" spans="16:17">
      <c r="P742" s="5"/>
      <c r="Q742" s="5"/>
    </row>
    <row r="743" spans="16:17">
      <c r="P743" s="5"/>
      <c r="Q743" s="5"/>
    </row>
    <row r="744" spans="16:17">
      <c r="P744" s="5"/>
      <c r="Q744" s="5"/>
    </row>
    <row r="745" spans="16:17">
      <c r="P745" s="5"/>
      <c r="Q745" s="5"/>
    </row>
    <row r="746" spans="16:17">
      <c r="P746" s="5"/>
      <c r="Q746" s="5"/>
    </row>
    <row r="747" spans="16:17">
      <c r="P747" s="5"/>
      <c r="Q747" s="5"/>
    </row>
    <row r="748" spans="16:17">
      <c r="P748" s="5"/>
      <c r="Q748" s="5"/>
    </row>
    <row r="749" spans="16:17">
      <c r="P749" s="5"/>
      <c r="Q749" s="5"/>
    </row>
    <row r="750" spans="16:17">
      <c r="P750" s="5"/>
      <c r="Q750" s="5"/>
    </row>
  </sheetData>
  <sheetProtection insertColumns="0" insertRows="0" deleteColumns="0" deleteRows="0" selectLockedCells="1" sort="0" autoFilter="0" pivotTables="0"/>
  <autoFilter ref="C10:Q146"/>
  <customSheetViews>
    <customSheetView guid="{D7F66CC8-E5ED-4519-A8AA-87B8F15B4038}" scale="85" zeroValues="0" showAutoFilter="1" hiddenRows="1" hiddenColumns="1">
      <pane ySplit="10" topLeftCell="A122" activePane="bottomLeft" state="frozen"/>
      <selection pane="bottomLeft" activeCell="B131" sqref="B131"/>
      <pageMargins left="0.7" right="0.7" top="0.75" bottom="0.75" header="0.3" footer="0.3"/>
      <pageSetup paperSize="9" orientation="portrait" r:id="rId1"/>
      <autoFilter ref="D10:Q753"/>
    </customSheetView>
  </customSheetViews>
  <mergeCells count="2">
    <mergeCell ref="D8:O9"/>
    <mergeCell ref="F5:K5"/>
  </mergeCells>
  <dataValidations count="1"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>
    <tabColor theme="5" tint="-0.249977111117893"/>
  </sheetPr>
  <dimension ref="B2:Q754"/>
  <sheetViews>
    <sheetView showZeros="0" zoomScale="85" zoomScaleNormal="85" workbookViewId="0">
      <pane ySplit="10" topLeftCell="A11" activePane="bottomLeft" state="frozen"/>
      <selection activeCell="K98" sqref="K98"/>
      <selection pane="bottomLeft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t="15" hidden="1" customHeight="1">
      <c r="D3" s="14"/>
    </row>
    <row r="4" spans="2:17" ht="15" hidden="1" customHeight="1">
      <c r="D4" s="14"/>
    </row>
    <row r="5" spans="2:17" ht="31.2">
      <c r="B5" s="4"/>
      <c r="D5" s="14"/>
      <c r="F5" s="106" t="s">
        <v>56</v>
      </c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5</v>
      </c>
      <c r="P11" s="11">
        <f>SUM(D11:O11)</f>
        <v>5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40"/>
  <customSheetViews>
    <customSheetView guid="{D7F66CC8-E5ED-4519-A8AA-87B8F15B4038}" scale="85" zeroValues="0" showAutoFilter="1" hiddenRows="1" hiddenColumns="1">
      <pane ySplit="10" topLeftCell="A95" activePane="bottomLeft" state="frozen"/>
      <selection pane="bottomLeft"/>
      <pageMargins left="0.7" right="0.7" top="0.75" bottom="0.75" header="0.3" footer="0.3"/>
      <pageSetup paperSize="9" orientation="portrait" r:id="rId1"/>
      <autoFilter ref="B10:P740"/>
    </customSheetView>
  </customSheetViews>
  <mergeCells count="4">
    <mergeCell ref="D8:O9"/>
    <mergeCell ref="P9:P10"/>
    <mergeCell ref="Q9:Q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>
    <tabColor theme="5" tint="-0.249977111117893"/>
  </sheetPr>
  <dimension ref="B2:Q754"/>
  <sheetViews>
    <sheetView showZeros="0" zoomScale="85" zoomScaleNormal="85" workbookViewId="0">
      <pane ySplit="10" topLeftCell="A11" activePane="bottomLeft" state="frozen"/>
      <selection activeCell="D11" sqref="D11:O146"/>
      <selection pane="bottomLeft" activeCell="O11" sqref="O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t="15" hidden="1" customHeight="1">
      <c r="D3" s="14"/>
    </row>
    <row r="4" spans="2:17" ht="15" hidden="1" customHeight="1">
      <c r="D4" s="14"/>
    </row>
    <row r="5" spans="2:17" ht="31.2">
      <c r="B5" s="4"/>
      <c r="D5" s="106" t="s">
        <v>54</v>
      </c>
      <c r="E5" s="106"/>
      <c r="F5" s="106"/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6</v>
      </c>
      <c r="P11" s="11">
        <f>SUM(D11:O11)</f>
        <v>6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40"/>
  <customSheetViews>
    <customSheetView guid="{D7F66CC8-E5ED-4519-A8AA-87B8F15B4038}" scale="85" zeroValues="0" showAutoFilter="1" hiddenRows="1" hiddenColumns="1">
      <pane ySplit="10" topLeftCell="A113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B10:P740"/>
    </customSheetView>
  </customSheetViews>
  <mergeCells count="4">
    <mergeCell ref="D8:O9"/>
    <mergeCell ref="P9:P10"/>
    <mergeCell ref="Q9:Q10"/>
    <mergeCell ref="D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D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>
    <tabColor theme="5" tint="-0.249977111117893"/>
  </sheetPr>
  <dimension ref="B2:Q754"/>
  <sheetViews>
    <sheetView showZeros="0" zoomScale="87" zoomScaleNormal="87" workbookViewId="0">
      <pane ySplit="10" topLeftCell="A137" activePane="bottomLeft" state="frozen"/>
      <selection activeCell="D11" sqref="D11:O146"/>
      <selection pane="bottomLeft" activeCell="O11" sqref="O11"/>
    </sheetView>
  </sheetViews>
  <sheetFormatPr baseColWidth="10" defaultColWidth="11.44140625" defaultRowHeight="14.4"/>
  <cols>
    <col min="1" max="2" width="3.109375" style="13" customWidth="1"/>
    <col min="3" max="3" width="32.88671875" style="13" customWidth="1"/>
    <col min="4" max="15" width="7.6640625" style="5" customWidth="1"/>
    <col min="16" max="16384" width="11.44140625" style="13"/>
  </cols>
  <sheetData>
    <row r="2" spans="3:17" ht="6" customHeight="1">
      <c r="D2" s="14"/>
    </row>
    <row r="3" spans="3:17" ht="15" hidden="1" customHeight="1">
      <c r="D3" s="14"/>
    </row>
    <row r="4" spans="3:17" ht="15" hidden="1" customHeight="1">
      <c r="D4" s="14"/>
    </row>
    <row r="5" spans="3:17" ht="31.2">
      <c r="D5" s="14"/>
      <c r="F5" s="106" t="s">
        <v>55</v>
      </c>
      <c r="G5" s="106"/>
      <c r="H5" s="106"/>
      <c r="I5" s="106"/>
      <c r="J5" s="106"/>
      <c r="K5" s="106"/>
    </row>
    <row r="6" spans="3:17" ht="30.75" customHeight="1" thickBot="1">
      <c r="D6" s="14"/>
    </row>
    <row r="7" spans="3:17" ht="31.5" hidden="1" customHeight="1">
      <c r="D7" s="14"/>
    </row>
    <row r="8" spans="3:17" ht="15" customHeight="1"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3:17" ht="15" customHeight="1" thickBot="1"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3:17" s="10" customFormat="1" ht="18"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3:17"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7</v>
      </c>
      <c r="P11" s="11">
        <f>SUM(D11:O11)</f>
        <v>7</v>
      </c>
      <c r="Q11" s="2">
        <f>'Stock réel'!H11</f>
        <v>-120</v>
      </c>
    </row>
    <row r="12" spans="3:17"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3:17"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3:17"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3:17" ht="28.8"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3:17" ht="28.8"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3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3:17"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3:17"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3:17"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3:17"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3:17"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3:17"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3:17"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3:17"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3:17"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3:17"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3:17"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3:17"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3:17"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3:17"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3:17"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3:17"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3:17"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3:17"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3:17"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3:17"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3:17"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3:17"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3:17"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3:17"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3:17"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3:17"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3:17"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3:17"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3:17"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3:17"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3:17"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3:17"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3:17"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3:17"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3:17"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3:17"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3:17"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3:17"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3:17"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3:17"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3:17"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3:17"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3:17"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3:17"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3:17"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3:17"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3:17"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3:17"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3:17"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3:17"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3:17"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3:17"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3:17"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3:17"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3:17"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3:17"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3:17"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3:17"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3:17"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3:17"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3:17"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3:17"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3:17"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3:17"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3:17"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3:17"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3:17"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3:17"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3:17"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3:17"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3:17"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3:17"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3:17"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3:17"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3:17"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3:17"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3:17"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3:17"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3:17"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3:17"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3:17"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3:17"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3:17"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3:17"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3:17"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3:17"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3:17"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3:17"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3:17"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3:17"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3:17"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3:17"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3:17"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3:17"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3:17"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3:17"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3:17"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3:17"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3:17"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3:17"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3:17"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3:17"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3:17"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3:17"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3:17"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3:17"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3:17"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3:17"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3:17"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3:17"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3:17"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3:17"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3:17"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3:17"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3:17">
      <c r="P147" s="5"/>
      <c r="Q147" s="5"/>
    </row>
    <row r="148" spans="3:17">
      <c r="P148" s="5"/>
      <c r="Q148" s="5"/>
    </row>
    <row r="149" spans="3:17">
      <c r="P149" s="5"/>
      <c r="Q149" s="5"/>
    </row>
    <row r="150" spans="3:17">
      <c r="P150" s="5"/>
      <c r="Q150" s="5"/>
    </row>
    <row r="151" spans="3:17">
      <c r="P151" s="5"/>
      <c r="Q151" s="5"/>
    </row>
    <row r="152" spans="3:17">
      <c r="P152" s="5"/>
      <c r="Q152" s="5"/>
    </row>
    <row r="153" spans="3:17">
      <c r="C153" s="13">
        <f>'Stock réel'!B162</f>
        <v>0</v>
      </c>
      <c r="P153" s="5"/>
      <c r="Q153" s="5"/>
    </row>
    <row r="154" spans="3:17">
      <c r="C154" s="13">
        <f>'Stock réel'!B163</f>
        <v>0</v>
      </c>
      <c r="P154" s="5"/>
      <c r="Q154" s="5"/>
    </row>
    <row r="155" spans="3:17">
      <c r="C155" s="13">
        <f>'Stock réel'!B164</f>
        <v>0</v>
      </c>
      <c r="P155" s="5"/>
      <c r="Q155" s="5"/>
    </row>
    <row r="156" spans="3:17">
      <c r="C156" s="13">
        <f>'Stock réel'!B165</f>
        <v>0</v>
      </c>
      <c r="P156" s="5"/>
      <c r="Q156" s="5"/>
    </row>
    <row r="157" spans="3:17">
      <c r="C157" s="13">
        <f>'Stock réel'!B166</f>
        <v>0</v>
      </c>
      <c r="P157" s="5"/>
      <c r="Q157" s="5"/>
    </row>
    <row r="158" spans="3:17">
      <c r="C158" s="13">
        <f>'Stock réel'!B167</f>
        <v>0</v>
      </c>
      <c r="P158" s="5"/>
      <c r="Q158" s="5"/>
    </row>
    <row r="159" spans="3:17">
      <c r="C159" s="13">
        <f>'Stock réel'!B168</f>
        <v>0</v>
      </c>
      <c r="P159" s="5"/>
      <c r="Q159" s="5"/>
    </row>
    <row r="160" spans="3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/>
  <autoFilter ref="C10:P740"/>
  <customSheetViews>
    <customSheetView guid="{D7F66CC8-E5ED-4519-A8AA-87B8F15B4038}" scale="87" zeroValues="0" showAutoFilter="1" hiddenRows="1">
      <pane ySplit="10" topLeftCell="A119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C10:P740"/>
    </customSheetView>
  </customSheetViews>
  <mergeCells count="4">
    <mergeCell ref="D8:O9"/>
    <mergeCell ref="P9:P10"/>
    <mergeCell ref="Q9:Q10"/>
    <mergeCell ref="F5:K5"/>
  </mergeCells>
  <dataValidations count="1"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>
    <tabColor theme="5" tint="-0.249977111117893"/>
  </sheetPr>
  <dimension ref="B2:Q754"/>
  <sheetViews>
    <sheetView showZeros="0" zoomScale="91" zoomScaleNormal="91" workbookViewId="0">
      <pane ySplit="10" topLeftCell="A11" activePane="bottomLeft" state="frozen"/>
      <selection activeCell="D11" sqref="D11:O146"/>
      <selection pane="bottomLeft" activeCell="C11" sqref="C11:P146"/>
    </sheetView>
  </sheetViews>
  <sheetFormatPr baseColWidth="10" defaultColWidth="11.44140625" defaultRowHeight="14.4"/>
  <cols>
    <col min="1" max="2" width="3.109375" style="13" customWidth="1"/>
    <col min="3" max="3" width="32.88671875" style="13" customWidth="1"/>
    <col min="4" max="15" width="7.6640625" style="5" customWidth="1"/>
    <col min="16" max="16384" width="11.44140625" style="13"/>
  </cols>
  <sheetData>
    <row r="2" spans="3:17" ht="6" customHeight="1">
      <c r="D2" s="14"/>
    </row>
    <row r="3" spans="3:17" ht="15" hidden="1" customHeight="1">
      <c r="D3" s="14"/>
    </row>
    <row r="4" spans="3:17" ht="15" hidden="1" customHeight="1">
      <c r="D4" s="14"/>
    </row>
    <row r="5" spans="3:17" ht="31.2">
      <c r="D5" s="14"/>
      <c r="F5" s="106" t="s">
        <v>17</v>
      </c>
      <c r="G5" s="106"/>
      <c r="H5" s="106"/>
      <c r="I5" s="106"/>
      <c r="J5" s="106"/>
      <c r="K5" s="106"/>
    </row>
    <row r="6" spans="3:17" ht="30.75" customHeight="1" thickBot="1">
      <c r="D6" s="14"/>
    </row>
    <row r="7" spans="3:17" ht="31.5" hidden="1" customHeight="1">
      <c r="D7" s="14"/>
    </row>
    <row r="8" spans="3:17" ht="15" customHeight="1"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3:17" ht="15" customHeight="1" thickBot="1"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3:17" s="10" customFormat="1" ht="18"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3:17"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8</v>
      </c>
      <c r="P11" s="11">
        <f>SUM(D11:O11)</f>
        <v>8</v>
      </c>
      <c r="Q11" s="2">
        <f>'Stock réel'!H11</f>
        <v>-120</v>
      </c>
    </row>
    <row r="12" spans="3:17"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3:17"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3:17"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3:17" ht="28.8"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3:17" ht="28.8"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3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>
        <f>IF(B28="cantine auménancourt",VLOOKUP(D28,' Can Aum'!C11:P146,14,FALSE),IF(B28="cantine bazancourt",VLOOKUP(D28,'Can de Bazan'!C11:P146,14,FALSE),IF(B28="cantine boult",VLOOKUP(D28,'Can Boult'!C11:P146,14,FALSE),IF(B28="cantine warmeriville",VLOOKUP(D28,'[3]CONSULTATION STOCK PAR ARTICLE'!C11:P146,14,FALSE),IF(B28="clsh auménancourt",VLOOKUP(D28,' Clsh Aum'!C11:P146,14,FALSE),IF(B28="clsh boult",VLOOKUP(D28,' Clsh Boult'!C11:P146,14,FALSE),IF(B28="clsh bazancourt",VLOOKUP(D28,'[4]CONSULTATION STOCK PAR ARTICLE'!C11:P146,14,FALSE),IF(B28="cantine boult",VLOOKUP(D28,'Can Boult'!C11:P146,14,FALSE),IF(B28="cantine warmeriville",VLOOKUP(D28,'[3]CONSULTATION STOCK PAR ARTICLE'!C11:P146,14,FALSE),IF(B28="clsh auménancourt",VLOOKUP(D28,' Clsh Aum'!C11:P146,14,FALSE),))))))))))</f>
        <v>0</v>
      </c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3:17"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3:17"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3:17"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3:17"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3:17"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3:17"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3:17"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3:17"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3:17"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3:17"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3:17"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3:17"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3:17"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3:17"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3:17"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3:17"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3:17"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3:17"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3:17"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3:17"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3:17"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3:17"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3:17"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3:17"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3:17"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3:17"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3:17"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3:17"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3:17"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3:17"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3:17"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3:17"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3:17"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3:17"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3:17"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3:17"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3:17"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3:17"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3:17"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3:17"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3:17"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3:17"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3:17"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3:17"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3:17"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3:17"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3:17"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3:17"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3:17"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3:17"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3:17"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3:17"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3:17"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3:17"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3:17"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3:17"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3:17"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3:17"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3:17"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3:17"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3:17"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3:17"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3:17"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3:17"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3:17"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3:17"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3:17"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3:17"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3:17"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3:17"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3:17"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3:17"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3:17"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3:17"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3:17"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3:17"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3:17"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3:17"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3:17"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3:17"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3:17"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3:17"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3:17"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3:17"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3:17"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3:17"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3:17"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3:17"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3:17"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3:17"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3:17"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3:17"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3:17"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3:17"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3:17"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3:17"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3:17"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3:17"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3:17"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3:17"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3:17"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3:17"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3:17"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3:17"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3:17"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3:17"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3:17"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3:17"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3:17"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3:17"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3:17"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3:17"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3:17"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3:17"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3:17">
      <c r="P147" s="5"/>
      <c r="Q147" s="5"/>
    </row>
    <row r="148" spans="3:17">
      <c r="P148" s="5"/>
      <c r="Q148" s="5"/>
    </row>
    <row r="149" spans="3:17">
      <c r="P149" s="5"/>
      <c r="Q149" s="5"/>
    </row>
    <row r="150" spans="3:17">
      <c r="P150" s="5"/>
      <c r="Q150" s="5"/>
    </row>
    <row r="151" spans="3:17">
      <c r="P151" s="5"/>
      <c r="Q151" s="5"/>
    </row>
    <row r="152" spans="3:17">
      <c r="P152" s="5"/>
      <c r="Q152" s="5"/>
    </row>
    <row r="153" spans="3:17">
      <c r="C153" s="13">
        <f>'Stock réel'!B162</f>
        <v>0</v>
      </c>
      <c r="P153" s="5"/>
      <c r="Q153" s="5"/>
    </row>
    <row r="154" spans="3:17">
      <c r="C154" s="13">
        <f>'Stock réel'!B163</f>
        <v>0</v>
      </c>
      <c r="P154" s="5"/>
      <c r="Q154" s="5"/>
    </row>
    <row r="155" spans="3:17">
      <c r="C155" s="13">
        <f>'Stock réel'!B164</f>
        <v>0</v>
      </c>
      <c r="P155" s="5"/>
      <c r="Q155" s="5"/>
    </row>
    <row r="156" spans="3:17">
      <c r="C156" s="13">
        <f>'Stock réel'!B165</f>
        <v>0</v>
      </c>
      <c r="P156" s="5"/>
      <c r="Q156" s="5"/>
    </row>
    <row r="157" spans="3:17">
      <c r="C157" s="13">
        <f>'Stock réel'!B166</f>
        <v>0</v>
      </c>
      <c r="P157" s="5"/>
      <c r="Q157" s="5"/>
    </row>
    <row r="158" spans="3:17">
      <c r="C158" s="13">
        <f>'Stock réel'!B167</f>
        <v>0</v>
      </c>
      <c r="P158" s="5"/>
      <c r="Q158" s="5"/>
    </row>
    <row r="159" spans="3:17">
      <c r="C159" s="13">
        <f>'Stock réel'!B168</f>
        <v>0</v>
      </c>
      <c r="P159" s="5"/>
      <c r="Q159" s="5"/>
    </row>
    <row r="160" spans="3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C10:P740"/>
  <customSheetViews>
    <customSheetView guid="{D7F66CC8-E5ED-4519-A8AA-87B8F15B4038}" scale="91" zeroValues="0" showAutoFilter="1" hiddenRows="1">
      <pane ySplit="10" topLeftCell="A110" activePane="bottomLeft" state="frozen"/>
      <selection pane="bottomLeft"/>
      <pageMargins left="0.7" right="0.7" top="0.75" bottom="0.75" header="0.3" footer="0.3"/>
      <pageSetup paperSize="9" orientation="portrait" r:id="rId1"/>
      <autoFilter ref="C10:P740"/>
    </customSheetView>
  </customSheetViews>
  <mergeCells count="4">
    <mergeCell ref="D8:O9"/>
    <mergeCell ref="P9:P10"/>
    <mergeCell ref="Q9:Q10"/>
    <mergeCell ref="F5:K5"/>
  </mergeCells>
  <dataValidations count="1"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1">
    <tabColor theme="4" tint="0.59999389629810485"/>
  </sheetPr>
  <dimension ref="B2:Q754"/>
  <sheetViews>
    <sheetView showZeros="0" zoomScale="93" zoomScaleNormal="93" workbookViewId="0">
      <pane ySplit="10" topLeftCell="A11" activePane="bottomLeft" state="frozen"/>
      <selection activeCell="D11" sqref="D11:O146"/>
      <selection pane="bottomLeft" activeCell="O11" sqref="O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t="15" hidden="1" customHeight="1">
      <c r="D3" s="14"/>
    </row>
    <row r="4" spans="2:17" ht="15" hidden="1" customHeight="1">
      <c r="D4" s="14"/>
    </row>
    <row r="5" spans="2:17" ht="31.2">
      <c r="B5" s="4"/>
      <c r="D5" s="14"/>
      <c r="F5" s="106" t="s">
        <v>19</v>
      </c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9</v>
      </c>
      <c r="P11" s="11">
        <f>SUM(D11:O11)</f>
        <v>9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54"/>
  <customSheetViews>
    <customSheetView guid="{D7F66CC8-E5ED-4519-A8AA-87B8F15B4038}" scale="93" zeroValues="0" showAutoFilter="1" hiddenRows="1" hiddenColumns="1">
      <pane ySplit="10" topLeftCell="A113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B10:P754"/>
    </customSheetView>
  </customSheetViews>
  <mergeCells count="4">
    <mergeCell ref="Q9:Q10"/>
    <mergeCell ref="D8:O9"/>
    <mergeCell ref="P9:P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2">
    <tabColor theme="4" tint="0.59999389629810485"/>
  </sheetPr>
  <dimension ref="B2:Q754"/>
  <sheetViews>
    <sheetView showZeros="0" zoomScale="91" zoomScaleNormal="91" workbookViewId="0">
      <pane ySplit="10" topLeftCell="A11" activePane="bottomLeft" state="frozen"/>
      <selection activeCell="D11" sqref="D11:O146"/>
      <selection pane="bottomLeft" activeCell="O11" sqref="O11"/>
    </sheetView>
  </sheetViews>
  <sheetFormatPr baseColWidth="10" defaultColWidth="11.44140625" defaultRowHeight="14.4"/>
  <cols>
    <col min="1" max="2" width="3.109375" style="13" customWidth="1"/>
    <col min="3" max="3" width="32.88671875" style="13" customWidth="1"/>
    <col min="4" max="15" width="7.6640625" style="5" customWidth="1"/>
    <col min="16" max="16384" width="11.44140625" style="13"/>
  </cols>
  <sheetData>
    <row r="2" spans="3:17" ht="6" customHeight="1">
      <c r="D2" s="14"/>
    </row>
    <row r="3" spans="3:17" ht="15" hidden="1" customHeight="1">
      <c r="D3" s="14"/>
    </row>
    <row r="4" spans="3:17" ht="15" hidden="1" customHeight="1">
      <c r="D4" s="14"/>
    </row>
    <row r="5" spans="3:17" ht="31.2">
      <c r="D5" s="14"/>
      <c r="F5" s="106" t="s">
        <v>151</v>
      </c>
      <c r="G5" s="106"/>
      <c r="H5" s="106"/>
      <c r="I5" s="106"/>
      <c r="J5" s="106"/>
      <c r="K5" s="106"/>
    </row>
    <row r="6" spans="3:17" ht="30.75" customHeight="1" thickBot="1">
      <c r="D6" s="14"/>
    </row>
    <row r="7" spans="3:17" ht="31.5" hidden="1" customHeight="1">
      <c r="D7" s="14"/>
    </row>
    <row r="8" spans="3:17" ht="15" customHeight="1"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3:17" ht="15" customHeight="1" thickBot="1"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3:17" s="10" customFormat="1" ht="18"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3:17"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10</v>
      </c>
      <c r="P11" s="11">
        <f>SUM(D11:O11)</f>
        <v>10</v>
      </c>
      <c r="Q11" s="2">
        <f>'Stock réel'!H11</f>
        <v>-120</v>
      </c>
    </row>
    <row r="12" spans="3:17"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3:17"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3:17"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3:17" ht="28.8"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3:17" ht="28.8"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3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3:17"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3:17"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3:17"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3:17"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3:17"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3:17"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3:17"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3:17"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3:17"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3:17"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3:17"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3:17"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/>
      <c r="Q44" s="2">
        <f>'Stock réel'!H44</f>
        <v>12</v>
      </c>
    </row>
    <row r="45" spans="3:17"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3:17"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3:17"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3:17"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3:17"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3:17"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3:17"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3:17"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3:17"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3:17"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3:17"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3:17"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3:17"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3:17"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3:17"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3:17"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3:17"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3:17"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3:17"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3:17"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3:17"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3:17"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3:17"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3:17"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3:17"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3:17"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3:17"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3:17"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3:17"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3:17"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3:17"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3:17"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3:17"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3:17"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3:17"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3:17"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3:17"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3:17"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3:17"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3:17"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3:17"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3:17"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3:17"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3:17"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3:17"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3:17"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3:17"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3:17"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3:17"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3:17"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3:17"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3:17"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3:17"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3:17"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3:17"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3:17"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3:17"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3:17"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3:17"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3:17"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3:17"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3:17"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3:17"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3:17"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3:17"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3:17"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3:17"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3:17"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3:17"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3:17"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3:17"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3:17"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3:17"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3:17"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3:17"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3:17"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3:17"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3:17"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3:17"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3:17"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3:17"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3:17"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3:17"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3:17"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3:17"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3:17"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3:17"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3:17"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3:17"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3:17"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3:17"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3:17"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3:17"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3:17"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3:17"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3:17"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3:17"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3:17"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3:17"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3:17"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3:17"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3:17"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3:17">
      <c r="P147" s="5"/>
      <c r="Q147" s="5"/>
    </row>
    <row r="148" spans="3:17">
      <c r="P148" s="5"/>
      <c r="Q148" s="5"/>
    </row>
    <row r="149" spans="3:17">
      <c r="P149" s="5"/>
      <c r="Q149" s="5"/>
    </row>
    <row r="150" spans="3:17">
      <c r="P150" s="5"/>
      <c r="Q150" s="5"/>
    </row>
    <row r="151" spans="3:17">
      <c r="P151" s="5"/>
      <c r="Q151" s="5"/>
    </row>
    <row r="152" spans="3:17">
      <c r="P152" s="5"/>
      <c r="Q152" s="5"/>
    </row>
    <row r="153" spans="3:17">
      <c r="C153" s="13">
        <f>'Stock réel'!B162</f>
        <v>0</v>
      </c>
      <c r="P153" s="5"/>
      <c r="Q153" s="5"/>
    </row>
    <row r="154" spans="3:17">
      <c r="C154" s="13">
        <f>'Stock réel'!B163</f>
        <v>0</v>
      </c>
      <c r="P154" s="5"/>
      <c r="Q154" s="5"/>
    </row>
    <row r="155" spans="3:17">
      <c r="C155" s="13">
        <f>'Stock réel'!B164</f>
        <v>0</v>
      </c>
      <c r="P155" s="5"/>
      <c r="Q155" s="5"/>
    </row>
    <row r="156" spans="3:17">
      <c r="C156" s="13">
        <f>'Stock réel'!B165</f>
        <v>0</v>
      </c>
      <c r="P156" s="5"/>
      <c r="Q156" s="5"/>
    </row>
    <row r="157" spans="3:17">
      <c r="C157" s="13">
        <f>'Stock réel'!B166</f>
        <v>0</v>
      </c>
      <c r="P157" s="5"/>
      <c r="Q157" s="5"/>
    </row>
    <row r="158" spans="3:17">
      <c r="C158" s="13">
        <f>'Stock réel'!B167</f>
        <v>0</v>
      </c>
      <c r="P158" s="5"/>
      <c r="Q158" s="5"/>
    </row>
    <row r="159" spans="3:17">
      <c r="C159" s="13">
        <f>'Stock réel'!B168</f>
        <v>0</v>
      </c>
      <c r="P159" s="5"/>
      <c r="Q159" s="5"/>
    </row>
    <row r="160" spans="3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C10:P754"/>
  <customSheetViews>
    <customSheetView guid="{D7F66CC8-E5ED-4519-A8AA-87B8F15B4038}" scale="91" zeroValues="0" showAutoFilter="1" hiddenRows="1">
      <pane ySplit="10" topLeftCell="A113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C10:P754"/>
    </customSheetView>
  </customSheetViews>
  <mergeCells count="4">
    <mergeCell ref="D8:O9"/>
    <mergeCell ref="P9:P10"/>
    <mergeCell ref="Q9:Q10"/>
    <mergeCell ref="F5:K5"/>
  </mergeCells>
  <dataValidations count="1"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3">
    <tabColor theme="4" tint="0.59999389629810485"/>
  </sheetPr>
  <dimension ref="C2:Q754"/>
  <sheetViews>
    <sheetView showZeros="0" zoomScale="95" zoomScaleNormal="95" workbookViewId="0">
      <pane ySplit="10" topLeftCell="A11" activePane="bottomLeft" state="frozen"/>
      <selection activeCell="D11" sqref="D11:O146"/>
      <selection pane="bottomLeft" activeCell="O11" sqref="O11"/>
    </sheetView>
  </sheetViews>
  <sheetFormatPr baseColWidth="10" defaultColWidth="11.44140625" defaultRowHeight="14.4"/>
  <cols>
    <col min="1" max="2" width="3.109375" style="13" customWidth="1"/>
    <col min="3" max="3" width="32.88671875" style="13" customWidth="1"/>
    <col min="4" max="15" width="7.6640625" style="5" customWidth="1"/>
    <col min="16" max="16384" width="11.44140625" style="13"/>
  </cols>
  <sheetData>
    <row r="2" spans="3:17" ht="6" customHeight="1">
      <c r="D2" s="14"/>
    </row>
    <row r="3" spans="3:17" ht="15" hidden="1" customHeight="1">
      <c r="D3" s="14"/>
    </row>
    <row r="4" spans="3:17" ht="15" hidden="1" customHeight="1">
      <c r="D4" s="14"/>
    </row>
    <row r="5" spans="3:17" ht="31.2">
      <c r="D5" s="14"/>
      <c r="F5" s="106" t="s">
        <v>152</v>
      </c>
      <c r="G5" s="106"/>
      <c r="H5" s="106"/>
      <c r="I5" s="106"/>
      <c r="J5" s="106"/>
      <c r="K5" s="106"/>
      <c r="L5" s="106"/>
    </row>
    <row r="6" spans="3:17" ht="30.75" customHeight="1" thickBot="1">
      <c r="D6" s="14"/>
    </row>
    <row r="7" spans="3:17" ht="31.5" hidden="1" customHeight="1">
      <c r="D7" s="14"/>
    </row>
    <row r="8" spans="3:17" ht="15" customHeight="1"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3:17" ht="15" customHeight="1" thickBot="1"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3:17" s="10" customFormat="1" ht="18"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3:17"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11</v>
      </c>
      <c r="P11" s="11">
        <f>SUM(D11:O11)</f>
        <v>11</v>
      </c>
      <c r="Q11" s="2">
        <f>'Stock réel'!H11</f>
        <v>-120</v>
      </c>
    </row>
    <row r="12" spans="3:17"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3:17"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3:17"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3:17" ht="28.8"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3:17" ht="28.8"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3:17"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3:17"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3:17"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3:17"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3:17"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3:17"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3:17"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3:17"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3:17"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3:17"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3:17"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3:17"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3:17"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3:17"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3:17" ht="28.8"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3:17" ht="28.8"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3:17"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3:17"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3:17"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3:17"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3:17"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3:17"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3:17"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3:17"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3:17"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3:17"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3:17"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3:17"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/>
      <c r="Q44" s="2">
        <f>'Stock réel'!H44</f>
        <v>12</v>
      </c>
    </row>
    <row r="45" spans="3:17"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3:17"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3:17"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3:17"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3:17"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3:17"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3:17"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3:17"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3:17"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3:17"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3:17"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3:17"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3:17"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3:17"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3:17"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3:17"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3:17"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3:17"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3:17"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3:17"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3:17"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3:17"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3:17"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3:17"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3:17"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3:17"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3:17"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3:17"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3:17"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3:17"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3:17"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3:17"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3:17"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3:17"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3:17"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3:17"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3:17"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3:17"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3:17"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3:17"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3:17"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3:17"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3:17"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3:17"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3:17"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3:17"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3:17"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3:17"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3:17"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3:17"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3:17"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3:17"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3:17"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3:17"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3:17"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3:17"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3:17"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3:17"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3:17"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3:17"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3:17"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3:17"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3:17"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3:17"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3:17"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3:17"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3:17"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3:17"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3:17"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3:17"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3:17"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3:17"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3:17"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3:17"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3:17"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3:17"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3:17"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3:17"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3:17"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3:17"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3:17"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3:17"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3:17"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3:17"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3:17"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3:17"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3:17"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3:17"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3:17"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3:17"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3:17"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3:17"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3:17"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3:17"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3:17"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3:17"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3:17"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3:17"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3:17"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3:17"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3:17"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3:17"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3:17">
      <c r="P147" s="5"/>
      <c r="Q147" s="5"/>
    </row>
    <row r="148" spans="3:17">
      <c r="P148" s="5"/>
      <c r="Q148" s="5"/>
    </row>
    <row r="149" spans="3:17">
      <c r="P149" s="5"/>
      <c r="Q149" s="5"/>
    </row>
    <row r="150" spans="3:17">
      <c r="P150" s="5"/>
      <c r="Q150" s="5"/>
    </row>
    <row r="151" spans="3:17">
      <c r="P151" s="5"/>
      <c r="Q151" s="5"/>
    </row>
    <row r="152" spans="3:17">
      <c r="P152" s="5"/>
      <c r="Q152" s="5"/>
    </row>
    <row r="153" spans="3:17">
      <c r="C153" s="13">
        <f>'Stock réel'!B162</f>
        <v>0</v>
      </c>
      <c r="P153" s="5"/>
      <c r="Q153" s="5"/>
    </row>
    <row r="154" spans="3:17">
      <c r="C154" s="13">
        <f>'Stock réel'!B163</f>
        <v>0</v>
      </c>
      <c r="P154" s="5"/>
      <c r="Q154" s="5"/>
    </row>
    <row r="155" spans="3:17">
      <c r="C155" s="13">
        <f>'Stock réel'!B164</f>
        <v>0</v>
      </c>
      <c r="P155" s="5"/>
      <c r="Q155" s="5"/>
    </row>
    <row r="156" spans="3:17">
      <c r="C156" s="13">
        <f>'Stock réel'!B165</f>
        <v>0</v>
      </c>
      <c r="P156" s="5"/>
      <c r="Q156" s="5"/>
    </row>
    <row r="157" spans="3:17">
      <c r="C157" s="13">
        <f>'Stock réel'!B166</f>
        <v>0</v>
      </c>
      <c r="P157" s="5"/>
      <c r="Q157" s="5"/>
    </row>
    <row r="158" spans="3:17">
      <c r="C158" s="13">
        <f>'Stock réel'!B167</f>
        <v>0</v>
      </c>
      <c r="P158" s="5"/>
      <c r="Q158" s="5"/>
    </row>
    <row r="159" spans="3:17">
      <c r="C159" s="13">
        <f>'Stock réel'!B168</f>
        <v>0</v>
      </c>
      <c r="P159" s="5"/>
      <c r="Q159" s="5"/>
    </row>
    <row r="160" spans="3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C10:P740"/>
  <customSheetViews>
    <customSheetView guid="{D7F66CC8-E5ED-4519-A8AA-87B8F15B4038}" scale="95" zeroValues="0" showAutoFilter="1" hiddenRows="1">
      <pane ySplit="10" topLeftCell="A119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C10:P740"/>
    </customSheetView>
  </customSheetViews>
  <mergeCells count="4">
    <mergeCell ref="D8:O9"/>
    <mergeCell ref="P9:P10"/>
    <mergeCell ref="Q9:Q10"/>
    <mergeCell ref="F5:L5"/>
  </mergeCells>
  <dataValidations count="1"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14">
    <tabColor theme="4" tint="0.59999389629810485"/>
  </sheetPr>
  <dimension ref="B2:Q754"/>
  <sheetViews>
    <sheetView showZeros="0" topLeftCell="D1" zoomScale="106" zoomScaleNormal="106" workbookViewId="0">
      <pane ySplit="10" topLeftCell="A11" activePane="bottomLeft" state="frozen"/>
      <selection activeCell="D11" sqref="D11:O146"/>
      <selection pane="bottomLeft" activeCell="O11" sqref="O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t="15" hidden="1" customHeight="1">
      <c r="D3" s="14"/>
    </row>
    <row r="4" spans="2:17" ht="15" hidden="1" customHeight="1">
      <c r="D4" s="14"/>
    </row>
    <row r="5" spans="2:17" ht="31.2">
      <c r="B5" s="4"/>
      <c r="D5" s="14"/>
      <c r="F5" s="106" t="s">
        <v>20</v>
      </c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12</v>
      </c>
      <c r="P11" s="11">
        <f>SUM(D11:O11)</f>
        <v>12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 t="s">
        <v>25</v>
      </c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27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27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27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46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25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 t="s">
        <v>26</v>
      </c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 t="s">
        <v>26</v>
      </c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54"/>
  <customSheetViews>
    <customSheetView guid="{D7F66CC8-E5ED-4519-A8AA-87B8F15B4038}" scale="106" zeroValues="0" showAutoFilter="1" hiddenRows="1" hiddenColumns="1">
      <pane ySplit="10" topLeftCell="A122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B10:P754"/>
    </customSheetView>
  </customSheetViews>
  <mergeCells count="4">
    <mergeCell ref="D8:O9"/>
    <mergeCell ref="P9:P10"/>
    <mergeCell ref="Q9:Q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15">
    <tabColor rgb="FFFFFF00"/>
  </sheetPr>
  <dimension ref="B2:Q754"/>
  <sheetViews>
    <sheetView showZeros="0" zoomScale="85" zoomScaleNormal="85" workbookViewId="0">
      <pane ySplit="10" topLeftCell="A11" activePane="bottomLeft" state="frozen"/>
      <selection activeCell="K98" sqref="K98"/>
      <selection pane="bottomLeft" activeCell="O11" sqref="O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t="15" hidden="1" customHeight="1">
      <c r="D3" s="14"/>
    </row>
    <row r="4" spans="2:17" ht="15" hidden="1" customHeight="1">
      <c r="D4" s="14"/>
    </row>
    <row r="5" spans="2:17" ht="31.2">
      <c r="B5" s="4"/>
      <c r="D5" s="14"/>
      <c r="F5" s="106" t="s">
        <v>21</v>
      </c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13</v>
      </c>
      <c r="P11" s="11">
        <f>SUM(D11:O11)</f>
        <v>13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ort="0" autoFilter="0" pivotTables="0"/>
  <autoFilter ref="B10:P740"/>
  <customSheetViews>
    <customSheetView guid="{D7F66CC8-E5ED-4519-A8AA-87B8F15B4038}" scale="85" zeroValues="0" showAutoFilter="1" hiddenRows="1" hiddenColumns="1">
      <pane ySplit="10" topLeftCell="A120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B10:P740"/>
    </customSheetView>
  </customSheetViews>
  <mergeCells count="4">
    <mergeCell ref="D8:O9"/>
    <mergeCell ref="P9:P10"/>
    <mergeCell ref="Q9:Q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16">
    <tabColor rgb="FFFFFF00"/>
  </sheetPr>
  <dimension ref="B2:Q754"/>
  <sheetViews>
    <sheetView showZeros="0" view="pageBreakPreview" topLeftCell="C1" zoomScaleNormal="96" zoomScaleSheetLayoutView="100" workbookViewId="0">
      <pane ySplit="10" topLeftCell="A131" activePane="bottomLeft" state="frozen"/>
      <selection activeCell="O146" sqref="O146"/>
      <selection pane="bottomLeft" activeCell="L14" sqref="L14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5.25" customHeight="1">
      <c r="D2" s="14"/>
    </row>
    <row r="3" spans="2:17" ht="1.5" hidden="1" customHeight="1">
      <c r="D3" s="14"/>
    </row>
    <row r="4" spans="2:17" ht="2.25" customHeight="1">
      <c r="D4" s="14"/>
    </row>
    <row r="5" spans="2:17" ht="28.5" customHeight="1">
      <c r="B5" s="4"/>
      <c r="D5" s="14"/>
      <c r="F5" s="106" t="s">
        <v>23</v>
      </c>
      <c r="G5" s="106"/>
      <c r="H5" s="106"/>
      <c r="I5" s="106"/>
      <c r="J5" s="106"/>
      <c r="K5" s="106"/>
    </row>
    <row r="6" spans="2:17" ht="20.2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14</v>
      </c>
      <c r="O11" s="3"/>
      <c r="P11" s="11">
        <f>SUM(D11:O11)</f>
        <v>14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45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40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43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44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41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42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 t="s">
        <v>48</v>
      </c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 t="s">
        <v>48</v>
      </c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 t="s">
        <v>48</v>
      </c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75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75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25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 t="s">
        <v>46</v>
      </c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46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27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 t="s">
        <v>27</v>
      </c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/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/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/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/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/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/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/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/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/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/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/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/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/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/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/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/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/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C10:Q754"/>
  <customSheetViews>
    <customSheetView guid="{D7F66CC8-E5ED-4519-A8AA-87B8F15B4038}" showPageBreaks="1" zeroValues="0" printArea="1" showAutoFilter="1" hiddenRows="1" hiddenColumns="1" view="pageBreakPreview">
      <pane ySplit="10" topLeftCell="A119" activePane="bottomLeft" state="frozen"/>
      <selection pane="bottomLeft" activeCell="C128" sqref="C128:C130"/>
      <pageMargins left="0.7" right="0.7" top="0.75" bottom="0.75" header="0.3" footer="0.3"/>
      <pageSetup paperSize="9" scale="46" orientation="portrait" r:id="rId1"/>
      <autoFilter ref="C10:Q754"/>
    </customSheetView>
  </customSheetViews>
  <mergeCells count="4">
    <mergeCell ref="Q9:Q10"/>
    <mergeCell ref="F5:K5"/>
    <mergeCell ref="D8:O9"/>
    <mergeCell ref="P9:P10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scale="4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17">
    <tabColor rgb="FFFFFF00"/>
  </sheetPr>
  <dimension ref="B2:Q754"/>
  <sheetViews>
    <sheetView showZeros="0" zoomScaleNormal="100" workbookViewId="0">
      <pane ySplit="10" topLeftCell="A139" activePane="bottomLeft" state="frozen"/>
      <selection activeCell="O146" sqref="O146"/>
      <selection pane="bottomLeft" activeCell="O11" sqref="O11"/>
    </sheetView>
  </sheetViews>
  <sheetFormatPr baseColWidth="10" defaultColWidth="11.44140625" defaultRowHeight="14.4"/>
  <cols>
    <col min="1" max="1" width="3.109375" style="13" customWidth="1"/>
    <col min="2" max="2" width="39" style="13" hidden="1" customWidth="1"/>
    <col min="3" max="3" width="32.88671875" style="13" customWidth="1"/>
    <col min="4" max="15" width="7.6640625" style="5" customWidth="1"/>
    <col min="16" max="16384" width="11.44140625" style="13"/>
  </cols>
  <sheetData>
    <row r="2" spans="2:17" ht="6" customHeight="1">
      <c r="D2" s="14"/>
    </row>
    <row r="3" spans="2:17" ht="15" hidden="1" customHeight="1">
      <c r="D3" s="14"/>
    </row>
    <row r="4" spans="2:17" ht="15" hidden="1" customHeight="1">
      <c r="D4" s="14"/>
    </row>
    <row r="5" spans="2:17" ht="31.2">
      <c r="B5" s="4"/>
      <c r="D5" s="14"/>
      <c r="F5" s="106" t="s">
        <v>24</v>
      </c>
      <c r="G5" s="106"/>
      <c r="H5" s="106"/>
      <c r="I5" s="106"/>
      <c r="J5" s="106"/>
      <c r="K5" s="106"/>
    </row>
    <row r="6" spans="2:17" ht="30.75" customHeight="1" thickBot="1">
      <c r="B6" s="6"/>
      <c r="D6" s="14"/>
    </row>
    <row r="7" spans="2:17" ht="31.5" hidden="1" customHeight="1">
      <c r="B7" s="6"/>
      <c r="D7" s="14"/>
    </row>
    <row r="8" spans="2:17" ht="15" customHeight="1">
      <c r="B8" s="7"/>
      <c r="C8" s="7"/>
      <c r="D8" s="117" t="s">
        <v>36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8"/>
    </row>
    <row r="9" spans="2:17" ht="15" customHeight="1" thickBot="1">
      <c r="B9" s="8"/>
      <c r="C9" s="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2"/>
      <c r="P9" s="113" t="s">
        <v>50</v>
      </c>
      <c r="Q9" s="115" t="s">
        <v>52</v>
      </c>
    </row>
    <row r="10" spans="2:17" s="10" customFormat="1" ht="18">
      <c r="B10" s="9" t="s">
        <v>1</v>
      </c>
      <c r="C10" s="9" t="s">
        <v>0</v>
      </c>
      <c r="D10" s="15" t="s">
        <v>6</v>
      </c>
      <c r="E10" s="15" t="s">
        <v>7</v>
      </c>
      <c r="F10" s="15" t="s">
        <v>4</v>
      </c>
      <c r="G10" s="15" t="s">
        <v>5</v>
      </c>
      <c r="H10" s="15" t="s">
        <v>8</v>
      </c>
      <c r="I10" s="15" t="s">
        <v>9</v>
      </c>
      <c r="J10" s="15" t="s">
        <v>10</v>
      </c>
      <c r="K10" s="15" t="s">
        <v>11</v>
      </c>
      <c r="L10" s="15" t="s">
        <v>13</v>
      </c>
      <c r="M10" s="15" t="s">
        <v>12</v>
      </c>
      <c r="N10" s="15" t="s">
        <v>14</v>
      </c>
      <c r="O10" s="15" t="s">
        <v>15</v>
      </c>
      <c r="P10" s="114"/>
      <c r="Q10" s="116"/>
    </row>
    <row r="11" spans="2:17">
      <c r="B11" s="12" t="s">
        <v>27</v>
      </c>
      <c r="C11" s="16" t="str">
        <f>'Stock réel'!B11</f>
        <v>3 en 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15</v>
      </c>
      <c r="P11" s="11">
        <f>SUM(D11:O11)</f>
        <v>15</v>
      </c>
      <c r="Q11" s="2">
        <f>'Stock réel'!H11</f>
        <v>-120</v>
      </c>
    </row>
    <row r="12" spans="2:17">
      <c r="B12" s="12" t="s">
        <v>26</v>
      </c>
      <c r="C12" s="16" t="str">
        <f>'Stock réel'!B12</f>
        <v>5 en 1 5 l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1">
        <f t="shared" ref="P12:P79" si="0">SUM(D12:O12)</f>
        <v>0</v>
      </c>
      <c r="Q12" s="2">
        <f>'Stock réel'!H12</f>
        <v>19</v>
      </c>
    </row>
    <row r="13" spans="2:17">
      <c r="B13" s="12" t="s">
        <v>26</v>
      </c>
      <c r="C13" s="16" t="str">
        <f>'Stock réel'!B13</f>
        <v>5 en 1 75 cl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1">
        <f t="shared" si="0"/>
        <v>0</v>
      </c>
      <c r="Q13" s="2">
        <f>'Stock réel'!H13</f>
        <v>48</v>
      </c>
    </row>
    <row r="14" spans="2:17">
      <c r="B14" s="12" t="s">
        <v>26</v>
      </c>
      <c r="C14" s="16" t="str">
        <f>'Stock réel'!B14</f>
        <v>absorbant vomi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1">
        <f t="shared" si="0"/>
        <v>0</v>
      </c>
      <c r="Q14" s="2">
        <f>'Stock réel'!H14</f>
        <v>4</v>
      </c>
    </row>
    <row r="15" spans="2:17" ht="28.8">
      <c r="B15" s="12" t="s">
        <v>26</v>
      </c>
      <c r="C15" s="16" t="str">
        <f>'Stock réel'!B15</f>
        <v>anios nettoyant desinfect multisurfaces 75 cl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1">
        <f t="shared" si="0"/>
        <v>0</v>
      </c>
      <c r="Q15" s="2">
        <f>'Stock réel'!H15</f>
        <v>-5</v>
      </c>
    </row>
    <row r="16" spans="2:17" ht="28.8">
      <c r="B16" s="12" t="s">
        <v>27</v>
      </c>
      <c r="C16" s="16" t="str">
        <f>'Stock réel'!B16</f>
        <v>anios nettoyant desinfectant multisurfaces 5 l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>
        <f t="shared" si="0"/>
        <v>0</v>
      </c>
      <c r="Q16" s="2">
        <f>'Stock réel'!H16</f>
        <v>-15</v>
      </c>
    </row>
    <row r="17" spans="2:17">
      <c r="B17" s="12" t="s">
        <v>28</v>
      </c>
      <c r="C17" s="16" t="str">
        <f>'Stock réel'!B17</f>
        <v>anios pro renovant sanitaire 5 l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f t="shared" si="0"/>
        <v>0</v>
      </c>
      <c r="Q17" s="2">
        <f>'Stock réel'!H17</f>
        <v>13</v>
      </c>
    </row>
    <row r="18" spans="2:17">
      <c r="B18" s="12" t="s">
        <v>28</v>
      </c>
      <c r="C18" s="16" t="str">
        <f>'Stock réel'!B18</f>
        <v>anios pro renovant sanitaire 75 cl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f t="shared" si="0"/>
        <v>0</v>
      </c>
      <c r="Q18" s="2">
        <f>'Stock réel'!H18</f>
        <v>8</v>
      </c>
    </row>
    <row r="19" spans="2:17">
      <c r="B19" s="12" t="s">
        <v>28</v>
      </c>
      <c r="C19" s="16" t="str">
        <f>'Stock réel'!B19</f>
        <v>blouses ménage 46/48 T4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1">
        <f t="shared" si="0"/>
        <v>0</v>
      </c>
      <c r="Q19" s="2">
        <f>'Stock réel'!H19</f>
        <v>27</v>
      </c>
    </row>
    <row r="20" spans="2:17">
      <c r="B20" s="12" t="s">
        <v>167</v>
      </c>
      <c r="C20" s="16" t="str">
        <f>'Stock réel'!B20</f>
        <v>bombe aérosol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1">
        <f t="shared" si="0"/>
        <v>0</v>
      </c>
      <c r="Q20" s="2">
        <f>'Stock réel'!H20</f>
        <v>70</v>
      </c>
    </row>
    <row r="21" spans="2:17">
      <c r="B21" s="12" t="s">
        <v>28</v>
      </c>
      <c r="C21" s="16" t="str">
        <f>'Stock réel'!B21</f>
        <v>boules inox par 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1">
        <f t="shared" si="0"/>
        <v>0</v>
      </c>
      <c r="Q21" s="2">
        <f>'Stock réel'!H21</f>
        <v>18</v>
      </c>
    </row>
    <row r="22" spans="2:17">
      <c r="B22" s="12" t="s">
        <v>45</v>
      </c>
      <c r="C22" s="16" t="str">
        <f>'Stock réel'!B22</f>
        <v>charlottes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1">
        <f t="shared" si="0"/>
        <v>0</v>
      </c>
      <c r="Q22" s="2">
        <f>'Stock réel'!H22</f>
        <v>79</v>
      </c>
    </row>
    <row r="23" spans="2:17">
      <c r="B23" s="12" t="s">
        <v>45</v>
      </c>
      <c r="C23" s="16" t="str">
        <f>'Stock réel'!B23</f>
        <v>chaussures cuisine 37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1">
        <f t="shared" si="0"/>
        <v>0</v>
      </c>
      <c r="Q23" s="2">
        <f>'Stock réel'!H23</f>
        <v>60</v>
      </c>
    </row>
    <row r="24" spans="2:17">
      <c r="B24" s="12" t="s">
        <v>25</v>
      </c>
      <c r="C24" s="16" t="str">
        <f>'Stock réel'!B24</f>
        <v>corbeilles tri selectif bleues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>
        <f t="shared" si="0"/>
        <v>0</v>
      </c>
      <c r="Q24" s="2">
        <f>'Stock réel'!H24</f>
        <v>6</v>
      </c>
    </row>
    <row r="25" spans="2:17">
      <c r="B25" s="12" t="s">
        <v>46</v>
      </c>
      <c r="C25" s="16" t="str">
        <f>'Stock réel'!B25</f>
        <v>dda 5 l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1">
        <f t="shared" si="0"/>
        <v>0</v>
      </c>
      <c r="Q25" s="2">
        <f>'Stock réel'!H25</f>
        <v>10</v>
      </c>
    </row>
    <row r="26" spans="2:17">
      <c r="B26" s="12"/>
      <c r="C26" s="16" t="str">
        <f>'Stock réel'!B26</f>
        <v>ddm ou super baster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1">
        <f t="shared" si="0"/>
        <v>0</v>
      </c>
      <c r="Q26" s="2">
        <f>'Stock réel'!H26</f>
        <v>30</v>
      </c>
    </row>
    <row r="27" spans="2:17">
      <c r="B27" s="12"/>
      <c r="C27" s="16" t="str">
        <f>'Stock réel'!B27</f>
        <v>decapfour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1">
        <f t="shared" si="0"/>
        <v>0</v>
      </c>
      <c r="Q27" s="2">
        <f>'Stock réel'!H27</f>
        <v>40</v>
      </c>
    </row>
    <row r="28" spans="2:17">
      <c r="B28" s="12" t="s">
        <v>26</v>
      </c>
      <c r="C28" s="16" t="str">
        <f>'Stock réel'!B28</f>
        <v>detartrant 5 l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1">
        <f t="shared" si="0"/>
        <v>0</v>
      </c>
      <c r="Q28" s="2">
        <f>'Stock réel'!H28</f>
        <v>47</v>
      </c>
    </row>
    <row r="29" spans="2:17">
      <c r="B29" s="12"/>
      <c r="C29" s="16" t="str">
        <f>'Stock réel'!B29</f>
        <v>dosymop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">
        <f t="shared" si="0"/>
        <v>0</v>
      </c>
      <c r="Q29" s="2">
        <f>'Stock réel'!H29</f>
        <v>10</v>
      </c>
    </row>
    <row r="30" spans="2:17">
      <c r="B30" s="12"/>
      <c r="C30" s="16" t="str">
        <f>'Stock réel'!B30</f>
        <v>éponges par 10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1">
        <f t="shared" si="0"/>
        <v>0</v>
      </c>
      <c r="Q30" s="2">
        <f>'Stock réel'!H30</f>
        <v>9</v>
      </c>
    </row>
    <row r="31" spans="2:17" ht="28.8">
      <c r="B31" s="12" t="s">
        <v>28</v>
      </c>
      <c r="C31" s="16" t="str">
        <f>'Stock réel'!B31</f>
        <v>essuie mains rouleau blanc 150 m 2 plis hygenius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1">
        <f t="shared" si="0"/>
        <v>0</v>
      </c>
      <c r="Q31" s="2">
        <f>'Stock réel'!H31</f>
        <v>25</v>
      </c>
    </row>
    <row r="32" spans="2:17" ht="28.8">
      <c r="B32" s="12" t="s">
        <v>28</v>
      </c>
      <c r="C32" s="16" t="str">
        <f>'Stock réel'!B32</f>
        <v>essuie mains rouleau blanc 165 m 2 plis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1">
        <f t="shared" si="0"/>
        <v>0</v>
      </c>
      <c r="Q32" s="2">
        <f>'Stock réel'!H32</f>
        <v>10</v>
      </c>
    </row>
    <row r="33" spans="2:17">
      <c r="B33" s="12" t="s">
        <v>26</v>
      </c>
      <c r="C33" s="16" t="str">
        <f>'Stock réel'!B33</f>
        <v>essuie tout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1">
        <f t="shared" si="0"/>
        <v>0</v>
      </c>
      <c r="Q33" s="2">
        <f>'Stock réel'!H33</f>
        <v>54</v>
      </c>
    </row>
    <row r="34" spans="2:17">
      <c r="B34" s="12" t="s">
        <v>39</v>
      </c>
      <c r="C34" s="16" t="str">
        <f>'Stock réel'!B34</f>
        <v xml:space="preserve">essuie-mains 150 m 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1">
        <f t="shared" si="0"/>
        <v>0</v>
      </c>
      <c r="Q34" s="2">
        <f>'Stock réel'!H34</f>
        <v>8</v>
      </c>
    </row>
    <row r="35" spans="2:17">
      <c r="B35" s="12" t="s">
        <v>26</v>
      </c>
      <c r="C35" s="16" t="str">
        <f>'Stock réel'!B35</f>
        <v>essuie-mains 150 m central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1">
        <f t="shared" si="0"/>
        <v>0</v>
      </c>
      <c r="Q35" s="2">
        <f>'Stock réel'!H35</f>
        <v>112</v>
      </c>
    </row>
    <row r="36" spans="2:17">
      <c r="B36" s="12"/>
      <c r="C36" s="16" t="str">
        <f>'Stock réel'!B36</f>
        <v>essuie-mains feuille a feuille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1">
        <f t="shared" si="0"/>
        <v>0</v>
      </c>
      <c r="Q36" s="2">
        <f>'Stock réel'!H36</f>
        <v>8</v>
      </c>
    </row>
    <row r="37" spans="2:17">
      <c r="B37" s="12" t="s">
        <v>46</v>
      </c>
      <c r="C37" s="16" t="str">
        <f>'Stock réel'!B37</f>
        <v>frange bleue micro fibres a oreilles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1">
        <f t="shared" si="0"/>
        <v>0</v>
      </c>
      <c r="Q37" s="2">
        <f>'Stock réel'!H37</f>
        <v>17</v>
      </c>
    </row>
    <row r="38" spans="2:17">
      <c r="B38" s="12" t="s">
        <v>46</v>
      </c>
      <c r="C38" s="16" t="str">
        <f>'Stock réel'!B38</f>
        <v>frange bleue zébré micro fibres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1">
        <f t="shared" si="0"/>
        <v>0</v>
      </c>
      <c r="Q38" s="2">
        <f>'Stock réel'!H38</f>
        <v>28</v>
      </c>
    </row>
    <row r="39" spans="2:17">
      <c r="B39" s="12" t="s">
        <v>46</v>
      </c>
      <c r="C39" s="16" t="str">
        <f>'Stock réel'!B39</f>
        <v>frange noire micro fibres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1">
        <f t="shared" si="0"/>
        <v>0</v>
      </c>
      <c r="Q39" s="2">
        <f>'Stock réel'!H39</f>
        <v>8</v>
      </c>
    </row>
    <row r="40" spans="2:17">
      <c r="B40" s="12" t="s">
        <v>46</v>
      </c>
      <c r="C40" s="16" t="str">
        <f>'Stock réel'!B40</f>
        <v>frange vertes micro fibres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1">
        <f t="shared" si="0"/>
        <v>0</v>
      </c>
      <c r="Q40" s="2">
        <f>'Stock réel'!H40</f>
        <v>83</v>
      </c>
    </row>
    <row r="41" spans="2:17">
      <c r="B41" s="12" t="s">
        <v>46</v>
      </c>
      <c r="C41" s="16" t="str">
        <f>'Stock réel'!B41</f>
        <v>frottoir sol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1">
        <f t="shared" si="0"/>
        <v>0</v>
      </c>
      <c r="Q41" s="2">
        <f>'Stock réel'!H41</f>
        <v>31</v>
      </c>
    </row>
    <row r="42" spans="2:17">
      <c r="B42" s="12"/>
      <c r="C42" s="16" t="str">
        <f>'Stock réel'!B42</f>
        <v>gants latex 7/8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>
        <f t="shared" si="0"/>
        <v>0</v>
      </c>
      <c r="Q42" s="2">
        <f>'Stock réel'!H42</f>
        <v>6</v>
      </c>
    </row>
    <row r="43" spans="2:17">
      <c r="B43" s="12"/>
      <c r="C43" s="16" t="str">
        <f>'Stock réel'!B43</f>
        <v>gants roses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1">
        <f t="shared" si="0"/>
        <v>0</v>
      </c>
      <c r="Q43" s="2">
        <f>'Stock réel'!H43</f>
        <v>13</v>
      </c>
    </row>
    <row r="44" spans="2:17">
      <c r="B44" s="12"/>
      <c r="C44" s="16" t="str">
        <f>'Stock réel'!B44</f>
        <v>gants vinyl 7/8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1">
        <f t="shared" si="0"/>
        <v>0</v>
      </c>
      <c r="Q44" s="2">
        <f>'Stock réel'!H44</f>
        <v>12</v>
      </c>
    </row>
    <row r="45" spans="2:17">
      <c r="B45" s="12" t="s">
        <v>46</v>
      </c>
      <c r="C45" s="16" t="str">
        <f>'Stock réel'!B45</f>
        <v>gants vinyl 7/8 non poudré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1">
        <f t="shared" si="0"/>
        <v>0</v>
      </c>
      <c r="Q45" s="2">
        <f>'Stock réel'!H45</f>
        <v>12</v>
      </c>
    </row>
    <row r="46" spans="2:17">
      <c r="B46" s="12" t="s">
        <v>46</v>
      </c>
      <c r="C46" s="16" t="str">
        <f>'Stock réel'!B46</f>
        <v>gants vinyl 8/9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1">
        <f t="shared" si="0"/>
        <v>0</v>
      </c>
      <c r="Q46" s="2">
        <f>'Stock réel'!H46</f>
        <v>16</v>
      </c>
    </row>
    <row r="47" spans="2:17">
      <c r="B47" s="12" t="s">
        <v>46</v>
      </c>
      <c r="C47" s="16" t="str">
        <f>'Stock réel'!B47</f>
        <v>gaz jaune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>
        <f t="shared" si="0"/>
        <v>0</v>
      </c>
      <c r="Q47" s="2">
        <f>'Stock réel'!H47</f>
        <v>12</v>
      </c>
    </row>
    <row r="48" spans="2:17">
      <c r="B48" s="12"/>
      <c r="C48" s="16" t="s">
        <v>175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>
        <f t="shared" si="0"/>
        <v>0</v>
      </c>
      <c r="Q48" s="2">
        <f>'Stock réel'!H48</f>
        <v>8</v>
      </c>
    </row>
    <row r="49" spans="2:17">
      <c r="B49" s="12" t="s">
        <v>46</v>
      </c>
      <c r="C49" s="16" t="str">
        <f>'Stock réel'!B49</f>
        <v>gel destructeur odeurs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>
        <f t="shared" si="0"/>
        <v>0</v>
      </c>
      <c r="Q49" s="2">
        <f>'Stock réel'!H49</f>
        <v>20</v>
      </c>
    </row>
    <row r="50" spans="2:17">
      <c r="B50" s="12" t="s">
        <v>46</v>
      </c>
      <c r="C50" s="16" t="str">
        <f>'Stock réel'!B50</f>
        <v>gobelets par 3000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>
        <f t="shared" si="0"/>
        <v>0</v>
      </c>
      <c r="Q50" s="2">
        <f>'Stock réel'!H50</f>
        <v>14</v>
      </c>
    </row>
    <row r="51" spans="2:17">
      <c r="B51" s="12" t="s">
        <v>46</v>
      </c>
      <c r="C51" s="16" t="str">
        <f>'Stock réel'!B51</f>
        <v>housse conteneur 120l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>
        <f t="shared" si="0"/>
        <v>0</v>
      </c>
      <c r="Q51" s="2">
        <f>'Stock réel'!H51</f>
        <v>9</v>
      </c>
    </row>
    <row r="52" spans="2:17">
      <c r="B52" s="12" t="s">
        <v>46</v>
      </c>
      <c r="C52" s="16" t="str">
        <f>'Stock réel'!B52</f>
        <v>housse conteneur 240l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>
        <f t="shared" si="0"/>
        <v>0</v>
      </c>
      <c r="Q52" s="2">
        <f>'Stock réel'!H52</f>
        <v>6</v>
      </c>
    </row>
    <row r="53" spans="2:17">
      <c r="B53" s="12" t="s">
        <v>46</v>
      </c>
      <c r="C53" s="16" t="str">
        <f>'Stock réel'!B53</f>
        <v>housse micro flex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>
        <f t="shared" si="0"/>
        <v>0</v>
      </c>
      <c r="Q53" s="2">
        <f>'Stock réel'!H53</f>
        <v>6</v>
      </c>
    </row>
    <row r="54" spans="2:17">
      <c r="B54" s="12" t="s">
        <v>61</v>
      </c>
      <c r="C54" s="16" t="str">
        <f>'Stock réel'!B54</f>
        <v>induspray 1 l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>
        <f t="shared" si="0"/>
        <v>0</v>
      </c>
      <c r="Q54" s="2">
        <f>'Stock réel'!H54</f>
        <v>12</v>
      </c>
    </row>
    <row r="55" spans="2:17">
      <c r="B55" s="12" t="s">
        <v>61</v>
      </c>
      <c r="C55" s="16" t="str">
        <f>'Stock réel'!B55</f>
        <v>lavettes blanches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>
        <f t="shared" si="0"/>
        <v>0</v>
      </c>
      <c r="Q55" s="2">
        <f>'Stock réel'!H55</f>
        <v>1</v>
      </c>
    </row>
    <row r="56" spans="2:17">
      <c r="B56" s="12" t="s">
        <v>25</v>
      </c>
      <c r="C56" s="16" t="str">
        <f>'Stock réel'!B56</f>
        <v>lavettes bleues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>
        <f t="shared" si="0"/>
        <v>0</v>
      </c>
      <c r="Q56" s="2">
        <f>'Stock réel'!H56</f>
        <v>0</v>
      </c>
    </row>
    <row r="57" spans="2:17">
      <c r="B57" s="12" t="s">
        <v>25</v>
      </c>
      <c r="C57" s="16" t="str">
        <f>'Stock réel'!B57</f>
        <v>lavettes micro speed vitres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>
        <f t="shared" si="0"/>
        <v>0</v>
      </c>
      <c r="Q57" s="2">
        <f>'Stock réel'!H57</f>
        <v>4</v>
      </c>
    </row>
    <row r="58" spans="2:17">
      <c r="B58" s="12" t="s">
        <v>25</v>
      </c>
      <c r="C58" s="16" t="str">
        <f>'Stock réel'!B58</f>
        <v>lavettes rouges ou roses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>
        <f t="shared" si="0"/>
        <v>0</v>
      </c>
      <c r="Q58" s="2">
        <f>'Stock réel'!H58</f>
        <v>7</v>
      </c>
    </row>
    <row r="59" spans="2:17">
      <c r="B59" s="12" t="s">
        <v>25</v>
      </c>
      <c r="C59" s="16" t="str">
        <f>'Stock réel'!B59</f>
        <v>lavettes vertes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>
        <f t="shared" si="0"/>
        <v>0</v>
      </c>
      <c r="Q59" s="2">
        <f>'Stock réel'!H59</f>
        <v>0</v>
      </c>
    </row>
    <row r="60" spans="2:17">
      <c r="B60" s="12" t="s">
        <v>25</v>
      </c>
      <c r="C60" s="16" t="str">
        <f>'Stock réel'!B60</f>
        <v>lavettesjaunes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>
        <f t="shared" si="0"/>
        <v>0</v>
      </c>
      <c r="Q60" s="2">
        <f>'Stock réel'!H60</f>
        <v>5</v>
      </c>
    </row>
    <row r="61" spans="2:17">
      <c r="B61" s="12" t="s">
        <v>25</v>
      </c>
      <c r="C61" s="16" t="str">
        <f>'Stock réel'!B61</f>
        <v>lessive liquide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>
        <f t="shared" si="0"/>
        <v>0</v>
      </c>
      <c r="Q61" s="2">
        <f>'Stock réel'!H61</f>
        <v>7</v>
      </c>
    </row>
    <row r="62" spans="2:17">
      <c r="B62" s="12" t="s">
        <v>25</v>
      </c>
      <c r="C62" s="16" t="str">
        <f>'Stock réel'!B62</f>
        <v>lessive tablettes par 200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>
        <f t="shared" si="0"/>
        <v>0</v>
      </c>
      <c r="Q62" s="2">
        <f>'Stock réel'!H62</f>
        <v>1</v>
      </c>
    </row>
    <row r="63" spans="2:17">
      <c r="B63" s="12" t="s">
        <v>42</v>
      </c>
      <c r="C63" s="16" t="str">
        <f>'Stock réel'!B63</f>
        <v>lingettes bebe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>
        <f t="shared" si="0"/>
        <v>0</v>
      </c>
      <c r="Q63" s="2">
        <f>'Stock réel'!H63</f>
        <v>8</v>
      </c>
    </row>
    <row r="64" spans="2:17">
      <c r="B64" s="12" t="s">
        <v>41</v>
      </c>
      <c r="C64" s="16" t="str">
        <f>'Stock réel'!B64</f>
        <v>liquide rinçage eau douce5 l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>
        <f t="shared" si="0"/>
        <v>0</v>
      </c>
      <c r="Q64" s="2">
        <f>'Stock réel'!H64</f>
        <v>4</v>
      </c>
    </row>
    <row r="65" spans="2:17">
      <c r="B65" s="12" t="s">
        <v>43</v>
      </c>
      <c r="C65" s="16" t="str">
        <f>'Stock réel'!B65</f>
        <v>liquide vaisselle eau dure 25 kg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>
        <f t="shared" si="0"/>
        <v>0</v>
      </c>
      <c r="Q65" s="2">
        <f>'Stock réel'!H65</f>
        <v>10</v>
      </c>
    </row>
    <row r="66" spans="2:17">
      <c r="B66" s="12" t="s">
        <v>44</v>
      </c>
      <c r="C66" s="16" t="str">
        <f>'Stock réel'!B66</f>
        <v>manche alu à vis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1">
        <f t="shared" si="0"/>
        <v>0</v>
      </c>
      <c r="Q66" s="2">
        <f>'Stock réel'!H66</f>
        <v>0</v>
      </c>
    </row>
    <row r="67" spans="2:17">
      <c r="B67" s="12"/>
      <c r="C67" s="16" t="str">
        <f>'Stock réel'!B67</f>
        <v>manche support mop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>
        <f t="shared" si="0"/>
        <v>0</v>
      </c>
      <c r="Q67" s="2">
        <f>'Stock réel'!H67</f>
        <v>0</v>
      </c>
    </row>
    <row r="68" spans="2:17">
      <c r="B68" s="12"/>
      <c r="C68" s="16" t="str">
        <f>'Stock réel'!B68</f>
        <v>microflex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1">
        <f t="shared" si="0"/>
        <v>0</v>
      </c>
      <c r="Q68" s="2">
        <f>'Stock réel'!H68</f>
        <v>0</v>
      </c>
    </row>
    <row r="69" spans="2:17">
      <c r="B69" s="12"/>
      <c r="C69" s="16" t="str">
        <f>'Stock réel'!B69</f>
        <v>mouchoirs btes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>
        <f t="shared" si="0"/>
        <v>0</v>
      </c>
      <c r="Q69" s="2">
        <f>'Stock réel'!H69</f>
        <v>18</v>
      </c>
    </row>
    <row r="70" spans="2:17">
      <c r="B70" s="12"/>
      <c r="C70" s="16" t="str">
        <f>'Stock réel'!B70</f>
        <v>nettoyant vitres 5 l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1">
        <f t="shared" si="0"/>
        <v>0</v>
      </c>
      <c r="Q70" s="2">
        <f>'Stock réel'!H70</f>
        <v>3</v>
      </c>
    </row>
    <row r="71" spans="2:17">
      <c r="B71" s="12"/>
      <c r="C71" s="16" t="str">
        <f>'Stock réel'!B71</f>
        <v>nettoyant vitres 75  cl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1">
        <f t="shared" si="0"/>
        <v>0</v>
      </c>
      <c r="Q71" s="2">
        <f>'Stock réel'!H71</f>
        <v>4</v>
      </c>
    </row>
    <row r="72" spans="2:17">
      <c r="B72" s="12" t="s">
        <v>47</v>
      </c>
      <c r="C72" s="16" t="str">
        <f>'Stock réel'!B72</f>
        <v>nettoyant, désinfectant inox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>
        <f t="shared" si="0"/>
        <v>0</v>
      </c>
      <c r="Q72" s="2">
        <f>'Stock réel'!H72</f>
        <v>4</v>
      </c>
    </row>
    <row r="73" spans="2:17">
      <c r="B73" s="12" t="s">
        <v>47</v>
      </c>
      <c r="C73" s="16" t="str">
        <f>'Stock réel'!B73</f>
        <v>nov hte couture ou ness 5l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1">
        <f t="shared" si="0"/>
        <v>0</v>
      </c>
      <c r="Q73" s="2">
        <f>'Stock réel'!H73</f>
        <v>5</v>
      </c>
    </row>
    <row r="74" spans="2:17">
      <c r="B74" s="12" t="s">
        <v>45</v>
      </c>
      <c r="C74" s="16" t="str">
        <f>'Stock réel'!B74</f>
        <v>papier wc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1">
        <f t="shared" si="0"/>
        <v>0</v>
      </c>
      <c r="Q74" s="2">
        <f>'Stock réel'!H74</f>
        <v>0</v>
      </c>
    </row>
    <row r="75" spans="2:17">
      <c r="B75" s="12" t="s">
        <v>45</v>
      </c>
      <c r="C75" s="16" t="str">
        <f>'Stock réel'!B75</f>
        <v>pastilles clorées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1">
        <f t="shared" si="0"/>
        <v>0</v>
      </c>
      <c r="Q75" s="2">
        <f>'Stock réel'!H75</f>
        <v>0</v>
      </c>
    </row>
    <row r="76" spans="2:17">
      <c r="B76" s="12" t="s">
        <v>45</v>
      </c>
      <c r="C76" s="16" t="str">
        <f>'Stock réel'!B76</f>
        <v>pastilles fosse septique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>
        <f t="shared" si="0"/>
        <v>0</v>
      </c>
      <c r="Q76" s="2">
        <f>'Stock réel'!H76</f>
        <v>5</v>
      </c>
    </row>
    <row r="77" spans="2:17">
      <c r="B77" s="12" t="s">
        <v>45</v>
      </c>
      <c r="C77" s="16" t="str">
        <f>'Stock réel'!B77</f>
        <v>pastilles urinoir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1">
        <f t="shared" si="0"/>
        <v>0</v>
      </c>
      <c r="Q77" s="2">
        <f>'Stock réel'!H77</f>
        <v>2</v>
      </c>
    </row>
    <row r="78" spans="2:17">
      <c r="B78" s="12" t="s">
        <v>25</v>
      </c>
      <c r="C78" s="16" t="str">
        <f>'Stock réel'!B78</f>
        <v>pelles + balayettes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1">
        <f t="shared" si="0"/>
        <v>0</v>
      </c>
      <c r="Q78" s="2">
        <f>'Stock réel'!H78</f>
        <v>0</v>
      </c>
    </row>
    <row r="79" spans="2:17">
      <c r="B79" s="12"/>
      <c r="C79" s="16" t="str">
        <f>'Stock réel'!B79</f>
        <v>plonge manuel 1l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>
        <f t="shared" si="0"/>
        <v>0</v>
      </c>
      <c r="Q79" s="2">
        <f>'Stock réel'!H79</f>
        <v>3</v>
      </c>
    </row>
    <row r="80" spans="2:17">
      <c r="B80" s="12"/>
      <c r="C80" s="16" t="str">
        <f>'Stock réel'!B80</f>
        <v>plonge manuel 5l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1">
        <f t="shared" ref="P80:P144" si="1">SUM(D80:O80)</f>
        <v>0</v>
      </c>
      <c r="Q80" s="2">
        <f>'Stock réel'!H80</f>
        <v>7</v>
      </c>
    </row>
    <row r="81" spans="2:17">
      <c r="B81" s="12" t="s">
        <v>26</v>
      </c>
      <c r="C81" s="16" t="str">
        <f>'Stock réel'!B81</f>
        <v>polacid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>
        <f t="shared" si="1"/>
        <v>0</v>
      </c>
      <c r="Q81" s="2">
        <f>'Stock réel'!H81</f>
        <v>0</v>
      </c>
    </row>
    <row r="82" spans="2:17">
      <c r="B82" s="12"/>
      <c r="C82" s="16" t="str">
        <f>'Stock réel'!B82</f>
        <v>raclettes cuisine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">
        <f t="shared" si="1"/>
        <v>0</v>
      </c>
      <c r="Q82" s="2">
        <f>'Stock réel'!H82</f>
        <v>5</v>
      </c>
    </row>
    <row r="83" spans="2:17">
      <c r="B83" s="12" t="s">
        <v>48</v>
      </c>
      <c r="C83" s="16" t="str">
        <f>'Stock réel'!B83</f>
        <v>rapid surfaces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">
        <f t="shared" si="1"/>
        <v>0</v>
      </c>
      <c r="Q83" s="2">
        <f>'Stock réel'!H83</f>
        <v>1</v>
      </c>
    </row>
    <row r="84" spans="2:17">
      <c r="B84" s="12" t="s">
        <v>48</v>
      </c>
      <c r="C84" s="16" t="str">
        <f>'Stock réel'!B84</f>
        <v>rouleau vert prédécoupé 3 m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">
        <f t="shared" si="1"/>
        <v>0</v>
      </c>
      <c r="Q84" s="2">
        <f>'Stock réel'!H84</f>
        <v>2</v>
      </c>
    </row>
    <row r="85" spans="2:17">
      <c r="B85" s="12" t="s">
        <v>48</v>
      </c>
      <c r="C85" s="16" t="str">
        <f>'Stock réel'!B85</f>
        <v>sabots 37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">
        <f t="shared" si="1"/>
        <v>0</v>
      </c>
      <c r="Q85" s="2">
        <f>'Stock réel'!H85</f>
        <v>10</v>
      </c>
    </row>
    <row r="86" spans="2:17">
      <c r="B86" s="12" t="s">
        <v>48</v>
      </c>
      <c r="C86" s="16" t="str">
        <f>'Stock réel'!B86</f>
        <v>sacs aspi nilfisk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1">
        <f t="shared" si="1"/>
        <v>0</v>
      </c>
      <c r="Q86" s="2">
        <f>'Stock réel'!H86</f>
        <v>0</v>
      </c>
    </row>
    <row r="87" spans="2:17">
      <c r="B87" s="12" t="s">
        <v>45</v>
      </c>
      <c r="C87" s="16" t="str">
        <f>'Stock réel'!B87</f>
        <v>sacs aspi taski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">
        <f t="shared" si="1"/>
        <v>0</v>
      </c>
      <c r="Q87" s="2">
        <f>'Stock réel'!H87</f>
        <v>5</v>
      </c>
    </row>
    <row r="88" spans="2:17">
      <c r="B88" s="12"/>
      <c r="C88" s="16" t="str">
        <f>'Stock réel'!B88</f>
        <v>sacs blanc 10 l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1">
        <f t="shared" si="1"/>
        <v>0</v>
      </c>
      <c r="Q88" s="2">
        <f>'Stock réel'!H88</f>
        <v>0</v>
      </c>
    </row>
    <row r="89" spans="2:17">
      <c r="B89" s="12" t="s">
        <v>26</v>
      </c>
      <c r="C89" s="16" t="str">
        <f>'Stock réel'!B89</f>
        <v>sacs noir 100 l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1">
        <f t="shared" si="1"/>
        <v>0</v>
      </c>
      <c r="Q89" s="2">
        <f>'Stock réel'!H89</f>
        <v>0</v>
      </c>
    </row>
    <row r="90" spans="2:17">
      <c r="B90" s="12" t="s">
        <v>26</v>
      </c>
      <c r="C90" s="16" t="str">
        <f>'Stock réel'!B90</f>
        <v>sacs noir 130 l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1">
        <f t="shared" si="1"/>
        <v>0</v>
      </c>
      <c r="Q90" s="2">
        <f>'Stock réel'!H90</f>
        <v>7</v>
      </c>
    </row>
    <row r="91" spans="2:17">
      <c r="B91" s="12" t="s">
        <v>26</v>
      </c>
      <c r="C91" s="16" t="str">
        <f>'Stock réel'!B91</f>
        <v>sacs noir 30 l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1">
        <f t="shared" si="1"/>
        <v>0</v>
      </c>
      <c r="Q91" s="2">
        <f>'Stock réel'!H91</f>
        <v>7</v>
      </c>
    </row>
    <row r="92" spans="2:17">
      <c r="B92" s="12" t="s">
        <v>26</v>
      </c>
      <c r="C92" s="16" t="str">
        <f>'Stock réel'!B92</f>
        <v>sacs noir 50 l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1">
        <f t="shared" si="1"/>
        <v>0</v>
      </c>
      <c r="Q92" s="2">
        <f>'Stock réel'!H92</f>
        <v>7</v>
      </c>
    </row>
    <row r="93" spans="2:17">
      <c r="B93" s="12" t="s">
        <v>26</v>
      </c>
      <c r="C93" s="16" t="str">
        <f>'Stock réel'!B93</f>
        <v>savon bactéricide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1">
        <f t="shared" si="1"/>
        <v>0</v>
      </c>
      <c r="Q93" s="2">
        <f>'Stock réel'!H93</f>
        <v>0</v>
      </c>
    </row>
    <row r="94" spans="2:17">
      <c r="B94" s="12"/>
      <c r="C94" s="16" t="str">
        <f>'Stock réel'!B94</f>
        <v>savon doux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1">
        <f t="shared" si="1"/>
        <v>0</v>
      </c>
      <c r="Q94" s="2">
        <f>'Stock réel'!H94</f>
        <v>0</v>
      </c>
    </row>
    <row r="95" spans="2:17">
      <c r="B95" s="12"/>
      <c r="C95" s="16" t="str">
        <f>'Stock réel'!B95</f>
        <v>savon doux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1">
        <f t="shared" si="1"/>
        <v>0</v>
      </c>
      <c r="Q95" s="2">
        <f>'Stock réel'!H95</f>
        <v>1</v>
      </c>
    </row>
    <row r="96" spans="2:17">
      <c r="B96" s="12"/>
      <c r="C96" s="16" t="str">
        <f>'Stock réel'!B96</f>
        <v>savon mains purmouss 6 bidons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1">
        <f t="shared" si="1"/>
        <v>0</v>
      </c>
      <c r="Q96" s="2">
        <f>'Stock réel'!H96</f>
        <v>4</v>
      </c>
    </row>
    <row r="97" spans="2:17">
      <c r="B97" s="12" t="s">
        <v>49</v>
      </c>
      <c r="C97" s="16" t="str">
        <f>'Stock réel'!B97</f>
        <v>sel adoucisseur 25 kg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1">
        <f t="shared" si="1"/>
        <v>0</v>
      </c>
      <c r="Q97" s="2">
        <f>'Stock réel'!H97</f>
        <v>0</v>
      </c>
    </row>
    <row r="98" spans="2:17">
      <c r="B98" s="12" t="s">
        <v>49</v>
      </c>
      <c r="C98" s="16" t="str">
        <f>'Stock réel'!B98</f>
        <v>sel règénérant vaisselle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1">
        <f t="shared" si="1"/>
        <v>0</v>
      </c>
      <c r="Q98" s="2">
        <f>'Stock réel'!H98</f>
        <v>5</v>
      </c>
    </row>
    <row r="99" spans="2:17">
      <c r="B99" s="12" t="s">
        <v>46</v>
      </c>
      <c r="C99" s="16" t="str">
        <f>'Stock réel'!B99</f>
        <v>serviette 30x30cm techline + just one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1">
        <f t="shared" si="1"/>
        <v>0</v>
      </c>
      <c r="Q99" s="2">
        <f>'Stock réel'!H99</f>
        <v>6</v>
      </c>
    </row>
    <row r="100" spans="2:17">
      <c r="B100" s="12"/>
      <c r="C100" s="16" t="str">
        <f>'Stock réel'!B100</f>
        <v xml:space="preserve">support mop 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1">
        <f t="shared" si="1"/>
        <v>0</v>
      </c>
      <c r="Q100" s="2">
        <f>'Stock réel'!H100</f>
        <v>0</v>
      </c>
    </row>
    <row r="101" spans="2:17">
      <c r="B101" s="12"/>
      <c r="C101" s="16" t="str">
        <f>'Stock réel'!B101</f>
        <v>tampon blanc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1">
        <f t="shared" si="1"/>
        <v>0</v>
      </c>
      <c r="Q101" s="2">
        <f>'Stock réel'!H101</f>
        <v>42</v>
      </c>
    </row>
    <row r="102" spans="2:17">
      <c r="B102" s="12"/>
      <c r="C102" s="16" t="str">
        <f>'Stock réel'!B102</f>
        <v>tampon noir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1">
        <f t="shared" si="1"/>
        <v>0</v>
      </c>
      <c r="Q102" s="2">
        <f>'Stock réel'!H102</f>
        <v>11</v>
      </c>
    </row>
    <row r="103" spans="2:17">
      <c r="B103" s="12"/>
      <c r="C103" s="16" t="str">
        <f>'Stock réel'!B103</f>
        <v>tamponge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1">
        <f t="shared" si="1"/>
        <v>0</v>
      </c>
      <c r="Q103" s="2">
        <f>'Stock réel'!H103</f>
        <v>0</v>
      </c>
    </row>
    <row r="104" spans="2:17">
      <c r="B104" s="12"/>
      <c r="C104" s="16" t="str">
        <f>'Stock réel'!B104</f>
        <v>vadrouille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1">
        <f t="shared" si="1"/>
        <v>0</v>
      </c>
      <c r="Q104" s="2">
        <f>'Stock réel'!H104</f>
        <v>5</v>
      </c>
    </row>
    <row r="105" spans="2:17">
      <c r="B105" s="12" t="s">
        <v>45</v>
      </c>
      <c r="C105" s="16" t="str">
        <f>'Stock réel'!B105</f>
        <v>xspray 5 l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1">
        <f t="shared" si="1"/>
        <v>0</v>
      </c>
      <c r="Q105" s="2">
        <f>'Stock réel'!H105</f>
        <v>0</v>
      </c>
    </row>
    <row r="106" spans="2:17">
      <c r="B106" s="12" t="s">
        <v>45</v>
      </c>
      <c r="C106" s="16" t="str">
        <f>'Stock réel'!B106</f>
        <v xml:space="preserve">xspray 75 cl 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1">
        <f t="shared" si="1"/>
        <v>0</v>
      </c>
      <c r="Q106" s="2">
        <f>'Stock réel'!H106</f>
        <v>0</v>
      </c>
    </row>
    <row r="107" spans="2:17">
      <c r="B107" s="12"/>
      <c r="C107" s="16">
        <f>'Stock réel'!B107</f>
        <v>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1">
        <f t="shared" si="1"/>
        <v>0</v>
      </c>
      <c r="Q107" s="2">
        <f>'Stock réel'!H107</f>
        <v>0</v>
      </c>
    </row>
    <row r="108" spans="2:17">
      <c r="B108" s="12" t="s">
        <v>25</v>
      </c>
      <c r="C108" s="16">
        <f>'Stock réel'!B108</f>
        <v>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1">
        <f t="shared" si="1"/>
        <v>0</v>
      </c>
      <c r="Q108" s="2">
        <f>'Stock réel'!H108</f>
        <v>0</v>
      </c>
    </row>
    <row r="109" spans="2:17">
      <c r="B109" s="12" t="s">
        <v>46</v>
      </c>
      <c r="C109" s="16">
        <f>'Stock réel'!B109</f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1">
        <f t="shared" si="1"/>
        <v>0</v>
      </c>
      <c r="Q109" s="2">
        <f>'Stock réel'!H109</f>
        <v>0</v>
      </c>
    </row>
    <row r="110" spans="2:17">
      <c r="B110" s="12" t="s">
        <v>46</v>
      </c>
      <c r="C110" s="16">
        <f>'Stock réel'!B110</f>
        <v>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">
        <f t="shared" si="1"/>
        <v>0</v>
      </c>
      <c r="Q110" s="2">
        <f>'Stock réel'!H110</f>
        <v>0</v>
      </c>
    </row>
    <row r="111" spans="2:17">
      <c r="B111" s="12" t="s">
        <v>46</v>
      </c>
      <c r="C111" s="16">
        <f>'Stock réel'!B111</f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">
        <f t="shared" si="1"/>
        <v>0</v>
      </c>
      <c r="Q111" s="2">
        <f>'Stock réel'!H111</f>
        <v>0</v>
      </c>
    </row>
    <row r="112" spans="2:17">
      <c r="B112" s="12" t="s">
        <v>46</v>
      </c>
      <c r="C112" s="16">
        <f>'Stock réel'!B112</f>
        <v>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1">
        <f t="shared" si="1"/>
        <v>0</v>
      </c>
      <c r="Q112" s="2">
        <f>'Stock réel'!H112</f>
        <v>0</v>
      </c>
    </row>
    <row r="113" spans="2:17">
      <c r="B113" s="12" t="s">
        <v>46</v>
      </c>
      <c r="C113" s="16">
        <f>'Stock réel'!B113</f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1">
        <f t="shared" si="1"/>
        <v>0</v>
      </c>
      <c r="Q113" s="2">
        <f>'Stock réel'!H113</f>
        <v>0</v>
      </c>
    </row>
    <row r="114" spans="2:17">
      <c r="B114" s="12" t="s">
        <v>46</v>
      </c>
      <c r="C114" s="16">
        <f>'Stock réel'!B113</f>
        <v>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">
        <f t="shared" si="1"/>
        <v>0</v>
      </c>
      <c r="Q114" s="2">
        <f>'Stock réel'!H113</f>
        <v>0</v>
      </c>
    </row>
    <row r="115" spans="2:17">
      <c r="B115" s="12" t="s">
        <v>46</v>
      </c>
      <c r="C115" s="16">
        <f>'Stock réel'!B114</f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">
        <f t="shared" si="1"/>
        <v>0</v>
      </c>
      <c r="Q115" s="2">
        <f>'Stock réel'!H114</f>
        <v>0</v>
      </c>
    </row>
    <row r="116" spans="2:17">
      <c r="B116" s="12" t="s">
        <v>46</v>
      </c>
      <c r="C116" s="16" t="str">
        <f>'Stock réel'!B115</f>
        <v>blouses blanches cuisine 38/40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1">
        <f t="shared" si="1"/>
        <v>0</v>
      </c>
      <c r="Q116" s="2">
        <f>'Stock réel'!H115</f>
        <v>1</v>
      </c>
    </row>
    <row r="117" spans="2:17">
      <c r="B117" s="12" t="s">
        <v>46</v>
      </c>
      <c r="C117" s="16" t="str">
        <f>'Stock réel'!B116</f>
        <v>blouses blanches cuisine 42/44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1">
        <f t="shared" si="1"/>
        <v>0</v>
      </c>
      <c r="Q117" s="2">
        <f>'Stock réel'!H116</f>
        <v>3</v>
      </c>
    </row>
    <row r="118" spans="2:17">
      <c r="B118" s="12" t="s">
        <v>46</v>
      </c>
      <c r="C118" s="16" t="str">
        <f>'Stock réel'!B117</f>
        <v>blouses blanches cuisine 46/48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1">
        <f t="shared" si="1"/>
        <v>0</v>
      </c>
      <c r="Q118" s="2">
        <f>'Stock réel'!H117</f>
        <v>2</v>
      </c>
    </row>
    <row r="119" spans="2:17">
      <c r="B119" s="12" t="s">
        <v>46</v>
      </c>
      <c r="C119" s="16" t="str">
        <f>'Stock réel'!B118</f>
        <v>blouses ménage 38/40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1">
        <f t="shared" si="1"/>
        <v>0</v>
      </c>
      <c r="Q119" s="2">
        <f>'Stock réel'!H118</f>
        <v>0</v>
      </c>
    </row>
    <row r="120" spans="2:17">
      <c r="B120" s="12"/>
      <c r="C120" s="16" t="str">
        <f>'Stock réel'!B119</f>
        <v>blouses ménage 42/44 T3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">
        <f t="shared" si="1"/>
        <v>0</v>
      </c>
      <c r="Q120" s="2">
        <f>'Stock réel'!H119</f>
        <v>4</v>
      </c>
    </row>
    <row r="121" spans="2:17">
      <c r="B121" s="12"/>
      <c r="C121" s="16" t="str">
        <f>'Stock réel'!B120</f>
        <v>blouses ménage 46/48 T4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">
        <f t="shared" si="1"/>
        <v>0</v>
      </c>
      <c r="Q121" s="2">
        <f>'Stock réel'!H120</f>
        <v>4</v>
      </c>
    </row>
    <row r="122" spans="2:17">
      <c r="B122" s="12"/>
      <c r="C122" s="16" t="str">
        <f>'Stock réel'!B121</f>
        <v>blouses ménage 50/52 T6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1">
        <f t="shared" si="1"/>
        <v>0</v>
      </c>
      <c r="Q122" s="2">
        <f>'Stock réel'!H121</f>
        <v>2</v>
      </c>
    </row>
    <row r="123" spans="2:17">
      <c r="B123" s="12" t="s">
        <v>46</v>
      </c>
      <c r="C123" s="16">
        <f>'Stock réel'!B122</f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1">
        <f t="shared" si="1"/>
        <v>0</v>
      </c>
      <c r="Q123" s="2">
        <f>'Stock réel'!H122</f>
        <v>0</v>
      </c>
    </row>
    <row r="124" spans="2:17">
      <c r="B124" s="12" t="s">
        <v>46</v>
      </c>
      <c r="C124" s="16" t="str">
        <f>'Stock réel'!B123</f>
        <v>chaussures cuisine 37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1">
        <f t="shared" si="1"/>
        <v>0</v>
      </c>
      <c r="Q124" s="2">
        <f>'Stock réel'!H123</f>
        <v>4</v>
      </c>
    </row>
    <row r="125" spans="2:17">
      <c r="B125" s="12"/>
      <c r="C125" s="16" t="str">
        <f>'Stock réel'!B124</f>
        <v>chaussures cuisine 39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1">
        <f t="shared" si="1"/>
        <v>0</v>
      </c>
      <c r="Q125" s="2">
        <f>'Stock réel'!H124</f>
        <v>1</v>
      </c>
    </row>
    <row r="126" spans="2:17">
      <c r="B126" s="12" t="s">
        <v>26</v>
      </c>
      <c r="C126" s="16" t="str">
        <f>'Stock réel'!B125</f>
        <v>chaussures cuisine 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1">
        <f t="shared" si="1"/>
        <v>0</v>
      </c>
      <c r="Q126" s="2">
        <f>'Stock réel'!H125</f>
        <v>2</v>
      </c>
    </row>
    <row r="127" spans="2:17">
      <c r="B127" s="12" t="s">
        <v>26</v>
      </c>
      <c r="C127" s="16">
        <f>'Stock réel'!B126</f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1">
        <f t="shared" si="1"/>
        <v>0</v>
      </c>
      <c r="Q127" s="2">
        <f>'Stock réel'!H126</f>
        <v>0</v>
      </c>
    </row>
    <row r="128" spans="2:17">
      <c r="B128" s="12" t="s">
        <v>28</v>
      </c>
      <c r="C128" s="16" t="str">
        <f>'Stock réel'!B127</f>
        <v>sabots 37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1">
        <f t="shared" si="1"/>
        <v>0</v>
      </c>
      <c r="Q128" s="2">
        <f>'Stock réel'!H127</f>
        <v>2</v>
      </c>
    </row>
    <row r="129" spans="2:17">
      <c r="B129" s="12"/>
      <c r="C129" s="16" t="str">
        <f>'Stock réel'!B128</f>
        <v>sabots 38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1">
        <f t="shared" si="1"/>
        <v>0</v>
      </c>
      <c r="Q129" s="2">
        <f>'Stock réel'!H129</f>
        <v>0</v>
      </c>
    </row>
    <row r="130" spans="2:17">
      <c r="B130" s="12" t="s">
        <v>178</v>
      </c>
      <c r="C130" s="16" t="str">
        <f>'Stock réel'!B129</f>
        <v>sabots 39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1"/>
      <c r="Q130" s="2"/>
    </row>
    <row r="131" spans="2:17">
      <c r="B131" s="12"/>
      <c r="C131" s="16" t="str">
        <f>'Stock réel'!B130</f>
        <v>sabots 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1">
        <f t="shared" si="1"/>
        <v>0</v>
      </c>
      <c r="Q131" s="2">
        <f>'Stock réel'!H130</f>
        <v>0</v>
      </c>
    </row>
    <row r="132" spans="2:17">
      <c r="B132" s="12"/>
      <c r="C132" s="16" t="str">
        <f>'Stock réel'!B131</f>
        <v>sabots 41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1">
        <f t="shared" si="1"/>
        <v>0</v>
      </c>
      <c r="Q132" s="2">
        <f>'Stock réel'!H131</f>
        <v>0</v>
      </c>
    </row>
    <row r="133" spans="2:17">
      <c r="B133" s="12"/>
      <c r="C133" s="16">
        <f>'Stock réel'!B132</f>
        <v>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1">
        <f t="shared" si="1"/>
        <v>0</v>
      </c>
      <c r="Q133" s="2">
        <f>'Stock réel'!H132</f>
        <v>0</v>
      </c>
    </row>
    <row r="134" spans="2:17">
      <c r="B134" s="12"/>
      <c r="C134" s="16">
        <f>'Stock réel'!B133</f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1">
        <f t="shared" si="1"/>
        <v>0</v>
      </c>
      <c r="Q134" s="2">
        <f>'Stock réel'!H133</f>
        <v>0</v>
      </c>
    </row>
    <row r="135" spans="2:17">
      <c r="B135" s="12"/>
      <c r="C135" s="16">
        <f>'Stock réel'!B134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">
        <f t="shared" si="1"/>
        <v>0</v>
      </c>
      <c r="Q135" s="2">
        <f>'Stock réel'!H134</f>
        <v>0</v>
      </c>
    </row>
    <row r="136" spans="2:17">
      <c r="B136" s="12"/>
      <c r="C136" s="16">
        <f>'Stock réel'!B135</f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">
        <f t="shared" si="1"/>
        <v>0</v>
      </c>
      <c r="Q136" s="2">
        <f>'Stock réel'!H135</f>
        <v>0</v>
      </c>
    </row>
    <row r="137" spans="2:17">
      <c r="B137" s="12"/>
      <c r="C137" s="16">
        <f>'Stock réel'!B136</f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">
        <f t="shared" si="1"/>
        <v>0</v>
      </c>
      <c r="Q137" s="2">
        <f>'Stock réel'!H136</f>
        <v>0</v>
      </c>
    </row>
    <row r="138" spans="2:17">
      <c r="B138" s="12"/>
      <c r="C138" s="16">
        <f>'Stock réel'!B137</f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">
        <f t="shared" si="1"/>
        <v>0</v>
      </c>
      <c r="Q138" s="2">
        <f>'Stock réel'!H137</f>
        <v>0</v>
      </c>
    </row>
    <row r="139" spans="2:17">
      <c r="B139" s="12"/>
      <c r="C139" s="16">
        <f>'Stock réel'!B138</f>
        <v>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1">
        <f t="shared" si="1"/>
        <v>0</v>
      </c>
      <c r="Q139" s="2">
        <f>'Stock réel'!H138</f>
        <v>0</v>
      </c>
    </row>
    <row r="140" spans="2:17">
      <c r="B140" s="12"/>
      <c r="C140" s="16">
        <f>'Stock réel'!B139</f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">
        <f t="shared" si="1"/>
        <v>0</v>
      </c>
      <c r="Q140" s="2">
        <f>'Stock réel'!H139</f>
        <v>0</v>
      </c>
    </row>
    <row r="141" spans="2:17">
      <c r="B141" s="12"/>
      <c r="C141" s="16">
        <f>'Stock réel'!B140</f>
        <v>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1">
        <f t="shared" si="1"/>
        <v>0</v>
      </c>
      <c r="Q141" s="2">
        <f>'Stock réel'!H140</f>
        <v>0</v>
      </c>
    </row>
    <row r="142" spans="2:17">
      <c r="B142" s="12"/>
      <c r="C142" s="16">
        <f>'Stock réel'!B141</f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1">
        <f t="shared" si="1"/>
        <v>0</v>
      </c>
      <c r="Q142" s="2">
        <f>'Stock réel'!H141</f>
        <v>0</v>
      </c>
    </row>
    <row r="143" spans="2:17">
      <c r="B143" s="12"/>
      <c r="C143" s="16">
        <f>'Stock réel'!B142</f>
        <v>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1">
        <f t="shared" si="1"/>
        <v>0</v>
      </c>
      <c r="Q143" s="2">
        <f>'Stock réel'!H142</f>
        <v>0</v>
      </c>
    </row>
    <row r="144" spans="2:17">
      <c r="B144" s="12"/>
      <c r="C144" s="16">
        <f>'Stock réel'!B143</f>
        <v>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1">
        <f t="shared" si="1"/>
        <v>0</v>
      </c>
      <c r="Q144" s="2">
        <f>'Stock réel'!H143</f>
        <v>0</v>
      </c>
    </row>
    <row r="145" spans="2:17">
      <c r="B145" s="12"/>
      <c r="C145" s="16">
        <f>'Stock réel'!B144</f>
        <v>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1">
        <f>SUM(D145:O145)</f>
        <v>0</v>
      </c>
      <c r="Q145" s="2">
        <f>'Stock réel'!H144</f>
        <v>0</v>
      </c>
    </row>
    <row r="146" spans="2:17">
      <c r="B146" s="12"/>
      <c r="C146" s="16">
        <f>'Stock réel'!B145</f>
        <v>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1">
        <f>SUM(D146:O146)</f>
        <v>0</v>
      </c>
      <c r="Q146" s="2">
        <f>'Stock réel'!H145</f>
        <v>0</v>
      </c>
    </row>
    <row r="147" spans="2:17">
      <c r="P147" s="5"/>
      <c r="Q147" s="5"/>
    </row>
    <row r="148" spans="2:17">
      <c r="P148" s="5"/>
      <c r="Q148" s="5"/>
    </row>
    <row r="149" spans="2:17">
      <c r="P149" s="5"/>
      <c r="Q149" s="5"/>
    </row>
    <row r="150" spans="2:17">
      <c r="P150" s="5"/>
      <c r="Q150" s="5"/>
    </row>
    <row r="151" spans="2:17">
      <c r="P151" s="5"/>
      <c r="Q151" s="5"/>
    </row>
    <row r="152" spans="2:17">
      <c r="P152" s="5"/>
      <c r="Q152" s="5"/>
    </row>
    <row r="153" spans="2:17">
      <c r="C153" s="13">
        <f>'Stock réel'!B162</f>
        <v>0</v>
      </c>
      <c r="P153" s="5"/>
      <c r="Q153" s="5"/>
    </row>
    <row r="154" spans="2:17">
      <c r="C154" s="13">
        <f>'Stock réel'!B163</f>
        <v>0</v>
      </c>
      <c r="P154" s="5"/>
      <c r="Q154" s="5"/>
    </row>
    <row r="155" spans="2:17">
      <c r="C155" s="13">
        <f>'Stock réel'!B164</f>
        <v>0</v>
      </c>
      <c r="P155" s="5"/>
      <c r="Q155" s="5"/>
    </row>
    <row r="156" spans="2:17">
      <c r="C156" s="13">
        <f>'Stock réel'!B165</f>
        <v>0</v>
      </c>
      <c r="P156" s="5"/>
      <c r="Q156" s="5"/>
    </row>
    <row r="157" spans="2:17">
      <c r="C157" s="13">
        <f>'Stock réel'!B166</f>
        <v>0</v>
      </c>
      <c r="P157" s="5"/>
      <c r="Q157" s="5"/>
    </row>
    <row r="158" spans="2:17">
      <c r="C158" s="13">
        <f>'Stock réel'!B167</f>
        <v>0</v>
      </c>
      <c r="P158" s="5"/>
      <c r="Q158" s="5"/>
    </row>
    <row r="159" spans="2:17">
      <c r="C159" s="13">
        <f>'Stock réel'!B168</f>
        <v>0</v>
      </c>
      <c r="P159" s="5"/>
      <c r="Q159" s="5"/>
    </row>
    <row r="160" spans="2:17">
      <c r="C160" s="13">
        <f>'Stock réel'!B169</f>
        <v>0</v>
      </c>
      <c r="P160" s="5"/>
      <c r="Q160" s="5"/>
    </row>
    <row r="161" spans="3:17">
      <c r="C161" s="13">
        <f>'Stock réel'!B170</f>
        <v>0</v>
      </c>
      <c r="P161" s="5"/>
      <c r="Q161" s="5"/>
    </row>
    <row r="162" spans="3:17">
      <c r="C162" s="13">
        <f>'Stock réel'!B171</f>
        <v>0</v>
      </c>
      <c r="P162" s="5"/>
      <c r="Q162" s="5"/>
    </row>
    <row r="163" spans="3:17">
      <c r="C163" s="13">
        <f>'Stock réel'!B172</f>
        <v>0</v>
      </c>
      <c r="P163" s="5"/>
      <c r="Q163" s="5"/>
    </row>
    <row r="164" spans="3:17">
      <c r="C164" s="13">
        <f>'Stock réel'!B173</f>
        <v>0</v>
      </c>
      <c r="P164" s="5"/>
      <c r="Q164" s="5"/>
    </row>
    <row r="165" spans="3:17">
      <c r="C165" s="13">
        <f>'Stock réel'!B174</f>
        <v>0</v>
      </c>
      <c r="P165" s="5"/>
      <c r="Q165" s="5"/>
    </row>
    <row r="166" spans="3:17">
      <c r="C166" s="13">
        <f>'Stock réel'!B175</f>
        <v>0</v>
      </c>
      <c r="P166" s="5"/>
      <c r="Q166" s="5"/>
    </row>
    <row r="167" spans="3:17">
      <c r="C167" s="13">
        <f>'Stock réel'!B176</f>
        <v>0</v>
      </c>
      <c r="P167" s="5"/>
      <c r="Q167" s="5"/>
    </row>
    <row r="168" spans="3:17">
      <c r="C168" s="13">
        <f>'Stock réel'!B177</f>
        <v>0</v>
      </c>
      <c r="P168" s="5"/>
      <c r="Q168" s="5"/>
    </row>
    <row r="169" spans="3:17">
      <c r="C169" s="13">
        <f>'Stock réel'!B178</f>
        <v>0</v>
      </c>
      <c r="P169" s="5"/>
      <c r="Q169" s="5"/>
    </row>
    <row r="170" spans="3:17">
      <c r="C170" s="13">
        <f>'Stock réel'!B179</f>
        <v>0</v>
      </c>
      <c r="P170" s="5"/>
      <c r="Q170" s="5"/>
    </row>
    <row r="171" spans="3:17">
      <c r="C171" s="13">
        <f>'Stock réel'!B180</f>
        <v>0</v>
      </c>
      <c r="P171" s="5"/>
      <c r="Q171" s="5"/>
    </row>
    <row r="172" spans="3:17">
      <c r="C172" s="13">
        <f>'Stock réel'!B181</f>
        <v>0</v>
      </c>
      <c r="P172" s="5"/>
      <c r="Q172" s="5"/>
    </row>
    <row r="173" spans="3:17">
      <c r="C173" s="13">
        <f>'Stock réel'!B182</f>
        <v>0</v>
      </c>
      <c r="P173" s="5"/>
      <c r="Q173" s="5"/>
    </row>
    <row r="174" spans="3:17">
      <c r="C174" s="13">
        <f>'Stock réel'!B183</f>
        <v>0</v>
      </c>
      <c r="P174" s="5"/>
      <c r="Q174" s="5"/>
    </row>
    <row r="175" spans="3:17">
      <c r="C175" s="13">
        <f>'Stock réel'!B184</f>
        <v>0</v>
      </c>
      <c r="P175" s="5"/>
      <c r="Q175" s="5"/>
    </row>
    <row r="176" spans="3:17">
      <c r="C176" s="13">
        <f>'Stock réel'!B185</f>
        <v>0</v>
      </c>
      <c r="P176" s="5"/>
      <c r="Q176" s="5"/>
    </row>
    <row r="177" spans="3:17">
      <c r="C177" s="13">
        <f>'Stock réel'!B186</f>
        <v>0</v>
      </c>
      <c r="P177" s="5"/>
      <c r="Q177" s="5"/>
    </row>
    <row r="178" spans="3:17">
      <c r="C178" s="13">
        <f>'Stock réel'!B187</f>
        <v>0</v>
      </c>
      <c r="P178" s="5"/>
      <c r="Q178" s="5"/>
    </row>
    <row r="179" spans="3:17">
      <c r="C179" s="13">
        <f>'Stock réel'!B188</f>
        <v>0</v>
      </c>
      <c r="P179" s="5"/>
      <c r="Q179" s="5"/>
    </row>
    <row r="180" spans="3:17">
      <c r="C180" s="13">
        <f>'Stock réel'!B189</f>
        <v>0</v>
      </c>
      <c r="P180" s="5"/>
      <c r="Q180" s="5"/>
    </row>
    <row r="181" spans="3:17">
      <c r="C181" s="13">
        <f>'Stock réel'!B190</f>
        <v>0</v>
      </c>
      <c r="P181" s="5"/>
      <c r="Q181" s="5"/>
    </row>
    <row r="182" spans="3:17">
      <c r="C182" s="13">
        <f>'Stock réel'!B191</f>
        <v>0</v>
      </c>
      <c r="P182" s="5"/>
      <c r="Q182" s="5"/>
    </row>
    <row r="183" spans="3:17">
      <c r="C183" s="13">
        <f>'Stock réel'!B192</f>
        <v>0</v>
      </c>
      <c r="P183" s="5"/>
      <c r="Q183" s="5"/>
    </row>
    <row r="184" spans="3:17">
      <c r="C184" s="13">
        <f>'Stock réel'!B193</f>
        <v>0</v>
      </c>
      <c r="P184" s="5"/>
      <c r="Q184" s="5"/>
    </row>
    <row r="185" spans="3:17">
      <c r="C185" s="13">
        <f>'Stock réel'!B194</f>
        <v>0</v>
      </c>
      <c r="P185" s="5"/>
      <c r="Q185" s="5"/>
    </row>
    <row r="186" spans="3:17">
      <c r="C186" s="13">
        <f>'Stock réel'!B195</f>
        <v>0</v>
      </c>
      <c r="P186" s="5"/>
      <c r="Q186" s="5"/>
    </row>
    <row r="187" spans="3:17">
      <c r="C187" s="13">
        <f>'Stock réel'!B196</f>
        <v>0</v>
      </c>
      <c r="P187" s="5"/>
      <c r="Q187" s="5"/>
    </row>
    <row r="188" spans="3:17">
      <c r="C188" s="13">
        <f>'Stock réel'!B197</f>
        <v>0</v>
      </c>
      <c r="P188" s="5"/>
      <c r="Q188" s="5"/>
    </row>
    <row r="189" spans="3:17">
      <c r="C189" s="13">
        <f>'Stock réel'!B198</f>
        <v>0</v>
      </c>
      <c r="P189" s="5"/>
      <c r="Q189" s="5"/>
    </row>
    <row r="190" spans="3:17">
      <c r="C190" s="13">
        <f>'Stock réel'!B199</f>
        <v>0</v>
      </c>
      <c r="P190" s="5"/>
      <c r="Q190" s="5"/>
    </row>
    <row r="191" spans="3:17">
      <c r="C191" s="13">
        <f>'Stock réel'!B200</f>
        <v>0</v>
      </c>
      <c r="P191" s="5"/>
      <c r="Q191" s="5"/>
    </row>
    <row r="192" spans="3:17">
      <c r="C192" s="13">
        <f>'Stock réel'!B201</f>
        <v>0</v>
      </c>
      <c r="P192" s="5"/>
      <c r="Q192" s="5"/>
    </row>
    <row r="193" spans="3:17">
      <c r="C193" s="13">
        <f>'Stock réel'!B202</f>
        <v>0</v>
      </c>
      <c r="P193" s="5"/>
      <c r="Q193" s="5"/>
    </row>
    <row r="194" spans="3:17">
      <c r="C194" s="13">
        <f>'Stock réel'!B203</f>
        <v>0</v>
      </c>
      <c r="P194" s="5"/>
      <c r="Q194" s="5"/>
    </row>
    <row r="195" spans="3:17">
      <c r="C195" s="13">
        <f>'Stock réel'!B204</f>
        <v>0</v>
      </c>
      <c r="P195" s="5"/>
      <c r="Q195" s="5"/>
    </row>
    <row r="196" spans="3:17">
      <c r="C196" s="13">
        <f>'Stock réel'!B205</f>
        <v>0</v>
      </c>
      <c r="P196" s="5"/>
      <c r="Q196" s="5"/>
    </row>
    <row r="197" spans="3:17">
      <c r="C197" s="13">
        <f>'Stock réel'!B206</f>
        <v>0</v>
      </c>
      <c r="P197" s="5"/>
      <c r="Q197" s="5"/>
    </row>
    <row r="198" spans="3:17">
      <c r="C198" s="13">
        <f>'Stock réel'!B207</f>
        <v>0</v>
      </c>
      <c r="P198" s="5"/>
      <c r="Q198" s="5"/>
    </row>
    <row r="199" spans="3:17">
      <c r="C199" s="13">
        <f>'Stock réel'!B208</f>
        <v>0</v>
      </c>
      <c r="P199" s="5"/>
      <c r="Q199" s="5"/>
    </row>
    <row r="200" spans="3:17">
      <c r="C200" s="13">
        <f>'Stock réel'!B209</f>
        <v>0</v>
      </c>
      <c r="P200" s="5"/>
      <c r="Q200" s="5"/>
    </row>
    <row r="201" spans="3:17">
      <c r="C201" s="13">
        <f>'Stock réel'!B210</f>
        <v>0</v>
      </c>
      <c r="P201" s="5"/>
      <c r="Q201" s="5"/>
    </row>
    <row r="202" spans="3:17">
      <c r="C202" s="13">
        <f>'Stock réel'!B211</f>
        <v>0</v>
      </c>
      <c r="P202" s="5"/>
      <c r="Q202" s="5"/>
    </row>
    <row r="203" spans="3:17">
      <c r="C203" s="13">
        <f>'Stock réel'!B212</f>
        <v>0</v>
      </c>
      <c r="P203" s="5"/>
      <c r="Q203" s="5"/>
    </row>
    <row r="204" spans="3:17">
      <c r="C204" s="13">
        <f>'Stock réel'!B213</f>
        <v>0</v>
      </c>
      <c r="P204" s="5"/>
      <c r="Q204" s="5"/>
    </row>
    <row r="205" spans="3:17">
      <c r="C205" s="13">
        <f>'Stock réel'!B214</f>
        <v>0</v>
      </c>
      <c r="P205" s="5"/>
      <c r="Q205" s="5"/>
    </row>
    <row r="206" spans="3:17">
      <c r="C206" s="13">
        <f>'Stock réel'!B215</f>
        <v>0</v>
      </c>
      <c r="P206" s="5"/>
      <c r="Q206" s="5"/>
    </row>
    <row r="207" spans="3:17">
      <c r="C207" s="13">
        <f>'Stock réel'!B216</f>
        <v>0</v>
      </c>
      <c r="P207" s="5"/>
      <c r="Q207" s="5"/>
    </row>
    <row r="208" spans="3:17">
      <c r="C208" s="13">
        <f>'Stock réel'!B217</f>
        <v>0</v>
      </c>
      <c r="P208" s="5"/>
      <c r="Q208" s="5"/>
    </row>
    <row r="209" spans="3:17">
      <c r="C209" s="13">
        <f>'Stock réel'!B218</f>
        <v>0</v>
      </c>
      <c r="P209" s="5"/>
      <c r="Q209" s="5"/>
    </row>
    <row r="210" spans="3:17">
      <c r="C210" s="13">
        <f>'Stock réel'!B219</f>
        <v>0</v>
      </c>
      <c r="P210" s="5"/>
      <c r="Q210" s="5"/>
    </row>
    <row r="211" spans="3:17">
      <c r="C211" s="13">
        <f>'Stock réel'!B220</f>
        <v>0</v>
      </c>
      <c r="P211" s="5"/>
      <c r="Q211" s="5"/>
    </row>
    <row r="212" spans="3:17">
      <c r="C212" s="13">
        <f>'Stock réel'!B221</f>
        <v>0</v>
      </c>
      <c r="P212" s="5"/>
      <c r="Q212" s="5"/>
    </row>
    <row r="213" spans="3:17">
      <c r="C213" s="13">
        <f>'Stock réel'!B222</f>
        <v>0</v>
      </c>
      <c r="P213" s="5"/>
      <c r="Q213" s="5"/>
    </row>
    <row r="214" spans="3:17">
      <c r="C214" s="13">
        <f>'Stock réel'!B223</f>
        <v>0</v>
      </c>
      <c r="P214" s="5"/>
      <c r="Q214" s="5"/>
    </row>
    <row r="215" spans="3:17">
      <c r="C215" s="13">
        <f>'Stock réel'!B224</f>
        <v>0</v>
      </c>
      <c r="P215" s="5"/>
      <c r="Q215" s="5"/>
    </row>
    <row r="216" spans="3:17">
      <c r="C216" s="13">
        <f>'Stock réel'!B225</f>
        <v>0</v>
      </c>
      <c r="P216" s="5"/>
      <c r="Q216" s="5"/>
    </row>
    <row r="217" spans="3:17">
      <c r="C217" s="13">
        <f>'Stock réel'!B226</f>
        <v>0</v>
      </c>
      <c r="P217" s="5"/>
      <c r="Q217" s="5"/>
    </row>
    <row r="218" spans="3:17">
      <c r="C218" s="13">
        <f>'Stock réel'!B227</f>
        <v>0</v>
      </c>
      <c r="P218" s="5"/>
      <c r="Q218" s="5"/>
    </row>
    <row r="219" spans="3:17">
      <c r="C219" s="13">
        <f>'Stock réel'!B228</f>
        <v>0</v>
      </c>
      <c r="P219" s="5"/>
      <c r="Q219" s="5"/>
    </row>
    <row r="220" spans="3:17">
      <c r="C220" s="13">
        <f>'Stock réel'!B229</f>
        <v>0</v>
      </c>
      <c r="P220" s="5"/>
      <c r="Q220" s="5"/>
    </row>
    <row r="221" spans="3:17">
      <c r="C221" s="13">
        <f>'Stock réel'!B230</f>
        <v>0</v>
      </c>
      <c r="P221" s="5"/>
      <c r="Q221" s="5"/>
    </row>
    <row r="222" spans="3:17">
      <c r="C222" s="13">
        <f>'Stock réel'!B231</f>
        <v>0</v>
      </c>
      <c r="P222" s="5"/>
      <c r="Q222" s="5"/>
    </row>
    <row r="223" spans="3:17">
      <c r="C223" s="13">
        <f>'Stock réel'!B232</f>
        <v>0</v>
      </c>
      <c r="P223" s="5"/>
      <c r="Q223" s="5"/>
    </row>
    <row r="224" spans="3:17">
      <c r="C224" s="13">
        <f>'Stock réel'!B233</f>
        <v>0</v>
      </c>
      <c r="P224" s="5"/>
      <c r="Q224" s="5"/>
    </row>
    <row r="225" spans="3:17">
      <c r="C225" s="13">
        <f>'Stock réel'!B234</f>
        <v>0</v>
      </c>
      <c r="P225" s="5"/>
      <c r="Q225" s="5"/>
    </row>
    <row r="226" spans="3:17">
      <c r="C226" s="13">
        <f>'Stock réel'!B235</f>
        <v>0</v>
      </c>
      <c r="P226" s="5"/>
      <c r="Q226" s="5"/>
    </row>
    <row r="227" spans="3:17">
      <c r="C227" s="13">
        <f>'Stock réel'!B236</f>
        <v>0</v>
      </c>
      <c r="P227" s="5"/>
      <c r="Q227" s="5"/>
    </row>
    <row r="228" spans="3:17">
      <c r="C228" s="13">
        <f>'Stock réel'!B237</f>
        <v>0</v>
      </c>
      <c r="P228" s="5"/>
      <c r="Q228" s="5"/>
    </row>
    <row r="229" spans="3:17">
      <c r="C229" s="13">
        <f>'Stock réel'!B238</f>
        <v>0</v>
      </c>
      <c r="P229" s="5"/>
      <c r="Q229" s="5"/>
    </row>
    <row r="230" spans="3:17">
      <c r="C230" s="13">
        <f>'Stock réel'!B239</f>
        <v>0</v>
      </c>
      <c r="P230" s="5"/>
      <c r="Q230" s="5"/>
    </row>
    <row r="231" spans="3:17">
      <c r="C231" s="13">
        <f>'Stock réel'!B240</f>
        <v>0</v>
      </c>
      <c r="P231" s="5"/>
      <c r="Q231" s="5"/>
    </row>
    <row r="232" spans="3:17">
      <c r="C232" s="13">
        <f>'Stock réel'!B241</f>
        <v>0</v>
      </c>
      <c r="P232" s="5"/>
      <c r="Q232" s="5"/>
    </row>
    <row r="233" spans="3:17">
      <c r="C233" s="13">
        <f>'Stock réel'!B242</f>
        <v>0</v>
      </c>
      <c r="P233" s="5"/>
      <c r="Q233" s="5"/>
    </row>
    <row r="234" spans="3:17">
      <c r="C234" s="13">
        <f>'Stock réel'!B243</f>
        <v>0</v>
      </c>
      <c r="P234" s="5"/>
      <c r="Q234" s="5"/>
    </row>
    <row r="235" spans="3:17">
      <c r="C235" s="13">
        <f>'Stock réel'!B244</f>
        <v>0</v>
      </c>
      <c r="P235" s="5"/>
      <c r="Q235" s="5"/>
    </row>
    <row r="236" spans="3:17">
      <c r="C236" s="13">
        <f>'Stock réel'!B245</f>
        <v>0</v>
      </c>
      <c r="P236" s="5"/>
      <c r="Q236" s="5"/>
    </row>
    <row r="237" spans="3:17">
      <c r="C237" s="13">
        <f>'Stock réel'!B246</f>
        <v>0</v>
      </c>
      <c r="P237" s="5"/>
      <c r="Q237" s="5"/>
    </row>
    <row r="238" spans="3:17">
      <c r="C238" s="13">
        <f>'Stock réel'!B247</f>
        <v>0</v>
      </c>
      <c r="P238" s="5"/>
      <c r="Q238" s="5"/>
    </row>
    <row r="239" spans="3:17">
      <c r="C239" s="13">
        <f>'Stock réel'!B248</f>
        <v>0</v>
      </c>
      <c r="P239" s="5"/>
      <c r="Q239" s="5"/>
    </row>
    <row r="240" spans="3:17">
      <c r="C240" s="13">
        <f>'Stock réel'!B249</f>
        <v>0</v>
      </c>
      <c r="P240" s="5"/>
      <c r="Q240" s="5"/>
    </row>
    <row r="241" spans="3:17">
      <c r="C241" s="13">
        <f>'Stock réel'!B250</f>
        <v>0</v>
      </c>
      <c r="P241" s="5"/>
      <c r="Q241" s="5"/>
    </row>
    <row r="242" spans="3:17">
      <c r="C242" s="13">
        <f>'Stock réel'!B251</f>
        <v>0</v>
      </c>
      <c r="P242" s="5"/>
      <c r="Q242" s="5"/>
    </row>
    <row r="243" spans="3:17">
      <c r="C243" s="13">
        <f>'Stock réel'!B252</f>
        <v>0</v>
      </c>
      <c r="P243" s="5"/>
      <c r="Q243" s="5"/>
    </row>
    <row r="244" spans="3:17">
      <c r="C244" s="13">
        <f>'Stock réel'!B253</f>
        <v>0</v>
      </c>
      <c r="P244" s="5"/>
      <c r="Q244" s="5"/>
    </row>
    <row r="245" spans="3:17">
      <c r="C245" s="13">
        <f>'Stock réel'!B254</f>
        <v>0</v>
      </c>
      <c r="P245" s="5"/>
      <c r="Q245" s="5"/>
    </row>
    <row r="246" spans="3:17">
      <c r="C246" s="13">
        <f>'Stock réel'!B255</f>
        <v>0</v>
      </c>
      <c r="P246" s="5"/>
      <c r="Q246" s="5"/>
    </row>
    <row r="247" spans="3:17">
      <c r="C247" s="13">
        <f>'Stock réel'!B256</f>
        <v>0</v>
      </c>
      <c r="P247" s="5"/>
      <c r="Q247" s="5"/>
    </row>
    <row r="248" spans="3:17">
      <c r="C248" s="13">
        <f>'Stock réel'!B257</f>
        <v>0</v>
      </c>
      <c r="P248" s="5"/>
      <c r="Q248" s="5"/>
    </row>
    <row r="249" spans="3:17">
      <c r="C249" s="13">
        <f>'Stock réel'!B258</f>
        <v>0</v>
      </c>
      <c r="P249" s="5"/>
      <c r="Q249" s="5"/>
    </row>
    <row r="250" spans="3:17">
      <c r="C250" s="13">
        <f>'Stock réel'!B259</f>
        <v>0</v>
      </c>
      <c r="P250" s="5"/>
      <c r="Q250" s="5"/>
    </row>
    <row r="251" spans="3:17">
      <c r="C251" s="13">
        <f>'Stock réel'!B260</f>
        <v>0</v>
      </c>
      <c r="P251" s="5"/>
      <c r="Q251" s="5"/>
    </row>
    <row r="252" spans="3:17">
      <c r="C252" s="13">
        <f>'Stock réel'!B261</f>
        <v>0</v>
      </c>
      <c r="P252" s="5"/>
      <c r="Q252" s="5"/>
    </row>
    <row r="253" spans="3:17">
      <c r="C253" s="13">
        <f>'Stock réel'!B262</f>
        <v>0</v>
      </c>
      <c r="P253" s="5"/>
      <c r="Q253" s="5"/>
    </row>
    <row r="254" spans="3:17">
      <c r="C254" s="13">
        <f>'Stock réel'!B263</f>
        <v>0</v>
      </c>
      <c r="P254" s="5"/>
      <c r="Q254" s="5"/>
    </row>
    <row r="255" spans="3:17">
      <c r="C255" s="13">
        <f>'Stock réel'!B264</f>
        <v>0</v>
      </c>
      <c r="P255" s="5"/>
      <c r="Q255" s="5"/>
    </row>
    <row r="256" spans="3:17">
      <c r="C256" s="13">
        <f>'Stock réel'!B265</f>
        <v>0</v>
      </c>
      <c r="P256" s="5"/>
      <c r="Q256" s="5"/>
    </row>
    <row r="257" spans="3:17">
      <c r="C257" s="13">
        <f>'Stock réel'!B266</f>
        <v>0</v>
      </c>
      <c r="P257" s="5"/>
      <c r="Q257" s="5"/>
    </row>
    <row r="258" spans="3:17">
      <c r="C258" s="13">
        <f>'Stock réel'!B267</f>
        <v>0</v>
      </c>
      <c r="P258" s="5"/>
      <c r="Q258" s="5"/>
    </row>
    <row r="259" spans="3:17">
      <c r="C259" s="13">
        <f>'Stock réel'!B268</f>
        <v>0</v>
      </c>
      <c r="P259" s="5"/>
      <c r="Q259" s="5"/>
    </row>
    <row r="260" spans="3:17">
      <c r="C260" s="13">
        <f>'Stock réel'!B269</f>
        <v>0</v>
      </c>
      <c r="P260" s="5"/>
      <c r="Q260" s="5"/>
    </row>
    <row r="261" spans="3:17">
      <c r="C261" s="13">
        <f>'Stock réel'!B270</f>
        <v>0</v>
      </c>
      <c r="P261" s="5"/>
      <c r="Q261" s="5"/>
    </row>
    <row r="262" spans="3:17">
      <c r="C262" s="13">
        <f>'Stock réel'!B271</f>
        <v>0</v>
      </c>
      <c r="P262" s="5"/>
      <c r="Q262" s="5"/>
    </row>
    <row r="263" spans="3:17">
      <c r="C263" s="13">
        <f>'Stock réel'!B272</f>
        <v>0</v>
      </c>
      <c r="P263" s="5"/>
      <c r="Q263" s="5"/>
    </row>
    <row r="264" spans="3:17">
      <c r="C264" s="13">
        <f>'Stock réel'!B273</f>
        <v>0</v>
      </c>
      <c r="P264" s="5"/>
      <c r="Q264" s="5"/>
    </row>
    <row r="265" spans="3:17">
      <c r="C265" s="13">
        <f>'Stock réel'!B274</f>
        <v>0</v>
      </c>
      <c r="P265" s="5"/>
      <c r="Q265" s="5"/>
    </row>
    <row r="266" spans="3:17">
      <c r="C266" s="13">
        <f>'Stock réel'!B275</f>
        <v>0</v>
      </c>
      <c r="P266" s="5"/>
      <c r="Q266" s="5"/>
    </row>
    <row r="267" spans="3:17">
      <c r="C267" s="13">
        <f>'Stock réel'!B276</f>
        <v>0</v>
      </c>
      <c r="P267" s="5"/>
      <c r="Q267" s="5"/>
    </row>
    <row r="268" spans="3:17">
      <c r="C268" s="13">
        <f>'Stock réel'!B277</f>
        <v>0</v>
      </c>
      <c r="P268" s="5"/>
      <c r="Q268" s="5"/>
    </row>
    <row r="269" spans="3:17">
      <c r="C269" s="13">
        <f>'Stock réel'!B278</f>
        <v>0</v>
      </c>
      <c r="P269" s="5"/>
      <c r="Q269" s="5"/>
    </row>
    <row r="270" spans="3:17">
      <c r="C270" s="13">
        <f>'Stock réel'!B279</f>
        <v>0</v>
      </c>
      <c r="P270" s="5"/>
      <c r="Q270" s="5"/>
    </row>
    <row r="271" spans="3:17">
      <c r="C271" s="13">
        <f>'Stock réel'!B280</f>
        <v>0</v>
      </c>
      <c r="P271" s="5"/>
      <c r="Q271" s="5"/>
    </row>
    <row r="272" spans="3:17">
      <c r="C272" s="13">
        <f>'Stock réel'!B281</f>
        <v>0</v>
      </c>
      <c r="P272" s="5"/>
      <c r="Q272" s="5"/>
    </row>
    <row r="273" spans="3:17">
      <c r="C273" s="13">
        <f>'Stock réel'!B282</f>
        <v>0</v>
      </c>
      <c r="P273" s="5"/>
      <c r="Q273" s="5"/>
    </row>
    <row r="274" spans="3:17">
      <c r="C274" s="13">
        <f>'Stock réel'!B283</f>
        <v>0</v>
      </c>
      <c r="P274" s="5"/>
      <c r="Q274" s="5"/>
    </row>
    <row r="275" spans="3:17">
      <c r="C275" s="13">
        <f>'Stock réel'!B284</f>
        <v>0</v>
      </c>
      <c r="P275" s="5"/>
      <c r="Q275" s="5"/>
    </row>
    <row r="276" spans="3:17">
      <c r="C276" s="13">
        <f>'Stock réel'!B285</f>
        <v>0</v>
      </c>
      <c r="P276" s="5"/>
      <c r="Q276" s="5"/>
    </row>
    <row r="277" spans="3:17">
      <c r="C277" s="13">
        <f>'Stock réel'!B286</f>
        <v>0</v>
      </c>
      <c r="P277" s="5"/>
      <c r="Q277" s="5"/>
    </row>
    <row r="278" spans="3:17">
      <c r="C278" s="13">
        <f>'Stock réel'!B287</f>
        <v>0</v>
      </c>
      <c r="P278" s="5"/>
      <c r="Q278" s="5"/>
    </row>
    <row r="279" spans="3:17">
      <c r="C279" s="13">
        <f>'Stock réel'!B288</f>
        <v>0</v>
      </c>
      <c r="P279" s="5"/>
      <c r="Q279" s="5"/>
    </row>
    <row r="280" spans="3:17">
      <c r="C280" s="13">
        <f>'Stock réel'!B289</f>
        <v>0</v>
      </c>
      <c r="P280" s="5"/>
      <c r="Q280" s="5"/>
    </row>
    <row r="281" spans="3:17">
      <c r="C281" s="13">
        <f>'Stock réel'!B290</f>
        <v>0</v>
      </c>
      <c r="P281" s="5"/>
      <c r="Q281" s="5"/>
    </row>
    <row r="282" spans="3:17">
      <c r="C282" s="13">
        <f>'Stock réel'!B291</f>
        <v>0</v>
      </c>
      <c r="P282" s="5"/>
      <c r="Q282" s="5"/>
    </row>
    <row r="283" spans="3:17">
      <c r="C283" s="13">
        <f>'Stock réel'!B292</f>
        <v>0</v>
      </c>
      <c r="P283" s="5"/>
      <c r="Q283" s="5"/>
    </row>
    <row r="284" spans="3:17">
      <c r="C284" s="13">
        <f>'Stock réel'!B293</f>
        <v>0</v>
      </c>
      <c r="P284" s="5"/>
      <c r="Q284" s="5"/>
    </row>
    <row r="285" spans="3:17">
      <c r="C285" s="13">
        <f>'Stock réel'!B294</f>
        <v>0</v>
      </c>
      <c r="P285" s="5"/>
      <c r="Q285" s="5"/>
    </row>
    <row r="286" spans="3:17">
      <c r="C286" s="13">
        <f>'Stock réel'!B295</f>
        <v>0</v>
      </c>
      <c r="P286" s="5"/>
      <c r="Q286" s="5"/>
    </row>
    <row r="287" spans="3:17">
      <c r="C287" s="13">
        <f>'Stock réel'!B296</f>
        <v>0</v>
      </c>
      <c r="P287" s="5"/>
      <c r="Q287" s="5"/>
    </row>
    <row r="288" spans="3:17">
      <c r="C288" s="13">
        <f>'Stock réel'!B297</f>
        <v>0</v>
      </c>
      <c r="P288" s="5"/>
      <c r="Q288" s="5"/>
    </row>
    <row r="289" spans="3:17">
      <c r="C289" s="13">
        <f>'Stock réel'!B298</f>
        <v>0</v>
      </c>
      <c r="P289" s="5"/>
      <c r="Q289" s="5"/>
    </row>
    <row r="290" spans="3:17">
      <c r="C290" s="13">
        <f>'Stock réel'!B299</f>
        <v>0</v>
      </c>
      <c r="P290" s="5"/>
      <c r="Q290" s="5"/>
    </row>
    <row r="291" spans="3:17">
      <c r="C291" s="13">
        <f>'Stock réel'!B300</f>
        <v>0</v>
      </c>
      <c r="P291" s="5"/>
      <c r="Q291" s="5"/>
    </row>
    <row r="292" spans="3:17">
      <c r="C292" s="13">
        <f>'Stock réel'!B301</f>
        <v>0</v>
      </c>
      <c r="P292" s="5"/>
      <c r="Q292" s="5"/>
    </row>
    <row r="293" spans="3:17">
      <c r="C293" s="13">
        <f>'Stock réel'!B302</f>
        <v>0</v>
      </c>
      <c r="P293" s="5"/>
      <c r="Q293" s="5"/>
    </row>
    <row r="294" spans="3:17">
      <c r="C294" s="13">
        <f>'Stock réel'!B303</f>
        <v>0</v>
      </c>
      <c r="P294" s="5"/>
      <c r="Q294" s="5"/>
    </row>
    <row r="295" spans="3:17">
      <c r="C295" s="13">
        <f>'Stock réel'!B304</f>
        <v>0</v>
      </c>
      <c r="P295" s="5"/>
      <c r="Q295" s="5"/>
    </row>
    <row r="296" spans="3:17">
      <c r="C296" s="13">
        <f>'Stock réel'!B305</f>
        <v>0</v>
      </c>
      <c r="P296" s="5"/>
      <c r="Q296" s="5"/>
    </row>
    <row r="297" spans="3:17">
      <c r="C297" s="13">
        <f>'Stock réel'!B306</f>
        <v>0</v>
      </c>
      <c r="P297" s="5"/>
      <c r="Q297" s="5"/>
    </row>
    <row r="298" spans="3:17">
      <c r="C298" s="13">
        <f>'Stock réel'!B307</f>
        <v>0</v>
      </c>
      <c r="P298" s="5"/>
      <c r="Q298" s="5"/>
    </row>
    <row r="299" spans="3:17">
      <c r="C299" s="13">
        <f>'Stock réel'!B308</f>
        <v>0</v>
      </c>
      <c r="P299" s="5"/>
      <c r="Q299" s="5"/>
    </row>
    <row r="300" spans="3:17">
      <c r="C300" s="13">
        <f>'Stock réel'!B309</f>
        <v>0</v>
      </c>
      <c r="P300" s="5"/>
      <c r="Q300" s="5"/>
    </row>
    <row r="301" spans="3:17">
      <c r="C301" s="13">
        <f>'Stock réel'!B310</f>
        <v>0</v>
      </c>
      <c r="P301" s="5"/>
      <c r="Q301" s="5"/>
    </row>
    <row r="302" spans="3:17">
      <c r="C302" s="13">
        <f>'Stock réel'!B311</f>
        <v>0</v>
      </c>
      <c r="P302" s="5"/>
      <c r="Q302" s="5"/>
    </row>
    <row r="303" spans="3:17">
      <c r="C303" s="13">
        <f>'Stock réel'!B312</f>
        <v>0</v>
      </c>
      <c r="P303" s="5"/>
      <c r="Q303" s="5"/>
    </row>
    <row r="304" spans="3:17">
      <c r="C304" s="13">
        <f>'Stock réel'!B313</f>
        <v>0</v>
      </c>
      <c r="P304" s="5"/>
      <c r="Q304" s="5"/>
    </row>
    <row r="305" spans="3:17">
      <c r="C305" s="13">
        <f>'Stock réel'!B314</f>
        <v>0</v>
      </c>
      <c r="P305" s="5"/>
      <c r="Q305" s="5"/>
    </row>
    <row r="306" spans="3:17">
      <c r="C306" s="13">
        <f>'Stock réel'!B315</f>
        <v>0</v>
      </c>
      <c r="P306" s="5"/>
      <c r="Q306" s="5"/>
    </row>
    <row r="307" spans="3:17">
      <c r="C307" s="13">
        <f>'Stock réel'!B316</f>
        <v>0</v>
      </c>
      <c r="P307" s="5"/>
      <c r="Q307" s="5"/>
    </row>
    <row r="308" spans="3:17">
      <c r="C308" s="13">
        <f>'Stock réel'!B317</f>
        <v>0</v>
      </c>
      <c r="P308" s="5"/>
      <c r="Q308" s="5"/>
    </row>
    <row r="309" spans="3:17">
      <c r="C309" s="13">
        <f>'Stock réel'!B318</f>
        <v>0</v>
      </c>
      <c r="P309" s="5"/>
      <c r="Q309" s="5"/>
    </row>
    <row r="310" spans="3:17">
      <c r="C310" s="13">
        <f>'Stock réel'!B319</f>
        <v>0</v>
      </c>
      <c r="P310" s="5"/>
      <c r="Q310" s="5"/>
    </row>
    <row r="311" spans="3:17">
      <c r="C311" s="13">
        <f>'Stock réel'!B320</f>
        <v>0</v>
      </c>
      <c r="P311" s="5"/>
      <c r="Q311" s="5"/>
    </row>
    <row r="312" spans="3:17">
      <c r="C312" s="13">
        <f>'Stock réel'!B321</f>
        <v>0</v>
      </c>
      <c r="P312" s="5"/>
      <c r="Q312" s="5"/>
    </row>
    <row r="313" spans="3:17">
      <c r="C313" s="13">
        <f>'Stock réel'!B322</f>
        <v>0</v>
      </c>
      <c r="P313" s="5"/>
      <c r="Q313" s="5"/>
    </row>
    <row r="314" spans="3:17">
      <c r="C314" s="13">
        <f>'Stock réel'!B323</f>
        <v>0</v>
      </c>
      <c r="P314" s="5"/>
      <c r="Q314" s="5"/>
    </row>
    <row r="315" spans="3:17">
      <c r="C315" s="13">
        <f>'Stock réel'!B324</f>
        <v>0</v>
      </c>
      <c r="P315" s="5"/>
      <c r="Q315" s="5"/>
    </row>
    <row r="316" spans="3:17">
      <c r="C316" s="13">
        <f>'Stock réel'!B325</f>
        <v>0</v>
      </c>
      <c r="P316" s="5"/>
      <c r="Q316" s="5"/>
    </row>
    <row r="317" spans="3:17">
      <c r="C317" s="13">
        <f>'Stock réel'!B326</f>
        <v>0</v>
      </c>
      <c r="P317" s="5"/>
      <c r="Q317" s="5"/>
    </row>
    <row r="318" spans="3:17">
      <c r="C318" s="13">
        <f>'Stock réel'!B327</f>
        <v>0</v>
      </c>
      <c r="P318" s="5"/>
      <c r="Q318" s="5"/>
    </row>
    <row r="319" spans="3:17">
      <c r="C319" s="13">
        <f>'Stock réel'!B328</f>
        <v>0</v>
      </c>
      <c r="P319" s="5"/>
      <c r="Q319" s="5"/>
    </row>
    <row r="320" spans="3:17">
      <c r="C320" s="13">
        <f>'Stock réel'!B329</f>
        <v>0</v>
      </c>
      <c r="P320" s="5"/>
      <c r="Q320" s="5"/>
    </row>
    <row r="321" spans="3:17">
      <c r="C321" s="13">
        <f>'Stock réel'!B330</f>
        <v>0</v>
      </c>
      <c r="P321" s="5"/>
      <c r="Q321" s="5"/>
    </row>
    <row r="322" spans="3:17">
      <c r="C322" s="13">
        <f>'Stock réel'!B331</f>
        <v>0</v>
      </c>
      <c r="P322" s="5"/>
      <c r="Q322" s="5"/>
    </row>
    <row r="323" spans="3:17">
      <c r="C323" s="13">
        <f>'Stock réel'!B332</f>
        <v>0</v>
      </c>
      <c r="P323" s="5"/>
      <c r="Q323" s="5"/>
    </row>
    <row r="324" spans="3:17">
      <c r="C324" s="13">
        <f>'Stock réel'!B333</f>
        <v>0</v>
      </c>
      <c r="P324" s="5"/>
      <c r="Q324" s="5"/>
    </row>
    <row r="325" spans="3:17">
      <c r="C325" s="13">
        <f>'Stock réel'!B334</f>
        <v>0</v>
      </c>
      <c r="P325" s="5"/>
      <c r="Q325" s="5"/>
    </row>
    <row r="326" spans="3:17">
      <c r="C326" s="13">
        <f>'Stock réel'!B335</f>
        <v>0</v>
      </c>
      <c r="P326" s="5"/>
      <c r="Q326" s="5"/>
    </row>
    <row r="327" spans="3:17">
      <c r="C327" s="13">
        <f>'Stock réel'!B336</f>
        <v>0</v>
      </c>
      <c r="P327" s="5"/>
      <c r="Q327" s="5"/>
    </row>
    <row r="328" spans="3:17">
      <c r="C328" s="13">
        <f>'Stock réel'!B337</f>
        <v>0</v>
      </c>
      <c r="P328" s="5"/>
      <c r="Q328" s="5"/>
    </row>
    <row r="329" spans="3:17">
      <c r="C329" s="13">
        <f>'Stock réel'!B338</f>
        <v>0</v>
      </c>
      <c r="P329" s="5"/>
      <c r="Q329" s="5"/>
    </row>
    <row r="330" spans="3:17">
      <c r="C330" s="13">
        <f>'Stock réel'!B339</f>
        <v>0</v>
      </c>
      <c r="P330" s="5"/>
      <c r="Q330" s="5"/>
    </row>
    <row r="331" spans="3:17">
      <c r="C331" s="13">
        <f>'Stock réel'!B340</f>
        <v>0</v>
      </c>
      <c r="P331" s="5"/>
      <c r="Q331" s="5"/>
    </row>
    <row r="332" spans="3:17">
      <c r="C332" s="13">
        <f>'Stock réel'!B341</f>
        <v>0</v>
      </c>
      <c r="P332" s="5"/>
      <c r="Q332" s="5"/>
    </row>
    <row r="333" spans="3:17">
      <c r="C333" s="13">
        <f>'Stock réel'!B342</f>
        <v>0</v>
      </c>
      <c r="P333" s="5"/>
      <c r="Q333" s="5"/>
    </row>
    <row r="334" spans="3:17">
      <c r="C334" s="13">
        <f>'Stock réel'!B343</f>
        <v>0</v>
      </c>
      <c r="P334" s="5"/>
      <c r="Q334" s="5"/>
    </row>
    <row r="335" spans="3:17">
      <c r="C335" s="13">
        <f>'Stock réel'!B344</f>
        <v>0</v>
      </c>
      <c r="P335" s="5"/>
      <c r="Q335" s="5"/>
    </row>
    <row r="336" spans="3:17">
      <c r="C336" s="13">
        <f>'Stock réel'!B345</f>
        <v>0</v>
      </c>
      <c r="P336" s="5"/>
      <c r="Q336" s="5"/>
    </row>
    <row r="337" spans="3:17">
      <c r="C337" s="13">
        <f>'Stock réel'!B346</f>
        <v>0</v>
      </c>
      <c r="P337" s="5"/>
      <c r="Q337" s="5"/>
    </row>
    <row r="338" spans="3:17">
      <c r="C338" s="13">
        <f>'Stock réel'!B347</f>
        <v>0</v>
      </c>
      <c r="P338" s="5"/>
      <c r="Q338" s="5"/>
    </row>
    <row r="339" spans="3:17">
      <c r="C339" s="13">
        <f>'Stock réel'!B348</f>
        <v>0</v>
      </c>
      <c r="P339" s="5"/>
      <c r="Q339" s="5"/>
    </row>
    <row r="340" spans="3:17">
      <c r="C340" s="13">
        <f>'Stock réel'!B349</f>
        <v>0</v>
      </c>
      <c r="P340" s="5"/>
      <c r="Q340" s="5"/>
    </row>
    <row r="341" spans="3:17">
      <c r="C341" s="13">
        <f>'Stock réel'!B350</f>
        <v>0</v>
      </c>
      <c r="P341" s="5"/>
      <c r="Q341" s="5"/>
    </row>
    <row r="342" spans="3:17">
      <c r="C342" s="13">
        <f>'Stock réel'!B351</f>
        <v>0</v>
      </c>
      <c r="P342" s="5"/>
      <c r="Q342" s="5"/>
    </row>
    <row r="343" spans="3:17">
      <c r="C343" s="13">
        <f>'Stock réel'!B352</f>
        <v>0</v>
      </c>
      <c r="P343" s="5"/>
      <c r="Q343" s="5"/>
    </row>
    <row r="344" spans="3:17">
      <c r="C344" s="13">
        <f>'Stock réel'!B353</f>
        <v>0</v>
      </c>
      <c r="P344" s="5"/>
      <c r="Q344" s="5"/>
    </row>
    <row r="345" spans="3:17">
      <c r="C345" s="13">
        <f>'Stock réel'!B354</f>
        <v>0</v>
      </c>
      <c r="P345" s="5"/>
      <c r="Q345" s="5"/>
    </row>
    <row r="346" spans="3:17">
      <c r="C346" s="13">
        <f>'Stock réel'!B355</f>
        <v>0</v>
      </c>
      <c r="P346" s="5"/>
      <c r="Q346" s="5"/>
    </row>
    <row r="347" spans="3:17">
      <c r="C347" s="13">
        <f>'Stock réel'!B356</f>
        <v>0</v>
      </c>
      <c r="P347" s="5"/>
      <c r="Q347" s="5"/>
    </row>
    <row r="348" spans="3:17">
      <c r="C348" s="13">
        <f>'Stock réel'!B357</f>
        <v>0</v>
      </c>
      <c r="P348" s="5"/>
      <c r="Q348" s="5"/>
    </row>
    <row r="349" spans="3:17">
      <c r="C349" s="13">
        <f>'Stock réel'!B358</f>
        <v>0</v>
      </c>
      <c r="P349" s="5"/>
      <c r="Q349" s="5"/>
    </row>
    <row r="350" spans="3:17">
      <c r="C350" s="13">
        <f>'Stock réel'!B359</f>
        <v>0</v>
      </c>
      <c r="P350" s="5"/>
      <c r="Q350" s="5"/>
    </row>
    <row r="351" spans="3:17">
      <c r="C351" s="13">
        <f>'Stock réel'!B360</f>
        <v>0</v>
      </c>
      <c r="P351" s="5"/>
      <c r="Q351" s="5"/>
    </row>
    <row r="352" spans="3:17">
      <c r="C352" s="13">
        <f>'Stock réel'!B361</f>
        <v>0</v>
      </c>
      <c r="P352" s="5"/>
      <c r="Q352" s="5"/>
    </row>
    <row r="353" spans="3:17">
      <c r="C353" s="13">
        <f>'Stock réel'!B362</f>
        <v>0</v>
      </c>
      <c r="P353" s="5"/>
      <c r="Q353" s="5"/>
    </row>
    <row r="354" spans="3:17">
      <c r="C354" s="13">
        <f>'Stock réel'!B363</f>
        <v>0</v>
      </c>
      <c r="P354" s="5"/>
      <c r="Q354" s="5"/>
    </row>
    <row r="355" spans="3:17">
      <c r="C355" s="13">
        <f>'Stock réel'!B364</f>
        <v>0</v>
      </c>
      <c r="P355" s="5"/>
      <c r="Q355" s="5"/>
    </row>
    <row r="356" spans="3:17">
      <c r="C356" s="13">
        <f>'Stock réel'!B365</f>
        <v>0</v>
      </c>
      <c r="P356" s="5"/>
      <c r="Q356" s="5"/>
    </row>
    <row r="357" spans="3:17">
      <c r="C357" s="13">
        <f>'Stock réel'!B366</f>
        <v>0</v>
      </c>
      <c r="P357" s="5"/>
      <c r="Q357" s="5"/>
    </row>
    <row r="358" spans="3:17">
      <c r="C358" s="13">
        <f>'Stock réel'!B367</f>
        <v>0</v>
      </c>
      <c r="P358" s="5"/>
      <c r="Q358" s="5"/>
    </row>
    <row r="359" spans="3:17">
      <c r="C359" s="13">
        <f>'Stock réel'!B368</f>
        <v>0</v>
      </c>
      <c r="P359" s="5"/>
      <c r="Q359" s="5"/>
    </row>
    <row r="360" spans="3:17">
      <c r="C360" s="13">
        <f>'Stock réel'!B369</f>
        <v>0</v>
      </c>
      <c r="P360" s="5"/>
      <c r="Q360" s="5"/>
    </row>
    <row r="361" spans="3:17">
      <c r="C361" s="13">
        <f>'Stock réel'!B370</f>
        <v>0</v>
      </c>
      <c r="P361" s="5"/>
      <c r="Q361" s="5"/>
    </row>
    <row r="362" spans="3:17">
      <c r="C362" s="13">
        <f>'Stock réel'!B371</f>
        <v>0</v>
      </c>
      <c r="P362" s="5"/>
      <c r="Q362" s="5"/>
    </row>
    <row r="363" spans="3:17">
      <c r="C363" s="13">
        <f>'Stock réel'!B372</f>
        <v>0</v>
      </c>
      <c r="P363" s="5"/>
      <c r="Q363" s="5"/>
    </row>
    <row r="364" spans="3:17">
      <c r="C364" s="13">
        <f>'Stock réel'!B373</f>
        <v>0</v>
      </c>
      <c r="P364" s="5"/>
      <c r="Q364" s="5"/>
    </row>
    <row r="365" spans="3:17">
      <c r="C365" s="13">
        <f>'Stock réel'!B374</f>
        <v>0</v>
      </c>
      <c r="P365" s="5"/>
      <c r="Q365" s="5"/>
    </row>
    <row r="366" spans="3:17">
      <c r="C366" s="13">
        <f>'Stock réel'!B375</f>
        <v>0</v>
      </c>
      <c r="P366" s="5"/>
      <c r="Q366" s="5"/>
    </row>
    <row r="367" spans="3:17">
      <c r="C367" s="13">
        <f>'Stock réel'!B376</f>
        <v>0</v>
      </c>
      <c r="P367" s="5"/>
      <c r="Q367" s="5"/>
    </row>
    <row r="368" spans="3:17">
      <c r="C368" s="13">
        <f>'Stock réel'!B377</f>
        <v>0</v>
      </c>
      <c r="P368" s="5"/>
      <c r="Q368" s="5"/>
    </row>
    <row r="369" spans="3:17">
      <c r="C369" s="13">
        <f>'Stock réel'!B378</f>
        <v>0</v>
      </c>
      <c r="P369" s="5"/>
      <c r="Q369" s="5"/>
    </row>
    <row r="370" spans="3:17">
      <c r="C370" s="13">
        <f>'Stock réel'!B379</f>
        <v>0</v>
      </c>
      <c r="P370" s="5"/>
      <c r="Q370" s="5"/>
    </row>
    <row r="371" spans="3:17">
      <c r="C371" s="13">
        <f>'Stock réel'!B380</f>
        <v>0</v>
      </c>
      <c r="P371" s="5"/>
      <c r="Q371" s="5"/>
    </row>
    <row r="372" spans="3:17">
      <c r="C372" s="13">
        <f>'Stock réel'!B381</f>
        <v>0</v>
      </c>
      <c r="P372" s="5"/>
      <c r="Q372" s="5"/>
    </row>
    <row r="373" spans="3:17">
      <c r="C373" s="13">
        <f>'Stock réel'!B382</f>
        <v>0</v>
      </c>
      <c r="P373" s="5"/>
      <c r="Q373" s="5"/>
    </row>
    <row r="374" spans="3:17">
      <c r="C374" s="13">
        <f>'Stock réel'!B383</f>
        <v>0</v>
      </c>
      <c r="P374" s="5"/>
      <c r="Q374" s="5"/>
    </row>
    <row r="375" spans="3:17">
      <c r="C375" s="13">
        <f>'Stock réel'!B384</f>
        <v>0</v>
      </c>
      <c r="P375" s="5"/>
      <c r="Q375" s="5"/>
    </row>
    <row r="376" spans="3:17">
      <c r="C376" s="13">
        <f>'Stock réel'!B385</f>
        <v>0</v>
      </c>
      <c r="P376" s="5"/>
      <c r="Q376" s="5"/>
    </row>
    <row r="377" spans="3:17">
      <c r="C377" s="13">
        <f>'Stock réel'!B386</f>
        <v>0</v>
      </c>
      <c r="P377" s="5"/>
      <c r="Q377" s="5"/>
    </row>
    <row r="378" spans="3:17">
      <c r="C378" s="13">
        <f>'Stock réel'!B387</f>
        <v>0</v>
      </c>
      <c r="P378" s="5"/>
      <c r="Q378" s="5"/>
    </row>
    <row r="379" spans="3:17">
      <c r="C379" s="13">
        <f>'Stock réel'!B388</f>
        <v>0</v>
      </c>
      <c r="P379" s="5"/>
      <c r="Q379" s="5"/>
    </row>
    <row r="380" spans="3:17">
      <c r="C380" s="13">
        <f>'Stock réel'!B389</f>
        <v>0</v>
      </c>
      <c r="P380" s="5"/>
      <c r="Q380" s="5"/>
    </row>
    <row r="381" spans="3:17">
      <c r="C381" s="13">
        <f>'Stock réel'!B390</f>
        <v>0</v>
      </c>
      <c r="P381" s="5"/>
      <c r="Q381" s="5"/>
    </row>
    <row r="382" spans="3:17">
      <c r="C382" s="13">
        <f>'Stock réel'!B391</f>
        <v>0</v>
      </c>
      <c r="P382" s="5"/>
      <c r="Q382" s="5"/>
    </row>
    <row r="383" spans="3:17">
      <c r="C383" s="13">
        <f>'Stock réel'!B392</f>
        <v>0</v>
      </c>
      <c r="P383" s="5"/>
      <c r="Q383" s="5"/>
    </row>
    <row r="384" spans="3:17">
      <c r="C384" s="13">
        <f>'Stock réel'!B393</f>
        <v>0</v>
      </c>
      <c r="P384" s="5"/>
      <c r="Q384" s="5"/>
    </row>
    <row r="385" spans="3:17">
      <c r="C385" s="13">
        <f>'Stock réel'!B394</f>
        <v>0</v>
      </c>
      <c r="P385" s="5"/>
      <c r="Q385" s="5"/>
    </row>
    <row r="386" spans="3:17">
      <c r="C386" s="13">
        <f>'Stock réel'!B395</f>
        <v>0</v>
      </c>
      <c r="P386" s="5"/>
      <c r="Q386" s="5"/>
    </row>
    <row r="387" spans="3:17">
      <c r="C387" s="13">
        <f>'Stock réel'!B396</f>
        <v>0</v>
      </c>
      <c r="P387" s="5"/>
      <c r="Q387" s="5"/>
    </row>
    <row r="388" spans="3:17">
      <c r="C388" s="13">
        <f>'Stock réel'!B397</f>
        <v>0</v>
      </c>
      <c r="P388" s="5"/>
      <c r="Q388" s="5"/>
    </row>
    <row r="389" spans="3:17">
      <c r="C389" s="13">
        <f>'Stock réel'!B398</f>
        <v>0</v>
      </c>
      <c r="P389" s="5"/>
      <c r="Q389" s="5"/>
    </row>
    <row r="390" spans="3:17">
      <c r="C390" s="13">
        <f>'Stock réel'!B399</f>
        <v>0</v>
      </c>
      <c r="P390" s="5"/>
      <c r="Q390" s="5"/>
    </row>
    <row r="391" spans="3:17">
      <c r="C391" s="13">
        <f>'Stock réel'!B400</f>
        <v>0</v>
      </c>
      <c r="P391" s="5"/>
      <c r="Q391" s="5"/>
    </row>
    <row r="392" spans="3:17">
      <c r="C392" s="13">
        <f>'Stock réel'!B401</f>
        <v>0</v>
      </c>
      <c r="P392" s="5"/>
      <c r="Q392" s="5"/>
    </row>
    <row r="393" spans="3:17">
      <c r="C393" s="13">
        <f>'Stock réel'!B402</f>
        <v>0</v>
      </c>
      <c r="P393" s="5"/>
      <c r="Q393" s="5"/>
    </row>
    <row r="394" spans="3:17">
      <c r="C394" s="13">
        <f>'Stock réel'!B403</f>
        <v>0</v>
      </c>
      <c r="P394" s="5"/>
      <c r="Q394" s="5"/>
    </row>
    <row r="395" spans="3:17">
      <c r="C395" s="13">
        <f>'Stock réel'!B404</f>
        <v>0</v>
      </c>
      <c r="P395" s="5"/>
      <c r="Q395" s="5"/>
    </row>
    <row r="396" spans="3:17">
      <c r="C396" s="13">
        <f>'Stock réel'!B405</f>
        <v>0</v>
      </c>
      <c r="P396" s="5"/>
      <c r="Q396" s="5"/>
    </row>
    <row r="397" spans="3:17">
      <c r="C397" s="13">
        <f>'Stock réel'!B406</f>
        <v>0</v>
      </c>
      <c r="P397" s="5"/>
      <c r="Q397" s="5"/>
    </row>
    <row r="398" spans="3:17">
      <c r="C398" s="13">
        <f>'Stock réel'!B407</f>
        <v>0</v>
      </c>
      <c r="P398" s="5"/>
      <c r="Q398" s="5"/>
    </row>
    <row r="399" spans="3:17">
      <c r="C399" s="13">
        <f>'Stock réel'!B408</f>
        <v>0</v>
      </c>
      <c r="P399" s="5"/>
      <c r="Q399" s="5"/>
    </row>
    <row r="400" spans="3:17">
      <c r="C400" s="13">
        <f>'Stock réel'!B409</f>
        <v>0</v>
      </c>
      <c r="P400" s="5"/>
      <c r="Q400" s="5"/>
    </row>
    <row r="401" spans="3:17">
      <c r="C401" s="13">
        <f>'Stock réel'!B410</f>
        <v>0</v>
      </c>
      <c r="P401" s="5"/>
      <c r="Q401" s="5"/>
    </row>
    <row r="402" spans="3:17">
      <c r="C402" s="13">
        <f>'Stock réel'!B411</f>
        <v>0</v>
      </c>
      <c r="P402" s="5"/>
      <c r="Q402" s="5"/>
    </row>
    <row r="403" spans="3:17">
      <c r="C403" s="13">
        <f>'Stock réel'!B412</f>
        <v>0</v>
      </c>
      <c r="P403" s="5"/>
      <c r="Q403" s="5"/>
    </row>
    <row r="404" spans="3:17">
      <c r="C404" s="13">
        <f>'Stock réel'!B413</f>
        <v>0</v>
      </c>
      <c r="P404" s="5"/>
      <c r="Q404" s="5"/>
    </row>
    <row r="405" spans="3:17">
      <c r="C405" s="13">
        <f>'Stock réel'!B414</f>
        <v>0</v>
      </c>
      <c r="P405" s="5"/>
      <c r="Q405" s="5"/>
    </row>
    <row r="406" spans="3:17">
      <c r="C406" s="13">
        <f>'Stock réel'!B415</f>
        <v>0</v>
      </c>
      <c r="P406" s="5"/>
      <c r="Q406" s="5"/>
    </row>
    <row r="407" spans="3:17">
      <c r="C407" s="13">
        <f>'Stock réel'!B416</f>
        <v>0</v>
      </c>
      <c r="P407" s="5"/>
      <c r="Q407" s="5"/>
    </row>
    <row r="408" spans="3:17">
      <c r="C408" s="13">
        <f>'Stock réel'!B417</f>
        <v>0</v>
      </c>
      <c r="P408" s="5"/>
      <c r="Q408" s="5"/>
    </row>
    <row r="409" spans="3:17">
      <c r="C409" s="13">
        <f>'Stock réel'!B418</f>
        <v>0</v>
      </c>
      <c r="P409" s="5"/>
      <c r="Q409" s="5"/>
    </row>
    <row r="410" spans="3:17">
      <c r="C410" s="13">
        <f>'Stock réel'!B419</f>
        <v>0</v>
      </c>
      <c r="P410" s="5"/>
      <c r="Q410" s="5"/>
    </row>
    <row r="411" spans="3:17">
      <c r="C411" s="13">
        <f>'Stock réel'!B420</f>
        <v>0</v>
      </c>
      <c r="P411" s="5"/>
      <c r="Q411" s="5"/>
    </row>
    <row r="412" spans="3:17">
      <c r="C412" s="13">
        <f>'Stock réel'!B421</f>
        <v>0</v>
      </c>
      <c r="P412" s="5"/>
      <c r="Q412" s="5"/>
    </row>
    <row r="413" spans="3:17">
      <c r="C413" s="13">
        <f>'Stock réel'!B422</f>
        <v>0</v>
      </c>
      <c r="P413" s="5"/>
      <c r="Q413" s="5"/>
    </row>
    <row r="414" spans="3:17">
      <c r="C414" s="13">
        <f>'Stock réel'!B423</f>
        <v>0</v>
      </c>
      <c r="P414" s="5"/>
      <c r="Q414" s="5"/>
    </row>
    <row r="415" spans="3:17">
      <c r="C415" s="13">
        <f>'Stock réel'!B424</f>
        <v>0</v>
      </c>
      <c r="P415" s="5"/>
      <c r="Q415" s="5"/>
    </row>
    <row r="416" spans="3:17">
      <c r="C416" s="13">
        <f>'Stock réel'!B425</f>
        <v>0</v>
      </c>
      <c r="P416" s="5"/>
      <c r="Q416" s="5"/>
    </row>
    <row r="417" spans="3:17">
      <c r="C417" s="13">
        <f>'Stock réel'!B426</f>
        <v>0</v>
      </c>
      <c r="P417" s="5"/>
      <c r="Q417" s="5"/>
    </row>
    <row r="418" spans="3:17">
      <c r="C418" s="13">
        <f>'Stock réel'!B427</f>
        <v>0</v>
      </c>
      <c r="P418" s="5"/>
      <c r="Q418" s="5"/>
    </row>
    <row r="419" spans="3:17">
      <c r="C419" s="13">
        <f>'Stock réel'!B428</f>
        <v>0</v>
      </c>
      <c r="P419" s="5"/>
      <c r="Q419" s="5"/>
    </row>
    <row r="420" spans="3:17">
      <c r="C420" s="13">
        <f>'Stock réel'!B429</f>
        <v>0</v>
      </c>
      <c r="P420" s="5"/>
      <c r="Q420" s="5"/>
    </row>
    <row r="421" spans="3:17">
      <c r="C421" s="13">
        <f>'Stock réel'!B430</f>
        <v>0</v>
      </c>
      <c r="P421" s="5"/>
      <c r="Q421" s="5"/>
    </row>
    <row r="422" spans="3:17">
      <c r="C422" s="13">
        <f>'Stock réel'!B431</f>
        <v>0</v>
      </c>
      <c r="P422" s="5"/>
      <c r="Q422" s="5"/>
    </row>
    <row r="423" spans="3:17">
      <c r="C423" s="13">
        <f>'Stock réel'!B432</f>
        <v>0</v>
      </c>
      <c r="P423" s="5"/>
      <c r="Q423" s="5"/>
    </row>
    <row r="424" spans="3:17">
      <c r="C424" s="13">
        <f>'Stock réel'!B433</f>
        <v>0</v>
      </c>
      <c r="P424" s="5"/>
      <c r="Q424" s="5"/>
    </row>
    <row r="425" spans="3:17">
      <c r="C425" s="13">
        <f>'Stock réel'!B434</f>
        <v>0</v>
      </c>
      <c r="P425" s="5"/>
      <c r="Q425" s="5"/>
    </row>
    <row r="426" spans="3:17">
      <c r="C426" s="13">
        <f>'Stock réel'!B435</f>
        <v>0</v>
      </c>
      <c r="P426" s="5"/>
      <c r="Q426" s="5"/>
    </row>
    <row r="427" spans="3:17">
      <c r="C427" s="13">
        <f>'Stock réel'!B436</f>
        <v>0</v>
      </c>
      <c r="P427" s="5"/>
      <c r="Q427" s="5"/>
    </row>
    <row r="428" spans="3:17">
      <c r="C428" s="13">
        <f>'Stock réel'!B437</f>
        <v>0</v>
      </c>
      <c r="P428" s="5"/>
      <c r="Q428" s="5"/>
    </row>
    <row r="429" spans="3:17">
      <c r="C429" s="13">
        <f>'Stock réel'!B438</f>
        <v>0</v>
      </c>
      <c r="P429" s="5"/>
      <c r="Q429" s="5"/>
    </row>
    <row r="430" spans="3:17">
      <c r="C430" s="13">
        <f>'Stock réel'!B439</f>
        <v>0</v>
      </c>
      <c r="P430" s="5"/>
      <c r="Q430" s="5"/>
    </row>
    <row r="431" spans="3:17">
      <c r="C431" s="13">
        <f>'Stock réel'!B440</f>
        <v>0</v>
      </c>
      <c r="P431" s="5"/>
      <c r="Q431" s="5"/>
    </row>
    <row r="432" spans="3:17">
      <c r="C432" s="13">
        <f>'Stock réel'!B441</f>
        <v>0</v>
      </c>
      <c r="P432" s="5"/>
      <c r="Q432" s="5"/>
    </row>
    <row r="433" spans="3:17">
      <c r="C433" s="13">
        <f>'Stock réel'!B442</f>
        <v>0</v>
      </c>
      <c r="P433" s="5"/>
      <c r="Q433" s="5"/>
    </row>
    <row r="434" spans="3:17">
      <c r="C434" s="13">
        <f>'Stock réel'!B443</f>
        <v>0</v>
      </c>
      <c r="P434" s="5"/>
      <c r="Q434" s="5"/>
    </row>
    <row r="435" spans="3:17">
      <c r="C435" s="13">
        <f>'Stock réel'!B444</f>
        <v>0</v>
      </c>
      <c r="P435" s="5"/>
      <c r="Q435" s="5"/>
    </row>
    <row r="436" spans="3:17">
      <c r="C436" s="13">
        <f>'Stock réel'!B445</f>
        <v>0</v>
      </c>
      <c r="P436" s="5"/>
      <c r="Q436" s="5"/>
    </row>
    <row r="437" spans="3:17">
      <c r="C437" s="13">
        <f>'Stock réel'!B446</f>
        <v>0</v>
      </c>
      <c r="P437" s="5"/>
      <c r="Q437" s="5"/>
    </row>
    <row r="438" spans="3:17">
      <c r="C438" s="13">
        <f>'Stock réel'!B447</f>
        <v>0</v>
      </c>
      <c r="P438" s="5"/>
      <c r="Q438" s="5"/>
    </row>
    <row r="439" spans="3:17">
      <c r="C439" s="13">
        <f>'Stock réel'!B448</f>
        <v>0</v>
      </c>
      <c r="P439" s="5"/>
      <c r="Q439" s="5"/>
    </row>
    <row r="440" spans="3:17">
      <c r="C440" s="13">
        <f>'Stock réel'!B449</f>
        <v>0</v>
      </c>
      <c r="P440" s="5"/>
      <c r="Q440" s="5"/>
    </row>
    <row r="441" spans="3:17">
      <c r="C441" s="13">
        <f>'Stock réel'!B450</f>
        <v>0</v>
      </c>
      <c r="P441" s="5"/>
      <c r="Q441" s="5"/>
    </row>
    <row r="442" spans="3:17">
      <c r="C442" s="13">
        <f>'Stock réel'!B451</f>
        <v>0</v>
      </c>
      <c r="P442" s="5"/>
      <c r="Q442" s="5"/>
    </row>
    <row r="443" spans="3:17">
      <c r="C443" s="13">
        <f>'Stock réel'!B452</f>
        <v>0</v>
      </c>
      <c r="P443" s="5"/>
      <c r="Q443" s="5"/>
    </row>
    <row r="444" spans="3:17">
      <c r="C444" s="13">
        <f>'Stock réel'!B453</f>
        <v>0</v>
      </c>
      <c r="P444" s="5"/>
      <c r="Q444" s="5"/>
    </row>
    <row r="445" spans="3:17">
      <c r="C445" s="13">
        <f>'Stock réel'!B454</f>
        <v>0</v>
      </c>
      <c r="P445" s="5"/>
      <c r="Q445" s="5"/>
    </row>
    <row r="446" spans="3:17">
      <c r="C446" s="13">
        <f>'Stock réel'!B455</f>
        <v>0</v>
      </c>
      <c r="P446" s="5"/>
      <c r="Q446" s="5"/>
    </row>
    <row r="447" spans="3:17">
      <c r="C447" s="13">
        <f>'Stock réel'!B456</f>
        <v>0</v>
      </c>
      <c r="P447" s="5"/>
      <c r="Q447" s="5"/>
    </row>
    <row r="448" spans="3:17">
      <c r="C448" s="13">
        <f>'Stock réel'!B457</f>
        <v>0</v>
      </c>
      <c r="P448" s="5"/>
      <c r="Q448" s="5"/>
    </row>
    <row r="449" spans="3:17">
      <c r="C449" s="13">
        <f>'Stock réel'!B458</f>
        <v>0</v>
      </c>
      <c r="P449" s="5"/>
      <c r="Q449" s="5"/>
    </row>
    <row r="450" spans="3:17">
      <c r="C450" s="13">
        <f>'Stock réel'!B459</f>
        <v>0</v>
      </c>
      <c r="P450" s="5"/>
      <c r="Q450" s="5"/>
    </row>
    <row r="451" spans="3:17">
      <c r="C451" s="13">
        <f>'Stock réel'!B460</f>
        <v>0</v>
      </c>
      <c r="P451" s="5"/>
      <c r="Q451" s="5"/>
    </row>
    <row r="452" spans="3:17">
      <c r="C452" s="13">
        <f>'Stock réel'!B461</f>
        <v>0</v>
      </c>
      <c r="P452" s="5"/>
      <c r="Q452" s="5"/>
    </row>
    <row r="453" spans="3:17">
      <c r="C453" s="13">
        <f>'Stock réel'!B462</f>
        <v>0</v>
      </c>
      <c r="P453" s="5"/>
      <c r="Q453" s="5"/>
    </row>
    <row r="454" spans="3:17">
      <c r="C454" s="13">
        <f>'Stock réel'!B463</f>
        <v>0</v>
      </c>
      <c r="P454" s="5"/>
      <c r="Q454" s="5"/>
    </row>
    <row r="455" spans="3:17">
      <c r="C455" s="13">
        <f>'Stock réel'!B464</f>
        <v>0</v>
      </c>
      <c r="P455" s="5"/>
      <c r="Q455" s="5"/>
    </row>
    <row r="456" spans="3:17">
      <c r="C456" s="13">
        <f>'Stock réel'!B465</f>
        <v>0</v>
      </c>
      <c r="P456" s="5"/>
      <c r="Q456" s="5"/>
    </row>
    <row r="457" spans="3:17">
      <c r="C457" s="13">
        <f>'Stock réel'!B466</f>
        <v>0</v>
      </c>
      <c r="P457" s="5"/>
      <c r="Q457" s="5"/>
    </row>
    <row r="458" spans="3:17">
      <c r="C458" s="13">
        <f>'Stock réel'!B467</f>
        <v>0</v>
      </c>
      <c r="P458" s="5"/>
      <c r="Q458" s="5"/>
    </row>
    <row r="459" spans="3:17">
      <c r="C459" s="13">
        <f>'Stock réel'!B468</f>
        <v>0</v>
      </c>
      <c r="P459" s="5"/>
      <c r="Q459" s="5"/>
    </row>
    <row r="460" spans="3:17">
      <c r="C460" s="13">
        <f>'Stock réel'!B469</f>
        <v>0</v>
      </c>
      <c r="P460" s="5"/>
      <c r="Q460" s="5"/>
    </row>
    <row r="461" spans="3:17">
      <c r="C461" s="13">
        <f>'Stock réel'!B470</f>
        <v>0</v>
      </c>
      <c r="P461" s="5"/>
      <c r="Q461" s="5"/>
    </row>
    <row r="462" spans="3:17">
      <c r="C462" s="13">
        <f>'Stock réel'!B471</f>
        <v>0</v>
      </c>
      <c r="P462" s="5"/>
      <c r="Q462" s="5"/>
    </row>
    <row r="463" spans="3:17">
      <c r="C463" s="13">
        <f>'Stock réel'!B472</f>
        <v>0</v>
      </c>
      <c r="P463" s="5"/>
      <c r="Q463" s="5"/>
    </row>
    <row r="464" spans="3:17">
      <c r="C464" s="13">
        <f>'Stock réel'!B473</f>
        <v>0</v>
      </c>
      <c r="P464" s="5"/>
      <c r="Q464" s="5"/>
    </row>
    <row r="465" spans="3:17">
      <c r="C465" s="13">
        <f>'Stock réel'!B474</f>
        <v>0</v>
      </c>
      <c r="P465" s="5"/>
      <c r="Q465" s="5"/>
    </row>
    <row r="466" spans="3:17">
      <c r="C466" s="13">
        <f>'Stock réel'!B475</f>
        <v>0</v>
      </c>
      <c r="P466" s="5"/>
      <c r="Q466" s="5"/>
    </row>
    <row r="467" spans="3:17">
      <c r="C467" s="13">
        <f>'Stock réel'!B476</f>
        <v>0</v>
      </c>
      <c r="P467" s="5"/>
      <c r="Q467" s="5"/>
    </row>
    <row r="468" spans="3:17">
      <c r="C468" s="13">
        <f>'Stock réel'!B477</f>
        <v>0</v>
      </c>
      <c r="P468" s="5"/>
      <c r="Q468" s="5"/>
    </row>
    <row r="469" spans="3:17">
      <c r="C469" s="13">
        <f>'Stock réel'!B478</f>
        <v>0</v>
      </c>
      <c r="P469" s="5"/>
      <c r="Q469" s="5"/>
    </row>
    <row r="470" spans="3:17">
      <c r="C470" s="13">
        <f>'Stock réel'!B479</f>
        <v>0</v>
      </c>
      <c r="P470" s="5"/>
      <c r="Q470" s="5"/>
    </row>
    <row r="471" spans="3:17">
      <c r="C471" s="13">
        <f>'Stock réel'!B480</f>
        <v>0</v>
      </c>
      <c r="P471" s="5"/>
      <c r="Q471" s="5"/>
    </row>
    <row r="472" spans="3:17">
      <c r="C472" s="13">
        <f>'Stock réel'!B481</f>
        <v>0</v>
      </c>
      <c r="P472" s="5"/>
      <c r="Q472" s="5"/>
    </row>
    <row r="473" spans="3:17">
      <c r="C473" s="13">
        <f>'Stock réel'!B482</f>
        <v>0</v>
      </c>
      <c r="P473" s="5"/>
      <c r="Q473" s="5"/>
    </row>
    <row r="474" spans="3:17">
      <c r="C474" s="13">
        <f>'Stock réel'!B483</f>
        <v>0</v>
      </c>
      <c r="P474" s="5"/>
      <c r="Q474" s="5"/>
    </row>
    <row r="475" spans="3:17">
      <c r="C475" s="13">
        <f>'Stock réel'!B484</f>
        <v>0</v>
      </c>
      <c r="P475" s="5"/>
      <c r="Q475" s="5"/>
    </row>
    <row r="476" spans="3:17">
      <c r="C476" s="13">
        <f>'Stock réel'!B485</f>
        <v>0</v>
      </c>
      <c r="P476" s="5"/>
      <c r="Q476" s="5"/>
    </row>
    <row r="477" spans="3:17">
      <c r="C477" s="13">
        <f>'Stock réel'!B486</f>
        <v>0</v>
      </c>
      <c r="P477" s="5"/>
      <c r="Q477" s="5"/>
    </row>
    <row r="478" spans="3:17">
      <c r="C478" s="13">
        <f>'Stock réel'!B487</f>
        <v>0</v>
      </c>
      <c r="P478" s="5"/>
      <c r="Q478" s="5"/>
    </row>
    <row r="479" spans="3:17">
      <c r="C479" s="13">
        <f>'Stock réel'!B488</f>
        <v>0</v>
      </c>
      <c r="P479" s="5"/>
      <c r="Q479" s="5"/>
    </row>
    <row r="480" spans="3:17">
      <c r="C480" s="13">
        <f>'Stock réel'!B489</f>
        <v>0</v>
      </c>
      <c r="P480" s="5"/>
      <c r="Q480" s="5"/>
    </row>
    <row r="481" spans="3:17">
      <c r="C481" s="13">
        <f>'Stock réel'!B490</f>
        <v>0</v>
      </c>
      <c r="P481" s="5"/>
      <c r="Q481" s="5"/>
    </row>
    <row r="482" spans="3:17">
      <c r="C482" s="13">
        <f>'Stock réel'!B491</f>
        <v>0</v>
      </c>
      <c r="P482" s="5"/>
      <c r="Q482" s="5"/>
    </row>
    <row r="483" spans="3:17">
      <c r="C483" s="13">
        <f>'Stock réel'!B492</f>
        <v>0</v>
      </c>
      <c r="P483" s="5"/>
      <c r="Q483" s="5"/>
    </row>
    <row r="484" spans="3:17">
      <c r="C484" s="13">
        <f>'Stock réel'!B493</f>
        <v>0</v>
      </c>
      <c r="P484" s="5"/>
      <c r="Q484" s="5"/>
    </row>
    <row r="485" spans="3:17">
      <c r="C485" s="13">
        <f>'Stock réel'!B494</f>
        <v>0</v>
      </c>
      <c r="P485" s="5"/>
      <c r="Q485" s="5"/>
    </row>
    <row r="486" spans="3:17">
      <c r="C486" s="13">
        <f>'Stock réel'!B495</f>
        <v>0</v>
      </c>
      <c r="P486" s="5"/>
      <c r="Q486" s="5"/>
    </row>
    <row r="487" spans="3:17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5"/>
      <c r="Q487" s="5"/>
    </row>
    <row r="488" spans="3:17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5"/>
      <c r="Q488" s="5"/>
    </row>
    <row r="489" spans="3:17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"/>
      <c r="Q489" s="5"/>
    </row>
    <row r="490" spans="3:17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5"/>
      <c r="Q490" s="5"/>
    </row>
    <row r="491" spans="3:17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"/>
      <c r="Q491" s="5"/>
    </row>
    <row r="492" spans="3:17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5"/>
      <c r="Q492" s="5"/>
    </row>
    <row r="493" spans="3:17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5"/>
      <c r="Q493" s="5"/>
    </row>
    <row r="494" spans="3:17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5"/>
      <c r="Q494" s="5"/>
    </row>
    <row r="495" spans="3:17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5"/>
      <c r="Q495" s="5"/>
    </row>
    <row r="496" spans="3:17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"/>
      <c r="Q496" s="5"/>
    </row>
    <row r="497" spans="4:17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"/>
      <c r="Q497" s="5"/>
    </row>
    <row r="498" spans="4:17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5"/>
      <c r="Q498" s="5"/>
    </row>
    <row r="499" spans="4:17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5"/>
      <c r="Q499" s="5"/>
    </row>
    <row r="500" spans="4:17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5"/>
      <c r="Q500" s="5"/>
    </row>
    <row r="501" spans="4:17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5"/>
      <c r="Q501" s="5"/>
    </row>
    <row r="502" spans="4:17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5"/>
      <c r="Q502" s="5"/>
    </row>
    <row r="503" spans="4:17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5"/>
      <c r="Q503" s="5"/>
    </row>
    <row r="504" spans="4:17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5"/>
      <c r="Q504" s="5"/>
    </row>
    <row r="505" spans="4:17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5"/>
      <c r="Q505" s="5"/>
    </row>
    <row r="506" spans="4:17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5"/>
      <c r="Q506" s="5"/>
    </row>
    <row r="507" spans="4:17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5"/>
      <c r="Q507" s="5"/>
    </row>
    <row r="508" spans="4:17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5"/>
      <c r="Q508" s="5"/>
    </row>
    <row r="509" spans="4:17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5"/>
      <c r="Q509" s="5"/>
    </row>
    <row r="510" spans="4:17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5"/>
      <c r="Q510" s="5"/>
    </row>
    <row r="511" spans="4:17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5"/>
      <c r="Q511" s="5"/>
    </row>
    <row r="512" spans="4:17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5"/>
      <c r="Q512" s="5"/>
    </row>
    <row r="513" spans="4:17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5"/>
      <c r="Q513" s="5"/>
    </row>
    <row r="514" spans="4:17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5"/>
      <c r="Q514" s="5"/>
    </row>
    <row r="515" spans="4:17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5"/>
      <c r="Q515" s="5"/>
    </row>
    <row r="516" spans="4:17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5"/>
      <c r="Q516" s="5"/>
    </row>
    <row r="517" spans="4:17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5"/>
      <c r="Q517" s="5"/>
    </row>
    <row r="518" spans="4:17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5"/>
      <c r="Q518" s="5"/>
    </row>
    <row r="519" spans="4:17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5"/>
      <c r="Q519" s="5"/>
    </row>
    <row r="520" spans="4:17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5"/>
      <c r="Q520" s="5"/>
    </row>
    <row r="521" spans="4:17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5"/>
      <c r="Q521" s="5"/>
    </row>
    <row r="522" spans="4:17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5"/>
      <c r="Q522" s="5"/>
    </row>
    <row r="523" spans="4:17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5"/>
      <c r="Q523" s="5"/>
    </row>
    <row r="524" spans="4:17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5"/>
      <c r="Q524" s="5"/>
    </row>
    <row r="525" spans="4:17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5"/>
      <c r="Q525" s="5"/>
    </row>
    <row r="526" spans="4:17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5"/>
      <c r="Q526" s="5"/>
    </row>
    <row r="527" spans="4:17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5"/>
      <c r="Q527" s="5"/>
    </row>
    <row r="528" spans="4:17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5"/>
      <c r="Q528" s="5"/>
    </row>
    <row r="529" spans="4:17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5"/>
      <c r="Q529" s="5"/>
    </row>
    <row r="530" spans="4:17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5"/>
      <c r="Q530" s="5"/>
    </row>
    <row r="531" spans="4:17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5"/>
      <c r="Q531" s="5"/>
    </row>
    <row r="532" spans="4:17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5"/>
      <c r="Q532" s="5"/>
    </row>
    <row r="533" spans="4:17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5"/>
      <c r="Q533" s="5"/>
    </row>
    <row r="534" spans="4:17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5"/>
      <c r="Q534" s="5"/>
    </row>
    <row r="535" spans="4:17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5"/>
      <c r="Q535" s="5"/>
    </row>
    <row r="536" spans="4:17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5"/>
      <c r="Q536" s="5"/>
    </row>
    <row r="537" spans="4:17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5"/>
      <c r="Q537" s="5"/>
    </row>
    <row r="538" spans="4:17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5"/>
      <c r="Q538" s="5"/>
    </row>
    <row r="539" spans="4:17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5"/>
      <c r="Q539" s="5"/>
    </row>
    <row r="540" spans="4:17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5"/>
      <c r="Q540" s="5"/>
    </row>
    <row r="541" spans="4:17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5"/>
      <c r="Q541" s="5"/>
    </row>
    <row r="542" spans="4:17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5"/>
      <c r="Q542" s="5"/>
    </row>
    <row r="543" spans="4:17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5"/>
      <c r="Q543" s="5"/>
    </row>
    <row r="544" spans="4:17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5"/>
      <c r="Q544" s="5"/>
    </row>
    <row r="545" spans="4:17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5"/>
      <c r="Q545" s="5"/>
    </row>
    <row r="546" spans="4:17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5"/>
      <c r="Q546" s="5"/>
    </row>
    <row r="547" spans="4:17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5"/>
      <c r="Q547" s="5"/>
    </row>
    <row r="548" spans="4:17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5"/>
      <c r="Q548" s="5"/>
    </row>
    <row r="549" spans="4:17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5"/>
      <c r="Q549" s="5"/>
    </row>
    <row r="550" spans="4:17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5"/>
      <c r="Q550" s="5"/>
    </row>
    <row r="551" spans="4:17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5"/>
      <c r="Q551" s="5"/>
    </row>
    <row r="552" spans="4:17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5"/>
      <c r="Q552" s="5"/>
    </row>
    <row r="553" spans="4:17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5"/>
      <c r="Q553" s="5"/>
    </row>
    <row r="554" spans="4:17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5"/>
      <c r="Q554" s="5"/>
    </row>
    <row r="555" spans="4:17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5"/>
      <c r="Q555" s="5"/>
    </row>
    <row r="556" spans="4:17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5"/>
      <c r="Q556" s="5"/>
    </row>
    <row r="557" spans="4:17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5"/>
      <c r="Q557" s="5"/>
    </row>
    <row r="558" spans="4:17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5"/>
      <c r="Q558" s="5"/>
    </row>
    <row r="559" spans="4:17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5"/>
      <c r="Q559" s="5"/>
    </row>
    <row r="560" spans="4:17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5"/>
      <c r="Q560" s="5"/>
    </row>
    <row r="561" spans="4:17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5"/>
      <c r="Q561" s="5"/>
    </row>
    <row r="562" spans="4:17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5"/>
      <c r="Q562" s="5"/>
    </row>
    <row r="563" spans="4:17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5"/>
      <c r="Q563" s="5"/>
    </row>
    <row r="564" spans="4:17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5"/>
      <c r="Q564" s="5"/>
    </row>
    <row r="565" spans="4:17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5"/>
      <c r="Q565" s="5"/>
    </row>
    <row r="566" spans="4:17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5"/>
      <c r="Q566" s="5"/>
    </row>
    <row r="567" spans="4:17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5"/>
      <c r="Q567" s="5"/>
    </row>
    <row r="568" spans="4:17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5"/>
      <c r="Q568" s="5"/>
    </row>
    <row r="569" spans="4:17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5"/>
      <c r="Q569" s="5"/>
    </row>
    <row r="570" spans="4:17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5"/>
      <c r="Q570" s="5"/>
    </row>
    <row r="571" spans="4:17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5"/>
      <c r="Q571" s="5"/>
    </row>
    <row r="572" spans="4:17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5"/>
      <c r="Q572" s="5"/>
    </row>
    <row r="573" spans="4:17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5"/>
      <c r="Q573" s="5"/>
    </row>
    <row r="574" spans="4:17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5"/>
      <c r="Q574" s="5"/>
    </row>
    <row r="575" spans="4:17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5"/>
      <c r="Q575" s="5"/>
    </row>
    <row r="576" spans="4:17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5"/>
      <c r="Q576" s="5"/>
    </row>
    <row r="577" spans="4:17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5"/>
      <c r="Q577" s="5"/>
    </row>
    <row r="578" spans="4:17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5"/>
      <c r="Q578" s="5"/>
    </row>
    <row r="579" spans="4:17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5"/>
      <c r="Q579" s="5"/>
    </row>
    <row r="580" spans="4:17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5"/>
      <c r="Q580" s="5"/>
    </row>
    <row r="581" spans="4:17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5"/>
      <c r="Q581" s="5"/>
    </row>
    <row r="582" spans="4:17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5"/>
      <c r="Q582" s="5"/>
    </row>
    <row r="583" spans="4:17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5"/>
      <c r="Q583" s="5"/>
    </row>
    <row r="584" spans="4:17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5"/>
      <c r="Q584" s="5"/>
    </row>
    <row r="585" spans="4:17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5"/>
      <c r="Q585" s="5"/>
    </row>
    <row r="586" spans="4:17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5"/>
      <c r="Q586" s="5"/>
    </row>
    <row r="587" spans="4:17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5"/>
      <c r="Q587" s="5"/>
    </row>
    <row r="588" spans="4:17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5"/>
      <c r="Q588" s="5"/>
    </row>
    <row r="589" spans="4:17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5"/>
      <c r="Q589" s="5"/>
    </row>
    <row r="590" spans="4:17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5"/>
      <c r="Q590" s="5"/>
    </row>
    <row r="591" spans="4:17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5"/>
      <c r="Q591" s="5"/>
    </row>
    <row r="592" spans="4:17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5"/>
      <c r="Q592" s="5"/>
    </row>
    <row r="593" spans="4:17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5"/>
      <c r="Q593" s="5"/>
    </row>
    <row r="594" spans="4:17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5"/>
      <c r="Q594" s="5"/>
    </row>
    <row r="595" spans="4:17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5"/>
      <c r="Q595" s="5"/>
    </row>
    <row r="596" spans="4:17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5"/>
      <c r="Q596" s="5"/>
    </row>
    <row r="597" spans="4:17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5"/>
      <c r="Q597" s="5"/>
    </row>
    <row r="598" spans="4:17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5"/>
      <c r="Q598" s="5"/>
    </row>
    <row r="599" spans="4:17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5"/>
      <c r="Q599" s="5"/>
    </row>
    <row r="600" spans="4:17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5"/>
      <c r="Q600" s="5"/>
    </row>
    <row r="601" spans="4:17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5"/>
      <c r="Q601" s="5"/>
    </row>
    <row r="602" spans="4:17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5"/>
      <c r="Q602" s="5"/>
    </row>
    <row r="603" spans="4:17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5"/>
      <c r="Q603" s="5"/>
    </row>
    <row r="604" spans="4:17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5"/>
      <c r="Q604" s="5"/>
    </row>
    <row r="605" spans="4:17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5"/>
      <c r="Q605" s="5"/>
    </row>
    <row r="606" spans="4:17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5"/>
      <c r="Q606" s="5"/>
    </row>
    <row r="607" spans="4:17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5"/>
      <c r="Q607" s="5"/>
    </row>
    <row r="608" spans="4:17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5"/>
      <c r="Q608" s="5"/>
    </row>
    <row r="609" spans="4:17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5"/>
      <c r="Q609" s="5"/>
    </row>
    <row r="610" spans="4:17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5"/>
      <c r="Q610" s="5"/>
    </row>
    <row r="611" spans="4:17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5"/>
      <c r="Q611" s="5"/>
    </row>
    <row r="612" spans="4:17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5"/>
      <c r="Q612" s="5"/>
    </row>
    <row r="613" spans="4:17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5"/>
      <c r="Q613" s="5"/>
    </row>
    <row r="614" spans="4:17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5"/>
      <c r="Q614" s="5"/>
    </row>
    <row r="615" spans="4:17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5"/>
      <c r="Q615" s="5"/>
    </row>
    <row r="616" spans="4:17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5"/>
      <c r="Q616" s="5"/>
    </row>
    <row r="617" spans="4:17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5"/>
      <c r="Q617" s="5"/>
    </row>
    <row r="618" spans="4:17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5"/>
      <c r="Q618" s="5"/>
    </row>
    <row r="619" spans="4:17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5"/>
      <c r="Q619" s="5"/>
    </row>
    <row r="620" spans="4:17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5"/>
      <c r="Q620" s="5"/>
    </row>
    <row r="621" spans="4:17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5"/>
      <c r="Q621" s="5"/>
    </row>
    <row r="622" spans="4:17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5"/>
      <c r="Q622" s="5"/>
    </row>
    <row r="623" spans="4:17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5"/>
      <c r="Q623" s="5"/>
    </row>
    <row r="624" spans="4:17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5"/>
      <c r="Q624" s="5"/>
    </row>
    <row r="625" spans="4:17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5"/>
      <c r="Q625" s="5"/>
    </row>
    <row r="626" spans="4:17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5"/>
      <c r="Q626" s="5"/>
    </row>
    <row r="627" spans="4:17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5"/>
      <c r="Q627" s="5"/>
    </row>
    <row r="628" spans="4:17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5"/>
      <c r="Q628" s="5"/>
    </row>
    <row r="629" spans="4:17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5"/>
      <c r="Q629" s="5"/>
    </row>
    <row r="630" spans="4:17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5"/>
      <c r="Q630" s="5"/>
    </row>
    <row r="631" spans="4:17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5"/>
      <c r="Q631" s="5"/>
    </row>
    <row r="632" spans="4:17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5"/>
      <c r="Q632" s="5"/>
    </row>
    <row r="633" spans="4:17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5"/>
      <c r="Q633" s="5"/>
    </row>
    <row r="634" spans="4:17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5"/>
      <c r="Q634" s="5"/>
    </row>
    <row r="635" spans="4:17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5"/>
      <c r="Q635" s="5"/>
    </row>
    <row r="636" spans="4:17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5"/>
      <c r="Q636" s="5"/>
    </row>
    <row r="637" spans="4:17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5"/>
      <c r="Q637" s="5"/>
    </row>
    <row r="638" spans="4:17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5"/>
      <c r="Q638" s="5"/>
    </row>
    <row r="639" spans="4:17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5"/>
      <c r="Q639" s="5"/>
    </row>
    <row r="640" spans="4:17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5"/>
      <c r="Q640" s="5"/>
    </row>
    <row r="641" spans="4:17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5"/>
      <c r="Q641" s="5"/>
    </row>
    <row r="642" spans="4:17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5"/>
      <c r="Q642" s="5"/>
    </row>
    <row r="643" spans="4:17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5"/>
      <c r="Q643" s="5"/>
    </row>
    <row r="644" spans="4:17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5"/>
      <c r="Q644" s="5"/>
    </row>
    <row r="645" spans="4:17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5"/>
      <c r="Q645" s="5"/>
    </row>
    <row r="646" spans="4:17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5"/>
      <c r="Q646" s="5"/>
    </row>
    <row r="647" spans="4:17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5"/>
      <c r="Q647" s="5"/>
    </row>
    <row r="648" spans="4:17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5"/>
      <c r="Q648" s="5"/>
    </row>
    <row r="649" spans="4:17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5"/>
      <c r="Q649" s="5"/>
    </row>
    <row r="650" spans="4:17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5"/>
      <c r="Q650" s="5"/>
    </row>
    <row r="651" spans="4:17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5"/>
      <c r="Q651" s="5"/>
    </row>
    <row r="652" spans="4:17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5"/>
      <c r="Q652" s="5"/>
    </row>
    <row r="653" spans="4:17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5"/>
      <c r="Q653" s="5"/>
    </row>
    <row r="654" spans="4:17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5"/>
      <c r="Q654" s="5"/>
    </row>
    <row r="655" spans="4:17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5"/>
      <c r="Q655" s="5"/>
    </row>
    <row r="656" spans="4:17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5"/>
      <c r="Q656" s="5"/>
    </row>
    <row r="657" spans="4:17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5"/>
      <c r="Q657" s="5"/>
    </row>
    <row r="658" spans="4:17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5"/>
      <c r="Q658" s="5"/>
    </row>
    <row r="659" spans="4:17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5"/>
      <c r="Q659" s="5"/>
    </row>
    <row r="660" spans="4:17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5"/>
      <c r="Q660" s="5"/>
    </row>
    <row r="661" spans="4:17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5"/>
      <c r="Q661" s="5"/>
    </row>
    <row r="662" spans="4:17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5"/>
      <c r="Q662" s="5"/>
    </row>
    <row r="663" spans="4:17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5"/>
      <c r="Q663" s="5"/>
    </row>
    <row r="664" spans="4:17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5"/>
      <c r="Q664" s="5"/>
    </row>
    <row r="665" spans="4:17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5"/>
      <c r="Q665" s="5"/>
    </row>
    <row r="666" spans="4:17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5"/>
      <c r="Q666" s="5"/>
    </row>
    <row r="667" spans="4:17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5"/>
      <c r="Q667" s="5"/>
    </row>
    <row r="668" spans="4:17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5"/>
      <c r="Q668" s="5"/>
    </row>
    <row r="669" spans="4:17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5"/>
      <c r="Q669" s="5"/>
    </row>
    <row r="670" spans="4:17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5"/>
      <c r="Q670" s="5"/>
    </row>
    <row r="671" spans="4:17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5"/>
      <c r="Q671" s="5"/>
    </row>
    <row r="672" spans="4:17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5"/>
      <c r="Q672" s="5"/>
    </row>
    <row r="673" spans="4:17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5"/>
      <c r="Q673" s="5"/>
    </row>
    <row r="674" spans="4:17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5"/>
      <c r="Q674" s="5"/>
    </row>
    <row r="675" spans="4:17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5"/>
      <c r="Q675" s="5"/>
    </row>
    <row r="676" spans="4:17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5"/>
      <c r="Q676" s="5"/>
    </row>
    <row r="677" spans="4:17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5"/>
      <c r="Q677" s="5"/>
    </row>
    <row r="678" spans="4:17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5"/>
      <c r="Q678" s="5"/>
    </row>
    <row r="679" spans="4:17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5"/>
      <c r="Q679" s="5"/>
    </row>
    <row r="680" spans="4:17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5"/>
      <c r="Q680" s="5"/>
    </row>
    <row r="681" spans="4:17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5"/>
      <c r="Q681" s="5"/>
    </row>
    <row r="682" spans="4:17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5"/>
      <c r="Q682" s="5"/>
    </row>
    <row r="683" spans="4:17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5"/>
      <c r="Q683" s="5"/>
    </row>
    <row r="684" spans="4:17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5"/>
      <c r="Q684" s="5"/>
    </row>
    <row r="685" spans="4:17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5"/>
      <c r="Q685" s="5"/>
    </row>
    <row r="686" spans="4:17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5"/>
      <c r="Q686" s="5"/>
    </row>
    <row r="687" spans="4:17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5"/>
      <c r="Q687" s="5"/>
    </row>
    <row r="688" spans="4:17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5"/>
      <c r="Q688" s="5"/>
    </row>
    <row r="689" spans="4:17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5"/>
      <c r="Q689" s="5"/>
    </row>
    <row r="690" spans="4:17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5"/>
      <c r="Q690" s="5"/>
    </row>
    <row r="691" spans="4:17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5"/>
      <c r="Q691" s="5"/>
    </row>
    <row r="692" spans="4:17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5"/>
      <c r="Q692" s="5"/>
    </row>
    <row r="693" spans="4:17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5"/>
      <c r="Q693" s="5"/>
    </row>
    <row r="694" spans="4:17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5"/>
      <c r="Q694" s="5"/>
    </row>
    <row r="695" spans="4:17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5"/>
      <c r="Q695" s="5"/>
    </row>
    <row r="696" spans="4:17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5"/>
      <c r="Q696" s="5"/>
    </row>
    <row r="697" spans="4:17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5"/>
      <c r="Q697" s="5"/>
    </row>
    <row r="698" spans="4:17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5"/>
      <c r="Q698" s="5"/>
    </row>
    <row r="699" spans="4:17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5"/>
      <c r="Q699" s="5"/>
    </row>
    <row r="700" spans="4:17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5"/>
      <c r="Q700" s="5"/>
    </row>
    <row r="701" spans="4:17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5"/>
      <c r="Q701" s="5"/>
    </row>
    <row r="702" spans="4:17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5"/>
      <c r="Q702" s="5"/>
    </row>
    <row r="703" spans="4:17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5"/>
      <c r="Q703" s="5"/>
    </row>
    <row r="704" spans="4:17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5"/>
      <c r="Q704" s="5"/>
    </row>
    <row r="705" spans="4:17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5"/>
      <c r="Q705" s="5"/>
    </row>
    <row r="706" spans="4:17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5"/>
      <c r="Q706" s="5"/>
    </row>
    <row r="707" spans="4:17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5"/>
      <c r="Q707" s="5"/>
    </row>
    <row r="708" spans="4:17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5"/>
      <c r="Q708" s="5"/>
    </row>
    <row r="709" spans="4:17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5"/>
      <c r="Q709" s="5"/>
    </row>
    <row r="710" spans="4:17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5"/>
      <c r="Q710" s="5"/>
    </row>
    <row r="711" spans="4:17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5"/>
      <c r="Q711" s="5"/>
    </row>
    <row r="712" spans="4:17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5"/>
      <c r="Q712" s="5"/>
    </row>
    <row r="713" spans="4:17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5"/>
      <c r="Q713" s="5"/>
    </row>
    <row r="714" spans="4:17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5"/>
      <c r="Q714" s="5"/>
    </row>
    <row r="715" spans="4:17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5"/>
      <c r="Q715" s="5"/>
    </row>
    <row r="716" spans="4:17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5"/>
      <c r="Q716" s="5"/>
    </row>
    <row r="717" spans="4:17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5"/>
      <c r="Q717" s="5"/>
    </row>
    <row r="718" spans="4:17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5"/>
      <c r="Q718" s="5"/>
    </row>
    <row r="719" spans="4:17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5"/>
      <c r="Q719" s="5"/>
    </row>
    <row r="720" spans="4:17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5"/>
      <c r="Q720" s="5"/>
    </row>
    <row r="721" spans="4:17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5"/>
      <c r="Q721" s="5"/>
    </row>
    <row r="722" spans="4:17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5"/>
      <c r="Q722" s="5"/>
    </row>
    <row r="723" spans="4:17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5"/>
      <c r="Q723" s="5"/>
    </row>
    <row r="724" spans="4:17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5"/>
      <c r="Q724" s="5"/>
    </row>
    <row r="725" spans="4:17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5"/>
      <c r="Q725" s="5"/>
    </row>
    <row r="726" spans="4:17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5"/>
      <c r="Q726" s="5"/>
    </row>
    <row r="727" spans="4:17">
      <c r="P727" s="5"/>
      <c r="Q727" s="5"/>
    </row>
    <row r="728" spans="4:17">
      <c r="P728" s="5"/>
      <c r="Q728" s="5"/>
    </row>
    <row r="729" spans="4:17">
      <c r="P729" s="5"/>
      <c r="Q729" s="5"/>
    </row>
    <row r="730" spans="4:17">
      <c r="P730" s="5"/>
      <c r="Q730" s="5"/>
    </row>
    <row r="731" spans="4:17">
      <c r="P731" s="5"/>
      <c r="Q731" s="5"/>
    </row>
    <row r="732" spans="4:17">
      <c r="P732" s="5"/>
      <c r="Q732" s="5"/>
    </row>
    <row r="733" spans="4:17">
      <c r="P733" s="5"/>
      <c r="Q733" s="5"/>
    </row>
    <row r="734" spans="4:17">
      <c r="P734" s="5"/>
      <c r="Q734" s="5"/>
    </row>
    <row r="735" spans="4:17">
      <c r="P735" s="5"/>
      <c r="Q735" s="5"/>
    </row>
    <row r="736" spans="4:17">
      <c r="P736" s="5"/>
      <c r="Q736" s="5"/>
    </row>
    <row r="737" spans="3:17">
      <c r="P737" s="5"/>
      <c r="Q737" s="5"/>
    </row>
    <row r="738" spans="3:17">
      <c r="P738" s="5"/>
      <c r="Q738" s="5"/>
    </row>
    <row r="739" spans="3:17">
      <c r="P739" s="5"/>
      <c r="Q739" s="5"/>
    </row>
    <row r="740" spans="3:17">
      <c r="P740" s="5"/>
      <c r="Q740" s="5"/>
    </row>
    <row r="741" spans="3:17">
      <c r="C741" s="13">
        <f>'Stock réel'!B750</f>
        <v>0</v>
      </c>
      <c r="P741" s="5"/>
      <c r="Q741" s="5"/>
    </row>
    <row r="742" spans="3:17">
      <c r="C742" s="13">
        <f>'Stock réel'!B751</f>
        <v>0</v>
      </c>
      <c r="P742" s="5"/>
      <c r="Q742" s="5"/>
    </row>
    <row r="743" spans="3:17">
      <c r="C743" s="13">
        <f>'Stock réel'!B752</f>
        <v>0</v>
      </c>
      <c r="P743" s="5"/>
      <c r="Q743" s="5"/>
    </row>
    <row r="744" spans="3:17">
      <c r="C744" s="13">
        <f>'Stock réel'!B753</f>
        <v>0</v>
      </c>
      <c r="P744" s="5"/>
      <c r="Q744" s="5"/>
    </row>
    <row r="745" spans="3:17">
      <c r="C745" s="13">
        <f>'Stock réel'!B754</f>
        <v>0</v>
      </c>
      <c r="P745" s="5"/>
      <c r="Q745" s="5"/>
    </row>
    <row r="746" spans="3:17">
      <c r="C746" s="13">
        <f>'Stock réel'!B755</f>
        <v>0</v>
      </c>
      <c r="P746" s="5"/>
      <c r="Q746" s="5"/>
    </row>
    <row r="747" spans="3:17">
      <c r="C747" s="13">
        <f>'Stock réel'!B756</f>
        <v>0</v>
      </c>
      <c r="P747" s="5"/>
      <c r="Q747" s="5"/>
    </row>
    <row r="748" spans="3:17">
      <c r="C748" s="13">
        <f>'Stock réel'!B757</f>
        <v>0</v>
      </c>
      <c r="P748" s="5"/>
      <c r="Q748" s="5"/>
    </row>
    <row r="749" spans="3:17">
      <c r="C749" s="13">
        <f>'Stock réel'!B758</f>
        <v>0</v>
      </c>
      <c r="P749" s="5"/>
      <c r="Q749" s="5"/>
    </row>
    <row r="750" spans="3:17">
      <c r="C750" s="13">
        <f>'Stock réel'!B759</f>
        <v>0</v>
      </c>
      <c r="P750" s="5"/>
      <c r="Q750" s="5"/>
    </row>
    <row r="751" spans="3:17">
      <c r="C751" s="13">
        <f>'Stock réel'!B760</f>
        <v>0</v>
      </c>
    </row>
    <row r="752" spans="3:17">
      <c r="C752" s="13">
        <f>'Stock réel'!B761</f>
        <v>0</v>
      </c>
    </row>
    <row r="753" spans="3:3">
      <c r="C753" s="13">
        <f>'Stock réel'!B762</f>
        <v>0</v>
      </c>
    </row>
    <row r="754" spans="3:3">
      <c r="C754" s="13">
        <f>'Stock réel'!B763</f>
        <v>0</v>
      </c>
    </row>
  </sheetData>
  <sheetProtection insertColumns="0" insertRows="0" deleteColumns="0" deleteRows="0" selectLockedCells="1" sort="0" autoFilter="0" pivotTables="0"/>
  <autoFilter ref="B10:P740"/>
  <customSheetViews>
    <customSheetView guid="{D7F66CC8-E5ED-4519-A8AA-87B8F15B4038}" zeroValues="0" showAutoFilter="1" hiddenRows="1" hiddenColumns="1">
      <pane ySplit="10" topLeftCell="A128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B10:P740"/>
    </customSheetView>
  </customSheetViews>
  <mergeCells count="4">
    <mergeCell ref="D8:O9"/>
    <mergeCell ref="P9:P10"/>
    <mergeCell ref="Q9:Q10"/>
    <mergeCell ref="F5:K5"/>
  </mergeCells>
  <dataValidations count="2">
    <dataValidation type="list" allowBlank="1" showInputMessage="1" showErrorMessage="1" sqref="B11:B128">
      <formula1>#REF!</formula1>
    </dataValidation>
    <dataValidation type="list" allowBlank="1" showInputMessage="1" showErrorMessage="1" sqref="F5">
      <formula1>#REF!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18">
    <tabColor rgb="FFFFFF00"/>
  </sheetPr>
  <dimension ref="B2:P754"/>
  <sheetViews>
    <sheetView showZeros="0" zoomScale="85" zoomScaleNormal="85" workbookViewId="0">
      <pane ySplit="10" topLeftCell="A11" activePane="bottomLeft" state="frozen"/>
      <selection activeCell="O146" sqref="O146"/>
      <selection pane="bottomLeft" activeCell="C11" sqref="C11"/>
    </sheetView>
  </sheetViews>
  <sheetFormatPr baseColWidth="10" defaultColWidth="11.44140625" defaultRowHeight="14.4"/>
  <cols>
    <col min="1" max="1" width="3.109375" style="13" customWidth="1"/>
    <col min="2" max="2" width="32.88671875" style="13" customWidth="1"/>
    <col min="3" max="14" width="7.6640625" style="5" customWidth="1"/>
    <col min="15" max="16384" width="11.44140625" style="13"/>
  </cols>
  <sheetData>
    <row r="2" spans="2:16" ht="6" customHeight="1">
      <c r="C2" s="14"/>
    </row>
    <row r="3" spans="2:16" ht="15" hidden="1" customHeight="1">
      <c r="C3" s="14"/>
    </row>
    <row r="4" spans="2:16" ht="15" hidden="1" customHeight="1">
      <c r="C4" s="14"/>
    </row>
    <row r="5" spans="2:16" ht="31.2">
      <c r="C5" s="14"/>
      <c r="E5" s="106" t="s">
        <v>22</v>
      </c>
      <c r="F5" s="106"/>
      <c r="G5" s="106"/>
      <c r="H5" s="106"/>
      <c r="I5" s="106"/>
      <c r="J5" s="106"/>
    </row>
    <row r="6" spans="2:16" ht="30.75" customHeight="1" thickBot="1">
      <c r="C6" s="14"/>
    </row>
    <row r="7" spans="2:16" ht="31.5" hidden="1" customHeight="1">
      <c r="C7" s="14"/>
    </row>
    <row r="8" spans="2:16" ht="15" customHeight="1">
      <c r="B8" s="7"/>
      <c r="C8" s="117" t="s">
        <v>36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8"/>
    </row>
    <row r="9" spans="2:16" ht="15" customHeight="1" thickBot="1">
      <c r="B9" s="8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13" t="s">
        <v>50</v>
      </c>
      <c r="P9" s="115" t="s">
        <v>52</v>
      </c>
    </row>
    <row r="10" spans="2:16" s="10" customFormat="1" ht="18">
      <c r="B10" s="9" t="s">
        <v>0</v>
      </c>
      <c r="C10" s="15" t="s">
        <v>6</v>
      </c>
      <c r="D10" s="15" t="s">
        <v>7</v>
      </c>
      <c r="E10" s="15" t="s">
        <v>4</v>
      </c>
      <c r="F10" s="15" t="s">
        <v>5</v>
      </c>
      <c r="G10" s="15" t="s">
        <v>8</v>
      </c>
      <c r="H10" s="15" t="s">
        <v>9</v>
      </c>
      <c r="I10" s="15" t="s">
        <v>10</v>
      </c>
      <c r="J10" s="15" t="s">
        <v>11</v>
      </c>
      <c r="K10" s="15" t="s">
        <v>13</v>
      </c>
      <c r="L10" s="15" t="s">
        <v>12</v>
      </c>
      <c r="M10" s="15" t="s">
        <v>14</v>
      </c>
      <c r="N10" s="15" t="s">
        <v>15</v>
      </c>
      <c r="O10" s="114"/>
      <c r="P10" s="116"/>
    </row>
    <row r="11" spans="2:16">
      <c r="B11" s="16" t="str">
        <f>'Stock réel'!B11</f>
        <v>3 en 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16</v>
      </c>
      <c r="O11" s="11">
        <f>SUM(C11:N11)</f>
        <v>16</v>
      </c>
      <c r="P11" s="2">
        <f>'Stock réel'!H11</f>
        <v>-120</v>
      </c>
    </row>
    <row r="12" spans="2:16">
      <c r="B12" s="16" t="str">
        <f>'Stock réel'!B12</f>
        <v>5 en 1 5 l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1">
        <f t="shared" ref="O12:O75" si="0">SUM(C12:N12)</f>
        <v>0</v>
      </c>
      <c r="P12" s="2">
        <f>'Stock réel'!H12</f>
        <v>19</v>
      </c>
    </row>
    <row r="13" spans="2:16">
      <c r="B13" s="16" t="str">
        <f>'Stock réel'!B13</f>
        <v>5 en 1 75 cl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1">
        <f t="shared" si="0"/>
        <v>0</v>
      </c>
      <c r="P13" s="2">
        <f>'Stock réel'!H13</f>
        <v>48</v>
      </c>
    </row>
    <row r="14" spans="2:16">
      <c r="B14" s="16" t="str">
        <f>'Stock réel'!B14</f>
        <v>absorbant vomi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1">
        <f t="shared" si="0"/>
        <v>0</v>
      </c>
      <c r="P14" s="2">
        <f>'Stock réel'!H14</f>
        <v>4</v>
      </c>
    </row>
    <row r="15" spans="2:16" ht="28.8">
      <c r="B15" s="16" t="str">
        <f>'Stock réel'!B15</f>
        <v>anios nettoyant desinfect multisurfaces 75 cl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1">
        <f t="shared" si="0"/>
        <v>0</v>
      </c>
      <c r="P15" s="2">
        <f>'Stock réel'!H15</f>
        <v>-5</v>
      </c>
    </row>
    <row r="16" spans="2:16" ht="28.8">
      <c r="B16" s="16" t="str">
        <f>'Stock réel'!B16</f>
        <v>anios nettoyant desinfectant multisurfaces 5 l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1">
        <f t="shared" si="0"/>
        <v>0</v>
      </c>
      <c r="P16" s="2">
        <f>'Stock réel'!H16</f>
        <v>-15</v>
      </c>
    </row>
    <row r="17" spans="2:16">
      <c r="B17" s="16" t="str">
        <f>'Stock réel'!B17</f>
        <v>anios pro renovant sanitaire 5 l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1">
        <f t="shared" si="0"/>
        <v>0</v>
      </c>
      <c r="P17" s="2">
        <f>'Stock réel'!H17</f>
        <v>13</v>
      </c>
    </row>
    <row r="18" spans="2:16">
      <c r="B18" s="16" t="str">
        <f>'Stock réel'!B18</f>
        <v>anios pro renovant sanitaire 75 cl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">
        <f t="shared" si="0"/>
        <v>0</v>
      </c>
      <c r="P18" s="2">
        <f>'Stock réel'!H18</f>
        <v>8</v>
      </c>
    </row>
    <row r="19" spans="2:16">
      <c r="B19" s="16" t="str">
        <f>'Stock réel'!B19</f>
        <v>blouses ménage 46/48 T4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  <c r="P19" s="2">
        <f>'Stock réel'!H19</f>
        <v>27</v>
      </c>
    </row>
    <row r="20" spans="2:16">
      <c r="B20" s="16" t="str">
        <f>'Stock réel'!B20</f>
        <v>bombe aérosol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>
        <f t="shared" si="0"/>
        <v>0</v>
      </c>
      <c r="P20" s="2">
        <f>'Stock réel'!H20</f>
        <v>70</v>
      </c>
    </row>
    <row r="21" spans="2:16">
      <c r="B21" s="16" t="str">
        <f>'Stock réel'!B21</f>
        <v>boules inox par 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1">
        <f t="shared" si="0"/>
        <v>0</v>
      </c>
      <c r="P21" s="2">
        <f>'Stock réel'!H21</f>
        <v>18</v>
      </c>
    </row>
    <row r="22" spans="2:16">
      <c r="B22" s="16" t="str">
        <f>'Stock réel'!B22</f>
        <v>charlottes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1">
        <f t="shared" si="0"/>
        <v>0</v>
      </c>
      <c r="P22" s="2">
        <f>'Stock réel'!H22</f>
        <v>79</v>
      </c>
    </row>
    <row r="23" spans="2:16">
      <c r="B23" s="16" t="str">
        <f>'Stock réel'!B23</f>
        <v>chaussures cuisine 37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1">
        <f t="shared" si="0"/>
        <v>0</v>
      </c>
      <c r="P23" s="2">
        <f>'Stock réel'!H23</f>
        <v>60</v>
      </c>
    </row>
    <row r="24" spans="2:16">
      <c r="B24" s="16" t="str">
        <f>'Stock réel'!B24</f>
        <v>corbeilles tri selectif bleues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1">
        <f t="shared" si="0"/>
        <v>0</v>
      </c>
      <c r="P24" s="2">
        <f>'Stock réel'!H24</f>
        <v>6</v>
      </c>
    </row>
    <row r="25" spans="2:16">
      <c r="B25" s="16" t="str">
        <f>'Stock réel'!B25</f>
        <v>dda 5 l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1">
        <f t="shared" si="0"/>
        <v>0</v>
      </c>
      <c r="P25" s="2">
        <f>'Stock réel'!H25</f>
        <v>10</v>
      </c>
    </row>
    <row r="26" spans="2:16">
      <c r="B26" s="16" t="str">
        <f>'Stock réel'!B26</f>
        <v>ddm ou super baster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1">
        <f t="shared" si="0"/>
        <v>0</v>
      </c>
      <c r="P26" s="2">
        <f>'Stock réel'!H26</f>
        <v>30</v>
      </c>
    </row>
    <row r="27" spans="2:16">
      <c r="B27" s="16" t="str">
        <f>'Stock réel'!B27</f>
        <v>decapfour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1">
        <f t="shared" si="0"/>
        <v>0</v>
      </c>
      <c r="P27" s="2">
        <f>'Stock réel'!H27</f>
        <v>40</v>
      </c>
    </row>
    <row r="28" spans="2:16">
      <c r="B28" s="16" t="str">
        <f>'Stock réel'!B28</f>
        <v>detartrant 5 l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1">
        <f t="shared" si="0"/>
        <v>0</v>
      </c>
      <c r="P28" s="2">
        <f>'Stock réel'!H28</f>
        <v>47</v>
      </c>
    </row>
    <row r="29" spans="2:16">
      <c r="B29" s="16" t="str">
        <f>'Stock réel'!B29</f>
        <v>dosymop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1">
        <f t="shared" si="0"/>
        <v>0</v>
      </c>
      <c r="P29" s="2">
        <f>'Stock réel'!H29</f>
        <v>10</v>
      </c>
    </row>
    <row r="30" spans="2:16">
      <c r="B30" s="16" t="str">
        <f>'Stock réel'!B30</f>
        <v>éponges par 10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1">
        <f t="shared" si="0"/>
        <v>0</v>
      </c>
      <c r="P30" s="2">
        <f>'Stock réel'!H30</f>
        <v>9</v>
      </c>
    </row>
    <row r="31" spans="2:16" ht="28.8">
      <c r="B31" s="16" t="str">
        <f>'Stock réel'!B31</f>
        <v>essuie mains rouleau blanc 150 m 2 plis hygenius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1">
        <f t="shared" si="0"/>
        <v>0</v>
      </c>
      <c r="P31" s="2">
        <f>'Stock réel'!H31</f>
        <v>25</v>
      </c>
    </row>
    <row r="32" spans="2:16" ht="28.8">
      <c r="B32" s="16" t="str">
        <f>'Stock réel'!B32</f>
        <v>essuie mains rouleau blanc 165 m 2 plis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1">
        <f t="shared" si="0"/>
        <v>0</v>
      </c>
      <c r="P32" s="2">
        <f>'Stock réel'!H32</f>
        <v>10</v>
      </c>
    </row>
    <row r="33" spans="2:16">
      <c r="B33" s="16" t="str">
        <f>'Stock réel'!B33</f>
        <v>essuie tout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1">
        <f t="shared" si="0"/>
        <v>0</v>
      </c>
      <c r="P33" s="2">
        <f>'Stock réel'!H33</f>
        <v>54</v>
      </c>
    </row>
    <row r="34" spans="2:16">
      <c r="B34" s="16" t="str">
        <f>'Stock réel'!B34</f>
        <v xml:space="preserve">essuie-mains 150 m 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1">
        <f t="shared" si="0"/>
        <v>0</v>
      </c>
      <c r="P34" s="2">
        <f>'Stock réel'!H34</f>
        <v>8</v>
      </c>
    </row>
    <row r="35" spans="2:16">
      <c r="B35" s="16" t="str">
        <f>'Stock réel'!B35</f>
        <v>essuie-mains 150 m central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1">
        <f t="shared" si="0"/>
        <v>0</v>
      </c>
      <c r="P35" s="2">
        <f>'Stock réel'!H35</f>
        <v>112</v>
      </c>
    </row>
    <row r="36" spans="2:16">
      <c r="B36" s="16" t="str">
        <f>'Stock réel'!B36</f>
        <v>essuie-mains feuille a feuille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1">
        <f t="shared" si="0"/>
        <v>0</v>
      </c>
      <c r="P36" s="2">
        <f>'Stock réel'!H36</f>
        <v>8</v>
      </c>
    </row>
    <row r="37" spans="2:16">
      <c r="B37" s="16" t="str">
        <f>'Stock réel'!B37</f>
        <v>frange bleue micro fibres a oreilles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1">
        <f t="shared" si="0"/>
        <v>0</v>
      </c>
      <c r="P37" s="2">
        <f>'Stock réel'!H37</f>
        <v>17</v>
      </c>
    </row>
    <row r="38" spans="2:16">
      <c r="B38" s="16" t="str">
        <f>'Stock réel'!B38</f>
        <v>frange bleue zébré micro fibres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1">
        <f t="shared" si="0"/>
        <v>0</v>
      </c>
      <c r="P38" s="2">
        <f>'Stock réel'!H38</f>
        <v>28</v>
      </c>
    </row>
    <row r="39" spans="2:16">
      <c r="B39" s="16" t="str">
        <f>'Stock réel'!B39</f>
        <v>frange noire micro fibres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1">
        <f t="shared" si="0"/>
        <v>0</v>
      </c>
      <c r="P39" s="2">
        <f>'Stock réel'!H39</f>
        <v>8</v>
      </c>
    </row>
    <row r="40" spans="2:16">
      <c r="B40" s="16" t="str">
        <f>'Stock réel'!B40</f>
        <v>frange vertes micro fibres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1">
        <f t="shared" si="0"/>
        <v>0</v>
      </c>
      <c r="P40" s="2">
        <f>'Stock réel'!H40</f>
        <v>83</v>
      </c>
    </row>
    <row r="41" spans="2:16">
      <c r="B41" s="16" t="str">
        <f>'Stock réel'!B41</f>
        <v>frottoir sol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1">
        <f t="shared" si="0"/>
        <v>0</v>
      </c>
      <c r="P41" s="2">
        <f>'Stock réel'!H41</f>
        <v>31</v>
      </c>
    </row>
    <row r="42" spans="2:16">
      <c r="B42" s="16" t="str">
        <f>'Stock réel'!B42</f>
        <v>gants latex 7/8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1">
        <f t="shared" si="0"/>
        <v>0</v>
      </c>
      <c r="P42" s="2">
        <f>'Stock réel'!H42</f>
        <v>6</v>
      </c>
    </row>
    <row r="43" spans="2:16">
      <c r="B43" s="16" t="str">
        <f>'Stock réel'!B43</f>
        <v>gants roses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1">
        <f t="shared" si="0"/>
        <v>0</v>
      </c>
      <c r="P43" s="2">
        <f>'Stock réel'!H43</f>
        <v>13</v>
      </c>
    </row>
    <row r="44" spans="2:16">
      <c r="B44" s="16" t="str">
        <f>'Stock réel'!B44</f>
        <v>gants vinyl 7/8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1">
        <f t="shared" si="0"/>
        <v>0</v>
      </c>
      <c r="P44" s="2">
        <f>'Stock réel'!H44</f>
        <v>12</v>
      </c>
    </row>
    <row r="45" spans="2:16">
      <c r="B45" s="16" t="str">
        <f>'Stock réel'!B45</f>
        <v>gants vinyl 7/8 non poudré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1">
        <f t="shared" si="0"/>
        <v>0</v>
      </c>
      <c r="P45" s="2">
        <f>'Stock réel'!H45</f>
        <v>12</v>
      </c>
    </row>
    <row r="46" spans="2:16">
      <c r="B46" s="16" t="str">
        <f>'Stock réel'!B46</f>
        <v>gants vinyl 8/9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1">
        <f t="shared" si="0"/>
        <v>0</v>
      </c>
      <c r="P46" s="2">
        <f>'Stock réel'!H46</f>
        <v>16</v>
      </c>
    </row>
    <row r="47" spans="2:16">
      <c r="B47" s="16" t="str">
        <f>'Stock réel'!B47</f>
        <v>gaz jaune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1">
        <f t="shared" si="0"/>
        <v>0</v>
      </c>
      <c r="P47" s="2">
        <f>'Stock réel'!H47</f>
        <v>12</v>
      </c>
    </row>
    <row r="48" spans="2:16">
      <c r="B48" s="16" t="s">
        <v>175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1">
        <f t="shared" si="0"/>
        <v>0</v>
      </c>
      <c r="P48" s="2">
        <f>'Stock réel'!H48</f>
        <v>8</v>
      </c>
    </row>
    <row r="49" spans="2:16">
      <c r="B49" s="16" t="str">
        <f>'Stock réel'!B49</f>
        <v>gel destructeur odeurs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1">
        <f t="shared" si="0"/>
        <v>0</v>
      </c>
      <c r="P49" s="2">
        <f>'Stock réel'!H49</f>
        <v>20</v>
      </c>
    </row>
    <row r="50" spans="2:16">
      <c r="B50" s="16" t="str">
        <f>'Stock réel'!B50</f>
        <v>gobelets par 3000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1">
        <f t="shared" si="0"/>
        <v>0</v>
      </c>
      <c r="P50" s="2">
        <f>'Stock réel'!H50</f>
        <v>14</v>
      </c>
    </row>
    <row r="51" spans="2:16">
      <c r="B51" s="16" t="str">
        <f>'Stock réel'!B51</f>
        <v>housse conteneur 120l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1">
        <f t="shared" si="0"/>
        <v>0</v>
      </c>
      <c r="P51" s="2">
        <f>'Stock réel'!H51</f>
        <v>9</v>
      </c>
    </row>
    <row r="52" spans="2:16">
      <c r="B52" s="16" t="str">
        <f>'Stock réel'!B52</f>
        <v>housse conteneur 240l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1">
        <f t="shared" si="0"/>
        <v>0</v>
      </c>
      <c r="P52" s="2">
        <f>'Stock réel'!H52</f>
        <v>6</v>
      </c>
    </row>
    <row r="53" spans="2:16">
      <c r="B53" s="16" t="str">
        <f>'Stock réel'!B53</f>
        <v>housse micro flex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  <c r="P53" s="2">
        <f>'Stock réel'!H53</f>
        <v>6</v>
      </c>
    </row>
    <row r="54" spans="2:16">
      <c r="B54" s="16" t="str">
        <f>'Stock réel'!B54</f>
        <v>induspray 1 l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1">
        <f t="shared" si="0"/>
        <v>0</v>
      </c>
      <c r="P54" s="2">
        <f>'Stock réel'!H54</f>
        <v>12</v>
      </c>
    </row>
    <row r="55" spans="2:16">
      <c r="B55" s="16" t="str">
        <f>'Stock réel'!B55</f>
        <v>lavettes blanches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1">
        <f t="shared" si="0"/>
        <v>0</v>
      </c>
      <c r="P55" s="2">
        <f>'Stock réel'!H55</f>
        <v>1</v>
      </c>
    </row>
    <row r="56" spans="2:16">
      <c r="B56" s="16" t="str">
        <f>'Stock réel'!B56</f>
        <v>lavettes bleues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1">
        <f t="shared" si="0"/>
        <v>0</v>
      </c>
      <c r="P56" s="2">
        <f>'Stock réel'!H56</f>
        <v>0</v>
      </c>
    </row>
    <row r="57" spans="2:16">
      <c r="B57" s="16" t="str">
        <f>'Stock réel'!B57</f>
        <v>lavettes micro speed vitres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1">
        <f t="shared" si="0"/>
        <v>0</v>
      </c>
      <c r="P57" s="2">
        <f>'Stock réel'!H57</f>
        <v>4</v>
      </c>
    </row>
    <row r="58" spans="2:16">
      <c r="B58" s="16" t="str">
        <f>'Stock réel'!B58</f>
        <v>lavettes rouges ou roses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1">
        <f t="shared" si="0"/>
        <v>0</v>
      </c>
      <c r="P58" s="2">
        <f>'Stock réel'!H58</f>
        <v>7</v>
      </c>
    </row>
    <row r="59" spans="2:16">
      <c r="B59" s="16" t="str">
        <f>'Stock réel'!B59</f>
        <v>lavettes vertes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1">
        <f t="shared" si="0"/>
        <v>0</v>
      </c>
      <c r="P59" s="2">
        <f>'Stock réel'!H59</f>
        <v>0</v>
      </c>
    </row>
    <row r="60" spans="2:16">
      <c r="B60" s="16" t="str">
        <f>'Stock réel'!B60</f>
        <v>lavettesjaunes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1">
        <f t="shared" si="0"/>
        <v>0</v>
      </c>
      <c r="P60" s="2">
        <f>'Stock réel'!H60</f>
        <v>5</v>
      </c>
    </row>
    <row r="61" spans="2:16">
      <c r="B61" s="16" t="str">
        <f>'Stock réel'!B61</f>
        <v>lessive liquide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1">
        <f t="shared" si="0"/>
        <v>0</v>
      </c>
      <c r="P61" s="2">
        <f>'Stock réel'!H61</f>
        <v>7</v>
      </c>
    </row>
    <row r="62" spans="2:16">
      <c r="B62" s="16" t="str">
        <f>'Stock réel'!B62</f>
        <v>lessive tablettes par 200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1">
        <f t="shared" si="0"/>
        <v>0</v>
      </c>
      <c r="P62" s="2">
        <f>'Stock réel'!H62</f>
        <v>1</v>
      </c>
    </row>
    <row r="63" spans="2:16">
      <c r="B63" s="16" t="str">
        <f>'Stock réel'!B63</f>
        <v>lingettes bebe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1">
        <f t="shared" si="0"/>
        <v>0</v>
      </c>
      <c r="P63" s="2">
        <f>'Stock réel'!H63</f>
        <v>8</v>
      </c>
    </row>
    <row r="64" spans="2:16">
      <c r="B64" s="16" t="str">
        <f>'Stock réel'!B64</f>
        <v>liquide rinçage eau douce5 l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1">
        <f t="shared" si="0"/>
        <v>0</v>
      </c>
      <c r="P64" s="2">
        <f>'Stock réel'!H64</f>
        <v>4</v>
      </c>
    </row>
    <row r="65" spans="2:16">
      <c r="B65" s="16" t="str">
        <f>'Stock réel'!B65</f>
        <v>liquide vaisselle eau dure 25 kg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1">
        <f t="shared" si="0"/>
        <v>0</v>
      </c>
      <c r="P65" s="2">
        <f>'Stock réel'!H65</f>
        <v>10</v>
      </c>
    </row>
    <row r="66" spans="2:16">
      <c r="B66" s="16" t="str">
        <f>'Stock réel'!B66</f>
        <v>manche alu à vis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1">
        <f t="shared" si="0"/>
        <v>0</v>
      </c>
      <c r="P66" s="2">
        <f>'Stock réel'!H66</f>
        <v>0</v>
      </c>
    </row>
    <row r="67" spans="2:16">
      <c r="B67" s="16" t="str">
        <f>'Stock réel'!B67</f>
        <v>manche support mop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1">
        <f t="shared" si="0"/>
        <v>0</v>
      </c>
      <c r="P67" s="2">
        <f>'Stock réel'!H67</f>
        <v>0</v>
      </c>
    </row>
    <row r="68" spans="2:16">
      <c r="B68" s="16" t="str">
        <f>'Stock réel'!B68</f>
        <v>microflex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1">
        <f t="shared" si="0"/>
        <v>0</v>
      </c>
      <c r="P68" s="2">
        <f>'Stock réel'!H68</f>
        <v>0</v>
      </c>
    </row>
    <row r="69" spans="2:16">
      <c r="B69" s="16" t="str">
        <f>'Stock réel'!B69</f>
        <v>mouchoirs btes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1">
        <f t="shared" si="0"/>
        <v>0</v>
      </c>
      <c r="P69" s="2">
        <f>'Stock réel'!H69</f>
        <v>18</v>
      </c>
    </row>
    <row r="70" spans="2:16">
      <c r="B70" s="16" t="str">
        <f>'Stock réel'!B70</f>
        <v>nettoyant vitres 5 l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1">
        <f t="shared" si="0"/>
        <v>0</v>
      </c>
      <c r="P70" s="2">
        <f>'Stock réel'!H70</f>
        <v>3</v>
      </c>
    </row>
    <row r="71" spans="2:16">
      <c r="B71" s="16" t="str">
        <f>'Stock réel'!B71</f>
        <v>nettoyant vitres 75  cl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1">
        <f t="shared" si="0"/>
        <v>0</v>
      </c>
      <c r="P71" s="2">
        <f>'Stock réel'!H71</f>
        <v>4</v>
      </c>
    </row>
    <row r="72" spans="2:16">
      <c r="B72" s="16" t="str">
        <f>'Stock réel'!B72</f>
        <v>nettoyant, désinfectant inox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1">
        <f t="shared" si="0"/>
        <v>0</v>
      </c>
      <c r="P72" s="2">
        <f>'Stock réel'!H72</f>
        <v>4</v>
      </c>
    </row>
    <row r="73" spans="2:16">
      <c r="B73" s="16" t="str">
        <f>'Stock réel'!B73</f>
        <v>nov hte couture ou ness 5l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1">
        <f t="shared" si="0"/>
        <v>0</v>
      </c>
      <c r="P73" s="2">
        <f>'Stock réel'!H73</f>
        <v>5</v>
      </c>
    </row>
    <row r="74" spans="2:16">
      <c r="B74" s="16" t="str">
        <f>'Stock réel'!B74</f>
        <v>papier wc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1">
        <f t="shared" si="0"/>
        <v>0</v>
      </c>
      <c r="P74" s="2">
        <f>'Stock réel'!H74</f>
        <v>0</v>
      </c>
    </row>
    <row r="75" spans="2:16">
      <c r="B75" s="16" t="str">
        <f>'Stock réel'!B75</f>
        <v>pastilles clorées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1">
        <f t="shared" si="0"/>
        <v>0</v>
      </c>
      <c r="P75" s="2">
        <f>'Stock réel'!H75</f>
        <v>0</v>
      </c>
    </row>
    <row r="76" spans="2:16">
      <c r="B76" s="16" t="str">
        <f>'Stock réel'!B76</f>
        <v>pastilles fosse septique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1">
        <f t="shared" ref="O76:O139" si="1">SUM(C76:N76)</f>
        <v>0</v>
      </c>
      <c r="P76" s="2">
        <f>'Stock réel'!H76</f>
        <v>5</v>
      </c>
    </row>
    <row r="77" spans="2:16">
      <c r="B77" s="16" t="str">
        <f>'Stock réel'!B77</f>
        <v>pastilles urinoir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1">
        <f t="shared" si="1"/>
        <v>0</v>
      </c>
      <c r="P77" s="2">
        <f>'Stock réel'!H77</f>
        <v>2</v>
      </c>
    </row>
    <row r="78" spans="2:16">
      <c r="B78" s="16" t="str">
        <f>'Stock réel'!B78</f>
        <v>pelles + balayettes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1">
        <f t="shared" si="1"/>
        <v>0</v>
      </c>
      <c r="P78" s="2">
        <f>'Stock réel'!H78</f>
        <v>0</v>
      </c>
    </row>
    <row r="79" spans="2:16">
      <c r="B79" s="16" t="str">
        <f>'Stock réel'!B79</f>
        <v>plonge manuel 1l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>
        <f t="shared" si="1"/>
        <v>0</v>
      </c>
      <c r="P79" s="2">
        <f>'Stock réel'!H79</f>
        <v>3</v>
      </c>
    </row>
    <row r="80" spans="2:16">
      <c r="B80" s="16" t="str">
        <f>'Stock réel'!B80</f>
        <v>plonge manuel 5l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1">
        <f t="shared" si="1"/>
        <v>0</v>
      </c>
      <c r="P80" s="2">
        <f>'Stock réel'!H80</f>
        <v>7</v>
      </c>
    </row>
    <row r="81" spans="2:16">
      <c r="B81" s="16" t="str">
        <f>'Stock réel'!B81</f>
        <v>polacid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1">
        <f t="shared" si="1"/>
        <v>0</v>
      </c>
      <c r="P81" s="2">
        <f>'Stock réel'!H81</f>
        <v>0</v>
      </c>
    </row>
    <row r="82" spans="2:16">
      <c r="B82" s="16" t="str">
        <f>'Stock réel'!B82</f>
        <v>raclettes cuisine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1">
        <f t="shared" si="1"/>
        <v>0</v>
      </c>
      <c r="P82" s="2">
        <f>'Stock réel'!H82</f>
        <v>5</v>
      </c>
    </row>
    <row r="83" spans="2:16">
      <c r="B83" s="16" t="str">
        <f>'Stock réel'!B83</f>
        <v>rapid surfaces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1">
        <f t="shared" si="1"/>
        <v>0</v>
      </c>
      <c r="P83" s="2">
        <f>'Stock réel'!H83</f>
        <v>1</v>
      </c>
    </row>
    <row r="84" spans="2:16">
      <c r="B84" s="16" t="str">
        <f>'Stock réel'!B84</f>
        <v>rouleau vert prédécoupé 3 m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1">
        <f t="shared" si="1"/>
        <v>0</v>
      </c>
      <c r="P84" s="2">
        <f>'Stock réel'!H84</f>
        <v>2</v>
      </c>
    </row>
    <row r="85" spans="2:16">
      <c r="B85" s="16" t="str">
        <f>'Stock réel'!B85</f>
        <v>sabots 37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1">
        <f t="shared" si="1"/>
        <v>0</v>
      </c>
      <c r="P85" s="2">
        <f>'Stock réel'!H85</f>
        <v>10</v>
      </c>
    </row>
    <row r="86" spans="2:16">
      <c r="B86" s="16" t="str">
        <f>'Stock réel'!B86</f>
        <v>sacs aspi nilfisk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1">
        <f t="shared" si="1"/>
        <v>0</v>
      </c>
      <c r="P86" s="2">
        <f>'Stock réel'!H86</f>
        <v>0</v>
      </c>
    </row>
    <row r="87" spans="2:16">
      <c r="B87" s="16" t="str">
        <f>'Stock réel'!B87</f>
        <v>sacs aspi taski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1">
        <f t="shared" si="1"/>
        <v>0</v>
      </c>
      <c r="P87" s="2">
        <f>'Stock réel'!H87</f>
        <v>5</v>
      </c>
    </row>
    <row r="88" spans="2:16">
      <c r="B88" s="16" t="str">
        <f>'Stock réel'!B88</f>
        <v>sacs blanc 10 l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1">
        <f t="shared" si="1"/>
        <v>0</v>
      </c>
      <c r="P88" s="2">
        <f>'Stock réel'!H88</f>
        <v>0</v>
      </c>
    </row>
    <row r="89" spans="2:16">
      <c r="B89" s="16" t="str">
        <f>'Stock réel'!B89</f>
        <v>sacs noir 100 l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1">
        <f t="shared" si="1"/>
        <v>0</v>
      </c>
      <c r="P89" s="2">
        <f>'Stock réel'!H89</f>
        <v>0</v>
      </c>
    </row>
    <row r="90" spans="2:16">
      <c r="B90" s="16" t="str">
        <f>'Stock réel'!B90</f>
        <v>sacs noir 130 l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1">
        <f t="shared" si="1"/>
        <v>0</v>
      </c>
      <c r="P90" s="2">
        <f>'Stock réel'!H90</f>
        <v>7</v>
      </c>
    </row>
    <row r="91" spans="2:16">
      <c r="B91" s="16" t="str">
        <f>'Stock réel'!B91</f>
        <v>sacs noir 30 l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1">
        <f t="shared" si="1"/>
        <v>0</v>
      </c>
      <c r="P91" s="2">
        <f>'Stock réel'!H91</f>
        <v>7</v>
      </c>
    </row>
    <row r="92" spans="2:16">
      <c r="B92" s="16" t="str">
        <f>'Stock réel'!B92</f>
        <v>sacs noir 50 l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1">
        <f t="shared" si="1"/>
        <v>0</v>
      </c>
      <c r="P92" s="2">
        <f>'Stock réel'!H92</f>
        <v>7</v>
      </c>
    </row>
    <row r="93" spans="2:16">
      <c r="B93" s="16" t="str">
        <f>'Stock réel'!B93</f>
        <v>savon bactéricide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1">
        <f t="shared" si="1"/>
        <v>0</v>
      </c>
      <c r="P93" s="2">
        <f>'Stock réel'!H93</f>
        <v>0</v>
      </c>
    </row>
    <row r="94" spans="2:16">
      <c r="B94" s="16" t="str">
        <f>'Stock réel'!B94</f>
        <v>savon doux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1">
        <f t="shared" si="1"/>
        <v>0</v>
      </c>
      <c r="P94" s="2">
        <f>'Stock réel'!H94</f>
        <v>0</v>
      </c>
    </row>
    <row r="95" spans="2:16">
      <c r="B95" s="16" t="str">
        <f>'Stock réel'!B95</f>
        <v>savon doux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1">
        <f t="shared" si="1"/>
        <v>0</v>
      </c>
      <c r="P95" s="2">
        <f>'Stock réel'!H95</f>
        <v>1</v>
      </c>
    </row>
    <row r="96" spans="2:16">
      <c r="B96" s="16" t="str">
        <f>'Stock réel'!B96</f>
        <v>savon mains purmouss 6 bidons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1">
        <f t="shared" si="1"/>
        <v>0</v>
      </c>
      <c r="P96" s="2">
        <f>'Stock réel'!H96</f>
        <v>4</v>
      </c>
    </row>
    <row r="97" spans="2:16">
      <c r="B97" s="16" t="str">
        <f>'Stock réel'!B97</f>
        <v>sel adoucisseur 25 kg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1">
        <f t="shared" si="1"/>
        <v>0</v>
      </c>
      <c r="P97" s="2">
        <f>'Stock réel'!H97</f>
        <v>0</v>
      </c>
    </row>
    <row r="98" spans="2:16">
      <c r="B98" s="16" t="str">
        <f>'Stock réel'!B98</f>
        <v>sel règénérant vaisselle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1">
        <f t="shared" si="1"/>
        <v>0</v>
      </c>
      <c r="P98" s="2">
        <f>'Stock réel'!H98</f>
        <v>5</v>
      </c>
    </row>
    <row r="99" spans="2:16">
      <c r="B99" s="16" t="str">
        <f>'Stock réel'!B99</f>
        <v>serviette 30x30cm techline + just one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1">
        <f t="shared" si="1"/>
        <v>0</v>
      </c>
      <c r="P99" s="2">
        <f>'Stock réel'!H99</f>
        <v>6</v>
      </c>
    </row>
    <row r="100" spans="2:16">
      <c r="B100" s="16" t="str">
        <f>'Stock réel'!B100</f>
        <v xml:space="preserve">support mop 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1">
        <f t="shared" si="1"/>
        <v>0</v>
      </c>
      <c r="P100" s="2">
        <f>'Stock réel'!H100</f>
        <v>0</v>
      </c>
    </row>
    <row r="101" spans="2:16">
      <c r="B101" s="16" t="str">
        <f>'Stock réel'!B101</f>
        <v>tampon blanc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1">
        <f t="shared" si="1"/>
        <v>0</v>
      </c>
      <c r="P101" s="2">
        <f>'Stock réel'!H101</f>
        <v>42</v>
      </c>
    </row>
    <row r="102" spans="2:16">
      <c r="B102" s="16" t="str">
        <f>'Stock réel'!B102</f>
        <v>tampon noir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1">
        <f t="shared" si="1"/>
        <v>0</v>
      </c>
      <c r="P102" s="2">
        <f>'Stock réel'!H102</f>
        <v>11</v>
      </c>
    </row>
    <row r="103" spans="2:16">
      <c r="B103" s="16" t="str">
        <f>'Stock réel'!B103</f>
        <v>tamponge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1">
        <f t="shared" si="1"/>
        <v>0</v>
      </c>
      <c r="P103" s="2">
        <f>'Stock réel'!H103</f>
        <v>0</v>
      </c>
    </row>
    <row r="104" spans="2:16">
      <c r="B104" s="16" t="str">
        <f>'Stock réel'!B104</f>
        <v>vadrouille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1">
        <f t="shared" si="1"/>
        <v>0</v>
      </c>
      <c r="P104" s="2">
        <f>'Stock réel'!H104</f>
        <v>5</v>
      </c>
    </row>
    <row r="105" spans="2:16">
      <c r="B105" s="16" t="str">
        <f>'Stock réel'!B105</f>
        <v>xspray 5 l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1">
        <f t="shared" si="1"/>
        <v>0</v>
      </c>
      <c r="P105" s="2">
        <f>'Stock réel'!H105</f>
        <v>0</v>
      </c>
    </row>
    <row r="106" spans="2:16">
      <c r="B106" s="16" t="str">
        <f>'Stock réel'!B106</f>
        <v xml:space="preserve">xspray 75 cl 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1">
        <f t="shared" si="1"/>
        <v>0</v>
      </c>
      <c r="P106" s="2">
        <f>'Stock réel'!H106</f>
        <v>0</v>
      </c>
    </row>
    <row r="107" spans="2:16">
      <c r="B107" s="16">
        <f>'Stock réel'!B107</f>
        <v>0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1">
        <f t="shared" si="1"/>
        <v>0</v>
      </c>
      <c r="P107" s="2">
        <f>'Stock réel'!H107</f>
        <v>0</v>
      </c>
    </row>
    <row r="108" spans="2:16">
      <c r="B108" s="16">
        <f>'Stock réel'!B108</f>
        <v>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1">
        <f t="shared" si="1"/>
        <v>0</v>
      </c>
      <c r="P108" s="2">
        <f>'Stock réel'!H108</f>
        <v>0</v>
      </c>
    </row>
    <row r="109" spans="2:16">
      <c r="B109" s="16">
        <f>'Stock réel'!B109</f>
        <v>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1">
        <f t="shared" si="1"/>
        <v>0</v>
      </c>
      <c r="P109" s="2">
        <f>'Stock réel'!H109</f>
        <v>0</v>
      </c>
    </row>
    <row r="110" spans="2:16">
      <c r="B110" s="16">
        <f>'Stock réel'!B110</f>
        <v>0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1">
        <f t="shared" si="1"/>
        <v>0</v>
      </c>
      <c r="P110" s="2">
        <f>'Stock réel'!H110</f>
        <v>0</v>
      </c>
    </row>
    <row r="111" spans="2:16">
      <c r="B111" s="16">
        <f>'Stock réel'!B111</f>
        <v>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1">
        <f t="shared" si="1"/>
        <v>0</v>
      </c>
      <c r="P111" s="2">
        <f>'Stock réel'!H111</f>
        <v>0</v>
      </c>
    </row>
    <row r="112" spans="2:16">
      <c r="B112" s="16">
        <f>'Stock réel'!B112</f>
        <v>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1">
        <f t="shared" si="1"/>
        <v>0</v>
      </c>
      <c r="P112" s="2">
        <f>'Stock réel'!H112</f>
        <v>0</v>
      </c>
    </row>
    <row r="113" spans="2:16">
      <c r="B113" s="16">
        <f>'Stock réel'!B113</f>
        <v>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1">
        <f t="shared" si="1"/>
        <v>0</v>
      </c>
      <c r="P113" s="2">
        <f>'Stock réel'!H113</f>
        <v>0</v>
      </c>
    </row>
    <row r="114" spans="2:16">
      <c r="B114" s="16">
        <f>'Stock réel'!B113</f>
        <v>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1">
        <f t="shared" si="1"/>
        <v>0</v>
      </c>
      <c r="P114" s="2">
        <f>'Stock réel'!H113</f>
        <v>0</v>
      </c>
    </row>
    <row r="115" spans="2:16">
      <c r="B115" s="16">
        <f>'Stock réel'!B114</f>
        <v>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1">
        <f t="shared" si="1"/>
        <v>0</v>
      </c>
      <c r="P115" s="2">
        <f>'Stock réel'!H114</f>
        <v>0</v>
      </c>
    </row>
    <row r="116" spans="2:16">
      <c r="B116" s="16" t="str">
        <f>'Stock réel'!B115</f>
        <v>blouses blanches cuisine 38/40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1">
        <f t="shared" si="1"/>
        <v>0</v>
      </c>
      <c r="P116" s="2">
        <f>'Stock réel'!H115</f>
        <v>1</v>
      </c>
    </row>
    <row r="117" spans="2:16">
      <c r="B117" s="16" t="str">
        <f>'Stock réel'!B116</f>
        <v>blouses blanches cuisine 42/44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1">
        <f t="shared" si="1"/>
        <v>0</v>
      </c>
      <c r="P117" s="2">
        <f>'Stock réel'!H116</f>
        <v>3</v>
      </c>
    </row>
    <row r="118" spans="2:16">
      <c r="B118" s="16" t="str">
        <f>'Stock réel'!B117</f>
        <v>blouses blanches cuisine 46/48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1">
        <f t="shared" si="1"/>
        <v>0</v>
      </c>
      <c r="P118" s="2">
        <f>'Stock réel'!H117</f>
        <v>2</v>
      </c>
    </row>
    <row r="119" spans="2:16">
      <c r="B119" s="16" t="str">
        <f>'Stock réel'!B118</f>
        <v>blouses ménage 38/40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1">
        <f t="shared" si="1"/>
        <v>0</v>
      </c>
      <c r="P119" s="2">
        <f>'Stock réel'!H118</f>
        <v>0</v>
      </c>
    </row>
    <row r="120" spans="2:16">
      <c r="B120" s="16" t="str">
        <f>'Stock réel'!B119</f>
        <v>blouses ménage 42/44 T3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1">
        <f t="shared" si="1"/>
        <v>0</v>
      </c>
      <c r="P120" s="2">
        <f>'Stock réel'!H119</f>
        <v>4</v>
      </c>
    </row>
    <row r="121" spans="2:16">
      <c r="B121" s="16" t="str">
        <f>'Stock réel'!B120</f>
        <v>blouses ménage 46/48 T4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1">
        <f t="shared" si="1"/>
        <v>0</v>
      </c>
      <c r="P121" s="2">
        <f>'Stock réel'!H120</f>
        <v>4</v>
      </c>
    </row>
    <row r="122" spans="2:16">
      <c r="B122" s="16" t="str">
        <f>'Stock réel'!B121</f>
        <v>blouses ménage 50/52 T6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1">
        <f t="shared" si="1"/>
        <v>0</v>
      </c>
      <c r="P122" s="2">
        <f>'Stock réel'!H121</f>
        <v>2</v>
      </c>
    </row>
    <row r="123" spans="2:16">
      <c r="B123" s="16">
        <f>'Stock réel'!B122</f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1">
        <f t="shared" si="1"/>
        <v>0</v>
      </c>
      <c r="P123" s="2">
        <f>'Stock réel'!H122</f>
        <v>0</v>
      </c>
    </row>
    <row r="124" spans="2:16">
      <c r="B124" s="16" t="str">
        <f>'Stock réel'!B123</f>
        <v>chaussures cuisine 37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1">
        <f t="shared" si="1"/>
        <v>0</v>
      </c>
      <c r="P124" s="2">
        <f>'Stock réel'!H123</f>
        <v>4</v>
      </c>
    </row>
    <row r="125" spans="2:16">
      <c r="B125" s="16" t="str">
        <f>'Stock réel'!B124</f>
        <v>chaussures cuisine 39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1">
        <f t="shared" si="1"/>
        <v>0</v>
      </c>
      <c r="P125" s="2">
        <f>'Stock réel'!H124</f>
        <v>1</v>
      </c>
    </row>
    <row r="126" spans="2:16">
      <c r="B126" s="16" t="str">
        <f>'Stock réel'!B125</f>
        <v>chaussures cuisine 40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1">
        <f t="shared" si="1"/>
        <v>0</v>
      </c>
      <c r="P126" s="2">
        <f>'Stock réel'!H125</f>
        <v>2</v>
      </c>
    </row>
    <row r="127" spans="2:16">
      <c r="B127" s="16">
        <f>'Stock réel'!B126</f>
        <v>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1">
        <f t="shared" si="1"/>
        <v>0</v>
      </c>
      <c r="P127" s="2">
        <f>'Stock réel'!H126</f>
        <v>0</v>
      </c>
    </row>
    <row r="128" spans="2:16">
      <c r="B128" s="16" t="str">
        <f>'Stock réel'!B127</f>
        <v>sabots 37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1">
        <f t="shared" si="1"/>
        <v>0</v>
      </c>
      <c r="P128" s="2">
        <f>'Stock réel'!H127</f>
        <v>2</v>
      </c>
    </row>
    <row r="129" spans="2:16">
      <c r="B129" s="16" t="str">
        <f>'Stock réel'!B129</f>
        <v>sabots 39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1">
        <f t="shared" si="1"/>
        <v>0</v>
      </c>
      <c r="P129" s="2">
        <f>'Stock réel'!H129</f>
        <v>0</v>
      </c>
    </row>
    <row r="130" spans="2:16">
      <c r="B130" s="16" t="s">
        <v>178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1">
        <f t="shared" si="1"/>
        <v>0</v>
      </c>
      <c r="P130" s="2"/>
    </row>
    <row r="131" spans="2:16">
      <c r="B131" s="16" t="str">
        <f>'Stock réel'!B130</f>
        <v>sabots 40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1">
        <f t="shared" si="1"/>
        <v>0</v>
      </c>
      <c r="P131" s="2">
        <f>'Stock réel'!H130</f>
        <v>0</v>
      </c>
    </row>
    <row r="132" spans="2:16">
      <c r="B132" s="16" t="str">
        <f>'Stock réel'!B131</f>
        <v>sabots 41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1">
        <f t="shared" si="1"/>
        <v>0</v>
      </c>
      <c r="P132" s="2">
        <f>'Stock réel'!H131</f>
        <v>0</v>
      </c>
    </row>
    <row r="133" spans="2:16">
      <c r="B133" s="16">
        <f>'Stock réel'!B132</f>
        <v>0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1">
        <f t="shared" si="1"/>
        <v>0</v>
      </c>
      <c r="P133" s="2">
        <f>'Stock réel'!H132</f>
        <v>0</v>
      </c>
    </row>
    <row r="134" spans="2:16">
      <c r="B134" s="16">
        <f>'Stock réel'!B133</f>
        <v>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1">
        <f t="shared" si="1"/>
        <v>0</v>
      </c>
      <c r="P134" s="2">
        <f>'Stock réel'!H133</f>
        <v>0</v>
      </c>
    </row>
    <row r="135" spans="2:16">
      <c r="B135" s="16">
        <f>'Stock réel'!B134</f>
        <v>0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1">
        <f t="shared" si="1"/>
        <v>0</v>
      </c>
      <c r="P135" s="2">
        <f>'Stock réel'!H134</f>
        <v>0</v>
      </c>
    </row>
    <row r="136" spans="2:16">
      <c r="B136" s="16">
        <f>'Stock réel'!B135</f>
        <v>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1">
        <f t="shared" si="1"/>
        <v>0</v>
      </c>
      <c r="P136" s="2">
        <f>'Stock réel'!H135</f>
        <v>0</v>
      </c>
    </row>
    <row r="137" spans="2:16">
      <c r="B137" s="16">
        <f>'Stock réel'!B136</f>
        <v>0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1">
        <f t="shared" si="1"/>
        <v>0</v>
      </c>
      <c r="P137" s="2">
        <f>'Stock réel'!H136</f>
        <v>0</v>
      </c>
    </row>
    <row r="138" spans="2:16">
      <c r="B138" s="16">
        <f>'Stock réel'!B137</f>
        <v>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1">
        <f t="shared" si="1"/>
        <v>0</v>
      </c>
      <c r="P138" s="2">
        <f>'Stock réel'!H137</f>
        <v>0</v>
      </c>
    </row>
    <row r="139" spans="2:16">
      <c r="B139" s="16">
        <f>'Stock réel'!B138</f>
        <v>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1">
        <f t="shared" si="1"/>
        <v>0</v>
      </c>
      <c r="P139" s="2">
        <f>'Stock réel'!H138</f>
        <v>0</v>
      </c>
    </row>
    <row r="140" spans="2:16">
      <c r="B140" s="16">
        <f>'Stock réel'!B139</f>
        <v>0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1">
        <f t="shared" ref="O140:O146" si="2">SUM(C140:N140)</f>
        <v>0</v>
      </c>
      <c r="P140" s="2">
        <f>'Stock réel'!H139</f>
        <v>0</v>
      </c>
    </row>
    <row r="141" spans="2:16">
      <c r="B141" s="16">
        <f>'Stock réel'!B140</f>
        <v>0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1">
        <f t="shared" si="2"/>
        <v>0</v>
      </c>
      <c r="P141" s="2">
        <f>'Stock réel'!H140</f>
        <v>0</v>
      </c>
    </row>
    <row r="142" spans="2:16">
      <c r="B142" s="16">
        <f>'Stock réel'!B141</f>
        <v>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1">
        <f t="shared" si="2"/>
        <v>0</v>
      </c>
      <c r="P142" s="2">
        <f>'Stock réel'!H141</f>
        <v>0</v>
      </c>
    </row>
    <row r="143" spans="2:16">
      <c r="B143" s="16">
        <f>'Stock réel'!B142</f>
        <v>0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1">
        <f t="shared" si="2"/>
        <v>0</v>
      </c>
      <c r="P143" s="2">
        <f>'Stock réel'!H142</f>
        <v>0</v>
      </c>
    </row>
    <row r="144" spans="2:16">
      <c r="B144" s="16">
        <f>'Stock réel'!B143</f>
        <v>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1">
        <f t="shared" si="2"/>
        <v>0</v>
      </c>
      <c r="P144" s="2">
        <f>'Stock réel'!H143</f>
        <v>0</v>
      </c>
    </row>
    <row r="145" spans="2:16">
      <c r="B145" s="16">
        <f>'Stock réel'!B144</f>
        <v>0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1">
        <f t="shared" si="2"/>
        <v>0</v>
      </c>
      <c r="P145" s="2">
        <f>'Stock réel'!H144</f>
        <v>0</v>
      </c>
    </row>
    <row r="146" spans="2:16">
      <c r="B146" s="16">
        <f>'Stock réel'!B145</f>
        <v>0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1">
        <f t="shared" si="2"/>
        <v>0</v>
      </c>
      <c r="P146" s="2">
        <f>'Stock réel'!H145</f>
        <v>0</v>
      </c>
    </row>
    <row r="147" spans="2:16">
      <c r="O147" s="5"/>
      <c r="P147" s="5"/>
    </row>
    <row r="148" spans="2:16">
      <c r="O148" s="5"/>
      <c r="P148" s="5"/>
    </row>
    <row r="149" spans="2:16">
      <c r="O149" s="5"/>
      <c r="P149" s="5"/>
    </row>
    <row r="150" spans="2:16">
      <c r="O150" s="5"/>
      <c r="P150" s="5"/>
    </row>
    <row r="151" spans="2:16">
      <c r="O151" s="5"/>
      <c r="P151" s="5"/>
    </row>
    <row r="152" spans="2:16">
      <c r="O152" s="5"/>
      <c r="P152" s="5"/>
    </row>
    <row r="153" spans="2:16">
      <c r="B153" s="13">
        <f>'Stock réel'!B162</f>
        <v>0</v>
      </c>
      <c r="O153" s="5"/>
      <c r="P153" s="5"/>
    </row>
    <row r="154" spans="2:16">
      <c r="B154" s="13">
        <f>'Stock réel'!B163</f>
        <v>0</v>
      </c>
      <c r="O154" s="5"/>
      <c r="P154" s="5"/>
    </row>
    <row r="155" spans="2:16">
      <c r="B155" s="13">
        <f>'Stock réel'!B164</f>
        <v>0</v>
      </c>
      <c r="O155" s="5"/>
      <c r="P155" s="5"/>
    </row>
    <row r="156" spans="2:16">
      <c r="B156" s="13">
        <f>'Stock réel'!B165</f>
        <v>0</v>
      </c>
      <c r="O156" s="5"/>
      <c r="P156" s="5"/>
    </row>
    <row r="157" spans="2:16">
      <c r="B157" s="13">
        <f>'Stock réel'!B166</f>
        <v>0</v>
      </c>
      <c r="O157" s="5"/>
      <c r="P157" s="5"/>
    </row>
    <row r="158" spans="2:16">
      <c r="B158" s="13">
        <f>'Stock réel'!B167</f>
        <v>0</v>
      </c>
      <c r="O158" s="5"/>
      <c r="P158" s="5"/>
    </row>
    <row r="159" spans="2:16">
      <c r="B159" s="13">
        <f>'Stock réel'!B168</f>
        <v>0</v>
      </c>
      <c r="O159" s="5"/>
      <c r="P159" s="5"/>
    </row>
    <row r="160" spans="2:16">
      <c r="B160" s="13">
        <f>'Stock réel'!B169</f>
        <v>0</v>
      </c>
      <c r="O160" s="5"/>
      <c r="P160" s="5"/>
    </row>
    <row r="161" spans="2:16">
      <c r="B161" s="13">
        <f>'Stock réel'!B170</f>
        <v>0</v>
      </c>
      <c r="O161" s="5"/>
      <c r="P161" s="5"/>
    </row>
    <row r="162" spans="2:16">
      <c r="B162" s="13">
        <f>'Stock réel'!B171</f>
        <v>0</v>
      </c>
      <c r="O162" s="5"/>
      <c r="P162" s="5"/>
    </row>
    <row r="163" spans="2:16">
      <c r="B163" s="13">
        <f>'Stock réel'!B172</f>
        <v>0</v>
      </c>
      <c r="O163" s="5"/>
      <c r="P163" s="5"/>
    </row>
    <row r="164" spans="2:16">
      <c r="B164" s="13">
        <f>'Stock réel'!B173</f>
        <v>0</v>
      </c>
      <c r="O164" s="5"/>
      <c r="P164" s="5"/>
    </row>
    <row r="165" spans="2:16">
      <c r="B165" s="13">
        <f>'Stock réel'!B174</f>
        <v>0</v>
      </c>
      <c r="O165" s="5"/>
      <c r="P165" s="5"/>
    </row>
    <row r="166" spans="2:16">
      <c r="B166" s="13">
        <f>'Stock réel'!B175</f>
        <v>0</v>
      </c>
      <c r="O166" s="5"/>
      <c r="P166" s="5"/>
    </row>
    <row r="167" spans="2:16">
      <c r="B167" s="13">
        <f>'Stock réel'!B176</f>
        <v>0</v>
      </c>
      <c r="O167" s="5"/>
      <c r="P167" s="5"/>
    </row>
    <row r="168" spans="2:16">
      <c r="B168" s="13">
        <f>'Stock réel'!B177</f>
        <v>0</v>
      </c>
      <c r="O168" s="5"/>
      <c r="P168" s="5"/>
    </row>
    <row r="169" spans="2:16">
      <c r="B169" s="13">
        <f>'Stock réel'!B178</f>
        <v>0</v>
      </c>
      <c r="O169" s="5"/>
      <c r="P169" s="5"/>
    </row>
    <row r="170" spans="2:16">
      <c r="B170" s="13">
        <f>'Stock réel'!B179</f>
        <v>0</v>
      </c>
      <c r="O170" s="5"/>
      <c r="P170" s="5"/>
    </row>
    <row r="171" spans="2:16">
      <c r="B171" s="13">
        <f>'Stock réel'!B180</f>
        <v>0</v>
      </c>
      <c r="O171" s="5"/>
      <c r="P171" s="5"/>
    </row>
    <row r="172" spans="2:16">
      <c r="B172" s="13">
        <f>'Stock réel'!B181</f>
        <v>0</v>
      </c>
      <c r="O172" s="5"/>
      <c r="P172" s="5"/>
    </row>
    <row r="173" spans="2:16">
      <c r="B173" s="13">
        <f>'Stock réel'!B182</f>
        <v>0</v>
      </c>
      <c r="O173" s="5"/>
      <c r="P173" s="5"/>
    </row>
    <row r="174" spans="2:16">
      <c r="B174" s="13">
        <f>'Stock réel'!B183</f>
        <v>0</v>
      </c>
      <c r="O174" s="5"/>
      <c r="P174" s="5"/>
    </row>
    <row r="175" spans="2:16">
      <c r="B175" s="13">
        <f>'Stock réel'!B184</f>
        <v>0</v>
      </c>
      <c r="O175" s="5"/>
      <c r="P175" s="5"/>
    </row>
    <row r="176" spans="2:16">
      <c r="B176" s="13">
        <f>'Stock réel'!B185</f>
        <v>0</v>
      </c>
      <c r="O176" s="5"/>
      <c r="P176" s="5"/>
    </row>
    <row r="177" spans="2:16">
      <c r="B177" s="13">
        <f>'Stock réel'!B186</f>
        <v>0</v>
      </c>
      <c r="O177" s="5"/>
      <c r="P177" s="5"/>
    </row>
    <row r="178" spans="2:16">
      <c r="B178" s="13">
        <f>'Stock réel'!B187</f>
        <v>0</v>
      </c>
      <c r="O178" s="5"/>
      <c r="P178" s="5"/>
    </row>
    <row r="179" spans="2:16">
      <c r="B179" s="13">
        <f>'Stock réel'!B188</f>
        <v>0</v>
      </c>
      <c r="O179" s="5"/>
      <c r="P179" s="5"/>
    </row>
    <row r="180" spans="2:16">
      <c r="B180" s="13">
        <f>'Stock réel'!B189</f>
        <v>0</v>
      </c>
      <c r="O180" s="5"/>
      <c r="P180" s="5"/>
    </row>
    <row r="181" spans="2:16">
      <c r="B181" s="13">
        <f>'Stock réel'!B190</f>
        <v>0</v>
      </c>
      <c r="O181" s="5"/>
      <c r="P181" s="5"/>
    </row>
    <row r="182" spans="2:16">
      <c r="B182" s="13">
        <f>'Stock réel'!B191</f>
        <v>0</v>
      </c>
      <c r="O182" s="5"/>
      <c r="P182" s="5"/>
    </row>
    <row r="183" spans="2:16">
      <c r="B183" s="13">
        <f>'Stock réel'!B192</f>
        <v>0</v>
      </c>
      <c r="O183" s="5"/>
      <c r="P183" s="5"/>
    </row>
    <row r="184" spans="2:16">
      <c r="B184" s="13">
        <f>'Stock réel'!B193</f>
        <v>0</v>
      </c>
      <c r="O184" s="5"/>
      <c r="P184" s="5"/>
    </row>
    <row r="185" spans="2:16">
      <c r="B185" s="13">
        <f>'Stock réel'!B194</f>
        <v>0</v>
      </c>
      <c r="O185" s="5"/>
      <c r="P185" s="5"/>
    </row>
    <row r="186" spans="2:16">
      <c r="B186" s="13">
        <f>'Stock réel'!B195</f>
        <v>0</v>
      </c>
      <c r="O186" s="5"/>
      <c r="P186" s="5"/>
    </row>
    <row r="187" spans="2:16">
      <c r="B187" s="13">
        <f>'Stock réel'!B196</f>
        <v>0</v>
      </c>
      <c r="O187" s="5"/>
      <c r="P187" s="5"/>
    </row>
    <row r="188" spans="2:16">
      <c r="B188" s="13">
        <f>'Stock réel'!B197</f>
        <v>0</v>
      </c>
      <c r="O188" s="5"/>
      <c r="P188" s="5"/>
    </row>
    <row r="189" spans="2:16">
      <c r="B189" s="13">
        <f>'Stock réel'!B198</f>
        <v>0</v>
      </c>
      <c r="O189" s="5"/>
      <c r="P189" s="5"/>
    </row>
    <row r="190" spans="2:16">
      <c r="B190" s="13">
        <f>'Stock réel'!B199</f>
        <v>0</v>
      </c>
      <c r="O190" s="5"/>
      <c r="P190" s="5"/>
    </row>
    <row r="191" spans="2:16">
      <c r="B191" s="13">
        <f>'Stock réel'!B200</f>
        <v>0</v>
      </c>
      <c r="O191" s="5"/>
      <c r="P191" s="5"/>
    </row>
    <row r="192" spans="2:16">
      <c r="B192" s="13">
        <f>'Stock réel'!B201</f>
        <v>0</v>
      </c>
      <c r="O192" s="5"/>
      <c r="P192" s="5"/>
    </row>
    <row r="193" spans="2:16">
      <c r="B193" s="13">
        <f>'Stock réel'!B202</f>
        <v>0</v>
      </c>
      <c r="O193" s="5"/>
      <c r="P193" s="5"/>
    </row>
    <row r="194" spans="2:16">
      <c r="B194" s="13">
        <f>'Stock réel'!B203</f>
        <v>0</v>
      </c>
      <c r="O194" s="5"/>
      <c r="P194" s="5"/>
    </row>
    <row r="195" spans="2:16">
      <c r="B195" s="13">
        <f>'Stock réel'!B204</f>
        <v>0</v>
      </c>
      <c r="O195" s="5"/>
      <c r="P195" s="5"/>
    </row>
    <row r="196" spans="2:16">
      <c r="B196" s="13">
        <f>'Stock réel'!B205</f>
        <v>0</v>
      </c>
      <c r="O196" s="5"/>
      <c r="P196" s="5"/>
    </row>
    <row r="197" spans="2:16">
      <c r="B197" s="13">
        <f>'Stock réel'!B206</f>
        <v>0</v>
      </c>
      <c r="O197" s="5"/>
      <c r="P197" s="5"/>
    </row>
    <row r="198" spans="2:16">
      <c r="B198" s="13">
        <f>'Stock réel'!B207</f>
        <v>0</v>
      </c>
      <c r="O198" s="5"/>
      <c r="P198" s="5"/>
    </row>
    <row r="199" spans="2:16">
      <c r="B199" s="13">
        <f>'Stock réel'!B208</f>
        <v>0</v>
      </c>
      <c r="O199" s="5"/>
      <c r="P199" s="5"/>
    </row>
    <row r="200" spans="2:16">
      <c r="B200" s="13">
        <f>'Stock réel'!B209</f>
        <v>0</v>
      </c>
      <c r="O200" s="5"/>
      <c r="P200" s="5"/>
    </row>
    <row r="201" spans="2:16">
      <c r="B201" s="13">
        <f>'Stock réel'!B210</f>
        <v>0</v>
      </c>
      <c r="O201" s="5"/>
      <c r="P201" s="5"/>
    </row>
    <row r="202" spans="2:16">
      <c r="B202" s="13">
        <f>'Stock réel'!B211</f>
        <v>0</v>
      </c>
      <c r="O202" s="5"/>
      <c r="P202" s="5"/>
    </row>
    <row r="203" spans="2:16">
      <c r="B203" s="13">
        <f>'Stock réel'!B212</f>
        <v>0</v>
      </c>
      <c r="O203" s="5"/>
      <c r="P203" s="5"/>
    </row>
    <row r="204" spans="2:16">
      <c r="B204" s="13">
        <f>'Stock réel'!B213</f>
        <v>0</v>
      </c>
      <c r="O204" s="5"/>
      <c r="P204" s="5"/>
    </row>
    <row r="205" spans="2:16">
      <c r="B205" s="13">
        <f>'Stock réel'!B214</f>
        <v>0</v>
      </c>
      <c r="O205" s="5"/>
      <c r="P205" s="5"/>
    </row>
    <row r="206" spans="2:16">
      <c r="B206" s="13">
        <f>'Stock réel'!B215</f>
        <v>0</v>
      </c>
      <c r="O206" s="5"/>
      <c r="P206" s="5"/>
    </row>
    <row r="207" spans="2:16">
      <c r="B207" s="13">
        <f>'Stock réel'!B216</f>
        <v>0</v>
      </c>
      <c r="O207" s="5"/>
      <c r="P207" s="5"/>
    </row>
    <row r="208" spans="2:16">
      <c r="B208" s="13">
        <f>'Stock réel'!B217</f>
        <v>0</v>
      </c>
      <c r="O208" s="5"/>
      <c r="P208" s="5"/>
    </row>
    <row r="209" spans="2:16">
      <c r="B209" s="13">
        <f>'Stock réel'!B218</f>
        <v>0</v>
      </c>
      <c r="O209" s="5"/>
      <c r="P209" s="5"/>
    </row>
    <row r="210" spans="2:16">
      <c r="B210" s="13">
        <f>'Stock réel'!B219</f>
        <v>0</v>
      </c>
      <c r="O210" s="5"/>
      <c r="P210" s="5"/>
    </row>
    <row r="211" spans="2:16">
      <c r="B211" s="13">
        <f>'Stock réel'!B220</f>
        <v>0</v>
      </c>
      <c r="O211" s="5"/>
      <c r="P211" s="5"/>
    </row>
    <row r="212" spans="2:16">
      <c r="B212" s="13">
        <f>'Stock réel'!B221</f>
        <v>0</v>
      </c>
      <c r="O212" s="5"/>
      <c r="P212" s="5"/>
    </row>
    <row r="213" spans="2:16">
      <c r="B213" s="13">
        <f>'Stock réel'!B222</f>
        <v>0</v>
      </c>
      <c r="O213" s="5"/>
      <c r="P213" s="5"/>
    </row>
    <row r="214" spans="2:16">
      <c r="B214" s="13">
        <f>'Stock réel'!B223</f>
        <v>0</v>
      </c>
      <c r="O214" s="5"/>
      <c r="P214" s="5"/>
    </row>
    <row r="215" spans="2:16">
      <c r="B215" s="13">
        <f>'Stock réel'!B224</f>
        <v>0</v>
      </c>
      <c r="O215" s="5"/>
      <c r="P215" s="5"/>
    </row>
    <row r="216" spans="2:16">
      <c r="B216" s="13">
        <f>'Stock réel'!B225</f>
        <v>0</v>
      </c>
      <c r="O216" s="5"/>
      <c r="P216" s="5"/>
    </row>
    <row r="217" spans="2:16">
      <c r="B217" s="13">
        <f>'Stock réel'!B226</f>
        <v>0</v>
      </c>
      <c r="O217" s="5"/>
      <c r="P217" s="5"/>
    </row>
    <row r="218" spans="2:16">
      <c r="B218" s="13">
        <f>'Stock réel'!B227</f>
        <v>0</v>
      </c>
      <c r="O218" s="5"/>
      <c r="P218" s="5"/>
    </row>
    <row r="219" spans="2:16">
      <c r="B219" s="13">
        <f>'Stock réel'!B228</f>
        <v>0</v>
      </c>
      <c r="O219" s="5"/>
      <c r="P219" s="5"/>
    </row>
    <row r="220" spans="2:16">
      <c r="B220" s="13">
        <f>'Stock réel'!B229</f>
        <v>0</v>
      </c>
      <c r="O220" s="5"/>
      <c r="P220" s="5"/>
    </row>
    <row r="221" spans="2:16">
      <c r="B221" s="13">
        <f>'Stock réel'!B230</f>
        <v>0</v>
      </c>
      <c r="O221" s="5"/>
      <c r="P221" s="5"/>
    </row>
    <row r="222" spans="2:16">
      <c r="B222" s="13">
        <f>'Stock réel'!B231</f>
        <v>0</v>
      </c>
      <c r="O222" s="5"/>
      <c r="P222" s="5"/>
    </row>
    <row r="223" spans="2:16">
      <c r="B223" s="13">
        <f>'Stock réel'!B232</f>
        <v>0</v>
      </c>
      <c r="O223" s="5"/>
      <c r="P223" s="5"/>
    </row>
    <row r="224" spans="2:16">
      <c r="B224" s="13">
        <f>'Stock réel'!B233</f>
        <v>0</v>
      </c>
      <c r="O224" s="5"/>
      <c r="P224" s="5"/>
    </row>
    <row r="225" spans="2:16">
      <c r="B225" s="13">
        <f>'Stock réel'!B234</f>
        <v>0</v>
      </c>
      <c r="O225" s="5"/>
      <c r="P225" s="5"/>
    </row>
    <row r="226" spans="2:16">
      <c r="B226" s="13">
        <f>'Stock réel'!B235</f>
        <v>0</v>
      </c>
      <c r="O226" s="5"/>
      <c r="P226" s="5"/>
    </row>
    <row r="227" spans="2:16">
      <c r="B227" s="13">
        <f>'Stock réel'!B236</f>
        <v>0</v>
      </c>
      <c r="O227" s="5"/>
      <c r="P227" s="5"/>
    </row>
    <row r="228" spans="2:16">
      <c r="B228" s="13">
        <f>'Stock réel'!B237</f>
        <v>0</v>
      </c>
      <c r="O228" s="5"/>
      <c r="P228" s="5"/>
    </row>
    <row r="229" spans="2:16">
      <c r="B229" s="13">
        <f>'Stock réel'!B238</f>
        <v>0</v>
      </c>
      <c r="O229" s="5"/>
      <c r="P229" s="5"/>
    </row>
    <row r="230" spans="2:16">
      <c r="B230" s="13">
        <f>'Stock réel'!B239</f>
        <v>0</v>
      </c>
      <c r="O230" s="5"/>
      <c r="P230" s="5"/>
    </row>
    <row r="231" spans="2:16">
      <c r="B231" s="13">
        <f>'Stock réel'!B240</f>
        <v>0</v>
      </c>
      <c r="O231" s="5"/>
      <c r="P231" s="5"/>
    </row>
    <row r="232" spans="2:16">
      <c r="B232" s="13">
        <f>'Stock réel'!B241</f>
        <v>0</v>
      </c>
      <c r="O232" s="5"/>
      <c r="P232" s="5"/>
    </row>
    <row r="233" spans="2:16">
      <c r="B233" s="13">
        <f>'Stock réel'!B242</f>
        <v>0</v>
      </c>
      <c r="O233" s="5"/>
      <c r="P233" s="5"/>
    </row>
    <row r="234" spans="2:16">
      <c r="B234" s="13">
        <f>'Stock réel'!B243</f>
        <v>0</v>
      </c>
      <c r="O234" s="5"/>
      <c r="P234" s="5"/>
    </row>
    <row r="235" spans="2:16">
      <c r="B235" s="13">
        <f>'Stock réel'!B244</f>
        <v>0</v>
      </c>
      <c r="O235" s="5"/>
      <c r="P235" s="5"/>
    </row>
    <row r="236" spans="2:16">
      <c r="B236" s="13">
        <f>'Stock réel'!B245</f>
        <v>0</v>
      </c>
      <c r="O236" s="5"/>
      <c r="P236" s="5"/>
    </row>
    <row r="237" spans="2:16">
      <c r="B237" s="13">
        <f>'Stock réel'!B246</f>
        <v>0</v>
      </c>
      <c r="O237" s="5"/>
      <c r="P237" s="5"/>
    </row>
    <row r="238" spans="2:16">
      <c r="B238" s="13">
        <f>'Stock réel'!B247</f>
        <v>0</v>
      </c>
      <c r="O238" s="5"/>
      <c r="P238" s="5"/>
    </row>
    <row r="239" spans="2:16">
      <c r="B239" s="13">
        <f>'Stock réel'!B248</f>
        <v>0</v>
      </c>
      <c r="O239" s="5"/>
      <c r="P239" s="5"/>
    </row>
    <row r="240" spans="2:16">
      <c r="B240" s="13">
        <f>'Stock réel'!B249</f>
        <v>0</v>
      </c>
      <c r="O240" s="5"/>
      <c r="P240" s="5"/>
    </row>
    <row r="241" spans="2:16">
      <c r="B241" s="13">
        <f>'Stock réel'!B250</f>
        <v>0</v>
      </c>
      <c r="O241" s="5"/>
      <c r="P241" s="5"/>
    </row>
    <row r="242" spans="2:16">
      <c r="B242" s="13">
        <f>'Stock réel'!B251</f>
        <v>0</v>
      </c>
      <c r="O242" s="5"/>
      <c r="P242" s="5"/>
    </row>
    <row r="243" spans="2:16">
      <c r="B243" s="13">
        <f>'Stock réel'!B252</f>
        <v>0</v>
      </c>
      <c r="O243" s="5"/>
      <c r="P243" s="5"/>
    </row>
    <row r="244" spans="2:16">
      <c r="B244" s="13">
        <f>'Stock réel'!B253</f>
        <v>0</v>
      </c>
      <c r="O244" s="5"/>
      <c r="P244" s="5"/>
    </row>
    <row r="245" spans="2:16">
      <c r="B245" s="13">
        <f>'Stock réel'!B254</f>
        <v>0</v>
      </c>
      <c r="O245" s="5"/>
      <c r="P245" s="5"/>
    </row>
    <row r="246" spans="2:16">
      <c r="B246" s="13">
        <f>'Stock réel'!B255</f>
        <v>0</v>
      </c>
      <c r="O246" s="5"/>
      <c r="P246" s="5"/>
    </row>
    <row r="247" spans="2:16">
      <c r="B247" s="13">
        <f>'Stock réel'!B256</f>
        <v>0</v>
      </c>
      <c r="O247" s="5"/>
      <c r="P247" s="5"/>
    </row>
    <row r="248" spans="2:16">
      <c r="B248" s="13">
        <f>'Stock réel'!B257</f>
        <v>0</v>
      </c>
      <c r="O248" s="5"/>
      <c r="P248" s="5"/>
    </row>
    <row r="249" spans="2:16">
      <c r="B249" s="13">
        <f>'Stock réel'!B258</f>
        <v>0</v>
      </c>
      <c r="O249" s="5"/>
      <c r="P249" s="5"/>
    </row>
    <row r="250" spans="2:16">
      <c r="B250" s="13">
        <f>'Stock réel'!B259</f>
        <v>0</v>
      </c>
      <c r="O250" s="5"/>
      <c r="P250" s="5"/>
    </row>
    <row r="251" spans="2:16">
      <c r="B251" s="13">
        <f>'Stock réel'!B260</f>
        <v>0</v>
      </c>
      <c r="O251" s="5"/>
      <c r="P251" s="5"/>
    </row>
    <row r="252" spans="2:16">
      <c r="B252" s="13">
        <f>'Stock réel'!B261</f>
        <v>0</v>
      </c>
      <c r="O252" s="5"/>
      <c r="P252" s="5"/>
    </row>
    <row r="253" spans="2:16">
      <c r="B253" s="13">
        <f>'Stock réel'!B262</f>
        <v>0</v>
      </c>
      <c r="O253" s="5"/>
      <c r="P253" s="5"/>
    </row>
    <row r="254" spans="2:16">
      <c r="B254" s="13">
        <f>'Stock réel'!B263</f>
        <v>0</v>
      </c>
      <c r="O254" s="5"/>
      <c r="P254" s="5"/>
    </row>
    <row r="255" spans="2:16">
      <c r="B255" s="13">
        <f>'Stock réel'!B264</f>
        <v>0</v>
      </c>
      <c r="O255" s="5"/>
      <c r="P255" s="5"/>
    </row>
    <row r="256" spans="2:16">
      <c r="B256" s="13">
        <f>'Stock réel'!B265</f>
        <v>0</v>
      </c>
      <c r="O256" s="5"/>
      <c r="P256" s="5"/>
    </row>
    <row r="257" spans="2:16">
      <c r="B257" s="13">
        <f>'Stock réel'!B266</f>
        <v>0</v>
      </c>
      <c r="O257" s="5"/>
      <c r="P257" s="5"/>
    </row>
    <row r="258" spans="2:16">
      <c r="B258" s="13">
        <f>'Stock réel'!B267</f>
        <v>0</v>
      </c>
      <c r="O258" s="5"/>
      <c r="P258" s="5"/>
    </row>
    <row r="259" spans="2:16">
      <c r="B259" s="13">
        <f>'Stock réel'!B268</f>
        <v>0</v>
      </c>
      <c r="O259" s="5"/>
      <c r="P259" s="5"/>
    </row>
    <row r="260" spans="2:16">
      <c r="B260" s="13">
        <f>'Stock réel'!B269</f>
        <v>0</v>
      </c>
      <c r="O260" s="5"/>
      <c r="P260" s="5"/>
    </row>
    <row r="261" spans="2:16">
      <c r="B261" s="13">
        <f>'Stock réel'!B270</f>
        <v>0</v>
      </c>
      <c r="O261" s="5"/>
      <c r="P261" s="5"/>
    </row>
    <row r="262" spans="2:16">
      <c r="B262" s="13">
        <f>'Stock réel'!B271</f>
        <v>0</v>
      </c>
      <c r="O262" s="5"/>
      <c r="P262" s="5"/>
    </row>
    <row r="263" spans="2:16">
      <c r="B263" s="13">
        <f>'Stock réel'!B272</f>
        <v>0</v>
      </c>
      <c r="O263" s="5"/>
      <c r="P263" s="5"/>
    </row>
    <row r="264" spans="2:16">
      <c r="B264" s="13">
        <f>'Stock réel'!B273</f>
        <v>0</v>
      </c>
      <c r="O264" s="5"/>
      <c r="P264" s="5"/>
    </row>
    <row r="265" spans="2:16">
      <c r="B265" s="13">
        <f>'Stock réel'!B274</f>
        <v>0</v>
      </c>
      <c r="O265" s="5"/>
      <c r="P265" s="5"/>
    </row>
    <row r="266" spans="2:16">
      <c r="B266" s="13">
        <f>'Stock réel'!B275</f>
        <v>0</v>
      </c>
      <c r="O266" s="5"/>
      <c r="P266" s="5"/>
    </row>
    <row r="267" spans="2:16">
      <c r="B267" s="13">
        <f>'Stock réel'!B276</f>
        <v>0</v>
      </c>
      <c r="O267" s="5"/>
      <c r="P267" s="5"/>
    </row>
    <row r="268" spans="2:16">
      <c r="B268" s="13">
        <f>'Stock réel'!B277</f>
        <v>0</v>
      </c>
      <c r="O268" s="5"/>
      <c r="P268" s="5"/>
    </row>
    <row r="269" spans="2:16">
      <c r="B269" s="13">
        <f>'Stock réel'!B278</f>
        <v>0</v>
      </c>
      <c r="O269" s="5"/>
      <c r="P269" s="5"/>
    </row>
    <row r="270" spans="2:16">
      <c r="B270" s="13">
        <f>'Stock réel'!B279</f>
        <v>0</v>
      </c>
      <c r="O270" s="5"/>
      <c r="P270" s="5"/>
    </row>
    <row r="271" spans="2:16">
      <c r="B271" s="13">
        <f>'Stock réel'!B280</f>
        <v>0</v>
      </c>
      <c r="O271" s="5"/>
      <c r="P271" s="5"/>
    </row>
    <row r="272" spans="2:16">
      <c r="B272" s="13">
        <f>'Stock réel'!B281</f>
        <v>0</v>
      </c>
      <c r="O272" s="5"/>
      <c r="P272" s="5"/>
    </row>
    <row r="273" spans="2:16">
      <c r="B273" s="13">
        <f>'Stock réel'!B282</f>
        <v>0</v>
      </c>
      <c r="O273" s="5"/>
      <c r="P273" s="5"/>
    </row>
    <row r="274" spans="2:16">
      <c r="B274" s="13">
        <f>'Stock réel'!B283</f>
        <v>0</v>
      </c>
      <c r="O274" s="5"/>
      <c r="P274" s="5"/>
    </row>
    <row r="275" spans="2:16">
      <c r="B275" s="13">
        <f>'Stock réel'!B284</f>
        <v>0</v>
      </c>
      <c r="O275" s="5"/>
      <c r="P275" s="5"/>
    </row>
    <row r="276" spans="2:16">
      <c r="B276" s="13">
        <f>'Stock réel'!B285</f>
        <v>0</v>
      </c>
      <c r="O276" s="5"/>
      <c r="P276" s="5"/>
    </row>
    <row r="277" spans="2:16">
      <c r="B277" s="13">
        <f>'Stock réel'!B286</f>
        <v>0</v>
      </c>
      <c r="O277" s="5"/>
      <c r="P277" s="5"/>
    </row>
    <row r="278" spans="2:16">
      <c r="B278" s="13">
        <f>'Stock réel'!B287</f>
        <v>0</v>
      </c>
      <c r="O278" s="5"/>
      <c r="P278" s="5"/>
    </row>
    <row r="279" spans="2:16">
      <c r="B279" s="13">
        <f>'Stock réel'!B288</f>
        <v>0</v>
      </c>
      <c r="O279" s="5"/>
      <c r="P279" s="5"/>
    </row>
    <row r="280" spans="2:16">
      <c r="B280" s="13">
        <f>'Stock réel'!B289</f>
        <v>0</v>
      </c>
      <c r="O280" s="5"/>
      <c r="P280" s="5"/>
    </row>
    <row r="281" spans="2:16">
      <c r="B281" s="13">
        <f>'Stock réel'!B290</f>
        <v>0</v>
      </c>
      <c r="O281" s="5"/>
      <c r="P281" s="5"/>
    </row>
    <row r="282" spans="2:16">
      <c r="B282" s="13">
        <f>'Stock réel'!B291</f>
        <v>0</v>
      </c>
      <c r="O282" s="5"/>
      <c r="P282" s="5"/>
    </row>
    <row r="283" spans="2:16">
      <c r="B283" s="13">
        <f>'Stock réel'!B292</f>
        <v>0</v>
      </c>
      <c r="O283" s="5"/>
      <c r="P283" s="5"/>
    </row>
    <row r="284" spans="2:16">
      <c r="B284" s="13">
        <f>'Stock réel'!B293</f>
        <v>0</v>
      </c>
      <c r="O284" s="5"/>
      <c r="P284" s="5"/>
    </row>
    <row r="285" spans="2:16">
      <c r="B285" s="13">
        <f>'Stock réel'!B294</f>
        <v>0</v>
      </c>
      <c r="O285" s="5"/>
      <c r="P285" s="5"/>
    </row>
    <row r="286" spans="2:16">
      <c r="B286" s="13">
        <f>'Stock réel'!B295</f>
        <v>0</v>
      </c>
      <c r="O286" s="5"/>
      <c r="P286" s="5"/>
    </row>
    <row r="287" spans="2:16">
      <c r="B287" s="13">
        <f>'Stock réel'!B296</f>
        <v>0</v>
      </c>
      <c r="O287" s="5"/>
      <c r="P287" s="5"/>
    </row>
    <row r="288" spans="2:16">
      <c r="B288" s="13">
        <f>'Stock réel'!B297</f>
        <v>0</v>
      </c>
      <c r="O288" s="5"/>
      <c r="P288" s="5"/>
    </row>
    <row r="289" spans="2:16">
      <c r="B289" s="13">
        <f>'Stock réel'!B298</f>
        <v>0</v>
      </c>
      <c r="O289" s="5"/>
      <c r="P289" s="5"/>
    </row>
    <row r="290" spans="2:16">
      <c r="B290" s="13">
        <f>'Stock réel'!B299</f>
        <v>0</v>
      </c>
      <c r="O290" s="5"/>
      <c r="P290" s="5"/>
    </row>
    <row r="291" spans="2:16">
      <c r="B291" s="13">
        <f>'Stock réel'!B300</f>
        <v>0</v>
      </c>
      <c r="O291" s="5"/>
      <c r="P291" s="5"/>
    </row>
    <row r="292" spans="2:16">
      <c r="B292" s="13">
        <f>'Stock réel'!B301</f>
        <v>0</v>
      </c>
      <c r="O292" s="5"/>
      <c r="P292" s="5"/>
    </row>
    <row r="293" spans="2:16">
      <c r="B293" s="13">
        <f>'Stock réel'!B302</f>
        <v>0</v>
      </c>
      <c r="O293" s="5"/>
      <c r="P293" s="5"/>
    </row>
    <row r="294" spans="2:16">
      <c r="B294" s="13">
        <f>'Stock réel'!B303</f>
        <v>0</v>
      </c>
      <c r="O294" s="5"/>
      <c r="P294" s="5"/>
    </row>
    <row r="295" spans="2:16">
      <c r="B295" s="13">
        <f>'Stock réel'!B304</f>
        <v>0</v>
      </c>
      <c r="O295" s="5"/>
      <c r="P295" s="5"/>
    </row>
    <row r="296" spans="2:16">
      <c r="B296" s="13">
        <f>'Stock réel'!B305</f>
        <v>0</v>
      </c>
      <c r="O296" s="5"/>
      <c r="P296" s="5"/>
    </row>
    <row r="297" spans="2:16">
      <c r="B297" s="13">
        <f>'Stock réel'!B306</f>
        <v>0</v>
      </c>
      <c r="O297" s="5"/>
      <c r="P297" s="5"/>
    </row>
    <row r="298" spans="2:16">
      <c r="B298" s="13">
        <f>'Stock réel'!B307</f>
        <v>0</v>
      </c>
      <c r="O298" s="5"/>
      <c r="P298" s="5"/>
    </row>
    <row r="299" spans="2:16">
      <c r="B299" s="13">
        <f>'Stock réel'!B308</f>
        <v>0</v>
      </c>
      <c r="O299" s="5"/>
      <c r="P299" s="5"/>
    </row>
    <row r="300" spans="2:16">
      <c r="B300" s="13">
        <f>'Stock réel'!B309</f>
        <v>0</v>
      </c>
      <c r="O300" s="5"/>
      <c r="P300" s="5"/>
    </row>
    <row r="301" spans="2:16">
      <c r="B301" s="13">
        <f>'Stock réel'!B310</f>
        <v>0</v>
      </c>
      <c r="O301" s="5"/>
      <c r="P301" s="5"/>
    </row>
    <row r="302" spans="2:16">
      <c r="B302" s="13">
        <f>'Stock réel'!B311</f>
        <v>0</v>
      </c>
      <c r="O302" s="5"/>
      <c r="P302" s="5"/>
    </row>
    <row r="303" spans="2:16">
      <c r="B303" s="13">
        <f>'Stock réel'!B312</f>
        <v>0</v>
      </c>
      <c r="O303" s="5"/>
      <c r="P303" s="5"/>
    </row>
    <row r="304" spans="2:16">
      <c r="B304" s="13">
        <f>'Stock réel'!B313</f>
        <v>0</v>
      </c>
      <c r="O304" s="5"/>
      <c r="P304" s="5"/>
    </row>
    <row r="305" spans="2:16">
      <c r="B305" s="13">
        <f>'Stock réel'!B314</f>
        <v>0</v>
      </c>
      <c r="O305" s="5"/>
      <c r="P305" s="5"/>
    </row>
    <row r="306" spans="2:16">
      <c r="B306" s="13">
        <f>'Stock réel'!B315</f>
        <v>0</v>
      </c>
      <c r="O306" s="5"/>
      <c r="P306" s="5"/>
    </row>
    <row r="307" spans="2:16">
      <c r="B307" s="13">
        <f>'Stock réel'!B316</f>
        <v>0</v>
      </c>
      <c r="O307" s="5"/>
      <c r="P307" s="5"/>
    </row>
    <row r="308" spans="2:16">
      <c r="B308" s="13">
        <f>'Stock réel'!B317</f>
        <v>0</v>
      </c>
      <c r="O308" s="5"/>
      <c r="P308" s="5"/>
    </row>
    <row r="309" spans="2:16">
      <c r="B309" s="13">
        <f>'Stock réel'!B318</f>
        <v>0</v>
      </c>
      <c r="O309" s="5"/>
      <c r="P309" s="5"/>
    </row>
    <row r="310" spans="2:16">
      <c r="B310" s="13">
        <f>'Stock réel'!B319</f>
        <v>0</v>
      </c>
      <c r="O310" s="5"/>
      <c r="P310" s="5"/>
    </row>
    <row r="311" spans="2:16">
      <c r="B311" s="13">
        <f>'Stock réel'!B320</f>
        <v>0</v>
      </c>
      <c r="O311" s="5"/>
      <c r="P311" s="5"/>
    </row>
    <row r="312" spans="2:16">
      <c r="B312" s="13">
        <f>'Stock réel'!B321</f>
        <v>0</v>
      </c>
      <c r="O312" s="5"/>
      <c r="P312" s="5"/>
    </row>
    <row r="313" spans="2:16">
      <c r="B313" s="13">
        <f>'Stock réel'!B322</f>
        <v>0</v>
      </c>
      <c r="O313" s="5"/>
      <c r="P313" s="5"/>
    </row>
    <row r="314" spans="2:16">
      <c r="B314" s="13">
        <f>'Stock réel'!B323</f>
        <v>0</v>
      </c>
      <c r="O314" s="5"/>
      <c r="P314" s="5"/>
    </row>
    <row r="315" spans="2:16">
      <c r="B315" s="13">
        <f>'Stock réel'!B324</f>
        <v>0</v>
      </c>
      <c r="O315" s="5"/>
      <c r="P315" s="5"/>
    </row>
    <row r="316" spans="2:16">
      <c r="B316" s="13">
        <f>'Stock réel'!B325</f>
        <v>0</v>
      </c>
      <c r="O316" s="5"/>
      <c r="P316" s="5"/>
    </row>
    <row r="317" spans="2:16">
      <c r="B317" s="13">
        <f>'Stock réel'!B326</f>
        <v>0</v>
      </c>
      <c r="O317" s="5"/>
      <c r="P317" s="5"/>
    </row>
    <row r="318" spans="2:16">
      <c r="B318" s="13">
        <f>'Stock réel'!B327</f>
        <v>0</v>
      </c>
      <c r="O318" s="5"/>
      <c r="P318" s="5"/>
    </row>
    <row r="319" spans="2:16">
      <c r="B319" s="13">
        <f>'Stock réel'!B328</f>
        <v>0</v>
      </c>
      <c r="O319" s="5"/>
      <c r="P319" s="5"/>
    </row>
    <row r="320" spans="2:16">
      <c r="B320" s="13">
        <f>'Stock réel'!B329</f>
        <v>0</v>
      </c>
      <c r="O320" s="5"/>
      <c r="P320" s="5"/>
    </row>
    <row r="321" spans="2:16">
      <c r="B321" s="13">
        <f>'Stock réel'!B330</f>
        <v>0</v>
      </c>
      <c r="O321" s="5"/>
      <c r="P321" s="5"/>
    </row>
    <row r="322" spans="2:16">
      <c r="B322" s="13">
        <f>'Stock réel'!B331</f>
        <v>0</v>
      </c>
      <c r="O322" s="5"/>
      <c r="P322" s="5"/>
    </row>
    <row r="323" spans="2:16">
      <c r="B323" s="13">
        <f>'Stock réel'!B332</f>
        <v>0</v>
      </c>
      <c r="O323" s="5"/>
      <c r="P323" s="5"/>
    </row>
    <row r="324" spans="2:16">
      <c r="B324" s="13">
        <f>'Stock réel'!B333</f>
        <v>0</v>
      </c>
      <c r="O324" s="5"/>
      <c r="P324" s="5"/>
    </row>
    <row r="325" spans="2:16">
      <c r="B325" s="13">
        <f>'Stock réel'!B334</f>
        <v>0</v>
      </c>
      <c r="O325" s="5"/>
      <c r="P325" s="5"/>
    </row>
    <row r="326" spans="2:16">
      <c r="B326" s="13">
        <f>'Stock réel'!B335</f>
        <v>0</v>
      </c>
      <c r="O326" s="5"/>
      <c r="P326" s="5"/>
    </row>
    <row r="327" spans="2:16">
      <c r="B327" s="13">
        <f>'Stock réel'!B336</f>
        <v>0</v>
      </c>
      <c r="O327" s="5"/>
      <c r="P327" s="5"/>
    </row>
    <row r="328" spans="2:16">
      <c r="B328" s="13">
        <f>'Stock réel'!B337</f>
        <v>0</v>
      </c>
      <c r="O328" s="5"/>
      <c r="P328" s="5"/>
    </row>
    <row r="329" spans="2:16">
      <c r="B329" s="13">
        <f>'Stock réel'!B338</f>
        <v>0</v>
      </c>
      <c r="O329" s="5"/>
      <c r="P329" s="5"/>
    </row>
    <row r="330" spans="2:16">
      <c r="B330" s="13">
        <f>'Stock réel'!B339</f>
        <v>0</v>
      </c>
      <c r="O330" s="5"/>
      <c r="P330" s="5"/>
    </row>
    <row r="331" spans="2:16">
      <c r="B331" s="13">
        <f>'Stock réel'!B340</f>
        <v>0</v>
      </c>
      <c r="O331" s="5"/>
      <c r="P331" s="5"/>
    </row>
    <row r="332" spans="2:16">
      <c r="B332" s="13">
        <f>'Stock réel'!B341</f>
        <v>0</v>
      </c>
      <c r="O332" s="5"/>
      <c r="P332" s="5"/>
    </row>
    <row r="333" spans="2:16">
      <c r="B333" s="13">
        <f>'Stock réel'!B342</f>
        <v>0</v>
      </c>
      <c r="O333" s="5"/>
      <c r="P333" s="5"/>
    </row>
    <row r="334" spans="2:16">
      <c r="B334" s="13">
        <f>'Stock réel'!B343</f>
        <v>0</v>
      </c>
      <c r="O334" s="5"/>
      <c r="P334" s="5"/>
    </row>
    <row r="335" spans="2:16">
      <c r="B335" s="13">
        <f>'Stock réel'!B344</f>
        <v>0</v>
      </c>
      <c r="O335" s="5"/>
      <c r="P335" s="5"/>
    </row>
    <row r="336" spans="2:16">
      <c r="B336" s="13">
        <f>'Stock réel'!B345</f>
        <v>0</v>
      </c>
      <c r="O336" s="5"/>
      <c r="P336" s="5"/>
    </row>
    <row r="337" spans="2:16">
      <c r="B337" s="13">
        <f>'Stock réel'!B346</f>
        <v>0</v>
      </c>
      <c r="O337" s="5"/>
      <c r="P337" s="5"/>
    </row>
    <row r="338" spans="2:16">
      <c r="B338" s="13">
        <f>'Stock réel'!B347</f>
        <v>0</v>
      </c>
      <c r="O338" s="5"/>
      <c r="P338" s="5"/>
    </row>
    <row r="339" spans="2:16">
      <c r="B339" s="13">
        <f>'Stock réel'!B348</f>
        <v>0</v>
      </c>
      <c r="O339" s="5"/>
      <c r="P339" s="5"/>
    </row>
    <row r="340" spans="2:16">
      <c r="B340" s="13">
        <f>'Stock réel'!B349</f>
        <v>0</v>
      </c>
      <c r="O340" s="5"/>
      <c r="P340" s="5"/>
    </row>
    <row r="341" spans="2:16">
      <c r="B341" s="13">
        <f>'Stock réel'!B350</f>
        <v>0</v>
      </c>
      <c r="O341" s="5"/>
      <c r="P341" s="5"/>
    </row>
    <row r="342" spans="2:16">
      <c r="B342" s="13">
        <f>'Stock réel'!B351</f>
        <v>0</v>
      </c>
      <c r="O342" s="5"/>
      <c r="P342" s="5"/>
    </row>
    <row r="343" spans="2:16">
      <c r="B343" s="13">
        <f>'Stock réel'!B352</f>
        <v>0</v>
      </c>
      <c r="O343" s="5"/>
      <c r="P343" s="5"/>
    </row>
    <row r="344" spans="2:16">
      <c r="B344" s="13">
        <f>'Stock réel'!B353</f>
        <v>0</v>
      </c>
      <c r="O344" s="5"/>
      <c r="P344" s="5"/>
    </row>
    <row r="345" spans="2:16">
      <c r="B345" s="13">
        <f>'Stock réel'!B354</f>
        <v>0</v>
      </c>
      <c r="O345" s="5"/>
      <c r="P345" s="5"/>
    </row>
    <row r="346" spans="2:16">
      <c r="B346" s="13">
        <f>'Stock réel'!B355</f>
        <v>0</v>
      </c>
      <c r="O346" s="5"/>
      <c r="P346" s="5"/>
    </row>
    <row r="347" spans="2:16">
      <c r="B347" s="13">
        <f>'Stock réel'!B356</f>
        <v>0</v>
      </c>
      <c r="O347" s="5"/>
      <c r="P347" s="5"/>
    </row>
    <row r="348" spans="2:16">
      <c r="B348" s="13">
        <f>'Stock réel'!B357</f>
        <v>0</v>
      </c>
      <c r="O348" s="5"/>
      <c r="P348" s="5"/>
    </row>
    <row r="349" spans="2:16">
      <c r="B349" s="13">
        <f>'Stock réel'!B358</f>
        <v>0</v>
      </c>
      <c r="O349" s="5"/>
      <c r="P349" s="5"/>
    </row>
    <row r="350" spans="2:16">
      <c r="B350" s="13">
        <f>'Stock réel'!B359</f>
        <v>0</v>
      </c>
      <c r="O350" s="5"/>
      <c r="P350" s="5"/>
    </row>
    <row r="351" spans="2:16">
      <c r="B351" s="13">
        <f>'Stock réel'!B360</f>
        <v>0</v>
      </c>
      <c r="O351" s="5"/>
      <c r="P351" s="5"/>
    </row>
    <row r="352" spans="2:16">
      <c r="B352" s="13">
        <f>'Stock réel'!B361</f>
        <v>0</v>
      </c>
      <c r="O352" s="5"/>
      <c r="P352" s="5"/>
    </row>
    <row r="353" spans="2:16">
      <c r="B353" s="13">
        <f>'Stock réel'!B362</f>
        <v>0</v>
      </c>
      <c r="O353" s="5"/>
      <c r="P353" s="5"/>
    </row>
    <row r="354" spans="2:16">
      <c r="B354" s="13">
        <f>'Stock réel'!B363</f>
        <v>0</v>
      </c>
      <c r="O354" s="5"/>
      <c r="P354" s="5"/>
    </row>
    <row r="355" spans="2:16">
      <c r="B355" s="13">
        <f>'Stock réel'!B364</f>
        <v>0</v>
      </c>
      <c r="O355" s="5"/>
      <c r="P355" s="5"/>
    </row>
    <row r="356" spans="2:16">
      <c r="B356" s="13">
        <f>'Stock réel'!B365</f>
        <v>0</v>
      </c>
      <c r="O356" s="5"/>
      <c r="P356" s="5"/>
    </row>
    <row r="357" spans="2:16">
      <c r="B357" s="13">
        <f>'Stock réel'!B366</f>
        <v>0</v>
      </c>
      <c r="O357" s="5"/>
      <c r="P357" s="5"/>
    </row>
    <row r="358" spans="2:16">
      <c r="B358" s="13">
        <f>'Stock réel'!B367</f>
        <v>0</v>
      </c>
      <c r="O358" s="5"/>
      <c r="P358" s="5"/>
    </row>
    <row r="359" spans="2:16">
      <c r="B359" s="13">
        <f>'Stock réel'!B368</f>
        <v>0</v>
      </c>
      <c r="O359" s="5"/>
      <c r="P359" s="5"/>
    </row>
    <row r="360" spans="2:16">
      <c r="B360" s="13">
        <f>'Stock réel'!B369</f>
        <v>0</v>
      </c>
      <c r="O360" s="5"/>
      <c r="P360" s="5"/>
    </row>
    <row r="361" spans="2:16">
      <c r="B361" s="13">
        <f>'Stock réel'!B370</f>
        <v>0</v>
      </c>
      <c r="O361" s="5"/>
      <c r="P361" s="5"/>
    </row>
    <row r="362" spans="2:16">
      <c r="B362" s="13">
        <f>'Stock réel'!B371</f>
        <v>0</v>
      </c>
      <c r="O362" s="5"/>
      <c r="P362" s="5"/>
    </row>
    <row r="363" spans="2:16">
      <c r="B363" s="13">
        <f>'Stock réel'!B372</f>
        <v>0</v>
      </c>
      <c r="O363" s="5"/>
      <c r="P363" s="5"/>
    </row>
    <row r="364" spans="2:16">
      <c r="B364" s="13">
        <f>'Stock réel'!B373</f>
        <v>0</v>
      </c>
      <c r="O364" s="5"/>
      <c r="P364" s="5"/>
    </row>
    <row r="365" spans="2:16">
      <c r="B365" s="13">
        <f>'Stock réel'!B374</f>
        <v>0</v>
      </c>
      <c r="O365" s="5"/>
      <c r="P365" s="5"/>
    </row>
    <row r="366" spans="2:16">
      <c r="B366" s="13">
        <f>'Stock réel'!B375</f>
        <v>0</v>
      </c>
      <c r="O366" s="5"/>
      <c r="P366" s="5"/>
    </row>
    <row r="367" spans="2:16">
      <c r="B367" s="13">
        <f>'Stock réel'!B376</f>
        <v>0</v>
      </c>
      <c r="O367" s="5"/>
      <c r="P367" s="5"/>
    </row>
    <row r="368" spans="2:16">
      <c r="B368" s="13">
        <f>'Stock réel'!B377</f>
        <v>0</v>
      </c>
      <c r="O368" s="5"/>
      <c r="P368" s="5"/>
    </row>
    <row r="369" spans="2:16">
      <c r="B369" s="13">
        <f>'Stock réel'!B378</f>
        <v>0</v>
      </c>
      <c r="O369" s="5"/>
      <c r="P369" s="5"/>
    </row>
    <row r="370" spans="2:16">
      <c r="B370" s="13">
        <f>'Stock réel'!B379</f>
        <v>0</v>
      </c>
      <c r="O370" s="5"/>
      <c r="P370" s="5"/>
    </row>
    <row r="371" spans="2:16">
      <c r="B371" s="13">
        <f>'Stock réel'!B380</f>
        <v>0</v>
      </c>
      <c r="O371" s="5"/>
      <c r="P371" s="5"/>
    </row>
    <row r="372" spans="2:16">
      <c r="B372" s="13">
        <f>'Stock réel'!B381</f>
        <v>0</v>
      </c>
      <c r="O372" s="5"/>
      <c r="P372" s="5"/>
    </row>
    <row r="373" spans="2:16">
      <c r="B373" s="13">
        <f>'Stock réel'!B382</f>
        <v>0</v>
      </c>
      <c r="O373" s="5"/>
      <c r="P373" s="5"/>
    </row>
    <row r="374" spans="2:16">
      <c r="B374" s="13">
        <f>'Stock réel'!B383</f>
        <v>0</v>
      </c>
      <c r="O374" s="5"/>
      <c r="P374" s="5"/>
    </row>
    <row r="375" spans="2:16">
      <c r="B375" s="13">
        <f>'Stock réel'!B384</f>
        <v>0</v>
      </c>
      <c r="O375" s="5"/>
      <c r="P375" s="5"/>
    </row>
    <row r="376" spans="2:16">
      <c r="B376" s="13">
        <f>'Stock réel'!B385</f>
        <v>0</v>
      </c>
      <c r="O376" s="5"/>
      <c r="P376" s="5"/>
    </row>
    <row r="377" spans="2:16">
      <c r="B377" s="13">
        <f>'Stock réel'!B386</f>
        <v>0</v>
      </c>
      <c r="O377" s="5"/>
      <c r="P377" s="5"/>
    </row>
    <row r="378" spans="2:16">
      <c r="B378" s="13">
        <f>'Stock réel'!B387</f>
        <v>0</v>
      </c>
      <c r="O378" s="5"/>
      <c r="P378" s="5"/>
    </row>
    <row r="379" spans="2:16">
      <c r="B379" s="13">
        <f>'Stock réel'!B388</f>
        <v>0</v>
      </c>
      <c r="O379" s="5"/>
      <c r="P379" s="5"/>
    </row>
    <row r="380" spans="2:16">
      <c r="B380" s="13">
        <f>'Stock réel'!B389</f>
        <v>0</v>
      </c>
      <c r="O380" s="5"/>
      <c r="P380" s="5"/>
    </row>
    <row r="381" spans="2:16">
      <c r="B381" s="13">
        <f>'Stock réel'!B390</f>
        <v>0</v>
      </c>
      <c r="O381" s="5"/>
      <c r="P381" s="5"/>
    </row>
    <row r="382" spans="2:16">
      <c r="B382" s="13">
        <f>'Stock réel'!B391</f>
        <v>0</v>
      </c>
      <c r="O382" s="5"/>
      <c r="P382" s="5"/>
    </row>
    <row r="383" spans="2:16">
      <c r="B383" s="13">
        <f>'Stock réel'!B392</f>
        <v>0</v>
      </c>
      <c r="O383" s="5"/>
      <c r="P383" s="5"/>
    </row>
    <row r="384" spans="2:16">
      <c r="B384" s="13">
        <f>'Stock réel'!B393</f>
        <v>0</v>
      </c>
      <c r="O384" s="5"/>
      <c r="P384" s="5"/>
    </row>
    <row r="385" spans="2:16">
      <c r="B385" s="13">
        <f>'Stock réel'!B394</f>
        <v>0</v>
      </c>
      <c r="O385" s="5"/>
      <c r="P385" s="5"/>
    </row>
    <row r="386" spans="2:16">
      <c r="B386" s="13">
        <f>'Stock réel'!B395</f>
        <v>0</v>
      </c>
      <c r="O386" s="5"/>
      <c r="P386" s="5"/>
    </row>
    <row r="387" spans="2:16">
      <c r="B387" s="13">
        <f>'Stock réel'!B396</f>
        <v>0</v>
      </c>
      <c r="O387" s="5"/>
      <c r="P387" s="5"/>
    </row>
    <row r="388" spans="2:16">
      <c r="B388" s="13">
        <f>'Stock réel'!B397</f>
        <v>0</v>
      </c>
      <c r="O388" s="5"/>
      <c r="P388" s="5"/>
    </row>
    <row r="389" spans="2:16">
      <c r="B389" s="13">
        <f>'Stock réel'!B398</f>
        <v>0</v>
      </c>
      <c r="O389" s="5"/>
      <c r="P389" s="5"/>
    </row>
    <row r="390" spans="2:16">
      <c r="B390" s="13">
        <f>'Stock réel'!B399</f>
        <v>0</v>
      </c>
      <c r="O390" s="5"/>
      <c r="P390" s="5"/>
    </row>
    <row r="391" spans="2:16">
      <c r="B391" s="13">
        <f>'Stock réel'!B400</f>
        <v>0</v>
      </c>
      <c r="O391" s="5"/>
      <c r="P391" s="5"/>
    </row>
    <row r="392" spans="2:16">
      <c r="B392" s="13">
        <f>'Stock réel'!B401</f>
        <v>0</v>
      </c>
      <c r="O392" s="5"/>
      <c r="P392" s="5"/>
    </row>
    <row r="393" spans="2:16">
      <c r="B393" s="13">
        <f>'Stock réel'!B402</f>
        <v>0</v>
      </c>
      <c r="O393" s="5"/>
      <c r="P393" s="5"/>
    </row>
    <row r="394" spans="2:16">
      <c r="B394" s="13">
        <f>'Stock réel'!B403</f>
        <v>0</v>
      </c>
      <c r="O394" s="5"/>
      <c r="P394" s="5"/>
    </row>
    <row r="395" spans="2:16">
      <c r="B395" s="13">
        <f>'Stock réel'!B404</f>
        <v>0</v>
      </c>
      <c r="O395" s="5"/>
      <c r="P395" s="5"/>
    </row>
    <row r="396" spans="2:16">
      <c r="B396" s="13">
        <f>'Stock réel'!B405</f>
        <v>0</v>
      </c>
      <c r="O396" s="5"/>
      <c r="P396" s="5"/>
    </row>
    <row r="397" spans="2:16">
      <c r="B397" s="13">
        <f>'Stock réel'!B406</f>
        <v>0</v>
      </c>
      <c r="O397" s="5"/>
      <c r="P397" s="5"/>
    </row>
    <row r="398" spans="2:16">
      <c r="B398" s="13">
        <f>'Stock réel'!B407</f>
        <v>0</v>
      </c>
      <c r="O398" s="5"/>
      <c r="P398" s="5"/>
    </row>
    <row r="399" spans="2:16">
      <c r="B399" s="13">
        <f>'Stock réel'!B408</f>
        <v>0</v>
      </c>
      <c r="O399" s="5"/>
      <c r="P399" s="5"/>
    </row>
    <row r="400" spans="2:16">
      <c r="B400" s="13">
        <f>'Stock réel'!B409</f>
        <v>0</v>
      </c>
      <c r="O400" s="5"/>
      <c r="P400" s="5"/>
    </row>
    <row r="401" spans="2:16">
      <c r="B401" s="13">
        <f>'Stock réel'!B410</f>
        <v>0</v>
      </c>
      <c r="O401" s="5"/>
      <c r="P401" s="5"/>
    </row>
    <row r="402" spans="2:16">
      <c r="B402" s="13">
        <f>'Stock réel'!B411</f>
        <v>0</v>
      </c>
      <c r="O402" s="5"/>
      <c r="P402" s="5"/>
    </row>
    <row r="403" spans="2:16">
      <c r="B403" s="13">
        <f>'Stock réel'!B412</f>
        <v>0</v>
      </c>
      <c r="O403" s="5"/>
      <c r="P403" s="5"/>
    </row>
    <row r="404" spans="2:16">
      <c r="B404" s="13">
        <f>'Stock réel'!B413</f>
        <v>0</v>
      </c>
      <c r="O404" s="5"/>
      <c r="P404" s="5"/>
    </row>
    <row r="405" spans="2:16">
      <c r="B405" s="13">
        <f>'Stock réel'!B414</f>
        <v>0</v>
      </c>
      <c r="O405" s="5"/>
      <c r="P405" s="5"/>
    </row>
    <row r="406" spans="2:16">
      <c r="B406" s="13">
        <f>'Stock réel'!B415</f>
        <v>0</v>
      </c>
      <c r="O406" s="5"/>
      <c r="P406" s="5"/>
    </row>
    <row r="407" spans="2:16">
      <c r="B407" s="13">
        <f>'Stock réel'!B416</f>
        <v>0</v>
      </c>
      <c r="O407" s="5"/>
      <c r="P407" s="5"/>
    </row>
    <row r="408" spans="2:16">
      <c r="B408" s="13">
        <f>'Stock réel'!B417</f>
        <v>0</v>
      </c>
      <c r="O408" s="5"/>
      <c r="P408" s="5"/>
    </row>
    <row r="409" spans="2:16">
      <c r="B409" s="13">
        <f>'Stock réel'!B418</f>
        <v>0</v>
      </c>
      <c r="O409" s="5"/>
      <c r="P409" s="5"/>
    </row>
    <row r="410" spans="2:16">
      <c r="B410" s="13">
        <f>'Stock réel'!B419</f>
        <v>0</v>
      </c>
      <c r="O410" s="5"/>
      <c r="P410" s="5"/>
    </row>
    <row r="411" spans="2:16">
      <c r="B411" s="13">
        <f>'Stock réel'!B420</f>
        <v>0</v>
      </c>
      <c r="O411" s="5"/>
      <c r="P411" s="5"/>
    </row>
    <row r="412" spans="2:16">
      <c r="B412" s="13">
        <f>'Stock réel'!B421</f>
        <v>0</v>
      </c>
      <c r="O412" s="5"/>
      <c r="P412" s="5"/>
    </row>
    <row r="413" spans="2:16">
      <c r="B413" s="13">
        <f>'Stock réel'!B422</f>
        <v>0</v>
      </c>
      <c r="O413" s="5"/>
      <c r="P413" s="5"/>
    </row>
    <row r="414" spans="2:16">
      <c r="B414" s="13">
        <f>'Stock réel'!B423</f>
        <v>0</v>
      </c>
      <c r="O414" s="5"/>
      <c r="P414" s="5"/>
    </row>
    <row r="415" spans="2:16">
      <c r="B415" s="13">
        <f>'Stock réel'!B424</f>
        <v>0</v>
      </c>
      <c r="O415" s="5"/>
      <c r="P415" s="5"/>
    </row>
    <row r="416" spans="2:16">
      <c r="B416" s="13">
        <f>'Stock réel'!B425</f>
        <v>0</v>
      </c>
      <c r="O416" s="5"/>
      <c r="P416" s="5"/>
    </row>
    <row r="417" spans="2:16">
      <c r="B417" s="13">
        <f>'Stock réel'!B426</f>
        <v>0</v>
      </c>
      <c r="O417" s="5"/>
      <c r="P417" s="5"/>
    </row>
    <row r="418" spans="2:16">
      <c r="B418" s="13">
        <f>'Stock réel'!B427</f>
        <v>0</v>
      </c>
      <c r="O418" s="5"/>
      <c r="P418" s="5"/>
    </row>
    <row r="419" spans="2:16">
      <c r="B419" s="13">
        <f>'Stock réel'!B428</f>
        <v>0</v>
      </c>
      <c r="O419" s="5"/>
      <c r="P419" s="5"/>
    </row>
    <row r="420" spans="2:16">
      <c r="B420" s="13">
        <f>'Stock réel'!B429</f>
        <v>0</v>
      </c>
      <c r="O420" s="5"/>
      <c r="P420" s="5"/>
    </row>
    <row r="421" spans="2:16">
      <c r="B421" s="13">
        <f>'Stock réel'!B430</f>
        <v>0</v>
      </c>
      <c r="O421" s="5"/>
      <c r="P421" s="5"/>
    </row>
    <row r="422" spans="2:16">
      <c r="B422" s="13">
        <f>'Stock réel'!B431</f>
        <v>0</v>
      </c>
      <c r="O422" s="5"/>
      <c r="P422" s="5"/>
    </row>
    <row r="423" spans="2:16">
      <c r="B423" s="13">
        <f>'Stock réel'!B432</f>
        <v>0</v>
      </c>
      <c r="O423" s="5"/>
      <c r="P423" s="5"/>
    </row>
    <row r="424" spans="2:16">
      <c r="B424" s="13">
        <f>'Stock réel'!B433</f>
        <v>0</v>
      </c>
      <c r="O424" s="5"/>
      <c r="P424" s="5"/>
    </row>
    <row r="425" spans="2:16">
      <c r="B425" s="13">
        <f>'Stock réel'!B434</f>
        <v>0</v>
      </c>
      <c r="O425" s="5"/>
      <c r="P425" s="5"/>
    </row>
    <row r="426" spans="2:16">
      <c r="B426" s="13">
        <f>'Stock réel'!B435</f>
        <v>0</v>
      </c>
      <c r="O426" s="5"/>
      <c r="P426" s="5"/>
    </row>
    <row r="427" spans="2:16">
      <c r="B427" s="13">
        <f>'Stock réel'!B436</f>
        <v>0</v>
      </c>
      <c r="O427" s="5"/>
      <c r="P427" s="5"/>
    </row>
    <row r="428" spans="2:16">
      <c r="B428" s="13">
        <f>'Stock réel'!B437</f>
        <v>0</v>
      </c>
      <c r="O428" s="5"/>
      <c r="P428" s="5"/>
    </row>
    <row r="429" spans="2:16">
      <c r="B429" s="13">
        <f>'Stock réel'!B438</f>
        <v>0</v>
      </c>
      <c r="O429" s="5"/>
      <c r="P429" s="5"/>
    </row>
    <row r="430" spans="2:16">
      <c r="B430" s="13">
        <f>'Stock réel'!B439</f>
        <v>0</v>
      </c>
      <c r="O430" s="5"/>
      <c r="P430" s="5"/>
    </row>
    <row r="431" spans="2:16">
      <c r="B431" s="13">
        <f>'Stock réel'!B440</f>
        <v>0</v>
      </c>
      <c r="O431" s="5"/>
      <c r="P431" s="5"/>
    </row>
    <row r="432" spans="2:16">
      <c r="B432" s="13">
        <f>'Stock réel'!B441</f>
        <v>0</v>
      </c>
      <c r="O432" s="5"/>
      <c r="P432" s="5"/>
    </row>
    <row r="433" spans="2:16">
      <c r="B433" s="13">
        <f>'Stock réel'!B442</f>
        <v>0</v>
      </c>
      <c r="O433" s="5"/>
      <c r="P433" s="5"/>
    </row>
    <row r="434" spans="2:16">
      <c r="B434" s="13">
        <f>'Stock réel'!B443</f>
        <v>0</v>
      </c>
      <c r="O434" s="5"/>
      <c r="P434" s="5"/>
    </row>
    <row r="435" spans="2:16">
      <c r="B435" s="13">
        <f>'Stock réel'!B444</f>
        <v>0</v>
      </c>
      <c r="O435" s="5"/>
      <c r="P435" s="5"/>
    </row>
    <row r="436" spans="2:16">
      <c r="B436" s="13">
        <f>'Stock réel'!B445</f>
        <v>0</v>
      </c>
      <c r="O436" s="5"/>
      <c r="P436" s="5"/>
    </row>
    <row r="437" spans="2:16">
      <c r="B437" s="13">
        <f>'Stock réel'!B446</f>
        <v>0</v>
      </c>
      <c r="O437" s="5"/>
      <c r="P437" s="5"/>
    </row>
    <row r="438" spans="2:16">
      <c r="B438" s="13">
        <f>'Stock réel'!B447</f>
        <v>0</v>
      </c>
      <c r="O438" s="5"/>
      <c r="P438" s="5"/>
    </row>
    <row r="439" spans="2:16">
      <c r="B439" s="13">
        <f>'Stock réel'!B448</f>
        <v>0</v>
      </c>
      <c r="O439" s="5"/>
      <c r="P439" s="5"/>
    </row>
    <row r="440" spans="2:16">
      <c r="B440" s="13">
        <f>'Stock réel'!B449</f>
        <v>0</v>
      </c>
      <c r="O440" s="5"/>
      <c r="P440" s="5"/>
    </row>
    <row r="441" spans="2:16">
      <c r="B441" s="13">
        <f>'Stock réel'!B450</f>
        <v>0</v>
      </c>
      <c r="O441" s="5"/>
      <c r="P441" s="5"/>
    </row>
    <row r="442" spans="2:16">
      <c r="B442" s="13">
        <f>'Stock réel'!B451</f>
        <v>0</v>
      </c>
      <c r="O442" s="5"/>
      <c r="P442" s="5"/>
    </row>
    <row r="443" spans="2:16">
      <c r="B443" s="13">
        <f>'Stock réel'!B452</f>
        <v>0</v>
      </c>
      <c r="O443" s="5"/>
      <c r="P443" s="5"/>
    </row>
    <row r="444" spans="2:16">
      <c r="B444" s="13">
        <f>'Stock réel'!B453</f>
        <v>0</v>
      </c>
      <c r="O444" s="5"/>
      <c r="P444" s="5"/>
    </row>
    <row r="445" spans="2:16">
      <c r="B445" s="13">
        <f>'Stock réel'!B454</f>
        <v>0</v>
      </c>
      <c r="O445" s="5"/>
      <c r="P445" s="5"/>
    </row>
    <row r="446" spans="2:16">
      <c r="B446" s="13">
        <f>'Stock réel'!B455</f>
        <v>0</v>
      </c>
      <c r="O446" s="5"/>
      <c r="P446" s="5"/>
    </row>
    <row r="447" spans="2:16">
      <c r="B447" s="13">
        <f>'Stock réel'!B456</f>
        <v>0</v>
      </c>
      <c r="O447" s="5"/>
      <c r="P447" s="5"/>
    </row>
    <row r="448" spans="2:16">
      <c r="B448" s="13">
        <f>'Stock réel'!B457</f>
        <v>0</v>
      </c>
      <c r="O448" s="5"/>
      <c r="P448" s="5"/>
    </row>
    <row r="449" spans="2:16">
      <c r="B449" s="13">
        <f>'Stock réel'!B458</f>
        <v>0</v>
      </c>
      <c r="O449" s="5"/>
      <c r="P449" s="5"/>
    </row>
    <row r="450" spans="2:16">
      <c r="B450" s="13">
        <f>'Stock réel'!B459</f>
        <v>0</v>
      </c>
      <c r="O450" s="5"/>
      <c r="P450" s="5"/>
    </row>
    <row r="451" spans="2:16">
      <c r="B451" s="13">
        <f>'Stock réel'!B460</f>
        <v>0</v>
      </c>
      <c r="O451" s="5"/>
      <c r="P451" s="5"/>
    </row>
    <row r="452" spans="2:16">
      <c r="B452" s="13">
        <f>'Stock réel'!B461</f>
        <v>0</v>
      </c>
      <c r="O452" s="5"/>
      <c r="P452" s="5"/>
    </row>
    <row r="453" spans="2:16">
      <c r="B453" s="13">
        <f>'Stock réel'!B462</f>
        <v>0</v>
      </c>
      <c r="O453" s="5"/>
      <c r="P453" s="5"/>
    </row>
    <row r="454" spans="2:16">
      <c r="B454" s="13">
        <f>'Stock réel'!B463</f>
        <v>0</v>
      </c>
      <c r="O454" s="5"/>
      <c r="P454" s="5"/>
    </row>
    <row r="455" spans="2:16">
      <c r="B455" s="13">
        <f>'Stock réel'!B464</f>
        <v>0</v>
      </c>
      <c r="O455" s="5"/>
      <c r="P455" s="5"/>
    </row>
    <row r="456" spans="2:16">
      <c r="B456" s="13">
        <f>'Stock réel'!B465</f>
        <v>0</v>
      </c>
      <c r="O456" s="5"/>
      <c r="P456" s="5"/>
    </row>
    <row r="457" spans="2:16">
      <c r="B457" s="13">
        <f>'Stock réel'!B466</f>
        <v>0</v>
      </c>
      <c r="O457" s="5"/>
      <c r="P457" s="5"/>
    </row>
    <row r="458" spans="2:16">
      <c r="B458" s="13">
        <f>'Stock réel'!B467</f>
        <v>0</v>
      </c>
      <c r="O458" s="5"/>
      <c r="P458" s="5"/>
    </row>
    <row r="459" spans="2:16">
      <c r="B459" s="13">
        <f>'Stock réel'!B468</f>
        <v>0</v>
      </c>
      <c r="O459" s="5"/>
      <c r="P459" s="5"/>
    </row>
    <row r="460" spans="2:16">
      <c r="B460" s="13">
        <f>'Stock réel'!B469</f>
        <v>0</v>
      </c>
      <c r="O460" s="5"/>
      <c r="P460" s="5"/>
    </row>
    <row r="461" spans="2:16">
      <c r="B461" s="13">
        <f>'Stock réel'!B470</f>
        <v>0</v>
      </c>
      <c r="O461" s="5"/>
      <c r="P461" s="5"/>
    </row>
    <row r="462" spans="2:16">
      <c r="B462" s="13">
        <f>'Stock réel'!B471</f>
        <v>0</v>
      </c>
      <c r="O462" s="5"/>
      <c r="P462" s="5"/>
    </row>
    <row r="463" spans="2:16">
      <c r="B463" s="13">
        <f>'Stock réel'!B472</f>
        <v>0</v>
      </c>
      <c r="O463" s="5"/>
      <c r="P463" s="5"/>
    </row>
    <row r="464" spans="2:16">
      <c r="B464" s="13">
        <f>'Stock réel'!B473</f>
        <v>0</v>
      </c>
      <c r="O464" s="5"/>
      <c r="P464" s="5"/>
    </row>
    <row r="465" spans="2:16">
      <c r="B465" s="13">
        <f>'Stock réel'!B474</f>
        <v>0</v>
      </c>
      <c r="O465" s="5"/>
      <c r="P465" s="5"/>
    </row>
    <row r="466" spans="2:16">
      <c r="B466" s="13">
        <f>'Stock réel'!B475</f>
        <v>0</v>
      </c>
      <c r="O466" s="5"/>
      <c r="P466" s="5"/>
    </row>
    <row r="467" spans="2:16">
      <c r="B467" s="13">
        <f>'Stock réel'!B476</f>
        <v>0</v>
      </c>
      <c r="O467" s="5"/>
      <c r="P467" s="5"/>
    </row>
    <row r="468" spans="2:16">
      <c r="B468" s="13">
        <f>'Stock réel'!B477</f>
        <v>0</v>
      </c>
      <c r="O468" s="5"/>
      <c r="P468" s="5"/>
    </row>
    <row r="469" spans="2:16">
      <c r="B469" s="13">
        <f>'Stock réel'!B478</f>
        <v>0</v>
      </c>
      <c r="O469" s="5"/>
      <c r="P469" s="5"/>
    </row>
    <row r="470" spans="2:16">
      <c r="B470" s="13">
        <f>'Stock réel'!B479</f>
        <v>0</v>
      </c>
      <c r="O470" s="5"/>
      <c r="P470" s="5"/>
    </row>
    <row r="471" spans="2:16">
      <c r="B471" s="13">
        <f>'Stock réel'!B480</f>
        <v>0</v>
      </c>
      <c r="O471" s="5"/>
      <c r="P471" s="5"/>
    </row>
    <row r="472" spans="2:16">
      <c r="B472" s="13">
        <f>'Stock réel'!B481</f>
        <v>0</v>
      </c>
      <c r="O472" s="5"/>
      <c r="P472" s="5"/>
    </row>
    <row r="473" spans="2:16">
      <c r="B473" s="13">
        <f>'Stock réel'!B482</f>
        <v>0</v>
      </c>
      <c r="O473" s="5"/>
      <c r="P473" s="5"/>
    </row>
    <row r="474" spans="2:16">
      <c r="B474" s="13">
        <f>'Stock réel'!B483</f>
        <v>0</v>
      </c>
      <c r="O474" s="5"/>
      <c r="P474" s="5"/>
    </row>
    <row r="475" spans="2:16">
      <c r="B475" s="13">
        <f>'Stock réel'!B484</f>
        <v>0</v>
      </c>
      <c r="O475" s="5"/>
      <c r="P475" s="5"/>
    </row>
    <row r="476" spans="2:16">
      <c r="B476" s="13">
        <f>'Stock réel'!B485</f>
        <v>0</v>
      </c>
      <c r="O476" s="5"/>
      <c r="P476" s="5"/>
    </row>
    <row r="477" spans="2:16">
      <c r="B477" s="13">
        <f>'Stock réel'!B486</f>
        <v>0</v>
      </c>
      <c r="O477" s="5"/>
      <c r="P477" s="5"/>
    </row>
    <row r="478" spans="2:16">
      <c r="B478" s="13">
        <f>'Stock réel'!B487</f>
        <v>0</v>
      </c>
      <c r="O478" s="5"/>
      <c r="P478" s="5"/>
    </row>
    <row r="479" spans="2:16">
      <c r="B479" s="13">
        <f>'Stock réel'!B488</f>
        <v>0</v>
      </c>
      <c r="O479" s="5"/>
      <c r="P479" s="5"/>
    </row>
    <row r="480" spans="2:16">
      <c r="B480" s="13">
        <f>'Stock réel'!B489</f>
        <v>0</v>
      </c>
      <c r="O480" s="5"/>
      <c r="P480" s="5"/>
    </row>
    <row r="481" spans="2:16">
      <c r="B481" s="13">
        <f>'Stock réel'!B490</f>
        <v>0</v>
      </c>
      <c r="O481" s="5"/>
      <c r="P481" s="5"/>
    </row>
    <row r="482" spans="2:16">
      <c r="B482" s="13">
        <f>'Stock réel'!B491</f>
        <v>0</v>
      </c>
      <c r="O482" s="5"/>
      <c r="P482" s="5"/>
    </row>
    <row r="483" spans="2:16">
      <c r="B483" s="13">
        <f>'Stock réel'!B492</f>
        <v>0</v>
      </c>
      <c r="O483" s="5"/>
      <c r="P483" s="5"/>
    </row>
    <row r="484" spans="2:16">
      <c r="B484" s="13">
        <f>'Stock réel'!B493</f>
        <v>0</v>
      </c>
      <c r="O484" s="5"/>
      <c r="P484" s="5"/>
    </row>
    <row r="485" spans="2:16">
      <c r="B485" s="13">
        <f>'Stock réel'!B494</f>
        <v>0</v>
      </c>
      <c r="O485" s="5"/>
      <c r="P485" s="5"/>
    </row>
    <row r="486" spans="2:16">
      <c r="B486" s="13">
        <f>'Stock réel'!B495</f>
        <v>0</v>
      </c>
      <c r="O486" s="5"/>
      <c r="P486" s="5"/>
    </row>
    <row r="487" spans="2:16"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5"/>
      <c r="P487" s="5"/>
    </row>
    <row r="488" spans="2:16"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5"/>
      <c r="P488" s="5"/>
    </row>
    <row r="489" spans="2:16"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5"/>
      <c r="P489" s="5"/>
    </row>
    <row r="490" spans="2:16"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5"/>
      <c r="P490" s="5"/>
    </row>
    <row r="491" spans="2:16"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5"/>
      <c r="P491" s="5"/>
    </row>
    <row r="492" spans="2:16"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5"/>
      <c r="P492" s="5"/>
    </row>
    <row r="493" spans="2:16"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5"/>
      <c r="P493" s="5"/>
    </row>
    <row r="494" spans="2:16"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5"/>
      <c r="P494" s="5"/>
    </row>
    <row r="495" spans="2:16"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5"/>
      <c r="P495" s="5"/>
    </row>
    <row r="496" spans="2:16"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5"/>
      <c r="P496" s="5"/>
    </row>
    <row r="497" spans="3:16"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5"/>
      <c r="P497" s="5"/>
    </row>
    <row r="498" spans="3:16"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5"/>
      <c r="P498" s="5"/>
    </row>
    <row r="499" spans="3:16"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5"/>
      <c r="P499" s="5"/>
    </row>
    <row r="500" spans="3:16"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5"/>
      <c r="P500" s="5"/>
    </row>
    <row r="501" spans="3:16"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5"/>
      <c r="P501" s="5"/>
    </row>
    <row r="502" spans="3:16"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5"/>
      <c r="P502" s="5"/>
    </row>
    <row r="503" spans="3:16"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5"/>
      <c r="P503" s="5"/>
    </row>
    <row r="504" spans="3:16"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5"/>
      <c r="P504" s="5"/>
    </row>
    <row r="505" spans="3:16"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5"/>
      <c r="P505" s="5"/>
    </row>
    <row r="506" spans="3:16"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5"/>
      <c r="P506" s="5"/>
    </row>
    <row r="507" spans="3:16"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5"/>
      <c r="P507" s="5"/>
    </row>
    <row r="508" spans="3:16"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5"/>
      <c r="P508" s="5"/>
    </row>
    <row r="509" spans="3:16"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5"/>
      <c r="P509" s="5"/>
    </row>
    <row r="510" spans="3:16"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5"/>
      <c r="P510" s="5"/>
    </row>
    <row r="511" spans="3:16"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5"/>
      <c r="P511" s="5"/>
    </row>
    <row r="512" spans="3:16"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5"/>
      <c r="P512" s="5"/>
    </row>
    <row r="513" spans="3:16"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5"/>
    </row>
    <row r="514" spans="3:16"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5"/>
      <c r="P514" s="5"/>
    </row>
    <row r="515" spans="3:16"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5"/>
      <c r="P515" s="5"/>
    </row>
    <row r="516" spans="3:16"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5"/>
      <c r="P516" s="5"/>
    </row>
    <row r="517" spans="3:16"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5"/>
      <c r="P517" s="5"/>
    </row>
    <row r="518" spans="3:16"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5"/>
      <c r="P518" s="5"/>
    </row>
    <row r="519" spans="3:16"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5"/>
      <c r="P519" s="5"/>
    </row>
    <row r="520" spans="3:16"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5"/>
      <c r="P520" s="5"/>
    </row>
    <row r="521" spans="3:16"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5"/>
      <c r="P521" s="5"/>
    </row>
    <row r="522" spans="3:16"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5"/>
      <c r="P522" s="5"/>
    </row>
    <row r="523" spans="3:16"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5"/>
      <c r="P523" s="5"/>
    </row>
    <row r="524" spans="3:16"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5"/>
      <c r="P524" s="5"/>
    </row>
    <row r="525" spans="3:16"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5"/>
      <c r="P525" s="5"/>
    </row>
    <row r="526" spans="3:16"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5"/>
      <c r="P526" s="5"/>
    </row>
    <row r="527" spans="3:16"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5"/>
      <c r="P527" s="5"/>
    </row>
    <row r="528" spans="3:16"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5"/>
      <c r="P528" s="5"/>
    </row>
    <row r="529" spans="3:16"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5"/>
      <c r="P529" s="5"/>
    </row>
    <row r="530" spans="3:16"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5"/>
      <c r="P530" s="5"/>
    </row>
    <row r="531" spans="3:16"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5"/>
      <c r="P531" s="5"/>
    </row>
    <row r="532" spans="3:16"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5"/>
      <c r="P532" s="5"/>
    </row>
    <row r="533" spans="3:16"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5"/>
      <c r="P533" s="5"/>
    </row>
    <row r="534" spans="3:16"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5"/>
      <c r="P534" s="5"/>
    </row>
    <row r="535" spans="3:16"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5"/>
      <c r="P535" s="5"/>
    </row>
    <row r="536" spans="3:16"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5"/>
      <c r="P536" s="5"/>
    </row>
    <row r="537" spans="3:16"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5"/>
      <c r="P537" s="5"/>
    </row>
    <row r="538" spans="3:16"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5"/>
      <c r="P538" s="5"/>
    </row>
    <row r="539" spans="3:16"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5"/>
      <c r="P539" s="5"/>
    </row>
    <row r="540" spans="3:16"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5"/>
      <c r="P540" s="5"/>
    </row>
    <row r="541" spans="3:16"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5"/>
      <c r="P541" s="5"/>
    </row>
    <row r="542" spans="3:16"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5"/>
      <c r="P542" s="5"/>
    </row>
    <row r="543" spans="3:16"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5"/>
      <c r="P543" s="5"/>
    </row>
    <row r="544" spans="3:16"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5"/>
      <c r="P544" s="5"/>
    </row>
    <row r="545" spans="3:16"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5"/>
      <c r="P545" s="5"/>
    </row>
    <row r="546" spans="3:16"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5"/>
      <c r="P546" s="5"/>
    </row>
    <row r="547" spans="3:16"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5"/>
      <c r="P547" s="5"/>
    </row>
    <row r="548" spans="3:16"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5"/>
      <c r="P548" s="5"/>
    </row>
    <row r="549" spans="3:16"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5"/>
      <c r="P549" s="5"/>
    </row>
    <row r="550" spans="3:16"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5"/>
      <c r="P550" s="5"/>
    </row>
    <row r="551" spans="3:16"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5"/>
      <c r="P551" s="5"/>
    </row>
    <row r="552" spans="3:16"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5"/>
      <c r="P552" s="5"/>
    </row>
    <row r="553" spans="3:16"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5"/>
      <c r="P553" s="5"/>
    </row>
    <row r="554" spans="3:16"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5"/>
      <c r="P554" s="5"/>
    </row>
    <row r="555" spans="3:16"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5"/>
      <c r="P555" s="5"/>
    </row>
    <row r="556" spans="3:16"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5"/>
      <c r="P556" s="5"/>
    </row>
    <row r="557" spans="3:16"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5"/>
      <c r="P557" s="5"/>
    </row>
    <row r="558" spans="3:16"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5"/>
      <c r="P558" s="5"/>
    </row>
    <row r="559" spans="3:16"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5"/>
      <c r="P559" s="5"/>
    </row>
    <row r="560" spans="3:16"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5"/>
      <c r="P560" s="5"/>
    </row>
    <row r="561" spans="3:16"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5"/>
      <c r="P561" s="5"/>
    </row>
    <row r="562" spans="3:16"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5"/>
      <c r="P562" s="5"/>
    </row>
    <row r="563" spans="3:16"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5"/>
      <c r="P563" s="5"/>
    </row>
    <row r="564" spans="3:16"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5"/>
      <c r="P564" s="5"/>
    </row>
    <row r="565" spans="3:16"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5"/>
      <c r="P565" s="5"/>
    </row>
    <row r="566" spans="3:16"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5"/>
      <c r="P566" s="5"/>
    </row>
    <row r="567" spans="3:16"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5"/>
      <c r="P567" s="5"/>
    </row>
    <row r="568" spans="3:16"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5"/>
      <c r="P568" s="5"/>
    </row>
    <row r="569" spans="3:16"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5"/>
      <c r="P569" s="5"/>
    </row>
    <row r="570" spans="3:16"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5"/>
      <c r="P570" s="5"/>
    </row>
    <row r="571" spans="3:16"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5"/>
      <c r="P571" s="5"/>
    </row>
    <row r="572" spans="3:16"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5"/>
      <c r="P572" s="5"/>
    </row>
    <row r="573" spans="3:16"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5"/>
      <c r="P573" s="5"/>
    </row>
    <row r="574" spans="3:16"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5"/>
      <c r="P574" s="5"/>
    </row>
    <row r="575" spans="3:16"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5"/>
      <c r="P575" s="5"/>
    </row>
    <row r="576" spans="3:16"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5"/>
      <c r="P576" s="5"/>
    </row>
    <row r="577" spans="3:16"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5"/>
      <c r="P577" s="5"/>
    </row>
    <row r="578" spans="3:16"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5"/>
      <c r="P578" s="5"/>
    </row>
    <row r="579" spans="3:16"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5"/>
      <c r="P579" s="5"/>
    </row>
    <row r="580" spans="3:16"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5"/>
      <c r="P580" s="5"/>
    </row>
    <row r="581" spans="3:16"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5"/>
      <c r="P581" s="5"/>
    </row>
    <row r="582" spans="3:16"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5"/>
      <c r="P582" s="5"/>
    </row>
    <row r="583" spans="3:16"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5"/>
      <c r="P583" s="5"/>
    </row>
    <row r="584" spans="3:16"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5"/>
      <c r="P584" s="5"/>
    </row>
    <row r="585" spans="3:16"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5"/>
      <c r="P585" s="5"/>
    </row>
    <row r="586" spans="3:16"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5"/>
      <c r="P586" s="5"/>
    </row>
    <row r="587" spans="3:16"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5"/>
      <c r="P587" s="5"/>
    </row>
    <row r="588" spans="3:16"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5"/>
      <c r="P588" s="5"/>
    </row>
    <row r="589" spans="3:16"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5"/>
      <c r="P589" s="5"/>
    </row>
    <row r="590" spans="3:16"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5"/>
      <c r="P590" s="5"/>
    </row>
    <row r="591" spans="3:16"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5"/>
      <c r="P591" s="5"/>
    </row>
    <row r="592" spans="3:16"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5"/>
      <c r="P592" s="5"/>
    </row>
    <row r="593" spans="3:16"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5"/>
      <c r="P593" s="5"/>
    </row>
    <row r="594" spans="3:16"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5"/>
      <c r="P594" s="5"/>
    </row>
    <row r="595" spans="3:16"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5"/>
      <c r="P595" s="5"/>
    </row>
    <row r="596" spans="3:16"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5"/>
      <c r="P596" s="5"/>
    </row>
    <row r="597" spans="3:16"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5"/>
      <c r="P597" s="5"/>
    </row>
    <row r="598" spans="3:16"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5"/>
      <c r="P598" s="5"/>
    </row>
    <row r="599" spans="3:16"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5"/>
      <c r="P599" s="5"/>
    </row>
    <row r="600" spans="3:16"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5"/>
      <c r="P600" s="5"/>
    </row>
    <row r="601" spans="3:16"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5"/>
      <c r="P601" s="5"/>
    </row>
    <row r="602" spans="3:16"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5"/>
      <c r="P602" s="5"/>
    </row>
    <row r="603" spans="3:16"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5"/>
      <c r="P603" s="5"/>
    </row>
    <row r="604" spans="3:16"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5"/>
      <c r="P604" s="5"/>
    </row>
    <row r="605" spans="3:16"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5"/>
      <c r="P605" s="5"/>
    </row>
    <row r="606" spans="3:16"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5"/>
      <c r="P606" s="5"/>
    </row>
    <row r="607" spans="3:16"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5"/>
      <c r="P607" s="5"/>
    </row>
    <row r="608" spans="3:16"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5"/>
      <c r="P608" s="5"/>
    </row>
    <row r="609" spans="3:16"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5"/>
      <c r="P609" s="5"/>
    </row>
    <row r="610" spans="3:16"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5"/>
      <c r="P610" s="5"/>
    </row>
    <row r="611" spans="3:16"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5"/>
      <c r="P611" s="5"/>
    </row>
    <row r="612" spans="3:16"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5"/>
      <c r="P612" s="5"/>
    </row>
    <row r="613" spans="3:16"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5"/>
      <c r="P613" s="5"/>
    </row>
    <row r="614" spans="3:16"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5"/>
      <c r="P614" s="5"/>
    </row>
    <row r="615" spans="3:16"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5"/>
      <c r="P615" s="5"/>
    </row>
    <row r="616" spans="3:16"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5"/>
      <c r="P616" s="5"/>
    </row>
    <row r="617" spans="3:16"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5"/>
      <c r="P617" s="5"/>
    </row>
    <row r="618" spans="3:16"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5"/>
      <c r="P618" s="5"/>
    </row>
    <row r="619" spans="3:16"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5"/>
      <c r="P619" s="5"/>
    </row>
    <row r="620" spans="3:16"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5"/>
      <c r="P620" s="5"/>
    </row>
    <row r="621" spans="3:16"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5"/>
      <c r="P621" s="5"/>
    </row>
    <row r="622" spans="3:16"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5"/>
      <c r="P622" s="5"/>
    </row>
    <row r="623" spans="3:16"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5"/>
      <c r="P623" s="5"/>
    </row>
    <row r="624" spans="3:16"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5"/>
      <c r="P624" s="5"/>
    </row>
    <row r="625" spans="3:16"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5"/>
      <c r="P625" s="5"/>
    </row>
    <row r="626" spans="3:16"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5"/>
      <c r="P626" s="5"/>
    </row>
    <row r="627" spans="3:16"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5"/>
      <c r="P627" s="5"/>
    </row>
    <row r="628" spans="3:16"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5"/>
      <c r="P628" s="5"/>
    </row>
    <row r="629" spans="3:16"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5"/>
      <c r="P629" s="5"/>
    </row>
    <row r="630" spans="3:16"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5"/>
      <c r="P630" s="5"/>
    </row>
    <row r="631" spans="3:16"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5"/>
      <c r="P631" s="5"/>
    </row>
    <row r="632" spans="3:16"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5"/>
      <c r="P632" s="5"/>
    </row>
    <row r="633" spans="3:16"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5"/>
      <c r="P633" s="5"/>
    </row>
    <row r="634" spans="3:16"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5"/>
      <c r="P634" s="5"/>
    </row>
    <row r="635" spans="3:16"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5"/>
      <c r="P635" s="5"/>
    </row>
    <row r="636" spans="3:16"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5"/>
      <c r="P636" s="5"/>
    </row>
    <row r="637" spans="3:16"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5"/>
      <c r="P637" s="5"/>
    </row>
    <row r="638" spans="3:16"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5"/>
      <c r="P638" s="5"/>
    </row>
    <row r="639" spans="3:16"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5"/>
      <c r="P639" s="5"/>
    </row>
    <row r="640" spans="3:16"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5"/>
      <c r="P640" s="5"/>
    </row>
    <row r="641" spans="3:16"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5"/>
      <c r="P641" s="5"/>
    </row>
    <row r="642" spans="3:16"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5"/>
      <c r="P642" s="5"/>
    </row>
    <row r="643" spans="3:16"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5"/>
      <c r="P643" s="5"/>
    </row>
    <row r="644" spans="3:16"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5"/>
      <c r="P644" s="5"/>
    </row>
    <row r="645" spans="3:16"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5"/>
      <c r="P645" s="5"/>
    </row>
    <row r="646" spans="3:16"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5"/>
      <c r="P646" s="5"/>
    </row>
    <row r="647" spans="3:16"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5"/>
      <c r="P647" s="5"/>
    </row>
    <row r="648" spans="3:16"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5"/>
      <c r="P648" s="5"/>
    </row>
    <row r="649" spans="3:16"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5"/>
      <c r="P649" s="5"/>
    </row>
    <row r="650" spans="3:16"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5"/>
      <c r="P650" s="5"/>
    </row>
    <row r="651" spans="3:16"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5"/>
      <c r="P651" s="5"/>
    </row>
    <row r="652" spans="3:16"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5"/>
      <c r="P652" s="5"/>
    </row>
    <row r="653" spans="3:16"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5"/>
      <c r="P653" s="5"/>
    </row>
    <row r="654" spans="3:16"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5"/>
      <c r="P654" s="5"/>
    </row>
    <row r="655" spans="3:16"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5"/>
      <c r="P655" s="5"/>
    </row>
    <row r="656" spans="3:16"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5"/>
      <c r="P656" s="5"/>
    </row>
    <row r="657" spans="3:16"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5"/>
      <c r="P657" s="5"/>
    </row>
    <row r="658" spans="3:16"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5"/>
      <c r="P658" s="5"/>
    </row>
    <row r="659" spans="3:16"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5"/>
      <c r="P659" s="5"/>
    </row>
    <row r="660" spans="3:16"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5"/>
      <c r="P660" s="5"/>
    </row>
    <row r="661" spans="3:16"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5"/>
      <c r="P661" s="5"/>
    </row>
    <row r="662" spans="3:16"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5"/>
      <c r="P662" s="5"/>
    </row>
    <row r="663" spans="3:16"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5"/>
      <c r="P663" s="5"/>
    </row>
    <row r="664" spans="3:16"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5"/>
      <c r="P664" s="5"/>
    </row>
    <row r="665" spans="3:16"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5"/>
      <c r="P665" s="5"/>
    </row>
    <row r="666" spans="3:16"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5"/>
      <c r="P666" s="5"/>
    </row>
    <row r="667" spans="3:16"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5"/>
      <c r="P667" s="5"/>
    </row>
    <row r="668" spans="3:16"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5"/>
      <c r="P668" s="5"/>
    </row>
    <row r="669" spans="3:16"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5"/>
      <c r="P669" s="5"/>
    </row>
    <row r="670" spans="3:16"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5"/>
      <c r="P670" s="5"/>
    </row>
    <row r="671" spans="3:16"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5"/>
      <c r="P671" s="5"/>
    </row>
    <row r="672" spans="3:16"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5"/>
      <c r="P672" s="5"/>
    </row>
    <row r="673" spans="3:16"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5"/>
      <c r="P673" s="5"/>
    </row>
    <row r="674" spans="3:16"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5"/>
      <c r="P674" s="5"/>
    </row>
    <row r="675" spans="3:16"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5"/>
      <c r="P675" s="5"/>
    </row>
    <row r="676" spans="3:16"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5"/>
      <c r="P676" s="5"/>
    </row>
    <row r="677" spans="3:16"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5"/>
      <c r="P677" s="5"/>
    </row>
    <row r="678" spans="3:16"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5"/>
      <c r="P678" s="5"/>
    </row>
    <row r="679" spans="3:16"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5"/>
      <c r="P679" s="5"/>
    </row>
    <row r="680" spans="3:16"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5"/>
      <c r="P680" s="5"/>
    </row>
    <row r="681" spans="3:16"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5"/>
      <c r="P681" s="5"/>
    </row>
    <row r="682" spans="3:16"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5"/>
      <c r="P682" s="5"/>
    </row>
    <row r="683" spans="3:16"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5"/>
      <c r="P683" s="5"/>
    </row>
    <row r="684" spans="3:16"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5"/>
      <c r="P684" s="5"/>
    </row>
    <row r="685" spans="3:16"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5"/>
      <c r="P685" s="5"/>
    </row>
    <row r="686" spans="3:16"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5"/>
      <c r="P686" s="5"/>
    </row>
    <row r="687" spans="3:16"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5"/>
      <c r="P687" s="5"/>
    </row>
    <row r="688" spans="3:16"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5"/>
      <c r="P688" s="5"/>
    </row>
    <row r="689" spans="3:16"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5"/>
      <c r="P689" s="5"/>
    </row>
    <row r="690" spans="3:16"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5"/>
      <c r="P690" s="5"/>
    </row>
    <row r="691" spans="3:16"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5"/>
      <c r="P691" s="5"/>
    </row>
    <row r="692" spans="3:16"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5"/>
      <c r="P692" s="5"/>
    </row>
    <row r="693" spans="3:16"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5"/>
      <c r="P693" s="5"/>
    </row>
    <row r="694" spans="3:16"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5"/>
      <c r="P694" s="5"/>
    </row>
    <row r="695" spans="3:16"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5"/>
      <c r="P695" s="5"/>
    </row>
    <row r="696" spans="3:16"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5"/>
      <c r="P696" s="5"/>
    </row>
    <row r="697" spans="3:16"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5"/>
      <c r="P697" s="5"/>
    </row>
    <row r="698" spans="3:16"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5"/>
      <c r="P698" s="5"/>
    </row>
    <row r="699" spans="3:16"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5"/>
      <c r="P699" s="5"/>
    </row>
    <row r="700" spans="3:16"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5"/>
      <c r="P700" s="5"/>
    </row>
    <row r="701" spans="3:16"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5"/>
      <c r="P701" s="5"/>
    </row>
    <row r="702" spans="3:16"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5"/>
      <c r="P702" s="5"/>
    </row>
    <row r="703" spans="3:16"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5"/>
      <c r="P703" s="5"/>
    </row>
    <row r="704" spans="3:16"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5"/>
      <c r="P704" s="5"/>
    </row>
    <row r="705" spans="3:16"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5"/>
      <c r="P705" s="5"/>
    </row>
    <row r="706" spans="3:16"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5"/>
      <c r="P706" s="5"/>
    </row>
    <row r="707" spans="3:16"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5"/>
      <c r="P707" s="5"/>
    </row>
    <row r="708" spans="3:16"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5"/>
      <c r="P708" s="5"/>
    </row>
    <row r="709" spans="3:16"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5"/>
      <c r="P709" s="5"/>
    </row>
    <row r="710" spans="3:16"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5"/>
      <c r="P710" s="5"/>
    </row>
    <row r="711" spans="3:16"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5"/>
      <c r="P711" s="5"/>
    </row>
    <row r="712" spans="3:16"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5"/>
      <c r="P712" s="5"/>
    </row>
    <row r="713" spans="3:16"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5"/>
      <c r="P713" s="5"/>
    </row>
    <row r="714" spans="3:16"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5"/>
      <c r="P714" s="5"/>
    </row>
    <row r="715" spans="3:16"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5"/>
      <c r="P715" s="5"/>
    </row>
    <row r="716" spans="3:16"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5"/>
      <c r="P716" s="5"/>
    </row>
    <row r="717" spans="3:16"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5"/>
      <c r="P717" s="5"/>
    </row>
    <row r="718" spans="3:16"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5"/>
      <c r="P718" s="5"/>
    </row>
    <row r="719" spans="3:16"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5"/>
      <c r="P719" s="5"/>
    </row>
    <row r="720" spans="3:16"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5"/>
      <c r="P720" s="5"/>
    </row>
    <row r="721" spans="3:16"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5"/>
      <c r="P721" s="5"/>
    </row>
    <row r="722" spans="3:16"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5"/>
      <c r="P722" s="5"/>
    </row>
    <row r="723" spans="3:16"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5"/>
      <c r="P723" s="5"/>
    </row>
    <row r="724" spans="3:16"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5"/>
      <c r="P724" s="5"/>
    </row>
    <row r="725" spans="3:16"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5"/>
      <c r="P725" s="5"/>
    </row>
    <row r="726" spans="3:16"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5"/>
      <c r="P726" s="5"/>
    </row>
    <row r="727" spans="3:16">
      <c r="O727" s="5"/>
      <c r="P727" s="5"/>
    </row>
    <row r="728" spans="3:16">
      <c r="O728" s="5"/>
      <c r="P728" s="5"/>
    </row>
    <row r="729" spans="3:16">
      <c r="O729" s="5"/>
      <c r="P729" s="5"/>
    </row>
    <row r="730" spans="3:16">
      <c r="O730" s="5"/>
      <c r="P730" s="5"/>
    </row>
    <row r="731" spans="3:16">
      <c r="O731" s="5"/>
      <c r="P731" s="5"/>
    </row>
    <row r="732" spans="3:16">
      <c r="O732" s="5"/>
      <c r="P732" s="5"/>
    </row>
    <row r="733" spans="3:16">
      <c r="O733" s="5"/>
      <c r="P733" s="5"/>
    </row>
    <row r="734" spans="3:16">
      <c r="O734" s="5"/>
      <c r="P734" s="5"/>
    </row>
    <row r="735" spans="3:16">
      <c r="O735" s="5"/>
      <c r="P735" s="5"/>
    </row>
    <row r="736" spans="3:16">
      <c r="O736" s="5"/>
      <c r="P736" s="5"/>
    </row>
    <row r="737" spans="2:16">
      <c r="O737" s="5"/>
      <c r="P737" s="5"/>
    </row>
    <row r="738" spans="2:16">
      <c r="O738" s="5"/>
      <c r="P738" s="5"/>
    </row>
    <row r="739" spans="2:16">
      <c r="O739" s="5"/>
      <c r="P739" s="5"/>
    </row>
    <row r="740" spans="2:16">
      <c r="O740" s="5"/>
      <c r="P740" s="5"/>
    </row>
    <row r="741" spans="2:16">
      <c r="B741" s="13">
        <f>'Stock réel'!B750</f>
        <v>0</v>
      </c>
      <c r="O741" s="5"/>
      <c r="P741" s="5"/>
    </row>
    <row r="742" spans="2:16">
      <c r="B742" s="13">
        <f>'Stock réel'!B751</f>
        <v>0</v>
      </c>
      <c r="O742" s="5"/>
      <c r="P742" s="5"/>
    </row>
    <row r="743" spans="2:16">
      <c r="B743" s="13">
        <f>'Stock réel'!B752</f>
        <v>0</v>
      </c>
      <c r="O743" s="5"/>
      <c r="P743" s="5"/>
    </row>
    <row r="744" spans="2:16">
      <c r="B744" s="13">
        <f>'Stock réel'!B753</f>
        <v>0</v>
      </c>
      <c r="O744" s="5"/>
      <c r="P744" s="5"/>
    </row>
    <row r="745" spans="2:16">
      <c r="B745" s="13">
        <f>'Stock réel'!B754</f>
        <v>0</v>
      </c>
      <c r="O745" s="5"/>
      <c r="P745" s="5"/>
    </row>
    <row r="746" spans="2:16">
      <c r="B746" s="13">
        <f>'Stock réel'!B755</f>
        <v>0</v>
      </c>
      <c r="O746" s="5"/>
      <c r="P746" s="5"/>
    </row>
    <row r="747" spans="2:16">
      <c r="B747" s="13">
        <f>'Stock réel'!B756</f>
        <v>0</v>
      </c>
      <c r="O747" s="5"/>
      <c r="P747" s="5"/>
    </row>
    <row r="748" spans="2:16">
      <c r="B748" s="13">
        <f>'Stock réel'!B757</f>
        <v>0</v>
      </c>
      <c r="O748" s="5"/>
      <c r="P748" s="5"/>
    </row>
    <row r="749" spans="2:16">
      <c r="B749" s="13">
        <f>'Stock réel'!B758</f>
        <v>0</v>
      </c>
      <c r="O749" s="5"/>
      <c r="P749" s="5"/>
    </row>
    <row r="750" spans="2:16">
      <c r="B750" s="13">
        <f>'Stock réel'!B759</f>
        <v>0</v>
      </c>
      <c r="O750" s="5"/>
      <c r="P750" s="5"/>
    </row>
    <row r="751" spans="2:16">
      <c r="B751" s="13">
        <f>'Stock réel'!B760</f>
        <v>0</v>
      </c>
    </row>
    <row r="752" spans="2:16">
      <c r="B752" s="13">
        <f>'Stock réel'!B761</f>
        <v>0</v>
      </c>
    </row>
    <row r="753" spans="2:2">
      <c r="B753" s="13">
        <f>'Stock réel'!B762</f>
        <v>0</v>
      </c>
    </row>
    <row r="754" spans="2:2">
      <c r="B754" s="13">
        <f>'Stock réel'!B763</f>
        <v>0</v>
      </c>
    </row>
  </sheetData>
  <sheetProtection sheet="1" objects="1" scenarios="1" insertRows="0" deleteRows="0" selectLockedCells="1" sort="0" autoFilter="0" pivotTables="0"/>
  <autoFilter ref="B10:O740"/>
  <customSheetViews>
    <customSheetView guid="{D7F66CC8-E5ED-4519-A8AA-87B8F15B4038}" scale="85" zeroValues="0" showAutoFilter="1" hiddenRows="1">
      <pane ySplit="10" topLeftCell="A65" activePane="bottomLeft" state="frozen"/>
      <selection pane="bottomLeft" activeCell="C128" sqref="C128:C130"/>
      <pageMargins left="0.7" right="0.7" top="0.75" bottom="0.75" header="0.3" footer="0.3"/>
      <pageSetup paperSize="9" orientation="portrait" r:id="rId1"/>
      <autoFilter ref="B10:O740"/>
    </customSheetView>
  </customSheetViews>
  <mergeCells count="4">
    <mergeCell ref="C8:N9"/>
    <mergeCell ref="O9:O10"/>
    <mergeCell ref="P9:P10"/>
    <mergeCell ref="E5:J5"/>
  </mergeCells>
  <dataValidations count="1">
    <dataValidation type="list" allowBlank="1" showInputMessage="1" showErrorMessage="1" sqref="E5">
      <formula1>#REF!</formula1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5</vt:i4>
      </vt:variant>
    </vt:vector>
  </HeadingPairs>
  <TitlesOfParts>
    <vt:vector size="24" baseType="lpstr">
      <vt:lpstr>CONSULTATION STOCK PAR ARTICLE</vt:lpstr>
      <vt:lpstr>Stock réel</vt:lpstr>
      <vt:lpstr>fournisseurs</vt:lpstr>
      <vt:lpstr>Can de Bazan</vt:lpstr>
      <vt:lpstr>Can Boult</vt:lpstr>
      <vt:lpstr> Can Aum</vt:lpstr>
      <vt:lpstr>Can Warm</vt:lpstr>
      <vt:lpstr> Clsh Warm</vt:lpstr>
      <vt:lpstr> Clsh Aum</vt:lpstr>
      <vt:lpstr> Clsh Baz</vt:lpstr>
      <vt:lpstr> Clsh Boult</vt:lpstr>
      <vt:lpstr> Mat Boult</vt:lpstr>
      <vt:lpstr> Mat Bazancourt</vt:lpstr>
      <vt:lpstr> Mat Aum</vt:lpstr>
      <vt:lpstr>Mat Warm</vt:lpstr>
      <vt:lpstr>EL Boult </vt:lpstr>
      <vt:lpstr> El Baz</vt:lpstr>
      <vt:lpstr> EL Aum </vt:lpstr>
      <vt:lpstr> El Warm </vt:lpstr>
      <vt:lpstr>can_de_bazan_produits</vt:lpstr>
      <vt:lpstr>fournisseurs2</vt:lpstr>
      <vt:lpstr>mois</vt:lpstr>
      <vt:lpstr>' El Baz'!Zone_d_impression</vt:lpstr>
      <vt:lpstr>'CONSULTATION STOCK PAR ARTICLE'!Zone_d_impression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Godey</dc:creator>
  <cp:lastModifiedBy>COURTIN</cp:lastModifiedBy>
  <cp:lastPrinted>2014-07-20T07:56:22Z</cp:lastPrinted>
  <dcterms:created xsi:type="dcterms:W3CDTF">2012-08-09T06:56:01Z</dcterms:created>
  <dcterms:modified xsi:type="dcterms:W3CDTF">2014-12-14T17:59:16Z</dcterms:modified>
</cp:coreProperties>
</file>