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3655" windowHeight="9975" activeTab="5"/>
  </bookViews>
  <sheets>
    <sheet name="NCV = 1" sheetId="1" r:id="rId1"/>
    <sheet name="Grille-NCV" sheetId="2" r:id="rId2"/>
    <sheet name="Grille-RCV " sheetId="3" r:id="rId3"/>
    <sheet name="Grille-RTP" sheetId="4" r:id="rId4"/>
    <sheet name="Feuil1" sheetId="7" r:id="rId5"/>
    <sheet name="Feuil2" sheetId="8" r:id="rId6"/>
  </sheets>
  <definedNames>
    <definedName name="Horsserie">Feuil1!$B$9:$B$12</definedName>
    <definedName name="RCV">'NCV = 1'!$E$4:$G$38</definedName>
    <definedName name="RTP">'NCV = 1'!$I$4:$K$43</definedName>
    <definedName name="ServicesNCV">'NCV = 1'!$A$4:$C$37</definedName>
  </definedNames>
  <calcPr calcId="145621"/>
</workbook>
</file>

<file path=xl/calcChain.xml><?xml version="1.0" encoding="utf-8"?>
<calcChain xmlns="http://schemas.openxmlformats.org/spreadsheetml/2006/main">
  <c r="K160" i="8" l="1"/>
  <c r="C160" i="8"/>
  <c r="N159" i="8"/>
  <c r="O160" i="8" s="1"/>
  <c r="L159" i="8"/>
  <c r="J159" i="8"/>
  <c r="K159" i="8" s="1"/>
  <c r="H159" i="8"/>
  <c r="F159" i="8"/>
  <c r="G160" i="8" s="1"/>
  <c r="D159" i="8"/>
  <c r="B159" i="8"/>
  <c r="C159" i="8" s="1"/>
  <c r="M157" i="8"/>
  <c r="I157" i="8"/>
  <c r="E157" i="8"/>
  <c r="O156" i="8"/>
  <c r="N156" i="8"/>
  <c r="O157" i="8" s="1"/>
  <c r="M156" i="8"/>
  <c r="L156" i="8"/>
  <c r="K156" i="8"/>
  <c r="J156" i="8"/>
  <c r="K157" i="8" s="1"/>
  <c r="I156" i="8"/>
  <c r="H156" i="8"/>
  <c r="G156" i="8"/>
  <c r="F156" i="8"/>
  <c r="G157" i="8" s="1"/>
  <c r="E156" i="8"/>
  <c r="D156" i="8"/>
  <c r="C156" i="8"/>
  <c r="B156" i="8"/>
  <c r="C157" i="8" s="1"/>
  <c r="O154" i="8"/>
  <c r="N153" i="8"/>
  <c r="O153" i="8" s="1"/>
  <c r="L153" i="8"/>
  <c r="M154" i="8" s="1"/>
  <c r="J153" i="8"/>
  <c r="H153" i="8"/>
  <c r="I154" i="8" s="1"/>
  <c r="F153" i="8"/>
  <c r="G153" i="8" s="1"/>
  <c r="D153" i="8"/>
  <c r="E154" i="8" s="1"/>
  <c r="B153" i="8"/>
  <c r="K151" i="8"/>
  <c r="I151" i="8"/>
  <c r="C151" i="8"/>
  <c r="O150" i="8"/>
  <c r="N150" i="8"/>
  <c r="O151" i="8" s="1"/>
  <c r="L150" i="8"/>
  <c r="M151" i="8" s="1"/>
  <c r="K150" i="8"/>
  <c r="J150" i="8"/>
  <c r="H150" i="8"/>
  <c r="I150" i="8" s="1"/>
  <c r="G150" i="8"/>
  <c r="F150" i="8"/>
  <c r="G151" i="8" s="1"/>
  <c r="D150" i="8"/>
  <c r="E151" i="8" s="1"/>
  <c r="C150" i="8"/>
  <c r="B150" i="8"/>
  <c r="K148" i="8"/>
  <c r="C148" i="8"/>
  <c r="N147" i="8"/>
  <c r="O148" i="8" s="1"/>
  <c r="L147" i="8"/>
  <c r="J147" i="8"/>
  <c r="K147" i="8" s="1"/>
  <c r="H147" i="8"/>
  <c r="F147" i="8"/>
  <c r="G148" i="8" s="1"/>
  <c r="D147" i="8"/>
  <c r="B147" i="8"/>
  <c r="C147" i="8" s="1"/>
  <c r="M145" i="8"/>
  <c r="I145" i="8"/>
  <c r="E145" i="8"/>
  <c r="N144" i="8"/>
  <c r="O144" i="8" s="1"/>
  <c r="M144" i="8"/>
  <c r="L144" i="8"/>
  <c r="J144" i="8"/>
  <c r="K144" i="8" s="1"/>
  <c r="I144" i="8"/>
  <c r="H144" i="8"/>
  <c r="F144" i="8"/>
  <c r="G144" i="8" s="1"/>
  <c r="E144" i="8"/>
  <c r="D144" i="8"/>
  <c r="B144" i="8"/>
  <c r="C144" i="8" s="1"/>
  <c r="I142" i="8"/>
  <c r="N141" i="8"/>
  <c r="O141" i="8" s="1"/>
  <c r="L141" i="8"/>
  <c r="M142" i="8" s="1"/>
  <c r="J141" i="8"/>
  <c r="H141" i="8"/>
  <c r="I141" i="8" s="1"/>
  <c r="F141" i="8"/>
  <c r="G141" i="8" s="1"/>
  <c r="D141" i="8"/>
  <c r="E142" i="8" s="1"/>
  <c r="B141" i="8"/>
  <c r="K139" i="8"/>
  <c r="I139" i="8"/>
  <c r="C139" i="8"/>
  <c r="O138" i="8"/>
  <c r="N138" i="8"/>
  <c r="O139" i="8" s="1"/>
  <c r="L138" i="8"/>
  <c r="M139" i="8" s="1"/>
  <c r="K138" i="8"/>
  <c r="J138" i="8"/>
  <c r="H138" i="8"/>
  <c r="I138" i="8" s="1"/>
  <c r="G138" i="8"/>
  <c r="F138" i="8"/>
  <c r="G139" i="8" s="1"/>
  <c r="D138" i="8"/>
  <c r="E139" i="8" s="1"/>
  <c r="C138" i="8"/>
  <c r="B138" i="8"/>
  <c r="K136" i="8"/>
  <c r="C136" i="8"/>
  <c r="N135" i="8"/>
  <c r="O136" i="8" s="1"/>
  <c r="L135" i="8"/>
  <c r="J135" i="8"/>
  <c r="K135" i="8" s="1"/>
  <c r="H135" i="8"/>
  <c r="F135" i="8"/>
  <c r="G136" i="8" s="1"/>
  <c r="D135" i="8"/>
  <c r="B135" i="8"/>
  <c r="C135" i="8" s="1"/>
  <c r="M133" i="8"/>
  <c r="E133" i="8"/>
  <c r="C133" i="8"/>
  <c r="N132" i="8"/>
  <c r="O132" i="8" s="1"/>
  <c r="M132" i="8"/>
  <c r="L132" i="8"/>
  <c r="J132" i="8"/>
  <c r="K132" i="8" s="1"/>
  <c r="I132" i="8"/>
  <c r="H132" i="8"/>
  <c r="I133" i="8" s="1"/>
  <c r="F132" i="8"/>
  <c r="G132" i="8" s="1"/>
  <c r="E132" i="8"/>
  <c r="D132" i="8"/>
  <c r="B132" i="8"/>
  <c r="C132" i="8" s="1"/>
  <c r="M130" i="8"/>
  <c r="I130" i="8"/>
  <c r="E130" i="8"/>
  <c r="N129" i="8"/>
  <c r="O129" i="8" s="1"/>
  <c r="M129" i="8"/>
  <c r="L129" i="8"/>
  <c r="J129" i="8"/>
  <c r="I129" i="8"/>
  <c r="H129" i="8"/>
  <c r="F129" i="8"/>
  <c r="G129" i="8" s="1"/>
  <c r="E129" i="8"/>
  <c r="D129" i="8"/>
  <c r="B129" i="8"/>
  <c r="I127" i="8"/>
  <c r="O126" i="8"/>
  <c r="N126" i="8"/>
  <c r="O127" i="8" s="1"/>
  <c r="L126" i="8"/>
  <c r="M127" i="8" s="1"/>
  <c r="K126" i="8"/>
  <c r="J126" i="8"/>
  <c r="K127" i="8" s="1"/>
  <c r="H126" i="8"/>
  <c r="I126" i="8" s="1"/>
  <c r="G126" i="8"/>
  <c r="F126" i="8"/>
  <c r="G127" i="8" s="1"/>
  <c r="D126" i="8"/>
  <c r="E127" i="8" s="1"/>
  <c r="C126" i="8"/>
  <c r="B126" i="8"/>
  <c r="C127" i="8" s="1"/>
  <c r="K124" i="8"/>
  <c r="C124" i="8"/>
  <c r="O123" i="8"/>
  <c r="N123" i="8"/>
  <c r="O124" i="8" s="1"/>
  <c r="L123" i="8"/>
  <c r="K123" i="8"/>
  <c r="J123" i="8"/>
  <c r="H123" i="8"/>
  <c r="G123" i="8"/>
  <c r="F123" i="8"/>
  <c r="G124" i="8" s="1"/>
  <c r="D123" i="8"/>
  <c r="C123" i="8"/>
  <c r="B123" i="8"/>
  <c r="M121" i="8"/>
  <c r="K121" i="8"/>
  <c r="E121" i="8"/>
  <c r="C121" i="8"/>
  <c r="O120" i="8"/>
  <c r="N120" i="8"/>
  <c r="O121" i="8" s="1"/>
  <c r="M120" i="8"/>
  <c r="L120" i="8"/>
  <c r="K120" i="8"/>
  <c r="J120" i="8"/>
  <c r="I120" i="8"/>
  <c r="H120" i="8"/>
  <c r="I121" i="8" s="1"/>
  <c r="G120" i="8"/>
  <c r="F120" i="8"/>
  <c r="G121" i="8" s="1"/>
  <c r="E120" i="8"/>
  <c r="D120" i="8"/>
  <c r="C120" i="8"/>
  <c r="B120" i="8"/>
  <c r="M118" i="8"/>
  <c r="E118" i="8"/>
  <c r="N117" i="8"/>
  <c r="O117" i="8" s="1"/>
  <c r="M117" i="8"/>
  <c r="L117" i="8"/>
  <c r="J117" i="8"/>
  <c r="I117" i="8"/>
  <c r="H117" i="8"/>
  <c r="I118" i="8" s="1"/>
  <c r="F117" i="8"/>
  <c r="G117" i="8" s="1"/>
  <c r="E117" i="8"/>
  <c r="D117" i="8"/>
  <c r="B117" i="8"/>
  <c r="M115" i="8"/>
  <c r="I115" i="8"/>
  <c r="E115" i="8"/>
  <c r="O114" i="8"/>
  <c r="N114" i="8"/>
  <c r="O115" i="8" s="1"/>
  <c r="M114" i="8"/>
  <c r="L114" i="8"/>
  <c r="K114" i="8"/>
  <c r="J114" i="8"/>
  <c r="K115" i="8" s="1"/>
  <c r="I114" i="8"/>
  <c r="H114" i="8"/>
  <c r="G114" i="8"/>
  <c r="F114" i="8"/>
  <c r="G115" i="8" s="1"/>
  <c r="E114" i="8"/>
  <c r="D114" i="8"/>
  <c r="C114" i="8"/>
  <c r="B114" i="8"/>
  <c r="C115" i="8" s="1"/>
  <c r="K112" i="8"/>
  <c r="C112" i="8"/>
  <c r="O111" i="8"/>
  <c r="N111" i="8"/>
  <c r="O112" i="8" s="1"/>
  <c r="L111" i="8"/>
  <c r="K111" i="8"/>
  <c r="J111" i="8"/>
  <c r="H111" i="8"/>
  <c r="G111" i="8"/>
  <c r="F111" i="8"/>
  <c r="G112" i="8" s="1"/>
  <c r="D111" i="8"/>
  <c r="C111" i="8"/>
  <c r="B111" i="8"/>
  <c r="M109" i="8"/>
  <c r="K109" i="8"/>
  <c r="E109" i="8"/>
  <c r="C109" i="8"/>
  <c r="O108" i="8"/>
  <c r="N108" i="8"/>
  <c r="O109" i="8" s="1"/>
  <c r="M108" i="8"/>
  <c r="L108" i="8"/>
  <c r="K108" i="8"/>
  <c r="J108" i="8"/>
  <c r="I108" i="8"/>
  <c r="H108" i="8"/>
  <c r="I109" i="8" s="1"/>
  <c r="G108" i="8"/>
  <c r="F108" i="8"/>
  <c r="G109" i="8" s="1"/>
  <c r="E108" i="8"/>
  <c r="D108" i="8"/>
  <c r="C108" i="8"/>
  <c r="B108" i="8"/>
  <c r="M106" i="8"/>
  <c r="E106" i="8"/>
  <c r="N105" i="8"/>
  <c r="O105" i="8" s="1"/>
  <c r="M105" i="8"/>
  <c r="L105" i="8"/>
  <c r="J105" i="8"/>
  <c r="I105" i="8"/>
  <c r="H105" i="8"/>
  <c r="I106" i="8" s="1"/>
  <c r="F105" i="8"/>
  <c r="G105" i="8" s="1"/>
  <c r="E105" i="8"/>
  <c r="D105" i="8"/>
  <c r="B105" i="8"/>
  <c r="M103" i="8"/>
  <c r="I103" i="8"/>
  <c r="G103" i="8"/>
  <c r="E103" i="8"/>
  <c r="O102" i="8"/>
  <c r="N102" i="8"/>
  <c r="O103" i="8" s="1"/>
  <c r="M102" i="8"/>
  <c r="L102" i="8"/>
  <c r="K102" i="8"/>
  <c r="J102" i="8"/>
  <c r="K103" i="8" s="1"/>
  <c r="I102" i="8"/>
  <c r="H102" i="8"/>
  <c r="G102" i="8"/>
  <c r="F102" i="8"/>
  <c r="E102" i="8"/>
  <c r="D102" i="8"/>
  <c r="C102" i="8"/>
  <c r="B102" i="8"/>
  <c r="C103" i="8" s="1"/>
  <c r="O100" i="8"/>
  <c r="C100" i="8"/>
  <c r="N99" i="8"/>
  <c r="O99" i="8" s="1"/>
  <c r="L99" i="8"/>
  <c r="K99" i="8"/>
  <c r="J99" i="8"/>
  <c r="K100" i="8" s="1"/>
  <c r="H99" i="8"/>
  <c r="I99" i="8" s="1"/>
  <c r="F99" i="8"/>
  <c r="G100" i="8" s="1"/>
  <c r="D99" i="8"/>
  <c r="C99" i="8"/>
  <c r="B99" i="8"/>
  <c r="K97" i="8"/>
  <c r="C97" i="8"/>
  <c r="O96" i="8"/>
  <c r="N96" i="8"/>
  <c r="O97" i="8" s="1"/>
  <c r="L96" i="8"/>
  <c r="M97" i="8" s="1"/>
  <c r="K96" i="8"/>
  <c r="J96" i="8"/>
  <c r="H96" i="8"/>
  <c r="I97" i="8" s="1"/>
  <c r="G96" i="8"/>
  <c r="F96" i="8"/>
  <c r="G97" i="8" s="1"/>
  <c r="D96" i="8"/>
  <c r="E97" i="8" s="1"/>
  <c r="C96" i="8"/>
  <c r="B96" i="8"/>
  <c r="O94" i="8"/>
  <c r="M94" i="8"/>
  <c r="G94" i="8"/>
  <c r="E94" i="8"/>
  <c r="C94" i="8"/>
  <c r="N93" i="8"/>
  <c r="O93" i="8" s="1"/>
  <c r="M93" i="8"/>
  <c r="L93" i="8"/>
  <c r="J93" i="8"/>
  <c r="K93" i="8" s="1"/>
  <c r="H93" i="8"/>
  <c r="I94" i="8" s="1"/>
  <c r="F93" i="8"/>
  <c r="G93" i="8" s="1"/>
  <c r="E93" i="8"/>
  <c r="D93" i="8"/>
  <c r="B93" i="8"/>
  <c r="C93" i="8" s="1"/>
  <c r="O91" i="8"/>
  <c r="M91" i="8"/>
  <c r="I91" i="8"/>
  <c r="G91" i="8"/>
  <c r="E91" i="8"/>
  <c r="O90" i="8"/>
  <c r="N90" i="8"/>
  <c r="M90" i="8"/>
  <c r="L90" i="8"/>
  <c r="K90" i="8"/>
  <c r="J90" i="8"/>
  <c r="K91" i="8" s="1"/>
  <c r="I90" i="8"/>
  <c r="H90" i="8"/>
  <c r="G90" i="8"/>
  <c r="F90" i="8"/>
  <c r="E90" i="8"/>
  <c r="D90" i="8"/>
  <c r="C90" i="8"/>
  <c r="B90" i="8"/>
  <c r="C91" i="8" s="1"/>
  <c r="C88" i="8"/>
  <c r="N87" i="8"/>
  <c r="O88" i="8" s="1"/>
  <c r="L87" i="8"/>
  <c r="K87" i="8"/>
  <c r="J87" i="8"/>
  <c r="K88" i="8" s="1"/>
  <c r="H87" i="8"/>
  <c r="I87" i="8" s="1"/>
  <c r="F87" i="8"/>
  <c r="G88" i="8" s="1"/>
  <c r="D87" i="8"/>
  <c r="C87" i="8"/>
  <c r="B87" i="8"/>
  <c r="I85" i="8"/>
  <c r="N84" i="8"/>
  <c r="O85" i="8" s="1"/>
  <c r="L84" i="8"/>
  <c r="M84" i="8" s="1"/>
  <c r="J84" i="8"/>
  <c r="K85" i="8" s="1"/>
  <c r="H84" i="8"/>
  <c r="I84" i="8" s="1"/>
  <c r="F84" i="8"/>
  <c r="G85" i="8" s="1"/>
  <c r="D84" i="8"/>
  <c r="E85" i="8" s="1"/>
  <c r="B84" i="8"/>
  <c r="C84" i="8" s="1"/>
  <c r="M82" i="8"/>
  <c r="K82" i="8"/>
  <c r="I82" i="8"/>
  <c r="E82" i="8"/>
  <c r="C82" i="8"/>
  <c r="O81" i="8"/>
  <c r="N81" i="8"/>
  <c r="O82" i="8" s="1"/>
  <c r="M81" i="8"/>
  <c r="L81" i="8"/>
  <c r="K81" i="8"/>
  <c r="J81" i="8"/>
  <c r="I81" i="8"/>
  <c r="H81" i="8"/>
  <c r="G81" i="8"/>
  <c r="F81" i="8"/>
  <c r="G82" i="8" s="1"/>
  <c r="E81" i="8"/>
  <c r="D81" i="8"/>
  <c r="C81" i="8"/>
  <c r="B81" i="8"/>
  <c r="K79" i="8"/>
  <c r="C79" i="8"/>
  <c r="N78" i="8"/>
  <c r="O79" i="8" s="1"/>
  <c r="L78" i="8"/>
  <c r="M79" i="8" s="1"/>
  <c r="J78" i="8"/>
  <c r="K78" i="8" s="1"/>
  <c r="H78" i="8"/>
  <c r="I78" i="8" s="1"/>
  <c r="F78" i="8"/>
  <c r="G79" i="8" s="1"/>
  <c r="D78" i="8"/>
  <c r="E79" i="8" s="1"/>
  <c r="B78" i="8"/>
  <c r="C78" i="8" s="1"/>
  <c r="M76" i="8"/>
  <c r="I76" i="8"/>
  <c r="E76" i="8"/>
  <c r="O75" i="8"/>
  <c r="N75" i="8"/>
  <c r="O76" i="8" s="1"/>
  <c r="M75" i="8"/>
  <c r="L75" i="8"/>
  <c r="K75" i="8"/>
  <c r="J75" i="8"/>
  <c r="K76" i="8" s="1"/>
  <c r="I75" i="8"/>
  <c r="H75" i="8"/>
  <c r="G75" i="8"/>
  <c r="F75" i="8"/>
  <c r="G76" i="8" s="1"/>
  <c r="E75" i="8"/>
  <c r="D75" i="8"/>
  <c r="C75" i="8"/>
  <c r="B75" i="8"/>
  <c r="C76" i="8" s="1"/>
  <c r="K4" i="8"/>
  <c r="C4" i="8"/>
  <c r="N3" i="8"/>
  <c r="O4" i="8" s="1"/>
  <c r="L3" i="8"/>
  <c r="M4" i="8" s="1"/>
  <c r="J3" i="8"/>
  <c r="K3" i="8" s="1"/>
  <c r="H3" i="8"/>
  <c r="I3" i="8" s="1"/>
  <c r="F3" i="8"/>
  <c r="G4" i="8" s="1"/>
  <c r="D3" i="8"/>
  <c r="E4" i="8" s="1"/>
  <c r="B3" i="8"/>
  <c r="C3" i="8" s="1"/>
  <c r="M7" i="8"/>
  <c r="I7" i="8"/>
  <c r="E7" i="8"/>
  <c r="O6" i="8"/>
  <c r="N6" i="8"/>
  <c r="O7" i="8" s="1"/>
  <c r="M6" i="8"/>
  <c r="L6" i="8"/>
  <c r="K6" i="8"/>
  <c r="J6" i="8"/>
  <c r="K7" i="8" s="1"/>
  <c r="I6" i="8"/>
  <c r="H6" i="8"/>
  <c r="G6" i="8"/>
  <c r="F6" i="8"/>
  <c r="G7" i="8" s="1"/>
  <c r="E6" i="8"/>
  <c r="D6" i="8"/>
  <c r="C6" i="8"/>
  <c r="B6" i="8"/>
  <c r="C7" i="8" s="1"/>
  <c r="N9" i="8"/>
  <c r="O9" i="8" s="1"/>
  <c r="L9" i="8"/>
  <c r="M10" i="8" s="1"/>
  <c r="J9" i="8"/>
  <c r="K10" i="8" s="1"/>
  <c r="H9" i="8"/>
  <c r="I10" i="8" s="1"/>
  <c r="F9" i="8"/>
  <c r="G9" i="8" s="1"/>
  <c r="D9" i="8"/>
  <c r="E10" i="8" s="1"/>
  <c r="B9" i="8"/>
  <c r="C10" i="8" s="1"/>
  <c r="M13" i="8"/>
  <c r="K13" i="8"/>
  <c r="I13" i="8"/>
  <c r="E13" i="8"/>
  <c r="C13" i="8"/>
  <c r="O12" i="8"/>
  <c r="N12" i="8"/>
  <c r="O13" i="8" s="1"/>
  <c r="M12" i="8"/>
  <c r="L12" i="8"/>
  <c r="K12" i="8"/>
  <c r="J12" i="8"/>
  <c r="I12" i="8"/>
  <c r="H12" i="8"/>
  <c r="G12" i="8"/>
  <c r="F12" i="8"/>
  <c r="G13" i="8" s="1"/>
  <c r="E12" i="8"/>
  <c r="D12" i="8"/>
  <c r="C12" i="8"/>
  <c r="B12" i="8"/>
  <c r="K16" i="8"/>
  <c r="C16" i="8"/>
  <c r="N15" i="8"/>
  <c r="O16" i="8" s="1"/>
  <c r="L15" i="8"/>
  <c r="M16" i="8" s="1"/>
  <c r="J15" i="8"/>
  <c r="K15" i="8" s="1"/>
  <c r="H15" i="8"/>
  <c r="I15" i="8" s="1"/>
  <c r="F15" i="8"/>
  <c r="G16" i="8" s="1"/>
  <c r="D15" i="8"/>
  <c r="E16" i="8" s="1"/>
  <c r="B15" i="8"/>
  <c r="C15" i="8" s="1"/>
  <c r="M19" i="8"/>
  <c r="I19" i="8"/>
  <c r="E19" i="8"/>
  <c r="O18" i="8"/>
  <c r="N18" i="8"/>
  <c r="O19" i="8" s="1"/>
  <c r="M18" i="8"/>
  <c r="L18" i="8"/>
  <c r="K18" i="8"/>
  <c r="J18" i="8"/>
  <c r="K19" i="8" s="1"/>
  <c r="I18" i="8"/>
  <c r="H18" i="8"/>
  <c r="G18" i="8"/>
  <c r="F18" i="8"/>
  <c r="G19" i="8" s="1"/>
  <c r="E18" i="8"/>
  <c r="D18" i="8"/>
  <c r="C18" i="8"/>
  <c r="B18" i="8"/>
  <c r="C19" i="8" s="1"/>
  <c r="N21" i="8"/>
  <c r="O22" i="8" s="1"/>
  <c r="L21" i="8"/>
  <c r="M22" i="8" s="1"/>
  <c r="J21" i="8"/>
  <c r="K22" i="8" s="1"/>
  <c r="H21" i="8"/>
  <c r="I22" i="8" s="1"/>
  <c r="F21" i="8"/>
  <c r="G21" i="8" s="1"/>
  <c r="D21" i="8"/>
  <c r="E22" i="8" s="1"/>
  <c r="B21" i="8"/>
  <c r="C22" i="8" s="1"/>
  <c r="M25" i="8"/>
  <c r="K25" i="8"/>
  <c r="I25" i="8"/>
  <c r="E25" i="8"/>
  <c r="C25" i="8"/>
  <c r="O24" i="8"/>
  <c r="N24" i="8"/>
  <c r="O25" i="8" s="1"/>
  <c r="M24" i="8"/>
  <c r="L24" i="8"/>
  <c r="K24" i="8"/>
  <c r="J24" i="8"/>
  <c r="I24" i="8"/>
  <c r="H24" i="8"/>
  <c r="G24" i="8"/>
  <c r="F24" i="8"/>
  <c r="G25" i="8" s="1"/>
  <c r="E24" i="8"/>
  <c r="D24" i="8"/>
  <c r="C24" i="8"/>
  <c r="B24" i="8"/>
  <c r="K28" i="8"/>
  <c r="C28" i="8"/>
  <c r="N27" i="8"/>
  <c r="O28" i="8" s="1"/>
  <c r="L27" i="8"/>
  <c r="M28" i="8" s="1"/>
  <c r="J27" i="8"/>
  <c r="K27" i="8" s="1"/>
  <c r="H27" i="8"/>
  <c r="I27" i="8" s="1"/>
  <c r="F27" i="8"/>
  <c r="G28" i="8" s="1"/>
  <c r="D27" i="8"/>
  <c r="E28" i="8" s="1"/>
  <c r="B27" i="8"/>
  <c r="C27" i="8" s="1"/>
  <c r="M31" i="8"/>
  <c r="I31" i="8"/>
  <c r="E31" i="8"/>
  <c r="O30" i="8"/>
  <c r="N30" i="8"/>
  <c r="O31" i="8" s="1"/>
  <c r="M30" i="8"/>
  <c r="L30" i="8"/>
  <c r="K30" i="8"/>
  <c r="J30" i="8"/>
  <c r="K31" i="8" s="1"/>
  <c r="I30" i="8"/>
  <c r="H30" i="8"/>
  <c r="G30" i="8"/>
  <c r="F30" i="8"/>
  <c r="G31" i="8" s="1"/>
  <c r="E30" i="8"/>
  <c r="D30" i="8"/>
  <c r="C30" i="8"/>
  <c r="B30" i="8"/>
  <c r="C31" i="8" s="1"/>
  <c r="N33" i="8"/>
  <c r="O33" i="8" s="1"/>
  <c r="L33" i="8"/>
  <c r="M34" i="8" s="1"/>
  <c r="J33" i="8"/>
  <c r="K33" i="8" s="1"/>
  <c r="H33" i="8"/>
  <c r="I34" i="8" s="1"/>
  <c r="F33" i="8"/>
  <c r="G34" i="8" s="1"/>
  <c r="D33" i="8"/>
  <c r="E34" i="8" s="1"/>
  <c r="B33" i="8"/>
  <c r="C34" i="8" s="1"/>
  <c r="M37" i="8"/>
  <c r="K37" i="8"/>
  <c r="I37" i="8"/>
  <c r="E37" i="8"/>
  <c r="C37" i="8"/>
  <c r="O36" i="8"/>
  <c r="N36" i="8"/>
  <c r="O37" i="8" s="1"/>
  <c r="M36" i="8"/>
  <c r="L36" i="8"/>
  <c r="K36" i="8"/>
  <c r="J36" i="8"/>
  <c r="I36" i="8"/>
  <c r="H36" i="8"/>
  <c r="G36" i="8"/>
  <c r="F36" i="8"/>
  <c r="G37" i="8" s="1"/>
  <c r="E36" i="8"/>
  <c r="D36" i="8"/>
  <c r="C36" i="8"/>
  <c r="B36" i="8"/>
  <c r="K40" i="8"/>
  <c r="C40" i="8"/>
  <c r="N39" i="8"/>
  <c r="O39" i="8" s="1"/>
  <c r="L39" i="8"/>
  <c r="M40" i="8" s="1"/>
  <c r="J39" i="8"/>
  <c r="K39" i="8" s="1"/>
  <c r="H39" i="8"/>
  <c r="I39" i="8" s="1"/>
  <c r="F39" i="8"/>
  <c r="G39" i="8" s="1"/>
  <c r="D39" i="8"/>
  <c r="E40" i="8" s="1"/>
  <c r="B39" i="8"/>
  <c r="C39" i="8" s="1"/>
  <c r="M43" i="8"/>
  <c r="I43" i="8"/>
  <c r="E43" i="8"/>
  <c r="O42" i="8"/>
  <c r="N42" i="8"/>
  <c r="O43" i="8" s="1"/>
  <c r="M42" i="8"/>
  <c r="L42" i="8"/>
  <c r="K42" i="8"/>
  <c r="J42" i="8"/>
  <c r="K43" i="8" s="1"/>
  <c r="I42" i="8"/>
  <c r="H42" i="8"/>
  <c r="G42" i="8"/>
  <c r="F42" i="8"/>
  <c r="G43" i="8" s="1"/>
  <c r="E42" i="8"/>
  <c r="D42" i="8"/>
  <c r="C42" i="8"/>
  <c r="B42" i="8"/>
  <c r="C43" i="8" s="1"/>
  <c r="N45" i="8"/>
  <c r="O45" i="8" s="1"/>
  <c r="L45" i="8"/>
  <c r="M46" i="8" s="1"/>
  <c r="J45" i="8"/>
  <c r="K46" i="8" s="1"/>
  <c r="H45" i="8"/>
  <c r="I46" i="8" s="1"/>
  <c r="F45" i="8"/>
  <c r="G45" i="8" s="1"/>
  <c r="D45" i="8"/>
  <c r="E46" i="8" s="1"/>
  <c r="B45" i="8"/>
  <c r="C46" i="8" s="1"/>
  <c r="K73" i="8"/>
  <c r="C73" i="8"/>
  <c r="N72" i="8"/>
  <c r="O73" i="8" s="1"/>
  <c r="L72" i="8"/>
  <c r="M73" i="8" s="1"/>
  <c r="J72" i="8"/>
  <c r="K72" i="8" s="1"/>
  <c r="H72" i="8"/>
  <c r="I72" i="8" s="1"/>
  <c r="F72" i="8"/>
  <c r="G73" i="8" s="1"/>
  <c r="D72" i="8"/>
  <c r="E73" i="8" s="1"/>
  <c r="B72" i="8"/>
  <c r="C72" i="8" s="1"/>
  <c r="M70" i="8"/>
  <c r="I70" i="8"/>
  <c r="E70" i="8"/>
  <c r="O69" i="8"/>
  <c r="N69" i="8"/>
  <c r="O70" i="8" s="1"/>
  <c r="M69" i="8"/>
  <c r="L69" i="8"/>
  <c r="K69" i="8"/>
  <c r="J69" i="8"/>
  <c r="K70" i="8" s="1"/>
  <c r="I69" i="8"/>
  <c r="H69" i="8"/>
  <c r="G69" i="8"/>
  <c r="F69" i="8"/>
  <c r="G70" i="8" s="1"/>
  <c r="E69" i="8"/>
  <c r="D69" i="8"/>
  <c r="C69" i="8"/>
  <c r="B69" i="8"/>
  <c r="C70" i="8" s="1"/>
  <c r="N66" i="8"/>
  <c r="O66" i="8" s="1"/>
  <c r="L66" i="8"/>
  <c r="M67" i="8" s="1"/>
  <c r="J66" i="8"/>
  <c r="K67" i="8" s="1"/>
  <c r="H66" i="8"/>
  <c r="I67" i="8" s="1"/>
  <c r="F66" i="8"/>
  <c r="G66" i="8" s="1"/>
  <c r="D66" i="8"/>
  <c r="E67" i="8" s="1"/>
  <c r="B66" i="8"/>
  <c r="C67" i="8" s="1"/>
  <c r="M64" i="8"/>
  <c r="I64" i="8"/>
  <c r="E64" i="8"/>
  <c r="O63" i="8"/>
  <c r="N63" i="8"/>
  <c r="O64" i="8" s="1"/>
  <c r="M63" i="8"/>
  <c r="L63" i="8"/>
  <c r="K63" i="8"/>
  <c r="J63" i="8"/>
  <c r="K64" i="8" s="1"/>
  <c r="I63" i="8"/>
  <c r="H63" i="8"/>
  <c r="G63" i="8"/>
  <c r="F63" i="8"/>
  <c r="G64" i="8" s="1"/>
  <c r="E63" i="8"/>
  <c r="D63" i="8"/>
  <c r="C63" i="8"/>
  <c r="B63" i="8"/>
  <c r="C64" i="8" s="1"/>
  <c r="K61" i="8"/>
  <c r="C61" i="8"/>
  <c r="N60" i="8"/>
  <c r="O61" i="8" s="1"/>
  <c r="L60" i="8"/>
  <c r="M61" i="8" s="1"/>
  <c r="J60" i="8"/>
  <c r="K60" i="8" s="1"/>
  <c r="H60" i="8"/>
  <c r="I60" i="8" s="1"/>
  <c r="F60" i="8"/>
  <c r="G61" i="8" s="1"/>
  <c r="D60" i="8"/>
  <c r="E61" i="8" s="1"/>
  <c r="B60" i="8"/>
  <c r="C60" i="8" s="1"/>
  <c r="M58" i="8"/>
  <c r="I58" i="8"/>
  <c r="E58" i="8"/>
  <c r="O57" i="8"/>
  <c r="N57" i="8"/>
  <c r="O58" i="8" s="1"/>
  <c r="M57" i="8"/>
  <c r="L57" i="8"/>
  <c r="K57" i="8"/>
  <c r="J57" i="8"/>
  <c r="K58" i="8" s="1"/>
  <c r="I57" i="8"/>
  <c r="H57" i="8"/>
  <c r="G57" i="8"/>
  <c r="F57" i="8"/>
  <c r="G58" i="8" s="1"/>
  <c r="E57" i="8"/>
  <c r="D57" i="8"/>
  <c r="C57" i="8"/>
  <c r="B57" i="8"/>
  <c r="C58" i="8" s="1"/>
  <c r="N54" i="8"/>
  <c r="O54" i="8" s="1"/>
  <c r="L54" i="8"/>
  <c r="M55" i="8" s="1"/>
  <c r="J54" i="8"/>
  <c r="K54" i="8" s="1"/>
  <c r="H54" i="8"/>
  <c r="I55" i="8" s="1"/>
  <c r="F54" i="8"/>
  <c r="G55" i="8" s="1"/>
  <c r="D54" i="8"/>
  <c r="E55" i="8" s="1"/>
  <c r="B54" i="8"/>
  <c r="C54" i="8" s="1"/>
  <c r="M52" i="8"/>
  <c r="I52" i="8"/>
  <c r="E52" i="8"/>
  <c r="O51" i="8"/>
  <c r="N51" i="8"/>
  <c r="O52" i="8" s="1"/>
  <c r="M51" i="8"/>
  <c r="L51" i="8"/>
  <c r="K51" i="8"/>
  <c r="J51" i="8"/>
  <c r="K52" i="8" s="1"/>
  <c r="I51" i="8"/>
  <c r="H51" i="8"/>
  <c r="G51" i="8"/>
  <c r="F51" i="8"/>
  <c r="G52" i="8" s="1"/>
  <c r="E51" i="8"/>
  <c r="D51" i="8"/>
  <c r="C51" i="8"/>
  <c r="B51" i="8"/>
  <c r="C52" i="8" s="1"/>
  <c r="N48" i="8"/>
  <c r="O48" i="8" s="1"/>
  <c r="L48" i="8"/>
  <c r="M49" i="8" s="1"/>
  <c r="J48" i="8"/>
  <c r="K48" i="8" s="1"/>
  <c r="H48" i="8"/>
  <c r="I49" i="8" s="1"/>
  <c r="F48" i="8"/>
  <c r="G48" i="8" s="1"/>
  <c r="D48" i="8"/>
  <c r="E49" i="8" s="1"/>
  <c r="B48" i="8"/>
  <c r="C48" i="8" s="1"/>
  <c r="A6" i="8"/>
  <c r="B2" i="8"/>
  <c r="D2" i="8" s="1"/>
  <c r="F2" i="8" s="1"/>
  <c r="H2" i="8" s="1"/>
  <c r="J2" i="8" s="1"/>
  <c r="L2" i="8" s="1"/>
  <c r="B24" i="7"/>
  <c r="E24" i="7"/>
  <c r="H21" i="7"/>
  <c r="H23" i="7" s="1"/>
  <c r="H24" i="7" s="1"/>
  <c r="J23" i="7"/>
  <c r="J21" i="7"/>
  <c r="C23" i="7"/>
  <c r="C24" i="7" s="1"/>
  <c r="D23" i="7"/>
  <c r="D24" i="7" s="1"/>
  <c r="E23" i="7"/>
  <c r="F23" i="7"/>
  <c r="F24" i="7" s="1"/>
  <c r="G23" i="7"/>
  <c r="G24" i="7" s="1"/>
  <c r="B23" i="7"/>
  <c r="C106" i="8" l="1"/>
  <c r="C105" i="8"/>
  <c r="E136" i="8"/>
  <c r="E135" i="8"/>
  <c r="I147" i="8"/>
  <c r="I148" i="8"/>
  <c r="C85" i="8"/>
  <c r="M85" i="8"/>
  <c r="G78" i="8"/>
  <c r="O78" i="8"/>
  <c r="I79" i="8"/>
  <c r="E84" i="8"/>
  <c r="G87" i="8"/>
  <c r="M88" i="8"/>
  <c r="M87" i="8"/>
  <c r="I93" i="8"/>
  <c r="K94" i="8"/>
  <c r="E100" i="8"/>
  <c r="E99" i="8"/>
  <c r="G106" i="8"/>
  <c r="O118" i="8"/>
  <c r="I123" i="8"/>
  <c r="I124" i="8"/>
  <c r="C130" i="8"/>
  <c r="C129" i="8"/>
  <c r="O142" i="8"/>
  <c r="G154" i="8"/>
  <c r="E160" i="8"/>
  <c r="E159" i="8"/>
  <c r="M160" i="8"/>
  <c r="M159" i="8"/>
  <c r="M112" i="8"/>
  <c r="M111" i="8"/>
  <c r="K118" i="8"/>
  <c r="K117" i="8"/>
  <c r="E124" i="8"/>
  <c r="E123" i="8"/>
  <c r="M136" i="8"/>
  <c r="M135" i="8"/>
  <c r="C154" i="8"/>
  <c r="C153" i="8"/>
  <c r="K154" i="8"/>
  <c r="K153" i="8"/>
  <c r="E78" i="8"/>
  <c r="M78" i="8"/>
  <c r="G84" i="8"/>
  <c r="K84" i="8"/>
  <c r="O84" i="8"/>
  <c r="E88" i="8"/>
  <c r="E87" i="8"/>
  <c r="O87" i="8"/>
  <c r="E96" i="8"/>
  <c r="I96" i="8"/>
  <c r="M96" i="8"/>
  <c r="G99" i="8"/>
  <c r="M100" i="8"/>
  <c r="M99" i="8"/>
  <c r="O106" i="8"/>
  <c r="I111" i="8"/>
  <c r="I112" i="8"/>
  <c r="G118" i="8"/>
  <c r="K130" i="8"/>
  <c r="K129" i="8"/>
  <c r="O130" i="8"/>
  <c r="G142" i="8"/>
  <c r="I159" i="8"/>
  <c r="I160" i="8"/>
  <c r="I88" i="8"/>
  <c r="I100" i="8"/>
  <c r="K106" i="8"/>
  <c r="K105" i="8"/>
  <c r="E112" i="8"/>
  <c r="E111" i="8"/>
  <c r="C118" i="8"/>
  <c r="C117" i="8"/>
  <c r="M124" i="8"/>
  <c r="M123" i="8"/>
  <c r="G130" i="8"/>
  <c r="I135" i="8"/>
  <c r="I136" i="8"/>
  <c r="C142" i="8"/>
  <c r="C141" i="8"/>
  <c r="K142" i="8"/>
  <c r="K141" i="8"/>
  <c r="E148" i="8"/>
  <c r="E147" i="8"/>
  <c r="M148" i="8"/>
  <c r="M147" i="8"/>
  <c r="K133" i="8"/>
  <c r="G135" i="8"/>
  <c r="O135" i="8"/>
  <c r="E141" i="8"/>
  <c r="M141" i="8"/>
  <c r="C145" i="8"/>
  <c r="K145" i="8"/>
  <c r="G147" i="8"/>
  <c r="O147" i="8"/>
  <c r="E153" i="8"/>
  <c r="I153" i="8"/>
  <c r="M153" i="8"/>
  <c r="G159" i="8"/>
  <c r="O159" i="8"/>
  <c r="G133" i="8"/>
  <c r="O133" i="8"/>
  <c r="G145" i="8"/>
  <c r="O145" i="8"/>
  <c r="E126" i="8"/>
  <c r="M126" i="8"/>
  <c r="E138" i="8"/>
  <c r="M138" i="8"/>
  <c r="E150" i="8"/>
  <c r="M150" i="8"/>
  <c r="G46" i="8"/>
  <c r="O46" i="8"/>
  <c r="G22" i="8"/>
  <c r="G10" i="8"/>
  <c r="G40" i="8"/>
  <c r="O40" i="8"/>
  <c r="K34" i="8"/>
  <c r="E45" i="8"/>
  <c r="I45" i="8"/>
  <c r="M45" i="8"/>
  <c r="I40" i="8"/>
  <c r="E33" i="8"/>
  <c r="I33" i="8"/>
  <c r="M33" i="8"/>
  <c r="G27" i="8"/>
  <c r="O27" i="8"/>
  <c r="I28" i="8"/>
  <c r="E21" i="8"/>
  <c r="I21" i="8"/>
  <c r="M21" i="8"/>
  <c r="G15" i="8"/>
  <c r="O15" i="8"/>
  <c r="I16" i="8"/>
  <c r="E9" i="8"/>
  <c r="I9" i="8"/>
  <c r="M9" i="8"/>
  <c r="G3" i="8"/>
  <c r="O3" i="8"/>
  <c r="I4" i="8"/>
  <c r="O34" i="8"/>
  <c r="O10" i="8"/>
  <c r="C45" i="8"/>
  <c r="K45" i="8"/>
  <c r="E39" i="8"/>
  <c r="M39" i="8"/>
  <c r="C33" i="8"/>
  <c r="G33" i="8"/>
  <c r="E27" i="8"/>
  <c r="M27" i="8"/>
  <c r="C21" i="8"/>
  <c r="K21" i="8"/>
  <c r="O21" i="8"/>
  <c r="E15" i="8"/>
  <c r="M15" i="8"/>
  <c r="C9" i="8"/>
  <c r="K9" i="8"/>
  <c r="E3" i="8"/>
  <c r="M3" i="8"/>
  <c r="O55" i="8"/>
  <c r="C55" i="8"/>
  <c r="K55" i="8"/>
  <c r="E54" i="8"/>
  <c r="I54" i="8"/>
  <c r="M54" i="8"/>
  <c r="G60" i="8"/>
  <c r="O60" i="8"/>
  <c r="I61" i="8"/>
  <c r="E66" i="8"/>
  <c r="I66" i="8"/>
  <c r="M66" i="8"/>
  <c r="G72" i="8"/>
  <c r="O72" i="8"/>
  <c r="I73" i="8"/>
  <c r="G67" i="8"/>
  <c r="O67" i="8"/>
  <c r="G54" i="8"/>
  <c r="E60" i="8"/>
  <c r="M60" i="8"/>
  <c r="C66" i="8"/>
  <c r="K66" i="8"/>
  <c r="E72" i="8"/>
  <c r="M72" i="8"/>
  <c r="G49" i="8"/>
  <c r="C49" i="8"/>
  <c r="K49" i="8"/>
  <c r="E48" i="8"/>
  <c r="I48" i="8"/>
  <c r="M48" i="8"/>
  <c r="O49" i="8"/>
  <c r="A9" i="8"/>
  <c r="A12" i="8" s="1"/>
  <c r="A15" i="8" s="1"/>
  <c r="A18" i="8" s="1"/>
  <c r="A21" i="8" s="1"/>
  <c r="A24" i="8" s="1"/>
  <c r="A27" i="8" s="1"/>
  <c r="A30" i="8" s="1"/>
  <c r="A33" i="8" s="1"/>
  <c r="A36" i="8" s="1"/>
  <c r="A39" i="8" s="1"/>
  <c r="A42" i="8" s="1"/>
  <c r="A45" i="8" s="1"/>
  <c r="A48" i="8" s="1"/>
  <c r="A51" i="8" s="1"/>
  <c r="A54" i="8" s="1"/>
  <c r="A57" i="8" s="1"/>
  <c r="A60" i="8" s="1"/>
  <c r="A63" i="8" s="1"/>
  <c r="A66" i="8" s="1"/>
  <c r="A69" i="8" s="1"/>
  <c r="A72" i="8" s="1"/>
  <c r="A75" i="8" s="1"/>
  <c r="A78" i="8" s="1"/>
  <c r="A81" i="8" s="1"/>
  <c r="A84" i="8" s="1"/>
  <c r="A87" i="8" s="1"/>
  <c r="A90" i="8" s="1"/>
  <c r="A93" i="8" s="1"/>
  <c r="A96" i="8" s="1"/>
  <c r="A99" i="8" s="1"/>
  <c r="A102" i="8" s="1"/>
  <c r="A105" i="8" s="1"/>
  <c r="A108" i="8" s="1"/>
  <c r="A111" i="8" s="1"/>
  <c r="A114" i="8" s="1"/>
  <c r="A117" i="8" s="1"/>
  <c r="A120" i="8" s="1"/>
  <c r="A123" i="8" s="1"/>
  <c r="A126" i="8" s="1"/>
  <c r="A129" i="8" s="1"/>
  <c r="A132" i="8" s="1"/>
  <c r="A135" i="8" s="1"/>
  <c r="A138" i="8" s="1"/>
  <c r="A141" i="8" s="1"/>
  <c r="A144" i="8" s="1"/>
  <c r="A147" i="8" s="1"/>
  <c r="A150" i="8" s="1"/>
  <c r="A153" i="8" s="1"/>
  <c r="A156" i="8" s="1"/>
  <c r="A159" i="8" s="1"/>
  <c r="H22" i="7"/>
  <c r="N2" i="8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" i="1"/>
  <c r="G14" i="2"/>
  <c r="M66" i="4"/>
  <c r="E2" i="3"/>
  <c r="O37" i="2"/>
  <c r="M37" i="2"/>
  <c r="K37" i="2"/>
  <c r="I37" i="2"/>
  <c r="G37" i="2"/>
  <c r="E37" i="2"/>
  <c r="C37" i="2"/>
  <c r="O36" i="2"/>
  <c r="M36" i="2"/>
  <c r="K36" i="2"/>
  <c r="I36" i="2"/>
  <c r="G36" i="2"/>
  <c r="E36" i="2"/>
  <c r="C36" i="2"/>
  <c r="B5" i="8" l="1"/>
  <c r="O73" i="4"/>
  <c r="M73" i="4"/>
  <c r="K73" i="4"/>
  <c r="I73" i="4"/>
  <c r="G73" i="4"/>
  <c r="E73" i="4"/>
  <c r="C73" i="4"/>
  <c r="O72" i="4"/>
  <c r="M72" i="4"/>
  <c r="K72" i="4"/>
  <c r="I72" i="4"/>
  <c r="G72" i="4"/>
  <c r="E72" i="4"/>
  <c r="C72" i="4"/>
  <c r="O71" i="4"/>
  <c r="M71" i="4"/>
  <c r="K71" i="4"/>
  <c r="I71" i="4"/>
  <c r="G71" i="4"/>
  <c r="E71" i="4"/>
  <c r="C71" i="4"/>
  <c r="O70" i="4"/>
  <c r="M70" i="4"/>
  <c r="K70" i="4"/>
  <c r="I70" i="4"/>
  <c r="G70" i="4"/>
  <c r="E70" i="4"/>
  <c r="C70" i="4"/>
  <c r="O69" i="4"/>
  <c r="M69" i="4"/>
  <c r="K69" i="4"/>
  <c r="I69" i="4"/>
  <c r="G69" i="4"/>
  <c r="E69" i="4"/>
  <c r="C69" i="4"/>
  <c r="O68" i="4"/>
  <c r="M68" i="4"/>
  <c r="K68" i="4"/>
  <c r="I68" i="4"/>
  <c r="G68" i="4"/>
  <c r="E68" i="4"/>
  <c r="C68" i="4"/>
  <c r="O67" i="4"/>
  <c r="M67" i="4"/>
  <c r="K67" i="4"/>
  <c r="I67" i="4"/>
  <c r="G67" i="4"/>
  <c r="E67" i="4"/>
  <c r="C67" i="4"/>
  <c r="O66" i="4"/>
  <c r="K66" i="4"/>
  <c r="I66" i="4"/>
  <c r="G66" i="4"/>
  <c r="E66" i="4"/>
  <c r="C66" i="4"/>
  <c r="O61" i="4"/>
  <c r="M61" i="4"/>
  <c r="K61" i="4"/>
  <c r="I61" i="4"/>
  <c r="G61" i="4"/>
  <c r="E61" i="4"/>
  <c r="C61" i="4"/>
  <c r="O60" i="4"/>
  <c r="M60" i="4"/>
  <c r="K60" i="4"/>
  <c r="I60" i="4"/>
  <c r="G60" i="4"/>
  <c r="E60" i="4"/>
  <c r="C60" i="4"/>
  <c r="O59" i="4"/>
  <c r="M59" i="4"/>
  <c r="K59" i="4"/>
  <c r="I59" i="4"/>
  <c r="G59" i="4"/>
  <c r="E59" i="4"/>
  <c r="C59" i="4"/>
  <c r="O58" i="4"/>
  <c r="M58" i="4"/>
  <c r="K58" i="4"/>
  <c r="I58" i="4"/>
  <c r="G58" i="4"/>
  <c r="E58" i="4"/>
  <c r="C58" i="4"/>
  <c r="O57" i="4"/>
  <c r="M57" i="4"/>
  <c r="K57" i="4"/>
  <c r="I57" i="4"/>
  <c r="G57" i="4"/>
  <c r="E57" i="4"/>
  <c r="C57" i="4"/>
  <c r="O56" i="4"/>
  <c r="M56" i="4"/>
  <c r="K56" i="4"/>
  <c r="I56" i="4"/>
  <c r="G56" i="4"/>
  <c r="E56" i="4"/>
  <c r="C56" i="4"/>
  <c r="O55" i="4"/>
  <c r="M55" i="4"/>
  <c r="K55" i="4"/>
  <c r="I55" i="4"/>
  <c r="G55" i="4"/>
  <c r="E55" i="4"/>
  <c r="C55" i="4"/>
  <c r="O54" i="4"/>
  <c r="M54" i="4"/>
  <c r="K54" i="4"/>
  <c r="I54" i="4"/>
  <c r="G54" i="4"/>
  <c r="E54" i="4"/>
  <c r="C54" i="4"/>
  <c r="O53" i="4"/>
  <c r="M53" i="4"/>
  <c r="K53" i="4"/>
  <c r="I53" i="4"/>
  <c r="G53" i="4"/>
  <c r="E53" i="4"/>
  <c r="C53" i="4"/>
  <c r="O52" i="4"/>
  <c r="M52" i="4"/>
  <c r="K52" i="4"/>
  <c r="I52" i="4"/>
  <c r="G52" i="4"/>
  <c r="E52" i="4"/>
  <c r="C52" i="4"/>
  <c r="O51" i="4"/>
  <c r="M51" i="4"/>
  <c r="K51" i="4"/>
  <c r="I51" i="4"/>
  <c r="G51" i="4"/>
  <c r="E51" i="4"/>
  <c r="C51" i="4"/>
  <c r="O50" i="4"/>
  <c r="M50" i="4"/>
  <c r="K50" i="4"/>
  <c r="I50" i="4"/>
  <c r="G50" i="4"/>
  <c r="E50" i="4"/>
  <c r="C50" i="4"/>
  <c r="O49" i="4"/>
  <c r="M49" i="4"/>
  <c r="K49" i="4"/>
  <c r="I49" i="4"/>
  <c r="G49" i="4"/>
  <c r="E49" i="4"/>
  <c r="C49" i="4"/>
  <c r="O48" i="4"/>
  <c r="M48" i="4"/>
  <c r="K48" i="4"/>
  <c r="I48" i="4"/>
  <c r="G48" i="4"/>
  <c r="E48" i="4"/>
  <c r="C48" i="4"/>
  <c r="O43" i="4"/>
  <c r="M43" i="4"/>
  <c r="K43" i="4"/>
  <c r="I43" i="4"/>
  <c r="G43" i="4"/>
  <c r="E43" i="4"/>
  <c r="C43" i="4"/>
  <c r="O42" i="4"/>
  <c r="M42" i="4"/>
  <c r="K42" i="4"/>
  <c r="I42" i="4"/>
  <c r="G42" i="4"/>
  <c r="E42" i="4"/>
  <c r="C42" i="4"/>
  <c r="O41" i="4"/>
  <c r="M41" i="4"/>
  <c r="K41" i="4"/>
  <c r="I41" i="4"/>
  <c r="G41" i="4"/>
  <c r="E41" i="4"/>
  <c r="C41" i="4"/>
  <c r="O40" i="4"/>
  <c r="M40" i="4"/>
  <c r="K40" i="4"/>
  <c r="I40" i="4"/>
  <c r="G40" i="4"/>
  <c r="E40" i="4"/>
  <c r="C40" i="4"/>
  <c r="O39" i="4"/>
  <c r="M39" i="4"/>
  <c r="K39" i="4"/>
  <c r="I39" i="4"/>
  <c r="G39" i="4"/>
  <c r="E39" i="4"/>
  <c r="C39" i="4"/>
  <c r="O38" i="4"/>
  <c r="M38" i="4"/>
  <c r="K38" i="4"/>
  <c r="I38" i="4"/>
  <c r="G38" i="4"/>
  <c r="E38" i="4"/>
  <c r="C38" i="4"/>
  <c r="O37" i="4"/>
  <c r="M37" i="4"/>
  <c r="K37" i="4"/>
  <c r="I37" i="4"/>
  <c r="G37" i="4"/>
  <c r="E37" i="4"/>
  <c r="C37" i="4"/>
  <c r="O36" i="4"/>
  <c r="M36" i="4"/>
  <c r="K36" i="4"/>
  <c r="I36" i="4"/>
  <c r="G36" i="4"/>
  <c r="E36" i="4"/>
  <c r="C36" i="4"/>
  <c r="O35" i="4"/>
  <c r="M35" i="4"/>
  <c r="K35" i="4"/>
  <c r="I35" i="4"/>
  <c r="G35" i="4"/>
  <c r="E35" i="4"/>
  <c r="C35" i="4"/>
  <c r="O34" i="4"/>
  <c r="M34" i="4"/>
  <c r="K34" i="4"/>
  <c r="I34" i="4"/>
  <c r="G34" i="4"/>
  <c r="E34" i="4"/>
  <c r="C34" i="4"/>
  <c r="O33" i="4"/>
  <c r="M33" i="4"/>
  <c r="K33" i="4"/>
  <c r="I33" i="4"/>
  <c r="G33" i="4"/>
  <c r="E33" i="4"/>
  <c r="C33" i="4"/>
  <c r="O32" i="4"/>
  <c r="M32" i="4"/>
  <c r="K32" i="4"/>
  <c r="I32" i="4"/>
  <c r="G32" i="4"/>
  <c r="E32" i="4"/>
  <c r="C32" i="4"/>
  <c r="O25" i="4"/>
  <c r="M25" i="4"/>
  <c r="K25" i="4"/>
  <c r="I25" i="4"/>
  <c r="G25" i="4"/>
  <c r="E25" i="4"/>
  <c r="C25" i="4"/>
  <c r="O24" i="4"/>
  <c r="M24" i="4"/>
  <c r="K24" i="4"/>
  <c r="I24" i="4"/>
  <c r="G24" i="4"/>
  <c r="E24" i="4"/>
  <c r="C24" i="4"/>
  <c r="O23" i="4"/>
  <c r="M23" i="4"/>
  <c r="K23" i="4"/>
  <c r="I23" i="4"/>
  <c r="G23" i="4"/>
  <c r="E23" i="4"/>
  <c r="C23" i="4"/>
  <c r="O22" i="4"/>
  <c r="M22" i="4"/>
  <c r="K22" i="4"/>
  <c r="I22" i="4"/>
  <c r="G22" i="4"/>
  <c r="E22" i="4"/>
  <c r="C22" i="4"/>
  <c r="O21" i="4"/>
  <c r="M21" i="4"/>
  <c r="K21" i="4"/>
  <c r="I21" i="4"/>
  <c r="G21" i="4"/>
  <c r="E21" i="4"/>
  <c r="C21" i="4"/>
  <c r="O20" i="4"/>
  <c r="M20" i="4"/>
  <c r="K20" i="4"/>
  <c r="I20" i="4"/>
  <c r="G20" i="4"/>
  <c r="E20" i="4"/>
  <c r="C20" i="4"/>
  <c r="O19" i="4"/>
  <c r="M19" i="4"/>
  <c r="K19" i="4"/>
  <c r="I19" i="4"/>
  <c r="G19" i="4"/>
  <c r="E19" i="4"/>
  <c r="C19" i="4"/>
  <c r="O18" i="4"/>
  <c r="M18" i="4"/>
  <c r="K18" i="4"/>
  <c r="I18" i="4"/>
  <c r="G18" i="4"/>
  <c r="E18" i="4"/>
  <c r="C18" i="4"/>
  <c r="O17" i="4"/>
  <c r="M17" i="4"/>
  <c r="K17" i="4"/>
  <c r="I17" i="4"/>
  <c r="G17" i="4"/>
  <c r="E17" i="4"/>
  <c r="C17" i="4"/>
  <c r="O16" i="4"/>
  <c r="M16" i="4"/>
  <c r="K16" i="4"/>
  <c r="I16" i="4"/>
  <c r="G16" i="4"/>
  <c r="E16" i="4"/>
  <c r="C16" i="4"/>
  <c r="O15" i="4"/>
  <c r="M15" i="4"/>
  <c r="K15" i="4"/>
  <c r="I15" i="4"/>
  <c r="G15" i="4"/>
  <c r="E15" i="4"/>
  <c r="C15" i="4"/>
  <c r="O14" i="4"/>
  <c r="M14" i="4"/>
  <c r="K14" i="4"/>
  <c r="I14" i="4"/>
  <c r="G14" i="4"/>
  <c r="E14" i="4"/>
  <c r="C14" i="4"/>
  <c r="O13" i="4"/>
  <c r="M13" i="4"/>
  <c r="K13" i="4"/>
  <c r="I13" i="4"/>
  <c r="G13" i="4"/>
  <c r="E13" i="4"/>
  <c r="C13" i="4"/>
  <c r="O12" i="4"/>
  <c r="M12" i="4"/>
  <c r="K12" i="4"/>
  <c r="I12" i="4"/>
  <c r="G12" i="4"/>
  <c r="E12" i="4"/>
  <c r="C12" i="4"/>
  <c r="O7" i="4"/>
  <c r="M7" i="4"/>
  <c r="K7" i="4"/>
  <c r="I7" i="4"/>
  <c r="G7" i="4"/>
  <c r="E7" i="4"/>
  <c r="C7" i="4"/>
  <c r="O6" i="4"/>
  <c r="M6" i="4"/>
  <c r="K6" i="4"/>
  <c r="I6" i="4"/>
  <c r="G6" i="4"/>
  <c r="E6" i="4"/>
  <c r="C6" i="4"/>
  <c r="O5" i="4"/>
  <c r="M5" i="4"/>
  <c r="K5" i="4"/>
  <c r="I5" i="4"/>
  <c r="G5" i="4"/>
  <c r="E5" i="4"/>
  <c r="C5" i="4"/>
  <c r="O4" i="4"/>
  <c r="M4" i="4"/>
  <c r="K4" i="4"/>
  <c r="I4" i="4"/>
  <c r="G4" i="4"/>
  <c r="E4" i="4"/>
  <c r="C4" i="4"/>
  <c r="O3" i="4"/>
  <c r="M3" i="4"/>
  <c r="K3" i="4"/>
  <c r="I3" i="4"/>
  <c r="G3" i="4"/>
  <c r="E3" i="4"/>
  <c r="O2" i="4"/>
  <c r="M2" i="4"/>
  <c r="K2" i="4"/>
  <c r="I2" i="4"/>
  <c r="G2" i="4"/>
  <c r="E2" i="4"/>
  <c r="C3" i="4"/>
  <c r="C2" i="4"/>
  <c r="O73" i="3"/>
  <c r="M73" i="3"/>
  <c r="K73" i="3"/>
  <c r="I73" i="3"/>
  <c r="G73" i="3"/>
  <c r="E73" i="3"/>
  <c r="C73" i="3"/>
  <c r="O72" i="3"/>
  <c r="M72" i="3"/>
  <c r="K72" i="3"/>
  <c r="I72" i="3"/>
  <c r="G72" i="3"/>
  <c r="E72" i="3"/>
  <c r="C72" i="3"/>
  <c r="O71" i="3"/>
  <c r="M71" i="3"/>
  <c r="K71" i="3"/>
  <c r="I71" i="3"/>
  <c r="G71" i="3"/>
  <c r="E71" i="3"/>
  <c r="C71" i="3"/>
  <c r="O70" i="3"/>
  <c r="M70" i="3"/>
  <c r="K70" i="3"/>
  <c r="I70" i="3"/>
  <c r="G70" i="3"/>
  <c r="E70" i="3"/>
  <c r="C70" i="3"/>
  <c r="O69" i="3"/>
  <c r="M69" i="3"/>
  <c r="K69" i="3"/>
  <c r="I69" i="3"/>
  <c r="G69" i="3"/>
  <c r="E69" i="3"/>
  <c r="C69" i="3"/>
  <c r="O68" i="3"/>
  <c r="M68" i="3"/>
  <c r="K68" i="3"/>
  <c r="I68" i="3"/>
  <c r="G68" i="3"/>
  <c r="E68" i="3"/>
  <c r="C68" i="3"/>
  <c r="O67" i="3"/>
  <c r="M67" i="3"/>
  <c r="K67" i="3"/>
  <c r="I67" i="3"/>
  <c r="G67" i="3"/>
  <c r="E67" i="3"/>
  <c r="C67" i="3"/>
  <c r="O66" i="3"/>
  <c r="M66" i="3"/>
  <c r="K66" i="3"/>
  <c r="I66" i="3"/>
  <c r="G66" i="3"/>
  <c r="E66" i="3"/>
  <c r="C66" i="3"/>
  <c r="O61" i="3"/>
  <c r="M61" i="3"/>
  <c r="K61" i="3"/>
  <c r="I61" i="3"/>
  <c r="G61" i="3"/>
  <c r="E61" i="3"/>
  <c r="C61" i="3"/>
  <c r="O60" i="3"/>
  <c r="M60" i="3"/>
  <c r="K60" i="3"/>
  <c r="I60" i="3"/>
  <c r="G60" i="3"/>
  <c r="E60" i="3"/>
  <c r="C60" i="3"/>
  <c r="O59" i="3"/>
  <c r="M59" i="3"/>
  <c r="K59" i="3"/>
  <c r="I59" i="3"/>
  <c r="G59" i="3"/>
  <c r="E59" i="3"/>
  <c r="C59" i="3"/>
  <c r="O58" i="3"/>
  <c r="M58" i="3"/>
  <c r="K58" i="3"/>
  <c r="I58" i="3"/>
  <c r="G58" i="3"/>
  <c r="E58" i="3"/>
  <c r="C58" i="3"/>
  <c r="O57" i="3"/>
  <c r="M57" i="3"/>
  <c r="K57" i="3"/>
  <c r="I57" i="3"/>
  <c r="G57" i="3"/>
  <c r="E57" i="3"/>
  <c r="C57" i="3"/>
  <c r="O56" i="3"/>
  <c r="M56" i="3"/>
  <c r="K56" i="3"/>
  <c r="I56" i="3"/>
  <c r="G56" i="3"/>
  <c r="E56" i="3"/>
  <c r="C56" i="3"/>
  <c r="O55" i="3"/>
  <c r="M55" i="3"/>
  <c r="K55" i="3"/>
  <c r="I55" i="3"/>
  <c r="G55" i="3"/>
  <c r="E55" i="3"/>
  <c r="C55" i="3"/>
  <c r="O54" i="3"/>
  <c r="M54" i="3"/>
  <c r="K54" i="3"/>
  <c r="I54" i="3"/>
  <c r="G54" i="3"/>
  <c r="E54" i="3"/>
  <c r="C54" i="3"/>
  <c r="O53" i="3"/>
  <c r="M53" i="3"/>
  <c r="K53" i="3"/>
  <c r="I53" i="3"/>
  <c r="G53" i="3"/>
  <c r="E53" i="3"/>
  <c r="C53" i="3"/>
  <c r="O52" i="3"/>
  <c r="M52" i="3"/>
  <c r="K52" i="3"/>
  <c r="I52" i="3"/>
  <c r="G52" i="3"/>
  <c r="E52" i="3"/>
  <c r="C52" i="3"/>
  <c r="O51" i="3"/>
  <c r="M51" i="3"/>
  <c r="K51" i="3"/>
  <c r="I51" i="3"/>
  <c r="G51" i="3"/>
  <c r="E51" i="3"/>
  <c r="C51" i="3"/>
  <c r="O50" i="3"/>
  <c r="M50" i="3"/>
  <c r="K50" i="3"/>
  <c r="I50" i="3"/>
  <c r="G50" i="3"/>
  <c r="E50" i="3"/>
  <c r="C50" i="3"/>
  <c r="O49" i="3"/>
  <c r="M49" i="3"/>
  <c r="K49" i="3"/>
  <c r="I49" i="3"/>
  <c r="G49" i="3"/>
  <c r="E49" i="3"/>
  <c r="C49" i="3"/>
  <c r="O48" i="3"/>
  <c r="M48" i="3"/>
  <c r="K48" i="3"/>
  <c r="I48" i="3"/>
  <c r="G48" i="3"/>
  <c r="E48" i="3"/>
  <c r="C48" i="3"/>
  <c r="O43" i="3"/>
  <c r="M43" i="3"/>
  <c r="K43" i="3"/>
  <c r="I43" i="3"/>
  <c r="G43" i="3"/>
  <c r="E43" i="3"/>
  <c r="C43" i="3"/>
  <c r="O42" i="3"/>
  <c r="M42" i="3"/>
  <c r="K42" i="3"/>
  <c r="I42" i="3"/>
  <c r="G42" i="3"/>
  <c r="E42" i="3"/>
  <c r="C42" i="3"/>
  <c r="O41" i="3"/>
  <c r="M41" i="3"/>
  <c r="K41" i="3"/>
  <c r="I41" i="3"/>
  <c r="G41" i="3"/>
  <c r="E41" i="3"/>
  <c r="C41" i="3"/>
  <c r="O40" i="3"/>
  <c r="M40" i="3"/>
  <c r="K40" i="3"/>
  <c r="I40" i="3"/>
  <c r="G40" i="3"/>
  <c r="E40" i="3"/>
  <c r="C40" i="3"/>
  <c r="O39" i="3"/>
  <c r="M39" i="3"/>
  <c r="K39" i="3"/>
  <c r="I39" i="3"/>
  <c r="G39" i="3"/>
  <c r="E39" i="3"/>
  <c r="C39" i="3"/>
  <c r="O38" i="3"/>
  <c r="M38" i="3"/>
  <c r="K38" i="3"/>
  <c r="I38" i="3"/>
  <c r="G38" i="3"/>
  <c r="E38" i="3"/>
  <c r="C38" i="3"/>
  <c r="O37" i="3"/>
  <c r="M37" i="3"/>
  <c r="K37" i="3"/>
  <c r="I37" i="3"/>
  <c r="G37" i="3"/>
  <c r="E37" i="3"/>
  <c r="C37" i="3"/>
  <c r="O36" i="3"/>
  <c r="M36" i="3"/>
  <c r="K36" i="3"/>
  <c r="I36" i="3"/>
  <c r="G36" i="3"/>
  <c r="E36" i="3"/>
  <c r="C36" i="3"/>
  <c r="O35" i="3"/>
  <c r="M35" i="3"/>
  <c r="K35" i="3"/>
  <c r="I35" i="3"/>
  <c r="G35" i="3"/>
  <c r="E35" i="3"/>
  <c r="C35" i="3"/>
  <c r="O34" i="3"/>
  <c r="M34" i="3"/>
  <c r="K34" i="3"/>
  <c r="I34" i="3"/>
  <c r="G34" i="3"/>
  <c r="E34" i="3"/>
  <c r="C34" i="3"/>
  <c r="O33" i="3"/>
  <c r="M33" i="3"/>
  <c r="K33" i="3"/>
  <c r="I33" i="3"/>
  <c r="G33" i="3"/>
  <c r="E33" i="3"/>
  <c r="C33" i="3"/>
  <c r="O32" i="3"/>
  <c r="K32" i="3"/>
  <c r="I32" i="3"/>
  <c r="G32" i="3"/>
  <c r="E32" i="3"/>
  <c r="C32" i="3"/>
  <c r="O25" i="3"/>
  <c r="M25" i="3"/>
  <c r="K25" i="3"/>
  <c r="I25" i="3"/>
  <c r="G25" i="3"/>
  <c r="E25" i="3"/>
  <c r="C25" i="3"/>
  <c r="O24" i="3"/>
  <c r="M24" i="3"/>
  <c r="K24" i="3"/>
  <c r="I24" i="3"/>
  <c r="G24" i="3"/>
  <c r="E24" i="3"/>
  <c r="C24" i="3"/>
  <c r="O23" i="3"/>
  <c r="M23" i="3"/>
  <c r="K23" i="3"/>
  <c r="I23" i="3"/>
  <c r="G23" i="3"/>
  <c r="E23" i="3"/>
  <c r="C23" i="3"/>
  <c r="O22" i="3"/>
  <c r="M22" i="3"/>
  <c r="K22" i="3"/>
  <c r="I22" i="3"/>
  <c r="G22" i="3"/>
  <c r="E22" i="3"/>
  <c r="C22" i="3"/>
  <c r="O21" i="3"/>
  <c r="M21" i="3"/>
  <c r="K21" i="3"/>
  <c r="I21" i="3"/>
  <c r="G21" i="3"/>
  <c r="E21" i="3"/>
  <c r="C21" i="3"/>
  <c r="O20" i="3"/>
  <c r="M20" i="3"/>
  <c r="K20" i="3"/>
  <c r="I20" i="3"/>
  <c r="G20" i="3"/>
  <c r="E20" i="3"/>
  <c r="C20" i="3"/>
  <c r="O19" i="3"/>
  <c r="M19" i="3"/>
  <c r="K19" i="3"/>
  <c r="I19" i="3"/>
  <c r="G19" i="3"/>
  <c r="E19" i="3"/>
  <c r="C19" i="3"/>
  <c r="O18" i="3"/>
  <c r="M18" i="3"/>
  <c r="K18" i="3"/>
  <c r="I18" i="3"/>
  <c r="G18" i="3"/>
  <c r="E18" i="3"/>
  <c r="C18" i="3"/>
  <c r="O17" i="3"/>
  <c r="M17" i="3"/>
  <c r="K17" i="3"/>
  <c r="I17" i="3"/>
  <c r="G17" i="3"/>
  <c r="E17" i="3"/>
  <c r="C17" i="3"/>
  <c r="O16" i="3"/>
  <c r="M16" i="3"/>
  <c r="K16" i="3"/>
  <c r="I16" i="3"/>
  <c r="G16" i="3"/>
  <c r="E16" i="3"/>
  <c r="C16" i="3"/>
  <c r="O15" i="3"/>
  <c r="M15" i="3"/>
  <c r="K15" i="3"/>
  <c r="I15" i="3"/>
  <c r="G15" i="3"/>
  <c r="E15" i="3"/>
  <c r="C15" i="3"/>
  <c r="O14" i="3"/>
  <c r="M14" i="3"/>
  <c r="K14" i="3"/>
  <c r="I14" i="3"/>
  <c r="G14" i="3"/>
  <c r="E14" i="3"/>
  <c r="C14" i="3"/>
  <c r="O13" i="3"/>
  <c r="M13" i="3"/>
  <c r="K13" i="3"/>
  <c r="I13" i="3"/>
  <c r="G13" i="3"/>
  <c r="E13" i="3"/>
  <c r="C13" i="3"/>
  <c r="O12" i="3"/>
  <c r="M12" i="3"/>
  <c r="K12" i="3"/>
  <c r="I12" i="3"/>
  <c r="G12" i="3"/>
  <c r="E12" i="3"/>
  <c r="C12" i="3"/>
  <c r="O7" i="3"/>
  <c r="M7" i="3"/>
  <c r="K7" i="3"/>
  <c r="I7" i="3"/>
  <c r="G7" i="3"/>
  <c r="E7" i="3"/>
  <c r="C7" i="3"/>
  <c r="O6" i="3"/>
  <c r="M6" i="3"/>
  <c r="K6" i="3"/>
  <c r="I6" i="3"/>
  <c r="G6" i="3"/>
  <c r="E6" i="3"/>
  <c r="C6" i="3"/>
  <c r="O5" i="3"/>
  <c r="M5" i="3"/>
  <c r="K5" i="3"/>
  <c r="I5" i="3"/>
  <c r="G5" i="3"/>
  <c r="E5" i="3"/>
  <c r="C5" i="3"/>
  <c r="O4" i="3"/>
  <c r="M4" i="3"/>
  <c r="K4" i="3"/>
  <c r="I4" i="3"/>
  <c r="G4" i="3"/>
  <c r="E4" i="3"/>
  <c r="C4" i="3"/>
  <c r="O3" i="3"/>
  <c r="M3" i="3"/>
  <c r="K3" i="3"/>
  <c r="I3" i="3"/>
  <c r="G3" i="3"/>
  <c r="E3" i="3"/>
  <c r="C3" i="3"/>
  <c r="O2" i="3"/>
  <c r="M2" i="3"/>
  <c r="K2" i="3"/>
  <c r="I2" i="3"/>
  <c r="G2" i="3"/>
  <c r="C2" i="3"/>
  <c r="M22" i="2"/>
  <c r="O73" i="2"/>
  <c r="M73" i="2"/>
  <c r="K73" i="2"/>
  <c r="I73" i="2"/>
  <c r="G73" i="2"/>
  <c r="E73" i="2"/>
  <c r="C73" i="2"/>
  <c r="O72" i="2"/>
  <c r="M72" i="2"/>
  <c r="K72" i="2"/>
  <c r="I72" i="2"/>
  <c r="G72" i="2"/>
  <c r="E72" i="2"/>
  <c r="C72" i="2"/>
  <c r="O71" i="2"/>
  <c r="M71" i="2"/>
  <c r="K71" i="2"/>
  <c r="I71" i="2"/>
  <c r="G71" i="2"/>
  <c r="E71" i="2"/>
  <c r="C71" i="2"/>
  <c r="O70" i="2"/>
  <c r="M70" i="2"/>
  <c r="K70" i="2"/>
  <c r="I70" i="2"/>
  <c r="G70" i="2"/>
  <c r="E70" i="2"/>
  <c r="C70" i="2"/>
  <c r="O69" i="2"/>
  <c r="M69" i="2"/>
  <c r="K69" i="2"/>
  <c r="I69" i="2"/>
  <c r="G69" i="2"/>
  <c r="E69" i="2"/>
  <c r="C69" i="2"/>
  <c r="O68" i="2"/>
  <c r="M68" i="2"/>
  <c r="K68" i="2"/>
  <c r="I68" i="2"/>
  <c r="G68" i="2"/>
  <c r="E68" i="2"/>
  <c r="C68" i="2"/>
  <c r="O67" i="2"/>
  <c r="M67" i="2"/>
  <c r="K67" i="2"/>
  <c r="I67" i="2"/>
  <c r="G67" i="2"/>
  <c r="E67" i="2"/>
  <c r="C67" i="2"/>
  <c r="O66" i="2"/>
  <c r="M66" i="2"/>
  <c r="K66" i="2"/>
  <c r="I66" i="2"/>
  <c r="G66" i="2"/>
  <c r="E66" i="2"/>
  <c r="C66" i="2"/>
  <c r="O61" i="2"/>
  <c r="M61" i="2"/>
  <c r="K61" i="2"/>
  <c r="I61" i="2"/>
  <c r="G61" i="2"/>
  <c r="E61" i="2"/>
  <c r="C61" i="2"/>
  <c r="O60" i="2"/>
  <c r="M60" i="2"/>
  <c r="K60" i="2"/>
  <c r="I60" i="2"/>
  <c r="G60" i="2"/>
  <c r="E60" i="2"/>
  <c r="C60" i="2"/>
  <c r="O59" i="2"/>
  <c r="M59" i="2"/>
  <c r="K59" i="2"/>
  <c r="I59" i="2"/>
  <c r="G59" i="2"/>
  <c r="E59" i="2"/>
  <c r="C59" i="2"/>
  <c r="O58" i="2"/>
  <c r="M58" i="2"/>
  <c r="K58" i="2"/>
  <c r="I58" i="2"/>
  <c r="G58" i="2"/>
  <c r="E58" i="2"/>
  <c r="C58" i="2"/>
  <c r="O57" i="2"/>
  <c r="M57" i="2"/>
  <c r="K57" i="2"/>
  <c r="I57" i="2"/>
  <c r="G57" i="2"/>
  <c r="E57" i="2"/>
  <c r="C57" i="2"/>
  <c r="O56" i="2"/>
  <c r="M56" i="2"/>
  <c r="K56" i="2"/>
  <c r="I56" i="2"/>
  <c r="G56" i="2"/>
  <c r="E56" i="2"/>
  <c r="C56" i="2"/>
  <c r="O55" i="2"/>
  <c r="M55" i="2"/>
  <c r="K55" i="2"/>
  <c r="I55" i="2"/>
  <c r="G55" i="2"/>
  <c r="E55" i="2"/>
  <c r="C55" i="2"/>
  <c r="O54" i="2"/>
  <c r="M54" i="2"/>
  <c r="K54" i="2"/>
  <c r="I54" i="2"/>
  <c r="G54" i="2"/>
  <c r="E54" i="2"/>
  <c r="C54" i="2"/>
  <c r="O53" i="2"/>
  <c r="M53" i="2"/>
  <c r="K53" i="2"/>
  <c r="I53" i="2"/>
  <c r="G53" i="2"/>
  <c r="E53" i="2"/>
  <c r="C53" i="2"/>
  <c r="O52" i="2"/>
  <c r="M52" i="2"/>
  <c r="K52" i="2"/>
  <c r="I52" i="2"/>
  <c r="G52" i="2"/>
  <c r="E52" i="2"/>
  <c r="C52" i="2"/>
  <c r="O51" i="2"/>
  <c r="M51" i="2"/>
  <c r="K51" i="2"/>
  <c r="I51" i="2"/>
  <c r="G51" i="2"/>
  <c r="E51" i="2"/>
  <c r="C51" i="2"/>
  <c r="O50" i="2"/>
  <c r="M50" i="2"/>
  <c r="K50" i="2"/>
  <c r="I50" i="2"/>
  <c r="G50" i="2"/>
  <c r="E50" i="2"/>
  <c r="C50" i="2"/>
  <c r="O49" i="2"/>
  <c r="M49" i="2"/>
  <c r="K49" i="2"/>
  <c r="I49" i="2"/>
  <c r="G49" i="2"/>
  <c r="E49" i="2"/>
  <c r="C49" i="2"/>
  <c r="O48" i="2"/>
  <c r="M48" i="2"/>
  <c r="K48" i="2"/>
  <c r="I48" i="2"/>
  <c r="G48" i="2"/>
  <c r="E48" i="2"/>
  <c r="C48" i="2"/>
  <c r="O43" i="2"/>
  <c r="M43" i="2"/>
  <c r="K43" i="2"/>
  <c r="I43" i="2"/>
  <c r="G43" i="2"/>
  <c r="E43" i="2"/>
  <c r="C43" i="2"/>
  <c r="O42" i="2"/>
  <c r="M42" i="2"/>
  <c r="K42" i="2"/>
  <c r="I42" i="2"/>
  <c r="G42" i="2"/>
  <c r="E42" i="2"/>
  <c r="C42" i="2"/>
  <c r="O41" i="2"/>
  <c r="M41" i="2"/>
  <c r="K41" i="2"/>
  <c r="I41" i="2"/>
  <c r="G41" i="2"/>
  <c r="E41" i="2"/>
  <c r="C41" i="2"/>
  <c r="O40" i="2"/>
  <c r="M40" i="2"/>
  <c r="K40" i="2"/>
  <c r="I40" i="2"/>
  <c r="G40" i="2"/>
  <c r="E40" i="2"/>
  <c r="C40" i="2"/>
  <c r="O39" i="2"/>
  <c r="M39" i="2"/>
  <c r="K39" i="2"/>
  <c r="I39" i="2"/>
  <c r="G39" i="2"/>
  <c r="E39" i="2"/>
  <c r="C39" i="2"/>
  <c r="O38" i="2"/>
  <c r="M38" i="2"/>
  <c r="K38" i="2"/>
  <c r="I38" i="2"/>
  <c r="G38" i="2"/>
  <c r="E38" i="2"/>
  <c r="C38" i="2"/>
  <c r="C34" i="2"/>
  <c r="O35" i="2"/>
  <c r="M35" i="2"/>
  <c r="K35" i="2"/>
  <c r="I35" i="2"/>
  <c r="G35" i="2"/>
  <c r="E35" i="2"/>
  <c r="C35" i="2"/>
  <c r="O34" i="2"/>
  <c r="M34" i="2"/>
  <c r="K34" i="2"/>
  <c r="I34" i="2"/>
  <c r="G34" i="2"/>
  <c r="E34" i="2"/>
  <c r="O33" i="2"/>
  <c r="M33" i="2"/>
  <c r="K33" i="2"/>
  <c r="I33" i="2"/>
  <c r="G33" i="2"/>
  <c r="E33" i="2"/>
  <c r="C33" i="2"/>
  <c r="O32" i="2"/>
  <c r="M32" i="2"/>
  <c r="K32" i="2"/>
  <c r="I32" i="2"/>
  <c r="G32" i="2"/>
  <c r="E32" i="2"/>
  <c r="C3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25" i="2"/>
  <c r="M25" i="2"/>
  <c r="K25" i="2"/>
  <c r="I25" i="2"/>
  <c r="G25" i="2"/>
  <c r="E25" i="2"/>
  <c r="C25" i="2"/>
  <c r="O24" i="2"/>
  <c r="M24" i="2"/>
  <c r="K24" i="2"/>
  <c r="I24" i="2"/>
  <c r="G24" i="2"/>
  <c r="E24" i="2"/>
  <c r="C24" i="2"/>
  <c r="O23" i="2"/>
  <c r="M23" i="2"/>
  <c r="K23" i="2"/>
  <c r="I23" i="2"/>
  <c r="G23" i="2"/>
  <c r="E23" i="2"/>
  <c r="C23" i="2"/>
  <c r="O22" i="2"/>
  <c r="K22" i="2"/>
  <c r="I22" i="2"/>
  <c r="G22" i="2"/>
  <c r="E22" i="2"/>
  <c r="C22" i="2"/>
  <c r="O19" i="2"/>
  <c r="M19" i="2"/>
  <c r="K19" i="2"/>
  <c r="I19" i="2"/>
  <c r="G19" i="2"/>
  <c r="E19" i="2"/>
  <c r="C19" i="2"/>
  <c r="O3" i="2"/>
  <c r="M3" i="2"/>
  <c r="K3" i="2"/>
  <c r="I3" i="2"/>
  <c r="G3" i="2"/>
  <c r="E3" i="2"/>
  <c r="C3" i="2"/>
  <c r="O5" i="2"/>
  <c r="M5" i="2"/>
  <c r="K5" i="2"/>
  <c r="I5" i="2"/>
  <c r="G5" i="2"/>
  <c r="E5" i="2"/>
  <c r="C5" i="2"/>
  <c r="O7" i="2"/>
  <c r="M7" i="2"/>
  <c r="K7" i="2"/>
  <c r="I7" i="2"/>
  <c r="G7" i="2"/>
  <c r="E7" i="2"/>
  <c r="C7" i="2"/>
  <c r="C13" i="2"/>
  <c r="E13" i="2"/>
  <c r="G13" i="2"/>
  <c r="I13" i="2"/>
  <c r="K13" i="2"/>
  <c r="M13" i="2"/>
  <c r="O13" i="2"/>
  <c r="O15" i="2"/>
  <c r="M15" i="2"/>
  <c r="K15" i="2"/>
  <c r="I15" i="2"/>
  <c r="G15" i="2"/>
  <c r="E15" i="2"/>
  <c r="C15" i="2"/>
  <c r="O17" i="2"/>
  <c r="M17" i="2"/>
  <c r="K17" i="2"/>
  <c r="I17" i="2"/>
  <c r="G17" i="2"/>
  <c r="E17" i="2"/>
  <c r="C17" i="2"/>
  <c r="O18" i="2"/>
  <c r="M18" i="2"/>
  <c r="K18" i="2"/>
  <c r="I18" i="2"/>
  <c r="G18" i="2"/>
  <c r="E18" i="2"/>
  <c r="C18" i="2"/>
  <c r="O16" i="2"/>
  <c r="M16" i="2"/>
  <c r="K16" i="2"/>
  <c r="I16" i="2"/>
  <c r="G16" i="2"/>
  <c r="E16" i="2"/>
  <c r="O6" i="2"/>
  <c r="M6" i="2"/>
  <c r="K6" i="2"/>
  <c r="I6" i="2"/>
  <c r="G6" i="2"/>
  <c r="E6" i="2"/>
  <c r="C6" i="2"/>
  <c r="O4" i="2"/>
  <c r="M4" i="2"/>
  <c r="K4" i="2"/>
  <c r="I4" i="2"/>
  <c r="G4" i="2"/>
  <c r="E4" i="2"/>
  <c r="C4" i="2"/>
  <c r="O2" i="2"/>
  <c r="M2" i="2"/>
  <c r="K2" i="2"/>
  <c r="I2" i="2"/>
  <c r="G2" i="2"/>
  <c r="E2" i="2"/>
  <c r="C2" i="2"/>
  <c r="C14" i="2"/>
  <c r="O12" i="2"/>
  <c r="M12" i="2"/>
  <c r="K12" i="2"/>
  <c r="I12" i="2"/>
  <c r="G12" i="2"/>
  <c r="E12" i="2"/>
  <c r="C12" i="2"/>
  <c r="O14" i="2"/>
  <c r="M14" i="2"/>
  <c r="K14" i="2"/>
  <c r="I14" i="2"/>
  <c r="E14" i="2"/>
  <c r="C16" i="2"/>
  <c r="D5" i="8" l="1"/>
  <c r="B8" i="8"/>
  <c r="D8" i="8" l="1"/>
  <c r="D11" i="8"/>
  <c r="B11" i="8"/>
  <c r="F5" i="8"/>
  <c r="D14" i="8" l="1"/>
  <c r="B14" i="8"/>
  <c r="H5" i="8"/>
  <c r="F8" i="8"/>
  <c r="B17" i="8" l="1"/>
  <c r="D17" i="8"/>
  <c r="F11" i="8"/>
  <c r="H8" i="8"/>
  <c r="J5" i="8"/>
  <c r="F14" i="8" l="1"/>
  <c r="D20" i="8"/>
  <c r="B20" i="8"/>
  <c r="H11" i="8"/>
  <c r="L5" i="8"/>
  <c r="J8" i="8"/>
  <c r="H14" i="8" l="1"/>
  <c r="D23" i="8"/>
  <c r="D26" i="8" s="1"/>
  <c r="D29" i="8" s="1"/>
  <c r="D32" i="8" s="1"/>
  <c r="D35" i="8" s="1"/>
  <c r="D38" i="8" s="1"/>
  <c r="D41" i="8" s="1"/>
  <c r="D44" i="8" s="1"/>
  <c r="D47" i="8" s="1"/>
  <c r="D50" i="8" s="1"/>
  <c r="D53" i="8" s="1"/>
  <c r="D56" i="8" s="1"/>
  <c r="D59" i="8" s="1"/>
  <c r="D62" i="8" s="1"/>
  <c r="D65" i="8" s="1"/>
  <c r="D68" i="8" s="1"/>
  <c r="D71" i="8" s="1"/>
  <c r="D74" i="8" s="1"/>
  <c r="D77" i="8" s="1"/>
  <c r="D80" i="8" s="1"/>
  <c r="D83" i="8" s="1"/>
  <c r="D86" i="8" s="1"/>
  <c r="D89" i="8" s="1"/>
  <c r="D92" i="8" s="1"/>
  <c r="D95" i="8" s="1"/>
  <c r="D98" i="8" s="1"/>
  <c r="D101" i="8" s="1"/>
  <c r="D104" i="8" s="1"/>
  <c r="D107" i="8" s="1"/>
  <c r="D110" i="8" s="1"/>
  <c r="D113" i="8" s="1"/>
  <c r="D116" i="8" s="1"/>
  <c r="D119" i="8" s="1"/>
  <c r="D122" i="8" s="1"/>
  <c r="D125" i="8" s="1"/>
  <c r="D128" i="8" s="1"/>
  <c r="D131" i="8" s="1"/>
  <c r="D134" i="8" s="1"/>
  <c r="D137" i="8" s="1"/>
  <c r="D140" i="8" s="1"/>
  <c r="D143" i="8" s="1"/>
  <c r="D146" i="8" s="1"/>
  <c r="D149" i="8" s="1"/>
  <c r="D152" i="8" s="1"/>
  <c r="D155" i="8" s="1"/>
  <c r="D158" i="8" s="1"/>
  <c r="F17" i="8"/>
  <c r="B23" i="8"/>
  <c r="B26" i="8" s="1"/>
  <c r="B29" i="8" s="1"/>
  <c r="B32" i="8" s="1"/>
  <c r="B35" i="8" s="1"/>
  <c r="B38" i="8" s="1"/>
  <c r="B41" i="8" s="1"/>
  <c r="B44" i="8" s="1"/>
  <c r="B47" i="8" s="1"/>
  <c r="B50" i="8" s="1"/>
  <c r="B53" i="8" s="1"/>
  <c r="B56" i="8" s="1"/>
  <c r="B59" i="8" s="1"/>
  <c r="B62" i="8" s="1"/>
  <c r="B65" i="8" s="1"/>
  <c r="B68" i="8" s="1"/>
  <c r="B71" i="8" s="1"/>
  <c r="B74" i="8" s="1"/>
  <c r="B77" i="8" s="1"/>
  <c r="B80" i="8" s="1"/>
  <c r="B83" i="8" s="1"/>
  <c r="B86" i="8" s="1"/>
  <c r="B89" i="8" s="1"/>
  <c r="B92" i="8" s="1"/>
  <c r="B95" i="8" s="1"/>
  <c r="B98" i="8" s="1"/>
  <c r="B101" i="8" s="1"/>
  <c r="B104" i="8" s="1"/>
  <c r="B107" i="8" s="1"/>
  <c r="B110" i="8" s="1"/>
  <c r="B113" i="8" s="1"/>
  <c r="B116" i="8" s="1"/>
  <c r="B119" i="8" s="1"/>
  <c r="B122" i="8" s="1"/>
  <c r="B125" i="8" s="1"/>
  <c r="B128" i="8" s="1"/>
  <c r="B131" i="8" s="1"/>
  <c r="B134" i="8" s="1"/>
  <c r="B137" i="8" s="1"/>
  <c r="B140" i="8" s="1"/>
  <c r="B143" i="8" s="1"/>
  <c r="B146" i="8" s="1"/>
  <c r="B149" i="8" s="1"/>
  <c r="B152" i="8" s="1"/>
  <c r="B155" i="8" s="1"/>
  <c r="B158" i="8" s="1"/>
  <c r="J11" i="8"/>
  <c r="L8" i="8"/>
  <c r="N5" i="8"/>
  <c r="F20" i="8" l="1"/>
  <c r="H17" i="8"/>
  <c r="J14" i="8"/>
  <c r="L11" i="8"/>
  <c r="N8" i="8"/>
  <c r="L14" i="8" l="1"/>
  <c r="J17" i="8"/>
  <c r="F23" i="8"/>
  <c r="F26" i="8" s="1"/>
  <c r="F29" i="8" s="1"/>
  <c r="F32" i="8" s="1"/>
  <c r="F35" i="8" s="1"/>
  <c r="F38" i="8" s="1"/>
  <c r="F41" i="8" s="1"/>
  <c r="F44" i="8" s="1"/>
  <c r="F47" i="8" s="1"/>
  <c r="F50" i="8" s="1"/>
  <c r="F53" i="8" s="1"/>
  <c r="F56" i="8" s="1"/>
  <c r="F59" i="8" s="1"/>
  <c r="F62" i="8" s="1"/>
  <c r="F65" i="8" s="1"/>
  <c r="F68" i="8" s="1"/>
  <c r="F71" i="8" s="1"/>
  <c r="F74" i="8" s="1"/>
  <c r="F77" i="8" s="1"/>
  <c r="F80" i="8" s="1"/>
  <c r="F83" i="8" s="1"/>
  <c r="F86" i="8" s="1"/>
  <c r="F89" i="8" s="1"/>
  <c r="F92" i="8" s="1"/>
  <c r="F95" i="8" s="1"/>
  <c r="F98" i="8" s="1"/>
  <c r="F101" i="8" s="1"/>
  <c r="F104" i="8" s="1"/>
  <c r="F107" i="8" s="1"/>
  <c r="F110" i="8" s="1"/>
  <c r="F113" i="8" s="1"/>
  <c r="F116" i="8" s="1"/>
  <c r="F119" i="8" s="1"/>
  <c r="F122" i="8" s="1"/>
  <c r="F125" i="8" s="1"/>
  <c r="F128" i="8" s="1"/>
  <c r="F131" i="8" s="1"/>
  <c r="F134" i="8" s="1"/>
  <c r="F137" i="8" s="1"/>
  <c r="F140" i="8" s="1"/>
  <c r="F143" i="8" s="1"/>
  <c r="F146" i="8" s="1"/>
  <c r="F149" i="8" s="1"/>
  <c r="F152" i="8" s="1"/>
  <c r="F155" i="8" s="1"/>
  <c r="F158" i="8" s="1"/>
  <c r="H20" i="8"/>
  <c r="N11" i="8"/>
  <c r="H23" i="8" l="1"/>
  <c r="H26" i="8" s="1"/>
  <c r="H29" i="8" s="1"/>
  <c r="H32" i="8" s="1"/>
  <c r="H35" i="8" s="1"/>
  <c r="H38" i="8" s="1"/>
  <c r="H41" i="8" s="1"/>
  <c r="H44" i="8" s="1"/>
  <c r="H47" i="8" s="1"/>
  <c r="H50" i="8" s="1"/>
  <c r="H53" i="8" s="1"/>
  <c r="H56" i="8" s="1"/>
  <c r="H59" i="8" s="1"/>
  <c r="H62" i="8" s="1"/>
  <c r="H65" i="8" s="1"/>
  <c r="H68" i="8" s="1"/>
  <c r="H71" i="8" s="1"/>
  <c r="H74" i="8" s="1"/>
  <c r="H77" i="8" s="1"/>
  <c r="H80" i="8" s="1"/>
  <c r="H83" i="8" s="1"/>
  <c r="H86" i="8" s="1"/>
  <c r="H89" i="8" s="1"/>
  <c r="H92" i="8" s="1"/>
  <c r="H95" i="8" s="1"/>
  <c r="H98" i="8" s="1"/>
  <c r="H101" i="8" s="1"/>
  <c r="H104" i="8" s="1"/>
  <c r="H107" i="8" s="1"/>
  <c r="H110" i="8" s="1"/>
  <c r="H113" i="8" s="1"/>
  <c r="H116" i="8" s="1"/>
  <c r="H119" i="8" s="1"/>
  <c r="H122" i="8" s="1"/>
  <c r="H125" i="8" s="1"/>
  <c r="H128" i="8" s="1"/>
  <c r="H131" i="8" s="1"/>
  <c r="H134" i="8" s="1"/>
  <c r="H137" i="8" s="1"/>
  <c r="H140" i="8" s="1"/>
  <c r="H143" i="8" s="1"/>
  <c r="H146" i="8" s="1"/>
  <c r="H149" i="8" s="1"/>
  <c r="H152" i="8" s="1"/>
  <c r="H155" i="8" s="1"/>
  <c r="H158" i="8" s="1"/>
  <c r="J20" i="8"/>
  <c r="N14" i="8"/>
  <c r="L17" i="8"/>
  <c r="N17" i="8" l="1"/>
  <c r="J23" i="8"/>
  <c r="J26" i="8" s="1"/>
  <c r="J29" i="8" s="1"/>
  <c r="J32" i="8" s="1"/>
  <c r="J35" i="8" s="1"/>
  <c r="J38" i="8" s="1"/>
  <c r="J41" i="8" s="1"/>
  <c r="J44" i="8" s="1"/>
  <c r="J47" i="8" s="1"/>
  <c r="J50" i="8" s="1"/>
  <c r="J53" i="8" s="1"/>
  <c r="J56" i="8" s="1"/>
  <c r="J59" i="8" s="1"/>
  <c r="J62" i="8" s="1"/>
  <c r="J65" i="8" s="1"/>
  <c r="J68" i="8" s="1"/>
  <c r="J71" i="8" s="1"/>
  <c r="J74" i="8" s="1"/>
  <c r="J77" i="8" s="1"/>
  <c r="J80" i="8" s="1"/>
  <c r="J83" i="8" s="1"/>
  <c r="J86" i="8" s="1"/>
  <c r="J89" i="8" s="1"/>
  <c r="J92" i="8" s="1"/>
  <c r="J95" i="8" s="1"/>
  <c r="J98" i="8" s="1"/>
  <c r="J101" i="8" s="1"/>
  <c r="J104" i="8" s="1"/>
  <c r="J107" i="8" s="1"/>
  <c r="J110" i="8" s="1"/>
  <c r="J113" i="8" s="1"/>
  <c r="J116" i="8" s="1"/>
  <c r="J119" i="8" s="1"/>
  <c r="J122" i="8" s="1"/>
  <c r="J125" i="8" s="1"/>
  <c r="J128" i="8" s="1"/>
  <c r="J131" i="8" s="1"/>
  <c r="J134" i="8" s="1"/>
  <c r="J137" i="8" s="1"/>
  <c r="J140" i="8" s="1"/>
  <c r="J143" i="8" s="1"/>
  <c r="J146" i="8" s="1"/>
  <c r="J149" i="8" s="1"/>
  <c r="J152" i="8" s="1"/>
  <c r="J155" i="8" s="1"/>
  <c r="J158" i="8" s="1"/>
  <c r="L20" i="8"/>
  <c r="L23" i="8" l="1"/>
  <c r="L26" i="8" s="1"/>
  <c r="L29" i="8" s="1"/>
  <c r="L32" i="8" s="1"/>
  <c r="L35" i="8" s="1"/>
  <c r="L38" i="8" s="1"/>
  <c r="L41" i="8" s="1"/>
  <c r="L44" i="8" s="1"/>
  <c r="L47" i="8" s="1"/>
  <c r="L50" i="8" s="1"/>
  <c r="L53" i="8" s="1"/>
  <c r="L56" i="8" s="1"/>
  <c r="L59" i="8" s="1"/>
  <c r="L62" i="8" s="1"/>
  <c r="L65" i="8" s="1"/>
  <c r="L68" i="8" s="1"/>
  <c r="L71" i="8" s="1"/>
  <c r="L74" i="8" s="1"/>
  <c r="L77" i="8" s="1"/>
  <c r="L80" i="8" s="1"/>
  <c r="L83" i="8" s="1"/>
  <c r="L86" i="8" s="1"/>
  <c r="L89" i="8" s="1"/>
  <c r="L92" i="8" s="1"/>
  <c r="L95" i="8" s="1"/>
  <c r="L98" i="8" s="1"/>
  <c r="L101" i="8" s="1"/>
  <c r="L104" i="8" s="1"/>
  <c r="L107" i="8" s="1"/>
  <c r="L110" i="8" s="1"/>
  <c r="L113" i="8" s="1"/>
  <c r="L116" i="8" s="1"/>
  <c r="L119" i="8" s="1"/>
  <c r="L122" i="8" s="1"/>
  <c r="L125" i="8" s="1"/>
  <c r="L128" i="8" s="1"/>
  <c r="L131" i="8" s="1"/>
  <c r="L134" i="8" s="1"/>
  <c r="L137" i="8" s="1"/>
  <c r="L140" i="8" s="1"/>
  <c r="L143" i="8" s="1"/>
  <c r="L146" i="8" s="1"/>
  <c r="L149" i="8" s="1"/>
  <c r="L152" i="8" s="1"/>
  <c r="L155" i="8" s="1"/>
  <c r="L158" i="8" s="1"/>
  <c r="N20" i="8"/>
  <c r="N23" i="8" l="1"/>
  <c r="N26" i="8" s="1"/>
  <c r="N29" i="8" s="1"/>
  <c r="N32" i="8" s="1"/>
  <c r="N35" i="8" s="1"/>
  <c r="N38" i="8" s="1"/>
  <c r="N41" i="8" s="1"/>
  <c r="N44" i="8" s="1"/>
  <c r="N47" i="8" s="1"/>
  <c r="N50" i="8" s="1"/>
  <c r="N53" i="8" s="1"/>
  <c r="N56" i="8" s="1"/>
  <c r="N59" i="8" s="1"/>
  <c r="N62" i="8" s="1"/>
  <c r="N65" i="8" s="1"/>
  <c r="N68" i="8" s="1"/>
  <c r="N71" i="8" s="1"/>
  <c r="N74" i="8" s="1"/>
  <c r="N77" i="8" s="1"/>
  <c r="N80" i="8" s="1"/>
  <c r="N83" i="8" s="1"/>
  <c r="N86" i="8" s="1"/>
  <c r="N89" i="8" s="1"/>
  <c r="N92" i="8" s="1"/>
  <c r="N95" i="8" s="1"/>
  <c r="N98" i="8" s="1"/>
  <c r="N101" i="8" s="1"/>
  <c r="N104" i="8" s="1"/>
  <c r="N107" i="8" s="1"/>
  <c r="N110" i="8" s="1"/>
  <c r="N113" i="8" s="1"/>
  <c r="N116" i="8" s="1"/>
  <c r="N119" i="8" s="1"/>
  <c r="N122" i="8" s="1"/>
  <c r="N125" i="8" s="1"/>
  <c r="N128" i="8" s="1"/>
  <c r="N131" i="8" s="1"/>
  <c r="N134" i="8" s="1"/>
  <c r="N137" i="8" s="1"/>
  <c r="N140" i="8" s="1"/>
  <c r="N143" i="8" s="1"/>
  <c r="N146" i="8" s="1"/>
  <c r="N149" i="8" s="1"/>
  <c r="N152" i="8" s="1"/>
  <c r="N155" i="8" s="1"/>
  <c r="N158" i="8" s="1"/>
</calcChain>
</file>

<file path=xl/sharedStrings.xml><?xml version="1.0" encoding="utf-8"?>
<sst xmlns="http://schemas.openxmlformats.org/spreadsheetml/2006/main" count="292" uniqueCount="23">
  <si>
    <t>Semaine</t>
  </si>
  <si>
    <t>R1</t>
  </si>
  <si>
    <t>R2</t>
  </si>
  <si>
    <t>R3</t>
  </si>
  <si>
    <t>R4</t>
  </si>
  <si>
    <t>R5</t>
  </si>
  <si>
    <t>R6</t>
  </si>
  <si>
    <t>R7</t>
  </si>
  <si>
    <t>Service</t>
  </si>
  <si>
    <t>Début</t>
  </si>
  <si>
    <t>Fin</t>
  </si>
  <si>
    <t>C</t>
  </si>
  <si>
    <t>R/C</t>
  </si>
  <si>
    <t>R</t>
  </si>
  <si>
    <t>NCV = 1</t>
  </si>
  <si>
    <t>RCV = G</t>
  </si>
  <si>
    <t>RTP = 3</t>
  </si>
  <si>
    <t>Place</t>
  </si>
  <si>
    <t>Au</t>
  </si>
  <si>
    <t>Date</t>
  </si>
  <si>
    <t>Jour</t>
  </si>
  <si>
    <t>Mois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</si>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</sst>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;&quot;Hors série&quot;"/>
    <numFmt numFmtId="168" formatCode="General;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20" fontId="0" fillId="0" borderId="0" xfId="0" applyNumberFormat="1"/>
    <xf numFmtId="0" fontId="0" fillId="0" borderId="0" xfId="0" applyAlignment="1">
      <alignment vertical="top"/>
    </xf>
    <xf numFmtId="164" fontId="0" fillId="0" borderId="2" xfId="0" applyNumberFormat="1" applyBorder="1"/>
    <xf numFmtId="164" fontId="0" fillId="0" borderId="4" xfId="0" applyNumberFormat="1" applyBorder="1"/>
    <xf numFmtId="0" fontId="0" fillId="0" borderId="0" xfId="0" applyAlignment="1"/>
    <xf numFmtId="164" fontId="0" fillId="0" borderId="0" xfId="0" applyNumberFormat="1" applyBorder="1"/>
    <xf numFmtId="164" fontId="0" fillId="0" borderId="5" xfId="0" applyNumberForma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/>
    <xf numFmtId="164" fontId="0" fillId="0" borderId="2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0" fillId="0" borderId="0" xfId="0" applyFill="1"/>
    <xf numFmtId="14" fontId="0" fillId="0" borderId="0" xfId="0" applyNumberFormat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6" xfId="0" applyNumberFormat="1" applyBorder="1" applyAlignment="1">
      <alignment horizontal="center" vertical="top"/>
    </xf>
    <xf numFmtId="14" fontId="0" fillId="0" borderId="12" xfId="0" applyNumberFormat="1" applyBorder="1" applyAlignment="1">
      <alignment horizontal="center" vertical="top"/>
    </xf>
    <xf numFmtId="0" fontId="0" fillId="0" borderId="13" xfId="0" applyNumberForma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65" fontId="0" fillId="0" borderId="1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top"/>
    </xf>
    <xf numFmtId="168" fontId="0" fillId="0" borderId="3" xfId="0" applyNumberFormat="1" applyBorder="1" applyAlignment="1">
      <alignment horizontal="center" vertical="top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4" sqref="A4:A20"/>
    </sheetView>
  </sheetViews>
  <sheetFormatPr baseColWidth="10" defaultRowHeight="15" x14ac:dyDescent="0.25"/>
  <sheetData>
    <row r="1" spans="1:12" x14ac:dyDescent="0.25">
      <c r="A1" s="15" t="s">
        <v>14</v>
      </c>
      <c r="B1" s="15"/>
      <c r="C1" s="15"/>
      <c r="E1" s="15" t="s">
        <v>15</v>
      </c>
      <c r="F1" s="15"/>
      <c r="G1" s="15"/>
      <c r="I1" s="15" t="s">
        <v>16</v>
      </c>
      <c r="J1" s="15"/>
      <c r="K1" s="15"/>
    </row>
    <row r="2" spans="1:12" x14ac:dyDescent="0.25">
      <c r="A2" s="15"/>
      <c r="B2" s="15"/>
      <c r="C2" s="15"/>
      <c r="E2" s="15"/>
      <c r="F2" s="15"/>
      <c r="G2" s="15"/>
      <c r="I2" s="15"/>
      <c r="J2" s="15"/>
      <c r="K2" s="15"/>
    </row>
    <row r="3" spans="1:12" x14ac:dyDescent="0.25">
      <c r="A3" t="s">
        <v>8</v>
      </c>
      <c r="B3" t="s">
        <v>9</v>
      </c>
      <c r="C3" t="s">
        <v>10</v>
      </c>
      <c r="E3" t="s">
        <v>8</v>
      </c>
      <c r="F3" t="s">
        <v>9</v>
      </c>
      <c r="G3" t="s">
        <v>10</v>
      </c>
      <c r="I3" t="s">
        <v>8</v>
      </c>
      <c r="J3" t="s">
        <v>9</v>
      </c>
      <c r="K3" t="s">
        <v>10</v>
      </c>
    </row>
    <row r="4" spans="1:12" x14ac:dyDescent="0.25">
      <c r="A4">
        <v>2</v>
      </c>
      <c r="B4" s="1">
        <v>0.19791666666666666</v>
      </c>
      <c r="C4" s="1">
        <v>0.5625</v>
      </c>
      <c r="E4">
        <v>2</v>
      </c>
      <c r="F4" s="1">
        <v>0.28125</v>
      </c>
      <c r="G4" s="1">
        <v>0.5625</v>
      </c>
      <c r="H4" t="str">
        <f t="shared" ref="H4:H38" si="0">IF(ISNA(IF(VLOOKUP(E4,ServicesNCV,2,FALSE)=F4,IF(VLOOKUP(E4,ServicesNCV,3,FALSE)=G4,"Normal","Différent"),"Différent")),"N'existe pas",IF(VLOOKUP(E4,ServicesNCV,2,FALSE)=F4,IF(VLOOKUP(E4,ServicesNCV,3,FALSE)=G4,"Normal","Différent"),"Différent"))</f>
        <v>Différent</v>
      </c>
      <c r="I4">
        <v>2</v>
      </c>
      <c r="J4" s="1">
        <v>0.28125</v>
      </c>
      <c r="K4" s="1">
        <v>0.5625</v>
      </c>
      <c r="L4" t="str">
        <f t="shared" ref="L4:L38" si="1">IF(ISNA(IF(VLOOKUP(I4,ServicesNCV,2,FALSE)=J4,IF(VLOOKUP(I4,ServicesNCV,3,FALSE)=K4,"Normal","Différent"),"Différent")),"N'existe pas",IF(VLOOKUP(I4,ServicesNCV,2,FALSE)=J4,IF(VLOOKUP(I4,ServicesNCV,3,FALSE)=K4,"Normal","Différent"),"Différent"))</f>
        <v>Différent</v>
      </c>
    </row>
    <row r="5" spans="1:12" x14ac:dyDescent="0.25">
      <c r="A5">
        <v>4</v>
      </c>
      <c r="B5" s="1">
        <v>0.16319444444444445</v>
      </c>
      <c r="C5" s="1">
        <v>0.41666666666666669</v>
      </c>
      <c r="E5">
        <v>4</v>
      </c>
      <c r="F5" s="1">
        <v>0.16319444444444445</v>
      </c>
      <c r="G5" s="1">
        <v>0.41666666666666669</v>
      </c>
      <c r="H5" t="str">
        <f t="shared" si="0"/>
        <v>Normal</v>
      </c>
      <c r="I5">
        <v>4</v>
      </c>
      <c r="J5" s="1">
        <v>0.16319444444444445</v>
      </c>
      <c r="K5" s="1">
        <v>0.41666666666666669</v>
      </c>
      <c r="L5" t="str">
        <f t="shared" si="1"/>
        <v>Normal</v>
      </c>
    </row>
    <row r="6" spans="1:12" x14ac:dyDescent="0.25">
      <c r="A6">
        <v>6</v>
      </c>
      <c r="B6" s="1">
        <v>0.23263888888888887</v>
      </c>
      <c r="C6" s="1">
        <v>0.53125</v>
      </c>
      <c r="E6">
        <v>6</v>
      </c>
      <c r="F6" s="1">
        <v>0.21180555555555555</v>
      </c>
      <c r="G6" s="1">
        <v>0.53125</v>
      </c>
      <c r="H6" t="str">
        <f t="shared" si="0"/>
        <v>Différent</v>
      </c>
      <c r="I6">
        <v>6</v>
      </c>
      <c r="J6" s="1">
        <v>0.21180555555555555</v>
      </c>
      <c r="K6" s="1">
        <v>0.53125</v>
      </c>
      <c r="L6" t="str">
        <f t="shared" si="1"/>
        <v>Différent</v>
      </c>
    </row>
    <row r="7" spans="1:12" x14ac:dyDescent="0.25">
      <c r="A7">
        <v>9</v>
      </c>
      <c r="B7" s="1">
        <v>0.23611111111111113</v>
      </c>
      <c r="C7" s="1">
        <v>0.60416666666666663</v>
      </c>
      <c r="E7">
        <v>9</v>
      </c>
      <c r="F7" s="1">
        <v>0.3125</v>
      </c>
      <c r="G7" s="1">
        <v>0.60416666666666663</v>
      </c>
      <c r="H7" t="str">
        <f t="shared" si="0"/>
        <v>Différent</v>
      </c>
      <c r="I7">
        <v>9</v>
      </c>
      <c r="J7" s="1">
        <v>0.3125</v>
      </c>
      <c r="K7" s="1">
        <v>0.60416666666666663</v>
      </c>
      <c r="L7" t="str">
        <f t="shared" si="1"/>
        <v>Différent</v>
      </c>
    </row>
    <row r="8" spans="1:12" x14ac:dyDescent="0.25">
      <c r="A8">
        <v>12</v>
      </c>
      <c r="B8" s="1">
        <v>0.28819444444444448</v>
      </c>
      <c r="C8" s="1">
        <v>0.58333333333333337</v>
      </c>
      <c r="E8">
        <v>12</v>
      </c>
      <c r="F8" s="1">
        <v>0.28819444444444448</v>
      </c>
      <c r="G8" s="1">
        <v>0.58333333333333337</v>
      </c>
      <c r="H8" t="str">
        <f t="shared" si="0"/>
        <v>Normal</v>
      </c>
      <c r="I8">
        <v>12</v>
      </c>
      <c r="J8" s="1">
        <v>0.28819444444444448</v>
      </c>
      <c r="K8" s="1">
        <v>0.58333333333333337</v>
      </c>
      <c r="L8" t="str">
        <f t="shared" si="1"/>
        <v>Normal</v>
      </c>
    </row>
    <row r="9" spans="1:12" x14ac:dyDescent="0.25">
      <c r="A9">
        <v>13</v>
      </c>
      <c r="B9" s="1">
        <v>0.16319444444444445</v>
      </c>
      <c r="C9" s="1">
        <v>0.5</v>
      </c>
      <c r="E9">
        <v>13</v>
      </c>
      <c r="F9" s="1">
        <v>0.16319444444444445</v>
      </c>
      <c r="G9" s="1">
        <v>0.5</v>
      </c>
      <c r="H9" t="str">
        <f t="shared" si="0"/>
        <v>Normal</v>
      </c>
      <c r="I9">
        <v>13</v>
      </c>
      <c r="J9" s="1">
        <v>0.16319444444444445</v>
      </c>
      <c r="K9" s="1">
        <v>0.5</v>
      </c>
      <c r="L9" t="str">
        <f t="shared" si="1"/>
        <v>Normal</v>
      </c>
    </row>
    <row r="10" spans="1:12" x14ac:dyDescent="0.25">
      <c r="A10">
        <v>14</v>
      </c>
      <c r="B10" s="1">
        <v>0.4375</v>
      </c>
      <c r="C10" s="1">
        <v>0.78819444444444453</v>
      </c>
      <c r="E10">
        <v>14</v>
      </c>
      <c r="F10" s="1">
        <v>0.4375</v>
      </c>
      <c r="G10" s="1">
        <v>0.78125</v>
      </c>
      <c r="H10" t="str">
        <f t="shared" si="0"/>
        <v>Différent</v>
      </c>
      <c r="I10">
        <v>14</v>
      </c>
      <c r="J10" s="1">
        <v>0.4375</v>
      </c>
      <c r="K10" s="1">
        <v>0.78125</v>
      </c>
      <c r="L10" t="str">
        <f t="shared" si="1"/>
        <v>Différent</v>
      </c>
    </row>
    <row r="11" spans="1:12" x14ac:dyDescent="0.25">
      <c r="A11">
        <v>15</v>
      </c>
      <c r="B11" s="1">
        <v>0.57638888888888895</v>
      </c>
      <c r="C11" s="1">
        <v>0.89930555555555547</v>
      </c>
      <c r="E11">
        <v>15</v>
      </c>
      <c r="F11" s="1">
        <v>0.57638888888888895</v>
      </c>
      <c r="G11" s="1">
        <v>0.89930555555555547</v>
      </c>
      <c r="H11" t="str">
        <f t="shared" si="0"/>
        <v>Normal</v>
      </c>
      <c r="I11">
        <v>15</v>
      </c>
      <c r="J11" s="1">
        <v>0.57638888888888895</v>
      </c>
      <c r="K11" s="1">
        <v>0.89930555555555547</v>
      </c>
      <c r="L11" t="str">
        <f t="shared" si="1"/>
        <v>Normal</v>
      </c>
    </row>
    <row r="12" spans="1:12" x14ac:dyDescent="0.25">
      <c r="A12">
        <v>16</v>
      </c>
      <c r="B12" s="1">
        <v>0.46527777777777773</v>
      </c>
      <c r="C12" s="1">
        <v>0.81944444444444453</v>
      </c>
      <c r="E12">
        <v>16</v>
      </c>
      <c r="F12" s="1">
        <v>0.4861111111111111</v>
      </c>
      <c r="G12" s="1">
        <v>0.83333333333333337</v>
      </c>
      <c r="H12" t="str">
        <f t="shared" si="0"/>
        <v>Différent</v>
      </c>
      <c r="I12">
        <v>16</v>
      </c>
      <c r="J12" s="1">
        <v>0.4861111111111111</v>
      </c>
      <c r="K12" s="1">
        <v>0.83333333333333337</v>
      </c>
      <c r="L12" t="str">
        <f t="shared" si="1"/>
        <v>Différent</v>
      </c>
    </row>
    <row r="13" spans="1:12" x14ac:dyDescent="0.25">
      <c r="A13">
        <v>18</v>
      </c>
      <c r="B13" s="1">
        <v>0.4861111111111111</v>
      </c>
      <c r="C13" s="1">
        <v>0.86111111111111116</v>
      </c>
      <c r="E13" s="13">
        <v>17</v>
      </c>
      <c r="F13" s="1">
        <v>0.52083333333333337</v>
      </c>
      <c r="G13" s="1">
        <v>0.89583333333333337</v>
      </c>
      <c r="H13" t="str">
        <f t="shared" si="0"/>
        <v>N'existe pas</v>
      </c>
      <c r="I13" s="13">
        <v>17</v>
      </c>
      <c r="J13" s="1">
        <v>0.52083333333333337</v>
      </c>
      <c r="K13" s="1">
        <v>0.89583333333333337</v>
      </c>
      <c r="L13" t="str">
        <f t="shared" si="1"/>
        <v>N'existe pas</v>
      </c>
    </row>
    <row r="14" spans="1:12" x14ac:dyDescent="0.25">
      <c r="A14">
        <v>19</v>
      </c>
      <c r="B14" s="1">
        <v>0.51041666666666663</v>
      </c>
      <c r="C14" s="1">
        <v>0.80902777777777779</v>
      </c>
      <c r="E14">
        <v>18</v>
      </c>
      <c r="F14" s="1">
        <v>0.4861111111111111</v>
      </c>
      <c r="G14" s="1">
        <v>0.86111111111111116</v>
      </c>
      <c r="H14" t="str">
        <f t="shared" si="0"/>
        <v>Normal</v>
      </c>
      <c r="I14">
        <v>18</v>
      </c>
      <c r="J14" s="1">
        <v>0.4861111111111111</v>
      </c>
      <c r="K14" s="1">
        <v>0.86111111111111116</v>
      </c>
      <c r="L14" t="str">
        <f t="shared" si="1"/>
        <v>Normal</v>
      </c>
    </row>
    <row r="15" spans="1:12" x14ac:dyDescent="0.25">
      <c r="A15">
        <v>20</v>
      </c>
      <c r="B15" s="1">
        <v>0.59375</v>
      </c>
      <c r="C15" s="1">
        <v>0.94097222222222221</v>
      </c>
      <c r="E15">
        <v>19</v>
      </c>
      <c r="F15" s="1">
        <v>0.51041666666666663</v>
      </c>
      <c r="G15" s="1">
        <v>0.83333333333333337</v>
      </c>
      <c r="H15" t="str">
        <f t="shared" si="0"/>
        <v>Différent</v>
      </c>
      <c r="I15">
        <v>19</v>
      </c>
      <c r="J15" s="1">
        <v>0.51041666666666663</v>
      </c>
      <c r="K15" s="1">
        <v>0.83333333333333337</v>
      </c>
      <c r="L15" t="str">
        <f t="shared" si="1"/>
        <v>Différent</v>
      </c>
    </row>
    <row r="16" spans="1:12" x14ac:dyDescent="0.25">
      <c r="A16">
        <v>24</v>
      </c>
      <c r="B16" s="1">
        <v>0.54513888888888895</v>
      </c>
      <c r="C16" s="1">
        <v>0.89930555555555547</v>
      </c>
      <c r="E16">
        <v>20</v>
      </c>
      <c r="F16" s="1">
        <v>0.59375</v>
      </c>
      <c r="G16" s="1">
        <v>0.94097222222222221</v>
      </c>
      <c r="H16" t="str">
        <f t="shared" si="0"/>
        <v>Normal</v>
      </c>
      <c r="I16">
        <v>20</v>
      </c>
      <c r="J16" s="1">
        <v>0.59375</v>
      </c>
      <c r="K16" s="1">
        <v>0.94097222222222221</v>
      </c>
      <c r="L16" t="str">
        <f t="shared" si="1"/>
        <v>Normal</v>
      </c>
    </row>
    <row r="17" spans="1:12" x14ac:dyDescent="0.25">
      <c r="A17">
        <v>28</v>
      </c>
      <c r="B17" s="1">
        <v>0.22222222222222221</v>
      </c>
      <c r="C17" s="1">
        <v>0.55555555555555558</v>
      </c>
      <c r="E17">
        <v>24</v>
      </c>
      <c r="F17" s="1">
        <v>0.54513888888888895</v>
      </c>
      <c r="G17" s="1">
        <v>0.89930555555555547</v>
      </c>
      <c r="H17" t="str">
        <f t="shared" si="0"/>
        <v>Normal</v>
      </c>
      <c r="I17">
        <v>24</v>
      </c>
      <c r="J17" s="1">
        <v>0.54513888888888895</v>
      </c>
      <c r="K17" s="1">
        <v>0.89930555555555547</v>
      </c>
      <c r="L17" t="str">
        <f t="shared" si="1"/>
        <v>Normal</v>
      </c>
    </row>
    <row r="18" spans="1:12" x14ac:dyDescent="0.25">
      <c r="A18">
        <v>30</v>
      </c>
      <c r="B18" s="1">
        <v>0.33333333333333331</v>
      </c>
      <c r="C18" s="1">
        <v>0.70138888888888884</v>
      </c>
      <c r="E18">
        <v>28</v>
      </c>
      <c r="F18" s="1">
        <v>0.22222222222222221</v>
      </c>
      <c r="G18" s="1">
        <v>0.55555555555555558</v>
      </c>
      <c r="H18" t="str">
        <f t="shared" si="0"/>
        <v>Normal</v>
      </c>
      <c r="I18">
        <v>28</v>
      </c>
      <c r="J18" s="1">
        <v>0.22222222222222221</v>
      </c>
      <c r="K18" s="1">
        <v>0.55555555555555558</v>
      </c>
      <c r="L18" t="str">
        <f t="shared" si="1"/>
        <v>Normal</v>
      </c>
    </row>
    <row r="19" spans="1:12" x14ac:dyDescent="0.25">
      <c r="A19">
        <v>62</v>
      </c>
      <c r="B19" s="1">
        <v>0.16666666666666666</v>
      </c>
      <c r="C19" s="1">
        <v>0.5</v>
      </c>
      <c r="E19">
        <v>30</v>
      </c>
      <c r="F19" s="1">
        <v>0.33333333333333331</v>
      </c>
      <c r="G19" s="1">
        <v>0.70138888888888884</v>
      </c>
      <c r="H19" t="str">
        <f t="shared" si="0"/>
        <v>Normal</v>
      </c>
      <c r="I19">
        <v>30</v>
      </c>
      <c r="J19" s="1">
        <v>0.33333333333333331</v>
      </c>
      <c r="K19" s="1">
        <v>0.70138888888888884</v>
      </c>
      <c r="L19" t="str">
        <f t="shared" si="1"/>
        <v>Normal</v>
      </c>
    </row>
    <row r="20" spans="1:12" x14ac:dyDescent="0.25">
      <c r="A20">
        <v>64</v>
      </c>
      <c r="B20" s="1">
        <v>0.19097222222222221</v>
      </c>
      <c r="C20" s="1">
        <v>0.53819444444444442</v>
      </c>
      <c r="E20">
        <v>62</v>
      </c>
      <c r="F20" s="1">
        <v>0.16666666666666666</v>
      </c>
      <c r="G20" s="1">
        <v>0.5</v>
      </c>
      <c r="H20" t="str">
        <f t="shared" si="0"/>
        <v>Normal</v>
      </c>
      <c r="I20">
        <v>62</v>
      </c>
      <c r="J20" s="1">
        <v>0.16666666666666666</v>
      </c>
      <c r="K20" s="1">
        <v>0.5</v>
      </c>
      <c r="L20" t="str">
        <f t="shared" si="1"/>
        <v>Normal</v>
      </c>
    </row>
    <row r="21" spans="1:12" x14ac:dyDescent="0.25">
      <c r="A21">
        <v>66</v>
      </c>
      <c r="B21" s="1">
        <v>0.22222222222222221</v>
      </c>
      <c r="C21" s="1">
        <v>0.57291666666666663</v>
      </c>
      <c r="E21">
        <v>64</v>
      </c>
      <c r="F21" s="1">
        <v>0.19097222222222221</v>
      </c>
      <c r="G21" s="1">
        <v>0.53819444444444442</v>
      </c>
      <c r="H21" t="str">
        <f t="shared" si="0"/>
        <v>Normal</v>
      </c>
      <c r="I21">
        <v>64</v>
      </c>
      <c r="J21" s="1">
        <v>0.19097222222222221</v>
      </c>
      <c r="K21" s="1">
        <v>0.53819444444444442</v>
      </c>
      <c r="L21" t="str">
        <f t="shared" si="1"/>
        <v>Normal</v>
      </c>
    </row>
    <row r="22" spans="1:12" x14ac:dyDescent="0.25">
      <c r="A22">
        <v>69</v>
      </c>
      <c r="B22" s="1">
        <v>0.41319444444444442</v>
      </c>
      <c r="C22" s="1">
        <v>0.78125</v>
      </c>
      <c r="E22">
        <v>66</v>
      </c>
      <c r="F22" s="1">
        <v>0.22222222222222221</v>
      </c>
      <c r="G22" s="1">
        <v>0.57291666666666663</v>
      </c>
      <c r="H22" t="str">
        <f t="shared" si="0"/>
        <v>Normal</v>
      </c>
      <c r="I22">
        <v>66</v>
      </c>
      <c r="J22" s="1">
        <v>0.22222222222222221</v>
      </c>
      <c r="K22" s="1">
        <v>0.57291666666666663</v>
      </c>
      <c r="L22" t="str">
        <f t="shared" si="1"/>
        <v>Normal</v>
      </c>
    </row>
    <row r="23" spans="1:12" x14ac:dyDescent="0.25">
      <c r="A23">
        <v>73</v>
      </c>
      <c r="B23" s="1">
        <v>0.51736111111111105</v>
      </c>
      <c r="C23" s="1">
        <v>0.86111111111111116</v>
      </c>
      <c r="E23">
        <v>69</v>
      </c>
      <c r="F23" s="1">
        <v>0.41319444444444442</v>
      </c>
      <c r="G23" s="1">
        <v>0.78125</v>
      </c>
      <c r="H23" t="str">
        <f t="shared" si="0"/>
        <v>Normal</v>
      </c>
      <c r="I23">
        <v>69</v>
      </c>
      <c r="J23" s="1">
        <v>0.41319444444444442</v>
      </c>
      <c r="K23" s="1">
        <v>0.78125</v>
      </c>
      <c r="L23" t="str">
        <f t="shared" si="1"/>
        <v>Normal</v>
      </c>
    </row>
    <row r="24" spans="1:12" x14ac:dyDescent="0.25">
      <c r="A24">
        <v>74</v>
      </c>
      <c r="B24" s="1">
        <v>0.56597222222222221</v>
      </c>
      <c r="C24" s="1">
        <v>0.93402777777777779</v>
      </c>
      <c r="E24">
        <v>73</v>
      </c>
      <c r="F24" s="1">
        <v>0.51736111111111105</v>
      </c>
      <c r="G24" s="1">
        <v>0.86111111111111116</v>
      </c>
      <c r="H24" t="str">
        <f t="shared" si="0"/>
        <v>Normal</v>
      </c>
      <c r="I24">
        <v>73</v>
      </c>
      <c r="J24" s="1">
        <v>0.51736111111111105</v>
      </c>
      <c r="K24" s="1">
        <v>0.86111111111111116</v>
      </c>
      <c r="L24" t="str">
        <f t="shared" si="1"/>
        <v>Normal</v>
      </c>
    </row>
    <row r="25" spans="1:12" x14ac:dyDescent="0.25">
      <c r="A25">
        <v>75</v>
      </c>
      <c r="B25" s="1">
        <v>0.38541666666666669</v>
      </c>
      <c r="C25" s="1">
        <v>0.73611111111111116</v>
      </c>
      <c r="E25">
        <v>74</v>
      </c>
      <c r="F25" s="1">
        <v>0.56597222222222221</v>
      </c>
      <c r="G25" s="1">
        <v>0.93402777777777779</v>
      </c>
      <c r="H25" t="str">
        <f t="shared" si="0"/>
        <v>Normal</v>
      </c>
      <c r="I25">
        <v>74</v>
      </c>
      <c r="J25" s="1">
        <v>0.56597222222222221</v>
      </c>
      <c r="K25" s="1">
        <v>0.93402777777777779</v>
      </c>
      <c r="L25" t="str">
        <f t="shared" si="1"/>
        <v>Normal</v>
      </c>
    </row>
    <row r="26" spans="1:12" x14ac:dyDescent="0.25">
      <c r="A26">
        <v>77</v>
      </c>
      <c r="B26" s="1">
        <v>0.46875</v>
      </c>
      <c r="C26" s="1">
        <v>0.71875</v>
      </c>
      <c r="E26">
        <v>75</v>
      </c>
      <c r="F26" s="1">
        <v>0.38541666666666669</v>
      </c>
      <c r="G26" s="1">
        <v>0.73611111111111116</v>
      </c>
      <c r="H26" t="str">
        <f t="shared" si="0"/>
        <v>Normal</v>
      </c>
      <c r="I26">
        <v>75</v>
      </c>
      <c r="J26" s="1">
        <v>0.38541666666666669</v>
      </c>
      <c r="K26" s="1">
        <v>0.73611111111111116</v>
      </c>
      <c r="L26" t="str">
        <f t="shared" si="1"/>
        <v>Normal</v>
      </c>
    </row>
    <row r="27" spans="1:12" x14ac:dyDescent="0.25">
      <c r="A27">
        <v>78</v>
      </c>
      <c r="B27" s="1">
        <v>0.6875</v>
      </c>
      <c r="C27" s="1">
        <v>4.8611111111111112E-2</v>
      </c>
      <c r="E27">
        <v>77</v>
      </c>
      <c r="F27" s="1">
        <v>0.46875</v>
      </c>
      <c r="G27" s="1">
        <v>0.71875</v>
      </c>
      <c r="H27" t="str">
        <f t="shared" si="0"/>
        <v>Normal</v>
      </c>
      <c r="I27">
        <v>77</v>
      </c>
      <c r="J27" s="1">
        <v>0.46875</v>
      </c>
      <c r="K27" s="1">
        <v>0.71875</v>
      </c>
      <c r="L27" t="str">
        <f t="shared" si="1"/>
        <v>Normal</v>
      </c>
    </row>
    <row r="28" spans="1:12" x14ac:dyDescent="0.25">
      <c r="A28">
        <v>79</v>
      </c>
      <c r="B28" s="1">
        <v>0.70486111111111116</v>
      </c>
      <c r="C28" s="1">
        <v>0.95486111111111116</v>
      </c>
      <c r="E28">
        <v>78</v>
      </c>
      <c r="F28" s="1">
        <v>0.6875</v>
      </c>
      <c r="G28" s="1">
        <v>4.8611111111111112E-2</v>
      </c>
      <c r="H28" t="str">
        <f t="shared" si="0"/>
        <v>Normal</v>
      </c>
      <c r="I28">
        <v>78</v>
      </c>
      <c r="J28" s="1">
        <v>0.6875</v>
      </c>
      <c r="K28" s="1">
        <v>4.8611111111111112E-2</v>
      </c>
      <c r="L28" t="str">
        <f t="shared" si="1"/>
        <v>Normal</v>
      </c>
    </row>
    <row r="29" spans="1:12" x14ac:dyDescent="0.25">
      <c r="A29">
        <v>300</v>
      </c>
      <c r="B29" s="1">
        <v>0.16666666666666666</v>
      </c>
      <c r="C29" s="1">
        <v>0.54166666666666663</v>
      </c>
      <c r="E29">
        <v>79</v>
      </c>
      <c r="F29" s="1">
        <v>0.70486111111111116</v>
      </c>
      <c r="G29" s="1">
        <v>0.95486111111111116</v>
      </c>
      <c r="H29" t="str">
        <f t="shared" si="0"/>
        <v>Normal</v>
      </c>
      <c r="I29">
        <v>79</v>
      </c>
      <c r="J29" s="1">
        <v>0.70486111111111116</v>
      </c>
      <c r="K29" s="1">
        <v>0.95486111111111116</v>
      </c>
      <c r="L29" t="str">
        <f t="shared" si="1"/>
        <v>Normal</v>
      </c>
    </row>
    <row r="30" spans="1:12" x14ac:dyDescent="0.25">
      <c r="A30">
        <v>301</v>
      </c>
      <c r="B30" s="1">
        <v>0.53472222222222221</v>
      </c>
      <c r="C30" s="1">
        <v>0.90277777777777779</v>
      </c>
      <c r="E30">
        <v>300</v>
      </c>
      <c r="F30" s="1">
        <v>0.16666666666666666</v>
      </c>
      <c r="G30" s="1">
        <v>0.54166666666666663</v>
      </c>
      <c r="H30" t="str">
        <f t="shared" si="0"/>
        <v>Normal</v>
      </c>
      <c r="I30">
        <v>300</v>
      </c>
      <c r="J30" s="1">
        <v>0.16666666666666666</v>
      </c>
      <c r="K30" s="1">
        <v>0.54166666666666663</v>
      </c>
      <c r="L30" t="str">
        <f t="shared" si="1"/>
        <v>Normal</v>
      </c>
    </row>
    <row r="31" spans="1:12" x14ac:dyDescent="0.25">
      <c r="A31">
        <v>302</v>
      </c>
      <c r="B31" s="1">
        <v>0.20138888888888887</v>
      </c>
      <c r="C31" s="1">
        <v>0.54513888888888895</v>
      </c>
      <c r="E31">
        <v>301</v>
      </c>
      <c r="F31" s="1">
        <v>0.48958333333333331</v>
      </c>
      <c r="G31" s="1">
        <v>0.85416666666666663</v>
      </c>
      <c r="H31" t="str">
        <f t="shared" si="0"/>
        <v>Différent</v>
      </c>
      <c r="I31">
        <v>301</v>
      </c>
      <c r="J31" s="1">
        <v>0.48958333333333331</v>
      </c>
      <c r="K31" s="1">
        <v>0.85416666666666663</v>
      </c>
      <c r="L31" t="str">
        <f t="shared" si="1"/>
        <v>Différent</v>
      </c>
    </row>
    <row r="32" spans="1:12" x14ac:dyDescent="0.25">
      <c r="A32">
        <v>303</v>
      </c>
      <c r="B32" s="1">
        <v>0.28125</v>
      </c>
      <c r="C32" s="1">
        <v>0.625</v>
      </c>
      <c r="E32">
        <v>302</v>
      </c>
      <c r="F32" s="1">
        <v>0.20138888888888887</v>
      </c>
      <c r="G32" s="1">
        <v>0.54513888888888895</v>
      </c>
      <c r="H32" t="str">
        <f t="shared" si="0"/>
        <v>Normal</v>
      </c>
      <c r="I32">
        <v>302</v>
      </c>
      <c r="J32" s="1">
        <v>0.20138888888888887</v>
      </c>
      <c r="K32" s="1">
        <v>0.54513888888888895</v>
      </c>
      <c r="L32" t="str">
        <f t="shared" si="1"/>
        <v>Normal</v>
      </c>
    </row>
    <row r="33" spans="1:12" x14ac:dyDescent="0.25">
      <c r="A33">
        <v>304</v>
      </c>
      <c r="B33" s="1">
        <v>0.43402777777777773</v>
      </c>
      <c r="C33" s="1">
        <v>0.79166666666666663</v>
      </c>
      <c r="E33">
        <v>303</v>
      </c>
      <c r="F33" s="1">
        <v>0.33333333333333331</v>
      </c>
      <c r="G33" s="1">
        <v>0.625</v>
      </c>
      <c r="H33" t="str">
        <f t="shared" si="0"/>
        <v>Différent</v>
      </c>
      <c r="I33">
        <v>303</v>
      </c>
      <c r="J33" s="1">
        <v>0.33333333333333331</v>
      </c>
      <c r="K33" s="1">
        <v>0.625</v>
      </c>
      <c r="L33" t="str">
        <f t="shared" si="1"/>
        <v>Différent</v>
      </c>
    </row>
    <row r="34" spans="1:12" x14ac:dyDescent="0.25">
      <c r="A34">
        <v>305</v>
      </c>
      <c r="B34" s="1">
        <v>0.52430555555555558</v>
      </c>
      <c r="C34" s="1">
        <v>0.88194444444444453</v>
      </c>
      <c r="E34">
        <v>304</v>
      </c>
      <c r="F34" s="1">
        <v>0.43402777777777773</v>
      </c>
      <c r="G34" s="1">
        <v>0.79166666666666663</v>
      </c>
      <c r="H34" t="str">
        <f t="shared" si="0"/>
        <v>Normal</v>
      </c>
      <c r="I34">
        <v>304</v>
      </c>
      <c r="J34" s="1">
        <v>0.43402777777777773</v>
      </c>
      <c r="K34" s="1">
        <v>0.79166666666666663</v>
      </c>
      <c r="L34" t="str">
        <f t="shared" si="1"/>
        <v>Normal</v>
      </c>
    </row>
    <row r="35" spans="1:12" x14ac:dyDescent="0.25">
      <c r="A35">
        <v>307</v>
      </c>
      <c r="B35" s="1">
        <v>0.67708333333333337</v>
      </c>
      <c r="C35" s="1">
        <v>6.9444444444444441E-3</v>
      </c>
      <c r="E35">
        <v>305</v>
      </c>
      <c r="F35" s="1">
        <v>0.52430555555555558</v>
      </c>
      <c r="G35" s="1">
        <v>0.88194444444444453</v>
      </c>
      <c r="H35" t="str">
        <f t="shared" si="0"/>
        <v>Normal</v>
      </c>
      <c r="I35">
        <v>305</v>
      </c>
      <c r="J35" s="1">
        <v>0.52430555555555558</v>
      </c>
      <c r="K35" s="1">
        <v>0.88194444444444453</v>
      </c>
      <c r="L35" t="str">
        <f t="shared" si="1"/>
        <v>Normal</v>
      </c>
    </row>
    <row r="36" spans="1:12" x14ac:dyDescent="0.25">
      <c r="A36">
        <v>360</v>
      </c>
      <c r="B36" s="1">
        <v>0.19444444444444445</v>
      </c>
      <c r="C36" s="1">
        <v>0.55902777777777779</v>
      </c>
      <c r="E36">
        <v>307</v>
      </c>
      <c r="F36" s="1">
        <v>0.67708333333333337</v>
      </c>
      <c r="G36" s="1">
        <v>6.9444444444444441E-3</v>
      </c>
      <c r="H36" t="str">
        <f t="shared" si="0"/>
        <v>Normal</v>
      </c>
      <c r="I36">
        <v>307</v>
      </c>
      <c r="J36" s="1">
        <v>0.67708333333333337</v>
      </c>
      <c r="K36" s="1">
        <v>6.9444444444444441E-3</v>
      </c>
      <c r="L36" t="str">
        <f t="shared" si="1"/>
        <v>Normal</v>
      </c>
    </row>
    <row r="37" spans="1:12" x14ac:dyDescent="0.25">
      <c r="A37">
        <v>361</v>
      </c>
      <c r="B37" s="1">
        <v>0.75347222222222221</v>
      </c>
      <c r="C37" s="1">
        <v>1.0416666666666666E-2</v>
      </c>
      <c r="E37">
        <v>360</v>
      </c>
      <c r="F37" s="1">
        <v>0.19444444444444445</v>
      </c>
      <c r="G37" s="1">
        <v>0.55902777777777779</v>
      </c>
      <c r="H37" t="str">
        <f t="shared" si="0"/>
        <v>Normal</v>
      </c>
      <c r="I37">
        <v>360</v>
      </c>
      <c r="J37" s="1">
        <v>0.19444444444444445</v>
      </c>
      <c r="K37" s="1">
        <v>0.55902777777777779</v>
      </c>
      <c r="L37" t="str">
        <f t="shared" si="1"/>
        <v>Normal</v>
      </c>
    </row>
    <row r="38" spans="1:12" x14ac:dyDescent="0.25">
      <c r="E38">
        <v>361</v>
      </c>
      <c r="F38" s="1">
        <v>0.75347222222222221</v>
      </c>
      <c r="G38" s="1">
        <v>1.0416666666666666E-2</v>
      </c>
      <c r="H38" t="str">
        <f t="shared" si="0"/>
        <v>Normal</v>
      </c>
      <c r="I38">
        <v>361</v>
      </c>
      <c r="J38" s="1">
        <v>0.75347222222222221</v>
      </c>
      <c r="K38" s="1">
        <v>1.0416666666666666E-2</v>
      </c>
      <c r="L38" t="str">
        <f t="shared" si="1"/>
        <v>Normal</v>
      </c>
    </row>
  </sheetData>
  <sortState ref="I4:K38">
    <sortCondition ref="I4"/>
  </sortState>
  <mergeCells count="3">
    <mergeCell ref="A1:C2"/>
    <mergeCell ref="E1:G2"/>
    <mergeCell ref="I1:K2"/>
  </mergeCells>
  <conditionalFormatting sqref="N14">
    <cfRule type="expression" dxfId="2" priority="3">
      <formula>rechecheV($E$4,$A$4:$C$37,2,TRUE)</formula>
    </cfRule>
  </conditionalFormatting>
  <conditionalFormatting sqref="H4:H38">
    <cfRule type="containsText" dxfId="1" priority="2" operator="containsText" text="Normal">
      <formula>NOT(ISERROR(SEARCH("Normal",H4)))</formula>
    </cfRule>
  </conditionalFormatting>
  <conditionalFormatting sqref="L4:L38">
    <cfRule type="containsText" dxfId="0" priority="1" operator="containsText" text="Normal">
      <formula>NOT(ISERROR(SEARCH("Normal",L4)))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5" workbookViewId="0">
      <selection activeCell="A10" sqref="A10:A11"/>
    </sheetView>
  </sheetViews>
  <sheetFormatPr baseColWidth="10" defaultRowHeight="15" x14ac:dyDescent="0.25"/>
  <cols>
    <col min="1" max="1" width="12.7109375" customWidth="1"/>
    <col min="2" max="15" width="5.7109375" customWidth="1"/>
  </cols>
  <sheetData>
    <row r="1" spans="1:18" ht="22.5" customHeight="1" x14ac:dyDescent="0.25">
      <c r="A1" s="2" t="s">
        <v>0</v>
      </c>
      <c r="B1" s="15" t="s">
        <v>1</v>
      </c>
      <c r="C1" s="15"/>
      <c r="D1" s="15" t="s">
        <v>2</v>
      </c>
      <c r="E1" s="15"/>
      <c r="F1" s="15" t="s">
        <v>3</v>
      </c>
      <c r="G1" s="15"/>
      <c r="H1" s="15" t="s">
        <v>4</v>
      </c>
      <c r="I1" s="15"/>
      <c r="J1" s="15" t="s">
        <v>5</v>
      </c>
      <c r="K1" s="15"/>
      <c r="L1" s="15" t="s">
        <v>6</v>
      </c>
      <c r="M1" s="15"/>
      <c r="N1" s="15" t="s">
        <v>7</v>
      </c>
      <c r="O1" s="15"/>
    </row>
    <row r="2" spans="1:18" x14ac:dyDescent="0.25">
      <c r="A2" s="29">
        <v>1</v>
      </c>
      <c r="B2" s="19">
        <v>301</v>
      </c>
      <c r="C2" s="3">
        <f>IF(ISNA(VLOOKUP(B2,ServicesNCV,2,FALSE)),"",VLOOKUP(B2,ServicesNCV,2,FALSE))</f>
        <v>0.53472222222222221</v>
      </c>
      <c r="D2" s="16">
        <v>20</v>
      </c>
      <c r="E2" s="3">
        <f>IF(ISNA(VLOOKUP(D2,ServicesNCV,2,FALSE)),"",VLOOKUP(D2,ServicesNCV,2,FALSE))</f>
        <v>0.59375</v>
      </c>
      <c r="F2" s="16">
        <v>15</v>
      </c>
      <c r="G2" s="3">
        <f>IF(ISNA(VLOOKUP(F2,ServicesNCV,2,FALSE)),"",VLOOKUP(F2,ServicesNCV,2,FALSE))</f>
        <v>0.57638888888888895</v>
      </c>
      <c r="H2" s="16" t="s">
        <v>11</v>
      </c>
      <c r="I2" s="3" t="str">
        <f>IF(ISNA(VLOOKUP(H2,ServicesNCV,2,FALSE)),"",VLOOKUP(H2,ServicesNCV,2,FALSE))</f>
        <v/>
      </c>
      <c r="J2" s="16" t="s">
        <v>13</v>
      </c>
      <c r="K2" s="3" t="str">
        <f>IF(ISNA(VLOOKUP(J2,ServicesNCV,2,FALSE)),"",VLOOKUP(J2,ServicesNCV,2,FALSE))</f>
        <v/>
      </c>
      <c r="L2" s="16">
        <v>361</v>
      </c>
      <c r="M2" s="3">
        <f>IF(ISNA(VLOOKUP(L2,ServicesNCV,2,FALSE)),"",VLOOKUP(L2,ServicesNCV,2,FALSE))</f>
        <v>0.75347222222222221</v>
      </c>
      <c r="N2" s="16">
        <v>78</v>
      </c>
      <c r="O2" s="3">
        <f>IF(ISNA(VLOOKUP(N2,ServicesNCV,2,FALSE)),"",VLOOKUP(N2,ServicesNCV,2,FALSE))</f>
        <v>0.6875</v>
      </c>
    </row>
    <row r="3" spans="1:18" x14ac:dyDescent="0.25">
      <c r="A3" s="29"/>
      <c r="B3" s="20"/>
      <c r="C3" s="4">
        <f>IF(ISNA(VLOOKUP(B2,ServicesNCV,3,FALSE)),"",VLOOKUP(B2,ServicesNCV,3,FALSE))</f>
        <v>0.90277777777777779</v>
      </c>
      <c r="D3" s="17"/>
      <c r="E3" s="4">
        <f>IF(ISNA(VLOOKUP(D2,ServicesNCV,3,FALSE)),"",VLOOKUP(D2,ServicesNCV,3,FALSE))</f>
        <v>0.94097222222222221</v>
      </c>
      <c r="F3" s="17"/>
      <c r="G3" s="4">
        <f>IF(ISNA(VLOOKUP(F2,ServicesNCV,3,FALSE)),"",VLOOKUP(F2,ServicesNCV,3,FALSE))</f>
        <v>0.89930555555555547</v>
      </c>
      <c r="H3" s="17"/>
      <c r="I3" s="4" t="str">
        <f>IF(ISNA(VLOOKUP(H2,ServicesNCV,3,FALSE)),"",VLOOKUP(H2,ServicesNCV,3,FALSE))</f>
        <v/>
      </c>
      <c r="J3" s="17"/>
      <c r="K3" s="4" t="str">
        <f>IF(ISNA(VLOOKUP(J2,ServicesNCV,3,FALSE)),"",VLOOKUP(J2,ServicesNCV,3,FALSE))</f>
        <v/>
      </c>
      <c r="L3" s="17"/>
      <c r="M3" s="4">
        <f>IF(ISNA(VLOOKUP(L2,ServicesNCV,3,FALSE)),"",VLOOKUP(L2,ServicesNCV,3,FALSE))</f>
        <v>1.0416666666666666E-2</v>
      </c>
      <c r="N3" s="17"/>
      <c r="O3" s="4">
        <f>IF(ISNA(VLOOKUP(N2,ServicesNCV,3,FALSE)),"",VLOOKUP(N2,ServicesNCV,3,FALSE))</f>
        <v>4.8611111111111112E-2</v>
      </c>
    </row>
    <row r="4" spans="1:18" ht="15" customHeight="1" x14ac:dyDescent="0.25">
      <c r="A4" s="29">
        <v>2</v>
      </c>
      <c r="B4" s="19">
        <v>307</v>
      </c>
      <c r="C4" s="3">
        <f>IF(ISNA(VLOOKUP(B4,ServicesNCV,2,FALSE)),"",VLOOKUP(B4,ServicesNCV,2,FALSE))</f>
        <v>0.67708333333333337</v>
      </c>
      <c r="D4" s="19">
        <v>307</v>
      </c>
      <c r="E4" s="3">
        <f>IF(ISNA(VLOOKUP(D4,ServicesNCV,2,FALSE)),"",VLOOKUP(D4,ServicesNCV,2,FALSE))</f>
        <v>0.67708333333333337</v>
      </c>
      <c r="F4" s="21">
        <v>20</v>
      </c>
      <c r="G4" s="3">
        <f>IF(ISNA(VLOOKUP(F4,ServicesNCV,2,FALSE)),"",VLOOKUP(F4,ServicesNCV,2,FALSE))</f>
        <v>0.59375</v>
      </c>
      <c r="H4" s="19" t="s">
        <v>11</v>
      </c>
      <c r="I4" s="3" t="str">
        <f>IF(ISNA(VLOOKUP(H4,ServicesNCV,2,FALSE)),"",VLOOKUP(H4,ServicesNCV,2,FALSE))</f>
        <v/>
      </c>
      <c r="J4" s="19">
        <v>304</v>
      </c>
      <c r="K4" s="3">
        <f>IF(ISNA(VLOOKUP(J4,ServicesNCV,2,FALSE)),"",VLOOKUP(J4,ServicesNCV,2,FALSE))</f>
        <v>0.43402777777777773</v>
      </c>
      <c r="L4" s="19" t="s">
        <v>12</v>
      </c>
      <c r="M4" s="3" t="str">
        <f>IF(ISNA(VLOOKUP(L4,ServicesNCV,2,FALSE)),"",VLOOKUP(L4,ServicesNCV,2,FALSE))</f>
        <v/>
      </c>
      <c r="N4" s="19" t="s">
        <v>12</v>
      </c>
      <c r="O4" s="3" t="str">
        <f>IF(ISNA(VLOOKUP(N4,ServicesNCV,2,FALSE)),"",VLOOKUP(N4,ServicesNCV,2,FALSE))</f>
        <v/>
      </c>
    </row>
    <row r="5" spans="1:18" ht="15" customHeight="1" x14ac:dyDescent="0.25">
      <c r="A5" s="29"/>
      <c r="B5" s="20"/>
      <c r="C5" s="4">
        <f>IF(ISNA(VLOOKUP(B4,ServicesNCV,3,FALSE)),"",VLOOKUP(B4,ServicesNCV,3,FALSE))</f>
        <v>6.9444444444444441E-3</v>
      </c>
      <c r="D5" s="20"/>
      <c r="E5" s="4">
        <f>IF(ISNA(VLOOKUP(D4,ServicesNCV,3,FALSE)),"",VLOOKUP(D4,ServicesNCV,3,FALSE))</f>
        <v>6.9444444444444441E-3</v>
      </c>
      <c r="F5" s="22"/>
      <c r="G5" s="4">
        <f>IF(ISNA(VLOOKUP(F4,ServicesNCV,3,FALSE)),"",VLOOKUP(F4,ServicesNCV,3,FALSE))</f>
        <v>0.94097222222222221</v>
      </c>
      <c r="H5" s="20"/>
      <c r="I5" s="4" t="str">
        <f>IF(ISNA(VLOOKUP(H4,ServicesNCV,3,FALSE)),"",VLOOKUP(H4,ServicesNCV,3,FALSE))</f>
        <v/>
      </c>
      <c r="J5" s="20"/>
      <c r="K5" s="4">
        <f>IF(ISNA(VLOOKUP(J4,ServicesNCV,3,FALSE)),"",VLOOKUP(J4,ServicesNCV,3,FALSE))</f>
        <v>0.79166666666666663</v>
      </c>
      <c r="L5" s="20"/>
      <c r="M5" s="4" t="str">
        <f>IF(ISNA(VLOOKUP(L4,ServicesNCV,3,FALSE)),"",VLOOKUP(L4,ServicesNCV,3,FALSE))</f>
        <v/>
      </c>
      <c r="N5" s="20"/>
      <c r="O5" s="4" t="str">
        <f>IF(ISNA(VLOOKUP(N4,ServicesNCV,3,FALSE)),"",VLOOKUP(N4,ServicesNCV,3,FALSE))</f>
        <v/>
      </c>
    </row>
    <row r="6" spans="1:18" ht="15" customHeight="1" x14ac:dyDescent="0.25">
      <c r="A6" s="29">
        <v>3</v>
      </c>
      <c r="B6" s="19">
        <v>30</v>
      </c>
      <c r="C6" s="3">
        <f>IF(ISNA(VLOOKUP(B6,ServicesNCV,2,FALSE)),"",VLOOKUP(B6,ServicesNCV,2,FALSE))</f>
        <v>0.33333333333333331</v>
      </c>
      <c r="D6" s="19">
        <v>12</v>
      </c>
      <c r="E6" s="3">
        <f>IF(ISNA(VLOOKUP(D6,ServicesNCV,2,FALSE)),"",VLOOKUP(D6,ServicesNCV,2,FALSE))</f>
        <v>0.28819444444444448</v>
      </c>
      <c r="F6" s="19">
        <v>303</v>
      </c>
      <c r="G6" s="3">
        <f>IF(ISNA(VLOOKUP(F6,ServicesNCV,2,FALSE)),"",VLOOKUP(F6,ServicesNCV,2,FALSE))</f>
        <v>0.28125</v>
      </c>
      <c r="H6" s="19" t="s">
        <v>13</v>
      </c>
      <c r="I6" s="3" t="str">
        <f>IF(ISNA(VLOOKUP(H6,ServicesNCV,2,FALSE)),"",VLOOKUP(H6,ServicesNCV,2,FALSE))</f>
        <v/>
      </c>
      <c r="J6" s="19" t="s">
        <v>11</v>
      </c>
      <c r="K6" s="3" t="str">
        <f>IF(ISNA(VLOOKUP(J6,ServicesNCV,2,FALSE)),"",VLOOKUP(J6,ServicesNCV,2,FALSE))</f>
        <v/>
      </c>
      <c r="L6" s="19">
        <v>66</v>
      </c>
      <c r="M6" s="3">
        <f>IF(ISNA(VLOOKUP(L6,ServicesNCV,2,FALSE)),"",VLOOKUP(L6,ServicesNCV,2,FALSE))</f>
        <v>0.22222222222222221</v>
      </c>
      <c r="N6" s="19">
        <v>300</v>
      </c>
      <c r="O6" s="3">
        <f>IF(ISNA(VLOOKUP(N6,ServicesNCV,2,FALSE)),"",VLOOKUP(N6,ServicesNCV,2,FALSE))</f>
        <v>0.16666666666666666</v>
      </c>
    </row>
    <row r="7" spans="1:18" ht="15" customHeight="1" x14ac:dyDescent="0.25">
      <c r="A7" s="29"/>
      <c r="B7" s="20"/>
      <c r="C7" s="4">
        <f>IF(ISNA(VLOOKUP(B6,ServicesNCV,3,FALSE)),"",VLOOKUP(B6,ServicesNCV,3,FALSE))</f>
        <v>0.70138888888888884</v>
      </c>
      <c r="D7" s="20"/>
      <c r="E7" s="4">
        <f>IF(ISNA(VLOOKUP(D6,ServicesNCV,3,FALSE)),"",VLOOKUP(D6,ServicesNCV,3,FALSE))</f>
        <v>0.58333333333333337</v>
      </c>
      <c r="F7" s="20"/>
      <c r="G7" s="4">
        <f>IF(ISNA(VLOOKUP(F6,ServicesNCV,3,FALSE)),"",VLOOKUP(F6,ServicesNCV,3,FALSE))</f>
        <v>0.625</v>
      </c>
      <c r="H7" s="20"/>
      <c r="I7" s="4" t="str">
        <f>IF(ISNA(VLOOKUP(H6,ServicesNCV,3,FALSE)),"",VLOOKUP(H6,ServicesNCV,3,FALSE))</f>
        <v/>
      </c>
      <c r="J7" s="20"/>
      <c r="K7" s="4" t="str">
        <f>IF(ISNA(VLOOKUP(J6,ServicesNCV,3,FALSE)),"",VLOOKUP(J6,ServicesNCV,3,FALSE))</f>
        <v/>
      </c>
      <c r="L7" s="20"/>
      <c r="M7" s="4">
        <f>IF(ISNA(VLOOKUP(L6,ServicesNCV,3,FALSE)),"",VLOOKUP(L6,ServicesNCV,3,FALSE))</f>
        <v>0.57291666666666663</v>
      </c>
      <c r="N7" s="20"/>
      <c r="O7" s="4">
        <f>IF(ISNA(VLOOKUP(N6,ServicesNCV,3,FALSE)),"",VLOOKUP(N6,ServicesNCV,3,FALSE))</f>
        <v>0.54166666666666663</v>
      </c>
    </row>
    <row r="8" spans="1:18" ht="15" customHeight="1" x14ac:dyDescent="0.25">
      <c r="A8" s="30">
        <v>-3.1</v>
      </c>
    </row>
    <row r="9" spans="1:18" x14ac:dyDescent="0.25">
      <c r="A9" s="30"/>
    </row>
    <row r="10" spans="1:18" x14ac:dyDescent="0.25">
      <c r="A10" s="30">
        <v>-3.2</v>
      </c>
      <c r="Q10" s="6"/>
    </row>
    <row r="11" spans="1:18" x14ac:dyDescent="0.25">
      <c r="A11" s="30"/>
    </row>
    <row r="12" spans="1:18" x14ac:dyDescent="0.25">
      <c r="A12" s="31">
        <v>4</v>
      </c>
      <c r="B12" s="16">
        <v>4</v>
      </c>
      <c r="C12" s="11">
        <f>IF(ISNA(VLOOKUP(B12,ServicesNCV,2,FALSE)),"",VLOOKUP(B12,ServicesNCV,2,FALSE))</f>
        <v>0.16319444444444445</v>
      </c>
      <c r="D12" s="16">
        <v>300</v>
      </c>
      <c r="E12" s="11">
        <f>IF(ISNA(VLOOKUP(D12,ServicesNCV,2,FALSE)),"",VLOOKUP(D12,ServicesNCV,2,FALSE))</f>
        <v>0.16666666666666666</v>
      </c>
      <c r="F12" s="16">
        <v>300</v>
      </c>
      <c r="G12" s="11">
        <f>IF(ISNA(VLOOKUP(F12,ServicesNCV,2,FALSE)),"",VLOOKUP(F12,ServicesNCV,2,FALSE))</f>
        <v>0.16666666666666666</v>
      </c>
      <c r="H12" s="16" t="s">
        <v>11</v>
      </c>
      <c r="I12" s="11" t="str">
        <f>IF(ISNA(VLOOKUP(H12,ServicesNCV,2,FALSE)),"",VLOOKUP(H12,ServicesNCV,2,FALSE))</f>
        <v/>
      </c>
      <c r="J12" s="16">
        <v>12</v>
      </c>
      <c r="K12" s="11">
        <f>IF(ISNA(VLOOKUP(J12,ServicesNCV,2,FALSE)),"",VLOOKUP(J12,ServicesNCV,2,FALSE))</f>
        <v>0.28819444444444448</v>
      </c>
      <c r="L12" s="16" t="s">
        <v>13</v>
      </c>
      <c r="M12" s="11" t="str">
        <f>IF(ISNA(VLOOKUP(L12,ServicesNCV,2,FALSE)),"",VLOOKUP(L12,ServicesNCV,2,FALSE))</f>
        <v/>
      </c>
      <c r="N12" s="16" t="s">
        <v>12</v>
      </c>
      <c r="O12" s="11" t="str">
        <f>IF(ISNA(VLOOKUP(N12,ServicesNCV,2,FALSE)),"",VLOOKUP(N12,ServicesNCV,2,FALSE))</f>
        <v/>
      </c>
    </row>
    <row r="13" spans="1:18" x14ac:dyDescent="0.25">
      <c r="A13" s="32"/>
      <c r="B13" s="18"/>
      <c r="C13" s="12">
        <f>IF(ISNA(VLOOKUP(B12,ServicesNCV,3,FALSE)),"",VLOOKUP(B12,ServicesNCV,3,FALSE))</f>
        <v>0.41666666666666669</v>
      </c>
      <c r="D13" s="18"/>
      <c r="E13" s="12">
        <f>IF(ISNA(VLOOKUP(D12,ServicesNCV,3,FALSE)),"",VLOOKUP(D12,ServicesNCV,3,FALSE))</f>
        <v>0.54166666666666663</v>
      </c>
      <c r="F13" s="18"/>
      <c r="G13" s="12">
        <f>IF(ISNA(VLOOKUP(F12,ServicesNCV,3,FALSE)),"",VLOOKUP(F12,ServicesNCV,3,FALSE))</f>
        <v>0.54166666666666663</v>
      </c>
      <c r="H13" s="18"/>
      <c r="I13" s="12" t="str">
        <f>IF(ISNA(VLOOKUP(H12,ServicesNCV,3,FALSE)),"",VLOOKUP(H12,ServicesNCV,3,FALSE))</f>
        <v/>
      </c>
      <c r="J13" s="18"/>
      <c r="K13" s="12">
        <f>IF(ISNA(VLOOKUP(J12,ServicesNCV,3,FALSE)),"",VLOOKUP(J12,ServicesNCV,3,FALSE))</f>
        <v>0.58333333333333337</v>
      </c>
      <c r="L13" s="18"/>
      <c r="M13" s="12" t="str">
        <f>IF(ISNA(VLOOKUP(L12,ServicesNCV,3,FALSE)),"",VLOOKUP(L12,ServicesNCV,3,FALSE))</f>
        <v/>
      </c>
      <c r="N13" s="18"/>
      <c r="O13" s="12" t="str">
        <f>IF(ISNA(VLOOKUP(N12,ServicesNCV,3,FALSE)),"",VLOOKUP(N12,ServicesNCV,3,FALSE))</f>
        <v/>
      </c>
    </row>
    <row r="14" spans="1:18" x14ac:dyDescent="0.25">
      <c r="A14" s="31">
        <v>5</v>
      </c>
      <c r="B14" s="16">
        <v>14</v>
      </c>
      <c r="C14" s="11">
        <f>IF(ISNA(VLOOKUP(B14,ServicesNCV,2,FALSE)),"",VLOOKUP(B14,ServicesNCV,2,FALSE))</f>
        <v>0.4375</v>
      </c>
      <c r="D14" s="16">
        <v>304</v>
      </c>
      <c r="E14" s="11">
        <f>IF(ISNA(VLOOKUP(D14,ServicesNCV,2,FALSE)),"",VLOOKUP(D14,ServicesNCV,2,FALSE))</f>
        <v>0.43402777777777773</v>
      </c>
      <c r="F14" s="16" t="s">
        <v>12</v>
      </c>
      <c r="G14" s="11" t="str">
        <f>IF(ISNA(VLOOKUP(F14,ServicesNCV,2,FALSE)),"",VLOOKUP(F14,ServicesNCV,2,FALSE))</f>
        <v/>
      </c>
      <c r="H14" s="16">
        <v>18</v>
      </c>
      <c r="I14" s="11">
        <f>IF(ISNA(VLOOKUP(H14,ServicesNCV,2,FALSE)),"",VLOOKUP(H14,ServicesNCV,2,FALSE))</f>
        <v>0.4861111111111111</v>
      </c>
      <c r="J14" s="16">
        <v>307</v>
      </c>
      <c r="K14" s="11">
        <f>IF(ISNA(VLOOKUP(J14,ServicesNCV,2,FALSE)),"",VLOOKUP(J14,ServicesNCV,2,FALSE))</f>
        <v>0.67708333333333337</v>
      </c>
      <c r="L14" s="16">
        <v>78</v>
      </c>
      <c r="M14" s="11">
        <f>IF(ISNA(VLOOKUP(L14,ServicesNCV,2,FALSE)),"",VLOOKUP(L14,ServicesNCV,2,FALSE))</f>
        <v>0.6875</v>
      </c>
      <c r="N14" s="16">
        <v>79</v>
      </c>
      <c r="O14" s="11">
        <f>IF(ISNA(VLOOKUP(N14,ServicesNCV,2,FALSE)),"",VLOOKUP(N14,ServicesNCV,2,FALSE))</f>
        <v>0.70486111111111116</v>
      </c>
      <c r="Q14" s="5"/>
      <c r="R14" s="5"/>
    </row>
    <row r="15" spans="1:18" x14ac:dyDescent="0.25">
      <c r="A15" s="33"/>
      <c r="B15" s="17"/>
      <c r="C15" s="12">
        <f>IF(ISNA(VLOOKUP(B14,ServicesNCV,3,FALSE)),"",VLOOKUP(B14,ServicesNCV,3,FALSE))</f>
        <v>0.78819444444444453</v>
      </c>
      <c r="D15" s="17"/>
      <c r="E15" s="12">
        <f>IF(ISNA(VLOOKUP(D14,ServicesNCV,3,FALSE)),"",VLOOKUP(D14,ServicesNCV,3,FALSE))</f>
        <v>0.79166666666666663</v>
      </c>
      <c r="F15" s="17"/>
      <c r="G15" s="12" t="str">
        <f>IF(ISNA(VLOOKUP(F14,ServicesNCV,3,FALSE)),"",VLOOKUP(F14,ServicesNCV,3,FALSE))</f>
        <v/>
      </c>
      <c r="H15" s="17"/>
      <c r="I15" s="12">
        <f>IF(ISNA(VLOOKUP(H14,ServicesNCV,3,FALSE)),"",VLOOKUP(H14,ServicesNCV,3,FALSE))</f>
        <v>0.86111111111111116</v>
      </c>
      <c r="J15" s="17"/>
      <c r="K15" s="12">
        <f>IF(ISNA(VLOOKUP(J14,ServicesNCV,3,FALSE)),"",VLOOKUP(J14,ServicesNCV,3,FALSE))</f>
        <v>6.9444444444444441E-3</v>
      </c>
      <c r="L15" s="17"/>
      <c r="M15" s="12">
        <f>IF(ISNA(VLOOKUP(L14,ServicesNCV,3,FALSE)),"",VLOOKUP(L14,ServicesNCV,3,FALSE))</f>
        <v>4.8611111111111112E-2</v>
      </c>
      <c r="N15" s="17"/>
      <c r="O15" s="12">
        <f>IF(ISNA(VLOOKUP(N14,ServicesNCV,3,FALSE)),"",VLOOKUP(N14,ServicesNCV,3,FALSE))</f>
        <v>0.95486111111111116</v>
      </c>
      <c r="Q15" s="5"/>
      <c r="R15" s="5"/>
    </row>
    <row r="16" spans="1:18" x14ac:dyDescent="0.25">
      <c r="A16" s="31">
        <v>6</v>
      </c>
      <c r="B16" s="16" t="s">
        <v>11</v>
      </c>
      <c r="C16" s="11" t="str">
        <f>IF(ISNA(VLOOKUP(B16,ServicesNCV,2,FALSE)),"",VLOOKUP(B16,ServicesNCV,2,FALSE))</f>
        <v/>
      </c>
      <c r="D16" s="16" t="s">
        <v>2</v>
      </c>
      <c r="E16" s="11" t="str">
        <f>IF(ISNA(VLOOKUP(D16,ServicesNCV,2,FALSE)),"",VLOOKUP(D16,ServicesNCV,2,FALSE))</f>
        <v/>
      </c>
      <c r="F16" s="16">
        <v>307</v>
      </c>
      <c r="G16" s="11">
        <f>IF(ISNA(VLOOKUP(F16,ServicesNCV,2,FALSE)),"",VLOOKUP(F16,ServicesNCV,2,FALSE))</f>
        <v>0.67708333333333337</v>
      </c>
      <c r="H16" s="16">
        <v>20</v>
      </c>
      <c r="I16" s="11">
        <f>IF(ISNA(VLOOKUP(H16,ServicesNCV,2,FALSE)),"",VLOOKUP(H16,ServicesNCV,2,FALSE))</f>
        <v>0.59375</v>
      </c>
      <c r="J16" s="16">
        <v>24</v>
      </c>
      <c r="K16" s="11">
        <f>IF(ISNA(VLOOKUP(J16,ServicesNCV,2,FALSE)),"",VLOOKUP(J16,ServicesNCV,2,FALSE))</f>
        <v>0.54513888888888895</v>
      </c>
      <c r="L16" s="16" t="s">
        <v>11</v>
      </c>
      <c r="M16" s="11" t="str">
        <f>IF(ISNA(VLOOKUP(L16,ServicesNCV,2,FALSE)),"",VLOOKUP(L16,ServicesNCV,2,FALSE))</f>
        <v/>
      </c>
      <c r="N16" s="16" t="s">
        <v>13</v>
      </c>
      <c r="O16" s="11" t="str">
        <f>IF(ISNA(VLOOKUP(N16,ServicesNCV,2,FALSE)),"",VLOOKUP(N16,ServicesNCV,2,FALSE))</f>
        <v/>
      </c>
      <c r="Q16" s="5"/>
      <c r="R16" s="5"/>
    </row>
    <row r="17" spans="1:15" x14ac:dyDescent="0.25">
      <c r="A17" s="33"/>
      <c r="B17" s="17"/>
      <c r="C17" s="12" t="str">
        <f>IF(ISNA(VLOOKUP(B16,ServicesNCV,3,FALSE)),"",VLOOKUP(B16,ServicesNCV,3,FALSE))</f>
        <v/>
      </c>
      <c r="D17" s="17"/>
      <c r="E17" s="12" t="str">
        <f>IF(ISNA(VLOOKUP(D16,ServicesNCV,3,FALSE)),"",VLOOKUP(D16,ServicesNCV,3,FALSE))</f>
        <v/>
      </c>
      <c r="F17" s="17"/>
      <c r="G17" s="12">
        <f>IF(ISNA(VLOOKUP(F16,ServicesNCV,3,FALSE)),"",VLOOKUP(F16,ServicesNCV,3,FALSE))</f>
        <v>6.9444444444444441E-3</v>
      </c>
      <c r="H17" s="17"/>
      <c r="I17" s="12">
        <f>IF(ISNA(VLOOKUP(H16,ServicesNCV,3,FALSE)),"",VLOOKUP(H16,ServicesNCV,3,FALSE))</f>
        <v>0.94097222222222221</v>
      </c>
      <c r="J17" s="17"/>
      <c r="K17" s="12">
        <f>IF(ISNA(VLOOKUP(J16,ServicesNCV,3,FALSE)),"",VLOOKUP(J16,ServicesNCV,3,FALSE))</f>
        <v>0.89930555555555547</v>
      </c>
      <c r="L17" s="17"/>
      <c r="M17" s="12" t="str">
        <f>IF(ISNA(VLOOKUP(L16,ServicesNCV,3,FALSE)),"",VLOOKUP(L16,ServicesNCV,3,FALSE))</f>
        <v/>
      </c>
      <c r="N17" s="17"/>
      <c r="O17" s="12" t="str">
        <f>IF(ISNA(VLOOKUP(N16,ServicesNCV,3,FALSE)),"",VLOOKUP(N16,ServicesNCV,3,FALSE))</f>
        <v/>
      </c>
    </row>
    <row r="18" spans="1:15" x14ac:dyDescent="0.25">
      <c r="A18" s="31">
        <v>7</v>
      </c>
      <c r="B18" s="16">
        <v>304</v>
      </c>
      <c r="C18" s="11">
        <f>IF(ISNA(VLOOKUP(B18,ServicesNCV,2,FALSE)),"",VLOOKUP(B18,ServicesNCV,2,FALSE))</f>
        <v>0.43402777777777773</v>
      </c>
      <c r="D18" s="16">
        <v>16</v>
      </c>
      <c r="E18" s="11">
        <f>IF(ISNA(VLOOKUP(D18,ServicesNCV,2,FALSE)),"",VLOOKUP(D18,ServicesNCV,2,FALSE))</f>
        <v>0.46527777777777773</v>
      </c>
      <c r="F18" s="16" t="s">
        <v>11</v>
      </c>
      <c r="G18" s="11" t="str">
        <f>IF(ISNA(VLOOKUP(F18,ServicesNCV,2,FALSE)),"",VLOOKUP(F18,ServicesNCV,2,FALSE))</f>
        <v/>
      </c>
      <c r="H18" s="16">
        <v>9</v>
      </c>
      <c r="I18" s="11">
        <f>IF(ISNA(VLOOKUP(H18,ServicesNCV,2,FALSE)),"",VLOOKUP(H18,ServicesNCV,2,FALSE))</f>
        <v>0.23611111111111113</v>
      </c>
      <c r="J18" s="16">
        <v>302</v>
      </c>
      <c r="K18" s="11">
        <f>IF(ISNA(VLOOKUP(J18,ServicesNCV,2,FALSE)),"",VLOOKUP(J18,ServicesNCV,2,FALSE))</f>
        <v>0.20138888888888887</v>
      </c>
      <c r="L18" s="16">
        <v>62</v>
      </c>
      <c r="M18" s="11">
        <f>IF(ISNA(VLOOKUP(L18,ServicesNCV,2,FALSE)),"",VLOOKUP(L18,ServicesNCV,2,FALSE))</f>
        <v>0.16666666666666666</v>
      </c>
      <c r="N18" s="16">
        <v>62</v>
      </c>
      <c r="O18" s="11">
        <f>IF(ISNA(VLOOKUP(N18,ServicesNCV,2,FALSE)),"",VLOOKUP(N18,ServicesNCV,2,FALSE))</f>
        <v>0.16666666666666666</v>
      </c>
    </row>
    <row r="19" spans="1:15" x14ac:dyDescent="0.25">
      <c r="A19" s="32"/>
      <c r="B19" s="18"/>
      <c r="C19" s="12">
        <f>IF(ISNA(VLOOKUP(B18,ServicesNCV,3,FALSE)),"",VLOOKUP(B18,ServicesNCV,3,FALSE))</f>
        <v>0.79166666666666663</v>
      </c>
      <c r="D19" s="18"/>
      <c r="E19" s="12">
        <f>IF(ISNA(VLOOKUP(D18,ServicesNCV,3,FALSE)),"",VLOOKUP(D18,ServicesNCV,3,FALSE))</f>
        <v>0.81944444444444453</v>
      </c>
      <c r="F19" s="18"/>
      <c r="G19" s="12" t="str">
        <f>IF(ISNA(VLOOKUP(F18,ServicesNCV,3,FALSE)),"",VLOOKUP(F18,ServicesNCV,3,FALSE))</f>
        <v/>
      </c>
      <c r="H19" s="18"/>
      <c r="I19" s="12">
        <f>IF(ISNA(VLOOKUP(H18,ServicesNCV,3,FALSE)),"",VLOOKUP(H18,ServicesNCV,3,FALSE))</f>
        <v>0.60416666666666663</v>
      </c>
      <c r="J19" s="18"/>
      <c r="K19" s="12">
        <f>IF(ISNA(VLOOKUP(J18,ServicesNCV,3,FALSE)),"",VLOOKUP(J18,ServicesNCV,3,FALSE))</f>
        <v>0.54513888888888895</v>
      </c>
      <c r="L19" s="18"/>
      <c r="M19" s="12">
        <f>IF(ISNA(VLOOKUP(L18,ServicesNCV,3,FALSE)),"",VLOOKUP(L18,ServicesNCV,3,FALSE))</f>
        <v>0.5</v>
      </c>
      <c r="N19" s="18"/>
      <c r="O19" s="12">
        <f>IF(ISNA(VLOOKUP(N18,ServicesNCV,3,FALSE)),"",VLOOKUP(N18,ServicesNCV,3,FALSE))</f>
        <v>0.5</v>
      </c>
    </row>
    <row r="20" spans="1:15" x14ac:dyDescent="0.25">
      <c r="A20" s="31">
        <v>8</v>
      </c>
      <c r="B20" s="16">
        <v>300</v>
      </c>
      <c r="C20" s="11">
        <f>IF(ISNA(VLOOKUP(B20,ServicesNCV,2,FALSE)),"",VLOOKUP(B20,ServicesNCV,2,FALSE))</f>
        <v>0.16666666666666666</v>
      </c>
      <c r="D20" s="16" t="s">
        <v>13</v>
      </c>
      <c r="E20" s="11" t="str">
        <f>IF(ISNA(VLOOKUP(D20,ServicesNCV,2,FALSE)),"",VLOOKUP(D20,ServicesNCV,2,FALSE))</f>
        <v/>
      </c>
      <c r="F20" s="16">
        <v>30</v>
      </c>
      <c r="G20" s="11">
        <f>IF(ISNA(VLOOKUP(F20,ServicesNCV,2,FALSE)),"",VLOOKUP(F20,ServicesNCV,2,FALSE))</f>
        <v>0.33333333333333331</v>
      </c>
      <c r="H20" s="16">
        <v>15</v>
      </c>
      <c r="I20" s="11">
        <f>IF(ISNA(VLOOKUP(H20,ServicesNCV,2,FALSE)),"",VLOOKUP(H20,ServicesNCV,2,FALSE))</f>
        <v>0.57638888888888895</v>
      </c>
      <c r="J20" s="16">
        <v>15</v>
      </c>
      <c r="K20" s="11">
        <f>IF(ISNA(VLOOKUP(J20,ServicesNCV,2,FALSE)),"",VLOOKUP(J20,ServicesNCV,2,FALSE))</f>
        <v>0.57638888888888895</v>
      </c>
      <c r="L20" s="16" t="s">
        <v>11</v>
      </c>
      <c r="M20" s="11" t="str">
        <f>IF(ISNA(VLOOKUP(L20,ServicesNCV,2,FALSE)),"",VLOOKUP(L20,ServicesNCV,2,FALSE))</f>
        <v/>
      </c>
      <c r="N20" s="16" t="s">
        <v>12</v>
      </c>
      <c r="O20" s="11" t="str">
        <f>IF(ISNA(VLOOKUP(N20,ServicesNCV,2,FALSE)),"",VLOOKUP(N20,ServicesNCV,2,FALSE))</f>
        <v/>
      </c>
    </row>
    <row r="21" spans="1:15" x14ac:dyDescent="0.25">
      <c r="A21" s="32"/>
      <c r="B21" s="17"/>
      <c r="C21" s="12">
        <f>IF(ISNA(VLOOKUP(B20,ServicesNCV,3,FALSE)),"",VLOOKUP(B20,ServicesNCV,3,FALSE))</f>
        <v>0.54166666666666663</v>
      </c>
      <c r="D21" s="17"/>
      <c r="E21" s="12" t="str">
        <f>IF(ISNA(VLOOKUP(D20,ServicesNCV,3,FALSE)),"",VLOOKUP(D20,ServicesNCV,3,FALSE))</f>
        <v/>
      </c>
      <c r="F21" s="17"/>
      <c r="G21" s="12">
        <f>IF(ISNA(VLOOKUP(F20,ServicesNCV,3,FALSE)),"",VLOOKUP(F20,ServicesNCV,3,FALSE))</f>
        <v>0.70138888888888884</v>
      </c>
      <c r="H21" s="17"/>
      <c r="I21" s="12">
        <f>IF(ISNA(VLOOKUP(H20,ServicesNCV,3,FALSE)),"",VLOOKUP(H20,ServicesNCV,3,FALSE))</f>
        <v>0.89930555555555547</v>
      </c>
      <c r="J21" s="17"/>
      <c r="K21" s="12">
        <f>IF(ISNA(VLOOKUP(J20,ServicesNCV,3,FALSE)),"",VLOOKUP(J20,ServicesNCV,3,FALSE))</f>
        <v>0.89930555555555547</v>
      </c>
      <c r="L21" s="17"/>
      <c r="M21" s="12" t="str">
        <f>IF(ISNA(VLOOKUP(L20,ServicesNCV,3,FALSE)),"",VLOOKUP(L20,ServicesNCV,3,FALSE))</f>
        <v/>
      </c>
      <c r="N21" s="17"/>
      <c r="O21" s="12" t="str">
        <f>IF(ISNA(VLOOKUP(N20,ServicesNCV,3,FALSE)),"",VLOOKUP(N20,ServicesNCV,3,FALSE))</f>
        <v/>
      </c>
    </row>
    <row r="22" spans="1:15" x14ac:dyDescent="0.25">
      <c r="A22" s="31">
        <v>9</v>
      </c>
      <c r="B22" s="16" t="s">
        <v>12</v>
      </c>
      <c r="C22" s="11" t="str">
        <f>IF(ISNA(VLOOKUP(B22,ServicesNCV,2,FALSE)),"",VLOOKUP(B22,ServicesNCV,2,FALSE))</f>
        <v/>
      </c>
      <c r="D22" s="16">
        <v>14</v>
      </c>
      <c r="E22" s="11">
        <f>IF(ISNA(VLOOKUP(D22,ServicesNCV,2,FALSE)),"",VLOOKUP(D22,ServicesNCV,2,FALSE))</f>
        <v>0.4375</v>
      </c>
      <c r="F22" s="16" t="s">
        <v>12</v>
      </c>
      <c r="G22" s="11" t="str">
        <f>IF(ISNA(VLOOKUP(F22,ServicesNCV,2,FALSE)),"",VLOOKUP(F22,ServicesNCV,2,FALSE))</f>
        <v/>
      </c>
      <c r="H22" s="16">
        <v>307</v>
      </c>
      <c r="I22" s="11">
        <f>IF(ISNA(VLOOKUP(H22,ServicesNCV,2,FALSE)),"",VLOOKUP(H22,ServicesNCV,2,FALSE))</f>
        <v>0.67708333333333337</v>
      </c>
      <c r="J22" s="16">
        <v>20</v>
      </c>
      <c r="K22" s="11">
        <f>IF(ISNA(VLOOKUP(J22,ServicesNCV,2,FALSE)),"",VLOOKUP(J22,ServicesNCV,2,FALSE))</f>
        <v>0.59375</v>
      </c>
      <c r="L22" s="16">
        <v>74</v>
      </c>
      <c r="M22" s="11">
        <f>IF(ISNA(VLOOKUP(L22,ServicesNCV,2,FALSE)),"",VLOOKUP(L22,ServicesNCV,2,FALSE))</f>
        <v>0.56597222222222221</v>
      </c>
      <c r="N22" s="16">
        <v>73</v>
      </c>
      <c r="O22" s="11">
        <f>IF(ISNA(VLOOKUP(N22,ServicesNCV,2,FALSE)),"",VLOOKUP(N22,ServicesNCV,2,FALSE))</f>
        <v>0.51736111111111105</v>
      </c>
    </row>
    <row r="23" spans="1:15" x14ac:dyDescent="0.25">
      <c r="A23" s="32"/>
      <c r="B23" s="17"/>
      <c r="C23" s="12" t="str">
        <f>IF(ISNA(VLOOKUP(B22,ServicesNCV,3,FALSE)),"",VLOOKUP(B22,ServicesNCV,3,FALSE))</f>
        <v/>
      </c>
      <c r="D23" s="18"/>
      <c r="E23" s="12">
        <f>IF(ISNA(VLOOKUP(D22,ServicesNCV,3,FALSE)),"",VLOOKUP(D22,ServicesNCV,3,FALSE))</f>
        <v>0.78819444444444453</v>
      </c>
      <c r="F23" s="17"/>
      <c r="G23" s="12" t="str">
        <f>IF(ISNA(VLOOKUP(F22,ServicesNCV,3,FALSE)),"",VLOOKUP(F22,ServicesNCV,3,FALSE))</f>
        <v/>
      </c>
      <c r="H23" s="18"/>
      <c r="I23" s="12">
        <f>IF(ISNA(VLOOKUP(H22,ServicesNCV,3,FALSE)),"",VLOOKUP(H22,ServicesNCV,3,FALSE))</f>
        <v>6.9444444444444441E-3</v>
      </c>
      <c r="J23" s="18"/>
      <c r="K23" s="12">
        <f>IF(ISNA(VLOOKUP(J22,ServicesNCV,3,FALSE)),"",VLOOKUP(J22,ServicesNCV,3,FALSE))</f>
        <v>0.94097222222222221</v>
      </c>
      <c r="L23" s="18"/>
      <c r="M23" s="12">
        <f>IF(ISNA(VLOOKUP(L22,ServicesNCV,3,FALSE)),"",VLOOKUP(L22,ServicesNCV,3,FALSE))</f>
        <v>0.93402777777777779</v>
      </c>
      <c r="N23" s="18"/>
      <c r="O23" s="12">
        <f>IF(ISNA(VLOOKUP(N22,ServicesNCV,3,FALSE)),"",VLOOKUP(N22,ServicesNCV,3,FALSE))</f>
        <v>0.86111111111111116</v>
      </c>
    </row>
    <row r="24" spans="1:15" x14ac:dyDescent="0.25">
      <c r="A24" s="31">
        <v>10</v>
      </c>
      <c r="B24" s="16" t="s">
        <v>11</v>
      </c>
      <c r="C24" s="11" t="str">
        <f>IF(ISNA(VLOOKUP(B24,ServicesNCV,2,FALSE)),"",VLOOKUP(B24,ServicesNCV,2,FALSE))</f>
        <v/>
      </c>
      <c r="D24" s="16">
        <v>30</v>
      </c>
      <c r="E24" s="11">
        <f>IF(ISNA(VLOOKUP(D24,ServicesNCV,2,FALSE)),"",VLOOKUP(D24,ServicesNCV,2,FALSE))</f>
        <v>0.33333333333333331</v>
      </c>
      <c r="F24" s="16" t="s">
        <v>13</v>
      </c>
      <c r="G24" s="11" t="str">
        <f>IF(ISNA(VLOOKUP(F24,ServicesNCV,2,FALSE)),"",VLOOKUP(F24,ServicesNCV,2,FALSE))</f>
        <v/>
      </c>
      <c r="H24" s="16">
        <v>12</v>
      </c>
      <c r="I24" s="11">
        <f>IF(ISNA(VLOOKUP(H24,ServicesNCV,2,FALSE)),"",VLOOKUP(H24,ServicesNCV,2,FALSE))</f>
        <v>0.28819444444444448</v>
      </c>
      <c r="J24" s="16">
        <v>2</v>
      </c>
      <c r="K24" s="11">
        <f>IF(ISNA(VLOOKUP(J24,ServicesNCV,2,FALSE)),"",VLOOKUP(J24,ServicesNCV,2,FALSE))</f>
        <v>0.19791666666666666</v>
      </c>
      <c r="L24" s="16" t="s">
        <v>12</v>
      </c>
      <c r="M24" s="11" t="str">
        <f>IF(ISNA(VLOOKUP(L24,ServicesNCV,2,FALSE)),"",VLOOKUP(L24,ServicesNCV,2,FALSE))</f>
        <v/>
      </c>
      <c r="N24" s="16" t="s">
        <v>11</v>
      </c>
      <c r="O24" s="11" t="str">
        <f>IF(ISNA(VLOOKUP(N24,ServicesNCV,2,FALSE)),"",VLOOKUP(N24,ServicesNCV,2,FALSE))</f>
        <v/>
      </c>
    </row>
    <row r="25" spans="1:15" x14ac:dyDescent="0.25">
      <c r="A25" s="33"/>
      <c r="B25" s="17"/>
      <c r="C25" s="12" t="str">
        <f>IF(ISNA(VLOOKUP(B24,ServicesNCV,3,FALSE)),"",VLOOKUP(B24,ServicesNCV,3,FALSE))</f>
        <v/>
      </c>
      <c r="D25" s="17"/>
      <c r="E25" s="12">
        <f>IF(ISNA(VLOOKUP(D24,ServicesNCV,3,FALSE)),"",VLOOKUP(D24,ServicesNCV,3,FALSE))</f>
        <v>0.70138888888888884</v>
      </c>
      <c r="F25" s="17"/>
      <c r="G25" s="12" t="str">
        <f>IF(ISNA(VLOOKUP(F24,ServicesNCV,3,FALSE)),"",VLOOKUP(F24,ServicesNCV,3,FALSE))</f>
        <v/>
      </c>
      <c r="H25" s="17"/>
      <c r="I25" s="12">
        <f>IF(ISNA(VLOOKUP(H24,ServicesNCV,3,FALSE)),"",VLOOKUP(H24,ServicesNCV,3,FALSE))</f>
        <v>0.58333333333333337</v>
      </c>
      <c r="J25" s="17"/>
      <c r="K25" s="12">
        <f>IF(ISNA(VLOOKUP(J24,ServicesNCV,3,FALSE)),"",VLOOKUP(J24,ServicesNCV,3,FALSE))</f>
        <v>0.5625</v>
      </c>
      <c r="L25" s="17"/>
      <c r="M25" s="12" t="str">
        <f>IF(ISNA(VLOOKUP(L24,ServicesNCV,3,FALSE)),"",VLOOKUP(L24,ServicesNCV,3,FALSE))</f>
        <v/>
      </c>
      <c r="N25" s="17"/>
      <c r="O25" s="12" t="str">
        <f>IF(ISNA(VLOOKUP(N24,ServicesNCV,3,FALSE)),"",VLOOKUP(N24,ServicesNCV,3,FALSE))</f>
        <v/>
      </c>
    </row>
    <row r="26" spans="1:15" x14ac:dyDescent="0.25">
      <c r="A26" s="30">
        <v>-10.1</v>
      </c>
      <c r="B26" s="23"/>
      <c r="C26" s="7"/>
      <c r="D26" s="23"/>
      <c r="E26" s="7"/>
      <c r="F26" s="23"/>
      <c r="G26" s="7"/>
      <c r="H26" s="23"/>
      <c r="I26" s="7"/>
      <c r="J26" s="23"/>
      <c r="K26" s="7"/>
      <c r="L26" s="23"/>
      <c r="M26" s="7"/>
      <c r="N26" s="23"/>
      <c r="O26" s="7"/>
    </row>
    <row r="27" spans="1:15" x14ac:dyDescent="0.25">
      <c r="A27" s="30"/>
      <c r="B27" s="24"/>
      <c r="C27" s="6"/>
      <c r="D27" s="24"/>
      <c r="E27" s="6"/>
      <c r="F27" s="24"/>
      <c r="G27" s="6"/>
      <c r="H27" s="24"/>
      <c r="I27" s="6"/>
      <c r="J27" s="24"/>
      <c r="K27" s="6"/>
      <c r="L27" s="24"/>
      <c r="M27" s="6"/>
      <c r="N27" s="24"/>
      <c r="O27" s="6"/>
    </row>
    <row r="28" spans="1:15" x14ac:dyDescent="0.25">
      <c r="A28" s="30">
        <v>-10.199999999999999</v>
      </c>
      <c r="B28" s="24"/>
      <c r="C28" s="6"/>
      <c r="D28" s="24"/>
      <c r="E28" s="6"/>
      <c r="F28" s="24"/>
      <c r="G28" s="6"/>
      <c r="H28" s="24"/>
      <c r="I28" s="6"/>
      <c r="J28" s="24"/>
      <c r="K28" s="6"/>
      <c r="L28" s="24"/>
      <c r="M28" s="6"/>
      <c r="N28" s="24"/>
      <c r="O28" s="6"/>
    </row>
    <row r="29" spans="1:15" x14ac:dyDescent="0.25">
      <c r="A29" s="30"/>
      <c r="B29" s="24"/>
      <c r="C29" s="6"/>
      <c r="D29" s="24"/>
      <c r="E29" s="6"/>
      <c r="F29" s="24"/>
      <c r="G29" s="6"/>
      <c r="H29" s="24"/>
      <c r="I29" s="6"/>
      <c r="J29" s="24"/>
      <c r="K29" s="6"/>
      <c r="L29" s="24"/>
      <c r="M29" s="6"/>
      <c r="N29" s="24"/>
      <c r="O29" s="6"/>
    </row>
    <row r="30" spans="1:15" x14ac:dyDescent="0.25">
      <c r="A30" s="30">
        <v>-10.3</v>
      </c>
      <c r="B30" s="8"/>
      <c r="C30" s="6"/>
      <c r="D30" s="8"/>
      <c r="E30" s="6"/>
      <c r="F30" s="8"/>
      <c r="G30" s="6"/>
      <c r="H30" s="8"/>
      <c r="I30" s="6"/>
      <c r="J30" s="8"/>
      <c r="K30" s="6"/>
      <c r="L30" s="8"/>
      <c r="M30" s="6"/>
      <c r="N30" s="8"/>
      <c r="O30" s="6"/>
    </row>
    <row r="31" spans="1:15" x14ac:dyDescent="0.25">
      <c r="A31" s="30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x14ac:dyDescent="0.25">
      <c r="A32" s="29">
        <v>11</v>
      </c>
      <c r="B32" s="16">
        <v>28</v>
      </c>
      <c r="C32" s="11">
        <f>IF(ISNA(VLOOKUP(B32,ServicesNCV,2,FALSE)),"",VLOOKUP(B32,ServicesNCV,2,FALSE))</f>
        <v>0.22222222222222221</v>
      </c>
      <c r="D32" s="16" t="s">
        <v>13</v>
      </c>
      <c r="E32" s="11" t="str">
        <f>IF(ISNA(VLOOKUP(D32,ServicesNCV,2,FALSE)),"",VLOOKUP(D32,ServicesNCV,2,FALSE))</f>
        <v/>
      </c>
      <c r="F32" s="16" t="s">
        <v>11</v>
      </c>
      <c r="G32" s="11" t="str">
        <f>IF(ISNA(VLOOKUP(F32,ServicesNCV,2,FALSE)),"",VLOOKUP(F32,ServicesNCV,2,FALSE))</f>
        <v/>
      </c>
      <c r="H32" s="16">
        <v>28</v>
      </c>
      <c r="I32" s="11">
        <f>IF(ISNA(VLOOKUP(H32,ServicesNCV,2,FALSE)),"",VLOOKUP(H32,ServicesNCV,2,FALSE))</f>
        <v>0.22222222222222221</v>
      </c>
      <c r="J32" s="16">
        <v>13</v>
      </c>
      <c r="K32" s="11">
        <f>IF(ISNA(VLOOKUP(J32,ServicesNCV,2,FALSE)),"",VLOOKUP(J32,ServicesNCV,2,FALSE))</f>
        <v>0.16319444444444445</v>
      </c>
      <c r="L32" s="16">
        <v>360</v>
      </c>
      <c r="M32" s="11">
        <f>IF(ISNA(VLOOKUP(L32,ServicesNCV,2,FALSE)),"",VLOOKUP(L32,ServicesNCV,2,FALSE))</f>
        <v>0.19444444444444445</v>
      </c>
      <c r="N32" s="16">
        <v>360</v>
      </c>
      <c r="O32" s="11">
        <f>IF(ISNA(VLOOKUP(N32,ServicesNCV,2,FALSE)),"",VLOOKUP(N32,ServicesNCV,2,FALSE))</f>
        <v>0.19444444444444445</v>
      </c>
    </row>
    <row r="33" spans="1:15" x14ac:dyDescent="0.25">
      <c r="A33" s="29"/>
      <c r="B33" s="17"/>
      <c r="C33" s="12">
        <f>IF(ISNA(VLOOKUP(B32,ServicesNCV,3,FALSE)),"",VLOOKUP(B32,ServicesNCV,3,FALSE))</f>
        <v>0.55555555555555558</v>
      </c>
      <c r="D33" s="17"/>
      <c r="E33" s="12" t="str">
        <f>IF(ISNA(VLOOKUP(D32,ServicesNCV,3,FALSE)),"",VLOOKUP(D32,ServicesNCV,3,FALSE))</f>
        <v/>
      </c>
      <c r="F33" s="17"/>
      <c r="G33" s="12" t="str">
        <f>IF(ISNA(VLOOKUP(F32,ServicesNCV,3,FALSE)),"",VLOOKUP(F32,ServicesNCV,3,FALSE))</f>
        <v/>
      </c>
      <c r="H33" s="17"/>
      <c r="I33" s="12">
        <f>IF(ISNA(VLOOKUP(H32,ServicesNCV,3,FALSE)),"",VLOOKUP(H32,ServicesNCV,3,FALSE))</f>
        <v>0.55555555555555558</v>
      </c>
      <c r="J33" s="17"/>
      <c r="K33" s="12">
        <f>IF(ISNA(VLOOKUP(J32,ServicesNCV,3,FALSE)),"",VLOOKUP(J32,ServicesNCV,3,FALSE))</f>
        <v>0.5</v>
      </c>
      <c r="L33" s="17"/>
      <c r="M33" s="12">
        <f>IF(ISNA(VLOOKUP(L32,ServicesNCV,3,FALSE)),"",VLOOKUP(L32,ServicesNCV,3,FALSE))</f>
        <v>0.55902777777777779</v>
      </c>
      <c r="N33" s="17"/>
      <c r="O33" s="12">
        <f>IF(ISNA(VLOOKUP(N32,ServicesNCV,3,FALSE)),"",VLOOKUP(N32,ServicesNCV,3,FALSE))</f>
        <v>0.55902777777777779</v>
      </c>
    </row>
    <row r="34" spans="1:15" x14ac:dyDescent="0.25">
      <c r="A34" s="29">
        <v>12</v>
      </c>
      <c r="B34" s="16">
        <v>303</v>
      </c>
      <c r="C34" s="11">
        <f>IF(ISNA(VLOOKUP(B34,ServicesNCV,2,FALSE)),"",VLOOKUP(B34,ServicesNCV,2,FALSE))</f>
        <v>0.28125</v>
      </c>
      <c r="D34" s="16" t="s">
        <v>13</v>
      </c>
      <c r="E34" s="11" t="str">
        <f>IF(ISNA(VLOOKUP(D34,ServicesNCV,2,FALSE)),"",VLOOKUP(D34,ServicesNCV,2,FALSE))</f>
        <v/>
      </c>
      <c r="F34" s="16">
        <v>301</v>
      </c>
      <c r="G34" s="11">
        <f>IF(ISNA(VLOOKUP(F34,ServicesNCV,2,FALSE)),"",VLOOKUP(F34,ServicesNCV,2,FALSE))</f>
        <v>0.53472222222222221</v>
      </c>
      <c r="H34" s="16">
        <v>24</v>
      </c>
      <c r="I34" s="11">
        <f>IF(ISNA(VLOOKUP(H34,ServicesNCV,2,FALSE)),"",VLOOKUP(H34,ServicesNCV,2,FALSE))</f>
        <v>0.54513888888888895</v>
      </c>
      <c r="J34" s="16">
        <v>305</v>
      </c>
      <c r="K34" s="11">
        <f>IF(ISNA(VLOOKUP(J34,ServicesNCV,2,FALSE)),"",VLOOKUP(J34,ServicesNCV,2,FALSE))</f>
        <v>0.52430555555555558</v>
      </c>
      <c r="L34" s="16" t="s">
        <v>11</v>
      </c>
      <c r="M34" s="11" t="str">
        <f>IF(ISNA(VLOOKUP(L34,ServicesNCV,2,FALSE)),"",VLOOKUP(L34,ServicesNCV,2,FALSE))</f>
        <v/>
      </c>
      <c r="N34" s="16" t="s">
        <v>12</v>
      </c>
      <c r="O34" s="11" t="str">
        <f>IF(ISNA(VLOOKUP(N34,ServicesNCV,2,FALSE)),"",VLOOKUP(N34,ServicesNCV,2,FALSE))</f>
        <v/>
      </c>
    </row>
    <row r="35" spans="1:15" x14ac:dyDescent="0.25">
      <c r="A35" s="29"/>
      <c r="B35" s="18"/>
      <c r="C35" s="12">
        <f>IF(ISNA(VLOOKUP(B34,ServicesNCV,3,FALSE)),"",VLOOKUP(B34,ServicesNCV,3,FALSE))</f>
        <v>0.625</v>
      </c>
      <c r="D35" s="18"/>
      <c r="E35" s="12" t="str">
        <f>IF(ISNA(VLOOKUP(D34,ServicesNCV,3,FALSE)),"",VLOOKUP(D34,ServicesNCV,3,FALSE))</f>
        <v/>
      </c>
      <c r="F35" s="18"/>
      <c r="G35" s="12">
        <f>IF(ISNA(VLOOKUP(F34,ServicesNCV,3,FALSE)),"",VLOOKUP(F34,ServicesNCV,3,FALSE))</f>
        <v>0.90277777777777779</v>
      </c>
      <c r="H35" s="18"/>
      <c r="I35" s="12">
        <f>IF(ISNA(VLOOKUP(H34,ServicesNCV,3,FALSE)),"",VLOOKUP(H34,ServicesNCV,3,FALSE))</f>
        <v>0.89930555555555547</v>
      </c>
      <c r="J35" s="18"/>
      <c r="K35" s="12">
        <f>IF(ISNA(VLOOKUP(J34,ServicesNCV,3,FALSE)),"",VLOOKUP(J34,ServicesNCV,3,FALSE))</f>
        <v>0.88194444444444453</v>
      </c>
      <c r="L35" s="18"/>
      <c r="M35" s="12" t="str">
        <f>IF(ISNA(VLOOKUP(L34,ServicesNCV,3,FALSE)),"",VLOOKUP(L34,ServicesNCV,3,FALSE))</f>
        <v/>
      </c>
      <c r="N35" s="18"/>
      <c r="O35" s="12" t="str">
        <f>IF(ISNA(VLOOKUP(N34,ServicesNCV,3,FALSE)),"",VLOOKUP(N34,ServicesNCV,3,FALSE))</f>
        <v/>
      </c>
    </row>
    <row r="36" spans="1:15" x14ac:dyDescent="0.25">
      <c r="A36" s="29">
        <v>13</v>
      </c>
      <c r="B36" s="16">
        <v>24</v>
      </c>
      <c r="C36" s="11">
        <f>IF(ISNA(VLOOKUP(B36,ServicesNCV,2,FALSE)),"",VLOOKUP(B36,ServicesNCV,2,FALSE))</f>
        <v>0.54513888888888895</v>
      </c>
      <c r="D36" s="16">
        <v>15</v>
      </c>
      <c r="E36" s="11">
        <f>IF(ISNA(VLOOKUP(D36,ServicesNCV,2,FALSE)),"",VLOOKUP(D36,ServicesNCV,2,FALSE))</f>
        <v>0.57638888888888895</v>
      </c>
      <c r="F36" s="16">
        <v>19</v>
      </c>
      <c r="G36" s="11">
        <f>IF(ISNA(VLOOKUP(F36,ServicesNCV,2,FALSE)),"",VLOOKUP(F36,ServicesNCV,2,FALSE))</f>
        <v>0.51041666666666663</v>
      </c>
      <c r="H36" s="16" t="s">
        <v>13</v>
      </c>
      <c r="I36" s="11" t="str">
        <f>IF(ISNA(VLOOKUP(H36,ServicesNCV,2,FALSE)),"",VLOOKUP(H36,ServicesNCV,2,FALSE))</f>
        <v/>
      </c>
      <c r="J36" s="16">
        <v>18</v>
      </c>
      <c r="K36" s="11">
        <f>IF(ISNA(VLOOKUP(J36,ServicesNCV,2,FALSE)),"",VLOOKUP(J36,ServicesNCV,2,FALSE))</f>
        <v>0.4861111111111111</v>
      </c>
      <c r="L36" s="16">
        <v>79</v>
      </c>
      <c r="M36" s="11">
        <f>IF(ISNA(VLOOKUP(L36,ServicesNCV,2,FALSE)),"",VLOOKUP(L36,ServicesNCV,2,FALSE))</f>
        <v>0.70486111111111116</v>
      </c>
      <c r="N36" s="16">
        <v>74</v>
      </c>
      <c r="O36" s="11">
        <f>IF(ISNA(VLOOKUP(N36,ServicesNCV,2,FALSE)),"",VLOOKUP(N36,ServicesNCV,2,FALSE))</f>
        <v>0.56597222222222221</v>
      </c>
    </row>
    <row r="37" spans="1:15" x14ac:dyDescent="0.25">
      <c r="A37" s="29"/>
      <c r="B37" s="17"/>
      <c r="C37" s="12">
        <f>IF(ISNA(VLOOKUP(B36,ServicesNCV,3,FALSE)),"",VLOOKUP(B36,ServicesNCV,3,FALSE))</f>
        <v>0.89930555555555547</v>
      </c>
      <c r="D37" s="17"/>
      <c r="E37" s="12">
        <f>IF(ISNA(VLOOKUP(D36,ServicesNCV,3,FALSE)),"",VLOOKUP(D36,ServicesNCV,3,FALSE))</f>
        <v>0.89930555555555547</v>
      </c>
      <c r="F37" s="17"/>
      <c r="G37" s="12">
        <f>IF(ISNA(VLOOKUP(F36,ServicesNCV,3,FALSE)),"",VLOOKUP(F36,ServicesNCV,3,FALSE))</f>
        <v>0.80902777777777779</v>
      </c>
      <c r="H37" s="17"/>
      <c r="I37" s="12" t="str">
        <f>IF(ISNA(VLOOKUP(H36,ServicesNCV,3,FALSE)),"",VLOOKUP(H36,ServicesNCV,3,FALSE))</f>
        <v/>
      </c>
      <c r="J37" s="17"/>
      <c r="K37" s="12">
        <f>IF(ISNA(VLOOKUP(J36,ServicesNCV,3,FALSE)),"",VLOOKUP(J36,ServicesNCV,3,FALSE))</f>
        <v>0.86111111111111116</v>
      </c>
      <c r="L37" s="17"/>
      <c r="M37" s="12">
        <f>IF(ISNA(VLOOKUP(L36,ServicesNCV,3,FALSE)),"",VLOOKUP(L36,ServicesNCV,3,FALSE))</f>
        <v>0.95486111111111116</v>
      </c>
      <c r="N37" s="17"/>
      <c r="O37" s="12">
        <f>IF(ISNA(VLOOKUP(N36,ServicesNCV,3,FALSE)),"",VLOOKUP(N36,ServicesNCV,3,FALSE))</f>
        <v>0.93402777777777779</v>
      </c>
    </row>
    <row r="38" spans="1:15" x14ac:dyDescent="0.25">
      <c r="A38" s="29">
        <v>14</v>
      </c>
      <c r="B38" s="16">
        <v>15</v>
      </c>
      <c r="C38" s="11">
        <f>IF(ISNA(VLOOKUP(B38,ServicesNCV,2,FALSE)),"",VLOOKUP(B38,ServicesNCV,2,FALSE))</f>
        <v>0.57638888888888895</v>
      </c>
      <c r="D38" s="16">
        <v>19</v>
      </c>
      <c r="E38" s="11">
        <f>IF(ISNA(VLOOKUP(D38,ServicesNCV,2,FALSE)),"",VLOOKUP(D38,ServicesNCV,2,FALSE))</f>
        <v>0.51041666666666663</v>
      </c>
      <c r="F38" s="16" t="s">
        <v>13</v>
      </c>
      <c r="G38" s="11" t="str">
        <f>IF(ISNA(VLOOKUP(F38,ServicesNCV,2,FALSE)),"",VLOOKUP(F38,ServicesNCV,2,FALSE))</f>
        <v/>
      </c>
      <c r="H38" s="16">
        <v>301</v>
      </c>
      <c r="I38" s="11">
        <f>IF(ISNA(VLOOKUP(H38,ServicesNCV,2,FALSE)),"",VLOOKUP(H38,ServicesNCV,2,FALSE))</f>
        <v>0.53472222222222221</v>
      </c>
      <c r="J38" s="16">
        <v>19</v>
      </c>
      <c r="K38" s="11">
        <f>IF(ISNA(VLOOKUP(J38,ServicesNCV,2,FALSE)),"",VLOOKUP(J38,ServicesNCV,2,FALSE))</f>
        <v>0.51041666666666663</v>
      </c>
      <c r="L38" s="16" t="s">
        <v>11</v>
      </c>
      <c r="M38" s="11" t="str">
        <f>IF(ISNA(VLOOKUP(L38,ServicesNCV,2,FALSE)),"",VLOOKUP(L38,ServicesNCV,2,FALSE))</f>
        <v/>
      </c>
      <c r="N38" s="16" t="s">
        <v>11</v>
      </c>
      <c r="O38" s="11" t="str">
        <f>IF(ISNA(VLOOKUP(N38,ServicesNCV,2,FALSE)),"",VLOOKUP(N38,ServicesNCV,2,FALSE))</f>
        <v/>
      </c>
    </row>
    <row r="39" spans="1:15" x14ac:dyDescent="0.25">
      <c r="A39" s="29"/>
      <c r="B39" s="17"/>
      <c r="C39" s="12">
        <f>IF(ISNA(VLOOKUP(B38,ServicesNCV,3,FALSE)),"",VLOOKUP(B38,ServicesNCV,3,FALSE))</f>
        <v>0.89930555555555547</v>
      </c>
      <c r="D39" s="17"/>
      <c r="E39" s="12">
        <f>IF(ISNA(VLOOKUP(D38,ServicesNCV,3,FALSE)),"",VLOOKUP(D38,ServicesNCV,3,FALSE))</f>
        <v>0.80902777777777779</v>
      </c>
      <c r="F39" s="17"/>
      <c r="G39" s="12" t="str">
        <f>IF(ISNA(VLOOKUP(F38,ServicesNCV,3,FALSE)),"",VLOOKUP(F38,ServicesNCV,3,FALSE))</f>
        <v/>
      </c>
      <c r="H39" s="17"/>
      <c r="I39" s="12">
        <f>IF(ISNA(VLOOKUP(H38,ServicesNCV,3,FALSE)),"",VLOOKUP(H38,ServicesNCV,3,FALSE))</f>
        <v>0.90277777777777779</v>
      </c>
      <c r="J39" s="17"/>
      <c r="K39" s="12">
        <f>IF(ISNA(VLOOKUP(J38,ServicesNCV,3,FALSE)),"",VLOOKUP(J38,ServicesNCV,3,FALSE))</f>
        <v>0.80902777777777779</v>
      </c>
      <c r="L39" s="17"/>
      <c r="M39" s="12" t="str">
        <f>IF(ISNA(VLOOKUP(L38,ServicesNCV,3,FALSE)),"",VLOOKUP(L38,ServicesNCV,3,FALSE))</f>
        <v/>
      </c>
      <c r="N39" s="17"/>
      <c r="O39" s="12" t="str">
        <f>IF(ISNA(VLOOKUP(N38,ServicesNCV,3,FALSE)),"",VLOOKUP(N38,ServicesNCV,3,FALSE))</f>
        <v/>
      </c>
    </row>
    <row r="40" spans="1:15" x14ac:dyDescent="0.25">
      <c r="A40" s="29">
        <v>15</v>
      </c>
      <c r="B40" s="16">
        <v>6</v>
      </c>
      <c r="C40" s="11">
        <f>IF(ISNA(VLOOKUP(B40,ServicesNCV,2,FALSE)),"",VLOOKUP(B40,ServicesNCV,2,FALSE))</f>
        <v>0.23263888888888887</v>
      </c>
      <c r="D40" s="16">
        <v>13</v>
      </c>
      <c r="E40" s="11">
        <f>IF(ISNA(VLOOKUP(D40,ServicesNCV,2,FALSE)),"",VLOOKUP(D40,ServicesNCV,2,FALSE))</f>
        <v>0.16319444444444445</v>
      </c>
      <c r="F40" s="16">
        <v>302</v>
      </c>
      <c r="G40" s="11">
        <f>IF(ISNA(VLOOKUP(F40,ServicesNCV,2,FALSE)),"",VLOOKUP(F40,ServicesNCV,2,FALSE))</f>
        <v>0.20138888888888887</v>
      </c>
      <c r="H40" s="16">
        <v>13</v>
      </c>
      <c r="I40" s="11">
        <f>IF(ISNA(VLOOKUP(H40,ServicesNCV,2,FALSE)),"",VLOOKUP(H40,ServicesNCV,2,FALSE))</f>
        <v>0.16319444444444445</v>
      </c>
      <c r="J40" s="16" t="s">
        <v>13</v>
      </c>
      <c r="K40" s="11" t="str">
        <f>IF(ISNA(VLOOKUP(J40,ServicesNCV,2,FALSE)),"",VLOOKUP(J40,ServicesNCV,2,FALSE))</f>
        <v/>
      </c>
      <c r="L40" s="16">
        <v>75</v>
      </c>
      <c r="M40" s="11">
        <f>IF(ISNA(VLOOKUP(L40,ServicesNCV,2,FALSE)),"",VLOOKUP(L40,ServicesNCV,2,FALSE))</f>
        <v>0.38541666666666669</v>
      </c>
      <c r="N40" s="16">
        <v>77</v>
      </c>
      <c r="O40" s="11">
        <f>IF(ISNA(VLOOKUP(N40,ServicesNCV,2,FALSE)),"",VLOOKUP(N40,ServicesNCV,2,FALSE))</f>
        <v>0.46875</v>
      </c>
    </row>
    <row r="41" spans="1:15" x14ac:dyDescent="0.25">
      <c r="A41" s="29"/>
      <c r="B41" s="17"/>
      <c r="C41" s="12">
        <f>IF(ISNA(VLOOKUP(B40,ServicesNCV,3,FALSE)),"",VLOOKUP(B40,ServicesNCV,3,FALSE))</f>
        <v>0.53125</v>
      </c>
      <c r="D41" s="17"/>
      <c r="E41" s="12">
        <f>IF(ISNA(VLOOKUP(D40,ServicesNCV,3,FALSE)),"",VLOOKUP(D40,ServicesNCV,3,FALSE))</f>
        <v>0.5</v>
      </c>
      <c r="F41" s="17"/>
      <c r="G41" s="12">
        <f>IF(ISNA(VLOOKUP(F40,ServicesNCV,3,FALSE)),"",VLOOKUP(F40,ServicesNCV,3,FALSE))</f>
        <v>0.54513888888888895</v>
      </c>
      <c r="H41" s="17"/>
      <c r="I41" s="12">
        <f>IF(ISNA(VLOOKUP(H40,ServicesNCV,3,FALSE)),"",VLOOKUP(H40,ServicesNCV,3,FALSE))</f>
        <v>0.5</v>
      </c>
      <c r="J41" s="17"/>
      <c r="K41" s="12" t="str">
        <f>IF(ISNA(VLOOKUP(J40,ServicesNCV,3,FALSE)),"",VLOOKUP(J40,ServicesNCV,3,FALSE))</f>
        <v/>
      </c>
      <c r="L41" s="17"/>
      <c r="M41" s="12">
        <f>IF(ISNA(VLOOKUP(L40,ServicesNCV,3,FALSE)),"",VLOOKUP(L40,ServicesNCV,3,FALSE))</f>
        <v>0.73611111111111116</v>
      </c>
      <c r="N41" s="17"/>
      <c r="O41" s="12">
        <f>IF(ISNA(VLOOKUP(N40,ServicesNCV,3,FALSE)),"",VLOOKUP(N40,ServicesNCV,3,FALSE))</f>
        <v>0.71875</v>
      </c>
    </row>
    <row r="42" spans="1:15" x14ac:dyDescent="0.25">
      <c r="A42" s="29">
        <v>16</v>
      </c>
      <c r="B42" s="16" t="s">
        <v>11</v>
      </c>
      <c r="C42" s="11" t="str">
        <f>IF(ISNA(VLOOKUP(B42,ServicesNCV,2,FALSE)),"",VLOOKUP(B42,ServicesNCV,2,FALSE))</f>
        <v/>
      </c>
      <c r="D42" s="16">
        <v>303</v>
      </c>
      <c r="E42" s="11">
        <f>IF(ISNA(VLOOKUP(D42,ServicesNCV,2,FALSE)),"",VLOOKUP(D42,ServicesNCV,2,FALSE))</f>
        <v>0.28125</v>
      </c>
      <c r="F42" s="16">
        <v>28</v>
      </c>
      <c r="G42" s="11">
        <f>IF(ISNA(VLOOKUP(F42,ServicesNCV,2,FALSE)),"",VLOOKUP(F42,ServicesNCV,2,FALSE))</f>
        <v>0.22222222222222221</v>
      </c>
      <c r="H42" s="16">
        <v>300</v>
      </c>
      <c r="I42" s="11">
        <f>IF(ISNA(VLOOKUP(H42,ServicesNCV,2,FALSE)),"",VLOOKUP(H42,ServicesNCV,2,FALSE))</f>
        <v>0.16666666666666666</v>
      </c>
      <c r="J42" s="16">
        <v>4</v>
      </c>
      <c r="K42" s="11">
        <f>IF(ISNA(VLOOKUP(J42,ServicesNCV,2,FALSE)),"",VLOOKUP(J42,ServicesNCV,2,FALSE))</f>
        <v>0.16319444444444445</v>
      </c>
      <c r="L42" s="16" t="s">
        <v>12</v>
      </c>
      <c r="M42" s="11" t="str">
        <f>IF(ISNA(VLOOKUP(L42,ServicesNCV,2,FALSE)),"",VLOOKUP(L42,ServicesNCV,2,FALSE))</f>
        <v/>
      </c>
      <c r="N42" s="16" t="s">
        <v>12</v>
      </c>
      <c r="O42" s="11" t="str">
        <f>IF(ISNA(VLOOKUP(N42,ServicesNCV,2,FALSE)),"",VLOOKUP(N42,ServicesNCV,2,FALSE))</f>
        <v/>
      </c>
    </row>
    <row r="43" spans="1:15" x14ac:dyDescent="0.25">
      <c r="A43" s="29"/>
      <c r="B43" s="17"/>
      <c r="C43" s="12" t="str">
        <f>IF(ISNA(VLOOKUP(B42,ServicesNCV,3,FALSE)),"",VLOOKUP(B42,ServicesNCV,3,FALSE))</f>
        <v/>
      </c>
      <c r="D43" s="17"/>
      <c r="E43" s="12">
        <f>IF(ISNA(VLOOKUP(D42,ServicesNCV,3,FALSE)),"",VLOOKUP(D42,ServicesNCV,3,FALSE))</f>
        <v>0.625</v>
      </c>
      <c r="F43" s="17"/>
      <c r="G43" s="12">
        <f>IF(ISNA(VLOOKUP(F42,ServicesNCV,3,FALSE)),"",VLOOKUP(F42,ServicesNCV,3,FALSE))</f>
        <v>0.55555555555555558</v>
      </c>
      <c r="H43" s="17"/>
      <c r="I43" s="12">
        <f>IF(ISNA(VLOOKUP(H42,ServicesNCV,3,FALSE)),"",VLOOKUP(H42,ServicesNCV,3,FALSE))</f>
        <v>0.54166666666666663</v>
      </c>
      <c r="J43" s="17"/>
      <c r="K43" s="12">
        <f>IF(ISNA(VLOOKUP(J42,ServicesNCV,3,FALSE)),"",VLOOKUP(J42,ServicesNCV,3,FALSE))</f>
        <v>0.41666666666666669</v>
      </c>
      <c r="L43" s="17"/>
      <c r="M43" s="12" t="str">
        <f>IF(ISNA(VLOOKUP(L42,ServicesNCV,3,FALSE)),"",VLOOKUP(L42,ServicesNCV,3,FALSE))</f>
        <v/>
      </c>
      <c r="N43" s="17"/>
      <c r="O43" s="12" t="str">
        <f>IF(ISNA(VLOOKUP(N42,ServicesNCV,3,FALSE)),"",VLOOKUP(N42,ServicesNCV,3,FALSE))</f>
        <v/>
      </c>
    </row>
    <row r="44" spans="1:15" x14ac:dyDescent="0.25">
      <c r="A44" s="30">
        <v>-16.100000000000001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3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30">
        <v>-16.2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3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9">
        <v>17</v>
      </c>
      <c r="B48" s="16">
        <v>305</v>
      </c>
      <c r="C48" s="11">
        <f>IF(ISNA(VLOOKUP(B48,ServicesNCV,2,FALSE)),"",VLOOKUP(B48,ServicesNCV,2,FALSE))</f>
        <v>0.52430555555555558</v>
      </c>
      <c r="D48" s="16">
        <v>301</v>
      </c>
      <c r="E48" s="11">
        <f>IF(ISNA(VLOOKUP(D48,ServicesNCV,2,FALSE)),"",VLOOKUP(D48,ServicesNCV,2,FALSE))</f>
        <v>0.53472222222222221</v>
      </c>
      <c r="F48" s="16">
        <v>305</v>
      </c>
      <c r="G48" s="11">
        <f>IF(ISNA(VLOOKUP(F48,ServicesNCV,2,FALSE)),"",VLOOKUP(F48,ServicesNCV,2,FALSE))</f>
        <v>0.52430555555555558</v>
      </c>
      <c r="H48" s="16">
        <v>19</v>
      </c>
      <c r="I48" s="11">
        <f>IF(ISNA(VLOOKUP(H48,ServicesNCV,2,FALSE)),"",VLOOKUP(H48,ServicesNCV,2,FALSE))</f>
        <v>0.51041666666666663</v>
      </c>
      <c r="J48" s="16" t="s">
        <v>13</v>
      </c>
      <c r="K48" s="11" t="str">
        <f>IF(ISNA(VLOOKUP(J48,ServicesNCV,2,FALSE)),"",VLOOKUP(J48,ServicesNCV,2,FALSE))</f>
        <v/>
      </c>
      <c r="L48" s="16">
        <v>77</v>
      </c>
      <c r="M48" s="11">
        <f>IF(ISNA(VLOOKUP(L48,ServicesNCV,2,FALSE)),"",VLOOKUP(L48,ServicesNCV,2,FALSE))</f>
        <v>0.46875</v>
      </c>
      <c r="N48" s="16">
        <v>69</v>
      </c>
      <c r="O48" s="11">
        <f>IF(ISNA(VLOOKUP(N48,ServicesNCV,2,FALSE)),"",VLOOKUP(N48,ServicesNCV,2,FALSE))</f>
        <v>0.41319444444444442</v>
      </c>
    </row>
    <row r="49" spans="1:15" x14ac:dyDescent="0.25">
      <c r="A49" s="29"/>
      <c r="B49" s="17"/>
      <c r="C49" s="12">
        <f>IF(ISNA(VLOOKUP(B48,ServicesNCV,3,FALSE)),"",VLOOKUP(B48,ServicesNCV,3,FALSE))</f>
        <v>0.88194444444444453</v>
      </c>
      <c r="D49" s="17"/>
      <c r="E49" s="12">
        <f>IF(ISNA(VLOOKUP(D48,ServicesNCV,3,FALSE)),"",VLOOKUP(D48,ServicesNCV,3,FALSE))</f>
        <v>0.90277777777777779</v>
      </c>
      <c r="F49" s="17"/>
      <c r="G49" s="12">
        <f>IF(ISNA(VLOOKUP(F48,ServicesNCV,3,FALSE)),"",VLOOKUP(F48,ServicesNCV,3,FALSE))</f>
        <v>0.88194444444444453</v>
      </c>
      <c r="H49" s="17"/>
      <c r="I49" s="12">
        <f>IF(ISNA(VLOOKUP(H48,ServicesNCV,3,FALSE)),"",VLOOKUP(H48,ServicesNCV,3,FALSE))</f>
        <v>0.80902777777777779</v>
      </c>
      <c r="J49" s="17"/>
      <c r="K49" s="12" t="str">
        <f>IF(ISNA(VLOOKUP(J48,ServicesNCV,3,FALSE)),"",VLOOKUP(J48,ServicesNCV,3,FALSE))</f>
        <v/>
      </c>
      <c r="L49" s="17"/>
      <c r="M49" s="12">
        <f>IF(ISNA(VLOOKUP(L48,ServicesNCV,3,FALSE)),"",VLOOKUP(L48,ServicesNCV,3,FALSE))</f>
        <v>0.71875</v>
      </c>
      <c r="N49" s="17"/>
      <c r="O49" s="12">
        <f>IF(ISNA(VLOOKUP(N48,ServicesNCV,3,FALSE)),"",VLOOKUP(N48,ServicesNCV,3,FALSE))</f>
        <v>0.78125</v>
      </c>
    </row>
    <row r="50" spans="1:15" x14ac:dyDescent="0.25">
      <c r="A50" s="29">
        <v>18</v>
      </c>
      <c r="B50" s="16" t="s">
        <v>11</v>
      </c>
      <c r="C50" s="11" t="str">
        <f>IF(ISNA(VLOOKUP(B50,ServicesNCV,2,FALSE)),"",VLOOKUP(B50,ServicesNCV,2,FALSE))</f>
        <v/>
      </c>
      <c r="D50" s="16">
        <v>28</v>
      </c>
      <c r="E50" s="11">
        <f>IF(ISNA(VLOOKUP(D50,ServicesNCV,2,FALSE)),"",VLOOKUP(D50,ServicesNCV,2,FALSE))</f>
        <v>0.22222222222222221</v>
      </c>
      <c r="F50" s="16">
        <v>4</v>
      </c>
      <c r="G50" s="11">
        <f>IF(ISNA(VLOOKUP(F50,ServicesNCV,2,FALSE)),"",VLOOKUP(F50,ServicesNCV,2,FALSE))</f>
        <v>0.16319444444444445</v>
      </c>
      <c r="H50" s="16">
        <v>302</v>
      </c>
      <c r="I50" s="11">
        <f>IF(ISNA(VLOOKUP(H50,ServicesNCV,2,FALSE)),"",VLOOKUP(H50,ServicesNCV,2,FALSE))</f>
        <v>0.20138888888888887</v>
      </c>
      <c r="J50" s="16">
        <v>300</v>
      </c>
      <c r="K50" s="11">
        <f>IF(ISNA(VLOOKUP(J50,ServicesNCV,2,FALSE)),"",VLOOKUP(J50,ServicesNCV,2,FALSE))</f>
        <v>0.16666666666666666</v>
      </c>
      <c r="L50" s="16" t="s">
        <v>12</v>
      </c>
      <c r="M50" s="11" t="str">
        <f>IF(ISNA(VLOOKUP(L50,ServicesNCV,2,FALSE)),"",VLOOKUP(L50,ServicesNCV,2,FALSE))</f>
        <v/>
      </c>
      <c r="N50" s="16" t="s">
        <v>12</v>
      </c>
      <c r="O50" s="11" t="str">
        <f>IF(ISNA(VLOOKUP(N50,ServicesNCV,2,FALSE)),"",VLOOKUP(N50,ServicesNCV,2,FALSE))</f>
        <v/>
      </c>
    </row>
    <row r="51" spans="1:15" x14ac:dyDescent="0.25">
      <c r="A51" s="29"/>
      <c r="B51" s="17"/>
      <c r="C51" s="12" t="str">
        <f>IF(ISNA(VLOOKUP(B50,ServicesNCV,3,FALSE)),"",VLOOKUP(B50,ServicesNCV,3,FALSE))</f>
        <v/>
      </c>
      <c r="D51" s="17"/>
      <c r="E51" s="12">
        <f>IF(ISNA(VLOOKUP(D50,ServicesNCV,3,FALSE)),"",VLOOKUP(D50,ServicesNCV,3,FALSE))</f>
        <v>0.55555555555555558</v>
      </c>
      <c r="F51" s="17"/>
      <c r="G51" s="12">
        <f>IF(ISNA(VLOOKUP(F50,ServicesNCV,3,FALSE)),"",VLOOKUP(F50,ServicesNCV,3,FALSE))</f>
        <v>0.41666666666666669</v>
      </c>
      <c r="H51" s="17"/>
      <c r="I51" s="12">
        <f>IF(ISNA(VLOOKUP(H50,ServicesNCV,3,FALSE)),"",VLOOKUP(H50,ServicesNCV,3,FALSE))</f>
        <v>0.54513888888888895</v>
      </c>
      <c r="J51" s="17"/>
      <c r="K51" s="12">
        <f>IF(ISNA(VLOOKUP(J50,ServicesNCV,3,FALSE)),"",VLOOKUP(J50,ServicesNCV,3,FALSE))</f>
        <v>0.54166666666666663</v>
      </c>
      <c r="L51" s="17"/>
      <c r="M51" s="12" t="str">
        <f>IF(ISNA(VLOOKUP(L50,ServicesNCV,3,FALSE)),"",VLOOKUP(L50,ServicesNCV,3,FALSE))</f>
        <v/>
      </c>
      <c r="N51" s="17"/>
      <c r="O51" s="12" t="str">
        <f>IF(ISNA(VLOOKUP(N50,ServicesNCV,3,FALSE)),"",VLOOKUP(N50,ServicesNCV,3,FALSE))</f>
        <v/>
      </c>
    </row>
    <row r="52" spans="1:15" x14ac:dyDescent="0.25">
      <c r="A52" s="29">
        <v>19</v>
      </c>
      <c r="B52" s="16">
        <v>19</v>
      </c>
      <c r="C52" s="11">
        <f>IF(ISNA(VLOOKUP(B52,ServicesNCV,2,FALSE)),"",VLOOKUP(B52,ServicesNCV,2,FALSE))</f>
        <v>0.51041666666666663</v>
      </c>
      <c r="D52" s="16" t="s">
        <v>13</v>
      </c>
      <c r="E52" s="11" t="str">
        <f>IF(ISNA(VLOOKUP(D52,ServicesNCV,2,FALSE)),"",VLOOKUP(D52,ServicesNCV,2,FALSE))</f>
        <v/>
      </c>
      <c r="F52" s="16">
        <v>304</v>
      </c>
      <c r="G52" s="11">
        <f>IF(ISNA(VLOOKUP(F52,ServicesNCV,2,FALSE)),"",VLOOKUP(F52,ServicesNCV,2,FALSE))</f>
        <v>0.43402777777777773</v>
      </c>
      <c r="H52" s="16" t="s">
        <v>11</v>
      </c>
      <c r="I52" s="11" t="str">
        <f>IF(ISNA(VLOOKUP(H52,ServicesNCV,2,FALSE)),"",VLOOKUP(H52,ServicesNCV,2,FALSE))</f>
        <v/>
      </c>
      <c r="J52" s="16">
        <v>28</v>
      </c>
      <c r="K52" s="11">
        <f>IF(ISNA(VLOOKUP(J52,ServicesNCV,2,FALSE)),"",VLOOKUP(J52,ServicesNCV,2,FALSE))</f>
        <v>0.22222222222222221</v>
      </c>
      <c r="L52" s="16">
        <v>300</v>
      </c>
      <c r="M52" s="11">
        <f>IF(ISNA(VLOOKUP(L52,ServicesNCV,2,FALSE)),"",VLOOKUP(L52,ServicesNCV,2,FALSE))</f>
        <v>0.16666666666666666</v>
      </c>
      <c r="N52" s="16">
        <v>64</v>
      </c>
      <c r="O52" s="11">
        <f>IF(ISNA(VLOOKUP(N52,ServicesNCV,2,FALSE)),"",VLOOKUP(N52,ServicesNCV,2,FALSE))</f>
        <v>0.19097222222222221</v>
      </c>
    </row>
    <row r="53" spans="1:15" x14ac:dyDescent="0.25">
      <c r="A53" s="29"/>
      <c r="B53" s="17"/>
      <c r="C53" s="12">
        <f>IF(ISNA(VLOOKUP(B52,ServicesNCV,3,FALSE)),"",VLOOKUP(B52,ServicesNCV,3,FALSE))</f>
        <v>0.80902777777777779</v>
      </c>
      <c r="D53" s="17"/>
      <c r="E53" s="12" t="str">
        <f>IF(ISNA(VLOOKUP(D52,ServicesNCV,3,FALSE)),"",VLOOKUP(D52,ServicesNCV,3,FALSE))</f>
        <v/>
      </c>
      <c r="F53" s="17"/>
      <c r="G53" s="12">
        <f>IF(ISNA(VLOOKUP(F52,ServicesNCV,3,FALSE)),"",VLOOKUP(F52,ServicesNCV,3,FALSE))</f>
        <v>0.79166666666666663</v>
      </c>
      <c r="H53" s="17"/>
      <c r="I53" s="12" t="str">
        <f>IF(ISNA(VLOOKUP(H52,ServicesNCV,3,FALSE)),"",VLOOKUP(H52,ServicesNCV,3,FALSE))</f>
        <v/>
      </c>
      <c r="J53" s="17"/>
      <c r="K53" s="12">
        <f>IF(ISNA(VLOOKUP(J52,ServicesNCV,3,FALSE)),"",VLOOKUP(J52,ServicesNCV,3,FALSE))</f>
        <v>0.55555555555555558</v>
      </c>
      <c r="L53" s="17"/>
      <c r="M53" s="12">
        <f>IF(ISNA(VLOOKUP(L52,ServicesNCV,3,FALSE)),"",VLOOKUP(L52,ServicesNCV,3,FALSE))</f>
        <v>0.54166666666666663</v>
      </c>
      <c r="N53" s="17"/>
      <c r="O53" s="12">
        <f>IF(ISNA(VLOOKUP(N52,ServicesNCV,3,FALSE)),"",VLOOKUP(N52,ServicesNCV,3,FALSE))</f>
        <v>0.53819444444444442</v>
      </c>
    </row>
    <row r="54" spans="1:15" x14ac:dyDescent="0.25">
      <c r="A54" s="29">
        <v>20</v>
      </c>
      <c r="B54" s="16">
        <v>13</v>
      </c>
      <c r="C54" s="11">
        <f>IF(ISNA(VLOOKUP(B54,ServicesNCV,2,FALSE)),"",VLOOKUP(B54,ServicesNCV,2,FALSE))</f>
        <v>0.16319444444444445</v>
      </c>
      <c r="D54" s="16">
        <v>4</v>
      </c>
      <c r="E54" s="11">
        <f>IF(ISNA(VLOOKUP(D54,ServicesNCV,2,FALSE)),"",VLOOKUP(D54,ServicesNCV,2,FALSE))</f>
        <v>0.16319444444444445</v>
      </c>
      <c r="F54" s="16" t="s">
        <v>13</v>
      </c>
      <c r="G54" s="11" t="str">
        <f>IF(ISNA(VLOOKUP(F54,ServicesNCV,2,FALSE)),"",VLOOKUP(F54,ServicesNCV,2,FALSE))</f>
        <v/>
      </c>
      <c r="H54" s="16">
        <v>30</v>
      </c>
      <c r="I54" s="11">
        <f>IF(ISNA(VLOOKUP(H54,ServicesNCV,2,FALSE)),"",VLOOKUP(H54,ServicesNCV,2,FALSE))</f>
        <v>0.33333333333333331</v>
      </c>
      <c r="J54" s="16">
        <v>30</v>
      </c>
      <c r="K54" s="11">
        <f>IF(ISNA(VLOOKUP(J54,ServicesNCV,2,FALSE)),"",VLOOKUP(J54,ServicesNCV,2,FALSE))</f>
        <v>0.33333333333333331</v>
      </c>
      <c r="L54" s="16" t="s">
        <v>12</v>
      </c>
      <c r="M54" s="11" t="str">
        <f>IF(ISNA(VLOOKUP(L54,ServicesNCV,2,FALSE)),"",VLOOKUP(L54,ServicesNCV,2,FALSE))</f>
        <v/>
      </c>
      <c r="N54" s="16" t="s">
        <v>12</v>
      </c>
      <c r="O54" s="11" t="str">
        <f>IF(ISNA(VLOOKUP(N54,ServicesNCV,2,FALSE)),"",VLOOKUP(N54,ServicesNCV,2,FALSE))</f>
        <v/>
      </c>
    </row>
    <row r="55" spans="1:15" x14ac:dyDescent="0.25">
      <c r="A55" s="29"/>
      <c r="B55" s="17"/>
      <c r="C55" s="12">
        <f>IF(ISNA(VLOOKUP(B54,ServicesNCV,3,FALSE)),"",VLOOKUP(B54,ServicesNCV,3,FALSE))</f>
        <v>0.5</v>
      </c>
      <c r="D55" s="17"/>
      <c r="E55" s="12">
        <f>IF(ISNA(VLOOKUP(D54,ServicesNCV,3,FALSE)),"",VLOOKUP(D54,ServicesNCV,3,FALSE))</f>
        <v>0.41666666666666669</v>
      </c>
      <c r="F55" s="17"/>
      <c r="G55" s="12" t="str">
        <f>IF(ISNA(VLOOKUP(F54,ServicesNCV,3,FALSE)),"",VLOOKUP(F54,ServicesNCV,3,FALSE))</f>
        <v/>
      </c>
      <c r="H55" s="17"/>
      <c r="I55" s="12">
        <f>IF(ISNA(VLOOKUP(H54,ServicesNCV,3,FALSE)),"",VLOOKUP(H54,ServicesNCV,3,FALSE))</f>
        <v>0.70138888888888884</v>
      </c>
      <c r="J55" s="17"/>
      <c r="K55" s="12">
        <f>IF(ISNA(VLOOKUP(J54,ServicesNCV,3,FALSE)),"",VLOOKUP(J54,ServicesNCV,3,FALSE))</f>
        <v>0.70138888888888884</v>
      </c>
      <c r="L55" s="17"/>
      <c r="M55" s="12" t="str">
        <f>IF(ISNA(VLOOKUP(L54,ServicesNCV,3,FALSE)),"",VLOOKUP(L54,ServicesNCV,3,FALSE))</f>
        <v/>
      </c>
      <c r="N55" s="17"/>
      <c r="O55" s="12" t="str">
        <f>IF(ISNA(VLOOKUP(N54,ServicesNCV,3,FALSE)),"",VLOOKUP(N54,ServicesNCV,3,FALSE))</f>
        <v/>
      </c>
    </row>
    <row r="56" spans="1:15" x14ac:dyDescent="0.25">
      <c r="A56" s="29">
        <v>21</v>
      </c>
      <c r="B56" s="16">
        <v>12</v>
      </c>
      <c r="C56" s="11">
        <f>IF(ISNA(VLOOKUP(B56,ServicesNCV,2,FALSE)),"",VLOOKUP(B56,ServicesNCV,2,FALSE))</f>
        <v>0.28819444444444448</v>
      </c>
      <c r="D56" s="16">
        <v>302</v>
      </c>
      <c r="E56" s="11">
        <f>IF(ISNA(VLOOKUP(D56,ServicesNCV,2,FALSE)),"",VLOOKUP(D56,ServicesNCV,2,FALSE))</f>
        <v>0.20138888888888887</v>
      </c>
      <c r="F56" s="16">
        <v>13</v>
      </c>
      <c r="G56" s="11">
        <f>IF(ISNA(VLOOKUP(F56,ServicesNCV,2,FALSE)),"",VLOOKUP(F56,ServicesNCV,2,FALSE))</f>
        <v>0.16319444444444445</v>
      </c>
      <c r="H56" s="16">
        <v>4</v>
      </c>
      <c r="I56" s="11">
        <f>IF(ISNA(VLOOKUP(H56,ServicesNCV,2,FALSE)),"",VLOOKUP(H56,ServicesNCV,2,FALSE))</f>
        <v>0.16319444444444445</v>
      </c>
      <c r="J56" s="16" t="s">
        <v>13</v>
      </c>
      <c r="K56" s="11" t="str">
        <f>IF(ISNA(VLOOKUP(J56,ServicesNCV,2,FALSE)),"",VLOOKUP(J56,ServicesNCV,2,FALSE))</f>
        <v/>
      </c>
      <c r="L56" s="16">
        <v>73</v>
      </c>
      <c r="M56" s="11">
        <f>IF(ISNA(VLOOKUP(L56,ServicesNCV,2,FALSE)),"",VLOOKUP(L56,ServicesNCV,2,FALSE))</f>
        <v>0.51736111111111105</v>
      </c>
      <c r="N56" s="16">
        <v>361</v>
      </c>
      <c r="O56" s="11">
        <f>IF(ISNA(VLOOKUP(N56,ServicesNCV,2,FALSE)),"",VLOOKUP(N56,ServicesNCV,2,FALSE))</f>
        <v>0.75347222222222221</v>
      </c>
    </row>
    <row r="57" spans="1:15" x14ac:dyDescent="0.25">
      <c r="A57" s="29"/>
      <c r="B57" s="17"/>
      <c r="C57" s="12">
        <f>IF(ISNA(VLOOKUP(B56,ServicesNCV,3,FALSE)),"",VLOOKUP(B56,ServicesNCV,3,FALSE))</f>
        <v>0.58333333333333337</v>
      </c>
      <c r="D57" s="17"/>
      <c r="E57" s="12">
        <f>IF(ISNA(VLOOKUP(D56,ServicesNCV,3,FALSE)),"",VLOOKUP(D56,ServicesNCV,3,FALSE))</f>
        <v>0.54513888888888895</v>
      </c>
      <c r="F57" s="17"/>
      <c r="G57" s="12">
        <f>IF(ISNA(VLOOKUP(F56,ServicesNCV,3,FALSE)),"",VLOOKUP(F56,ServicesNCV,3,FALSE))</f>
        <v>0.5</v>
      </c>
      <c r="H57" s="17"/>
      <c r="I57" s="12">
        <f>IF(ISNA(VLOOKUP(H56,ServicesNCV,3,FALSE)),"",VLOOKUP(H56,ServicesNCV,3,FALSE))</f>
        <v>0.41666666666666669</v>
      </c>
      <c r="J57" s="17"/>
      <c r="K57" s="12" t="str">
        <f>IF(ISNA(VLOOKUP(J56,ServicesNCV,3,FALSE)),"",VLOOKUP(J56,ServicesNCV,3,FALSE))</f>
        <v/>
      </c>
      <c r="L57" s="17"/>
      <c r="M57" s="12">
        <f>IF(ISNA(VLOOKUP(L56,ServicesNCV,3,FALSE)),"",VLOOKUP(L56,ServicesNCV,3,FALSE))</f>
        <v>0.86111111111111116</v>
      </c>
      <c r="N57" s="17"/>
      <c r="O57" s="12">
        <f>IF(ISNA(VLOOKUP(N56,ServicesNCV,3,FALSE)),"",VLOOKUP(N56,ServicesNCV,3,FALSE))</f>
        <v>1.0416666666666666E-2</v>
      </c>
    </row>
    <row r="58" spans="1:15" x14ac:dyDescent="0.25">
      <c r="A58" s="29">
        <v>22</v>
      </c>
      <c r="B58" s="16">
        <v>20</v>
      </c>
      <c r="C58" s="11">
        <f>IF(ISNA(VLOOKUP(B58,ServicesNCV,2,FALSE)),"",VLOOKUP(B58,ServicesNCV,2,FALSE))</f>
        <v>0.59375</v>
      </c>
      <c r="D58" s="16">
        <v>24</v>
      </c>
      <c r="E58" s="11">
        <f>IF(ISNA(VLOOKUP(D58,ServicesNCV,2,FALSE)),"",VLOOKUP(D58,ServicesNCV,2,FALSE))</f>
        <v>0.54513888888888895</v>
      </c>
      <c r="F58" s="16" t="s">
        <v>11</v>
      </c>
      <c r="G58" s="11" t="str">
        <f>IF(ISNA(VLOOKUP(F58,ServicesNCV,2,FALSE)),"",VLOOKUP(F58,ServicesNCV,2,FALSE))</f>
        <v/>
      </c>
      <c r="H58" s="16">
        <v>14</v>
      </c>
      <c r="I58" s="11">
        <f>IF(ISNA(VLOOKUP(H58,ServicesNCV,2,FALSE)),"",VLOOKUP(H58,ServicesNCV,2,FALSE))</f>
        <v>0.4375</v>
      </c>
      <c r="J58" s="16">
        <v>14</v>
      </c>
      <c r="K58" s="11">
        <f>IF(ISNA(VLOOKUP(J58,ServicesNCV,2,FALSE)),"",VLOOKUP(J58,ServicesNCV,2,FALSE))</f>
        <v>0.4375</v>
      </c>
      <c r="L58" s="16" t="s">
        <v>12</v>
      </c>
      <c r="M58" s="11" t="str">
        <f>IF(ISNA(VLOOKUP(L58,ServicesNCV,2,FALSE)),"",VLOOKUP(L58,ServicesNCV,2,FALSE))</f>
        <v/>
      </c>
      <c r="N58" s="16" t="s">
        <v>12</v>
      </c>
      <c r="O58" s="11" t="str">
        <f>IF(ISNA(VLOOKUP(N58,ServicesNCV,2,FALSE)),"",VLOOKUP(N58,ServicesNCV,2,FALSE))</f>
        <v/>
      </c>
    </row>
    <row r="59" spans="1:15" x14ac:dyDescent="0.25">
      <c r="A59" s="29"/>
      <c r="B59" s="17"/>
      <c r="C59" s="12">
        <f>IF(ISNA(VLOOKUP(B58,ServicesNCV,3,FALSE)),"",VLOOKUP(B58,ServicesNCV,3,FALSE))</f>
        <v>0.94097222222222221</v>
      </c>
      <c r="D59" s="17"/>
      <c r="E59" s="12">
        <f>IF(ISNA(VLOOKUP(D58,ServicesNCV,3,FALSE)),"",VLOOKUP(D58,ServicesNCV,3,FALSE))</f>
        <v>0.89930555555555547</v>
      </c>
      <c r="F59" s="17"/>
      <c r="G59" s="12" t="str">
        <f>IF(ISNA(VLOOKUP(F58,ServicesNCV,3,FALSE)),"",VLOOKUP(F58,ServicesNCV,3,FALSE))</f>
        <v/>
      </c>
      <c r="H59" s="17"/>
      <c r="I59" s="12">
        <f>IF(ISNA(VLOOKUP(H58,ServicesNCV,3,FALSE)),"",VLOOKUP(H58,ServicesNCV,3,FALSE))</f>
        <v>0.78819444444444453</v>
      </c>
      <c r="J59" s="17"/>
      <c r="K59" s="12">
        <f>IF(ISNA(VLOOKUP(J58,ServicesNCV,3,FALSE)),"",VLOOKUP(J58,ServicesNCV,3,FALSE))</f>
        <v>0.78819444444444453</v>
      </c>
      <c r="L59" s="17"/>
      <c r="M59" s="12" t="str">
        <f>IF(ISNA(VLOOKUP(L58,ServicesNCV,3,FALSE)),"",VLOOKUP(L58,ServicesNCV,3,FALSE))</f>
        <v/>
      </c>
      <c r="N59" s="17"/>
      <c r="O59" s="12" t="str">
        <f>IF(ISNA(VLOOKUP(N58,ServicesNCV,3,FALSE)),"",VLOOKUP(N58,ServicesNCV,3,FALSE))</f>
        <v/>
      </c>
    </row>
    <row r="60" spans="1:15" x14ac:dyDescent="0.25">
      <c r="A60" s="29">
        <v>23</v>
      </c>
      <c r="B60" s="16">
        <v>18</v>
      </c>
      <c r="C60" s="11">
        <f>IF(ISNA(VLOOKUP(B60,ServicesNCV,2,FALSE)),"",VLOOKUP(B60,ServicesNCV,2,FALSE))</f>
        <v>0.4861111111111111</v>
      </c>
      <c r="D60" s="16">
        <v>305</v>
      </c>
      <c r="E60" s="11">
        <f>IF(ISNA(VLOOKUP(D60,ServicesNCV,2,FALSE)),"",VLOOKUP(D60,ServicesNCV,2,FALSE))</f>
        <v>0.52430555555555558</v>
      </c>
      <c r="F60" s="16">
        <v>24</v>
      </c>
      <c r="G60" s="11">
        <f>IF(ISNA(VLOOKUP(F60,ServicesNCV,2,FALSE)),"",VLOOKUP(F60,ServicesNCV,2,FALSE))</f>
        <v>0.54513888888888895</v>
      </c>
      <c r="H60" s="16">
        <v>305</v>
      </c>
      <c r="I60" s="11">
        <f>IF(ISNA(VLOOKUP(H60,ServicesNCV,2,FALSE)),"",VLOOKUP(H60,ServicesNCV,2,FALSE))</f>
        <v>0.52430555555555558</v>
      </c>
      <c r="J60" s="16">
        <v>301</v>
      </c>
      <c r="K60" s="11">
        <f>IF(ISNA(VLOOKUP(J60,ServicesNCV,2,FALSE)),"",VLOOKUP(J60,ServicesNCV,2,FALSE))</f>
        <v>0.53472222222222221</v>
      </c>
      <c r="L60" s="16" t="s">
        <v>11</v>
      </c>
      <c r="M60" s="11" t="str">
        <f>IF(ISNA(VLOOKUP(L60,ServicesNCV,2,FALSE)),"",VLOOKUP(L60,ServicesNCV,2,FALSE))</f>
        <v/>
      </c>
      <c r="N60" s="16" t="s">
        <v>12</v>
      </c>
      <c r="O60" s="11" t="str">
        <f>IF(ISNA(VLOOKUP(N60,ServicesNCV,2,FALSE)),"",VLOOKUP(N60,ServicesNCV,2,FALSE))</f>
        <v/>
      </c>
    </row>
    <row r="61" spans="1:15" x14ac:dyDescent="0.25">
      <c r="A61" s="29"/>
      <c r="B61" s="17"/>
      <c r="C61" s="12">
        <f>IF(ISNA(VLOOKUP(B60,ServicesNCV,3,FALSE)),"",VLOOKUP(B60,ServicesNCV,3,FALSE))</f>
        <v>0.86111111111111116</v>
      </c>
      <c r="D61" s="17"/>
      <c r="E61" s="12">
        <f>IF(ISNA(VLOOKUP(D60,ServicesNCV,3,FALSE)),"",VLOOKUP(D60,ServicesNCV,3,FALSE))</f>
        <v>0.88194444444444453</v>
      </c>
      <c r="F61" s="17"/>
      <c r="G61" s="12">
        <f>IF(ISNA(VLOOKUP(F60,ServicesNCV,3,FALSE)),"",VLOOKUP(F60,ServicesNCV,3,FALSE))</f>
        <v>0.89930555555555547</v>
      </c>
      <c r="H61" s="17"/>
      <c r="I61" s="12">
        <f>IF(ISNA(VLOOKUP(H60,ServicesNCV,3,FALSE)),"",VLOOKUP(H60,ServicesNCV,3,FALSE))</f>
        <v>0.88194444444444453</v>
      </c>
      <c r="J61" s="17"/>
      <c r="K61" s="12">
        <f>IF(ISNA(VLOOKUP(J60,ServicesNCV,3,FALSE)),"",VLOOKUP(J60,ServicesNCV,3,FALSE))</f>
        <v>0.90277777777777779</v>
      </c>
      <c r="L61" s="17"/>
      <c r="M61" s="12" t="str">
        <f>IF(ISNA(VLOOKUP(L60,ServicesNCV,3,FALSE)),"",VLOOKUP(L60,ServicesNCV,3,FALSE))</f>
        <v/>
      </c>
      <c r="N61" s="17"/>
      <c r="O61" s="12" t="str">
        <f>IF(ISNA(VLOOKUP(N60,ServicesNCV,3,FALSE)),"",VLOOKUP(N60,ServicesNCV,3,FALSE))</f>
        <v/>
      </c>
    </row>
    <row r="62" spans="1:15" x14ac:dyDescent="0.25">
      <c r="A62" s="30">
        <v>-23.1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3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30">
        <v>-23.2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3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9">
        <v>24</v>
      </c>
      <c r="B66" s="16" t="s">
        <v>12</v>
      </c>
      <c r="C66" s="11" t="str">
        <f>IF(ISNA(VLOOKUP(B66,ServicesNCV,2,FALSE)),"",VLOOKUP(B66,ServicesNCV,2,FALSE))</f>
        <v/>
      </c>
      <c r="D66" s="16">
        <v>18</v>
      </c>
      <c r="E66" s="11">
        <f>IF(ISNA(VLOOKUP(D66,ServicesNCV,2,FALSE)),"",VLOOKUP(D66,ServicesNCV,2,FALSE))</f>
        <v>0.4861111111111111</v>
      </c>
      <c r="F66" s="16">
        <v>16</v>
      </c>
      <c r="G66" s="11">
        <f>IF(ISNA(VLOOKUP(F66,ServicesNCV,2,FALSE)),"",VLOOKUP(F66,ServicesNCV,2,FALSE))</f>
        <v>0.46527777777777773</v>
      </c>
      <c r="H66" s="16" t="s">
        <v>11</v>
      </c>
      <c r="I66" s="11" t="str">
        <f>IF(ISNA(VLOOKUP(H66,ServicesNCV,2,FALSE)),"",VLOOKUP(H66,ServicesNCV,2,FALSE))</f>
        <v/>
      </c>
      <c r="J66" s="16">
        <v>9</v>
      </c>
      <c r="K66" s="11">
        <f>IF(ISNA(VLOOKUP(J66,ServicesNCV,2,FALSE)),"",VLOOKUP(J66,ServicesNCV,2,FALSE))</f>
        <v>0.23611111111111113</v>
      </c>
      <c r="L66" s="16">
        <v>64</v>
      </c>
      <c r="M66" s="11">
        <f>IF(ISNA(VLOOKUP(L66,ServicesNCV,2,FALSE)),"",VLOOKUP(L66,ServicesNCV,2,FALSE))</f>
        <v>0.19097222222222221</v>
      </c>
      <c r="N66" s="16">
        <v>66</v>
      </c>
      <c r="O66" s="11">
        <f>IF(ISNA(VLOOKUP(N66,ServicesNCV,2,FALSE)),"",VLOOKUP(N66,ServicesNCV,2,FALSE))</f>
        <v>0.22222222222222221</v>
      </c>
    </row>
    <row r="67" spans="1:15" x14ac:dyDescent="0.25">
      <c r="A67" s="29"/>
      <c r="B67" s="17"/>
      <c r="C67" s="12" t="str">
        <f>IF(ISNA(VLOOKUP(B66,ServicesNCV,3,FALSE)),"",VLOOKUP(B66,ServicesNCV,3,FALSE))</f>
        <v/>
      </c>
      <c r="D67" s="17"/>
      <c r="E67" s="12">
        <f>IF(ISNA(VLOOKUP(D66,ServicesNCV,3,FALSE)),"",VLOOKUP(D66,ServicesNCV,3,FALSE))</f>
        <v>0.86111111111111116</v>
      </c>
      <c r="F67" s="17"/>
      <c r="G67" s="12">
        <f>IF(ISNA(VLOOKUP(F66,ServicesNCV,3,FALSE)),"",VLOOKUP(F66,ServicesNCV,3,FALSE))</f>
        <v>0.81944444444444453</v>
      </c>
      <c r="H67" s="17"/>
      <c r="I67" s="12" t="str">
        <f>IF(ISNA(VLOOKUP(H66,ServicesNCV,3,FALSE)),"",VLOOKUP(H66,ServicesNCV,3,FALSE))</f>
        <v/>
      </c>
      <c r="J67" s="17"/>
      <c r="K67" s="12">
        <f>IF(ISNA(VLOOKUP(J66,ServicesNCV,3,FALSE)),"",VLOOKUP(J66,ServicesNCV,3,FALSE))</f>
        <v>0.60416666666666663</v>
      </c>
      <c r="L67" s="17"/>
      <c r="M67" s="12">
        <f>IF(ISNA(VLOOKUP(L66,ServicesNCV,3,FALSE)),"",VLOOKUP(L66,ServicesNCV,3,FALSE))</f>
        <v>0.53819444444444442</v>
      </c>
      <c r="N67" s="17"/>
      <c r="O67" s="12">
        <f>IF(ISNA(VLOOKUP(N66,ServicesNCV,3,FALSE)),"",VLOOKUP(N66,ServicesNCV,3,FALSE))</f>
        <v>0.57291666666666663</v>
      </c>
    </row>
    <row r="68" spans="1:15" x14ac:dyDescent="0.25">
      <c r="A68" s="29">
        <v>25</v>
      </c>
      <c r="B68" s="16">
        <v>2</v>
      </c>
      <c r="C68" s="11">
        <f>IF(ISNA(VLOOKUP(B68,ServicesNCV,2,FALSE)),"",VLOOKUP(B68,ServicesNCV,2,FALSE))</f>
        <v>0.19791666666666666</v>
      </c>
      <c r="D68" s="16" t="s">
        <v>13</v>
      </c>
      <c r="E68" s="11" t="str">
        <f>IF(ISNA(VLOOKUP(D68,ServicesNCV,2,FALSE)),"",VLOOKUP(D68,ServicesNCV,2,FALSE))</f>
        <v/>
      </c>
      <c r="F68" s="16">
        <v>12</v>
      </c>
      <c r="G68" s="11">
        <f>IF(ISNA(VLOOKUP(F68,ServicesNCV,2,FALSE)),"",VLOOKUP(F68,ServicesNCV,2,FALSE))</f>
        <v>0.28819444444444448</v>
      </c>
      <c r="H68" s="16">
        <v>2</v>
      </c>
      <c r="I68" s="11">
        <f>IF(ISNA(VLOOKUP(H68,ServicesNCV,2,FALSE)),"",VLOOKUP(H68,ServicesNCV,2,FALSE))</f>
        <v>0.19791666666666666</v>
      </c>
      <c r="J68" s="16" t="s">
        <v>12</v>
      </c>
      <c r="K68" s="11" t="str">
        <f>IF(ISNA(VLOOKUP(J68,ServicesNCV,2,FALSE)),"",VLOOKUP(J68,ServicesNCV,2,FALSE))</f>
        <v/>
      </c>
      <c r="L68" s="16" t="s">
        <v>12</v>
      </c>
      <c r="M68" s="11" t="str">
        <f>IF(ISNA(VLOOKUP(L68,ServicesNCV,2,FALSE)),"",VLOOKUP(L68,ServicesNCV,2,FALSE))</f>
        <v/>
      </c>
      <c r="N68" s="16" t="s">
        <v>11</v>
      </c>
      <c r="O68" s="11" t="str">
        <f>IF(ISNA(VLOOKUP(N68,ServicesNCV,2,FALSE)),"",VLOOKUP(N68,ServicesNCV,2,FALSE))</f>
        <v/>
      </c>
    </row>
    <row r="69" spans="1:15" x14ac:dyDescent="0.25">
      <c r="A69" s="29"/>
      <c r="B69" s="17"/>
      <c r="C69" s="12">
        <f>IF(ISNA(VLOOKUP(B68,ServicesNCV,3,FALSE)),"",VLOOKUP(B68,ServicesNCV,3,FALSE))</f>
        <v>0.5625</v>
      </c>
      <c r="D69" s="17"/>
      <c r="E69" s="12" t="str">
        <f>IF(ISNA(VLOOKUP(D68,ServicesNCV,3,FALSE)),"",VLOOKUP(D68,ServicesNCV,3,FALSE))</f>
        <v/>
      </c>
      <c r="F69" s="17"/>
      <c r="G69" s="12">
        <f>IF(ISNA(VLOOKUP(F68,ServicesNCV,3,FALSE)),"",VLOOKUP(F68,ServicesNCV,3,FALSE))</f>
        <v>0.58333333333333337</v>
      </c>
      <c r="H69" s="17"/>
      <c r="I69" s="12">
        <f>IF(ISNA(VLOOKUP(H68,ServicesNCV,3,FALSE)),"",VLOOKUP(H68,ServicesNCV,3,FALSE))</f>
        <v>0.5625</v>
      </c>
      <c r="J69" s="17"/>
      <c r="K69" s="12" t="str">
        <f>IF(ISNA(VLOOKUP(J68,ServicesNCV,3,FALSE)),"",VLOOKUP(J68,ServicesNCV,3,FALSE))</f>
        <v/>
      </c>
      <c r="L69" s="17"/>
      <c r="M69" s="12" t="str">
        <f>IF(ISNA(VLOOKUP(L68,ServicesNCV,3,FALSE)),"",VLOOKUP(L68,ServicesNCV,3,FALSE))</f>
        <v/>
      </c>
      <c r="N69" s="17"/>
      <c r="O69" s="12" t="str">
        <f>IF(ISNA(VLOOKUP(N68,ServicesNCV,3,FALSE)),"",VLOOKUP(N68,ServicesNCV,3,FALSE))</f>
        <v/>
      </c>
    </row>
    <row r="70" spans="1:15" x14ac:dyDescent="0.25">
      <c r="A70" s="29">
        <v>26</v>
      </c>
      <c r="B70" s="16">
        <v>9</v>
      </c>
      <c r="C70" s="11">
        <f>IF(ISNA(VLOOKUP(B70,ServicesNCV,2,FALSE)),"",VLOOKUP(B70,ServicesNCV,2,FALSE))</f>
        <v>0.23611111111111113</v>
      </c>
      <c r="D70" s="16">
        <v>2</v>
      </c>
      <c r="E70" s="11">
        <f>IF(ISNA(VLOOKUP(D70,ServicesNCV,2,FALSE)),"",VLOOKUP(D70,ServicesNCV,2,FALSE))</f>
        <v>0.19791666666666666</v>
      </c>
      <c r="F70" s="16">
        <v>2</v>
      </c>
      <c r="G70" s="11">
        <f>IF(ISNA(VLOOKUP(F70,ServicesNCV,2,FALSE)),"",VLOOKUP(F70,ServicesNCV,2,FALSE))</f>
        <v>0.19791666666666666</v>
      </c>
      <c r="H70" s="16">
        <v>304</v>
      </c>
      <c r="I70" s="11">
        <f>IF(ISNA(VLOOKUP(H70,ServicesNCV,2,FALSE)),"",VLOOKUP(H70,ServicesNCV,2,FALSE))</f>
        <v>0.43402777777777773</v>
      </c>
      <c r="J70" s="16" t="s">
        <v>13</v>
      </c>
      <c r="K70" s="11" t="str">
        <f>IF(ISNA(VLOOKUP(J70,ServicesNCV,2,FALSE)),"",VLOOKUP(J70,ServicesNCV,2,FALSE))</f>
        <v/>
      </c>
      <c r="L70" s="16">
        <v>69</v>
      </c>
      <c r="M70" s="11">
        <f>IF(ISNA(VLOOKUP(L70,ServicesNCV,2,FALSE)),"",VLOOKUP(L70,ServicesNCV,2,FALSE))</f>
        <v>0.41319444444444442</v>
      </c>
      <c r="N70" s="16">
        <v>75</v>
      </c>
      <c r="O70" s="11">
        <f>IF(ISNA(VLOOKUP(N70,ServicesNCV,2,FALSE)),"",VLOOKUP(N70,ServicesNCV,2,FALSE))</f>
        <v>0.38541666666666669</v>
      </c>
    </row>
    <row r="71" spans="1:15" x14ac:dyDescent="0.25">
      <c r="A71" s="29"/>
      <c r="B71" s="17"/>
      <c r="C71" s="12">
        <f>IF(ISNA(VLOOKUP(B70,ServicesNCV,3,FALSE)),"",VLOOKUP(B70,ServicesNCV,3,FALSE))</f>
        <v>0.60416666666666663</v>
      </c>
      <c r="D71" s="17"/>
      <c r="E71" s="12">
        <f>IF(ISNA(VLOOKUP(D70,ServicesNCV,3,FALSE)),"",VLOOKUP(D70,ServicesNCV,3,FALSE))</f>
        <v>0.5625</v>
      </c>
      <c r="F71" s="17"/>
      <c r="G71" s="12">
        <f>IF(ISNA(VLOOKUP(F70,ServicesNCV,3,FALSE)),"",VLOOKUP(F70,ServicesNCV,3,FALSE))</f>
        <v>0.5625</v>
      </c>
      <c r="H71" s="17"/>
      <c r="I71" s="12">
        <f>IF(ISNA(VLOOKUP(H70,ServicesNCV,3,FALSE)),"",VLOOKUP(H70,ServicesNCV,3,FALSE))</f>
        <v>0.79166666666666663</v>
      </c>
      <c r="J71" s="17"/>
      <c r="K71" s="12" t="str">
        <f>IF(ISNA(VLOOKUP(J70,ServicesNCV,3,FALSE)),"",VLOOKUP(J70,ServicesNCV,3,FALSE))</f>
        <v/>
      </c>
      <c r="L71" s="17"/>
      <c r="M71" s="12">
        <f>IF(ISNA(VLOOKUP(L70,ServicesNCV,3,FALSE)),"",VLOOKUP(L70,ServicesNCV,3,FALSE))</f>
        <v>0.78125</v>
      </c>
      <c r="N71" s="17"/>
      <c r="O71" s="12">
        <f>IF(ISNA(VLOOKUP(N70,ServicesNCV,3,FALSE)),"",VLOOKUP(N70,ServicesNCV,3,FALSE))</f>
        <v>0.73611111111111116</v>
      </c>
    </row>
    <row r="72" spans="1:15" x14ac:dyDescent="0.25">
      <c r="A72" s="29">
        <v>27</v>
      </c>
      <c r="B72" s="16" t="s">
        <v>11</v>
      </c>
      <c r="C72" s="11" t="str">
        <f>IF(ISNA(VLOOKUP(B72,ServicesNCV,2,FALSE)),"",VLOOKUP(B72,ServicesNCV,2,FALSE))</f>
        <v/>
      </c>
      <c r="D72" s="16">
        <v>9</v>
      </c>
      <c r="E72" s="11">
        <f>IF(ISNA(VLOOKUP(D72,ServicesNCV,2,FALSE)),"",VLOOKUP(D72,ServicesNCV,2,FALSE))</f>
        <v>0.23611111111111113</v>
      </c>
      <c r="F72" s="16">
        <v>9</v>
      </c>
      <c r="G72" s="11">
        <f>IF(ISNA(VLOOKUP(F72,ServicesNCV,2,FALSE)),"",VLOOKUP(F72,ServicesNCV,2,FALSE))</f>
        <v>0.23611111111111113</v>
      </c>
      <c r="H72" s="16">
        <v>303</v>
      </c>
      <c r="I72" s="11">
        <f>IF(ISNA(VLOOKUP(H72,ServicesNCV,2,FALSE)),"",VLOOKUP(H72,ServicesNCV,2,FALSE))</f>
        <v>0.28125</v>
      </c>
      <c r="J72" s="16">
        <v>303</v>
      </c>
      <c r="K72" s="11">
        <f>IF(ISNA(VLOOKUP(J72,ServicesNCV,2,FALSE)),"",VLOOKUP(J72,ServicesNCV,2,FALSE))</f>
        <v>0.28125</v>
      </c>
      <c r="L72" s="16" t="s">
        <v>12</v>
      </c>
      <c r="M72" s="11" t="str">
        <f>IF(ISNA(VLOOKUP(L72,ServicesNCV,2,FALSE)),"",VLOOKUP(L72,ServicesNCV,2,FALSE))</f>
        <v/>
      </c>
      <c r="N72" s="16" t="s">
        <v>12</v>
      </c>
      <c r="O72" s="11" t="str">
        <f>IF(ISNA(VLOOKUP(N72,ServicesNCV,2,FALSE)),"",VLOOKUP(N72,ServicesNCV,2,FALSE))</f>
        <v/>
      </c>
    </row>
    <row r="73" spans="1:15" x14ac:dyDescent="0.25">
      <c r="A73" s="29"/>
      <c r="B73" s="17"/>
      <c r="C73" s="12" t="str">
        <f>IF(ISNA(VLOOKUP(B72,ServicesNCV,3,FALSE)),"",VLOOKUP(B72,ServicesNCV,3,FALSE))</f>
        <v/>
      </c>
      <c r="D73" s="17"/>
      <c r="E73" s="12">
        <f>IF(ISNA(VLOOKUP(D72,ServicesNCV,3,FALSE)),"",VLOOKUP(D72,ServicesNCV,3,FALSE))</f>
        <v>0.60416666666666663</v>
      </c>
      <c r="F73" s="17"/>
      <c r="G73" s="12">
        <f>IF(ISNA(VLOOKUP(F72,ServicesNCV,3,FALSE)),"",VLOOKUP(F72,ServicesNCV,3,FALSE))</f>
        <v>0.60416666666666663</v>
      </c>
      <c r="H73" s="17"/>
      <c r="I73" s="12">
        <f>IF(ISNA(VLOOKUP(H72,ServicesNCV,3,FALSE)),"",VLOOKUP(H72,ServicesNCV,3,FALSE))</f>
        <v>0.625</v>
      </c>
      <c r="J73" s="17"/>
      <c r="K73" s="12">
        <f>IF(ISNA(VLOOKUP(J72,ServicesNCV,3,FALSE)),"",VLOOKUP(J72,ServicesNCV,3,FALSE))</f>
        <v>0.625</v>
      </c>
      <c r="L73" s="17"/>
      <c r="M73" s="12" t="str">
        <f>IF(ISNA(VLOOKUP(L72,ServicesNCV,3,FALSE)),"",VLOOKUP(L72,ServicesNCV,3,FALSE))</f>
        <v/>
      </c>
      <c r="N73" s="17"/>
      <c r="O73" s="12" t="str">
        <f>IF(ISNA(VLOOKUP(N72,ServicesNCV,3,FALSE)),"",VLOOKUP(N72,ServicesNCV,3,FALSE))</f>
        <v/>
      </c>
    </row>
  </sheetData>
  <mergeCells count="246">
    <mergeCell ref="J36:J37"/>
    <mergeCell ref="L36:L37"/>
    <mergeCell ref="N36:N37"/>
    <mergeCell ref="A36:A37"/>
    <mergeCell ref="B36:B37"/>
    <mergeCell ref="D36:D37"/>
    <mergeCell ref="F36:F37"/>
    <mergeCell ref="H36:H37"/>
    <mergeCell ref="J32:J33"/>
    <mergeCell ref="L32:L33"/>
    <mergeCell ref="N32:N33"/>
    <mergeCell ref="A34:A35"/>
    <mergeCell ref="B34:B35"/>
    <mergeCell ref="D34:D35"/>
    <mergeCell ref="F34:F35"/>
    <mergeCell ref="H34:H35"/>
    <mergeCell ref="J34:J35"/>
    <mergeCell ref="L34:L35"/>
    <mergeCell ref="N34:N35"/>
    <mergeCell ref="A32:A33"/>
    <mergeCell ref="B32:B33"/>
    <mergeCell ref="D32:D33"/>
    <mergeCell ref="F32:F33"/>
    <mergeCell ref="H32:H33"/>
    <mergeCell ref="J26:J27"/>
    <mergeCell ref="L26:L27"/>
    <mergeCell ref="N26:N27"/>
    <mergeCell ref="A28:A29"/>
    <mergeCell ref="B28:B29"/>
    <mergeCell ref="D28:D29"/>
    <mergeCell ref="F28:F29"/>
    <mergeCell ref="H28:H29"/>
    <mergeCell ref="J28:J29"/>
    <mergeCell ref="L28:L29"/>
    <mergeCell ref="N28:N29"/>
    <mergeCell ref="A26:A27"/>
    <mergeCell ref="B26:B27"/>
    <mergeCell ref="D26:D27"/>
    <mergeCell ref="F26:F27"/>
    <mergeCell ref="H26:H27"/>
    <mergeCell ref="A24:A25"/>
    <mergeCell ref="B24:B25"/>
    <mergeCell ref="D24:D25"/>
    <mergeCell ref="F24:F25"/>
    <mergeCell ref="H24:H25"/>
    <mergeCell ref="J24:J25"/>
    <mergeCell ref="L24:L25"/>
    <mergeCell ref="N24:N25"/>
    <mergeCell ref="J20:J21"/>
    <mergeCell ref="L20:L21"/>
    <mergeCell ref="N20:N21"/>
    <mergeCell ref="A22:A23"/>
    <mergeCell ref="N22:N23"/>
    <mergeCell ref="L22:L23"/>
    <mergeCell ref="J22:J23"/>
    <mergeCell ref="H22:H23"/>
    <mergeCell ref="F22:F23"/>
    <mergeCell ref="D22:D23"/>
    <mergeCell ref="B22:B23"/>
    <mergeCell ref="A20:A21"/>
    <mergeCell ref="B20:B21"/>
    <mergeCell ref="D20:D21"/>
    <mergeCell ref="F20:F21"/>
    <mergeCell ref="H20:H21"/>
    <mergeCell ref="J1:K1"/>
    <mergeCell ref="L1:M1"/>
    <mergeCell ref="N1:O1"/>
    <mergeCell ref="N2:N3"/>
    <mergeCell ref="L2:L3"/>
    <mergeCell ref="J2:J3"/>
    <mergeCell ref="A4:A5"/>
    <mergeCell ref="A6:A7"/>
    <mergeCell ref="B6:B7"/>
    <mergeCell ref="B4:B5"/>
    <mergeCell ref="A2:A3"/>
    <mergeCell ref="B2:B3"/>
    <mergeCell ref="B1:C1"/>
    <mergeCell ref="D1:E1"/>
    <mergeCell ref="F1:G1"/>
    <mergeCell ref="D2:D3"/>
    <mergeCell ref="F2:F3"/>
    <mergeCell ref="H1:I1"/>
    <mergeCell ref="H2:H3"/>
    <mergeCell ref="A8:A9"/>
    <mergeCell ref="F6:F7"/>
    <mergeCell ref="F4:F5"/>
    <mergeCell ref="D6:D7"/>
    <mergeCell ref="D4:D5"/>
    <mergeCell ref="H6:H7"/>
    <mergeCell ref="H4:H5"/>
    <mergeCell ref="N6:N7"/>
    <mergeCell ref="N4:N5"/>
    <mergeCell ref="L6:L7"/>
    <mergeCell ref="L4:L5"/>
    <mergeCell ref="J6:J7"/>
    <mergeCell ref="J4:J5"/>
    <mergeCell ref="J14:J15"/>
    <mergeCell ref="J12:J13"/>
    <mergeCell ref="L18:L19"/>
    <mergeCell ref="L16:L17"/>
    <mergeCell ref="L14:L15"/>
    <mergeCell ref="L12:L13"/>
    <mergeCell ref="A10:A11"/>
    <mergeCell ref="A12:A13"/>
    <mergeCell ref="A14:A15"/>
    <mergeCell ref="A16:A17"/>
    <mergeCell ref="A18:A19"/>
    <mergeCell ref="B16:B17"/>
    <mergeCell ref="B14:B15"/>
    <mergeCell ref="B12:B13"/>
    <mergeCell ref="F18:F19"/>
    <mergeCell ref="F16:F17"/>
    <mergeCell ref="F14:F15"/>
    <mergeCell ref="F12:F13"/>
    <mergeCell ref="D18:D19"/>
    <mergeCell ref="D16:D17"/>
    <mergeCell ref="D14:D15"/>
    <mergeCell ref="D12:D13"/>
    <mergeCell ref="B18:B19"/>
    <mergeCell ref="N18:N19"/>
    <mergeCell ref="N16:N17"/>
    <mergeCell ref="N14:N15"/>
    <mergeCell ref="N12:N13"/>
    <mergeCell ref="A38:A39"/>
    <mergeCell ref="A40:A41"/>
    <mergeCell ref="A42:A43"/>
    <mergeCell ref="A44:A45"/>
    <mergeCell ref="A46:A47"/>
    <mergeCell ref="J38:J39"/>
    <mergeCell ref="L38:L39"/>
    <mergeCell ref="N38:N39"/>
    <mergeCell ref="J40:J41"/>
    <mergeCell ref="L40:L41"/>
    <mergeCell ref="N40:N41"/>
    <mergeCell ref="J42:J43"/>
    <mergeCell ref="L42:L43"/>
    <mergeCell ref="N42:N43"/>
    <mergeCell ref="H18:H19"/>
    <mergeCell ref="H16:H17"/>
    <mergeCell ref="H14:H15"/>
    <mergeCell ref="H12:H13"/>
    <mergeCell ref="J18:J19"/>
    <mergeCell ref="J16:J17"/>
    <mergeCell ref="A48:A49"/>
    <mergeCell ref="A50:A51"/>
    <mergeCell ref="A52:A53"/>
    <mergeCell ref="A54:A55"/>
    <mergeCell ref="A56:A57"/>
    <mergeCell ref="A58:A59"/>
    <mergeCell ref="A30:A31"/>
    <mergeCell ref="A60:A61"/>
    <mergeCell ref="A62:A63"/>
    <mergeCell ref="A64:A65"/>
    <mergeCell ref="A66:A67"/>
    <mergeCell ref="A68:A69"/>
    <mergeCell ref="A70:A71"/>
    <mergeCell ref="A72:A73"/>
    <mergeCell ref="B38:B39"/>
    <mergeCell ref="D38:D39"/>
    <mergeCell ref="F38:F39"/>
    <mergeCell ref="H38:H39"/>
    <mergeCell ref="B40:B41"/>
    <mergeCell ref="D40:D41"/>
    <mergeCell ref="F40:F41"/>
    <mergeCell ref="H40:H41"/>
    <mergeCell ref="B42:B43"/>
    <mergeCell ref="D42:D43"/>
    <mergeCell ref="F42:F43"/>
    <mergeCell ref="H42:H43"/>
    <mergeCell ref="B48:B49"/>
    <mergeCell ref="D48:D49"/>
    <mergeCell ref="F48:F49"/>
    <mergeCell ref="H48:H49"/>
    <mergeCell ref="B52:B53"/>
    <mergeCell ref="D52:D53"/>
    <mergeCell ref="F52:F53"/>
    <mergeCell ref="J48:J49"/>
    <mergeCell ref="L48:L49"/>
    <mergeCell ref="N48:N49"/>
    <mergeCell ref="B50:B51"/>
    <mergeCell ref="D50:D51"/>
    <mergeCell ref="F50:F51"/>
    <mergeCell ref="H50:H51"/>
    <mergeCell ref="J50:J51"/>
    <mergeCell ref="L50:L51"/>
    <mergeCell ref="N50:N51"/>
    <mergeCell ref="H52:H53"/>
    <mergeCell ref="J52:J53"/>
    <mergeCell ref="L52:L53"/>
    <mergeCell ref="N52:N53"/>
    <mergeCell ref="B54:B55"/>
    <mergeCell ref="D54:D55"/>
    <mergeCell ref="F54:F55"/>
    <mergeCell ref="H54:H55"/>
    <mergeCell ref="J54:J55"/>
    <mergeCell ref="L54:L55"/>
    <mergeCell ref="N54:N55"/>
    <mergeCell ref="B56:B57"/>
    <mergeCell ref="D56:D57"/>
    <mergeCell ref="F56:F57"/>
    <mergeCell ref="H56:H57"/>
    <mergeCell ref="J56:J57"/>
    <mergeCell ref="L56:L57"/>
    <mergeCell ref="N56:N57"/>
    <mergeCell ref="B58:B59"/>
    <mergeCell ref="D58:D59"/>
    <mergeCell ref="F58:F59"/>
    <mergeCell ref="H58:H59"/>
    <mergeCell ref="J58:J59"/>
    <mergeCell ref="L58:L59"/>
    <mergeCell ref="N58:N59"/>
    <mergeCell ref="B60:B61"/>
    <mergeCell ref="D60:D61"/>
    <mergeCell ref="F60:F61"/>
    <mergeCell ref="H60:H61"/>
    <mergeCell ref="J60:J61"/>
    <mergeCell ref="L60:L61"/>
    <mergeCell ref="N60:N61"/>
    <mergeCell ref="B66:B67"/>
    <mergeCell ref="D66:D67"/>
    <mergeCell ref="F66:F67"/>
    <mergeCell ref="H66:H67"/>
    <mergeCell ref="J66:J67"/>
    <mergeCell ref="L66:L67"/>
    <mergeCell ref="N66:N67"/>
    <mergeCell ref="B72:B73"/>
    <mergeCell ref="D72:D73"/>
    <mergeCell ref="F72:F73"/>
    <mergeCell ref="H72:H73"/>
    <mergeCell ref="J72:J73"/>
    <mergeCell ref="L72:L73"/>
    <mergeCell ref="N72:N73"/>
    <mergeCell ref="B68:B69"/>
    <mergeCell ref="D68:D69"/>
    <mergeCell ref="F68:F69"/>
    <mergeCell ref="H68:H69"/>
    <mergeCell ref="J68:J69"/>
    <mergeCell ref="L68:L69"/>
    <mergeCell ref="N68:N69"/>
    <mergeCell ref="B70:B71"/>
    <mergeCell ref="D70:D71"/>
    <mergeCell ref="F70:F71"/>
    <mergeCell ref="H70:H71"/>
    <mergeCell ref="J70:J71"/>
    <mergeCell ref="L70:L71"/>
    <mergeCell ref="N70:N7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49" workbookViewId="0">
      <selection activeCell="A2" sqref="A2:A73"/>
    </sheetView>
  </sheetViews>
  <sheetFormatPr baseColWidth="10" defaultRowHeight="15" x14ac:dyDescent="0.25"/>
  <cols>
    <col min="2" max="15" width="5.7109375" customWidth="1"/>
  </cols>
  <sheetData>
    <row r="1" spans="1:15" x14ac:dyDescent="0.25">
      <c r="A1" s="2" t="s">
        <v>0</v>
      </c>
      <c r="B1" s="15" t="s">
        <v>1</v>
      </c>
      <c r="C1" s="15"/>
      <c r="D1" s="15" t="s">
        <v>2</v>
      </c>
      <c r="E1" s="15"/>
      <c r="F1" s="15" t="s">
        <v>3</v>
      </c>
      <c r="G1" s="15"/>
      <c r="H1" s="15" t="s">
        <v>4</v>
      </c>
      <c r="I1" s="15"/>
      <c r="J1" s="15" t="s">
        <v>5</v>
      </c>
      <c r="K1" s="15"/>
      <c r="L1" s="15" t="s">
        <v>6</v>
      </c>
      <c r="M1" s="15"/>
      <c r="N1" s="15" t="s">
        <v>7</v>
      </c>
      <c r="O1" s="15"/>
    </row>
    <row r="2" spans="1:15" x14ac:dyDescent="0.25">
      <c r="A2" s="29">
        <v>1</v>
      </c>
      <c r="B2" s="19">
        <v>301</v>
      </c>
      <c r="C2" s="3">
        <f>IF(ISNA(VLOOKUP(B2,RCV,2,FALSE)),"",VLOOKUP(B2,RCV,2,FALSE))</f>
        <v>0.48958333333333331</v>
      </c>
      <c r="D2" s="16">
        <v>20</v>
      </c>
      <c r="E2" s="3">
        <f>IF(ISNA(VLOOKUP(D2,RCV,2,FALSE)),"",VLOOKUP(D2,RCV,2,FALSE))</f>
        <v>0.59375</v>
      </c>
      <c r="F2" s="16">
        <v>15</v>
      </c>
      <c r="G2" s="3">
        <f>IF(ISNA(VLOOKUP(F2,RCV,2,FALSE)),"",VLOOKUP(F2,RCV,2,FALSE))</f>
        <v>0.57638888888888895</v>
      </c>
      <c r="H2" s="16" t="s">
        <v>11</v>
      </c>
      <c r="I2" s="3" t="str">
        <f>IF(ISNA(VLOOKUP(H2,RCV,2,FALSE)),"",VLOOKUP(H2,RCV,2,FALSE))</f>
        <v/>
      </c>
      <c r="J2" s="16" t="s">
        <v>5</v>
      </c>
      <c r="K2" s="3" t="str">
        <f>IF(ISNA(VLOOKUP(J2,RCV,2,FALSE)),"",VLOOKUP(J2,RCV,2,FALSE))</f>
        <v/>
      </c>
      <c r="L2" s="16">
        <v>361</v>
      </c>
      <c r="M2" s="3">
        <f>IF(ISNA(VLOOKUP(L2,RCV,2,FALSE)),"",VLOOKUP(L2,RCV,2,FALSE))</f>
        <v>0.75347222222222221</v>
      </c>
      <c r="N2" s="16">
        <v>78</v>
      </c>
      <c r="O2" s="3">
        <f>IF(ISNA(VLOOKUP(N2,RCV,2,FALSE)),"",VLOOKUP(N2,RCV,2,FALSE))</f>
        <v>0.6875</v>
      </c>
    </row>
    <row r="3" spans="1:15" x14ac:dyDescent="0.25">
      <c r="A3" s="29"/>
      <c r="B3" s="20"/>
      <c r="C3" s="4">
        <f>IF(ISNA(VLOOKUP(B2,RCV,3,FALSE)),"",VLOOKUP(B2,RCV,3,FALSE))</f>
        <v>0.85416666666666663</v>
      </c>
      <c r="D3" s="17"/>
      <c r="E3" s="4">
        <f>IF(ISNA(VLOOKUP(D2,RCV,3,FALSE)),"",VLOOKUP(D2,RCV,3,FALSE))</f>
        <v>0.94097222222222221</v>
      </c>
      <c r="F3" s="17"/>
      <c r="G3" s="4">
        <f>IF(ISNA(VLOOKUP(F2,RCV,3,FALSE)),"",VLOOKUP(F2,RCV,3,FALSE))</f>
        <v>0.89930555555555547</v>
      </c>
      <c r="H3" s="17"/>
      <c r="I3" s="4" t="str">
        <f>IF(ISNA(VLOOKUP(H2,RCV,3,FALSE)),"",VLOOKUP(H2,RCV,3,FALSE))</f>
        <v/>
      </c>
      <c r="J3" s="17"/>
      <c r="K3" s="4" t="str">
        <f>IF(ISNA(VLOOKUP(J2,RCV,3,FALSE)),"",VLOOKUP(J2,RCV,3,FALSE))</f>
        <v/>
      </c>
      <c r="L3" s="17"/>
      <c r="M3" s="4">
        <f>IF(ISNA(VLOOKUP(L2,RCV,3,FALSE)),"",VLOOKUP(L2,RCV,3,FALSE))</f>
        <v>1.0416666666666666E-2</v>
      </c>
      <c r="N3" s="17"/>
      <c r="O3" s="4">
        <f>IF(ISNA(VLOOKUP(N2,RCV,3,FALSE)),"",VLOOKUP(N2,RCV,3,FALSE))</f>
        <v>4.8611111111111112E-2</v>
      </c>
    </row>
    <row r="4" spans="1:15" x14ac:dyDescent="0.25">
      <c r="A4" s="29">
        <v>2</v>
      </c>
      <c r="B4" s="19">
        <v>307</v>
      </c>
      <c r="C4" s="3">
        <f>IF(ISNA(VLOOKUP(B4,RCV,2,FALSE)),"",VLOOKUP(B4,RCV,2,FALSE))</f>
        <v>0.67708333333333337</v>
      </c>
      <c r="D4" s="16">
        <v>307</v>
      </c>
      <c r="E4" s="3">
        <f>IF(ISNA(VLOOKUP(D4,RCV,2,FALSE)),"",VLOOKUP(D4,RCV,2,FALSE))</f>
        <v>0.67708333333333337</v>
      </c>
      <c r="F4" s="16">
        <v>20</v>
      </c>
      <c r="G4" s="3">
        <f>IF(ISNA(VLOOKUP(F4,RCV,2,FALSE)),"",VLOOKUP(F4,RCV,2,FALSE))</f>
        <v>0.59375</v>
      </c>
      <c r="H4" s="16" t="s">
        <v>11</v>
      </c>
      <c r="I4" s="3" t="str">
        <f>IF(ISNA(VLOOKUP(H4,RCV,2,FALSE)),"",VLOOKUP(H4,RCV,2,FALSE))</f>
        <v/>
      </c>
      <c r="J4" s="16">
        <v>304</v>
      </c>
      <c r="K4" s="3">
        <f>IF(ISNA(VLOOKUP(J4,RCV,2,FALSE)),"",VLOOKUP(J4,RCV,2,FALSE))</f>
        <v>0.43402777777777773</v>
      </c>
      <c r="L4" s="16" t="s">
        <v>12</v>
      </c>
      <c r="M4" s="3" t="str">
        <f>IF(ISNA(VLOOKUP(L4,RCV,2,FALSE)),"",VLOOKUP(L4,RCV,2,FALSE))</f>
        <v/>
      </c>
      <c r="N4" s="16" t="s">
        <v>12</v>
      </c>
      <c r="O4" s="3" t="str">
        <f>IF(ISNA(VLOOKUP(N4,RCV,2,FALSE)),"",VLOOKUP(N4,RCV,2,FALSE))</f>
        <v/>
      </c>
    </row>
    <row r="5" spans="1:15" x14ac:dyDescent="0.25">
      <c r="A5" s="29"/>
      <c r="B5" s="20"/>
      <c r="C5" s="4">
        <f>IF(ISNA(VLOOKUP(B4,RCV,3,FALSE)),"",VLOOKUP(B4,RCV,3,FALSE))</f>
        <v>6.9444444444444441E-3</v>
      </c>
      <c r="D5" s="17"/>
      <c r="E5" s="4">
        <f>IF(ISNA(VLOOKUP(D4,RCV,3,FALSE)),"",VLOOKUP(D4,RCV,3,FALSE))</f>
        <v>6.9444444444444441E-3</v>
      </c>
      <c r="F5" s="17"/>
      <c r="G5" s="4">
        <f>IF(ISNA(VLOOKUP(F4,RCV,3,FALSE)),"",VLOOKUP(F4,RCV,3,FALSE))</f>
        <v>0.94097222222222221</v>
      </c>
      <c r="H5" s="17"/>
      <c r="I5" s="4" t="str">
        <f>IF(ISNA(VLOOKUP(H4,RCV,3,FALSE)),"",VLOOKUP(H4,RCV,3,FALSE))</f>
        <v/>
      </c>
      <c r="J5" s="17"/>
      <c r="K5" s="4">
        <f>IF(ISNA(VLOOKUP(J4,RCV,3,FALSE)),"",VLOOKUP(J4,RCV,3,FALSE))</f>
        <v>0.79166666666666663</v>
      </c>
      <c r="L5" s="17"/>
      <c r="M5" s="4" t="str">
        <f>IF(ISNA(VLOOKUP(L4,RCV,3,FALSE)),"",VLOOKUP(L4,RCV,3,FALSE))</f>
        <v/>
      </c>
      <c r="N5" s="17"/>
      <c r="O5" s="4" t="str">
        <f>IF(ISNA(VLOOKUP(N4,RCV,3,FALSE)),"",VLOOKUP(N4,RCV,3,FALSE))</f>
        <v/>
      </c>
    </row>
    <row r="6" spans="1:15" x14ac:dyDescent="0.25">
      <c r="A6" s="29">
        <v>3</v>
      </c>
      <c r="B6" s="19">
        <v>30</v>
      </c>
      <c r="C6" s="3">
        <f>IF(ISNA(VLOOKUP(B6,RCV,2,FALSE)),"",VLOOKUP(B6,RCV,2,FALSE))</f>
        <v>0.33333333333333331</v>
      </c>
      <c r="D6" s="16">
        <v>12</v>
      </c>
      <c r="E6" s="3">
        <f>IF(ISNA(VLOOKUP(D6,RCV,2,FALSE)),"",VLOOKUP(D6,RCV,2,FALSE))</f>
        <v>0.28819444444444448</v>
      </c>
      <c r="F6" s="16">
        <v>303</v>
      </c>
      <c r="G6" s="3">
        <f>IF(ISNA(VLOOKUP(F6,RCV,2,FALSE)),"",VLOOKUP(F6,RCV,2,FALSE))</f>
        <v>0.33333333333333331</v>
      </c>
      <c r="H6" s="16" t="s">
        <v>13</v>
      </c>
      <c r="I6" s="3" t="str">
        <f>IF(ISNA(VLOOKUP(H6,RCV,2,FALSE)),"",VLOOKUP(H6,RCV,2,FALSE))</f>
        <v/>
      </c>
      <c r="J6" s="16" t="s">
        <v>11</v>
      </c>
      <c r="K6" s="3" t="str">
        <f>IF(ISNA(VLOOKUP(J6,RCV,2,FALSE)),"",VLOOKUP(J6,RCV,2,FALSE))</f>
        <v/>
      </c>
      <c r="L6" s="16">
        <v>66</v>
      </c>
      <c r="M6" s="3">
        <f>IF(ISNA(VLOOKUP(L6,RCV,2,FALSE)),"",VLOOKUP(L6,RCV,2,FALSE))</f>
        <v>0.22222222222222221</v>
      </c>
      <c r="N6" s="16">
        <v>300</v>
      </c>
      <c r="O6" s="3">
        <f>IF(ISNA(VLOOKUP(N6,RCV,2,FALSE)),"",VLOOKUP(N6,RCV,2,FALSE))</f>
        <v>0.16666666666666666</v>
      </c>
    </row>
    <row r="7" spans="1:15" x14ac:dyDescent="0.25">
      <c r="A7" s="29"/>
      <c r="B7" s="20"/>
      <c r="C7" s="4">
        <f>IF(ISNA(VLOOKUP(B6,RCV,3,FALSE)),"",VLOOKUP(B6,RCV,3,FALSE))</f>
        <v>0.70138888888888884</v>
      </c>
      <c r="D7" s="17"/>
      <c r="E7" s="4">
        <f>IF(ISNA(VLOOKUP(D6,RCV,3,FALSE)),"",VLOOKUP(D6,RCV,3,FALSE))</f>
        <v>0.58333333333333337</v>
      </c>
      <c r="F7" s="17"/>
      <c r="G7" s="4">
        <f>IF(ISNA(VLOOKUP(F6,RCV,3,FALSE)),"",VLOOKUP(F6,RCV,3,FALSE))</f>
        <v>0.625</v>
      </c>
      <c r="H7" s="17"/>
      <c r="I7" s="4" t="str">
        <f>IF(ISNA(VLOOKUP(H6,RCV,3,FALSE)),"",VLOOKUP(H6,RCV,3,FALSE))</f>
        <v/>
      </c>
      <c r="J7" s="17"/>
      <c r="K7" s="4" t="str">
        <f>IF(ISNA(VLOOKUP(J6,RCV,3,FALSE)),"",VLOOKUP(J6,RCV,3,FALSE))</f>
        <v/>
      </c>
      <c r="L7" s="17"/>
      <c r="M7" s="4">
        <f>IF(ISNA(VLOOKUP(L6,RCV,3,FALSE)),"",VLOOKUP(L6,RCV,3,FALSE))</f>
        <v>0.57291666666666663</v>
      </c>
      <c r="N7" s="17"/>
      <c r="O7" s="4">
        <f>IF(ISNA(VLOOKUP(N6,RCV,3,FALSE)),"",VLOOKUP(N6,RCV,3,FALSE))</f>
        <v>0.54166666666666663</v>
      </c>
    </row>
    <row r="8" spans="1:15" x14ac:dyDescent="0.25">
      <c r="A8" s="30">
        <v>-3.1</v>
      </c>
    </row>
    <row r="9" spans="1:15" x14ac:dyDescent="0.25">
      <c r="A9" s="30"/>
    </row>
    <row r="10" spans="1:15" x14ac:dyDescent="0.25">
      <c r="A10" s="30">
        <v>-3.2</v>
      </c>
    </row>
    <row r="11" spans="1:15" x14ac:dyDescent="0.25">
      <c r="A11" s="30"/>
    </row>
    <row r="12" spans="1:15" x14ac:dyDescent="0.25">
      <c r="A12" s="31">
        <v>4</v>
      </c>
      <c r="B12" s="19">
        <v>4</v>
      </c>
      <c r="C12" s="3">
        <f>IF(ISNA(VLOOKUP(B12,RCV,2,FALSE)),"",VLOOKUP(B12,RCV,2,FALSE))</f>
        <v>0.16319444444444445</v>
      </c>
      <c r="D12" s="16">
        <v>300</v>
      </c>
      <c r="E12" s="3">
        <f>IF(ISNA(VLOOKUP(D12,RCV,2,FALSE)),"",VLOOKUP(D12,RCV,2,FALSE))</f>
        <v>0.16666666666666666</v>
      </c>
      <c r="F12" s="16">
        <v>300</v>
      </c>
      <c r="G12" s="3">
        <f>IF(ISNA(VLOOKUP(F12,RCV,2,FALSE)),"",VLOOKUP(F12,RCV,2,FALSE))</f>
        <v>0.16666666666666666</v>
      </c>
      <c r="H12" s="16" t="s">
        <v>11</v>
      </c>
      <c r="I12" s="3" t="str">
        <f>IF(ISNA(VLOOKUP(H12,RCV,2,FALSE)),"",VLOOKUP(H12,RCV,2,FALSE))</f>
        <v/>
      </c>
      <c r="J12" s="16">
        <v>12</v>
      </c>
      <c r="K12" s="3">
        <f>IF(ISNA(VLOOKUP(J12,RCV,2,FALSE)),"",VLOOKUP(J12,RCV,2,FALSE))</f>
        <v>0.28819444444444448</v>
      </c>
      <c r="L12" s="16" t="s">
        <v>13</v>
      </c>
      <c r="M12" s="3" t="str">
        <f>IF(ISNA(VLOOKUP(L12,RCV,2,FALSE)),"",VLOOKUP(L12,RCV,2,FALSE))</f>
        <v/>
      </c>
      <c r="N12" s="16" t="s">
        <v>12</v>
      </c>
      <c r="O12" s="3" t="str">
        <f>IF(ISNA(VLOOKUP(N12,RCV,2,FALSE)),"",VLOOKUP(N12,RCV,2,FALSE))</f>
        <v/>
      </c>
    </row>
    <row r="13" spans="1:15" x14ac:dyDescent="0.25">
      <c r="A13" s="32"/>
      <c r="B13" s="20"/>
      <c r="C13" s="4">
        <f>IF(ISNA(VLOOKUP(B12,RCV,3,FALSE)),"",VLOOKUP(B12,RCV,3,FALSE))</f>
        <v>0.41666666666666669</v>
      </c>
      <c r="D13" s="17"/>
      <c r="E13" s="4">
        <f>IF(ISNA(VLOOKUP(D12,RCV,3,FALSE)),"",VLOOKUP(D12,RCV,3,FALSE))</f>
        <v>0.54166666666666663</v>
      </c>
      <c r="F13" s="17"/>
      <c r="G13" s="4">
        <f>IF(ISNA(VLOOKUP(F12,RCV,3,FALSE)),"",VLOOKUP(F12,RCV,3,FALSE))</f>
        <v>0.54166666666666663</v>
      </c>
      <c r="H13" s="17"/>
      <c r="I13" s="4" t="str">
        <f>IF(ISNA(VLOOKUP(H12,RCV,3,FALSE)),"",VLOOKUP(H12,RCV,3,FALSE))</f>
        <v/>
      </c>
      <c r="J13" s="17"/>
      <c r="K13" s="4">
        <f>IF(ISNA(VLOOKUP(J12,RCV,3,FALSE)),"",VLOOKUP(J12,RCV,3,FALSE))</f>
        <v>0.58333333333333337</v>
      </c>
      <c r="L13" s="17"/>
      <c r="M13" s="4" t="str">
        <f>IF(ISNA(VLOOKUP(L12,RCV,3,FALSE)),"",VLOOKUP(L12,RCV,3,FALSE))</f>
        <v/>
      </c>
      <c r="N13" s="17"/>
      <c r="O13" s="4" t="str">
        <f>IF(ISNA(VLOOKUP(N12,RCV,3,FALSE)),"",VLOOKUP(N12,RCV,3,FALSE))</f>
        <v/>
      </c>
    </row>
    <row r="14" spans="1:15" x14ac:dyDescent="0.25">
      <c r="A14" s="31">
        <v>5</v>
      </c>
      <c r="B14" s="19">
        <v>14</v>
      </c>
      <c r="C14" s="3">
        <f>IF(ISNA(VLOOKUP(B14,RCV,2,FALSE)),"",VLOOKUP(B14,RCV,2,FALSE))</f>
        <v>0.4375</v>
      </c>
      <c r="D14" s="16">
        <v>304</v>
      </c>
      <c r="E14" s="3">
        <f>IF(ISNA(VLOOKUP(D14,RCV,2,FALSE)),"",VLOOKUP(D14,RCV,2,FALSE))</f>
        <v>0.43402777777777773</v>
      </c>
      <c r="F14" s="16" t="s">
        <v>12</v>
      </c>
      <c r="G14" s="3" t="str">
        <f>IF(ISNA(VLOOKUP(F14,RCV,2,FALSE)),"",VLOOKUP(F14,RCV,2,FALSE))</f>
        <v/>
      </c>
      <c r="H14" s="16">
        <v>18</v>
      </c>
      <c r="I14" s="3">
        <f>IF(ISNA(VLOOKUP(H14,RCV,2,FALSE)),"",VLOOKUP(H14,RCV,2,FALSE))</f>
        <v>0.4861111111111111</v>
      </c>
      <c r="J14" s="16">
        <v>307</v>
      </c>
      <c r="K14" s="3">
        <f>IF(ISNA(VLOOKUP(J14,RCV,2,FALSE)),"",VLOOKUP(J14,RCV,2,FALSE))</f>
        <v>0.67708333333333337</v>
      </c>
      <c r="L14" s="16">
        <v>78</v>
      </c>
      <c r="M14" s="3">
        <f>IF(ISNA(VLOOKUP(L14,RCV,2,FALSE)),"",VLOOKUP(L14,RCV,2,FALSE))</f>
        <v>0.6875</v>
      </c>
      <c r="N14" s="16">
        <v>79</v>
      </c>
      <c r="O14" s="3">
        <f>IF(ISNA(VLOOKUP(N14,RCV,2,FALSE)),"",VLOOKUP(N14,RCV,2,FALSE))</f>
        <v>0.70486111111111116</v>
      </c>
    </row>
    <row r="15" spans="1:15" x14ac:dyDescent="0.25">
      <c r="A15" s="33"/>
      <c r="B15" s="20"/>
      <c r="C15" s="4">
        <f>IF(ISNA(VLOOKUP(B14,RCV,3,FALSE)),"",VLOOKUP(B14,RCV,3,FALSE))</f>
        <v>0.78125</v>
      </c>
      <c r="D15" s="17"/>
      <c r="E15" s="4">
        <f>IF(ISNA(VLOOKUP(D14,RCV,3,FALSE)),"",VLOOKUP(D14,RCV,3,FALSE))</f>
        <v>0.79166666666666663</v>
      </c>
      <c r="F15" s="17"/>
      <c r="G15" s="4" t="str">
        <f>IF(ISNA(VLOOKUP(F14,RCV,3,FALSE)),"",VLOOKUP(F14,RCV,3,FALSE))</f>
        <v/>
      </c>
      <c r="H15" s="17"/>
      <c r="I15" s="4">
        <f>IF(ISNA(VLOOKUP(H14,RCV,3,FALSE)),"",VLOOKUP(H14,RCV,3,FALSE))</f>
        <v>0.86111111111111116</v>
      </c>
      <c r="J15" s="17"/>
      <c r="K15" s="4">
        <f>IF(ISNA(VLOOKUP(J14,RCV,3,FALSE)),"",VLOOKUP(J14,RCV,3,FALSE))</f>
        <v>6.9444444444444441E-3</v>
      </c>
      <c r="L15" s="17"/>
      <c r="M15" s="4">
        <f>IF(ISNA(VLOOKUP(L14,RCV,3,FALSE)),"",VLOOKUP(L14,RCV,3,FALSE))</f>
        <v>4.8611111111111112E-2</v>
      </c>
      <c r="N15" s="17"/>
      <c r="O15" s="4">
        <f>IF(ISNA(VLOOKUP(N14,RCV,3,FALSE)),"",VLOOKUP(N14,RCV,3,FALSE))</f>
        <v>0.95486111111111116</v>
      </c>
    </row>
    <row r="16" spans="1:15" x14ac:dyDescent="0.25">
      <c r="A16" s="31">
        <v>6</v>
      </c>
      <c r="B16" s="19" t="s">
        <v>11</v>
      </c>
      <c r="C16" s="3" t="str">
        <f>IF(ISNA(VLOOKUP(B16,RCV,2,FALSE)),"",VLOOKUP(B16,RCV,2,FALSE))</f>
        <v/>
      </c>
      <c r="D16" s="16" t="s">
        <v>13</v>
      </c>
      <c r="E16" s="3" t="str">
        <f>IF(ISNA(VLOOKUP(D16,RCV,2,FALSE)),"",VLOOKUP(D16,RCV,2,FALSE))</f>
        <v/>
      </c>
      <c r="F16" s="16">
        <v>307</v>
      </c>
      <c r="G16" s="3">
        <f>IF(ISNA(VLOOKUP(F16,RCV,2,FALSE)),"",VLOOKUP(F16,RCV,2,FALSE))</f>
        <v>0.67708333333333337</v>
      </c>
      <c r="H16" s="16">
        <v>20</v>
      </c>
      <c r="I16" s="3">
        <f>IF(ISNA(VLOOKUP(H16,RCV,2,FALSE)),"",VLOOKUP(H16,RCV,2,FALSE))</f>
        <v>0.59375</v>
      </c>
      <c r="J16" s="16">
        <v>24</v>
      </c>
      <c r="K16" s="3">
        <f>IF(ISNA(VLOOKUP(J16,RCV,2,FALSE)),"",VLOOKUP(J16,RCV,2,FALSE))</f>
        <v>0.54513888888888895</v>
      </c>
      <c r="L16" s="16" t="s">
        <v>11</v>
      </c>
      <c r="M16" s="3" t="str">
        <f>IF(ISNA(VLOOKUP(L16,RCV,2,FALSE)),"",VLOOKUP(L16,RCV,2,FALSE))</f>
        <v/>
      </c>
      <c r="N16" s="16" t="s">
        <v>13</v>
      </c>
      <c r="O16" s="3" t="str">
        <f>IF(ISNA(VLOOKUP(N16,RCV,2,FALSE)),"",VLOOKUP(N16,RCV,2,FALSE))</f>
        <v/>
      </c>
    </row>
    <row r="17" spans="1:15" x14ac:dyDescent="0.25">
      <c r="A17" s="33"/>
      <c r="B17" s="20"/>
      <c r="C17" s="4" t="str">
        <f>IF(ISNA(VLOOKUP(B16,RCV,3,FALSE)),"",VLOOKUP(B16,RCV,3,FALSE))</f>
        <v/>
      </c>
      <c r="D17" s="17"/>
      <c r="E17" s="4" t="str">
        <f>IF(ISNA(VLOOKUP(D16,RCV,3,FALSE)),"",VLOOKUP(D16,RCV,3,FALSE))</f>
        <v/>
      </c>
      <c r="F17" s="17"/>
      <c r="G17" s="4">
        <f>IF(ISNA(VLOOKUP(F16,RCV,3,FALSE)),"",VLOOKUP(F16,RCV,3,FALSE))</f>
        <v>6.9444444444444441E-3</v>
      </c>
      <c r="H17" s="17"/>
      <c r="I17" s="4">
        <f>IF(ISNA(VLOOKUP(H16,RCV,3,FALSE)),"",VLOOKUP(H16,RCV,3,FALSE))</f>
        <v>0.94097222222222221</v>
      </c>
      <c r="J17" s="17"/>
      <c r="K17" s="4">
        <f>IF(ISNA(VLOOKUP(J16,RCV,3,FALSE)),"",VLOOKUP(J16,RCV,3,FALSE))</f>
        <v>0.89930555555555547</v>
      </c>
      <c r="L17" s="17"/>
      <c r="M17" s="4" t="str">
        <f>IF(ISNA(VLOOKUP(L16,RCV,3,FALSE)),"",VLOOKUP(L16,RCV,3,FALSE))</f>
        <v/>
      </c>
      <c r="N17" s="17"/>
      <c r="O17" s="4" t="str">
        <f>IF(ISNA(VLOOKUP(N16,RCV,3,FALSE)),"",VLOOKUP(N16,RCV,3,FALSE))</f>
        <v/>
      </c>
    </row>
    <row r="18" spans="1:15" x14ac:dyDescent="0.25">
      <c r="A18" s="31">
        <v>7</v>
      </c>
      <c r="B18" s="19">
        <v>304</v>
      </c>
      <c r="C18" s="3">
        <f>IF(ISNA(VLOOKUP(B18,RCV,2,FALSE)),"",VLOOKUP(B18,RCV,2,FALSE))</f>
        <v>0.43402777777777773</v>
      </c>
      <c r="D18" s="16">
        <v>17</v>
      </c>
      <c r="E18" s="3">
        <f>IF(ISNA(VLOOKUP(D18,RCV,2,FALSE)),"",VLOOKUP(D18,RCV,2,FALSE))</f>
        <v>0.52083333333333337</v>
      </c>
      <c r="F18" s="16" t="s">
        <v>11</v>
      </c>
      <c r="G18" s="3" t="str">
        <f>IF(ISNA(VLOOKUP(F18,RCV,2,FALSE)),"",VLOOKUP(F18,RCV,2,FALSE))</f>
        <v/>
      </c>
      <c r="H18" s="16">
        <v>9</v>
      </c>
      <c r="I18" s="3">
        <f>IF(ISNA(VLOOKUP(H18,RCV,2,FALSE)),"",VLOOKUP(H18,RCV,2,FALSE))</f>
        <v>0.3125</v>
      </c>
      <c r="J18" s="16">
        <v>302</v>
      </c>
      <c r="K18" s="3">
        <f>IF(ISNA(VLOOKUP(J18,RCV,2,FALSE)),"",VLOOKUP(J18,RCV,2,FALSE))</f>
        <v>0.20138888888888887</v>
      </c>
      <c r="L18" s="16">
        <v>62</v>
      </c>
      <c r="M18" s="3">
        <f>IF(ISNA(VLOOKUP(L18,RCV,2,FALSE)),"",VLOOKUP(L18,RCV,2,FALSE))</f>
        <v>0.16666666666666666</v>
      </c>
      <c r="N18" s="16">
        <v>62</v>
      </c>
      <c r="O18" s="3">
        <f>IF(ISNA(VLOOKUP(N18,RCV,2,FALSE)),"",VLOOKUP(N18,RCV,2,FALSE))</f>
        <v>0.16666666666666666</v>
      </c>
    </row>
    <row r="19" spans="1:15" x14ac:dyDescent="0.25">
      <c r="A19" s="32"/>
      <c r="B19" s="20"/>
      <c r="C19" s="4">
        <f>IF(ISNA(VLOOKUP(B18,RCV,3,FALSE)),"",VLOOKUP(B18,RCV,3,FALSE))</f>
        <v>0.79166666666666663</v>
      </c>
      <c r="D19" s="17"/>
      <c r="E19" s="4">
        <f>IF(ISNA(VLOOKUP(D18,RCV,3,FALSE)),"",VLOOKUP(D18,RCV,3,FALSE))</f>
        <v>0.89583333333333337</v>
      </c>
      <c r="F19" s="17"/>
      <c r="G19" s="4" t="str">
        <f>IF(ISNA(VLOOKUP(F18,RCV,3,FALSE)),"",VLOOKUP(F18,RCV,3,FALSE))</f>
        <v/>
      </c>
      <c r="H19" s="17"/>
      <c r="I19" s="4">
        <f>IF(ISNA(VLOOKUP(H18,RCV,3,FALSE)),"",VLOOKUP(H18,RCV,3,FALSE))</f>
        <v>0.60416666666666663</v>
      </c>
      <c r="J19" s="17"/>
      <c r="K19" s="4">
        <f>IF(ISNA(VLOOKUP(J18,RCV,3,FALSE)),"",VLOOKUP(J18,RCV,3,FALSE))</f>
        <v>0.54513888888888895</v>
      </c>
      <c r="L19" s="17"/>
      <c r="M19" s="4">
        <f>IF(ISNA(VLOOKUP(L18,RCV,3,FALSE)),"",VLOOKUP(L18,RCV,3,FALSE))</f>
        <v>0.5</v>
      </c>
      <c r="N19" s="17"/>
      <c r="O19" s="4">
        <f>IF(ISNA(VLOOKUP(N18,RCV,3,FALSE)),"",VLOOKUP(N18,RCV,3,FALSE))</f>
        <v>0.5</v>
      </c>
    </row>
    <row r="20" spans="1:15" x14ac:dyDescent="0.25">
      <c r="A20" s="31">
        <v>8</v>
      </c>
      <c r="B20" s="19">
        <v>300</v>
      </c>
      <c r="C20" s="3">
        <f>IF(ISNA(VLOOKUP(B20,RCV,2,FALSE)),"",VLOOKUP(B20,RCV,2,FALSE))</f>
        <v>0.16666666666666666</v>
      </c>
      <c r="D20" s="16" t="s">
        <v>13</v>
      </c>
      <c r="E20" s="3" t="str">
        <f>IF(ISNA(VLOOKUP(D20,RCV,2,FALSE)),"",VLOOKUP(D20,RCV,2,FALSE))</f>
        <v/>
      </c>
      <c r="F20" s="16">
        <v>30</v>
      </c>
      <c r="G20" s="3">
        <f>IF(ISNA(VLOOKUP(F20,RCV,2,FALSE)),"",VLOOKUP(F20,RCV,2,FALSE))</f>
        <v>0.33333333333333331</v>
      </c>
      <c r="H20" s="16">
        <v>15</v>
      </c>
      <c r="I20" s="3">
        <f>IF(ISNA(VLOOKUP(H20,RCV,2,FALSE)),"",VLOOKUP(H20,RCV,2,FALSE))</f>
        <v>0.57638888888888895</v>
      </c>
      <c r="J20" s="16">
        <v>15</v>
      </c>
      <c r="K20" s="3">
        <f>IF(ISNA(VLOOKUP(J20,RCV,2,FALSE)),"",VLOOKUP(J20,RCV,2,FALSE))</f>
        <v>0.57638888888888895</v>
      </c>
      <c r="L20" s="16" t="s">
        <v>11</v>
      </c>
      <c r="M20" s="3" t="str">
        <f>IF(ISNA(VLOOKUP(L20,RCV,2,FALSE)),"",VLOOKUP(L20,RCV,2,FALSE))</f>
        <v/>
      </c>
      <c r="N20" s="16" t="s">
        <v>12</v>
      </c>
      <c r="O20" s="3" t="str">
        <f>IF(ISNA(VLOOKUP(N20,RCV,2,FALSE)),"",VLOOKUP(N20,RCV,2,FALSE))</f>
        <v/>
      </c>
    </row>
    <row r="21" spans="1:15" x14ac:dyDescent="0.25">
      <c r="A21" s="32"/>
      <c r="B21" s="20"/>
      <c r="C21" s="4">
        <f>IF(ISNA(VLOOKUP(B20,RCV,3,FALSE)),"",VLOOKUP(B20,RCV,3,FALSE))</f>
        <v>0.54166666666666663</v>
      </c>
      <c r="D21" s="17"/>
      <c r="E21" s="4" t="str">
        <f>IF(ISNA(VLOOKUP(D20,RCV,3,FALSE)),"",VLOOKUP(D20,RCV,3,FALSE))</f>
        <v/>
      </c>
      <c r="F21" s="17"/>
      <c r="G21" s="4">
        <f>IF(ISNA(VLOOKUP(F20,RCV,3,FALSE)),"",VLOOKUP(F20,RCV,3,FALSE))</f>
        <v>0.70138888888888884</v>
      </c>
      <c r="H21" s="17"/>
      <c r="I21" s="4">
        <f>IF(ISNA(VLOOKUP(H20,RCV,3,FALSE)),"",VLOOKUP(H20,RCV,3,FALSE))</f>
        <v>0.89930555555555547</v>
      </c>
      <c r="J21" s="17"/>
      <c r="K21" s="4">
        <f>IF(ISNA(VLOOKUP(J20,RCV,3,FALSE)),"",VLOOKUP(J20,RCV,3,FALSE))</f>
        <v>0.89930555555555547</v>
      </c>
      <c r="L21" s="17"/>
      <c r="M21" s="4" t="str">
        <f>IF(ISNA(VLOOKUP(L20,RCV,3,FALSE)),"",VLOOKUP(L20,RCV,3,FALSE))</f>
        <v/>
      </c>
      <c r="N21" s="17"/>
      <c r="O21" s="4" t="str">
        <f>IF(ISNA(VLOOKUP(N20,RCV,3,FALSE)),"",VLOOKUP(N20,RCV,3,FALSE))</f>
        <v/>
      </c>
    </row>
    <row r="22" spans="1:15" x14ac:dyDescent="0.25">
      <c r="A22" s="31">
        <v>9</v>
      </c>
      <c r="B22" s="19" t="s">
        <v>12</v>
      </c>
      <c r="C22" s="3" t="str">
        <f>IF(ISNA(VLOOKUP(B22,RCV,2,FALSE)),"",VLOOKUP(B22,RCV,2,FALSE))</f>
        <v/>
      </c>
      <c r="D22" s="16">
        <v>14</v>
      </c>
      <c r="E22" s="3">
        <f>IF(ISNA(VLOOKUP(D22,RCV,2,FALSE)),"",VLOOKUP(D22,RCV,2,FALSE))</f>
        <v>0.4375</v>
      </c>
      <c r="F22" s="16" t="s">
        <v>12</v>
      </c>
      <c r="G22" s="3" t="str">
        <f>IF(ISNA(VLOOKUP(F22,RCV,2,FALSE)),"",VLOOKUP(F22,RCV,2,FALSE))</f>
        <v/>
      </c>
      <c r="H22" s="16">
        <v>307</v>
      </c>
      <c r="I22" s="3">
        <f>IF(ISNA(VLOOKUP(H22,RCV,2,FALSE)),"",VLOOKUP(H22,RCV,2,FALSE))</f>
        <v>0.67708333333333337</v>
      </c>
      <c r="J22" s="16">
        <v>20</v>
      </c>
      <c r="K22" s="3">
        <f>IF(ISNA(VLOOKUP(J22,RCV,2,FALSE)),"",VLOOKUP(J22,RCV,2,FALSE))</f>
        <v>0.59375</v>
      </c>
      <c r="L22" s="16">
        <v>74</v>
      </c>
      <c r="M22" s="3">
        <f>IF(ISNA(VLOOKUP(L22,RCV,2,FALSE)),"",VLOOKUP(L22,RCV,2,FALSE))</f>
        <v>0.56597222222222221</v>
      </c>
      <c r="N22" s="16">
        <v>73</v>
      </c>
      <c r="O22" s="3">
        <f>IF(ISNA(VLOOKUP(N22,RCV,2,FALSE)),"",VLOOKUP(N22,RCV,2,FALSE))</f>
        <v>0.51736111111111105</v>
      </c>
    </row>
    <row r="23" spans="1:15" x14ac:dyDescent="0.25">
      <c r="A23" s="32"/>
      <c r="B23" s="20"/>
      <c r="C23" s="4" t="str">
        <f>IF(ISNA(VLOOKUP(B22,RCV,3,FALSE)),"",VLOOKUP(B22,RCV,3,FALSE))</f>
        <v/>
      </c>
      <c r="D23" s="17"/>
      <c r="E23" s="4">
        <f>IF(ISNA(VLOOKUP(D22,RCV,3,FALSE)),"",VLOOKUP(D22,RCV,3,FALSE))</f>
        <v>0.78125</v>
      </c>
      <c r="F23" s="17"/>
      <c r="G23" s="4" t="str">
        <f>IF(ISNA(VLOOKUP(F22,RCV,3,FALSE)),"",VLOOKUP(F22,RCV,3,FALSE))</f>
        <v/>
      </c>
      <c r="H23" s="17"/>
      <c r="I23" s="4">
        <f>IF(ISNA(VLOOKUP(H22,RCV,3,FALSE)),"",VLOOKUP(H22,RCV,3,FALSE))</f>
        <v>6.9444444444444441E-3</v>
      </c>
      <c r="J23" s="17"/>
      <c r="K23" s="4">
        <f>IF(ISNA(VLOOKUP(J22,RCV,3,FALSE)),"",VLOOKUP(J22,RCV,3,FALSE))</f>
        <v>0.94097222222222221</v>
      </c>
      <c r="L23" s="17"/>
      <c r="M23" s="4">
        <f>IF(ISNA(VLOOKUP(L22,RCV,3,FALSE)),"",VLOOKUP(L22,RCV,3,FALSE))</f>
        <v>0.93402777777777779</v>
      </c>
      <c r="N23" s="17"/>
      <c r="O23" s="4">
        <f>IF(ISNA(VLOOKUP(N22,RCV,3,FALSE)),"",VLOOKUP(N22,RCV,3,FALSE))</f>
        <v>0.86111111111111116</v>
      </c>
    </row>
    <row r="24" spans="1:15" x14ac:dyDescent="0.25">
      <c r="A24" s="31">
        <v>10</v>
      </c>
      <c r="B24" s="19" t="s">
        <v>11</v>
      </c>
      <c r="C24" s="3" t="str">
        <f>IF(ISNA(VLOOKUP(B24,RCV,2,FALSE)),"",VLOOKUP(B24,RCV,2,FALSE))</f>
        <v/>
      </c>
      <c r="D24" s="16">
        <v>30</v>
      </c>
      <c r="E24" s="3">
        <f>IF(ISNA(VLOOKUP(D24,RCV,2,FALSE)),"",VLOOKUP(D24,RCV,2,FALSE))</f>
        <v>0.33333333333333331</v>
      </c>
      <c r="F24" s="16" t="s">
        <v>13</v>
      </c>
      <c r="G24" s="3" t="str">
        <f>IF(ISNA(VLOOKUP(F24,RCV,2,FALSE)),"",VLOOKUP(F24,RCV,2,FALSE))</f>
        <v/>
      </c>
      <c r="H24" s="16">
        <v>12</v>
      </c>
      <c r="I24" s="3">
        <f>IF(ISNA(VLOOKUP(H24,RCV,2,FALSE)),"",VLOOKUP(H24,RCV,2,FALSE))</f>
        <v>0.28819444444444448</v>
      </c>
      <c r="J24" s="16">
        <v>2</v>
      </c>
      <c r="K24" s="3">
        <f>IF(ISNA(VLOOKUP(J24,RCV,2,FALSE)),"",VLOOKUP(J24,RCV,2,FALSE))</f>
        <v>0.28125</v>
      </c>
      <c r="L24" s="16" t="s">
        <v>12</v>
      </c>
      <c r="M24" s="3" t="str">
        <f>IF(ISNA(VLOOKUP(L24,RCV,2,FALSE)),"",VLOOKUP(L24,RCV,2,FALSE))</f>
        <v/>
      </c>
      <c r="N24" s="16" t="s">
        <v>11</v>
      </c>
      <c r="O24" s="3" t="str">
        <f>IF(ISNA(VLOOKUP(N24,RCV,2,FALSE)),"",VLOOKUP(N24,RCV,2,FALSE))</f>
        <v/>
      </c>
    </row>
    <row r="25" spans="1:15" x14ac:dyDescent="0.25">
      <c r="A25" s="33"/>
      <c r="B25" s="20"/>
      <c r="C25" s="4" t="str">
        <f>IF(ISNA(VLOOKUP(B24,RCV,3,FALSE)),"",VLOOKUP(B24,RCV,3,FALSE))</f>
        <v/>
      </c>
      <c r="D25" s="17"/>
      <c r="E25" s="4">
        <f>IF(ISNA(VLOOKUP(D24,RCV,3,FALSE)),"",VLOOKUP(D24,RCV,3,FALSE))</f>
        <v>0.70138888888888884</v>
      </c>
      <c r="F25" s="17"/>
      <c r="G25" s="4" t="str">
        <f>IF(ISNA(VLOOKUP(F24,RCV,3,FALSE)),"",VLOOKUP(F24,RCV,3,FALSE))</f>
        <v/>
      </c>
      <c r="H25" s="17"/>
      <c r="I25" s="4">
        <f>IF(ISNA(VLOOKUP(H24,RCV,3,FALSE)),"",VLOOKUP(H24,RCV,3,FALSE))</f>
        <v>0.58333333333333337</v>
      </c>
      <c r="J25" s="17"/>
      <c r="K25" s="4">
        <f>IF(ISNA(VLOOKUP(J24,RCV,3,FALSE)),"",VLOOKUP(J24,RCV,3,FALSE))</f>
        <v>0.5625</v>
      </c>
      <c r="L25" s="17"/>
      <c r="M25" s="4" t="str">
        <f>IF(ISNA(VLOOKUP(L24,RCV,3,FALSE)),"",VLOOKUP(L24,RCV,3,FALSE))</f>
        <v/>
      </c>
      <c r="N25" s="17"/>
      <c r="O25" s="4" t="str">
        <f>IF(ISNA(VLOOKUP(N24,RCV,3,FALSE)),"",VLOOKUP(N24,RCV,3,FALSE))</f>
        <v/>
      </c>
    </row>
    <row r="26" spans="1:15" x14ac:dyDescent="0.25">
      <c r="A26" s="30">
        <v>-10.1</v>
      </c>
      <c r="B26" s="23"/>
      <c r="C26" s="7"/>
      <c r="D26" s="23"/>
      <c r="E26" s="7"/>
      <c r="F26" s="23"/>
      <c r="G26" s="7"/>
      <c r="H26" s="23"/>
      <c r="I26" s="7"/>
      <c r="J26" s="23"/>
      <c r="K26" s="7"/>
      <c r="L26" s="23"/>
      <c r="M26" s="7"/>
      <c r="N26" s="23"/>
      <c r="O26" s="7"/>
    </row>
    <row r="27" spans="1:15" x14ac:dyDescent="0.25">
      <c r="A27" s="30"/>
      <c r="B27" s="24"/>
      <c r="C27" s="6"/>
      <c r="D27" s="24"/>
      <c r="E27" s="6"/>
      <c r="F27" s="24"/>
      <c r="G27" s="6"/>
      <c r="H27" s="24"/>
      <c r="I27" s="6"/>
      <c r="J27" s="24"/>
      <c r="K27" s="6"/>
      <c r="L27" s="24"/>
      <c r="M27" s="6"/>
      <c r="N27" s="24"/>
      <c r="O27" s="6"/>
    </row>
    <row r="28" spans="1:15" x14ac:dyDescent="0.25">
      <c r="A28" s="30">
        <v>-10.199999999999999</v>
      </c>
      <c r="B28" s="24"/>
      <c r="C28" s="6"/>
      <c r="D28" s="24"/>
      <c r="E28" s="6"/>
      <c r="F28" s="24"/>
      <c r="G28" s="6"/>
      <c r="H28" s="24"/>
      <c r="I28" s="6"/>
      <c r="J28" s="24"/>
      <c r="K28" s="6"/>
      <c r="L28" s="24"/>
      <c r="M28" s="6"/>
      <c r="N28" s="24"/>
      <c r="O28" s="6"/>
    </row>
    <row r="29" spans="1:15" x14ac:dyDescent="0.25">
      <c r="A29" s="30"/>
      <c r="B29" s="24"/>
      <c r="C29" s="6"/>
      <c r="D29" s="24"/>
      <c r="E29" s="6"/>
      <c r="F29" s="24"/>
      <c r="G29" s="6"/>
      <c r="H29" s="24"/>
      <c r="I29" s="6"/>
      <c r="J29" s="24"/>
      <c r="K29" s="6"/>
      <c r="L29" s="24"/>
      <c r="M29" s="6"/>
      <c r="N29" s="24"/>
      <c r="O29" s="6"/>
    </row>
    <row r="30" spans="1:15" x14ac:dyDescent="0.25">
      <c r="A30" s="30">
        <v>-10.3</v>
      </c>
      <c r="B30" s="8"/>
      <c r="C30" s="6"/>
      <c r="D30" s="8"/>
      <c r="E30" s="6"/>
      <c r="F30" s="8"/>
      <c r="G30" s="6"/>
      <c r="H30" s="8"/>
      <c r="I30" s="6"/>
      <c r="J30" s="8"/>
      <c r="K30" s="6"/>
      <c r="L30" s="8"/>
      <c r="M30" s="6"/>
      <c r="N30" s="8"/>
      <c r="O30" s="6"/>
    </row>
    <row r="31" spans="1:15" x14ac:dyDescent="0.25">
      <c r="A31" s="30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x14ac:dyDescent="0.25">
      <c r="A32" s="29">
        <v>11</v>
      </c>
      <c r="B32" s="19">
        <v>28</v>
      </c>
      <c r="C32" s="3">
        <f>IF(ISNA(VLOOKUP(B32,RCV,2,FALSE)),"",VLOOKUP(B32,RCV,2,FALSE))</f>
        <v>0.22222222222222221</v>
      </c>
      <c r="D32" s="16" t="s">
        <v>13</v>
      </c>
      <c r="E32" s="3" t="str">
        <f>IF(ISNA(VLOOKUP(D32,RCV,2,FALSE)),"",VLOOKUP(D32,RCV,2,FALSE))</f>
        <v/>
      </c>
      <c r="F32" s="16" t="s">
        <v>11</v>
      </c>
      <c r="G32" s="3" t="str">
        <f>IF(ISNA(VLOOKUP(F32,RCV,2,FALSE)),"",VLOOKUP(F32,RCV,2,FALSE))</f>
        <v/>
      </c>
      <c r="H32" s="16">
        <v>28</v>
      </c>
      <c r="I32" s="3">
        <f>IF(ISNA(VLOOKUP(H32,RCV,2,FALSE)),"",VLOOKUP(H32,RCV,2,FALSE))</f>
        <v>0.22222222222222221</v>
      </c>
      <c r="J32" s="16">
        <v>13</v>
      </c>
      <c r="K32" s="3">
        <f>IF(ISNA(VLOOKUP(J32,RCV,2,FALSE)),"",VLOOKUP(J32,RCV,2,FALSE))</f>
        <v>0.16319444444444445</v>
      </c>
      <c r="L32" s="16">
        <v>360</v>
      </c>
      <c r="M32" s="3"/>
      <c r="N32" s="16">
        <v>360</v>
      </c>
      <c r="O32" s="3">
        <f>IF(ISNA(VLOOKUP(N32,RCV,2,FALSE)),"",VLOOKUP(N32,RCV,2,FALSE))</f>
        <v>0.19444444444444445</v>
      </c>
    </row>
    <row r="33" spans="1:15" x14ac:dyDescent="0.25">
      <c r="A33" s="29"/>
      <c r="B33" s="20"/>
      <c r="C33" s="4">
        <f>IF(ISNA(VLOOKUP(B32,RCV,3,FALSE)),"",VLOOKUP(B32,RCV,3,FALSE))</f>
        <v>0.55555555555555558</v>
      </c>
      <c r="D33" s="17"/>
      <c r="E33" s="4" t="str">
        <f>IF(ISNA(VLOOKUP(D32,RCV,3,FALSE)),"",VLOOKUP(D32,RCV,3,FALSE))</f>
        <v/>
      </c>
      <c r="F33" s="17"/>
      <c r="G33" s="4" t="str">
        <f>IF(ISNA(VLOOKUP(F32,RCV,3,FALSE)),"",VLOOKUP(F32,RCV,3,FALSE))</f>
        <v/>
      </c>
      <c r="H33" s="17"/>
      <c r="I33" s="4">
        <f>IF(ISNA(VLOOKUP(H32,RCV,3,FALSE)),"",VLOOKUP(H32,RCV,3,FALSE))</f>
        <v>0.55555555555555558</v>
      </c>
      <c r="J33" s="17"/>
      <c r="K33" s="4">
        <f>IF(ISNA(VLOOKUP(J32,RCV,3,FALSE)),"",VLOOKUP(J32,RCV,3,FALSE))</f>
        <v>0.5</v>
      </c>
      <c r="L33" s="17"/>
      <c r="M33" s="4">
        <f>IF(ISNA(VLOOKUP(L32,RCV,3,FALSE)),"",VLOOKUP(L32,RCV,3,FALSE))</f>
        <v>0.55902777777777779</v>
      </c>
      <c r="N33" s="17"/>
      <c r="O33" s="4">
        <f>IF(ISNA(VLOOKUP(N32,RCV,3,FALSE)),"",VLOOKUP(N32,RCV,3,FALSE))</f>
        <v>0.55902777777777779</v>
      </c>
    </row>
    <row r="34" spans="1:15" x14ac:dyDescent="0.25">
      <c r="A34" s="29">
        <v>12</v>
      </c>
      <c r="B34" s="19">
        <v>303</v>
      </c>
      <c r="C34" s="3">
        <f>IF(ISNA(VLOOKUP(B34,RCV,2,FALSE)),"",VLOOKUP(B34,RCV,2,FALSE))</f>
        <v>0.33333333333333331</v>
      </c>
      <c r="D34" s="16" t="s">
        <v>13</v>
      </c>
      <c r="E34" s="3" t="str">
        <f>IF(ISNA(VLOOKUP(D34,RCV,2,FALSE)),"",VLOOKUP(D34,RCV,2,FALSE))</f>
        <v/>
      </c>
      <c r="F34" s="16">
        <v>301</v>
      </c>
      <c r="G34" s="3">
        <f>IF(ISNA(VLOOKUP(F34,RCV,2,FALSE)),"",VLOOKUP(F34,RCV,2,FALSE))</f>
        <v>0.48958333333333331</v>
      </c>
      <c r="H34" s="16">
        <v>24</v>
      </c>
      <c r="I34" s="3">
        <f>IF(ISNA(VLOOKUP(H34,RCV,2,FALSE)),"",VLOOKUP(H34,RCV,2,FALSE))</f>
        <v>0.54513888888888895</v>
      </c>
      <c r="J34" s="16">
        <v>305</v>
      </c>
      <c r="K34" s="3">
        <f>IF(ISNA(VLOOKUP(J34,RCV,2,FALSE)),"",VLOOKUP(J34,RCV,2,FALSE))</f>
        <v>0.52430555555555558</v>
      </c>
      <c r="L34" s="16" t="s">
        <v>11</v>
      </c>
      <c r="M34" s="3" t="str">
        <f>IF(ISNA(VLOOKUP(L34,RCV,2,FALSE)),"",VLOOKUP(L34,RCV,2,FALSE))</f>
        <v/>
      </c>
      <c r="N34" s="16" t="s">
        <v>12</v>
      </c>
      <c r="O34" s="3" t="str">
        <f>IF(ISNA(VLOOKUP(N34,RCV,2,FALSE)),"",VLOOKUP(N34,RCV,2,FALSE))</f>
        <v/>
      </c>
    </row>
    <row r="35" spans="1:15" x14ac:dyDescent="0.25">
      <c r="A35" s="29"/>
      <c r="B35" s="20"/>
      <c r="C35" s="4">
        <f>IF(ISNA(VLOOKUP(B34,RCV,3,FALSE)),"",VLOOKUP(B34,RCV,3,FALSE))</f>
        <v>0.625</v>
      </c>
      <c r="D35" s="17"/>
      <c r="E35" s="4" t="str">
        <f>IF(ISNA(VLOOKUP(D34,RCV,3,FALSE)),"",VLOOKUP(D34,RCV,3,FALSE))</f>
        <v/>
      </c>
      <c r="F35" s="17"/>
      <c r="G35" s="4">
        <f>IF(ISNA(VLOOKUP(F34,RCV,3,FALSE)),"",VLOOKUP(F34,RCV,3,FALSE))</f>
        <v>0.85416666666666663</v>
      </c>
      <c r="H35" s="17"/>
      <c r="I35" s="4">
        <f>IF(ISNA(VLOOKUP(H34,RCV,3,FALSE)),"",VLOOKUP(H34,RCV,3,FALSE))</f>
        <v>0.89930555555555547</v>
      </c>
      <c r="J35" s="17"/>
      <c r="K35" s="4">
        <f>IF(ISNA(VLOOKUP(J34,RCV,3,FALSE)),"",VLOOKUP(J34,RCV,3,FALSE))</f>
        <v>0.88194444444444453</v>
      </c>
      <c r="L35" s="17"/>
      <c r="M35" s="4" t="str">
        <f>IF(ISNA(VLOOKUP(L34,RCV,3,FALSE)),"",VLOOKUP(L34,RCV,3,FALSE))</f>
        <v/>
      </c>
      <c r="N35" s="17"/>
      <c r="O35" s="4" t="str">
        <f>IF(ISNA(VLOOKUP(N34,RCV,3,FALSE)),"",VLOOKUP(N34,RCV,3,FALSE))</f>
        <v/>
      </c>
    </row>
    <row r="36" spans="1:15" x14ac:dyDescent="0.25">
      <c r="A36" s="29">
        <v>13</v>
      </c>
      <c r="B36" s="19">
        <v>24</v>
      </c>
      <c r="C36" s="3">
        <f>IF(ISNA(VLOOKUP(B36,RCV,2,FALSE)),"",VLOOKUP(B36,RCV,2,FALSE))</f>
        <v>0.54513888888888895</v>
      </c>
      <c r="D36" s="16">
        <v>15</v>
      </c>
      <c r="E36" s="3">
        <f>IF(ISNA(VLOOKUP(D36,RCV,2,FALSE)),"",VLOOKUP(D36,RCV,2,FALSE))</f>
        <v>0.57638888888888895</v>
      </c>
      <c r="F36" s="16">
        <v>19</v>
      </c>
      <c r="G36" s="3">
        <f>IF(ISNA(VLOOKUP(F36,RCV,2,FALSE)),"",VLOOKUP(F36,RCV,2,FALSE))</f>
        <v>0.51041666666666663</v>
      </c>
      <c r="H36" s="16" t="s">
        <v>13</v>
      </c>
      <c r="I36" s="3" t="str">
        <f>IF(ISNA(VLOOKUP(H36,RCV,2,FALSE)),"",VLOOKUP(H36,RCV,2,FALSE))</f>
        <v/>
      </c>
      <c r="J36" s="16">
        <v>18</v>
      </c>
      <c r="K36" s="3">
        <f>IF(ISNA(VLOOKUP(J36,RCV,2,FALSE)),"",VLOOKUP(J36,RCV,2,FALSE))</f>
        <v>0.4861111111111111</v>
      </c>
      <c r="L36" s="16">
        <v>79</v>
      </c>
      <c r="M36" s="3">
        <f>IF(ISNA(VLOOKUP(L36,RCV,2,FALSE)),"",VLOOKUP(L36,RCV,2,FALSE))</f>
        <v>0.70486111111111116</v>
      </c>
      <c r="N36" s="16">
        <v>74</v>
      </c>
      <c r="O36" s="3">
        <f>IF(ISNA(VLOOKUP(N36,RCV,2,FALSE)),"",VLOOKUP(N36,RCV,2,FALSE))</f>
        <v>0.56597222222222221</v>
      </c>
    </row>
    <row r="37" spans="1:15" x14ac:dyDescent="0.25">
      <c r="A37" s="29"/>
      <c r="B37" s="20"/>
      <c r="C37" s="4">
        <f>IF(ISNA(VLOOKUP(B36,RCV,3,FALSE)),"",VLOOKUP(B36,RCV,3,FALSE))</f>
        <v>0.89930555555555547</v>
      </c>
      <c r="D37" s="17"/>
      <c r="E37" s="4">
        <f>IF(ISNA(VLOOKUP(D36,RCV,3,FALSE)),"",VLOOKUP(D36,RCV,3,FALSE))</f>
        <v>0.89930555555555547</v>
      </c>
      <c r="F37" s="17"/>
      <c r="G37" s="4">
        <f>IF(ISNA(VLOOKUP(F36,RCV,3,FALSE)),"",VLOOKUP(F36,RCV,3,FALSE))</f>
        <v>0.83333333333333337</v>
      </c>
      <c r="H37" s="17"/>
      <c r="I37" s="4" t="str">
        <f>IF(ISNA(VLOOKUP(H36,RCV,3,FALSE)),"",VLOOKUP(H36,RCV,3,FALSE))</f>
        <v/>
      </c>
      <c r="J37" s="17"/>
      <c r="K37" s="4">
        <f>IF(ISNA(VLOOKUP(J36,RCV,3,FALSE)),"",VLOOKUP(J36,RCV,3,FALSE))</f>
        <v>0.86111111111111116</v>
      </c>
      <c r="L37" s="17"/>
      <c r="M37" s="4">
        <f>IF(ISNA(VLOOKUP(L36,RCV,3,FALSE)),"",VLOOKUP(L36,RCV,3,FALSE))</f>
        <v>0.95486111111111116</v>
      </c>
      <c r="N37" s="17"/>
      <c r="O37" s="4">
        <f>IF(ISNA(VLOOKUP(N36,RCV,3,FALSE)),"",VLOOKUP(N36,RCV,3,FALSE))</f>
        <v>0.93402777777777779</v>
      </c>
    </row>
    <row r="38" spans="1:15" x14ac:dyDescent="0.25">
      <c r="A38" s="29">
        <v>14</v>
      </c>
      <c r="B38" s="19">
        <v>15</v>
      </c>
      <c r="C38" s="3">
        <f>IF(ISNA(VLOOKUP(B38,RCV,2,FALSE)),"",VLOOKUP(B38,RCV,2,FALSE))</f>
        <v>0.57638888888888895</v>
      </c>
      <c r="D38" s="16">
        <v>16</v>
      </c>
      <c r="E38" s="3">
        <f>IF(ISNA(VLOOKUP(D38,RCV,2,FALSE)),"",VLOOKUP(D38,RCV,2,FALSE))</f>
        <v>0.4861111111111111</v>
      </c>
      <c r="F38" s="16" t="s">
        <v>13</v>
      </c>
      <c r="G38" s="3" t="str">
        <f>IF(ISNA(VLOOKUP(F38,RCV,2,FALSE)),"",VLOOKUP(F38,RCV,2,FALSE))</f>
        <v/>
      </c>
      <c r="H38" s="16">
        <v>301</v>
      </c>
      <c r="I38" s="3">
        <f>IF(ISNA(VLOOKUP(H38,RCV,2,FALSE)),"",VLOOKUP(H38,RCV,2,FALSE))</f>
        <v>0.48958333333333331</v>
      </c>
      <c r="J38" s="16">
        <v>14</v>
      </c>
      <c r="K38" s="3">
        <f>IF(ISNA(VLOOKUP(J38,RCV,2,FALSE)),"",VLOOKUP(J38,RCV,2,FALSE))</f>
        <v>0.4375</v>
      </c>
      <c r="L38" s="16" t="s">
        <v>11</v>
      </c>
      <c r="M38" s="3" t="str">
        <f>IF(ISNA(VLOOKUP(L38,RCV,2,FALSE)),"",VLOOKUP(L38,RCV,2,FALSE))</f>
        <v/>
      </c>
      <c r="N38" s="16" t="s">
        <v>11</v>
      </c>
      <c r="O38" s="3" t="str">
        <f>IF(ISNA(VLOOKUP(N38,RCV,2,FALSE)),"",VLOOKUP(N38,RCV,2,FALSE))</f>
        <v/>
      </c>
    </row>
    <row r="39" spans="1:15" x14ac:dyDescent="0.25">
      <c r="A39" s="29"/>
      <c r="B39" s="20"/>
      <c r="C39" s="4">
        <f>IF(ISNA(VLOOKUP(B38,RCV,3,FALSE)),"",VLOOKUP(B38,RCV,3,FALSE))</f>
        <v>0.89930555555555547</v>
      </c>
      <c r="D39" s="17"/>
      <c r="E39" s="4">
        <f>IF(ISNA(VLOOKUP(D38,RCV,3,FALSE)),"",VLOOKUP(D38,RCV,3,FALSE))</f>
        <v>0.83333333333333337</v>
      </c>
      <c r="F39" s="17"/>
      <c r="G39" s="4" t="str">
        <f>IF(ISNA(VLOOKUP(F38,RCV,3,FALSE)),"",VLOOKUP(F38,RCV,3,FALSE))</f>
        <v/>
      </c>
      <c r="H39" s="17"/>
      <c r="I39" s="4">
        <f>IF(ISNA(VLOOKUP(H38,RCV,3,FALSE)),"",VLOOKUP(H38,RCV,3,FALSE))</f>
        <v>0.85416666666666663</v>
      </c>
      <c r="J39" s="17"/>
      <c r="K39" s="4">
        <f>IF(ISNA(VLOOKUP(J38,RCV,3,FALSE)),"",VLOOKUP(J38,RCV,3,FALSE))</f>
        <v>0.78125</v>
      </c>
      <c r="L39" s="17"/>
      <c r="M39" s="4" t="str">
        <f>IF(ISNA(VLOOKUP(L38,RCV,3,FALSE)),"",VLOOKUP(L38,RCV,3,FALSE))</f>
        <v/>
      </c>
      <c r="N39" s="17"/>
      <c r="O39" s="4" t="str">
        <f>IF(ISNA(VLOOKUP(N38,RCV,3,FALSE)),"",VLOOKUP(N38,RCV,3,FALSE))</f>
        <v/>
      </c>
    </row>
    <row r="40" spans="1:15" x14ac:dyDescent="0.25">
      <c r="A40" s="29">
        <v>15</v>
      </c>
      <c r="B40" s="19">
        <v>6</v>
      </c>
      <c r="C40" s="3">
        <f>IF(ISNA(VLOOKUP(B40,RCV,2,FALSE)),"",VLOOKUP(B40,RCV,2,FALSE))</f>
        <v>0.21180555555555555</v>
      </c>
      <c r="D40" s="16">
        <v>13</v>
      </c>
      <c r="E40" s="3">
        <f>IF(ISNA(VLOOKUP(D40,RCV,2,FALSE)),"",VLOOKUP(D40,RCV,2,FALSE))</f>
        <v>0.16319444444444445</v>
      </c>
      <c r="F40" s="16">
        <v>302</v>
      </c>
      <c r="G40" s="3">
        <f>IF(ISNA(VLOOKUP(F40,RCV,2,FALSE)),"",VLOOKUP(F40,RCV,2,FALSE))</f>
        <v>0.20138888888888887</v>
      </c>
      <c r="H40" s="16">
        <v>13</v>
      </c>
      <c r="I40" s="3">
        <f>IF(ISNA(VLOOKUP(H40,RCV,2,FALSE)),"",VLOOKUP(H40,RCV,2,FALSE))</f>
        <v>0.16319444444444445</v>
      </c>
      <c r="J40" s="16" t="s">
        <v>13</v>
      </c>
      <c r="K40" s="3" t="str">
        <f>IF(ISNA(VLOOKUP(J40,RCV,2,FALSE)),"",VLOOKUP(J40,RCV,2,FALSE))</f>
        <v/>
      </c>
      <c r="L40" s="16">
        <v>75</v>
      </c>
      <c r="M40" s="3">
        <f>IF(ISNA(VLOOKUP(L40,RCV,2,FALSE)),"",VLOOKUP(L40,RCV,2,FALSE))</f>
        <v>0.38541666666666669</v>
      </c>
      <c r="N40" s="16">
        <v>77</v>
      </c>
      <c r="O40" s="3">
        <f>IF(ISNA(VLOOKUP(N40,RCV,2,FALSE)),"",VLOOKUP(N40,RCV,2,FALSE))</f>
        <v>0.46875</v>
      </c>
    </row>
    <row r="41" spans="1:15" x14ac:dyDescent="0.25">
      <c r="A41" s="29"/>
      <c r="B41" s="20"/>
      <c r="C41" s="4">
        <f>IF(ISNA(VLOOKUP(B40,RCV,3,FALSE)),"",VLOOKUP(B40,RCV,3,FALSE))</f>
        <v>0.53125</v>
      </c>
      <c r="D41" s="17"/>
      <c r="E41" s="4">
        <f>IF(ISNA(VLOOKUP(D40,RCV,3,FALSE)),"",VLOOKUP(D40,RCV,3,FALSE))</f>
        <v>0.5</v>
      </c>
      <c r="F41" s="17"/>
      <c r="G41" s="4">
        <f>IF(ISNA(VLOOKUP(F40,RCV,3,FALSE)),"",VLOOKUP(F40,RCV,3,FALSE))</f>
        <v>0.54513888888888895</v>
      </c>
      <c r="H41" s="17"/>
      <c r="I41" s="4">
        <f>IF(ISNA(VLOOKUP(H40,RCV,3,FALSE)),"",VLOOKUP(H40,RCV,3,FALSE))</f>
        <v>0.5</v>
      </c>
      <c r="J41" s="17"/>
      <c r="K41" s="4" t="str">
        <f>IF(ISNA(VLOOKUP(J40,RCV,3,FALSE)),"",VLOOKUP(J40,RCV,3,FALSE))</f>
        <v/>
      </c>
      <c r="L41" s="17"/>
      <c r="M41" s="4">
        <f>IF(ISNA(VLOOKUP(L40,RCV,3,FALSE)),"",VLOOKUP(L40,RCV,3,FALSE))</f>
        <v>0.73611111111111116</v>
      </c>
      <c r="N41" s="17"/>
      <c r="O41" s="4">
        <f>IF(ISNA(VLOOKUP(N40,RCV,3,FALSE)),"",VLOOKUP(N40,RCV,3,FALSE))</f>
        <v>0.71875</v>
      </c>
    </row>
    <row r="42" spans="1:15" x14ac:dyDescent="0.25">
      <c r="A42" s="29">
        <v>16</v>
      </c>
      <c r="B42" s="19" t="s">
        <v>11</v>
      </c>
      <c r="C42" s="3" t="str">
        <f>IF(ISNA(VLOOKUP(B42,RCV,2,FALSE)),"",VLOOKUP(B42,RCV,2,FALSE))</f>
        <v/>
      </c>
      <c r="D42" s="16">
        <v>303</v>
      </c>
      <c r="E42" s="3">
        <f>IF(ISNA(VLOOKUP(D42,RCV,2,FALSE)),"",VLOOKUP(D42,RCV,2,FALSE))</f>
        <v>0.33333333333333331</v>
      </c>
      <c r="F42" s="16">
        <v>28</v>
      </c>
      <c r="G42" s="3">
        <f>IF(ISNA(VLOOKUP(F42,RCV,2,FALSE)),"",VLOOKUP(F42,RCV,2,FALSE))</f>
        <v>0.22222222222222221</v>
      </c>
      <c r="H42" s="16">
        <v>300</v>
      </c>
      <c r="I42" s="3">
        <f>IF(ISNA(VLOOKUP(H42,RCV,2,FALSE)),"",VLOOKUP(H42,RCV,2,FALSE))</f>
        <v>0.16666666666666666</v>
      </c>
      <c r="J42" s="16">
        <v>4</v>
      </c>
      <c r="K42" s="3">
        <f>IF(ISNA(VLOOKUP(J42,RCV,2,FALSE)),"",VLOOKUP(J42,RCV,2,FALSE))</f>
        <v>0.16319444444444445</v>
      </c>
      <c r="L42" s="16" t="s">
        <v>12</v>
      </c>
      <c r="M42" s="3" t="str">
        <f>IF(ISNA(VLOOKUP(L42,RCV,2,FALSE)),"",VLOOKUP(L42,RCV,2,FALSE))</f>
        <v/>
      </c>
      <c r="N42" s="16" t="s">
        <v>12</v>
      </c>
      <c r="O42" s="3" t="str">
        <f>IF(ISNA(VLOOKUP(N42,RCV,2,FALSE)),"",VLOOKUP(N42,RCV,2,FALSE))</f>
        <v/>
      </c>
    </row>
    <row r="43" spans="1:15" x14ac:dyDescent="0.25">
      <c r="A43" s="29"/>
      <c r="B43" s="20"/>
      <c r="C43" s="4" t="str">
        <f>IF(ISNA(VLOOKUP(B42,RCV,3,FALSE)),"",VLOOKUP(B42,RCV,3,FALSE))</f>
        <v/>
      </c>
      <c r="D43" s="17"/>
      <c r="E43" s="4">
        <f>IF(ISNA(VLOOKUP(D42,RCV,3,FALSE)),"",VLOOKUP(D42,RCV,3,FALSE))</f>
        <v>0.625</v>
      </c>
      <c r="F43" s="17"/>
      <c r="G43" s="4">
        <f>IF(ISNA(VLOOKUP(F42,RCV,3,FALSE)),"",VLOOKUP(F42,RCV,3,FALSE))</f>
        <v>0.55555555555555558</v>
      </c>
      <c r="H43" s="17"/>
      <c r="I43" s="4">
        <f>IF(ISNA(VLOOKUP(H42,RCV,3,FALSE)),"",VLOOKUP(H42,RCV,3,FALSE))</f>
        <v>0.54166666666666663</v>
      </c>
      <c r="J43" s="17"/>
      <c r="K43" s="4">
        <f>IF(ISNA(VLOOKUP(J42,RCV,3,FALSE)),"",VLOOKUP(J42,RCV,3,FALSE))</f>
        <v>0.41666666666666669</v>
      </c>
      <c r="L43" s="17"/>
      <c r="M43" s="4" t="str">
        <f>IF(ISNA(VLOOKUP(L42,RCV,3,FALSE)),"",VLOOKUP(L42,RCV,3,FALSE))</f>
        <v/>
      </c>
      <c r="N43" s="17"/>
      <c r="O43" s="4" t="str">
        <f>IF(ISNA(VLOOKUP(N42,RCV,3,FALSE)),"",VLOOKUP(N42,RCV,3,FALSE))</f>
        <v/>
      </c>
    </row>
    <row r="44" spans="1:15" x14ac:dyDescent="0.25">
      <c r="A44" s="30">
        <v>-16.100000000000001</v>
      </c>
    </row>
    <row r="45" spans="1:15" x14ac:dyDescent="0.25">
      <c r="A45" s="30"/>
    </row>
    <row r="46" spans="1:15" x14ac:dyDescent="0.25">
      <c r="A46" s="30">
        <v>-16.2</v>
      </c>
    </row>
    <row r="47" spans="1:15" x14ac:dyDescent="0.25">
      <c r="A47" s="30"/>
    </row>
    <row r="48" spans="1:15" x14ac:dyDescent="0.25">
      <c r="A48" s="29">
        <v>17</v>
      </c>
      <c r="B48" s="19">
        <v>305</v>
      </c>
      <c r="C48" s="3">
        <f>IF(ISNA(VLOOKUP(B48,RCV,2,FALSE)),"",VLOOKUP(B48,RCV,2,FALSE))</f>
        <v>0.52430555555555558</v>
      </c>
      <c r="D48" s="16">
        <v>301</v>
      </c>
      <c r="E48" s="3">
        <f>IF(ISNA(VLOOKUP(D48,RCV,2,FALSE)),"",VLOOKUP(D48,RCV,2,FALSE))</f>
        <v>0.48958333333333331</v>
      </c>
      <c r="F48" s="16">
        <v>305</v>
      </c>
      <c r="G48" s="3">
        <f>IF(ISNA(VLOOKUP(F48,RCV,2,FALSE)),"",VLOOKUP(F48,RCV,2,FALSE))</f>
        <v>0.52430555555555558</v>
      </c>
      <c r="H48" s="16">
        <v>19</v>
      </c>
      <c r="I48" s="3">
        <f>IF(ISNA(VLOOKUP(H48,RCV,2,FALSE)),"",VLOOKUP(H48,RCV,2,FALSE))</f>
        <v>0.51041666666666663</v>
      </c>
      <c r="J48" s="16" t="s">
        <v>13</v>
      </c>
      <c r="K48" s="3" t="str">
        <f>IF(ISNA(VLOOKUP(J48,RCV,2,FALSE)),"",VLOOKUP(J48,RCV,2,FALSE))</f>
        <v/>
      </c>
      <c r="L48" s="16">
        <v>77</v>
      </c>
      <c r="M48" s="3">
        <f>IF(ISNA(VLOOKUP(L48,RCV,2,FALSE)),"",VLOOKUP(L48,RCV,2,FALSE))</f>
        <v>0.46875</v>
      </c>
      <c r="N48" s="16">
        <v>69</v>
      </c>
      <c r="O48" s="3">
        <f>IF(ISNA(VLOOKUP(N48,RCV,2,FALSE)),"",VLOOKUP(N48,RCV,2,FALSE))</f>
        <v>0.41319444444444442</v>
      </c>
    </row>
    <row r="49" spans="1:15" x14ac:dyDescent="0.25">
      <c r="A49" s="29"/>
      <c r="B49" s="20"/>
      <c r="C49" s="4">
        <f>IF(ISNA(VLOOKUP(B48,RCV,3,FALSE)),"",VLOOKUP(B48,RCV,3,FALSE))</f>
        <v>0.88194444444444453</v>
      </c>
      <c r="D49" s="17"/>
      <c r="E49" s="4">
        <f>IF(ISNA(VLOOKUP(D48,RCV,3,FALSE)),"",VLOOKUP(D48,RCV,3,FALSE))</f>
        <v>0.85416666666666663</v>
      </c>
      <c r="F49" s="17"/>
      <c r="G49" s="4">
        <f>IF(ISNA(VLOOKUP(F48,RCV,3,FALSE)),"",VLOOKUP(F48,RCV,3,FALSE))</f>
        <v>0.88194444444444453</v>
      </c>
      <c r="H49" s="17"/>
      <c r="I49" s="4">
        <f>IF(ISNA(VLOOKUP(H48,RCV,3,FALSE)),"",VLOOKUP(H48,RCV,3,FALSE))</f>
        <v>0.83333333333333337</v>
      </c>
      <c r="J49" s="17"/>
      <c r="K49" s="4" t="str">
        <f>IF(ISNA(VLOOKUP(J48,RCV,3,FALSE)),"",VLOOKUP(J48,RCV,3,FALSE))</f>
        <v/>
      </c>
      <c r="L49" s="17"/>
      <c r="M49" s="4">
        <f>IF(ISNA(VLOOKUP(L48,RCV,3,FALSE)),"",VLOOKUP(L48,RCV,3,FALSE))</f>
        <v>0.71875</v>
      </c>
      <c r="N49" s="17"/>
      <c r="O49" s="4">
        <f>IF(ISNA(VLOOKUP(N48,RCV,3,FALSE)),"",VLOOKUP(N48,RCV,3,FALSE))</f>
        <v>0.78125</v>
      </c>
    </row>
    <row r="50" spans="1:15" x14ac:dyDescent="0.25">
      <c r="A50" s="29">
        <v>18</v>
      </c>
      <c r="B50" s="19" t="s">
        <v>11</v>
      </c>
      <c r="C50" s="3" t="str">
        <f>IF(ISNA(VLOOKUP(B50,RCV,2,FALSE)),"",VLOOKUP(B50,RCV,2,FALSE))</f>
        <v/>
      </c>
      <c r="D50" s="16">
        <v>28</v>
      </c>
      <c r="E50" s="3">
        <f>IF(ISNA(VLOOKUP(D50,RCV,2,FALSE)),"",VLOOKUP(D50,RCV,2,FALSE))</f>
        <v>0.22222222222222221</v>
      </c>
      <c r="F50" s="16">
        <v>4</v>
      </c>
      <c r="G50" s="3">
        <f>IF(ISNA(VLOOKUP(F50,RCV,2,FALSE)),"",VLOOKUP(F50,RCV,2,FALSE))</f>
        <v>0.16319444444444445</v>
      </c>
      <c r="H50" s="16">
        <v>302</v>
      </c>
      <c r="I50" s="3">
        <f>IF(ISNA(VLOOKUP(H50,RCV,2,FALSE)),"",VLOOKUP(H50,RCV,2,FALSE))</f>
        <v>0.20138888888888887</v>
      </c>
      <c r="J50" s="16">
        <v>300</v>
      </c>
      <c r="K50" s="3">
        <f>IF(ISNA(VLOOKUP(J50,RCV,2,FALSE)),"",VLOOKUP(J50,RCV,2,FALSE))</f>
        <v>0.16666666666666666</v>
      </c>
      <c r="L50" s="16" t="s">
        <v>12</v>
      </c>
      <c r="M50" s="3" t="str">
        <f>IF(ISNA(VLOOKUP(L50,RCV,2,FALSE)),"",VLOOKUP(L50,RCV,2,FALSE))</f>
        <v/>
      </c>
      <c r="N50" s="16" t="s">
        <v>12</v>
      </c>
      <c r="O50" s="3" t="str">
        <f>IF(ISNA(VLOOKUP(N50,RCV,2,FALSE)),"",VLOOKUP(N50,RCV,2,FALSE))</f>
        <v/>
      </c>
    </row>
    <row r="51" spans="1:15" x14ac:dyDescent="0.25">
      <c r="A51" s="29"/>
      <c r="B51" s="20"/>
      <c r="C51" s="4" t="str">
        <f>IF(ISNA(VLOOKUP(B50,RCV,3,FALSE)),"",VLOOKUP(B50,RCV,3,FALSE))</f>
        <v/>
      </c>
      <c r="D51" s="17"/>
      <c r="E51" s="4">
        <f>IF(ISNA(VLOOKUP(D50,RCV,3,FALSE)),"",VLOOKUP(D50,RCV,3,FALSE))</f>
        <v>0.55555555555555558</v>
      </c>
      <c r="F51" s="17"/>
      <c r="G51" s="4">
        <f>IF(ISNA(VLOOKUP(F50,RCV,3,FALSE)),"",VLOOKUP(F50,RCV,3,FALSE))</f>
        <v>0.41666666666666669</v>
      </c>
      <c r="H51" s="17"/>
      <c r="I51" s="4">
        <f>IF(ISNA(VLOOKUP(H50,RCV,3,FALSE)),"",VLOOKUP(H50,RCV,3,FALSE))</f>
        <v>0.54513888888888895</v>
      </c>
      <c r="J51" s="17"/>
      <c r="K51" s="4">
        <f>IF(ISNA(VLOOKUP(J50,RCV,3,FALSE)),"",VLOOKUP(J50,RCV,3,FALSE))</f>
        <v>0.54166666666666663</v>
      </c>
      <c r="L51" s="17"/>
      <c r="M51" s="4" t="str">
        <f>IF(ISNA(VLOOKUP(L50,RCV,3,FALSE)),"",VLOOKUP(L50,RCV,3,FALSE))</f>
        <v/>
      </c>
      <c r="N51" s="17"/>
      <c r="O51" s="4" t="str">
        <f>IF(ISNA(VLOOKUP(N50,RCV,3,FALSE)),"",VLOOKUP(N50,RCV,3,FALSE))</f>
        <v/>
      </c>
    </row>
    <row r="52" spans="1:15" x14ac:dyDescent="0.25">
      <c r="A52" s="29">
        <v>19</v>
      </c>
      <c r="B52" s="19">
        <v>19</v>
      </c>
      <c r="C52" s="3">
        <f>IF(ISNA(VLOOKUP(B52,RCV,2,FALSE)),"",VLOOKUP(B52,RCV,2,FALSE))</f>
        <v>0.51041666666666663</v>
      </c>
      <c r="D52" s="16" t="s">
        <v>13</v>
      </c>
      <c r="E52" s="3" t="str">
        <f>IF(ISNA(VLOOKUP(D52,RCV,2,FALSE)),"",VLOOKUP(D52,RCV,2,FALSE))</f>
        <v/>
      </c>
      <c r="F52" s="16">
        <v>304</v>
      </c>
      <c r="G52" s="3">
        <f>IF(ISNA(VLOOKUP(F52,RCV,2,FALSE)),"",VLOOKUP(F52,RCV,2,FALSE))</f>
        <v>0.43402777777777773</v>
      </c>
      <c r="H52" s="16" t="s">
        <v>11</v>
      </c>
      <c r="I52" s="3" t="str">
        <f>IF(ISNA(VLOOKUP(H52,RCV,2,FALSE)),"",VLOOKUP(H52,RCV,2,FALSE))</f>
        <v/>
      </c>
      <c r="J52" s="16">
        <v>28</v>
      </c>
      <c r="K52" s="3">
        <f>IF(ISNA(VLOOKUP(J52,RCV,2,FALSE)),"",VLOOKUP(J52,RCV,2,FALSE))</f>
        <v>0.22222222222222221</v>
      </c>
      <c r="L52" s="16">
        <v>300</v>
      </c>
      <c r="M52" s="3">
        <f>IF(ISNA(VLOOKUP(L52,RCV,2,FALSE)),"",VLOOKUP(L52,RCV,2,FALSE))</f>
        <v>0.16666666666666666</v>
      </c>
      <c r="N52" s="16">
        <v>64</v>
      </c>
      <c r="O52" s="3">
        <f>IF(ISNA(VLOOKUP(N52,RCV,2,FALSE)),"",VLOOKUP(N52,RCV,2,FALSE))</f>
        <v>0.19097222222222221</v>
      </c>
    </row>
    <row r="53" spans="1:15" x14ac:dyDescent="0.25">
      <c r="A53" s="29"/>
      <c r="B53" s="20"/>
      <c r="C53" s="4">
        <f>IF(ISNA(VLOOKUP(B52,RCV,3,FALSE)),"",VLOOKUP(B52,RCV,3,FALSE))</f>
        <v>0.83333333333333337</v>
      </c>
      <c r="D53" s="17"/>
      <c r="E53" s="4" t="str">
        <f>IF(ISNA(VLOOKUP(D52,RCV,3,FALSE)),"",VLOOKUP(D52,RCV,3,FALSE))</f>
        <v/>
      </c>
      <c r="F53" s="17"/>
      <c r="G53" s="4">
        <f>IF(ISNA(VLOOKUP(F52,RCV,3,FALSE)),"",VLOOKUP(F52,RCV,3,FALSE))</f>
        <v>0.79166666666666663</v>
      </c>
      <c r="H53" s="17"/>
      <c r="I53" s="4" t="str">
        <f>IF(ISNA(VLOOKUP(H52,RCV,3,FALSE)),"",VLOOKUP(H52,RCV,3,FALSE))</f>
        <v/>
      </c>
      <c r="J53" s="17"/>
      <c r="K53" s="4">
        <f>IF(ISNA(VLOOKUP(J52,RCV,3,FALSE)),"",VLOOKUP(J52,RCV,3,FALSE))</f>
        <v>0.55555555555555558</v>
      </c>
      <c r="L53" s="17"/>
      <c r="M53" s="4">
        <f>IF(ISNA(VLOOKUP(L52,RCV,3,FALSE)),"",VLOOKUP(L52,RCV,3,FALSE))</f>
        <v>0.54166666666666663</v>
      </c>
      <c r="N53" s="17"/>
      <c r="O53" s="4">
        <f>IF(ISNA(VLOOKUP(N52,RCV,3,FALSE)),"",VLOOKUP(N52,RCV,3,FALSE))</f>
        <v>0.53819444444444442</v>
      </c>
    </row>
    <row r="54" spans="1:15" x14ac:dyDescent="0.25">
      <c r="A54" s="29">
        <v>20</v>
      </c>
      <c r="B54" s="19">
        <v>13</v>
      </c>
      <c r="C54" s="3">
        <f>IF(ISNA(VLOOKUP(B54,RCV,2,FALSE)),"",VLOOKUP(B54,RCV,2,FALSE))</f>
        <v>0.16319444444444445</v>
      </c>
      <c r="D54" s="16">
        <v>4</v>
      </c>
      <c r="E54" s="3">
        <f>IF(ISNA(VLOOKUP(D54,RCV,2,FALSE)),"",VLOOKUP(D54,RCV,2,FALSE))</f>
        <v>0.16319444444444445</v>
      </c>
      <c r="F54" s="16" t="s">
        <v>13</v>
      </c>
      <c r="G54" s="3" t="str">
        <f>IF(ISNA(VLOOKUP(F54,RCV,2,FALSE)),"",VLOOKUP(F54,RCV,2,FALSE))</f>
        <v/>
      </c>
      <c r="H54" s="16">
        <v>30</v>
      </c>
      <c r="I54" s="3">
        <f>IF(ISNA(VLOOKUP(H54,RCV,2,FALSE)),"",VLOOKUP(H54,RCV,2,FALSE))</f>
        <v>0.33333333333333331</v>
      </c>
      <c r="J54" s="16">
        <v>30</v>
      </c>
      <c r="K54" s="3">
        <f>IF(ISNA(VLOOKUP(J54,RCV,2,FALSE)),"",VLOOKUP(J54,RCV,2,FALSE))</f>
        <v>0.33333333333333331</v>
      </c>
      <c r="L54" s="16" t="s">
        <v>12</v>
      </c>
      <c r="M54" s="3" t="str">
        <f>IF(ISNA(VLOOKUP(L54,RCV,2,FALSE)),"",VLOOKUP(L54,RCV,2,FALSE))</f>
        <v/>
      </c>
      <c r="N54" s="16" t="s">
        <v>12</v>
      </c>
      <c r="O54" s="3" t="str">
        <f>IF(ISNA(VLOOKUP(N54,RCV,2,FALSE)),"",VLOOKUP(N54,RCV,2,FALSE))</f>
        <v/>
      </c>
    </row>
    <row r="55" spans="1:15" x14ac:dyDescent="0.25">
      <c r="A55" s="29"/>
      <c r="B55" s="20"/>
      <c r="C55" s="4">
        <f>IF(ISNA(VLOOKUP(B54,RCV,3,FALSE)),"",VLOOKUP(B54,RCV,3,FALSE))</f>
        <v>0.5</v>
      </c>
      <c r="D55" s="17"/>
      <c r="E55" s="4">
        <f>IF(ISNA(VLOOKUP(D54,RCV,3,FALSE)),"",VLOOKUP(D54,RCV,3,FALSE))</f>
        <v>0.41666666666666669</v>
      </c>
      <c r="F55" s="17"/>
      <c r="G55" s="4" t="str">
        <f>IF(ISNA(VLOOKUP(F54,RCV,3,FALSE)),"",VLOOKUP(F54,RCV,3,FALSE))</f>
        <v/>
      </c>
      <c r="H55" s="17"/>
      <c r="I55" s="4">
        <f>IF(ISNA(VLOOKUP(H54,RCV,3,FALSE)),"",VLOOKUP(H54,RCV,3,FALSE))</f>
        <v>0.70138888888888884</v>
      </c>
      <c r="J55" s="17"/>
      <c r="K55" s="4">
        <f>IF(ISNA(VLOOKUP(J54,RCV,3,FALSE)),"",VLOOKUP(J54,RCV,3,FALSE))</f>
        <v>0.70138888888888884</v>
      </c>
      <c r="L55" s="17"/>
      <c r="M55" s="4" t="str">
        <f>IF(ISNA(VLOOKUP(L54,RCV,3,FALSE)),"",VLOOKUP(L54,RCV,3,FALSE))</f>
        <v/>
      </c>
      <c r="N55" s="17"/>
      <c r="O55" s="4" t="str">
        <f>IF(ISNA(VLOOKUP(N54,RCV,3,FALSE)),"",VLOOKUP(N54,RCV,3,FALSE))</f>
        <v/>
      </c>
    </row>
    <row r="56" spans="1:15" x14ac:dyDescent="0.25">
      <c r="A56" s="29">
        <v>21</v>
      </c>
      <c r="B56" s="19">
        <v>12</v>
      </c>
      <c r="C56" s="3">
        <f>IF(ISNA(VLOOKUP(B56,RCV,2,FALSE)),"",VLOOKUP(B56,RCV,2,FALSE))</f>
        <v>0.28819444444444448</v>
      </c>
      <c r="D56" s="16">
        <v>302</v>
      </c>
      <c r="E56" s="3">
        <f>IF(ISNA(VLOOKUP(D56,RCV,2,FALSE)),"",VLOOKUP(D56,RCV,2,FALSE))</f>
        <v>0.20138888888888887</v>
      </c>
      <c r="F56" s="16">
        <v>13</v>
      </c>
      <c r="G56" s="3">
        <f>IF(ISNA(VLOOKUP(F56,RCV,2,FALSE)),"",VLOOKUP(F56,RCV,2,FALSE))</f>
        <v>0.16319444444444445</v>
      </c>
      <c r="H56" s="16">
        <v>4</v>
      </c>
      <c r="I56" s="3">
        <f>IF(ISNA(VLOOKUP(H56,RCV,2,FALSE)),"",VLOOKUP(H56,RCV,2,FALSE))</f>
        <v>0.16319444444444445</v>
      </c>
      <c r="J56" s="16" t="s">
        <v>13</v>
      </c>
      <c r="K56" s="3" t="str">
        <f>IF(ISNA(VLOOKUP(J56,RCV,2,FALSE)),"",VLOOKUP(J56,RCV,2,FALSE))</f>
        <v/>
      </c>
      <c r="L56" s="16">
        <v>73</v>
      </c>
      <c r="M56" s="3">
        <f>IF(ISNA(VLOOKUP(L56,RCV,2,FALSE)),"",VLOOKUP(L56,RCV,2,FALSE))</f>
        <v>0.51736111111111105</v>
      </c>
      <c r="N56" s="16">
        <v>361</v>
      </c>
      <c r="O56" s="3">
        <f>IF(ISNA(VLOOKUP(N56,RCV,2,FALSE)),"",VLOOKUP(N56,RCV,2,FALSE))</f>
        <v>0.75347222222222221</v>
      </c>
    </row>
    <row r="57" spans="1:15" x14ac:dyDescent="0.25">
      <c r="A57" s="29"/>
      <c r="B57" s="20"/>
      <c r="C57" s="4">
        <f>IF(ISNA(VLOOKUP(B56,RCV,3,FALSE)),"",VLOOKUP(B56,RCV,3,FALSE))</f>
        <v>0.58333333333333337</v>
      </c>
      <c r="D57" s="17"/>
      <c r="E57" s="4">
        <f>IF(ISNA(VLOOKUP(D56,RCV,3,FALSE)),"",VLOOKUP(D56,RCV,3,FALSE))</f>
        <v>0.54513888888888895</v>
      </c>
      <c r="F57" s="17"/>
      <c r="G57" s="4">
        <f>IF(ISNA(VLOOKUP(F56,RCV,3,FALSE)),"",VLOOKUP(F56,RCV,3,FALSE))</f>
        <v>0.5</v>
      </c>
      <c r="H57" s="17"/>
      <c r="I57" s="4">
        <f>IF(ISNA(VLOOKUP(H56,RCV,3,FALSE)),"",VLOOKUP(H56,RCV,3,FALSE))</f>
        <v>0.41666666666666669</v>
      </c>
      <c r="J57" s="17"/>
      <c r="K57" s="4" t="str">
        <f>IF(ISNA(VLOOKUP(J56,RCV,3,FALSE)),"",VLOOKUP(J56,RCV,3,FALSE))</f>
        <v/>
      </c>
      <c r="L57" s="17"/>
      <c r="M57" s="4">
        <f>IF(ISNA(VLOOKUP(L56,RCV,3,FALSE)),"",VLOOKUP(L56,RCV,3,FALSE))</f>
        <v>0.86111111111111116</v>
      </c>
      <c r="N57" s="17"/>
      <c r="O57" s="4">
        <f>IF(ISNA(VLOOKUP(N56,RCV,3,FALSE)),"",VLOOKUP(N56,RCV,3,FALSE))</f>
        <v>1.0416666666666666E-2</v>
      </c>
    </row>
    <row r="58" spans="1:15" x14ac:dyDescent="0.25">
      <c r="A58" s="29">
        <v>22</v>
      </c>
      <c r="B58" s="19">
        <v>20</v>
      </c>
      <c r="C58" s="3">
        <f>IF(ISNA(VLOOKUP(B58,RCV,2,FALSE)),"",VLOOKUP(B58,RCV,2,FALSE))</f>
        <v>0.59375</v>
      </c>
      <c r="D58" s="16">
        <v>24</v>
      </c>
      <c r="E58" s="3">
        <f>IF(ISNA(VLOOKUP(D58,RCV,2,FALSE)),"",VLOOKUP(D58,RCV,2,FALSE))</f>
        <v>0.54513888888888895</v>
      </c>
      <c r="F58" s="16" t="s">
        <v>11</v>
      </c>
      <c r="G58" s="3" t="str">
        <f>IF(ISNA(VLOOKUP(F58,RCV,2,FALSE)),"",VLOOKUP(F58,RCV,2,FALSE))</f>
        <v/>
      </c>
      <c r="H58" s="16">
        <v>14</v>
      </c>
      <c r="I58" s="3">
        <f>IF(ISNA(VLOOKUP(H58,RCV,2,FALSE)),"",VLOOKUP(H58,RCV,2,FALSE))</f>
        <v>0.4375</v>
      </c>
      <c r="J58" s="16">
        <v>19</v>
      </c>
      <c r="K58" s="3">
        <f>IF(ISNA(VLOOKUP(J58,RCV,2,FALSE)),"",VLOOKUP(J58,RCV,2,FALSE))</f>
        <v>0.51041666666666663</v>
      </c>
      <c r="L58" s="16" t="s">
        <v>12</v>
      </c>
      <c r="M58" s="3" t="str">
        <f>IF(ISNA(VLOOKUP(L58,RCV,2,FALSE)),"",VLOOKUP(L58,RCV,2,FALSE))</f>
        <v/>
      </c>
      <c r="N58" s="16" t="s">
        <v>12</v>
      </c>
      <c r="O58" s="3" t="str">
        <f>IF(ISNA(VLOOKUP(N58,RCV,2,FALSE)),"",VLOOKUP(N58,RCV,2,FALSE))</f>
        <v/>
      </c>
    </row>
    <row r="59" spans="1:15" x14ac:dyDescent="0.25">
      <c r="A59" s="29"/>
      <c r="B59" s="20"/>
      <c r="C59" s="4">
        <f>IF(ISNA(VLOOKUP(B58,RCV,3,FALSE)),"",VLOOKUP(B58,RCV,3,FALSE))</f>
        <v>0.94097222222222221</v>
      </c>
      <c r="D59" s="17"/>
      <c r="E59" s="4">
        <f>IF(ISNA(VLOOKUP(D58,RCV,3,FALSE)),"",VLOOKUP(D58,RCV,3,FALSE))</f>
        <v>0.89930555555555547</v>
      </c>
      <c r="F59" s="17"/>
      <c r="G59" s="4" t="str">
        <f>IF(ISNA(VLOOKUP(F58,RCV,3,FALSE)),"",VLOOKUP(F58,RCV,3,FALSE))</f>
        <v/>
      </c>
      <c r="H59" s="17"/>
      <c r="I59" s="4">
        <f>IF(ISNA(VLOOKUP(H58,RCV,3,FALSE)),"",VLOOKUP(H58,RCV,3,FALSE))</f>
        <v>0.78125</v>
      </c>
      <c r="J59" s="17"/>
      <c r="K59" s="4">
        <f>IF(ISNA(VLOOKUP(J58,RCV,3,FALSE)),"",VLOOKUP(J58,RCV,3,FALSE))</f>
        <v>0.83333333333333337</v>
      </c>
      <c r="L59" s="17"/>
      <c r="M59" s="4" t="str">
        <f>IF(ISNA(VLOOKUP(L58,RCV,3,FALSE)),"",VLOOKUP(L58,RCV,3,FALSE))</f>
        <v/>
      </c>
      <c r="N59" s="17"/>
      <c r="O59" s="4" t="str">
        <f>IF(ISNA(VLOOKUP(N58,RCV,3,FALSE)),"",VLOOKUP(N58,RCV,3,FALSE))</f>
        <v/>
      </c>
    </row>
    <row r="60" spans="1:15" x14ac:dyDescent="0.25">
      <c r="A60" s="29">
        <v>23</v>
      </c>
      <c r="B60" s="19">
        <v>18</v>
      </c>
      <c r="C60" s="3">
        <f>IF(ISNA(VLOOKUP(B60,RCV,2,FALSE)),"",VLOOKUP(B60,RCV,2,FALSE))</f>
        <v>0.4861111111111111</v>
      </c>
      <c r="D60" s="16">
        <v>305</v>
      </c>
      <c r="E60" s="3">
        <f>IF(ISNA(VLOOKUP(D60,RCV,2,FALSE)),"",VLOOKUP(D60,RCV,2,FALSE))</f>
        <v>0.52430555555555558</v>
      </c>
      <c r="F60" s="16">
        <v>24</v>
      </c>
      <c r="G60" s="3">
        <f>IF(ISNA(VLOOKUP(F60,RCV,2,FALSE)),"",VLOOKUP(F60,RCV,2,FALSE))</f>
        <v>0.54513888888888895</v>
      </c>
      <c r="H60" s="16">
        <v>305</v>
      </c>
      <c r="I60" s="3">
        <f>IF(ISNA(VLOOKUP(H60,RCV,2,FALSE)),"",VLOOKUP(H60,RCV,2,FALSE))</f>
        <v>0.52430555555555558</v>
      </c>
      <c r="J60" s="16">
        <v>301</v>
      </c>
      <c r="K60" s="3">
        <f>IF(ISNA(VLOOKUP(J60,RCV,2,FALSE)),"",VLOOKUP(J60,RCV,2,FALSE))</f>
        <v>0.48958333333333331</v>
      </c>
      <c r="L60" s="16" t="s">
        <v>11</v>
      </c>
      <c r="M60" s="3" t="str">
        <f>IF(ISNA(VLOOKUP(L60,RCV,2,FALSE)),"",VLOOKUP(L60,RCV,2,FALSE))</f>
        <v/>
      </c>
      <c r="N60" s="16" t="s">
        <v>12</v>
      </c>
      <c r="O60" s="3" t="str">
        <f>IF(ISNA(VLOOKUP(N60,RCV,2,FALSE)),"",VLOOKUP(N60,RCV,2,FALSE))</f>
        <v/>
      </c>
    </row>
    <row r="61" spans="1:15" x14ac:dyDescent="0.25">
      <c r="A61" s="29"/>
      <c r="B61" s="20"/>
      <c r="C61" s="4">
        <f>IF(ISNA(VLOOKUP(B60,RCV,3,FALSE)),"",VLOOKUP(B60,RCV,3,FALSE))</f>
        <v>0.86111111111111116</v>
      </c>
      <c r="D61" s="17"/>
      <c r="E61" s="4">
        <f>IF(ISNA(VLOOKUP(D60,RCV,3,FALSE)),"",VLOOKUP(D60,RCV,3,FALSE))</f>
        <v>0.88194444444444453</v>
      </c>
      <c r="F61" s="17"/>
      <c r="G61" s="4">
        <f>IF(ISNA(VLOOKUP(F60,RCV,3,FALSE)),"",VLOOKUP(F60,RCV,3,FALSE))</f>
        <v>0.89930555555555547</v>
      </c>
      <c r="H61" s="17"/>
      <c r="I61" s="4">
        <f>IF(ISNA(VLOOKUP(H60,RCV,3,FALSE)),"",VLOOKUP(H60,RCV,3,FALSE))</f>
        <v>0.88194444444444453</v>
      </c>
      <c r="J61" s="17"/>
      <c r="K61" s="4">
        <f>IF(ISNA(VLOOKUP(J60,RCV,3,FALSE)),"",VLOOKUP(J60,RCV,3,FALSE))</f>
        <v>0.85416666666666663</v>
      </c>
      <c r="L61" s="17"/>
      <c r="M61" s="4" t="str">
        <f>IF(ISNA(VLOOKUP(L60,RCV,3,FALSE)),"",VLOOKUP(L60,RCV,3,FALSE))</f>
        <v/>
      </c>
      <c r="N61" s="17"/>
      <c r="O61" s="4" t="str">
        <f>IF(ISNA(VLOOKUP(N60,RCV,3,FALSE)),"",VLOOKUP(N60,RCV,3,FALSE))</f>
        <v/>
      </c>
    </row>
    <row r="62" spans="1:15" x14ac:dyDescent="0.25">
      <c r="A62" s="30">
        <v>-23.1</v>
      </c>
    </row>
    <row r="63" spans="1:15" x14ac:dyDescent="0.25">
      <c r="A63" s="30"/>
    </row>
    <row r="64" spans="1:15" x14ac:dyDescent="0.25">
      <c r="A64" s="30">
        <v>-23.2</v>
      </c>
    </row>
    <row r="65" spans="1:15" x14ac:dyDescent="0.25">
      <c r="A65" s="30"/>
    </row>
    <row r="66" spans="1:15" x14ac:dyDescent="0.25">
      <c r="A66" s="29">
        <v>24</v>
      </c>
      <c r="B66" s="19" t="s">
        <v>12</v>
      </c>
      <c r="C66" s="3" t="str">
        <f>IF(ISNA(VLOOKUP(B66,RCV,2,FALSE)),"",VLOOKUP(B66,RCV,2,FALSE))</f>
        <v/>
      </c>
      <c r="D66" s="16">
        <v>18</v>
      </c>
      <c r="E66" s="3">
        <f>IF(ISNA(VLOOKUP(D66,RCV,2,FALSE)),"",VLOOKUP(D66,RCV,2,FALSE))</f>
        <v>0.4861111111111111</v>
      </c>
      <c r="F66" s="16">
        <v>16</v>
      </c>
      <c r="G66" s="3">
        <f>IF(ISNA(VLOOKUP(F66,RCV,2,FALSE)),"",VLOOKUP(F66,RCV,2,FALSE))</f>
        <v>0.4861111111111111</v>
      </c>
      <c r="H66" s="16" t="s">
        <v>11</v>
      </c>
      <c r="I66" s="3" t="str">
        <f>IF(ISNA(VLOOKUP(H66,RCV,2,FALSE)),"",VLOOKUP(H66,RCV,2,FALSE))</f>
        <v/>
      </c>
      <c r="J66" s="16">
        <v>9</v>
      </c>
      <c r="K66" s="3">
        <f>IF(ISNA(VLOOKUP(J66,RCV,2,FALSE)),"",VLOOKUP(J66,RCV,2,FALSE))</f>
        <v>0.3125</v>
      </c>
      <c r="L66" s="16">
        <v>64</v>
      </c>
      <c r="M66" s="3">
        <f>IF(ISNA(VLOOKUP(L66,RCV,2,FALSE)),"",VLOOKUP(L66,RCV,2,FALSE))</f>
        <v>0.19097222222222221</v>
      </c>
      <c r="N66" s="16">
        <v>66</v>
      </c>
      <c r="O66" s="3">
        <f>IF(ISNA(VLOOKUP(N66,RCV,2,FALSE)),"",VLOOKUP(N66,RCV,2,FALSE))</f>
        <v>0.22222222222222221</v>
      </c>
    </row>
    <row r="67" spans="1:15" x14ac:dyDescent="0.25">
      <c r="A67" s="29"/>
      <c r="B67" s="20"/>
      <c r="C67" s="4" t="str">
        <f>IF(ISNA(VLOOKUP(B66,RCV,3,FALSE)),"",VLOOKUP(B66,RCV,3,FALSE))</f>
        <v/>
      </c>
      <c r="D67" s="17"/>
      <c r="E67" s="4">
        <f>IF(ISNA(VLOOKUP(D66,RCV,3,FALSE)),"",VLOOKUP(D66,RCV,3,FALSE))</f>
        <v>0.86111111111111116</v>
      </c>
      <c r="F67" s="17"/>
      <c r="G67" s="4">
        <f>IF(ISNA(VLOOKUP(F66,RCV,3,FALSE)),"",VLOOKUP(F66,RCV,3,FALSE))</f>
        <v>0.83333333333333337</v>
      </c>
      <c r="H67" s="17"/>
      <c r="I67" s="4" t="str">
        <f>IF(ISNA(VLOOKUP(H66,RCV,3,FALSE)),"",VLOOKUP(H66,RCV,3,FALSE))</f>
        <v/>
      </c>
      <c r="J67" s="17"/>
      <c r="K67" s="4">
        <f>IF(ISNA(VLOOKUP(J66,RCV,3,FALSE)),"",VLOOKUP(J66,RCV,3,FALSE))</f>
        <v>0.60416666666666663</v>
      </c>
      <c r="L67" s="17"/>
      <c r="M67" s="4">
        <f>IF(ISNA(VLOOKUP(L66,RCV,3,FALSE)),"",VLOOKUP(L66,RCV,3,FALSE))</f>
        <v>0.53819444444444442</v>
      </c>
      <c r="N67" s="17"/>
      <c r="O67" s="4">
        <f>IF(ISNA(VLOOKUP(N66,RCV,3,FALSE)),"",VLOOKUP(N66,RCV,3,FALSE))</f>
        <v>0.57291666666666663</v>
      </c>
    </row>
    <row r="68" spans="1:15" x14ac:dyDescent="0.25">
      <c r="A68" s="29">
        <v>25</v>
      </c>
      <c r="B68" s="19">
        <v>2</v>
      </c>
      <c r="C68" s="3">
        <f>IF(ISNA(VLOOKUP(B68,RCV,2,FALSE)),"",VLOOKUP(B68,RCV,2,FALSE))</f>
        <v>0.28125</v>
      </c>
      <c r="D68" s="16" t="s">
        <v>13</v>
      </c>
      <c r="E68" s="3" t="str">
        <f>IF(ISNA(VLOOKUP(D68,RCV,2,FALSE)),"",VLOOKUP(D68,RCV,2,FALSE))</f>
        <v/>
      </c>
      <c r="F68" s="16">
        <v>12</v>
      </c>
      <c r="G68" s="3">
        <f>IF(ISNA(VLOOKUP(F68,RCV,2,FALSE)),"",VLOOKUP(F68,RCV,2,FALSE))</f>
        <v>0.28819444444444448</v>
      </c>
      <c r="H68" s="16">
        <v>2</v>
      </c>
      <c r="I68" s="3">
        <f>IF(ISNA(VLOOKUP(H68,RCV,2,FALSE)),"",VLOOKUP(H68,RCV,2,FALSE))</f>
        <v>0.28125</v>
      </c>
      <c r="J68" s="16" t="s">
        <v>12</v>
      </c>
      <c r="K68" s="3" t="str">
        <f>IF(ISNA(VLOOKUP(J68,RCV,2,FALSE)),"",VLOOKUP(J68,RCV,2,FALSE))</f>
        <v/>
      </c>
      <c r="L68" s="16" t="s">
        <v>12</v>
      </c>
      <c r="M68" s="3" t="str">
        <f>IF(ISNA(VLOOKUP(L68,RCV,2,FALSE)),"",VLOOKUP(L68,RCV,2,FALSE))</f>
        <v/>
      </c>
      <c r="N68" s="16" t="s">
        <v>11</v>
      </c>
      <c r="O68" s="3" t="str">
        <f>IF(ISNA(VLOOKUP(N68,RCV,2,FALSE)),"",VLOOKUP(N68,RCV,2,FALSE))</f>
        <v/>
      </c>
    </row>
    <row r="69" spans="1:15" x14ac:dyDescent="0.25">
      <c r="A69" s="29"/>
      <c r="B69" s="20"/>
      <c r="C69" s="4">
        <f>IF(ISNA(VLOOKUP(B68,RCV,3,FALSE)),"",VLOOKUP(B68,RCV,3,FALSE))</f>
        <v>0.5625</v>
      </c>
      <c r="D69" s="17"/>
      <c r="E69" s="4" t="str">
        <f>IF(ISNA(VLOOKUP(D68,RCV,3,FALSE)),"",VLOOKUP(D68,RCV,3,FALSE))</f>
        <v/>
      </c>
      <c r="F69" s="17"/>
      <c r="G69" s="4">
        <f>IF(ISNA(VLOOKUP(F68,RCV,3,FALSE)),"",VLOOKUP(F68,RCV,3,FALSE))</f>
        <v>0.58333333333333337</v>
      </c>
      <c r="H69" s="17"/>
      <c r="I69" s="4">
        <f>IF(ISNA(VLOOKUP(H68,RCV,3,FALSE)),"",VLOOKUP(H68,RCV,3,FALSE))</f>
        <v>0.5625</v>
      </c>
      <c r="J69" s="17"/>
      <c r="K69" s="4" t="str">
        <f>IF(ISNA(VLOOKUP(J68,RCV,3,FALSE)),"",VLOOKUP(J68,RCV,3,FALSE))</f>
        <v/>
      </c>
      <c r="L69" s="17"/>
      <c r="M69" s="4" t="str">
        <f>IF(ISNA(VLOOKUP(L68,RCV,3,FALSE)),"",VLOOKUP(L68,RCV,3,FALSE))</f>
        <v/>
      </c>
      <c r="N69" s="17"/>
      <c r="O69" s="4" t="str">
        <f>IF(ISNA(VLOOKUP(N68,RCV,3,FALSE)),"",VLOOKUP(N68,RCV,3,FALSE))</f>
        <v/>
      </c>
    </row>
    <row r="70" spans="1:15" x14ac:dyDescent="0.25">
      <c r="A70" s="29">
        <v>26</v>
      </c>
      <c r="B70" s="19">
        <v>9</v>
      </c>
      <c r="C70" s="3">
        <f>IF(ISNA(VLOOKUP(B70,RCV,2,FALSE)),"",VLOOKUP(B70,RCV,2,FALSE))</f>
        <v>0.3125</v>
      </c>
      <c r="D70" s="16">
        <v>2</v>
      </c>
      <c r="E70" s="3">
        <f>IF(ISNA(VLOOKUP(D70,RCV,2,FALSE)),"",VLOOKUP(D70,RCV,2,FALSE))</f>
        <v>0.28125</v>
      </c>
      <c r="F70" s="16">
        <v>2</v>
      </c>
      <c r="G70" s="3">
        <f>IF(ISNA(VLOOKUP(F70,RCV,2,FALSE)),"",VLOOKUP(F70,RCV,2,FALSE))</f>
        <v>0.28125</v>
      </c>
      <c r="H70" s="16">
        <v>304</v>
      </c>
      <c r="I70" s="3">
        <f>IF(ISNA(VLOOKUP(H70,RCV,2,FALSE)),"",VLOOKUP(H70,RCV,2,FALSE))</f>
        <v>0.43402777777777773</v>
      </c>
      <c r="J70" s="16" t="s">
        <v>13</v>
      </c>
      <c r="K70" s="3" t="str">
        <f>IF(ISNA(VLOOKUP(J70,RCV,2,FALSE)),"",VLOOKUP(J70,RCV,2,FALSE))</f>
        <v/>
      </c>
      <c r="L70" s="16">
        <v>69</v>
      </c>
      <c r="M70" s="3">
        <f>IF(ISNA(VLOOKUP(L70,RCV,2,FALSE)),"",VLOOKUP(L70,RCV,2,FALSE))</f>
        <v>0.41319444444444442</v>
      </c>
      <c r="N70" s="16">
        <v>75</v>
      </c>
      <c r="O70" s="3">
        <f>IF(ISNA(VLOOKUP(N70,RCV,2,FALSE)),"",VLOOKUP(N70,RCV,2,FALSE))</f>
        <v>0.38541666666666669</v>
      </c>
    </row>
    <row r="71" spans="1:15" x14ac:dyDescent="0.25">
      <c r="A71" s="29"/>
      <c r="B71" s="20"/>
      <c r="C71" s="4">
        <f>IF(ISNA(VLOOKUP(B70,RCV,3,FALSE)),"",VLOOKUP(B70,RCV,3,FALSE))</f>
        <v>0.60416666666666663</v>
      </c>
      <c r="D71" s="17"/>
      <c r="E71" s="4">
        <f>IF(ISNA(VLOOKUP(D70,RCV,3,FALSE)),"",VLOOKUP(D70,RCV,3,FALSE))</f>
        <v>0.5625</v>
      </c>
      <c r="F71" s="17"/>
      <c r="G71" s="4">
        <f>IF(ISNA(VLOOKUP(F70,RCV,3,FALSE)),"",VLOOKUP(F70,RCV,3,FALSE))</f>
        <v>0.5625</v>
      </c>
      <c r="H71" s="17"/>
      <c r="I71" s="4">
        <f>IF(ISNA(VLOOKUP(H70,RCV,3,FALSE)),"",VLOOKUP(H70,RCV,3,FALSE))</f>
        <v>0.79166666666666663</v>
      </c>
      <c r="J71" s="17"/>
      <c r="K71" s="4" t="str">
        <f>IF(ISNA(VLOOKUP(J70,RCV,3,FALSE)),"",VLOOKUP(J70,RCV,3,FALSE))</f>
        <v/>
      </c>
      <c r="L71" s="17"/>
      <c r="M71" s="4">
        <f>IF(ISNA(VLOOKUP(L70,RCV,3,FALSE)),"",VLOOKUP(L70,RCV,3,FALSE))</f>
        <v>0.78125</v>
      </c>
      <c r="N71" s="17"/>
      <c r="O71" s="4">
        <f>IF(ISNA(VLOOKUP(N70,RCV,3,FALSE)),"",VLOOKUP(N70,RCV,3,FALSE))</f>
        <v>0.73611111111111116</v>
      </c>
    </row>
    <row r="72" spans="1:15" x14ac:dyDescent="0.25">
      <c r="A72" s="29">
        <v>27</v>
      </c>
      <c r="B72" s="19" t="s">
        <v>11</v>
      </c>
      <c r="C72" s="3" t="str">
        <f>IF(ISNA(VLOOKUP(B72,RCV,2,FALSE)),"",VLOOKUP(B72,RCV,2,FALSE))</f>
        <v/>
      </c>
      <c r="D72" s="16">
        <v>9</v>
      </c>
      <c r="E72" s="3">
        <f>IF(ISNA(VLOOKUP(D72,RCV,2,FALSE)),"",VLOOKUP(D72,RCV,2,FALSE))</f>
        <v>0.3125</v>
      </c>
      <c r="F72" s="16">
        <v>9</v>
      </c>
      <c r="G72" s="3">
        <f>IF(ISNA(VLOOKUP(F72,RCV,2,FALSE)),"",VLOOKUP(F72,RCV,2,FALSE))</f>
        <v>0.3125</v>
      </c>
      <c r="H72" s="16">
        <v>303</v>
      </c>
      <c r="I72" s="3">
        <f>IF(ISNA(VLOOKUP(H72,RCV,2,FALSE)),"",VLOOKUP(H72,RCV,2,FALSE))</f>
        <v>0.33333333333333331</v>
      </c>
      <c r="J72" s="16">
        <v>303</v>
      </c>
      <c r="K72" s="3">
        <f>IF(ISNA(VLOOKUP(J72,RCV,2,FALSE)),"",VLOOKUP(J72,RCV,2,FALSE))</f>
        <v>0.33333333333333331</v>
      </c>
      <c r="L72" s="16" t="s">
        <v>12</v>
      </c>
      <c r="M72" s="3" t="str">
        <f>IF(ISNA(VLOOKUP(L72,RCV,2,FALSE)),"",VLOOKUP(L72,RCV,2,FALSE))</f>
        <v/>
      </c>
      <c r="N72" s="16" t="s">
        <v>12</v>
      </c>
      <c r="O72" s="3" t="str">
        <f>IF(ISNA(VLOOKUP(N72,RCV,2,FALSE)),"",VLOOKUP(N72,RCV,2,FALSE))</f>
        <v/>
      </c>
    </row>
    <row r="73" spans="1:15" x14ac:dyDescent="0.25">
      <c r="A73" s="29"/>
      <c r="B73" s="20"/>
      <c r="C73" s="4" t="str">
        <f>IF(ISNA(VLOOKUP(B72,RCV,3,FALSE)),"",VLOOKUP(B72,RCV,3,FALSE))</f>
        <v/>
      </c>
      <c r="D73" s="17"/>
      <c r="E73" s="4">
        <f>IF(ISNA(VLOOKUP(D72,RCV,3,FALSE)),"",VLOOKUP(D72,RCV,3,FALSE))</f>
        <v>0.60416666666666663</v>
      </c>
      <c r="F73" s="17"/>
      <c r="G73" s="4">
        <f>IF(ISNA(VLOOKUP(F72,RCV,3,FALSE)),"",VLOOKUP(F72,RCV,3,FALSE))</f>
        <v>0.60416666666666663</v>
      </c>
      <c r="H73" s="17"/>
      <c r="I73" s="4">
        <f>IF(ISNA(VLOOKUP(H72,RCV,3,FALSE)),"",VLOOKUP(H72,RCV,3,FALSE))</f>
        <v>0.625</v>
      </c>
      <c r="J73" s="17"/>
      <c r="K73" s="4">
        <f>IF(ISNA(VLOOKUP(J72,RCV,3,FALSE)),"",VLOOKUP(J72,RCV,3,FALSE))</f>
        <v>0.625</v>
      </c>
      <c r="L73" s="17"/>
      <c r="M73" s="4" t="str">
        <f>IF(ISNA(VLOOKUP(L72,RCV,3,FALSE)),"",VLOOKUP(L72,RCV,3,FALSE))</f>
        <v/>
      </c>
      <c r="N73" s="17"/>
      <c r="O73" s="4" t="str">
        <f>IF(ISNA(VLOOKUP(N72,RCV,3,FALSE)),"",VLOOKUP(N72,RCV,3,FALSE))</f>
        <v/>
      </c>
    </row>
  </sheetData>
  <mergeCells count="246">
    <mergeCell ref="N1:O1"/>
    <mergeCell ref="A2:A3"/>
    <mergeCell ref="B2:B3"/>
    <mergeCell ref="D2:D3"/>
    <mergeCell ref="F2:F3"/>
    <mergeCell ref="H2:H3"/>
    <mergeCell ref="J2:J3"/>
    <mergeCell ref="L2:L3"/>
    <mergeCell ref="N2:N3"/>
    <mergeCell ref="B1:C1"/>
    <mergeCell ref="D1:E1"/>
    <mergeCell ref="F1:G1"/>
    <mergeCell ref="H1:I1"/>
    <mergeCell ref="J1:K1"/>
    <mergeCell ref="L1:M1"/>
    <mergeCell ref="A8:A9"/>
    <mergeCell ref="A10:A11"/>
    <mergeCell ref="A12:A13"/>
    <mergeCell ref="B12:B13"/>
    <mergeCell ref="D12:D13"/>
    <mergeCell ref="F12:F13"/>
    <mergeCell ref="L4:L5"/>
    <mergeCell ref="N4:N5"/>
    <mergeCell ref="A6:A7"/>
    <mergeCell ref="B6:B7"/>
    <mergeCell ref="D6:D7"/>
    <mergeCell ref="F6:F7"/>
    <mergeCell ref="H6:H7"/>
    <mergeCell ref="J6:J7"/>
    <mergeCell ref="L6:L7"/>
    <mergeCell ref="N6:N7"/>
    <mergeCell ref="A4:A5"/>
    <mergeCell ref="B4:B5"/>
    <mergeCell ref="D4:D5"/>
    <mergeCell ref="F4:F5"/>
    <mergeCell ref="H4:H5"/>
    <mergeCell ref="J4:J5"/>
    <mergeCell ref="H12:H13"/>
    <mergeCell ref="J12:J13"/>
    <mergeCell ref="L12:L13"/>
    <mergeCell ref="N12:N13"/>
    <mergeCell ref="A14:A15"/>
    <mergeCell ref="B14:B15"/>
    <mergeCell ref="D14:D15"/>
    <mergeCell ref="F14:F15"/>
    <mergeCell ref="H14:H15"/>
    <mergeCell ref="J14:J15"/>
    <mergeCell ref="L14:L15"/>
    <mergeCell ref="N14:N15"/>
    <mergeCell ref="A16:A17"/>
    <mergeCell ref="B16:B17"/>
    <mergeCell ref="D16:D17"/>
    <mergeCell ref="F16:F17"/>
    <mergeCell ref="H16:H17"/>
    <mergeCell ref="J16:J17"/>
    <mergeCell ref="L16:L17"/>
    <mergeCell ref="N16:N17"/>
    <mergeCell ref="L18:L19"/>
    <mergeCell ref="N18:N19"/>
    <mergeCell ref="A20:A21"/>
    <mergeCell ref="B20:B21"/>
    <mergeCell ref="D20:D21"/>
    <mergeCell ref="F20:F21"/>
    <mergeCell ref="H20:H21"/>
    <mergeCell ref="J20:J21"/>
    <mergeCell ref="L20:L21"/>
    <mergeCell ref="N20:N21"/>
    <mergeCell ref="A18:A19"/>
    <mergeCell ref="B18:B19"/>
    <mergeCell ref="D18:D19"/>
    <mergeCell ref="F18:F19"/>
    <mergeCell ref="H18:H19"/>
    <mergeCell ref="J18:J19"/>
    <mergeCell ref="L22:L23"/>
    <mergeCell ref="N22:N23"/>
    <mergeCell ref="A24:A25"/>
    <mergeCell ref="B24:B25"/>
    <mergeCell ref="D24:D25"/>
    <mergeCell ref="F24:F25"/>
    <mergeCell ref="H24:H25"/>
    <mergeCell ref="J24:J25"/>
    <mergeCell ref="L24:L25"/>
    <mergeCell ref="N24:N25"/>
    <mergeCell ref="A22:A23"/>
    <mergeCell ref="B22:B23"/>
    <mergeCell ref="D22:D23"/>
    <mergeCell ref="F22:F23"/>
    <mergeCell ref="H22:H23"/>
    <mergeCell ref="J22:J23"/>
    <mergeCell ref="A30:A31"/>
    <mergeCell ref="A32:A33"/>
    <mergeCell ref="B32:B33"/>
    <mergeCell ref="D32:D33"/>
    <mergeCell ref="F32:F33"/>
    <mergeCell ref="H32:H33"/>
    <mergeCell ref="L26:L27"/>
    <mergeCell ref="N26:N27"/>
    <mergeCell ref="A28:A29"/>
    <mergeCell ref="B28:B29"/>
    <mergeCell ref="D28:D29"/>
    <mergeCell ref="F28:F29"/>
    <mergeCell ref="H28:H29"/>
    <mergeCell ref="J28:J29"/>
    <mergeCell ref="L28:L29"/>
    <mergeCell ref="N28:N29"/>
    <mergeCell ref="A26:A27"/>
    <mergeCell ref="B26:B27"/>
    <mergeCell ref="D26:D27"/>
    <mergeCell ref="F26:F27"/>
    <mergeCell ref="H26:H27"/>
    <mergeCell ref="J26:J27"/>
    <mergeCell ref="J32:J33"/>
    <mergeCell ref="L32:L33"/>
    <mergeCell ref="N32:N33"/>
    <mergeCell ref="A34:A35"/>
    <mergeCell ref="B34:B35"/>
    <mergeCell ref="D34:D35"/>
    <mergeCell ref="F34:F35"/>
    <mergeCell ref="H34:H35"/>
    <mergeCell ref="J34:J35"/>
    <mergeCell ref="L34:L35"/>
    <mergeCell ref="N34:N35"/>
    <mergeCell ref="A36:A37"/>
    <mergeCell ref="B36:B37"/>
    <mergeCell ref="D36:D37"/>
    <mergeCell ref="F36:F37"/>
    <mergeCell ref="H36:H37"/>
    <mergeCell ref="J36:J37"/>
    <mergeCell ref="L36:L37"/>
    <mergeCell ref="N36:N37"/>
    <mergeCell ref="L38:L39"/>
    <mergeCell ref="N38:N39"/>
    <mergeCell ref="A40:A41"/>
    <mergeCell ref="B40:B41"/>
    <mergeCell ref="D40:D41"/>
    <mergeCell ref="F40:F41"/>
    <mergeCell ref="H40:H41"/>
    <mergeCell ref="J40:J41"/>
    <mergeCell ref="L40:L41"/>
    <mergeCell ref="N40:N41"/>
    <mergeCell ref="A38:A39"/>
    <mergeCell ref="B38:B39"/>
    <mergeCell ref="D38:D39"/>
    <mergeCell ref="F38:F39"/>
    <mergeCell ref="H38:H39"/>
    <mergeCell ref="J38:J39"/>
    <mergeCell ref="L42:L43"/>
    <mergeCell ref="N42:N43"/>
    <mergeCell ref="A44:A45"/>
    <mergeCell ref="A46:A47"/>
    <mergeCell ref="A48:A49"/>
    <mergeCell ref="B48:B49"/>
    <mergeCell ref="D48:D49"/>
    <mergeCell ref="F48:F49"/>
    <mergeCell ref="H48:H49"/>
    <mergeCell ref="J48:J49"/>
    <mergeCell ref="A42:A43"/>
    <mergeCell ref="B42:B43"/>
    <mergeCell ref="D42:D43"/>
    <mergeCell ref="F42:F43"/>
    <mergeCell ref="H42:H43"/>
    <mergeCell ref="J42:J43"/>
    <mergeCell ref="L48:L49"/>
    <mergeCell ref="N48:N49"/>
    <mergeCell ref="A50:A51"/>
    <mergeCell ref="B50:B51"/>
    <mergeCell ref="D50:D51"/>
    <mergeCell ref="F50:F51"/>
    <mergeCell ref="H50:H51"/>
    <mergeCell ref="J50:J51"/>
    <mergeCell ref="L50:L51"/>
    <mergeCell ref="N50:N51"/>
    <mergeCell ref="L52:L53"/>
    <mergeCell ref="N52:N53"/>
    <mergeCell ref="A54:A55"/>
    <mergeCell ref="B54:B55"/>
    <mergeCell ref="D54:D55"/>
    <mergeCell ref="F54:F55"/>
    <mergeCell ref="H54:H55"/>
    <mergeCell ref="J54:J55"/>
    <mergeCell ref="L54:L55"/>
    <mergeCell ref="N54:N55"/>
    <mergeCell ref="A52:A53"/>
    <mergeCell ref="B52:B53"/>
    <mergeCell ref="D52:D53"/>
    <mergeCell ref="F52:F53"/>
    <mergeCell ref="H52:H53"/>
    <mergeCell ref="J52:J53"/>
    <mergeCell ref="L56:L57"/>
    <mergeCell ref="N56:N57"/>
    <mergeCell ref="A58:A59"/>
    <mergeCell ref="B58:B59"/>
    <mergeCell ref="D58:D59"/>
    <mergeCell ref="F58:F59"/>
    <mergeCell ref="H58:H59"/>
    <mergeCell ref="J58:J59"/>
    <mergeCell ref="L58:L59"/>
    <mergeCell ref="N58:N59"/>
    <mergeCell ref="A56:A57"/>
    <mergeCell ref="B56:B57"/>
    <mergeCell ref="D56:D57"/>
    <mergeCell ref="F56:F57"/>
    <mergeCell ref="H56:H57"/>
    <mergeCell ref="J56:J57"/>
    <mergeCell ref="L60:L61"/>
    <mergeCell ref="N60:N61"/>
    <mergeCell ref="A62:A63"/>
    <mergeCell ref="A64:A65"/>
    <mergeCell ref="A66:A67"/>
    <mergeCell ref="B66:B67"/>
    <mergeCell ref="D66:D67"/>
    <mergeCell ref="F66:F67"/>
    <mergeCell ref="H66:H67"/>
    <mergeCell ref="J66:J67"/>
    <mergeCell ref="A60:A61"/>
    <mergeCell ref="B60:B61"/>
    <mergeCell ref="D60:D61"/>
    <mergeCell ref="F60:F61"/>
    <mergeCell ref="H60:H61"/>
    <mergeCell ref="J60:J61"/>
    <mergeCell ref="L66:L67"/>
    <mergeCell ref="N66:N67"/>
    <mergeCell ref="A68:A69"/>
    <mergeCell ref="B68:B69"/>
    <mergeCell ref="D68:D69"/>
    <mergeCell ref="F68:F69"/>
    <mergeCell ref="H68:H69"/>
    <mergeCell ref="J68:J69"/>
    <mergeCell ref="L68:L69"/>
    <mergeCell ref="N68:N69"/>
    <mergeCell ref="L70:L71"/>
    <mergeCell ref="N70:N71"/>
    <mergeCell ref="A72:A73"/>
    <mergeCell ref="B72:B73"/>
    <mergeCell ref="D72:D73"/>
    <mergeCell ref="F72:F73"/>
    <mergeCell ref="H72:H73"/>
    <mergeCell ref="J72:J73"/>
    <mergeCell ref="L72:L73"/>
    <mergeCell ref="N72:N73"/>
    <mergeCell ref="A70:A71"/>
    <mergeCell ref="B70:B71"/>
    <mergeCell ref="D70:D71"/>
    <mergeCell ref="F70:F71"/>
    <mergeCell ref="H70:H71"/>
    <mergeCell ref="J70:J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A2" sqref="A2:A73"/>
    </sheetView>
  </sheetViews>
  <sheetFormatPr baseColWidth="10" defaultRowHeight="15" x14ac:dyDescent="0.25"/>
  <cols>
    <col min="2" max="15" width="5.7109375" customWidth="1"/>
  </cols>
  <sheetData>
    <row r="1" spans="1:15" x14ac:dyDescent="0.25">
      <c r="A1" s="2" t="s">
        <v>0</v>
      </c>
      <c r="B1" s="15" t="s">
        <v>1</v>
      </c>
      <c r="C1" s="15"/>
      <c r="D1" s="15" t="s">
        <v>2</v>
      </c>
      <c r="E1" s="15"/>
      <c r="F1" s="15" t="s">
        <v>3</v>
      </c>
      <c r="G1" s="15"/>
      <c r="H1" s="15" t="s">
        <v>4</v>
      </c>
      <c r="I1" s="15"/>
      <c r="J1" s="15" t="s">
        <v>5</v>
      </c>
      <c r="K1" s="15"/>
      <c r="L1" s="15" t="s">
        <v>6</v>
      </c>
      <c r="M1" s="15"/>
      <c r="N1" s="15" t="s">
        <v>7</v>
      </c>
      <c r="O1" s="15"/>
    </row>
    <row r="2" spans="1:15" x14ac:dyDescent="0.25">
      <c r="A2" s="29">
        <v>1</v>
      </c>
      <c r="B2" s="19">
        <v>301</v>
      </c>
      <c r="C2" s="3">
        <f>IF(ISNA(VLOOKUP(B2,RTP,2,FALSE)),"",VLOOKUP(B2,RTP,2,FALSE))</f>
        <v>0.48958333333333331</v>
      </c>
      <c r="D2" s="16">
        <v>20</v>
      </c>
      <c r="E2" s="3">
        <f>IF(ISNA(VLOOKUP(D2,RTP,2,FALSE)),"",VLOOKUP(D2,RTP,2,FALSE))</f>
        <v>0.59375</v>
      </c>
      <c r="F2" s="16">
        <v>15</v>
      </c>
      <c r="G2" s="3">
        <f>IF(ISNA(VLOOKUP(F2,RTP,2,FALSE)),"",VLOOKUP(F2,RTP,2,FALSE))</f>
        <v>0.57638888888888895</v>
      </c>
      <c r="H2" s="16" t="s">
        <v>11</v>
      </c>
      <c r="I2" s="3" t="str">
        <f>IF(ISNA(VLOOKUP(H2,RTP,2,FALSE)),"",VLOOKUP(H2,RTP,2,FALSE))</f>
        <v/>
      </c>
      <c r="J2" s="16" t="s">
        <v>13</v>
      </c>
      <c r="K2" s="3" t="str">
        <f>IF(ISNA(VLOOKUP(J2,RTP,2,FALSE)),"",VLOOKUP(J2,RTP,2,FALSE))</f>
        <v/>
      </c>
      <c r="L2" s="16">
        <v>361</v>
      </c>
      <c r="M2" s="3">
        <f>IF(ISNA(VLOOKUP(L2,RTP,2,FALSE)),"",VLOOKUP(L2,RTP,2,FALSE))</f>
        <v>0.75347222222222221</v>
      </c>
      <c r="N2" s="16">
        <v>78</v>
      </c>
      <c r="O2" s="3">
        <f>IF(ISNA(VLOOKUP(N2,RTP,2,FALSE)),"",VLOOKUP(N2,RTP,2,FALSE))</f>
        <v>0.6875</v>
      </c>
    </row>
    <row r="3" spans="1:15" x14ac:dyDescent="0.25">
      <c r="A3" s="29"/>
      <c r="B3" s="20"/>
      <c r="C3" s="4">
        <f>IF(ISNA(VLOOKUP(B2,RTP,3,FALSE)),"",VLOOKUP(B2,RTP,3,FALSE))</f>
        <v>0.85416666666666663</v>
      </c>
      <c r="D3" s="17"/>
      <c r="E3" s="4">
        <f>IF(ISNA(VLOOKUP(D2,RTP,3,FALSE)),"",VLOOKUP(D2,RTP,3,FALSE))</f>
        <v>0.94097222222222221</v>
      </c>
      <c r="F3" s="17"/>
      <c r="G3" s="4">
        <f>IF(ISNA(VLOOKUP(F2,RTP,3,FALSE)),"",VLOOKUP(F2,RTP,3,FALSE))</f>
        <v>0.89930555555555547</v>
      </c>
      <c r="H3" s="17"/>
      <c r="I3" s="4" t="str">
        <f>IF(ISNA(VLOOKUP(H2,RTP,3,FALSE)),"",VLOOKUP(H2,RTP,3,FALSE))</f>
        <v/>
      </c>
      <c r="J3" s="17"/>
      <c r="K3" s="4" t="str">
        <f>IF(ISNA(VLOOKUP(J2,RTP,3,FALSE)),"",VLOOKUP(J2,RTP,3,FALSE))</f>
        <v/>
      </c>
      <c r="L3" s="17"/>
      <c r="M3" s="4">
        <f>IF(ISNA(VLOOKUP(L2,RTP,3,FALSE)),"",VLOOKUP(L2,RTP,3,FALSE))</f>
        <v>1.0416666666666666E-2</v>
      </c>
      <c r="N3" s="17"/>
      <c r="O3" s="4">
        <f>IF(ISNA(VLOOKUP(N2,RTP,3,FALSE)),"",VLOOKUP(N2,RTP,3,FALSE))</f>
        <v>4.8611111111111112E-2</v>
      </c>
    </row>
    <row r="4" spans="1:15" x14ac:dyDescent="0.25">
      <c r="A4" s="29">
        <v>2</v>
      </c>
      <c r="B4" s="19">
        <v>307</v>
      </c>
      <c r="C4" s="3">
        <f>IF(ISNA(VLOOKUP(B4,RTP,2,FALSE)),"",VLOOKUP(B4,RTP,2,FALSE))</f>
        <v>0.67708333333333337</v>
      </c>
      <c r="D4" s="16">
        <v>307</v>
      </c>
      <c r="E4" s="3">
        <f>IF(ISNA(VLOOKUP(D4,RTP,2,FALSE)),"",VLOOKUP(D4,RTP,2,FALSE))</f>
        <v>0.67708333333333337</v>
      </c>
      <c r="F4" s="16">
        <v>20</v>
      </c>
      <c r="G4" s="3">
        <f>IF(ISNA(VLOOKUP(F4,RTP,2,FALSE)),"",VLOOKUP(F4,RTP,2,FALSE))</f>
        <v>0.59375</v>
      </c>
      <c r="H4" s="16" t="s">
        <v>11</v>
      </c>
      <c r="I4" s="3" t="str">
        <f>IF(ISNA(VLOOKUP(H4,RTP,2,FALSE)),"",VLOOKUP(H4,RTP,2,FALSE))</f>
        <v/>
      </c>
      <c r="J4" s="16">
        <v>304</v>
      </c>
      <c r="K4" s="3">
        <f>IF(ISNA(VLOOKUP(J4,RTP,2,FALSE)),"",VLOOKUP(J4,RTP,2,FALSE))</f>
        <v>0.43402777777777773</v>
      </c>
      <c r="L4" s="16" t="s">
        <v>12</v>
      </c>
      <c r="M4" s="3" t="str">
        <f>IF(ISNA(VLOOKUP(L4,RTP,2,FALSE)),"",VLOOKUP(L4,RTP,2,FALSE))</f>
        <v/>
      </c>
      <c r="N4" s="16" t="s">
        <v>12</v>
      </c>
      <c r="O4" s="3" t="str">
        <f>IF(ISNA(VLOOKUP(N4,RTP,2,FALSE)),"",VLOOKUP(N4,RTP,2,FALSE))</f>
        <v/>
      </c>
    </row>
    <row r="5" spans="1:15" x14ac:dyDescent="0.25">
      <c r="A5" s="29"/>
      <c r="B5" s="20"/>
      <c r="C5" s="4">
        <f>IF(ISNA(VLOOKUP(B4,RTP,3,FALSE)),"",VLOOKUP(B4,RTP,3,FALSE))</f>
        <v>6.9444444444444441E-3</v>
      </c>
      <c r="D5" s="17"/>
      <c r="E5" s="4">
        <f>IF(ISNA(VLOOKUP(D4,RTP,3,FALSE)),"",VLOOKUP(D4,RTP,3,FALSE))</f>
        <v>6.9444444444444441E-3</v>
      </c>
      <c r="F5" s="17"/>
      <c r="G5" s="4">
        <f>IF(ISNA(VLOOKUP(F4,RTP,3,FALSE)),"",VLOOKUP(F4,RTP,3,FALSE))</f>
        <v>0.94097222222222221</v>
      </c>
      <c r="H5" s="17"/>
      <c r="I5" s="4" t="str">
        <f>IF(ISNA(VLOOKUP(H4,RTP,3,FALSE)),"",VLOOKUP(H4,RTP,3,FALSE))</f>
        <v/>
      </c>
      <c r="J5" s="17"/>
      <c r="K5" s="4">
        <f>IF(ISNA(VLOOKUP(J4,RTP,3,FALSE)),"",VLOOKUP(J4,RTP,3,FALSE))</f>
        <v>0.79166666666666663</v>
      </c>
      <c r="L5" s="17"/>
      <c r="M5" s="4" t="str">
        <f>IF(ISNA(VLOOKUP(L4,RTP,3,FALSE)),"",VLOOKUP(L4,RTP,3,FALSE))</f>
        <v/>
      </c>
      <c r="N5" s="17"/>
      <c r="O5" s="4" t="str">
        <f>IF(ISNA(VLOOKUP(N4,RTP,3,FALSE)),"",VLOOKUP(N4,RTP,3,FALSE))</f>
        <v/>
      </c>
    </row>
    <row r="6" spans="1:15" x14ac:dyDescent="0.25">
      <c r="A6" s="29">
        <v>3</v>
      </c>
      <c r="B6" s="19">
        <v>30</v>
      </c>
      <c r="C6" s="3">
        <f>IF(ISNA(VLOOKUP(B6,RTP,2,FALSE)),"",VLOOKUP(B6,RTP,2,FALSE))</f>
        <v>0.33333333333333331</v>
      </c>
      <c r="D6" s="16">
        <v>12</v>
      </c>
      <c r="E6" s="3">
        <f>IF(ISNA(VLOOKUP(D6,RTP,2,FALSE)),"",VLOOKUP(D6,RTP,2,FALSE))</f>
        <v>0.28819444444444448</v>
      </c>
      <c r="F6" s="16">
        <v>303</v>
      </c>
      <c r="G6" s="3">
        <f>IF(ISNA(VLOOKUP(F6,RTP,2,FALSE)),"",VLOOKUP(F6,RTP,2,FALSE))</f>
        <v>0.33333333333333331</v>
      </c>
      <c r="H6" s="16" t="s">
        <v>13</v>
      </c>
      <c r="I6" s="3" t="str">
        <f>IF(ISNA(VLOOKUP(H6,RTP,2,FALSE)),"",VLOOKUP(H6,RTP,2,FALSE))</f>
        <v/>
      </c>
      <c r="J6" s="16" t="s">
        <v>11</v>
      </c>
      <c r="K6" s="3" t="str">
        <f>IF(ISNA(VLOOKUP(J6,RTP,2,FALSE)),"",VLOOKUP(J6,RTP,2,FALSE))</f>
        <v/>
      </c>
      <c r="L6" s="16">
        <v>66</v>
      </c>
      <c r="M6" s="3">
        <f>IF(ISNA(VLOOKUP(L6,RTP,2,FALSE)),"",VLOOKUP(L6,RTP,2,FALSE))</f>
        <v>0.22222222222222221</v>
      </c>
      <c r="N6" s="16">
        <v>300</v>
      </c>
      <c r="O6" s="3">
        <f>IF(ISNA(VLOOKUP(N6,RTP,2,FALSE)),"",VLOOKUP(N6,RTP,2,FALSE))</f>
        <v>0.16666666666666666</v>
      </c>
    </row>
    <row r="7" spans="1:15" x14ac:dyDescent="0.25">
      <c r="A7" s="29"/>
      <c r="B7" s="20"/>
      <c r="C7" s="4">
        <f>IF(ISNA(VLOOKUP(B6,RTP,3,FALSE)),"",VLOOKUP(B6,RTP,3,FALSE))</f>
        <v>0.70138888888888884</v>
      </c>
      <c r="D7" s="17"/>
      <c r="E7" s="4">
        <f>IF(ISNA(VLOOKUP(D6,RTP,3,FALSE)),"",VLOOKUP(D6,RTP,3,FALSE))</f>
        <v>0.58333333333333337</v>
      </c>
      <c r="F7" s="17"/>
      <c r="G7" s="4">
        <f>IF(ISNA(VLOOKUP(F6,RTP,3,FALSE)),"",VLOOKUP(F6,RTP,3,FALSE))</f>
        <v>0.625</v>
      </c>
      <c r="H7" s="17"/>
      <c r="I7" s="4" t="str">
        <f>IF(ISNA(VLOOKUP(H6,RTP,3,FALSE)),"",VLOOKUP(H6,RTP,3,FALSE))</f>
        <v/>
      </c>
      <c r="J7" s="17"/>
      <c r="K7" s="4" t="str">
        <f>IF(ISNA(VLOOKUP(J6,RTP,3,FALSE)),"",VLOOKUP(J6,RTP,3,FALSE))</f>
        <v/>
      </c>
      <c r="L7" s="17"/>
      <c r="M7" s="4">
        <f>IF(ISNA(VLOOKUP(L6,RTP,3,FALSE)),"",VLOOKUP(L6,RTP,3,FALSE))</f>
        <v>0.57291666666666663</v>
      </c>
      <c r="N7" s="17"/>
      <c r="O7" s="4">
        <f>IF(ISNA(VLOOKUP(N6,RTP,3,FALSE)),"",VLOOKUP(N6,RTP,3,FALSE))</f>
        <v>0.54166666666666663</v>
      </c>
    </row>
    <row r="8" spans="1:15" x14ac:dyDescent="0.25">
      <c r="A8" s="30">
        <v>-3.1</v>
      </c>
    </row>
    <row r="9" spans="1:15" x14ac:dyDescent="0.25">
      <c r="A9" s="30"/>
    </row>
    <row r="10" spans="1:15" x14ac:dyDescent="0.25">
      <c r="A10" s="30">
        <v>-3.2</v>
      </c>
    </row>
    <row r="11" spans="1:15" x14ac:dyDescent="0.25">
      <c r="A11" s="30"/>
    </row>
    <row r="12" spans="1:15" x14ac:dyDescent="0.25">
      <c r="A12" s="31">
        <v>4</v>
      </c>
      <c r="B12" s="19">
        <v>4</v>
      </c>
      <c r="C12" s="3">
        <f>IF(ISNA(VLOOKUP(B12,RTP,2,FALSE)),"",VLOOKUP(B12,RTP,2,FALSE))</f>
        <v>0.16319444444444445</v>
      </c>
      <c r="D12" s="16">
        <v>300</v>
      </c>
      <c r="E12" s="3">
        <f>IF(ISNA(VLOOKUP(D12,RTP,2,FALSE)),"",VLOOKUP(D12,RTP,2,FALSE))</f>
        <v>0.16666666666666666</v>
      </c>
      <c r="F12" s="16">
        <v>300</v>
      </c>
      <c r="G12" s="3">
        <f>IF(ISNA(VLOOKUP(F12,RTP,2,FALSE)),"",VLOOKUP(F12,RTP,2,FALSE))</f>
        <v>0.16666666666666666</v>
      </c>
      <c r="H12" s="16" t="s">
        <v>11</v>
      </c>
      <c r="I12" s="3" t="str">
        <f>IF(ISNA(VLOOKUP(H12,RTP,2,FALSE)),"",VLOOKUP(H12,RTP,2,FALSE))</f>
        <v/>
      </c>
      <c r="J12" s="16">
        <v>12</v>
      </c>
      <c r="K12" s="3">
        <f>IF(ISNA(VLOOKUP(J12,RTP,2,FALSE)),"",VLOOKUP(J12,RTP,2,FALSE))</f>
        <v>0.28819444444444448</v>
      </c>
      <c r="L12" s="16" t="s">
        <v>13</v>
      </c>
      <c r="M12" s="3" t="str">
        <f>IF(ISNA(VLOOKUP(L12,RTP,2,FALSE)),"",VLOOKUP(L12,RTP,2,FALSE))</f>
        <v/>
      </c>
      <c r="N12" s="16" t="s">
        <v>12</v>
      </c>
      <c r="O12" s="3" t="str">
        <f>IF(ISNA(VLOOKUP(N12,RTP,2,FALSE)),"",VLOOKUP(N12,RTP,2,FALSE))</f>
        <v/>
      </c>
    </row>
    <row r="13" spans="1:15" x14ac:dyDescent="0.25">
      <c r="A13" s="32"/>
      <c r="B13" s="20"/>
      <c r="C13" s="4">
        <f>IF(ISNA(VLOOKUP(B12,RTP,3,FALSE)),"",VLOOKUP(B12,RTP,3,FALSE))</f>
        <v>0.41666666666666669</v>
      </c>
      <c r="D13" s="17"/>
      <c r="E13" s="4">
        <f>IF(ISNA(VLOOKUP(D12,RTP,3,FALSE)),"",VLOOKUP(D12,RTP,3,FALSE))</f>
        <v>0.54166666666666663</v>
      </c>
      <c r="F13" s="17"/>
      <c r="G13" s="4">
        <f>IF(ISNA(VLOOKUP(F12,RTP,3,FALSE)),"",VLOOKUP(F12,RTP,3,FALSE))</f>
        <v>0.54166666666666663</v>
      </c>
      <c r="H13" s="17"/>
      <c r="I13" s="4" t="str">
        <f>IF(ISNA(VLOOKUP(H12,RTP,3,FALSE)),"",VLOOKUP(H12,RTP,3,FALSE))</f>
        <v/>
      </c>
      <c r="J13" s="17"/>
      <c r="K13" s="4">
        <f>IF(ISNA(VLOOKUP(J12,RTP,3,FALSE)),"",VLOOKUP(J12,RTP,3,FALSE))</f>
        <v>0.58333333333333337</v>
      </c>
      <c r="L13" s="17"/>
      <c r="M13" s="4" t="str">
        <f>IF(ISNA(VLOOKUP(L12,RTP,3,FALSE)),"",VLOOKUP(L12,RTP,3,FALSE))</f>
        <v/>
      </c>
      <c r="N13" s="17"/>
      <c r="O13" s="4" t="str">
        <f>IF(ISNA(VLOOKUP(N12,RTP,3,FALSE)),"",VLOOKUP(N12,RTP,3,FALSE))</f>
        <v/>
      </c>
    </row>
    <row r="14" spans="1:15" x14ac:dyDescent="0.25">
      <c r="A14" s="31">
        <v>5</v>
      </c>
      <c r="B14" s="19">
        <v>14</v>
      </c>
      <c r="C14" s="3">
        <f>IF(ISNA(VLOOKUP(B14,RTP,2,FALSE)),"",VLOOKUP(B14,RTP,2,FALSE))</f>
        <v>0.4375</v>
      </c>
      <c r="D14" s="16">
        <v>304</v>
      </c>
      <c r="E14" s="3">
        <f>IF(ISNA(VLOOKUP(D14,RTP,2,FALSE)),"",VLOOKUP(D14,RTP,2,FALSE))</f>
        <v>0.43402777777777773</v>
      </c>
      <c r="F14" s="16" t="s">
        <v>12</v>
      </c>
      <c r="G14" s="3" t="str">
        <f>IF(ISNA(VLOOKUP(F14,RTP,2,FALSE)),"",VLOOKUP(F14,RTP,2,FALSE))</f>
        <v/>
      </c>
      <c r="H14" s="16">
        <v>18</v>
      </c>
      <c r="I14" s="3">
        <f>IF(ISNA(VLOOKUP(H14,RTP,2,FALSE)),"",VLOOKUP(H14,RTP,2,FALSE))</f>
        <v>0.4861111111111111</v>
      </c>
      <c r="J14" s="16">
        <v>307</v>
      </c>
      <c r="K14" s="3">
        <f>IF(ISNA(VLOOKUP(J14,RTP,2,FALSE)),"",VLOOKUP(J14,RTP,2,FALSE))</f>
        <v>0.67708333333333337</v>
      </c>
      <c r="L14" s="16">
        <v>78</v>
      </c>
      <c r="M14" s="3">
        <f>IF(ISNA(VLOOKUP(L14,RTP,2,FALSE)),"",VLOOKUP(L14,RTP,2,FALSE))</f>
        <v>0.6875</v>
      </c>
      <c r="N14" s="16">
        <v>79</v>
      </c>
      <c r="O14" s="3">
        <f>IF(ISNA(VLOOKUP(N14,RTP,2,FALSE)),"",VLOOKUP(N14,RTP,2,FALSE))</f>
        <v>0.70486111111111116</v>
      </c>
    </row>
    <row r="15" spans="1:15" x14ac:dyDescent="0.25">
      <c r="A15" s="33"/>
      <c r="B15" s="20"/>
      <c r="C15" s="4">
        <f>IF(ISNA(VLOOKUP(B14,RTP,3,FALSE)),"",VLOOKUP(B14,RTP,3,FALSE))</f>
        <v>0.78125</v>
      </c>
      <c r="D15" s="17"/>
      <c r="E15" s="4">
        <f>IF(ISNA(VLOOKUP(D14,RTP,3,FALSE)),"",VLOOKUP(D14,RTP,3,FALSE))</f>
        <v>0.79166666666666663</v>
      </c>
      <c r="F15" s="17"/>
      <c r="G15" s="4" t="str">
        <f>IF(ISNA(VLOOKUP(F14,RTP,3,FALSE)),"",VLOOKUP(F14,RTP,3,FALSE))</f>
        <v/>
      </c>
      <c r="H15" s="17"/>
      <c r="I15" s="4">
        <f>IF(ISNA(VLOOKUP(H14,RTP,3,FALSE)),"",VLOOKUP(H14,RTP,3,FALSE))</f>
        <v>0.86111111111111116</v>
      </c>
      <c r="J15" s="17"/>
      <c r="K15" s="4">
        <f>IF(ISNA(VLOOKUP(J14,RTP,3,FALSE)),"",VLOOKUP(J14,RTP,3,FALSE))</f>
        <v>6.9444444444444441E-3</v>
      </c>
      <c r="L15" s="17"/>
      <c r="M15" s="4">
        <f>IF(ISNA(VLOOKUP(L14,RTP,3,FALSE)),"",VLOOKUP(L14,RTP,3,FALSE))</f>
        <v>4.8611111111111112E-2</v>
      </c>
      <c r="N15" s="17"/>
      <c r="O15" s="4">
        <f>IF(ISNA(VLOOKUP(N14,RTP,3,FALSE)),"",VLOOKUP(N14,RTP,3,FALSE))</f>
        <v>0.95486111111111116</v>
      </c>
    </row>
    <row r="16" spans="1:15" x14ac:dyDescent="0.25">
      <c r="A16" s="31">
        <v>6</v>
      </c>
      <c r="B16" s="19" t="s">
        <v>11</v>
      </c>
      <c r="C16" s="3" t="str">
        <f>IF(ISNA(VLOOKUP(B16,RTP,2,FALSE)),"",VLOOKUP(B16,RTP,2,FALSE))</f>
        <v/>
      </c>
      <c r="D16" s="16" t="s">
        <v>13</v>
      </c>
      <c r="E16" s="3" t="str">
        <f>IF(ISNA(VLOOKUP(D16,RTP,2,FALSE)),"",VLOOKUP(D16,RTP,2,FALSE))</f>
        <v/>
      </c>
      <c r="F16" s="16">
        <v>307</v>
      </c>
      <c r="G16" s="3">
        <f>IF(ISNA(VLOOKUP(F16,RTP,2,FALSE)),"",VLOOKUP(F16,RTP,2,FALSE))</f>
        <v>0.67708333333333337</v>
      </c>
      <c r="H16" s="16">
        <v>20</v>
      </c>
      <c r="I16" s="3">
        <f>IF(ISNA(VLOOKUP(H16,RTP,2,FALSE)),"",VLOOKUP(H16,RTP,2,FALSE))</f>
        <v>0.59375</v>
      </c>
      <c r="J16" s="16">
        <v>24</v>
      </c>
      <c r="K16" s="3">
        <f>IF(ISNA(VLOOKUP(J16,RTP,2,FALSE)),"",VLOOKUP(J16,RTP,2,FALSE))</f>
        <v>0.54513888888888895</v>
      </c>
      <c r="L16" s="16" t="s">
        <v>11</v>
      </c>
      <c r="M16" s="3" t="str">
        <f>IF(ISNA(VLOOKUP(L16,RTP,2,FALSE)),"",VLOOKUP(L16,RTP,2,FALSE))</f>
        <v/>
      </c>
      <c r="N16" s="16" t="s">
        <v>13</v>
      </c>
      <c r="O16" s="3" t="str">
        <f>IF(ISNA(VLOOKUP(N16,RTP,2,FALSE)),"",VLOOKUP(N16,RTP,2,FALSE))</f>
        <v/>
      </c>
    </row>
    <row r="17" spans="1:15" x14ac:dyDescent="0.25">
      <c r="A17" s="33"/>
      <c r="B17" s="20"/>
      <c r="C17" s="4" t="str">
        <f>IF(ISNA(VLOOKUP(B16,RTP,3,FALSE)),"",VLOOKUP(B16,RTP,3,FALSE))</f>
        <v/>
      </c>
      <c r="D17" s="17"/>
      <c r="E17" s="4" t="str">
        <f>IF(ISNA(VLOOKUP(D16,RTP,3,FALSE)),"",VLOOKUP(D16,RTP,3,FALSE))</f>
        <v/>
      </c>
      <c r="F17" s="17"/>
      <c r="G17" s="4">
        <f>IF(ISNA(VLOOKUP(F16,RTP,3,FALSE)),"",VLOOKUP(F16,RTP,3,FALSE))</f>
        <v>6.9444444444444441E-3</v>
      </c>
      <c r="H17" s="17"/>
      <c r="I17" s="4">
        <f>IF(ISNA(VLOOKUP(H16,RTP,3,FALSE)),"",VLOOKUP(H16,RTP,3,FALSE))</f>
        <v>0.94097222222222221</v>
      </c>
      <c r="J17" s="17"/>
      <c r="K17" s="4">
        <f>IF(ISNA(VLOOKUP(J16,RTP,3,FALSE)),"",VLOOKUP(J16,RTP,3,FALSE))</f>
        <v>0.89930555555555547</v>
      </c>
      <c r="L17" s="17"/>
      <c r="M17" s="4" t="str">
        <f>IF(ISNA(VLOOKUP(L16,RTP,3,FALSE)),"",VLOOKUP(L16,RTP,3,FALSE))</f>
        <v/>
      </c>
      <c r="N17" s="17"/>
      <c r="O17" s="4" t="str">
        <f>IF(ISNA(VLOOKUP(N16,RTP,3,FALSE)),"",VLOOKUP(N16,RTP,3,FALSE))</f>
        <v/>
      </c>
    </row>
    <row r="18" spans="1:15" x14ac:dyDescent="0.25">
      <c r="A18" s="31">
        <v>7</v>
      </c>
      <c r="B18" s="19">
        <v>304</v>
      </c>
      <c r="C18" s="3">
        <f>IF(ISNA(VLOOKUP(B18,RTP,2,FALSE)),"",VLOOKUP(B18,RTP,2,FALSE))</f>
        <v>0.43402777777777773</v>
      </c>
      <c r="D18" s="16">
        <v>17</v>
      </c>
      <c r="E18" s="3">
        <f>IF(ISNA(VLOOKUP(D18,RTP,2,FALSE)),"",VLOOKUP(D18,RTP,2,FALSE))</f>
        <v>0.52083333333333337</v>
      </c>
      <c r="F18" s="16" t="s">
        <v>11</v>
      </c>
      <c r="G18" s="3" t="str">
        <f>IF(ISNA(VLOOKUP(F18,RTP,2,FALSE)),"",VLOOKUP(F18,RTP,2,FALSE))</f>
        <v/>
      </c>
      <c r="H18" s="16">
        <v>9</v>
      </c>
      <c r="I18" s="3">
        <f>IF(ISNA(VLOOKUP(H18,RTP,2,FALSE)),"",VLOOKUP(H18,RTP,2,FALSE))</f>
        <v>0.3125</v>
      </c>
      <c r="J18" s="16">
        <v>302</v>
      </c>
      <c r="K18" s="3">
        <f>IF(ISNA(VLOOKUP(J18,RTP,2,FALSE)),"",VLOOKUP(J18,RTP,2,FALSE))</f>
        <v>0.20138888888888887</v>
      </c>
      <c r="L18" s="16">
        <v>62</v>
      </c>
      <c r="M18" s="3">
        <f>IF(ISNA(VLOOKUP(L18,RTP,2,FALSE)),"",VLOOKUP(L18,RTP,2,FALSE))</f>
        <v>0.16666666666666666</v>
      </c>
      <c r="N18" s="16">
        <v>62</v>
      </c>
      <c r="O18" s="3">
        <f>IF(ISNA(VLOOKUP(N18,RTP,2,FALSE)),"",VLOOKUP(N18,RTP,2,FALSE))</f>
        <v>0.16666666666666666</v>
      </c>
    </row>
    <row r="19" spans="1:15" x14ac:dyDescent="0.25">
      <c r="A19" s="32"/>
      <c r="B19" s="20"/>
      <c r="C19" s="4">
        <f>IF(ISNA(VLOOKUP(B18,RTP,3,FALSE)),"",VLOOKUP(B18,RTP,3,FALSE))</f>
        <v>0.79166666666666663</v>
      </c>
      <c r="D19" s="17"/>
      <c r="E19" s="4">
        <f>IF(ISNA(VLOOKUP(D18,RTP,3,FALSE)),"",VLOOKUP(D18,RTP,3,FALSE))</f>
        <v>0.89583333333333337</v>
      </c>
      <c r="F19" s="17"/>
      <c r="G19" s="4" t="str">
        <f>IF(ISNA(VLOOKUP(F18,RTP,3,FALSE)),"",VLOOKUP(F18,RTP,3,FALSE))</f>
        <v/>
      </c>
      <c r="H19" s="17"/>
      <c r="I19" s="4">
        <f>IF(ISNA(VLOOKUP(H18,RTP,3,FALSE)),"",VLOOKUP(H18,RTP,3,FALSE))</f>
        <v>0.60416666666666663</v>
      </c>
      <c r="J19" s="17"/>
      <c r="K19" s="4">
        <f>IF(ISNA(VLOOKUP(J18,RTP,3,FALSE)),"",VLOOKUP(J18,RTP,3,FALSE))</f>
        <v>0.54513888888888895</v>
      </c>
      <c r="L19" s="17"/>
      <c r="M19" s="4">
        <f>IF(ISNA(VLOOKUP(L18,RTP,3,FALSE)),"",VLOOKUP(L18,RTP,3,FALSE))</f>
        <v>0.5</v>
      </c>
      <c r="N19" s="17"/>
      <c r="O19" s="4">
        <f>IF(ISNA(VLOOKUP(N18,RTP,3,FALSE)),"",VLOOKUP(N18,RTP,3,FALSE))</f>
        <v>0.5</v>
      </c>
    </row>
    <row r="20" spans="1:15" x14ac:dyDescent="0.25">
      <c r="A20" s="31">
        <v>8</v>
      </c>
      <c r="B20" s="19">
        <v>300</v>
      </c>
      <c r="C20" s="3">
        <f>IF(ISNA(VLOOKUP(B20,RTP,2,FALSE)),"",VLOOKUP(B20,RTP,2,FALSE))</f>
        <v>0.16666666666666666</v>
      </c>
      <c r="D20" s="16" t="s">
        <v>13</v>
      </c>
      <c r="E20" s="3" t="str">
        <f>IF(ISNA(VLOOKUP(D20,RTP,2,FALSE)),"",VLOOKUP(D20,RTP,2,FALSE))</f>
        <v/>
      </c>
      <c r="F20" s="16">
        <v>30</v>
      </c>
      <c r="G20" s="3">
        <f>IF(ISNA(VLOOKUP(F20,RTP,2,FALSE)),"",VLOOKUP(F20,RTP,2,FALSE))</f>
        <v>0.33333333333333331</v>
      </c>
      <c r="H20" s="16">
        <v>15</v>
      </c>
      <c r="I20" s="3">
        <f>IF(ISNA(VLOOKUP(H20,RTP,2,FALSE)),"",VLOOKUP(H20,RTP,2,FALSE))</f>
        <v>0.57638888888888895</v>
      </c>
      <c r="J20" s="16">
        <v>15</v>
      </c>
      <c r="K20" s="3">
        <f>IF(ISNA(VLOOKUP(J20,RTP,2,FALSE)),"",VLOOKUP(J20,RTP,2,FALSE))</f>
        <v>0.57638888888888895</v>
      </c>
      <c r="L20" s="16" t="s">
        <v>11</v>
      </c>
      <c r="M20" s="3" t="str">
        <f>IF(ISNA(VLOOKUP(L20,RTP,2,FALSE)),"",VLOOKUP(L20,RTP,2,FALSE))</f>
        <v/>
      </c>
      <c r="N20" s="16" t="s">
        <v>12</v>
      </c>
      <c r="O20" s="3" t="str">
        <f>IF(ISNA(VLOOKUP(N20,RTP,2,FALSE)),"",VLOOKUP(N20,RTP,2,FALSE))</f>
        <v/>
      </c>
    </row>
    <row r="21" spans="1:15" x14ac:dyDescent="0.25">
      <c r="A21" s="32"/>
      <c r="B21" s="20"/>
      <c r="C21" s="4">
        <f>IF(ISNA(VLOOKUP(B20,RTP,3,FALSE)),"",VLOOKUP(B20,RTP,3,FALSE))</f>
        <v>0.54166666666666663</v>
      </c>
      <c r="D21" s="17"/>
      <c r="E21" s="4" t="str">
        <f>IF(ISNA(VLOOKUP(D20,RTP,3,FALSE)),"",VLOOKUP(D20,RTP,3,FALSE))</f>
        <v/>
      </c>
      <c r="F21" s="17"/>
      <c r="G21" s="4">
        <f>IF(ISNA(VLOOKUP(F20,RTP,3,FALSE)),"",VLOOKUP(F20,RTP,3,FALSE))</f>
        <v>0.70138888888888884</v>
      </c>
      <c r="H21" s="17"/>
      <c r="I21" s="4">
        <f>IF(ISNA(VLOOKUP(H20,RTP,3,FALSE)),"",VLOOKUP(H20,RTP,3,FALSE))</f>
        <v>0.89930555555555547</v>
      </c>
      <c r="J21" s="17"/>
      <c r="K21" s="4">
        <f>IF(ISNA(VLOOKUP(J20,RTP,3,FALSE)),"",VLOOKUP(J20,RTP,3,FALSE))</f>
        <v>0.89930555555555547</v>
      </c>
      <c r="L21" s="17"/>
      <c r="M21" s="4" t="str">
        <f>IF(ISNA(VLOOKUP(L20,RTP,3,FALSE)),"",VLOOKUP(L20,RTP,3,FALSE))</f>
        <v/>
      </c>
      <c r="N21" s="17"/>
      <c r="O21" s="4" t="str">
        <f>IF(ISNA(VLOOKUP(N20,RTP,3,FALSE)),"",VLOOKUP(N20,RTP,3,FALSE))</f>
        <v/>
      </c>
    </row>
    <row r="22" spans="1:15" x14ac:dyDescent="0.25">
      <c r="A22" s="31">
        <v>9</v>
      </c>
      <c r="B22" s="19" t="s">
        <v>12</v>
      </c>
      <c r="C22" s="3" t="str">
        <f>IF(ISNA(VLOOKUP(B22,RTP,2,FALSE)),"",VLOOKUP(B22,RTP,2,FALSE))</f>
        <v/>
      </c>
      <c r="D22" s="16">
        <v>14</v>
      </c>
      <c r="E22" s="3">
        <f>IF(ISNA(VLOOKUP(D22,RTP,2,FALSE)),"",VLOOKUP(D22,RTP,2,FALSE))</f>
        <v>0.4375</v>
      </c>
      <c r="F22" s="16" t="s">
        <v>12</v>
      </c>
      <c r="G22" s="3" t="str">
        <f>IF(ISNA(VLOOKUP(F22,RTP,2,FALSE)),"",VLOOKUP(F22,RTP,2,FALSE))</f>
        <v/>
      </c>
      <c r="H22" s="16">
        <v>307</v>
      </c>
      <c r="I22" s="3">
        <f>IF(ISNA(VLOOKUP(H22,RTP,2,FALSE)),"",VLOOKUP(H22,RTP,2,FALSE))</f>
        <v>0.67708333333333337</v>
      </c>
      <c r="J22" s="16">
        <v>20</v>
      </c>
      <c r="K22" s="3">
        <f>IF(ISNA(VLOOKUP(J22,RTP,2,FALSE)),"",VLOOKUP(J22,RTP,2,FALSE))</f>
        <v>0.59375</v>
      </c>
      <c r="L22" s="16">
        <v>74</v>
      </c>
      <c r="M22" s="3">
        <f>IF(ISNA(VLOOKUP(L22,RTP,2,FALSE)),"",VLOOKUP(L22,RTP,2,FALSE))</f>
        <v>0.56597222222222221</v>
      </c>
      <c r="N22" s="16">
        <v>73</v>
      </c>
      <c r="O22" s="3">
        <f>IF(ISNA(VLOOKUP(N22,RTP,2,FALSE)),"",VLOOKUP(N22,RTP,2,FALSE))</f>
        <v>0.51736111111111105</v>
      </c>
    </row>
    <row r="23" spans="1:15" x14ac:dyDescent="0.25">
      <c r="A23" s="32"/>
      <c r="B23" s="20"/>
      <c r="C23" s="4" t="str">
        <f>IF(ISNA(VLOOKUP(B22,RTP,3,FALSE)),"",VLOOKUP(B22,RTP,3,FALSE))</f>
        <v/>
      </c>
      <c r="D23" s="17"/>
      <c r="E23" s="4">
        <f>IF(ISNA(VLOOKUP(D22,RTP,3,FALSE)),"",VLOOKUP(D22,RTP,3,FALSE))</f>
        <v>0.78125</v>
      </c>
      <c r="F23" s="17"/>
      <c r="G23" s="4" t="str">
        <f>IF(ISNA(VLOOKUP(F22,RTP,3,FALSE)),"",VLOOKUP(F22,RTP,3,FALSE))</f>
        <v/>
      </c>
      <c r="H23" s="17"/>
      <c r="I23" s="4">
        <f>IF(ISNA(VLOOKUP(H22,RTP,3,FALSE)),"",VLOOKUP(H22,RTP,3,FALSE))</f>
        <v>6.9444444444444441E-3</v>
      </c>
      <c r="J23" s="17"/>
      <c r="K23" s="4">
        <f>IF(ISNA(VLOOKUP(J22,RTP,3,FALSE)),"",VLOOKUP(J22,RTP,3,FALSE))</f>
        <v>0.94097222222222221</v>
      </c>
      <c r="L23" s="17"/>
      <c r="M23" s="4">
        <f>IF(ISNA(VLOOKUP(L22,RTP,3,FALSE)),"",VLOOKUP(L22,RTP,3,FALSE))</f>
        <v>0.93402777777777779</v>
      </c>
      <c r="N23" s="17"/>
      <c r="O23" s="4">
        <f>IF(ISNA(VLOOKUP(N22,RTP,3,FALSE)),"",VLOOKUP(N22,RTP,3,FALSE))</f>
        <v>0.86111111111111116</v>
      </c>
    </row>
    <row r="24" spans="1:15" x14ac:dyDescent="0.25">
      <c r="A24" s="31">
        <v>10</v>
      </c>
      <c r="B24" s="19" t="s">
        <v>11</v>
      </c>
      <c r="C24" s="3" t="str">
        <f>IF(ISNA(VLOOKUP(B24,RTP,2,FALSE)),"",VLOOKUP(B24,RTP,2,FALSE))</f>
        <v/>
      </c>
      <c r="D24" s="16">
        <v>30</v>
      </c>
      <c r="E24" s="3">
        <f>IF(ISNA(VLOOKUP(D24,RTP,2,FALSE)),"",VLOOKUP(D24,RTP,2,FALSE))</f>
        <v>0.33333333333333331</v>
      </c>
      <c r="F24" s="16" t="s">
        <v>13</v>
      </c>
      <c r="G24" s="3" t="str">
        <f>IF(ISNA(VLOOKUP(F24,RTP,2,FALSE)),"",VLOOKUP(F24,RTP,2,FALSE))</f>
        <v/>
      </c>
      <c r="H24" s="16">
        <v>12</v>
      </c>
      <c r="I24" s="3">
        <f>IF(ISNA(VLOOKUP(H24,RTP,2,FALSE)),"",VLOOKUP(H24,RTP,2,FALSE))</f>
        <v>0.28819444444444448</v>
      </c>
      <c r="J24" s="16">
        <v>2</v>
      </c>
      <c r="K24" s="3">
        <f>IF(ISNA(VLOOKUP(J24,RTP,2,FALSE)),"",VLOOKUP(J24,RTP,2,FALSE))</f>
        <v>0.28125</v>
      </c>
      <c r="L24" s="16" t="s">
        <v>12</v>
      </c>
      <c r="M24" s="3" t="str">
        <f>IF(ISNA(VLOOKUP(L24,RTP,2,FALSE)),"",VLOOKUP(L24,RTP,2,FALSE))</f>
        <v/>
      </c>
      <c r="N24" s="16" t="s">
        <v>11</v>
      </c>
      <c r="O24" s="3" t="str">
        <f>IF(ISNA(VLOOKUP(N24,RTP,2,FALSE)),"",VLOOKUP(N24,RTP,2,FALSE))</f>
        <v/>
      </c>
    </row>
    <row r="25" spans="1:15" x14ac:dyDescent="0.25">
      <c r="A25" s="33"/>
      <c r="B25" s="20"/>
      <c r="C25" s="4" t="str">
        <f>IF(ISNA(VLOOKUP(B24,RTP,3,FALSE)),"",VLOOKUP(B24,RTP,3,FALSE))</f>
        <v/>
      </c>
      <c r="D25" s="17"/>
      <c r="E25" s="4">
        <f>IF(ISNA(VLOOKUP(D24,RTP,3,FALSE)),"",VLOOKUP(D24,RTP,3,FALSE))</f>
        <v>0.70138888888888884</v>
      </c>
      <c r="F25" s="17"/>
      <c r="G25" s="4" t="str">
        <f>IF(ISNA(VLOOKUP(F24,RTP,3,FALSE)),"",VLOOKUP(F24,RTP,3,FALSE))</f>
        <v/>
      </c>
      <c r="H25" s="17"/>
      <c r="I25" s="4">
        <f>IF(ISNA(VLOOKUP(H24,RTP,3,FALSE)),"",VLOOKUP(H24,RTP,3,FALSE))</f>
        <v>0.58333333333333337</v>
      </c>
      <c r="J25" s="17"/>
      <c r="K25" s="4">
        <f>IF(ISNA(VLOOKUP(J24,RTP,3,FALSE)),"",VLOOKUP(J24,RTP,3,FALSE))</f>
        <v>0.5625</v>
      </c>
      <c r="L25" s="17"/>
      <c r="M25" s="4" t="str">
        <f>IF(ISNA(VLOOKUP(L24,RTP,3,FALSE)),"",VLOOKUP(L24,RTP,3,FALSE))</f>
        <v/>
      </c>
      <c r="N25" s="17"/>
      <c r="O25" s="4" t="str">
        <f>IF(ISNA(VLOOKUP(N24,RTP,3,FALSE)),"",VLOOKUP(N24,RTP,3,FALSE))</f>
        <v/>
      </c>
    </row>
    <row r="26" spans="1:15" x14ac:dyDescent="0.25">
      <c r="A26" s="30">
        <v>-10.1</v>
      </c>
      <c r="B26" s="23"/>
      <c r="C26" s="7"/>
      <c r="D26" s="23"/>
      <c r="E26" s="7"/>
      <c r="F26" s="23"/>
      <c r="G26" s="7"/>
      <c r="H26" s="23"/>
      <c r="I26" s="7"/>
      <c r="J26" s="23"/>
      <c r="K26" s="7"/>
      <c r="L26" s="23"/>
      <c r="M26" s="7"/>
      <c r="N26" s="23"/>
      <c r="O26" s="7"/>
    </row>
    <row r="27" spans="1:15" x14ac:dyDescent="0.25">
      <c r="A27" s="30"/>
      <c r="B27" s="24"/>
      <c r="C27" s="6"/>
      <c r="D27" s="24"/>
      <c r="E27" s="6"/>
      <c r="F27" s="24"/>
      <c r="G27" s="6"/>
      <c r="H27" s="24"/>
      <c r="I27" s="6"/>
      <c r="J27" s="24"/>
      <c r="K27" s="6"/>
      <c r="L27" s="24"/>
      <c r="M27" s="6"/>
      <c r="N27" s="24"/>
      <c r="O27" s="6"/>
    </row>
    <row r="28" spans="1:15" x14ac:dyDescent="0.25">
      <c r="A28" s="30">
        <v>-10.199999999999999</v>
      </c>
      <c r="B28" s="24"/>
      <c r="C28" s="6"/>
      <c r="D28" s="24"/>
      <c r="E28" s="6"/>
      <c r="F28" s="24"/>
      <c r="G28" s="6"/>
      <c r="H28" s="24"/>
      <c r="I28" s="6"/>
      <c r="J28" s="24"/>
      <c r="K28" s="6"/>
      <c r="L28" s="24"/>
      <c r="M28" s="6"/>
      <c r="N28" s="24"/>
      <c r="O28" s="6"/>
    </row>
    <row r="29" spans="1:15" x14ac:dyDescent="0.25">
      <c r="A29" s="30"/>
      <c r="B29" s="24"/>
      <c r="C29" s="6"/>
      <c r="D29" s="24"/>
      <c r="E29" s="6"/>
      <c r="F29" s="24"/>
      <c r="G29" s="6"/>
      <c r="H29" s="24"/>
      <c r="I29" s="6"/>
      <c r="J29" s="24"/>
      <c r="K29" s="6"/>
      <c r="L29" s="24"/>
      <c r="M29" s="6"/>
      <c r="N29" s="24"/>
      <c r="O29" s="6"/>
    </row>
    <row r="30" spans="1:15" x14ac:dyDescent="0.25">
      <c r="A30" s="30">
        <v>-10.3</v>
      </c>
      <c r="B30" s="8"/>
      <c r="C30" s="6"/>
      <c r="D30" s="8"/>
      <c r="E30" s="6"/>
      <c r="F30" s="8"/>
      <c r="G30" s="6"/>
      <c r="H30" s="8"/>
      <c r="I30" s="6"/>
      <c r="J30" s="8"/>
      <c r="K30" s="6"/>
      <c r="L30" s="8"/>
      <c r="M30" s="6"/>
      <c r="N30" s="8"/>
      <c r="O30" s="6"/>
    </row>
    <row r="31" spans="1:15" x14ac:dyDescent="0.25">
      <c r="A31" s="30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x14ac:dyDescent="0.25">
      <c r="A32" s="29">
        <v>11</v>
      </c>
      <c r="B32" s="19">
        <v>28</v>
      </c>
      <c r="C32" s="3">
        <f>IF(ISNA(VLOOKUP(B32,RTP,2,FALSE)),"",VLOOKUP(B32,RTP,2,FALSE))</f>
        <v>0.22222222222222221</v>
      </c>
      <c r="D32" s="16" t="s">
        <v>13</v>
      </c>
      <c r="E32" s="3" t="str">
        <f>IF(ISNA(VLOOKUP(D32,RTP,2,FALSE)),"",VLOOKUP(D32,RTP,2,FALSE))</f>
        <v/>
      </c>
      <c r="F32" s="16" t="s">
        <v>11</v>
      </c>
      <c r="G32" s="3" t="str">
        <f>IF(ISNA(VLOOKUP(F32,RTP,2,FALSE)),"",VLOOKUP(F32,RTP,2,FALSE))</f>
        <v/>
      </c>
      <c r="H32" s="16">
        <v>28</v>
      </c>
      <c r="I32" s="3">
        <f>IF(ISNA(VLOOKUP(H32,RTP,2,FALSE)),"",VLOOKUP(H32,RTP,2,FALSE))</f>
        <v>0.22222222222222221</v>
      </c>
      <c r="J32" s="16">
        <v>13</v>
      </c>
      <c r="K32" s="3">
        <f>IF(ISNA(VLOOKUP(J32,RTP,2,FALSE)),"",VLOOKUP(J32,RTP,2,FALSE))</f>
        <v>0.16319444444444445</v>
      </c>
      <c r="L32" s="16">
        <v>360</v>
      </c>
      <c r="M32" s="3">
        <f>IF(ISNA(VLOOKUP(L32,RTP,2,FALSE)),"",VLOOKUP(L32,RTP,2,FALSE))</f>
        <v>0.19444444444444445</v>
      </c>
      <c r="N32" s="16">
        <v>360</v>
      </c>
      <c r="O32" s="3">
        <f>IF(ISNA(VLOOKUP(N32,RTP,2,FALSE)),"",VLOOKUP(N32,RTP,2,FALSE))</f>
        <v>0.19444444444444445</v>
      </c>
    </row>
    <row r="33" spans="1:15" x14ac:dyDescent="0.25">
      <c r="A33" s="29"/>
      <c r="B33" s="20"/>
      <c r="C33" s="4">
        <f>IF(ISNA(VLOOKUP(B32,RTP,3,FALSE)),"",VLOOKUP(B32,RTP,3,FALSE))</f>
        <v>0.55555555555555558</v>
      </c>
      <c r="D33" s="17"/>
      <c r="E33" s="4" t="str">
        <f>IF(ISNA(VLOOKUP(D32,RTP,3,FALSE)),"",VLOOKUP(D32,RTP,3,FALSE))</f>
        <v/>
      </c>
      <c r="F33" s="17"/>
      <c r="G33" s="4" t="str">
        <f>IF(ISNA(VLOOKUP(F32,RTP,3,FALSE)),"",VLOOKUP(F32,RTP,3,FALSE))</f>
        <v/>
      </c>
      <c r="H33" s="17"/>
      <c r="I33" s="4">
        <f>IF(ISNA(VLOOKUP(H32,RTP,3,FALSE)),"",VLOOKUP(H32,RTP,3,FALSE))</f>
        <v>0.55555555555555558</v>
      </c>
      <c r="J33" s="17"/>
      <c r="K33" s="4">
        <f>IF(ISNA(VLOOKUP(J32,RTP,3,FALSE)),"",VLOOKUP(J32,RTP,3,FALSE))</f>
        <v>0.5</v>
      </c>
      <c r="L33" s="17"/>
      <c r="M33" s="4">
        <f>IF(ISNA(VLOOKUP(L32,RTP,3,FALSE)),"",VLOOKUP(L32,RTP,3,FALSE))</f>
        <v>0.55902777777777779</v>
      </c>
      <c r="N33" s="17"/>
      <c r="O33" s="4">
        <f>IF(ISNA(VLOOKUP(N32,RTP,3,FALSE)),"",VLOOKUP(N32,RTP,3,FALSE))</f>
        <v>0.55902777777777779</v>
      </c>
    </row>
    <row r="34" spans="1:15" x14ac:dyDescent="0.25">
      <c r="A34" s="29">
        <v>12</v>
      </c>
      <c r="B34" s="19">
        <v>303</v>
      </c>
      <c r="C34" s="3">
        <f>IF(ISNA(VLOOKUP(B34,RTP,2,FALSE)),"",VLOOKUP(B34,RTP,2,FALSE))</f>
        <v>0.33333333333333331</v>
      </c>
      <c r="D34" s="16" t="s">
        <v>13</v>
      </c>
      <c r="E34" s="3" t="str">
        <f>IF(ISNA(VLOOKUP(D34,RTP,2,FALSE)),"",VLOOKUP(D34,RTP,2,FALSE))</f>
        <v/>
      </c>
      <c r="F34" s="16">
        <v>301</v>
      </c>
      <c r="G34" s="3">
        <f>IF(ISNA(VLOOKUP(F34,RTP,2,FALSE)),"",VLOOKUP(F34,RTP,2,FALSE))</f>
        <v>0.48958333333333331</v>
      </c>
      <c r="H34" s="16">
        <v>24</v>
      </c>
      <c r="I34" s="3">
        <f>IF(ISNA(VLOOKUP(H34,RTP,2,FALSE)),"",VLOOKUP(H34,RTP,2,FALSE))</f>
        <v>0.54513888888888895</v>
      </c>
      <c r="J34" s="16">
        <v>305</v>
      </c>
      <c r="K34" s="3">
        <f>IF(ISNA(VLOOKUP(J34,RTP,2,FALSE)),"",VLOOKUP(J34,RTP,2,FALSE))</f>
        <v>0.52430555555555558</v>
      </c>
      <c r="L34" s="16" t="s">
        <v>11</v>
      </c>
      <c r="M34" s="3" t="str">
        <f>IF(ISNA(VLOOKUP(L34,RTP,2,FALSE)),"",VLOOKUP(L34,RTP,2,FALSE))</f>
        <v/>
      </c>
      <c r="N34" s="16" t="s">
        <v>12</v>
      </c>
      <c r="O34" s="3" t="str">
        <f>IF(ISNA(VLOOKUP(N34,RTP,2,FALSE)),"",VLOOKUP(N34,RTP,2,FALSE))</f>
        <v/>
      </c>
    </row>
    <row r="35" spans="1:15" x14ac:dyDescent="0.25">
      <c r="A35" s="29"/>
      <c r="B35" s="20"/>
      <c r="C35" s="4">
        <f>IF(ISNA(VLOOKUP(B34,RTP,3,FALSE)),"",VLOOKUP(B34,RTP,3,FALSE))</f>
        <v>0.625</v>
      </c>
      <c r="D35" s="17"/>
      <c r="E35" s="4" t="str">
        <f>IF(ISNA(VLOOKUP(D34,RTP,3,FALSE)),"",VLOOKUP(D34,RTP,3,FALSE))</f>
        <v/>
      </c>
      <c r="F35" s="17"/>
      <c r="G35" s="4">
        <f>IF(ISNA(VLOOKUP(F34,RTP,3,FALSE)),"",VLOOKUP(F34,RTP,3,FALSE))</f>
        <v>0.85416666666666663</v>
      </c>
      <c r="H35" s="17"/>
      <c r="I35" s="4">
        <f>IF(ISNA(VLOOKUP(H34,RTP,3,FALSE)),"",VLOOKUP(H34,RTP,3,FALSE))</f>
        <v>0.89930555555555547</v>
      </c>
      <c r="J35" s="17"/>
      <c r="K35" s="4">
        <f>IF(ISNA(VLOOKUP(J34,RTP,3,FALSE)),"",VLOOKUP(J34,RTP,3,FALSE))</f>
        <v>0.88194444444444453</v>
      </c>
      <c r="L35" s="17"/>
      <c r="M35" s="4" t="str">
        <f>IF(ISNA(VLOOKUP(L34,RTP,3,FALSE)),"",VLOOKUP(L34,RTP,3,FALSE))</f>
        <v/>
      </c>
      <c r="N35" s="17"/>
      <c r="O35" s="4" t="str">
        <f>IF(ISNA(VLOOKUP(N34,RTP,3,FALSE)),"",VLOOKUP(N34,RTP,3,FALSE))</f>
        <v/>
      </c>
    </row>
    <row r="36" spans="1:15" x14ac:dyDescent="0.25">
      <c r="A36" s="29">
        <v>13</v>
      </c>
      <c r="B36" s="19">
        <v>24</v>
      </c>
      <c r="C36" s="3">
        <f>IF(ISNA(VLOOKUP(B36,RTP,2,FALSE)),"",VLOOKUP(B36,RTP,2,FALSE))</f>
        <v>0.54513888888888895</v>
      </c>
      <c r="D36" s="16">
        <v>15</v>
      </c>
      <c r="E36" s="3">
        <f>IF(ISNA(VLOOKUP(D36,RTP,2,FALSE)),"",VLOOKUP(D36,RTP,2,FALSE))</f>
        <v>0.57638888888888895</v>
      </c>
      <c r="F36" s="16">
        <v>19</v>
      </c>
      <c r="G36" s="3">
        <f>IF(ISNA(VLOOKUP(F36,RTP,2,FALSE)),"",VLOOKUP(F36,RTP,2,FALSE))</f>
        <v>0.51041666666666663</v>
      </c>
      <c r="H36" s="16" t="s">
        <v>13</v>
      </c>
      <c r="I36" s="3" t="str">
        <f>IF(ISNA(VLOOKUP(H36,RTP,2,FALSE)),"",VLOOKUP(H36,RTP,2,FALSE))</f>
        <v/>
      </c>
      <c r="J36" s="16">
        <v>18</v>
      </c>
      <c r="K36" s="3">
        <f>IF(ISNA(VLOOKUP(J36,RTP,2,FALSE)),"",VLOOKUP(J36,RTP,2,FALSE))</f>
        <v>0.4861111111111111</v>
      </c>
      <c r="L36" s="16">
        <v>79</v>
      </c>
      <c r="M36" s="3">
        <f>IF(ISNA(VLOOKUP(L36,RTP,2,FALSE)),"",VLOOKUP(L36,RTP,2,FALSE))</f>
        <v>0.70486111111111116</v>
      </c>
      <c r="N36" s="16">
        <v>74</v>
      </c>
      <c r="O36" s="3">
        <f>IF(ISNA(VLOOKUP(N36,RTP,2,FALSE)),"",VLOOKUP(N36,RTP,2,FALSE))</f>
        <v>0.56597222222222221</v>
      </c>
    </row>
    <row r="37" spans="1:15" x14ac:dyDescent="0.25">
      <c r="A37" s="29"/>
      <c r="B37" s="20"/>
      <c r="C37" s="4">
        <f>IF(ISNA(VLOOKUP(B36,RTP,3,FALSE)),"",VLOOKUP(B36,RTP,3,FALSE))</f>
        <v>0.89930555555555547</v>
      </c>
      <c r="D37" s="17"/>
      <c r="E37" s="4">
        <f>IF(ISNA(VLOOKUP(D36,RTP,3,FALSE)),"",VLOOKUP(D36,RTP,3,FALSE))</f>
        <v>0.89930555555555547</v>
      </c>
      <c r="F37" s="17"/>
      <c r="G37" s="4">
        <f>IF(ISNA(VLOOKUP(F36,RTP,3,FALSE)),"",VLOOKUP(F36,RTP,3,FALSE))</f>
        <v>0.83333333333333337</v>
      </c>
      <c r="H37" s="17"/>
      <c r="I37" s="4" t="str">
        <f>IF(ISNA(VLOOKUP(H36,RTP,3,FALSE)),"",VLOOKUP(H36,RTP,3,FALSE))</f>
        <v/>
      </c>
      <c r="J37" s="17"/>
      <c r="K37" s="4">
        <f>IF(ISNA(VLOOKUP(J36,RTP,3,FALSE)),"",VLOOKUP(J36,RTP,3,FALSE))</f>
        <v>0.86111111111111116</v>
      </c>
      <c r="L37" s="17"/>
      <c r="M37" s="4">
        <f>IF(ISNA(VLOOKUP(L36,RTP,3,FALSE)),"",VLOOKUP(L36,RTP,3,FALSE))</f>
        <v>0.95486111111111116</v>
      </c>
      <c r="N37" s="17"/>
      <c r="O37" s="4">
        <f>IF(ISNA(VLOOKUP(N36,RTP,3,FALSE)),"",VLOOKUP(N36,RTP,3,FALSE))</f>
        <v>0.93402777777777779</v>
      </c>
    </row>
    <row r="38" spans="1:15" x14ac:dyDescent="0.25">
      <c r="A38" s="29">
        <v>14</v>
      </c>
      <c r="B38" s="19">
        <v>15</v>
      </c>
      <c r="C38" s="3">
        <f>IF(ISNA(VLOOKUP(B38,RTP,2,FALSE)),"",VLOOKUP(B38,RTP,2,FALSE))</f>
        <v>0.57638888888888895</v>
      </c>
      <c r="D38" s="16">
        <v>16</v>
      </c>
      <c r="E38" s="3">
        <f>IF(ISNA(VLOOKUP(D38,RTP,2,FALSE)),"",VLOOKUP(D38,RTP,2,FALSE))</f>
        <v>0.4861111111111111</v>
      </c>
      <c r="F38" s="16" t="s">
        <v>13</v>
      </c>
      <c r="G38" s="3" t="str">
        <f>IF(ISNA(VLOOKUP(F38,RTP,2,FALSE)),"",VLOOKUP(F38,RTP,2,FALSE))</f>
        <v/>
      </c>
      <c r="H38" s="16">
        <v>301</v>
      </c>
      <c r="I38" s="3">
        <f>IF(ISNA(VLOOKUP(H38,RTP,2,FALSE)),"",VLOOKUP(H38,RTP,2,FALSE))</f>
        <v>0.48958333333333331</v>
      </c>
      <c r="J38" s="16">
        <v>14</v>
      </c>
      <c r="K38" s="3">
        <f>IF(ISNA(VLOOKUP(J38,RTP,2,FALSE)),"",VLOOKUP(J38,RTP,2,FALSE))</f>
        <v>0.4375</v>
      </c>
      <c r="L38" s="16" t="s">
        <v>11</v>
      </c>
      <c r="M38" s="3" t="str">
        <f>IF(ISNA(VLOOKUP(L38,RTP,2,FALSE)),"",VLOOKUP(L38,RTP,2,FALSE))</f>
        <v/>
      </c>
      <c r="N38" s="16" t="s">
        <v>11</v>
      </c>
      <c r="O38" s="3" t="str">
        <f>IF(ISNA(VLOOKUP(N38,RTP,2,FALSE)),"",VLOOKUP(N38,RTP,2,FALSE))</f>
        <v/>
      </c>
    </row>
    <row r="39" spans="1:15" x14ac:dyDescent="0.25">
      <c r="A39" s="29"/>
      <c r="B39" s="20"/>
      <c r="C39" s="4">
        <f>IF(ISNA(VLOOKUP(B38,RTP,3,FALSE)),"",VLOOKUP(B38,RTP,3,FALSE))</f>
        <v>0.89930555555555547</v>
      </c>
      <c r="D39" s="17"/>
      <c r="E39" s="4">
        <f>IF(ISNA(VLOOKUP(D38,RTP,3,FALSE)),"",VLOOKUP(D38,RTP,3,FALSE))</f>
        <v>0.83333333333333337</v>
      </c>
      <c r="F39" s="17"/>
      <c r="G39" s="4" t="str">
        <f>IF(ISNA(VLOOKUP(F38,RTP,3,FALSE)),"",VLOOKUP(F38,RTP,3,FALSE))</f>
        <v/>
      </c>
      <c r="H39" s="17"/>
      <c r="I39" s="4">
        <f>IF(ISNA(VLOOKUP(H38,RTP,3,FALSE)),"",VLOOKUP(H38,RTP,3,FALSE))</f>
        <v>0.85416666666666663</v>
      </c>
      <c r="J39" s="17"/>
      <c r="K39" s="4">
        <f>IF(ISNA(VLOOKUP(J38,RTP,3,FALSE)),"",VLOOKUP(J38,RTP,3,FALSE))</f>
        <v>0.78125</v>
      </c>
      <c r="L39" s="17"/>
      <c r="M39" s="4" t="str">
        <f>IF(ISNA(VLOOKUP(L38,RTP,3,FALSE)),"",VLOOKUP(L38,RTP,3,FALSE))</f>
        <v/>
      </c>
      <c r="N39" s="17"/>
      <c r="O39" s="4" t="str">
        <f>IF(ISNA(VLOOKUP(N38,RTP,3,FALSE)),"",VLOOKUP(N38,RTP,3,FALSE))</f>
        <v/>
      </c>
    </row>
    <row r="40" spans="1:15" x14ac:dyDescent="0.25">
      <c r="A40" s="29">
        <v>15</v>
      </c>
      <c r="B40" s="19">
        <v>6</v>
      </c>
      <c r="C40" s="3">
        <f>IF(ISNA(VLOOKUP(B40,RTP,2,FALSE)),"",VLOOKUP(B40,RTP,2,FALSE))</f>
        <v>0.21180555555555555</v>
      </c>
      <c r="D40" s="16">
        <v>13</v>
      </c>
      <c r="E40" s="3">
        <f>IF(ISNA(VLOOKUP(D40,RTP,2,FALSE)),"",VLOOKUP(D40,RTP,2,FALSE))</f>
        <v>0.16319444444444445</v>
      </c>
      <c r="F40" s="16">
        <v>302</v>
      </c>
      <c r="G40" s="3">
        <f>IF(ISNA(VLOOKUP(F40,RTP,2,FALSE)),"",VLOOKUP(F40,RTP,2,FALSE))</f>
        <v>0.20138888888888887</v>
      </c>
      <c r="H40" s="16">
        <v>13</v>
      </c>
      <c r="I40" s="3">
        <f>IF(ISNA(VLOOKUP(H40,RTP,2,FALSE)),"",VLOOKUP(H40,RTP,2,FALSE))</f>
        <v>0.16319444444444445</v>
      </c>
      <c r="J40" s="16" t="s">
        <v>13</v>
      </c>
      <c r="K40" s="3" t="str">
        <f>IF(ISNA(VLOOKUP(J40,RTP,2,FALSE)),"",VLOOKUP(J40,RTP,2,FALSE))</f>
        <v/>
      </c>
      <c r="L40" s="16">
        <v>75</v>
      </c>
      <c r="M40" s="3">
        <f>IF(ISNA(VLOOKUP(L40,RTP,2,FALSE)),"",VLOOKUP(L40,RTP,2,FALSE))</f>
        <v>0.38541666666666669</v>
      </c>
      <c r="N40" s="16">
        <v>77</v>
      </c>
      <c r="O40" s="3">
        <f>IF(ISNA(VLOOKUP(N40,RTP,2,FALSE)),"",VLOOKUP(N40,RTP,2,FALSE))</f>
        <v>0.46875</v>
      </c>
    </row>
    <row r="41" spans="1:15" x14ac:dyDescent="0.25">
      <c r="A41" s="29"/>
      <c r="B41" s="20"/>
      <c r="C41" s="4">
        <f>IF(ISNA(VLOOKUP(B40,RTP,3,FALSE)),"",VLOOKUP(B40,RTP,3,FALSE))</f>
        <v>0.53125</v>
      </c>
      <c r="D41" s="17"/>
      <c r="E41" s="4">
        <f>IF(ISNA(VLOOKUP(D40,RTP,3,FALSE)),"",VLOOKUP(D40,RTP,3,FALSE))</f>
        <v>0.5</v>
      </c>
      <c r="F41" s="17"/>
      <c r="G41" s="4">
        <f>IF(ISNA(VLOOKUP(F40,RTP,3,FALSE)),"",VLOOKUP(F40,RTP,3,FALSE))</f>
        <v>0.54513888888888895</v>
      </c>
      <c r="H41" s="17"/>
      <c r="I41" s="4">
        <f>IF(ISNA(VLOOKUP(H40,RTP,3,FALSE)),"",VLOOKUP(H40,RTP,3,FALSE))</f>
        <v>0.5</v>
      </c>
      <c r="J41" s="17"/>
      <c r="K41" s="4" t="str">
        <f>IF(ISNA(VLOOKUP(J40,RTP,3,FALSE)),"",VLOOKUP(J40,RTP,3,FALSE))</f>
        <v/>
      </c>
      <c r="L41" s="17"/>
      <c r="M41" s="4">
        <f>IF(ISNA(VLOOKUP(L40,RTP,3,FALSE)),"",VLOOKUP(L40,RTP,3,FALSE))</f>
        <v>0.73611111111111116</v>
      </c>
      <c r="N41" s="17"/>
      <c r="O41" s="4">
        <f>IF(ISNA(VLOOKUP(N40,RTP,3,FALSE)),"",VLOOKUP(N40,RTP,3,FALSE))</f>
        <v>0.71875</v>
      </c>
    </row>
    <row r="42" spans="1:15" x14ac:dyDescent="0.25">
      <c r="A42" s="29">
        <v>16</v>
      </c>
      <c r="B42" s="19" t="s">
        <v>11</v>
      </c>
      <c r="C42" s="3" t="str">
        <f>IF(ISNA(VLOOKUP(B42,RTP,2,FALSE)),"",VLOOKUP(B42,RTP,2,FALSE))</f>
        <v/>
      </c>
      <c r="D42" s="16">
        <v>303</v>
      </c>
      <c r="E42" s="3">
        <f>IF(ISNA(VLOOKUP(D42,RTP,2,FALSE)),"",VLOOKUP(D42,RTP,2,FALSE))</f>
        <v>0.33333333333333331</v>
      </c>
      <c r="F42" s="16">
        <v>28</v>
      </c>
      <c r="G42" s="3">
        <f>IF(ISNA(VLOOKUP(F42,RTP,2,FALSE)),"",VLOOKUP(F42,RTP,2,FALSE))</f>
        <v>0.22222222222222221</v>
      </c>
      <c r="H42" s="16">
        <v>300</v>
      </c>
      <c r="I42" s="3">
        <f>IF(ISNA(VLOOKUP(H42,RTP,2,FALSE)),"",VLOOKUP(H42,RTP,2,FALSE))</f>
        <v>0.16666666666666666</v>
      </c>
      <c r="J42" s="16">
        <v>4</v>
      </c>
      <c r="K42" s="3">
        <f>IF(ISNA(VLOOKUP(J42,RTP,2,FALSE)),"",VLOOKUP(J42,RTP,2,FALSE))</f>
        <v>0.16319444444444445</v>
      </c>
      <c r="L42" s="16" t="s">
        <v>12</v>
      </c>
      <c r="M42" s="3" t="str">
        <f>IF(ISNA(VLOOKUP(L42,RTP,2,FALSE)),"",VLOOKUP(L42,RTP,2,FALSE))</f>
        <v/>
      </c>
      <c r="N42" s="16" t="s">
        <v>12</v>
      </c>
      <c r="O42" s="3" t="str">
        <f>IF(ISNA(VLOOKUP(N42,RTP,2,FALSE)),"",VLOOKUP(N42,RTP,2,FALSE))</f>
        <v/>
      </c>
    </row>
    <row r="43" spans="1:15" x14ac:dyDescent="0.25">
      <c r="A43" s="29"/>
      <c r="B43" s="20"/>
      <c r="C43" s="4" t="str">
        <f>IF(ISNA(VLOOKUP(B42,RTP,3,FALSE)),"",VLOOKUP(B42,RTP,3,FALSE))</f>
        <v/>
      </c>
      <c r="D43" s="17"/>
      <c r="E43" s="4">
        <f>IF(ISNA(VLOOKUP(D42,RTP,3,FALSE)),"",VLOOKUP(D42,RTP,3,FALSE))</f>
        <v>0.625</v>
      </c>
      <c r="F43" s="17"/>
      <c r="G43" s="4">
        <f>IF(ISNA(VLOOKUP(F42,RTP,3,FALSE)),"",VLOOKUP(F42,RTP,3,FALSE))</f>
        <v>0.55555555555555558</v>
      </c>
      <c r="H43" s="17"/>
      <c r="I43" s="4">
        <f>IF(ISNA(VLOOKUP(H42,RTP,3,FALSE)),"",VLOOKUP(H42,RTP,3,FALSE))</f>
        <v>0.54166666666666663</v>
      </c>
      <c r="J43" s="17"/>
      <c r="K43" s="4">
        <f>IF(ISNA(VLOOKUP(J42,RTP,3,FALSE)),"",VLOOKUP(J42,RTP,3,FALSE))</f>
        <v>0.41666666666666669</v>
      </c>
      <c r="L43" s="17"/>
      <c r="M43" s="4" t="str">
        <f>IF(ISNA(VLOOKUP(L42,RTP,3,FALSE)),"",VLOOKUP(L42,RTP,3,FALSE))</f>
        <v/>
      </c>
      <c r="N43" s="17"/>
      <c r="O43" s="4" t="str">
        <f>IF(ISNA(VLOOKUP(N42,RTP,3,FALSE)),"",VLOOKUP(N42,RTP,3,FALSE))</f>
        <v/>
      </c>
    </row>
    <row r="44" spans="1:15" x14ac:dyDescent="0.25">
      <c r="A44" s="30">
        <v>-16.100000000000001</v>
      </c>
    </row>
    <row r="45" spans="1:15" x14ac:dyDescent="0.25">
      <c r="A45" s="30"/>
    </row>
    <row r="46" spans="1:15" x14ac:dyDescent="0.25">
      <c r="A46" s="30">
        <v>-16.2</v>
      </c>
    </row>
    <row r="47" spans="1:15" x14ac:dyDescent="0.25">
      <c r="A47" s="30"/>
    </row>
    <row r="48" spans="1:15" x14ac:dyDescent="0.25">
      <c r="A48" s="29">
        <v>17</v>
      </c>
      <c r="B48" s="19">
        <v>305</v>
      </c>
      <c r="C48" s="3">
        <f>IF(ISNA(VLOOKUP(B48,RTP,2,FALSE)),"",VLOOKUP(B48,RTP,2,FALSE))</f>
        <v>0.52430555555555558</v>
      </c>
      <c r="D48" s="16">
        <v>301</v>
      </c>
      <c r="E48" s="3">
        <f>IF(ISNA(VLOOKUP(D48,RTP,2,FALSE)),"",VLOOKUP(D48,RTP,2,FALSE))</f>
        <v>0.48958333333333331</v>
      </c>
      <c r="F48" s="16">
        <v>305</v>
      </c>
      <c r="G48" s="3">
        <f>IF(ISNA(VLOOKUP(F48,RTP,2,FALSE)),"",VLOOKUP(F48,RTP,2,FALSE))</f>
        <v>0.52430555555555558</v>
      </c>
      <c r="H48" s="16">
        <v>19</v>
      </c>
      <c r="I48" s="3">
        <f>IF(ISNA(VLOOKUP(H48,RTP,2,FALSE)),"",VLOOKUP(H48,RTP,2,FALSE))</f>
        <v>0.51041666666666663</v>
      </c>
      <c r="J48" s="16" t="s">
        <v>13</v>
      </c>
      <c r="K48" s="3" t="str">
        <f>IF(ISNA(VLOOKUP(J48,RTP,2,FALSE)),"",VLOOKUP(J48,RTP,2,FALSE))</f>
        <v/>
      </c>
      <c r="L48" s="16">
        <v>77</v>
      </c>
      <c r="M48" s="3">
        <f>IF(ISNA(VLOOKUP(L48,RTP,2,FALSE)),"",VLOOKUP(L48,RTP,2,FALSE))</f>
        <v>0.46875</v>
      </c>
      <c r="N48" s="16">
        <v>69</v>
      </c>
      <c r="O48" s="3">
        <f>IF(ISNA(VLOOKUP(N48,RTP,2,FALSE)),"",VLOOKUP(N48,RTP,2,FALSE))</f>
        <v>0.41319444444444442</v>
      </c>
    </row>
    <row r="49" spans="1:15" x14ac:dyDescent="0.25">
      <c r="A49" s="29"/>
      <c r="B49" s="20"/>
      <c r="C49" s="4">
        <f>IF(ISNA(VLOOKUP(B48,RTP,3,FALSE)),"",VLOOKUP(B48,RTP,3,FALSE))</f>
        <v>0.88194444444444453</v>
      </c>
      <c r="D49" s="17"/>
      <c r="E49" s="4">
        <f>IF(ISNA(VLOOKUP(D48,RTP,3,FALSE)),"",VLOOKUP(D48,RTP,3,FALSE))</f>
        <v>0.85416666666666663</v>
      </c>
      <c r="F49" s="17"/>
      <c r="G49" s="4">
        <f>IF(ISNA(VLOOKUP(F48,RTP,3,FALSE)),"",VLOOKUP(F48,RTP,3,FALSE))</f>
        <v>0.88194444444444453</v>
      </c>
      <c r="H49" s="17"/>
      <c r="I49" s="4">
        <f>IF(ISNA(VLOOKUP(H48,RTP,3,FALSE)),"",VLOOKUP(H48,RTP,3,FALSE))</f>
        <v>0.83333333333333337</v>
      </c>
      <c r="J49" s="17"/>
      <c r="K49" s="4" t="str">
        <f>IF(ISNA(VLOOKUP(J48,RTP,3,FALSE)),"",VLOOKUP(J48,RTP,3,FALSE))</f>
        <v/>
      </c>
      <c r="L49" s="17"/>
      <c r="M49" s="4">
        <f>IF(ISNA(VLOOKUP(L48,RTP,3,FALSE)),"",VLOOKUP(L48,RTP,3,FALSE))</f>
        <v>0.71875</v>
      </c>
      <c r="N49" s="17"/>
      <c r="O49" s="4">
        <f>IF(ISNA(VLOOKUP(N48,RTP,3,FALSE)),"",VLOOKUP(N48,RTP,3,FALSE))</f>
        <v>0.78125</v>
      </c>
    </row>
    <row r="50" spans="1:15" x14ac:dyDescent="0.25">
      <c r="A50" s="29">
        <v>18</v>
      </c>
      <c r="B50" s="19" t="s">
        <v>11</v>
      </c>
      <c r="C50" s="3" t="str">
        <f>IF(ISNA(VLOOKUP(B50,RTP,2,FALSE)),"",VLOOKUP(B50,RTP,2,FALSE))</f>
        <v/>
      </c>
      <c r="D50" s="16">
        <v>28</v>
      </c>
      <c r="E50" s="3">
        <f>IF(ISNA(VLOOKUP(D50,RTP,2,FALSE)),"",VLOOKUP(D50,RTP,2,FALSE))</f>
        <v>0.22222222222222221</v>
      </c>
      <c r="F50" s="16">
        <v>4</v>
      </c>
      <c r="G50" s="3">
        <f>IF(ISNA(VLOOKUP(F50,RTP,2,FALSE)),"",VLOOKUP(F50,RTP,2,FALSE))</f>
        <v>0.16319444444444445</v>
      </c>
      <c r="H50" s="16">
        <v>302</v>
      </c>
      <c r="I50" s="3">
        <f>IF(ISNA(VLOOKUP(H50,RTP,2,FALSE)),"",VLOOKUP(H50,RTP,2,FALSE))</f>
        <v>0.20138888888888887</v>
      </c>
      <c r="J50" s="16">
        <v>300</v>
      </c>
      <c r="K50" s="3">
        <f>IF(ISNA(VLOOKUP(J50,RTP,2,FALSE)),"",VLOOKUP(J50,RTP,2,FALSE))</f>
        <v>0.16666666666666666</v>
      </c>
      <c r="L50" s="16" t="s">
        <v>12</v>
      </c>
      <c r="M50" s="3" t="str">
        <f>IF(ISNA(VLOOKUP(L50,RTP,2,FALSE)),"",VLOOKUP(L50,RTP,2,FALSE))</f>
        <v/>
      </c>
      <c r="N50" s="16" t="s">
        <v>12</v>
      </c>
      <c r="O50" s="3" t="str">
        <f>IF(ISNA(VLOOKUP(N50,RTP,2,FALSE)),"",VLOOKUP(N50,RTP,2,FALSE))</f>
        <v/>
      </c>
    </row>
    <row r="51" spans="1:15" x14ac:dyDescent="0.25">
      <c r="A51" s="29"/>
      <c r="B51" s="20"/>
      <c r="C51" s="4" t="str">
        <f>IF(ISNA(VLOOKUP(B50,RTP,3,FALSE)),"",VLOOKUP(B50,RTP,3,FALSE))</f>
        <v/>
      </c>
      <c r="D51" s="17"/>
      <c r="E51" s="4">
        <f>IF(ISNA(VLOOKUP(D50,RTP,3,FALSE)),"",VLOOKUP(D50,RTP,3,FALSE))</f>
        <v>0.55555555555555558</v>
      </c>
      <c r="F51" s="17"/>
      <c r="G51" s="4">
        <f>IF(ISNA(VLOOKUP(F50,RTP,3,FALSE)),"",VLOOKUP(F50,RTP,3,FALSE))</f>
        <v>0.41666666666666669</v>
      </c>
      <c r="H51" s="17"/>
      <c r="I51" s="4">
        <f>IF(ISNA(VLOOKUP(H50,RTP,3,FALSE)),"",VLOOKUP(H50,RTP,3,FALSE))</f>
        <v>0.54513888888888895</v>
      </c>
      <c r="J51" s="17"/>
      <c r="K51" s="4">
        <f>IF(ISNA(VLOOKUP(J50,RTP,3,FALSE)),"",VLOOKUP(J50,RTP,3,FALSE))</f>
        <v>0.54166666666666663</v>
      </c>
      <c r="L51" s="17"/>
      <c r="M51" s="4" t="str">
        <f>IF(ISNA(VLOOKUP(L50,RTP,3,FALSE)),"",VLOOKUP(L50,RTP,3,FALSE))</f>
        <v/>
      </c>
      <c r="N51" s="17"/>
      <c r="O51" s="4" t="str">
        <f>IF(ISNA(VLOOKUP(N50,RTP,3,FALSE)),"",VLOOKUP(N50,RTP,3,FALSE))</f>
        <v/>
      </c>
    </row>
    <row r="52" spans="1:15" x14ac:dyDescent="0.25">
      <c r="A52" s="29">
        <v>19</v>
      </c>
      <c r="B52" s="19">
        <v>19</v>
      </c>
      <c r="C52" s="3">
        <f>IF(ISNA(VLOOKUP(B52,RTP,2,FALSE)),"",VLOOKUP(B52,RTP,2,FALSE))</f>
        <v>0.51041666666666663</v>
      </c>
      <c r="D52" s="16" t="s">
        <v>13</v>
      </c>
      <c r="E52" s="3" t="str">
        <f>IF(ISNA(VLOOKUP(D52,RTP,2,FALSE)),"",VLOOKUP(D52,RTP,2,FALSE))</f>
        <v/>
      </c>
      <c r="F52" s="16">
        <v>304</v>
      </c>
      <c r="G52" s="3">
        <f>IF(ISNA(VLOOKUP(F52,RTP,2,FALSE)),"",VLOOKUP(F52,RTP,2,FALSE))</f>
        <v>0.43402777777777773</v>
      </c>
      <c r="H52" s="16" t="s">
        <v>11</v>
      </c>
      <c r="I52" s="3" t="str">
        <f>IF(ISNA(VLOOKUP(H52,RTP,2,FALSE)),"",VLOOKUP(H52,RTP,2,FALSE))</f>
        <v/>
      </c>
      <c r="J52" s="16">
        <v>28</v>
      </c>
      <c r="K52" s="3">
        <f>IF(ISNA(VLOOKUP(J52,RTP,2,FALSE)),"",VLOOKUP(J52,RTP,2,FALSE))</f>
        <v>0.22222222222222221</v>
      </c>
      <c r="L52" s="16">
        <v>300</v>
      </c>
      <c r="M52" s="3">
        <f>IF(ISNA(VLOOKUP(L52,RTP,2,FALSE)),"",VLOOKUP(L52,RTP,2,FALSE))</f>
        <v>0.16666666666666666</v>
      </c>
      <c r="N52" s="16">
        <v>64</v>
      </c>
      <c r="O52" s="3">
        <f>IF(ISNA(VLOOKUP(N52,RTP,2,FALSE)),"",VLOOKUP(N52,RTP,2,FALSE))</f>
        <v>0.19097222222222221</v>
      </c>
    </row>
    <row r="53" spans="1:15" x14ac:dyDescent="0.25">
      <c r="A53" s="29"/>
      <c r="B53" s="20"/>
      <c r="C53" s="4">
        <f>IF(ISNA(VLOOKUP(B52,RTP,3,FALSE)),"",VLOOKUP(B52,RTP,3,FALSE))</f>
        <v>0.83333333333333337</v>
      </c>
      <c r="D53" s="17"/>
      <c r="E53" s="4" t="str">
        <f>IF(ISNA(VLOOKUP(D52,RTP,3,FALSE)),"",VLOOKUP(D52,RTP,3,FALSE))</f>
        <v/>
      </c>
      <c r="F53" s="17"/>
      <c r="G53" s="4">
        <f>IF(ISNA(VLOOKUP(F52,RTP,3,FALSE)),"",VLOOKUP(F52,RTP,3,FALSE))</f>
        <v>0.79166666666666663</v>
      </c>
      <c r="H53" s="17"/>
      <c r="I53" s="4" t="str">
        <f>IF(ISNA(VLOOKUP(H52,RTP,3,FALSE)),"",VLOOKUP(H52,RTP,3,FALSE))</f>
        <v/>
      </c>
      <c r="J53" s="17"/>
      <c r="K53" s="4">
        <f>IF(ISNA(VLOOKUP(J52,RTP,3,FALSE)),"",VLOOKUP(J52,RTP,3,FALSE))</f>
        <v>0.55555555555555558</v>
      </c>
      <c r="L53" s="17"/>
      <c r="M53" s="4">
        <f>IF(ISNA(VLOOKUP(L52,RTP,3,FALSE)),"",VLOOKUP(L52,RTP,3,FALSE))</f>
        <v>0.54166666666666663</v>
      </c>
      <c r="N53" s="17"/>
      <c r="O53" s="4">
        <f>IF(ISNA(VLOOKUP(N52,RTP,3,FALSE)),"",VLOOKUP(N52,RTP,3,FALSE))</f>
        <v>0.53819444444444442</v>
      </c>
    </row>
    <row r="54" spans="1:15" x14ac:dyDescent="0.25">
      <c r="A54" s="29">
        <v>20</v>
      </c>
      <c r="B54" s="19">
        <v>13</v>
      </c>
      <c r="C54" s="3">
        <f>IF(ISNA(VLOOKUP(B54,RTP,2,FALSE)),"",VLOOKUP(B54,RTP,2,FALSE))</f>
        <v>0.16319444444444445</v>
      </c>
      <c r="D54" s="16">
        <v>4</v>
      </c>
      <c r="E54" s="3">
        <f>IF(ISNA(VLOOKUP(D54,RTP,2,FALSE)),"",VLOOKUP(D54,RTP,2,FALSE))</f>
        <v>0.16319444444444445</v>
      </c>
      <c r="F54" s="16" t="s">
        <v>13</v>
      </c>
      <c r="G54" s="3" t="str">
        <f>IF(ISNA(VLOOKUP(F54,RTP,2,FALSE)),"",VLOOKUP(F54,RTP,2,FALSE))</f>
        <v/>
      </c>
      <c r="H54" s="16">
        <v>30</v>
      </c>
      <c r="I54" s="3">
        <f>IF(ISNA(VLOOKUP(H54,RTP,2,FALSE)),"",VLOOKUP(H54,RTP,2,FALSE))</f>
        <v>0.33333333333333331</v>
      </c>
      <c r="J54" s="16">
        <v>30</v>
      </c>
      <c r="K54" s="3">
        <f>IF(ISNA(VLOOKUP(J54,RTP,2,FALSE)),"",VLOOKUP(J54,RTP,2,FALSE))</f>
        <v>0.33333333333333331</v>
      </c>
      <c r="L54" s="16" t="s">
        <v>12</v>
      </c>
      <c r="M54" s="3" t="str">
        <f>IF(ISNA(VLOOKUP(L54,RTP,2,FALSE)),"",VLOOKUP(L54,RTP,2,FALSE))</f>
        <v/>
      </c>
      <c r="N54" s="16" t="s">
        <v>12</v>
      </c>
      <c r="O54" s="3" t="str">
        <f>IF(ISNA(VLOOKUP(N54,RTP,2,FALSE)),"",VLOOKUP(N54,RTP,2,FALSE))</f>
        <v/>
      </c>
    </row>
    <row r="55" spans="1:15" x14ac:dyDescent="0.25">
      <c r="A55" s="29"/>
      <c r="B55" s="20"/>
      <c r="C55" s="4">
        <f>IF(ISNA(VLOOKUP(B54,RTP,3,FALSE)),"",VLOOKUP(B54,RTP,3,FALSE))</f>
        <v>0.5</v>
      </c>
      <c r="D55" s="17"/>
      <c r="E55" s="4">
        <f>IF(ISNA(VLOOKUP(D54,RTP,3,FALSE)),"",VLOOKUP(D54,RTP,3,FALSE))</f>
        <v>0.41666666666666669</v>
      </c>
      <c r="F55" s="17"/>
      <c r="G55" s="4" t="str">
        <f>IF(ISNA(VLOOKUP(F54,RTP,3,FALSE)),"",VLOOKUP(F54,RTP,3,FALSE))</f>
        <v/>
      </c>
      <c r="H55" s="17"/>
      <c r="I55" s="4">
        <f>IF(ISNA(VLOOKUP(H54,RTP,3,FALSE)),"",VLOOKUP(H54,RTP,3,FALSE))</f>
        <v>0.70138888888888884</v>
      </c>
      <c r="J55" s="17"/>
      <c r="K55" s="4">
        <f>IF(ISNA(VLOOKUP(J54,RTP,3,FALSE)),"",VLOOKUP(J54,RTP,3,FALSE))</f>
        <v>0.70138888888888884</v>
      </c>
      <c r="L55" s="17"/>
      <c r="M55" s="4" t="str">
        <f>IF(ISNA(VLOOKUP(L54,RTP,3,FALSE)),"",VLOOKUP(L54,RTP,3,FALSE))</f>
        <v/>
      </c>
      <c r="N55" s="17"/>
      <c r="O55" s="4" t="str">
        <f>IF(ISNA(VLOOKUP(N54,RTP,3,FALSE)),"",VLOOKUP(N54,RTP,3,FALSE))</f>
        <v/>
      </c>
    </row>
    <row r="56" spans="1:15" x14ac:dyDescent="0.25">
      <c r="A56" s="29">
        <v>21</v>
      </c>
      <c r="B56" s="19">
        <v>12</v>
      </c>
      <c r="C56" s="3">
        <f>IF(ISNA(VLOOKUP(B56,RTP,2,FALSE)),"",VLOOKUP(B56,RTP,2,FALSE))</f>
        <v>0.28819444444444448</v>
      </c>
      <c r="D56" s="16">
        <v>302</v>
      </c>
      <c r="E56" s="3">
        <f>IF(ISNA(VLOOKUP(D56,RTP,2,FALSE)),"",VLOOKUP(D56,RTP,2,FALSE))</f>
        <v>0.20138888888888887</v>
      </c>
      <c r="F56" s="16">
        <v>13</v>
      </c>
      <c r="G56" s="3">
        <f>IF(ISNA(VLOOKUP(F56,RTP,2,FALSE)),"",VLOOKUP(F56,RTP,2,FALSE))</f>
        <v>0.16319444444444445</v>
      </c>
      <c r="H56" s="16">
        <v>4</v>
      </c>
      <c r="I56" s="3">
        <f>IF(ISNA(VLOOKUP(H56,RTP,2,FALSE)),"",VLOOKUP(H56,RTP,2,FALSE))</f>
        <v>0.16319444444444445</v>
      </c>
      <c r="J56" s="16" t="s">
        <v>13</v>
      </c>
      <c r="K56" s="3" t="str">
        <f>IF(ISNA(VLOOKUP(J56,RTP,2,FALSE)),"",VLOOKUP(J56,RTP,2,FALSE))</f>
        <v/>
      </c>
      <c r="L56" s="16">
        <v>73</v>
      </c>
      <c r="M56" s="3">
        <f>IF(ISNA(VLOOKUP(L56,RTP,2,FALSE)),"",VLOOKUP(L56,RTP,2,FALSE))</f>
        <v>0.51736111111111105</v>
      </c>
      <c r="N56" s="16">
        <v>361</v>
      </c>
      <c r="O56" s="3">
        <f>IF(ISNA(VLOOKUP(N56,RTP,2,FALSE)),"",VLOOKUP(N56,RTP,2,FALSE))</f>
        <v>0.75347222222222221</v>
      </c>
    </row>
    <row r="57" spans="1:15" x14ac:dyDescent="0.25">
      <c r="A57" s="29"/>
      <c r="B57" s="20"/>
      <c r="C57" s="4">
        <f>IF(ISNA(VLOOKUP(B56,RTP,3,FALSE)),"",VLOOKUP(B56,RTP,3,FALSE))</f>
        <v>0.58333333333333337</v>
      </c>
      <c r="D57" s="17"/>
      <c r="E57" s="4">
        <f>IF(ISNA(VLOOKUP(D56,RTP,3,FALSE)),"",VLOOKUP(D56,RTP,3,FALSE))</f>
        <v>0.54513888888888895</v>
      </c>
      <c r="F57" s="17"/>
      <c r="G57" s="4">
        <f>IF(ISNA(VLOOKUP(F56,RTP,3,FALSE)),"",VLOOKUP(F56,RTP,3,FALSE))</f>
        <v>0.5</v>
      </c>
      <c r="H57" s="17"/>
      <c r="I57" s="4">
        <f>IF(ISNA(VLOOKUP(H56,RTP,3,FALSE)),"",VLOOKUP(H56,RTP,3,FALSE))</f>
        <v>0.41666666666666669</v>
      </c>
      <c r="J57" s="17"/>
      <c r="K57" s="4" t="str">
        <f>IF(ISNA(VLOOKUP(J56,RTP,3,FALSE)),"",VLOOKUP(J56,RTP,3,FALSE))</f>
        <v/>
      </c>
      <c r="L57" s="17"/>
      <c r="M57" s="4">
        <f>IF(ISNA(VLOOKUP(L56,RTP,3,FALSE)),"",VLOOKUP(L56,RTP,3,FALSE))</f>
        <v>0.86111111111111116</v>
      </c>
      <c r="N57" s="17"/>
      <c r="O57" s="4">
        <f>IF(ISNA(VLOOKUP(N56,RTP,3,FALSE)),"",VLOOKUP(N56,RTP,3,FALSE))</f>
        <v>1.0416666666666666E-2</v>
      </c>
    </row>
    <row r="58" spans="1:15" x14ac:dyDescent="0.25">
      <c r="A58" s="29">
        <v>22</v>
      </c>
      <c r="B58" s="19">
        <v>20</v>
      </c>
      <c r="C58" s="3">
        <f>IF(ISNA(VLOOKUP(B58,RTP,2,FALSE)),"",VLOOKUP(B58,RTP,2,FALSE))</f>
        <v>0.59375</v>
      </c>
      <c r="D58" s="16">
        <v>24</v>
      </c>
      <c r="E58" s="3">
        <f>IF(ISNA(VLOOKUP(D58,RTP,2,FALSE)),"",VLOOKUP(D58,RTP,2,FALSE))</f>
        <v>0.54513888888888895</v>
      </c>
      <c r="F58" s="16" t="s">
        <v>11</v>
      </c>
      <c r="G58" s="3" t="str">
        <f>IF(ISNA(VLOOKUP(F58,RTP,2,FALSE)),"",VLOOKUP(F58,RTP,2,FALSE))</f>
        <v/>
      </c>
      <c r="H58" s="16">
        <v>14</v>
      </c>
      <c r="I58" s="3">
        <f>IF(ISNA(VLOOKUP(H58,RTP,2,FALSE)),"",VLOOKUP(H58,RTP,2,FALSE))</f>
        <v>0.4375</v>
      </c>
      <c r="J58" s="16">
        <v>19</v>
      </c>
      <c r="K58" s="3">
        <f>IF(ISNA(VLOOKUP(J58,RTP,2,FALSE)),"",VLOOKUP(J58,RTP,2,FALSE))</f>
        <v>0.51041666666666663</v>
      </c>
      <c r="L58" s="16" t="s">
        <v>12</v>
      </c>
      <c r="M58" s="3" t="str">
        <f>IF(ISNA(VLOOKUP(L58,RTP,2,FALSE)),"",VLOOKUP(L58,RTP,2,FALSE))</f>
        <v/>
      </c>
      <c r="N58" s="16" t="s">
        <v>12</v>
      </c>
      <c r="O58" s="3" t="str">
        <f>IF(ISNA(VLOOKUP(N58,RTP,2,FALSE)),"",VLOOKUP(N58,RTP,2,FALSE))</f>
        <v/>
      </c>
    </row>
    <row r="59" spans="1:15" x14ac:dyDescent="0.25">
      <c r="A59" s="29"/>
      <c r="B59" s="20"/>
      <c r="C59" s="4">
        <f>IF(ISNA(VLOOKUP(B58,RTP,3,FALSE)),"",VLOOKUP(B58,RTP,3,FALSE))</f>
        <v>0.94097222222222221</v>
      </c>
      <c r="D59" s="17"/>
      <c r="E59" s="4">
        <f>IF(ISNA(VLOOKUP(D58,RTP,3,FALSE)),"",VLOOKUP(D58,RTP,3,FALSE))</f>
        <v>0.89930555555555547</v>
      </c>
      <c r="F59" s="17"/>
      <c r="G59" s="4" t="str">
        <f>IF(ISNA(VLOOKUP(F58,RTP,3,FALSE)),"",VLOOKUP(F58,RTP,3,FALSE))</f>
        <v/>
      </c>
      <c r="H59" s="17"/>
      <c r="I59" s="4">
        <f>IF(ISNA(VLOOKUP(H58,RTP,3,FALSE)),"",VLOOKUP(H58,RTP,3,FALSE))</f>
        <v>0.78125</v>
      </c>
      <c r="J59" s="17"/>
      <c r="K59" s="4">
        <f>IF(ISNA(VLOOKUP(J58,RTP,3,FALSE)),"",VLOOKUP(J58,RTP,3,FALSE))</f>
        <v>0.83333333333333337</v>
      </c>
      <c r="L59" s="17"/>
      <c r="M59" s="4" t="str">
        <f>IF(ISNA(VLOOKUP(L58,RTP,3,FALSE)),"",VLOOKUP(L58,RTP,3,FALSE))</f>
        <v/>
      </c>
      <c r="N59" s="17"/>
      <c r="O59" s="4" t="str">
        <f>IF(ISNA(VLOOKUP(N58,RTP,3,FALSE)),"",VLOOKUP(N58,RTP,3,FALSE))</f>
        <v/>
      </c>
    </row>
    <row r="60" spans="1:15" x14ac:dyDescent="0.25">
      <c r="A60" s="29">
        <v>23</v>
      </c>
      <c r="B60" s="19">
        <v>18</v>
      </c>
      <c r="C60" s="3">
        <f>IF(ISNA(VLOOKUP(B60,RTP,2,FALSE)),"",VLOOKUP(B60,RTP,2,FALSE))</f>
        <v>0.4861111111111111</v>
      </c>
      <c r="D60" s="16">
        <v>305</v>
      </c>
      <c r="E60" s="3">
        <f>IF(ISNA(VLOOKUP(D60,RTP,2,FALSE)),"",VLOOKUP(D60,RTP,2,FALSE))</f>
        <v>0.52430555555555558</v>
      </c>
      <c r="F60" s="16">
        <v>24</v>
      </c>
      <c r="G60" s="3">
        <f>IF(ISNA(VLOOKUP(F60,RTP,2,FALSE)),"",VLOOKUP(F60,RTP,2,FALSE))</f>
        <v>0.54513888888888895</v>
      </c>
      <c r="H60" s="16">
        <v>305</v>
      </c>
      <c r="I60" s="3">
        <f>IF(ISNA(VLOOKUP(H60,RTP,2,FALSE)),"",VLOOKUP(H60,RTP,2,FALSE))</f>
        <v>0.52430555555555558</v>
      </c>
      <c r="J60" s="16">
        <v>301</v>
      </c>
      <c r="K60" s="3">
        <f>IF(ISNA(VLOOKUP(J60,RTP,2,FALSE)),"",VLOOKUP(J60,RTP,2,FALSE))</f>
        <v>0.48958333333333331</v>
      </c>
      <c r="L60" s="16" t="s">
        <v>11</v>
      </c>
      <c r="M60" s="3" t="str">
        <f>IF(ISNA(VLOOKUP(L60,RTP,2,FALSE)),"",VLOOKUP(L60,RTP,2,FALSE))</f>
        <v/>
      </c>
      <c r="N60" s="16" t="s">
        <v>12</v>
      </c>
      <c r="O60" s="3" t="str">
        <f>IF(ISNA(VLOOKUP(N60,RTP,2,FALSE)),"",VLOOKUP(N60,RTP,2,FALSE))</f>
        <v/>
      </c>
    </row>
    <row r="61" spans="1:15" x14ac:dyDescent="0.25">
      <c r="A61" s="29"/>
      <c r="B61" s="20"/>
      <c r="C61" s="4">
        <f>IF(ISNA(VLOOKUP(B60,RTP,3,FALSE)),"",VLOOKUP(B60,RTP,3,FALSE))</f>
        <v>0.86111111111111116</v>
      </c>
      <c r="D61" s="17"/>
      <c r="E61" s="4">
        <f>IF(ISNA(VLOOKUP(D60,RTP,3,FALSE)),"",VLOOKUP(D60,RTP,3,FALSE))</f>
        <v>0.88194444444444453</v>
      </c>
      <c r="F61" s="17"/>
      <c r="G61" s="4">
        <f>IF(ISNA(VLOOKUP(F60,RTP,3,FALSE)),"",VLOOKUP(F60,RTP,3,FALSE))</f>
        <v>0.89930555555555547</v>
      </c>
      <c r="H61" s="17"/>
      <c r="I61" s="4">
        <f>IF(ISNA(VLOOKUP(H60,RTP,3,FALSE)),"",VLOOKUP(H60,RTP,3,FALSE))</f>
        <v>0.88194444444444453</v>
      </c>
      <c r="J61" s="17"/>
      <c r="K61" s="4">
        <f>IF(ISNA(VLOOKUP(J60,RTP,3,FALSE)),"",VLOOKUP(J60,RTP,3,FALSE))</f>
        <v>0.85416666666666663</v>
      </c>
      <c r="L61" s="17"/>
      <c r="M61" s="4" t="str">
        <f>IF(ISNA(VLOOKUP(L60,RTP,3,FALSE)),"",VLOOKUP(L60,RTP,3,FALSE))</f>
        <v/>
      </c>
      <c r="N61" s="17"/>
      <c r="O61" s="4" t="str">
        <f>IF(ISNA(VLOOKUP(N60,RTP,3,FALSE)),"",VLOOKUP(N60,RTP,3,FALSE))</f>
        <v/>
      </c>
    </row>
    <row r="62" spans="1:15" x14ac:dyDescent="0.25">
      <c r="A62" s="30">
        <v>-23.1</v>
      </c>
    </row>
    <row r="63" spans="1:15" x14ac:dyDescent="0.25">
      <c r="A63" s="30"/>
    </row>
    <row r="64" spans="1:15" x14ac:dyDescent="0.25">
      <c r="A64" s="30">
        <v>-23.2</v>
      </c>
    </row>
    <row r="65" spans="1:15" x14ac:dyDescent="0.25">
      <c r="A65" s="30"/>
    </row>
    <row r="66" spans="1:15" x14ac:dyDescent="0.25">
      <c r="A66" s="29">
        <v>24</v>
      </c>
      <c r="B66" s="19" t="s">
        <v>12</v>
      </c>
      <c r="C66" s="3" t="str">
        <f>IF(ISNA(VLOOKUP(B66,RTP,2,FALSE)),"",VLOOKUP(B66,RTP,2,FALSE))</f>
        <v/>
      </c>
      <c r="D66" s="16">
        <v>18</v>
      </c>
      <c r="E66" s="3">
        <f>IF(ISNA(VLOOKUP(D66,RTP,2,FALSE)),"",VLOOKUP(D66,RTP,2,FALSE))</f>
        <v>0.4861111111111111</v>
      </c>
      <c r="F66" s="16">
        <v>16</v>
      </c>
      <c r="G66" s="3">
        <f>IF(ISNA(VLOOKUP(F66,RTP,2,FALSE)),"",VLOOKUP(F66,RTP,2,FALSE))</f>
        <v>0.4861111111111111</v>
      </c>
      <c r="H66" s="16" t="s">
        <v>11</v>
      </c>
      <c r="I66" s="3" t="str">
        <f>IF(ISNA(VLOOKUP(H66,RTP,2,FALSE)),"",VLOOKUP(H66,RTP,2,FALSE))</f>
        <v/>
      </c>
      <c r="J66" s="16">
        <v>9</v>
      </c>
      <c r="K66" s="3">
        <f>IF(ISNA(VLOOKUP(J66,RTP,2,FALSE)),"",VLOOKUP(J66,RTP,2,FALSE))</f>
        <v>0.3125</v>
      </c>
      <c r="L66" s="16">
        <v>64</v>
      </c>
      <c r="M66" s="3">
        <f>IF(ISNA(VLOOKUP(L66,RTP,2,FALSE)),"",VLOOKUP(L66,RTP,2,FALSE))</f>
        <v>0.19097222222222221</v>
      </c>
      <c r="N66" s="16">
        <v>66</v>
      </c>
      <c r="O66" s="3">
        <f>IF(ISNA(VLOOKUP(N66,RTP,2,FALSE)),"",VLOOKUP(N66,RTP,2,FALSE))</f>
        <v>0.22222222222222221</v>
      </c>
    </row>
    <row r="67" spans="1:15" x14ac:dyDescent="0.25">
      <c r="A67" s="29"/>
      <c r="B67" s="20"/>
      <c r="C67" s="4" t="str">
        <f>IF(ISNA(VLOOKUP(B66,RTP,3,FALSE)),"",VLOOKUP(B66,RTP,3,FALSE))</f>
        <v/>
      </c>
      <c r="D67" s="17"/>
      <c r="E67" s="4">
        <f>IF(ISNA(VLOOKUP(D66,RTP,3,FALSE)),"",VLOOKUP(D66,RTP,3,FALSE))</f>
        <v>0.86111111111111116</v>
      </c>
      <c r="F67" s="17"/>
      <c r="G67" s="4">
        <f>IF(ISNA(VLOOKUP(F66,RTP,3,FALSE)),"",VLOOKUP(F66,RTP,3,FALSE))</f>
        <v>0.83333333333333337</v>
      </c>
      <c r="H67" s="17"/>
      <c r="I67" s="4" t="str">
        <f>IF(ISNA(VLOOKUP(H66,RTP,3,FALSE)),"",VLOOKUP(H66,RTP,3,FALSE))</f>
        <v/>
      </c>
      <c r="J67" s="17"/>
      <c r="K67" s="4">
        <f>IF(ISNA(VLOOKUP(J66,RTP,3,FALSE)),"",VLOOKUP(J66,RTP,3,FALSE))</f>
        <v>0.60416666666666663</v>
      </c>
      <c r="L67" s="17"/>
      <c r="M67" s="4">
        <f>IF(ISNA(VLOOKUP(L66,RTP,3,FALSE)),"",VLOOKUP(L66,RTP,3,FALSE))</f>
        <v>0.53819444444444442</v>
      </c>
      <c r="N67" s="17"/>
      <c r="O67" s="4">
        <f>IF(ISNA(VLOOKUP(N66,RTP,3,FALSE)),"",VLOOKUP(N66,RTP,3,FALSE))</f>
        <v>0.57291666666666663</v>
      </c>
    </row>
    <row r="68" spans="1:15" x14ac:dyDescent="0.25">
      <c r="A68" s="29">
        <v>25</v>
      </c>
      <c r="B68" s="19">
        <v>2</v>
      </c>
      <c r="C68" s="3">
        <f>IF(ISNA(VLOOKUP(B68,RTP,2,FALSE)),"",VLOOKUP(B68,RTP,2,FALSE))</f>
        <v>0.28125</v>
      </c>
      <c r="D68" s="16" t="s">
        <v>13</v>
      </c>
      <c r="E68" s="3" t="str">
        <f>IF(ISNA(VLOOKUP(D68,RTP,2,FALSE)),"",VLOOKUP(D68,RTP,2,FALSE))</f>
        <v/>
      </c>
      <c r="F68" s="16">
        <v>12</v>
      </c>
      <c r="G68" s="3">
        <f>IF(ISNA(VLOOKUP(F68,RTP,2,FALSE)),"",VLOOKUP(F68,RTP,2,FALSE))</f>
        <v>0.28819444444444448</v>
      </c>
      <c r="H68" s="16">
        <v>2</v>
      </c>
      <c r="I68" s="3">
        <f>IF(ISNA(VLOOKUP(H68,RTP,2,FALSE)),"",VLOOKUP(H68,RTP,2,FALSE))</f>
        <v>0.28125</v>
      </c>
      <c r="J68" s="16" t="s">
        <v>12</v>
      </c>
      <c r="K68" s="3" t="str">
        <f>IF(ISNA(VLOOKUP(J68,RTP,2,FALSE)),"",VLOOKUP(J68,RTP,2,FALSE))</f>
        <v/>
      </c>
      <c r="L68" s="16" t="s">
        <v>12</v>
      </c>
      <c r="M68" s="3" t="str">
        <f>IF(ISNA(VLOOKUP(L68,RTP,2,FALSE)),"",VLOOKUP(L68,RTP,2,FALSE))</f>
        <v/>
      </c>
      <c r="N68" s="16" t="s">
        <v>11</v>
      </c>
      <c r="O68" s="3" t="str">
        <f>IF(ISNA(VLOOKUP(N68,RTP,2,FALSE)),"",VLOOKUP(N68,RTP,2,FALSE))</f>
        <v/>
      </c>
    </row>
    <row r="69" spans="1:15" x14ac:dyDescent="0.25">
      <c r="A69" s="29"/>
      <c r="B69" s="20"/>
      <c r="C69" s="4">
        <f>IF(ISNA(VLOOKUP(B68,RTP,3,FALSE)),"",VLOOKUP(B68,RTP,3,FALSE))</f>
        <v>0.5625</v>
      </c>
      <c r="D69" s="17"/>
      <c r="E69" s="4" t="str">
        <f>IF(ISNA(VLOOKUP(D68,RTP,3,FALSE)),"",VLOOKUP(D68,RTP,3,FALSE))</f>
        <v/>
      </c>
      <c r="F69" s="17"/>
      <c r="G69" s="4">
        <f>IF(ISNA(VLOOKUP(F68,RTP,3,FALSE)),"",VLOOKUP(F68,RTP,3,FALSE))</f>
        <v>0.58333333333333337</v>
      </c>
      <c r="H69" s="17"/>
      <c r="I69" s="4">
        <f>IF(ISNA(VLOOKUP(H68,RTP,3,FALSE)),"",VLOOKUP(H68,RTP,3,FALSE))</f>
        <v>0.5625</v>
      </c>
      <c r="J69" s="17"/>
      <c r="K69" s="4" t="str">
        <f>IF(ISNA(VLOOKUP(J68,RTP,3,FALSE)),"",VLOOKUP(J68,RTP,3,FALSE))</f>
        <v/>
      </c>
      <c r="L69" s="17"/>
      <c r="M69" s="4" t="str">
        <f>IF(ISNA(VLOOKUP(L68,RTP,3,FALSE)),"",VLOOKUP(L68,RTP,3,FALSE))</f>
        <v/>
      </c>
      <c r="N69" s="17"/>
      <c r="O69" s="4" t="str">
        <f>IF(ISNA(VLOOKUP(N68,RTP,3,FALSE)),"",VLOOKUP(N68,RTP,3,FALSE))</f>
        <v/>
      </c>
    </row>
    <row r="70" spans="1:15" x14ac:dyDescent="0.25">
      <c r="A70" s="29">
        <v>26</v>
      </c>
      <c r="B70" s="19">
        <v>9</v>
      </c>
      <c r="C70" s="3">
        <f>IF(ISNA(VLOOKUP(B70,RTP,2,FALSE)),"",VLOOKUP(B70,RTP,2,FALSE))</f>
        <v>0.3125</v>
      </c>
      <c r="D70" s="16">
        <v>2</v>
      </c>
      <c r="E70" s="3">
        <f>IF(ISNA(VLOOKUP(D70,RTP,2,FALSE)),"",VLOOKUP(D70,RTP,2,FALSE))</f>
        <v>0.28125</v>
      </c>
      <c r="F70" s="16">
        <v>2</v>
      </c>
      <c r="G70" s="3">
        <f>IF(ISNA(VLOOKUP(F70,RTP,2,FALSE)),"",VLOOKUP(F70,RTP,2,FALSE))</f>
        <v>0.28125</v>
      </c>
      <c r="H70" s="16">
        <v>304</v>
      </c>
      <c r="I70" s="3">
        <f>IF(ISNA(VLOOKUP(H70,RTP,2,FALSE)),"",VLOOKUP(H70,RTP,2,FALSE))</f>
        <v>0.43402777777777773</v>
      </c>
      <c r="J70" s="16" t="s">
        <v>13</v>
      </c>
      <c r="K70" s="3" t="str">
        <f>IF(ISNA(VLOOKUP(J70,RTP,2,FALSE)),"",VLOOKUP(J70,RTP,2,FALSE))</f>
        <v/>
      </c>
      <c r="L70" s="16">
        <v>69</v>
      </c>
      <c r="M70" s="3">
        <f>IF(ISNA(VLOOKUP(L70,RTP,2,FALSE)),"",VLOOKUP(L70,RTP,2,FALSE))</f>
        <v>0.41319444444444442</v>
      </c>
      <c r="N70" s="16">
        <v>75</v>
      </c>
      <c r="O70" s="3">
        <f>IF(ISNA(VLOOKUP(N70,RTP,2,FALSE)),"",VLOOKUP(N70,RTP,2,FALSE))</f>
        <v>0.38541666666666669</v>
      </c>
    </row>
    <row r="71" spans="1:15" x14ac:dyDescent="0.25">
      <c r="A71" s="29"/>
      <c r="B71" s="20"/>
      <c r="C71" s="4">
        <f>IF(ISNA(VLOOKUP(B70,RTP,3,FALSE)),"",VLOOKUP(B70,RTP,3,FALSE))</f>
        <v>0.60416666666666663</v>
      </c>
      <c r="D71" s="17"/>
      <c r="E71" s="4">
        <f>IF(ISNA(VLOOKUP(D70,RTP,3,FALSE)),"",VLOOKUP(D70,RTP,3,FALSE))</f>
        <v>0.5625</v>
      </c>
      <c r="F71" s="17"/>
      <c r="G71" s="4">
        <f>IF(ISNA(VLOOKUP(F70,RTP,3,FALSE)),"",VLOOKUP(F70,RTP,3,FALSE))</f>
        <v>0.5625</v>
      </c>
      <c r="H71" s="17"/>
      <c r="I71" s="4">
        <f>IF(ISNA(VLOOKUP(H70,RTP,3,FALSE)),"",VLOOKUP(H70,RTP,3,FALSE))</f>
        <v>0.79166666666666663</v>
      </c>
      <c r="J71" s="17"/>
      <c r="K71" s="4" t="str">
        <f>IF(ISNA(VLOOKUP(J70,RTP,3,FALSE)),"",VLOOKUP(J70,RTP,3,FALSE))</f>
        <v/>
      </c>
      <c r="L71" s="17"/>
      <c r="M71" s="4">
        <f>IF(ISNA(VLOOKUP(L70,RTP,3,FALSE)),"",VLOOKUP(L70,RTP,3,FALSE))</f>
        <v>0.78125</v>
      </c>
      <c r="N71" s="17"/>
      <c r="O71" s="4">
        <f>IF(ISNA(VLOOKUP(N70,RTP,3,FALSE)),"",VLOOKUP(N70,RTP,3,FALSE))</f>
        <v>0.73611111111111116</v>
      </c>
    </row>
    <row r="72" spans="1:15" x14ac:dyDescent="0.25">
      <c r="A72" s="29">
        <v>27</v>
      </c>
      <c r="B72" s="19" t="s">
        <v>11</v>
      </c>
      <c r="C72" s="3" t="str">
        <f>IF(ISNA(VLOOKUP(B72,RTP,2,FALSE)),"",VLOOKUP(B72,RTP,2,FALSE))</f>
        <v/>
      </c>
      <c r="D72" s="16">
        <v>9</v>
      </c>
      <c r="E72" s="3">
        <f>IF(ISNA(VLOOKUP(D72,RTP,2,FALSE)),"",VLOOKUP(D72,RTP,2,FALSE))</f>
        <v>0.3125</v>
      </c>
      <c r="F72" s="16">
        <v>9</v>
      </c>
      <c r="G72" s="3">
        <f>IF(ISNA(VLOOKUP(F72,RTP,2,FALSE)),"",VLOOKUP(F72,RTP,2,FALSE))</f>
        <v>0.3125</v>
      </c>
      <c r="H72" s="16">
        <v>303</v>
      </c>
      <c r="I72" s="3">
        <f>IF(ISNA(VLOOKUP(H72,RTP,2,FALSE)),"",VLOOKUP(H72,RTP,2,FALSE))</f>
        <v>0.33333333333333331</v>
      </c>
      <c r="J72" s="16">
        <v>303</v>
      </c>
      <c r="K72" s="3">
        <f>IF(ISNA(VLOOKUP(J72,RTP,2,FALSE)),"",VLOOKUP(J72,RTP,2,FALSE))</f>
        <v>0.33333333333333331</v>
      </c>
      <c r="L72" s="16" t="s">
        <v>12</v>
      </c>
      <c r="M72" s="3" t="str">
        <f>IF(ISNA(VLOOKUP(L72,RTP,2,FALSE)),"",VLOOKUP(L72,RTP,2,FALSE))</f>
        <v/>
      </c>
      <c r="N72" s="16" t="s">
        <v>12</v>
      </c>
      <c r="O72" s="3" t="str">
        <f>IF(ISNA(VLOOKUP(N72,RTP,2,FALSE)),"",VLOOKUP(N72,RTP,2,FALSE))</f>
        <v/>
      </c>
    </row>
    <row r="73" spans="1:15" x14ac:dyDescent="0.25">
      <c r="A73" s="29"/>
      <c r="B73" s="20"/>
      <c r="C73" s="4" t="str">
        <f>IF(ISNA(VLOOKUP(B72,RTP,3,FALSE)),"",VLOOKUP(B72,RTP,3,FALSE))</f>
        <v/>
      </c>
      <c r="D73" s="17"/>
      <c r="E73" s="4">
        <f>IF(ISNA(VLOOKUP(D72,RTP,3,FALSE)),"",VLOOKUP(D72,RTP,3,FALSE))</f>
        <v>0.60416666666666663</v>
      </c>
      <c r="F73" s="17"/>
      <c r="G73" s="4">
        <f>IF(ISNA(VLOOKUP(F72,RTP,3,FALSE)),"",VLOOKUP(F72,RTP,3,FALSE))</f>
        <v>0.60416666666666663</v>
      </c>
      <c r="H73" s="17"/>
      <c r="I73" s="4">
        <f>IF(ISNA(VLOOKUP(H72,RTP,3,FALSE)),"",VLOOKUP(H72,RTP,3,FALSE))</f>
        <v>0.625</v>
      </c>
      <c r="J73" s="17"/>
      <c r="K73" s="4">
        <f>IF(ISNA(VLOOKUP(J72,RTP,3,FALSE)),"",VLOOKUP(J72,RTP,3,FALSE))</f>
        <v>0.625</v>
      </c>
      <c r="L73" s="17"/>
      <c r="M73" s="4" t="str">
        <f>IF(ISNA(VLOOKUP(L72,RTP,3,FALSE)),"",VLOOKUP(L72,RTP,3,FALSE))</f>
        <v/>
      </c>
      <c r="N73" s="17"/>
      <c r="O73" s="4" t="str">
        <f>IF(ISNA(VLOOKUP(N72,RTP,3,FALSE)),"",VLOOKUP(N72,RTP,3,FALSE))</f>
        <v/>
      </c>
    </row>
  </sheetData>
  <mergeCells count="246">
    <mergeCell ref="N1:O1"/>
    <mergeCell ref="A2:A3"/>
    <mergeCell ref="B2:B3"/>
    <mergeCell ref="D2:D3"/>
    <mergeCell ref="F2:F3"/>
    <mergeCell ref="H2:H3"/>
    <mergeCell ref="J2:J3"/>
    <mergeCell ref="L2:L3"/>
    <mergeCell ref="N2:N3"/>
    <mergeCell ref="B1:C1"/>
    <mergeCell ref="D1:E1"/>
    <mergeCell ref="F1:G1"/>
    <mergeCell ref="H1:I1"/>
    <mergeCell ref="J1:K1"/>
    <mergeCell ref="L1:M1"/>
    <mergeCell ref="A8:A9"/>
    <mergeCell ref="A10:A11"/>
    <mergeCell ref="A12:A13"/>
    <mergeCell ref="B12:B13"/>
    <mergeCell ref="D12:D13"/>
    <mergeCell ref="F12:F13"/>
    <mergeCell ref="L4:L5"/>
    <mergeCell ref="N4:N5"/>
    <mergeCell ref="A6:A7"/>
    <mergeCell ref="B6:B7"/>
    <mergeCell ref="D6:D7"/>
    <mergeCell ref="F6:F7"/>
    <mergeCell ref="H6:H7"/>
    <mergeCell ref="J6:J7"/>
    <mergeCell ref="L6:L7"/>
    <mergeCell ref="N6:N7"/>
    <mergeCell ref="A4:A5"/>
    <mergeCell ref="B4:B5"/>
    <mergeCell ref="D4:D5"/>
    <mergeCell ref="F4:F5"/>
    <mergeCell ref="H4:H5"/>
    <mergeCell ref="J4:J5"/>
    <mergeCell ref="H12:H13"/>
    <mergeCell ref="J12:J13"/>
    <mergeCell ref="L12:L13"/>
    <mergeCell ref="N12:N13"/>
    <mergeCell ref="A14:A15"/>
    <mergeCell ref="B14:B15"/>
    <mergeCell ref="D14:D15"/>
    <mergeCell ref="F14:F15"/>
    <mergeCell ref="H14:H15"/>
    <mergeCell ref="J14:J15"/>
    <mergeCell ref="L14:L15"/>
    <mergeCell ref="N14:N15"/>
    <mergeCell ref="A16:A17"/>
    <mergeCell ref="B16:B17"/>
    <mergeCell ref="D16:D17"/>
    <mergeCell ref="F16:F17"/>
    <mergeCell ref="H16:H17"/>
    <mergeCell ref="J16:J17"/>
    <mergeCell ref="L16:L17"/>
    <mergeCell ref="N16:N17"/>
    <mergeCell ref="L18:L19"/>
    <mergeCell ref="N18:N19"/>
    <mergeCell ref="A20:A21"/>
    <mergeCell ref="B20:B21"/>
    <mergeCell ref="D20:D21"/>
    <mergeCell ref="F20:F21"/>
    <mergeCell ref="H20:H21"/>
    <mergeCell ref="J20:J21"/>
    <mergeCell ref="L20:L21"/>
    <mergeCell ref="N20:N21"/>
    <mergeCell ref="A18:A19"/>
    <mergeCell ref="B18:B19"/>
    <mergeCell ref="D18:D19"/>
    <mergeCell ref="F18:F19"/>
    <mergeCell ref="H18:H19"/>
    <mergeCell ref="J18:J19"/>
    <mergeCell ref="L22:L23"/>
    <mergeCell ref="N22:N23"/>
    <mergeCell ref="A24:A25"/>
    <mergeCell ref="B24:B25"/>
    <mergeCell ref="D24:D25"/>
    <mergeCell ref="F24:F25"/>
    <mergeCell ref="H24:H25"/>
    <mergeCell ref="J24:J25"/>
    <mergeCell ref="L24:L25"/>
    <mergeCell ref="N24:N25"/>
    <mergeCell ref="A22:A23"/>
    <mergeCell ref="B22:B23"/>
    <mergeCell ref="D22:D23"/>
    <mergeCell ref="F22:F23"/>
    <mergeCell ref="H22:H23"/>
    <mergeCell ref="J22:J23"/>
    <mergeCell ref="A30:A31"/>
    <mergeCell ref="A32:A33"/>
    <mergeCell ref="B32:B33"/>
    <mergeCell ref="D32:D33"/>
    <mergeCell ref="F32:F33"/>
    <mergeCell ref="H32:H33"/>
    <mergeCell ref="L26:L27"/>
    <mergeCell ref="N26:N27"/>
    <mergeCell ref="A28:A29"/>
    <mergeCell ref="B28:B29"/>
    <mergeCell ref="D28:D29"/>
    <mergeCell ref="F28:F29"/>
    <mergeCell ref="H28:H29"/>
    <mergeCell ref="J28:J29"/>
    <mergeCell ref="L28:L29"/>
    <mergeCell ref="N28:N29"/>
    <mergeCell ref="A26:A27"/>
    <mergeCell ref="B26:B27"/>
    <mergeCell ref="D26:D27"/>
    <mergeCell ref="F26:F27"/>
    <mergeCell ref="H26:H27"/>
    <mergeCell ref="J26:J27"/>
    <mergeCell ref="J32:J33"/>
    <mergeCell ref="L32:L33"/>
    <mergeCell ref="N32:N33"/>
    <mergeCell ref="A34:A35"/>
    <mergeCell ref="B34:B35"/>
    <mergeCell ref="D34:D35"/>
    <mergeCell ref="F34:F35"/>
    <mergeCell ref="H34:H35"/>
    <mergeCell ref="J34:J35"/>
    <mergeCell ref="L34:L35"/>
    <mergeCell ref="N34:N35"/>
    <mergeCell ref="A36:A37"/>
    <mergeCell ref="B36:B37"/>
    <mergeCell ref="D36:D37"/>
    <mergeCell ref="F36:F37"/>
    <mergeCell ref="H36:H37"/>
    <mergeCell ref="J36:J37"/>
    <mergeCell ref="L36:L37"/>
    <mergeCell ref="N36:N37"/>
    <mergeCell ref="L38:L39"/>
    <mergeCell ref="N38:N39"/>
    <mergeCell ref="A40:A41"/>
    <mergeCell ref="B40:B41"/>
    <mergeCell ref="D40:D41"/>
    <mergeCell ref="F40:F41"/>
    <mergeCell ref="H40:H41"/>
    <mergeCell ref="J40:J41"/>
    <mergeCell ref="L40:L41"/>
    <mergeCell ref="N40:N41"/>
    <mergeCell ref="A38:A39"/>
    <mergeCell ref="B38:B39"/>
    <mergeCell ref="D38:D39"/>
    <mergeCell ref="F38:F39"/>
    <mergeCell ref="H38:H39"/>
    <mergeCell ref="J38:J39"/>
    <mergeCell ref="L42:L43"/>
    <mergeCell ref="N42:N43"/>
    <mergeCell ref="A44:A45"/>
    <mergeCell ref="A46:A47"/>
    <mergeCell ref="A48:A49"/>
    <mergeCell ref="B48:B49"/>
    <mergeCell ref="D48:D49"/>
    <mergeCell ref="F48:F49"/>
    <mergeCell ref="H48:H49"/>
    <mergeCell ref="J48:J49"/>
    <mergeCell ref="A42:A43"/>
    <mergeCell ref="B42:B43"/>
    <mergeCell ref="D42:D43"/>
    <mergeCell ref="F42:F43"/>
    <mergeCell ref="H42:H43"/>
    <mergeCell ref="J42:J43"/>
    <mergeCell ref="L48:L49"/>
    <mergeCell ref="N48:N49"/>
    <mergeCell ref="A50:A51"/>
    <mergeCell ref="B50:B51"/>
    <mergeCell ref="D50:D51"/>
    <mergeCell ref="F50:F51"/>
    <mergeCell ref="H50:H51"/>
    <mergeCell ref="J50:J51"/>
    <mergeCell ref="L50:L51"/>
    <mergeCell ref="N50:N51"/>
    <mergeCell ref="L52:L53"/>
    <mergeCell ref="N52:N53"/>
    <mergeCell ref="A54:A55"/>
    <mergeCell ref="B54:B55"/>
    <mergeCell ref="D54:D55"/>
    <mergeCell ref="F54:F55"/>
    <mergeCell ref="H54:H55"/>
    <mergeCell ref="J54:J55"/>
    <mergeCell ref="L54:L55"/>
    <mergeCell ref="N54:N55"/>
    <mergeCell ref="A52:A53"/>
    <mergeCell ref="B52:B53"/>
    <mergeCell ref="D52:D53"/>
    <mergeCell ref="F52:F53"/>
    <mergeCell ref="H52:H53"/>
    <mergeCell ref="J52:J53"/>
    <mergeCell ref="L56:L57"/>
    <mergeCell ref="N56:N57"/>
    <mergeCell ref="A58:A59"/>
    <mergeCell ref="B58:B59"/>
    <mergeCell ref="D58:D59"/>
    <mergeCell ref="F58:F59"/>
    <mergeCell ref="H58:H59"/>
    <mergeCell ref="J58:J59"/>
    <mergeCell ref="L58:L59"/>
    <mergeCell ref="N58:N59"/>
    <mergeCell ref="A56:A57"/>
    <mergeCell ref="B56:B57"/>
    <mergeCell ref="D56:D57"/>
    <mergeCell ref="F56:F57"/>
    <mergeCell ref="H56:H57"/>
    <mergeCell ref="J56:J57"/>
    <mergeCell ref="L60:L61"/>
    <mergeCell ref="N60:N61"/>
    <mergeCell ref="A62:A63"/>
    <mergeCell ref="A64:A65"/>
    <mergeCell ref="A66:A67"/>
    <mergeCell ref="B66:B67"/>
    <mergeCell ref="D66:D67"/>
    <mergeCell ref="F66:F67"/>
    <mergeCell ref="H66:H67"/>
    <mergeCell ref="J66:J67"/>
    <mergeCell ref="A60:A61"/>
    <mergeCell ref="B60:B61"/>
    <mergeCell ref="D60:D61"/>
    <mergeCell ref="F60:F61"/>
    <mergeCell ref="H60:H61"/>
    <mergeCell ref="J60:J61"/>
    <mergeCell ref="L66:L67"/>
    <mergeCell ref="N66:N67"/>
    <mergeCell ref="A68:A69"/>
    <mergeCell ref="B68:B69"/>
    <mergeCell ref="D68:D69"/>
    <mergeCell ref="F68:F69"/>
    <mergeCell ref="H68:H69"/>
    <mergeCell ref="J68:J69"/>
    <mergeCell ref="L68:L69"/>
    <mergeCell ref="N68:N69"/>
    <mergeCell ref="L70:L71"/>
    <mergeCell ref="N70:N71"/>
    <mergeCell ref="A72:A73"/>
    <mergeCell ref="B72:B73"/>
    <mergeCell ref="D72:D73"/>
    <mergeCell ref="F72:F73"/>
    <mergeCell ref="H72:H73"/>
    <mergeCell ref="J72:J73"/>
    <mergeCell ref="L72:L73"/>
    <mergeCell ref="N72:N73"/>
    <mergeCell ref="A70:A71"/>
    <mergeCell ref="B70:B71"/>
    <mergeCell ref="D70:D71"/>
    <mergeCell ref="F70:F71"/>
    <mergeCell ref="H70:H71"/>
    <mergeCell ref="J70:J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1" sqref="B1"/>
    </sheetView>
  </sheetViews>
  <sheetFormatPr baseColWidth="10" defaultRowHeight="15" x14ac:dyDescent="0.25"/>
  <sheetData>
    <row r="1" spans="1:5" x14ac:dyDescent="0.25">
      <c r="A1" t="s">
        <v>17</v>
      </c>
      <c r="B1">
        <v>17</v>
      </c>
    </row>
    <row r="2" spans="1:5" x14ac:dyDescent="0.25">
      <c r="A2" t="s">
        <v>18</v>
      </c>
      <c r="B2" s="14"/>
    </row>
    <row r="3" spans="1:5" x14ac:dyDescent="0.25">
      <c r="A3" t="s">
        <v>20</v>
      </c>
      <c r="B3">
        <v>1</v>
      </c>
    </row>
    <row r="4" spans="1:5" x14ac:dyDescent="0.25">
      <c r="A4" t="s">
        <v>21</v>
      </c>
      <c r="B4">
        <v>1</v>
      </c>
    </row>
    <row r="5" spans="1:5" x14ac:dyDescent="0.25">
      <c r="A5" t="s">
        <v>22</v>
      </c>
      <c r="B5">
        <v>2015</v>
      </c>
    </row>
    <row r="9" spans="1:5" x14ac:dyDescent="0.25">
      <c r="D9" s="14"/>
      <c r="E9" s="14"/>
    </row>
    <row r="10" spans="1:5" x14ac:dyDescent="0.25">
      <c r="D10" s="14"/>
      <c r="E10" s="14"/>
    </row>
    <row r="11" spans="1:5" x14ac:dyDescent="0.25">
      <c r="D11" s="14"/>
      <c r="E11" s="14"/>
    </row>
    <row r="12" spans="1:5" x14ac:dyDescent="0.25">
      <c r="D12" s="14"/>
      <c r="E12" s="14"/>
    </row>
    <row r="20" spans="1:10" x14ac:dyDescent="0.25">
      <c r="A20" t="s">
        <v>0</v>
      </c>
    </row>
    <row r="21" spans="1:10" x14ac:dyDescent="0.25">
      <c r="A21">
        <v>24</v>
      </c>
      <c r="B21" s="14">
        <v>41981</v>
      </c>
      <c r="C21" s="14">
        <v>41982</v>
      </c>
      <c r="D21" s="14">
        <v>41983</v>
      </c>
      <c r="E21" s="14">
        <v>41984</v>
      </c>
      <c r="F21" s="14">
        <v>41985</v>
      </c>
      <c r="G21" s="14">
        <v>41986</v>
      </c>
      <c r="H21" s="14">
        <f>DATE(2014,12,14)</f>
        <v>41987</v>
      </c>
      <c r="J21">
        <f>MATCH(A21,'Grille-NCV'!$A$2:$A$73,0)+1</f>
        <v>66</v>
      </c>
    </row>
    <row r="22" spans="1:10" x14ac:dyDescent="0.25">
      <c r="B22" s="14"/>
      <c r="C22" s="14"/>
      <c r="H22">
        <f>INDEX('Grille-NCV'!A1:O73,MATCH(A21,'Grille-NCV'!A2:A73,0)+1,WEEKDAY(H21,2)*2)</f>
        <v>66</v>
      </c>
    </row>
    <row r="23" spans="1:10" x14ac:dyDescent="0.25">
      <c r="A23">
        <v>25</v>
      </c>
      <c r="B23" s="14">
        <f>B21+7</f>
        <v>41988</v>
      </c>
      <c r="C23" s="14">
        <f t="shared" ref="C23:H23" si="0">C21+7</f>
        <v>41989</v>
      </c>
      <c r="D23" s="14">
        <f t="shared" si="0"/>
        <v>41990</v>
      </c>
      <c r="E23" s="14">
        <f t="shared" si="0"/>
        <v>41991</v>
      </c>
      <c r="F23" s="14">
        <f t="shared" si="0"/>
        <v>41992</v>
      </c>
      <c r="G23" s="14">
        <f t="shared" si="0"/>
        <v>41993</v>
      </c>
      <c r="H23" s="14">
        <f t="shared" si="0"/>
        <v>41994</v>
      </c>
      <c r="J23">
        <f>MATCH(A23,'Grille-NCV'!$A$2:$A$73,0)+1</f>
        <v>68</v>
      </c>
    </row>
    <row r="24" spans="1:10" x14ac:dyDescent="0.25">
      <c r="B24">
        <f>INDEX('Grille-NCV'!$A$3:$O$75,MATCH($A$23,'Grille-NCV'!$A$4:$A$75,0)+1,WEEKDAY(B23,2)*2)</f>
        <v>2</v>
      </c>
      <c r="C24" t="str">
        <f>INDEX('Grille-NCV'!$A$3:$O$75,MATCH($A$23,'Grille-NCV'!$A$4:$A$75,0)+1,WEEKDAY(C23,2)*2)</f>
        <v>R</v>
      </c>
      <c r="D24">
        <f>INDEX('Grille-NCV'!$A$3:$O$75,MATCH($A$23,'Grille-NCV'!$A$4:$A$75,0)+1,WEEKDAY(D23,2)*2)</f>
        <v>12</v>
      </c>
      <c r="E24">
        <f>INDEX('Grille-NCV'!$A$3:$O$75,MATCH($A$23,'Grille-NCV'!$A$4:$A$75,0)+1,WEEKDAY(E23,2)*2)</f>
        <v>2</v>
      </c>
      <c r="F24" t="str">
        <f>INDEX('Grille-NCV'!$A$3:$O$75,MATCH($A$23,'Grille-NCV'!$A$4:$A$75,0)+1,WEEKDAY(F23,2)*2)</f>
        <v>R/C</v>
      </c>
      <c r="G24" t="str">
        <f>INDEX('Grille-NCV'!$A$3:$O$75,MATCH($A$23,'Grille-NCV'!$A$4:$A$75,0)+1,WEEKDAY(G23,2)*2)</f>
        <v>R/C</v>
      </c>
      <c r="H24" t="str">
        <f>INDEX('Grille-NCV'!$A$3:$O$75,MATCH($A$23,'Grille-NCV'!$A$4:$A$75,0)+1,WEEKDAY(H23,2)*2)</f>
        <v>C</v>
      </c>
    </row>
    <row r="25" spans="1:10" x14ac:dyDescent="0.25">
      <c r="A25">
        <v>26</v>
      </c>
      <c r="B25" s="14"/>
      <c r="C25" s="14"/>
    </row>
    <row r="26" spans="1:10" x14ac:dyDescent="0.25">
      <c r="A26">
        <v>27</v>
      </c>
      <c r="B26" s="14"/>
      <c r="C26" s="14"/>
    </row>
    <row r="27" spans="1:10" x14ac:dyDescent="0.25">
      <c r="A27">
        <v>1</v>
      </c>
      <c r="B27" s="14"/>
      <c r="C27" s="14"/>
    </row>
    <row r="28" spans="1:10" x14ac:dyDescent="0.25">
      <c r="A28">
        <v>2</v>
      </c>
      <c r="B28" s="14"/>
      <c r="C28" s="14"/>
    </row>
    <row r="29" spans="1:10" x14ac:dyDescent="0.25">
      <c r="A29">
        <v>3</v>
      </c>
      <c r="B29" s="14"/>
      <c r="C29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topLeftCell="A25" workbookViewId="0">
      <selection activeCell="A21" sqref="A21:A22"/>
    </sheetView>
  </sheetViews>
  <sheetFormatPr baseColWidth="10" defaultRowHeight="15" x14ac:dyDescent="0.25"/>
  <cols>
    <col min="2" max="2" width="6" customWidth="1"/>
    <col min="3" max="15" width="5.7109375" customWidth="1"/>
  </cols>
  <sheetData>
    <row r="1" spans="1:15" x14ac:dyDescent="0.25">
      <c r="A1" s="2" t="s">
        <v>0</v>
      </c>
      <c r="B1" s="15" t="s">
        <v>1</v>
      </c>
      <c r="C1" s="15"/>
      <c r="D1" s="15" t="s">
        <v>2</v>
      </c>
      <c r="E1" s="15"/>
      <c r="F1" s="15" t="s">
        <v>3</v>
      </c>
      <c r="G1" s="15"/>
      <c r="H1" s="15" t="s">
        <v>4</v>
      </c>
      <c r="I1" s="15"/>
      <c r="J1" s="15" t="s">
        <v>5</v>
      </c>
      <c r="K1" s="15"/>
      <c r="L1" s="15" t="s">
        <v>6</v>
      </c>
      <c r="M1" s="15"/>
      <c r="N1" s="15" t="s">
        <v>7</v>
      </c>
      <c r="O1" s="15"/>
    </row>
    <row r="2" spans="1:15" x14ac:dyDescent="0.25">
      <c r="A2" s="2" t="s">
        <v>19</v>
      </c>
      <c r="B2" s="25" t="str">
        <f>IF(WEEKDAY(DATE(Feuil1!$B$5,Feuil1!$B$4,Feuil1!$B$3),2)=1,DATE(Feuil1!$B$5,Feuil1!$B$4,Feuil1!$B$3),"")</f>
        <v/>
      </c>
      <c r="C2" s="25"/>
      <c r="D2" s="25" t="str">
        <f>IF(B2="",IF(WEEKDAY(DATE(Feuil1!$B$5,Feuil1!$B$4,Feuil1!$B$3),2)=2,DATE(Feuil1!$B$5,Feuil1!$B$4,Feuil1!$B$3),""),IF(WEEKDAY(DATE(Feuil1!$B$5,Feuil1!$B$4,Feuil1!$B$3),2)=2,"",B2+1))</f>
        <v/>
      </c>
      <c r="E2" s="25"/>
      <c r="F2" s="25" t="str">
        <f>IF(D2="",IF(WEEKDAY(DATE(Feuil1!$B$5,Feuil1!$B$4,Feuil1!$B$3),2)=3,DATE(Feuil1!$B$5,Feuil1!$B$4,Feuil1!$B$3),""),IF(WEEKDAY(DATE(Feuil1!$B$5,Feuil1!$B$4,Feuil1!$B$3),2)=3,"",D2+1))</f>
        <v/>
      </c>
      <c r="G2" s="25"/>
      <c r="H2" s="25">
        <f>IF(F2="",IF(WEEKDAY(DATE(Feuil1!$B$5,Feuil1!$B$4,Feuil1!$B$3),2)=4,DATE(Feuil1!$B$5,Feuil1!$B$4,Feuil1!$B$3),""),IF(WEEKDAY(DATE(Feuil1!$B$5,Feuil1!$B$4,Feuil1!$B$3),2)=4,"",F2+1))</f>
        <v>42005</v>
      </c>
      <c r="I2" s="25"/>
      <c r="J2" s="25">
        <f>IF(H2="",IF(WEEKDAY(DATE(Feuil1!$B$5,Feuil1!$B$4,Feuil1!$B$3),2)=5,DATE(Feuil1!$B$5,Feuil1!$B$4,Feuil1!$B$3),""),IF(WEEKDAY(DATE(Feuil1!$B$5,Feuil1!$B$4,Feuil1!$B$3),2)=5,"",H2+1))</f>
        <v>42006</v>
      </c>
      <c r="K2" s="25"/>
      <c r="L2" s="25">
        <f>IF(J2="",IF(WEEKDAY(DATE(Feuil1!$B$5,Feuil1!$B$4,Feuil1!$B$3),2)=6,DATE(Feuil1!$B$5,Feuil1!$B$4,Feuil1!$B$3),""),IF(WEEKDAY(DATE(Feuil1!$B$5,Feuil1!$B$4,Feuil1!$B$3),2)=6,"",J2+1))</f>
        <v>42007</v>
      </c>
      <c r="M2" s="25"/>
      <c r="N2" s="25">
        <f>IF(L2="",IF(WEEKDAY(DATE(Feuil1!$B$5,Feuil1!$B$4,Feuil1!$B$3),2)=7,DATE(Feuil1!$B$5,Feuil1!$B$4,Feuil1!$B$3),""),IF(WEEKDAY(DATE(Feuil1!$B$5,Feuil1!$B$4,Feuil1!$B$3),2)=7,"",L2+1))</f>
        <v>42008</v>
      </c>
      <c r="O2" s="25"/>
    </row>
    <row r="3" spans="1:15" x14ac:dyDescent="0.25">
      <c r="A3" s="29">
        <v>25</v>
      </c>
      <c r="B3" s="34" t="str">
        <f>IFERROR(INDEX('Grille-NCV'!$A$1:$O$73,MATCH($A3,'Grille-NCV'!$A$2:$A$73,0)+1,WEEKDAY(B2,2)*2),"")</f>
        <v/>
      </c>
      <c r="C3" s="3" t="str">
        <f>IFERROR(VLOOKUP(B3,ServicesNCV,2,FALSE),"")</f>
        <v/>
      </c>
      <c r="D3" s="34" t="str">
        <f>IFERROR(INDEX('Grille-NCV'!$A$1:$O$73,MATCH($A3,'Grille-NCV'!$A$2:$A$73,0)+1,WEEKDAY(D2,2)*2),"")</f>
        <v/>
      </c>
      <c r="E3" s="3" t="str">
        <f>IFERROR(VLOOKUP(D3,ServicesNCV,2,FALSE),"")</f>
        <v/>
      </c>
      <c r="F3" s="34" t="str">
        <f>IFERROR(INDEX('Grille-NCV'!$A$1:$O$73,MATCH($A3,'Grille-NCV'!$A$2:$A$73,0)+1,WEEKDAY(F2,2)*2),"")</f>
        <v/>
      </c>
      <c r="G3" s="3" t="str">
        <f>IFERROR(VLOOKUP(F3,ServicesNCV,2,FALSE),"")</f>
        <v/>
      </c>
      <c r="H3" s="34">
        <f>IFERROR(INDEX('Grille-NCV'!$A$1:$O$73,MATCH($A3,'Grille-NCV'!$A$2:$A$73,0)+1,WEEKDAY(H2,2)*2),"")</f>
        <v>2</v>
      </c>
      <c r="I3" s="3">
        <f>IFERROR(VLOOKUP(H3,ServicesNCV,2,FALSE),"")</f>
        <v>0.19791666666666666</v>
      </c>
      <c r="J3" s="34" t="str">
        <f>IFERROR(INDEX('Grille-NCV'!$A$1:$O$73,MATCH($A3,'Grille-NCV'!$A$2:$A$73,0)+1,WEEKDAY(J2,2)*2),"")</f>
        <v>R/C</v>
      </c>
      <c r="K3" s="3" t="str">
        <f>IFERROR(VLOOKUP(J3,ServicesNCV,2,FALSE),"")</f>
        <v/>
      </c>
      <c r="L3" s="34" t="str">
        <f>IFERROR(INDEX('Grille-NCV'!$A$1:$O$73,MATCH($A3,'Grille-NCV'!$A$2:$A$73,0)+1,WEEKDAY(L2,2)*2),"")</f>
        <v>R/C</v>
      </c>
      <c r="M3" s="3" t="str">
        <f>IFERROR(VLOOKUP(L3,ServicesNCV,2,FALSE),"")</f>
        <v/>
      </c>
      <c r="N3" s="34" t="str">
        <f>IFERROR(INDEX('Grille-NCV'!$A$1:$O$73,MATCH($A3,'Grille-NCV'!$A$2:$A$73,0)+1,WEEKDAY(N2,2)*2),"")</f>
        <v>C</v>
      </c>
      <c r="O3" s="3" t="str">
        <f>IFERROR(VLOOKUP(N3,ServicesNCV,2,FALSE),"")</f>
        <v/>
      </c>
    </row>
    <row r="4" spans="1:15" x14ac:dyDescent="0.25">
      <c r="A4" s="29"/>
      <c r="B4" s="35"/>
      <c r="C4" s="4" t="str">
        <f>IFERROR(VLOOKUP(B3,ServicesNCV,3,FALSE),"")</f>
        <v/>
      </c>
      <c r="D4" s="35"/>
      <c r="E4" s="4" t="str">
        <f>IFERROR(VLOOKUP(D3,ServicesNCV,3,FALSE),"")</f>
        <v/>
      </c>
      <c r="F4" s="35"/>
      <c r="G4" s="4" t="str">
        <f>IFERROR(VLOOKUP(F3,ServicesNCV,3,FALSE),"")</f>
        <v/>
      </c>
      <c r="H4" s="35"/>
      <c r="I4" s="4">
        <f>IFERROR(VLOOKUP(H3,ServicesNCV,3,FALSE),"")</f>
        <v>0.5625</v>
      </c>
      <c r="J4" s="35"/>
      <c r="K4" s="4" t="str">
        <f>IFERROR(VLOOKUP(J3,ServicesNCV,3,FALSE),"")</f>
        <v/>
      </c>
      <c r="L4" s="35"/>
      <c r="M4" s="4" t="str">
        <f>IFERROR(VLOOKUP(L3,ServicesNCV,3,FALSE),"")</f>
        <v/>
      </c>
      <c r="N4" s="35"/>
      <c r="O4" s="4" t="str">
        <f>IFERROR(VLOOKUP(N3,ServicesNCV,3,FALSE),"")</f>
        <v/>
      </c>
    </row>
    <row r="5" spans="1:15" x14ac:dyDescent="0.25">
      <c r="A5" s="2" t="s">
        <v>19</v>
      </c>
      <c r="B5" s="26">
        <f>N2+1</f>
        <v>42009</v>
      </c>
      <c r="C5" s="27"/>
      <c r="D5" s="26">
        <f>B5+1</f>
        <v>42010</v>
      </c>
      <c r="E5" s="28"/>
      <c r="F5" s="26">
        <f t="shared" ref="F5" si="0">D5+1</f>
        <v>42011</v>
      </c>
      <c r="G5" s="28"/>
      <c r="H5" s="26">
        <f t="shared" ref="H5" si="1">F5+1</f>
        <v>42012</v>
      </c>
      <c r="I5" s="28"/>
      <c r="J5" s="26">
        <f t="shared" ref="J5" si="2">H5+1</f>
        <v>42013</v>
      </c>
      <c r="K5" s="28"/>
      <c r="L5" s="26">
        <f t="shared" ref="L5" si="3">J5+1</f>
        <v>42014</v>
      </c>
      <c r="M5" s="28"/>
      <c r="N5" s="26">
        <f t="shared" ref="N5" si="4">L5+1</f>
        <v>42015</v>
      </c>
      <c r="O5" s="28"/>
    </row>
    <row r="6" spans="1:15" x14ac:dyDescent="0.25">
      <c r="A6" s="29">
        <f>INDEX('Grille-NCV'!$A$2:$A$73,MOD(MATCH(Feuil2!A3,'Grille-NCV'!$A$2:$A$73,0)+2,72))</f>
        <v>26</v>
      </c>
      <c r="B6" s="34">
        <f>IFERROR(INDEX('Grille-NCV'!$A$1:$O$73,MATCH($A6,'Grille-NCV'!$A$2:$A$73,0)+1,WEEKDAY(B5,2)*2),"")</f>
        <v>9</v>
      </c>
      <c r="C6" s="3">
        <f>IFERROR(VLOOKUP(B6,ServicesNCV,2,FALSE),"")</f>
        <v>0.23611111111111113</v>
      </c>
      <c r="D6" s="34">
        <f>IFERROR(INDEX('Grille-NCV'!$A$1:$O$73,MATCH($A6,'Grille-NCV'!$A$2:$A$73,0)+1,WEEKDAY(D5,2)*2),"")</f>
        <v>2</v>
      </c>
      <c r="E6" s="3">
        <f>IFERROR(VLOOKUP(D6,ServicesNCV,2,FALSE),"")</f>
        <v>0.19791666666666666</v>
      </c>
      <c r="F6" s="34">
        <f>IFERROR(INDEX('Grille-NCV'!$A$1:$O$73,MATCH($A6,'Grille-NCV'!$A$2:$A$73,0)+1,WEEKDAY(F5,2)*2),"")</f>
        <v>2</v>
      </c>
      <c r="G6" s="3">
        <f>IFERROR(VLOOKUP(F6,ServicesNCV,2,FALSE),"")</f>
        <v>0.19791666666666666</v>
      </c>
      <c r="H6" s="34">
        <f>IFERROR(INDEX('Grille-NCV'!$A$1:$O$73,MATCH($A6,'Grille-NCV'!$A$2:$A$73,0)+1,WEEKDAY(H5,2)*2),"")</f>
        <v>304</v>
      </c>
      <c r="I6" s="3">
        <f>IFERROR(VLOOKUP(H6,ServicesNCV,2,FALSE),"")</f>
        <v>0.43402777777777773</v>
      </c>
      <c r="J6" s="34" t="str">
        <f>IFERROR(INDEX('Grille-NCV'!$A$1:$O$73,MATCH($A6,'Grille-NCV'!$A$2:$A$73,0)+1,WEEKDAY(J5,2)*2),"")</f>
        <v>R</v>
      </c>
      <c r="K6" s="3" t="str">
        <f>IFERROR(VLOOKUP(J6,ServicesNCV,2,FALSE),"")</f>
        <v/>
      </c>
      <c r="L6" s="34">
        <f>IFERROR(INDEX('Grille-NCV'!$A$1:$O$73,MATCH($A6,'Grille-NCV'!$A$2:$A$73,0)+1,WEEKDAY(L5,2)*2),"")</f>
        <v>69</v>
      </c>
      <c r="M6" s="3">
        <f>IFERROR(VLOOKUP(L6,ServicesNCV,2,FALSE),"")</f>
        <v>0.41319444444444442</v>
      </c>
      <c r="N6" s="34">
        <f>IFERROR(INDEX('Grille-NCV'!$A$1:$O$73,MATCH($A6,'Grille-NCV'!$A$2:$A$73,0)+1,WEEKDAY(N5,2)*2),"")</f>
        <v>75</v>
      </c>
      <c r="O6" s="3">
        <f>IFERROR(VLOOKUP(N6,ServicesNCV,2,FALSE),"")</f>
        <v>0.38541666666666669</v>
      </c>
    </row>
    <row r="7" spans="1:15" x14ac:dyDescent="0.25">
      <c r="A7" s="29"/>
      <c r="B7" s="35"/>
      <c r="C7" s="4">
        <f>IFERROR(VLOOKUP(B6,ServicesNCV,3,FALSE),"")</f>
        <v>0.60416666666666663</v>
      </c>
      <c r="D7" s="35"/>
      <c r="E7" s="4">
        <f>IFERROR(VLOOKUP(D6,ServicesNCV,3,FALSE),"")</f>
        <v>0.5625</v>
      </c>
      <c r="F7" s="35"/>
      <c r="G7" s="4">
        <f>IFERROR(VLOOKUP(F6,ServicesNCV,3,FALSE),"")</f>
        <v>0.5625</v>
      </c>
      <c r="H7" s="35"/>
      <c r="I7" s="4">
        <f>IFERROR(VLOOKUP(H6,ServicesNCV,3,FALSE),"")</f>
        <v>0.79166666666666663</v>
      </c>
      <c r="J7" s="35"/>
      <c r="K7" s="4" t="str">
        <f>IFERROR(VLOOKUP(J6,ServicesNCV,3,FALSE),"")</f>
        <v/>
      </c>
      <c r="L7" s="35"/>
      <c r="M7" s="4">
        <f>IFERROR(VLOOKUP(L6,ServicesNCV,3,FALSE),"")</f>
        <v>0.78125</v>
      </c>
      <c r="N7" s="35"/>
      <c r="O7" s="4">
        <f>IFERROR(VLOOKUP(N6,ServicesNCV,3,FALSE),"")</f>
        <v>0.73611111111111116</v>
      </c>
    </row>
    <row r="8" spans="1:15" x14ac:dyDescent="0.25">
      <c r="A8" s="2" t="s">
        <v>19</v>
      </c>
      <c r="B8" s="26">
        <f>B5+7</f>
        <v>42016</v>
      </c>
      <c r="C8" s="27"/>
      <c r="D8" s="26">
        <f t="shared" ref="D8" si="5">D5+7</f>
        <v>42017</v>
      </c>
      <c r="E8" s="27"/>
      <c r="F8" s="26">
        <f t="shared" ref="F8" si="6">F5+7</f>
        <v>42018</v>
      </c>
      <c r="G8" s="27"/>
      <c r="H8" s="26">
        <f t="shared" ref="H8" si="7">H5+7</f>
        <v>42019</v>
      </c>
      <c r="I8" s="27"/>
      <c r="J8" s="26">
        <f t="shared" ref="J8" si="8">J5+7</f>
        <v>42020</v>
      </c>
      <c r="K8" s="27"/>
      <c r="L8" s="26">
        <f t="shared" ref="L8" si="9">L5+7</f>
        <v>42021</v>
      </c>
      <c r="M8" s="27"/>
      <c r="N8" s="26">
        <f t="shared" ref="N8" si="10">N5+7</f>
        <v>42022</v>
      </c>
      <c r="O8" s="27"/>
    </row>
    <row r="9" spans="1:15" x14ac:dyDescent="0.25">
      <c r="A9" s="29">
        <f>INDEX('Grille-NCV'!$A$2:$A$73,MOD(MATCH(Feuil2!A6,'Grille-NCV'!$A$2:$A$73,0)+2,72))</f>
        <v>27</v>
      </c>
      <c r="B9" s="34" t="str">
        <f>IFERROR(INDEX('Grille-NCV'!$A$1:$O$73,MATCH($A9,'Grille-NCV'!$A$2:$A$73,0)+1,WEEKDAY(B8,2)*2),"")</f>
        <v>C</v>
      </c>
      <c r="C9" s="3" t="str">
        <f>IFERROR(VLOOKUP(B9,ServicesNCV,2,FALSE),"")</f>
        <v/>
      </c>
      <c r="D9" s="34">
        <f>IFERROR(INDEX('Grille-NCV'!$A$1:$O$73,MATCH($A9,'Grille-NCV'!$A$2:$A$73,0)+1,WEEKDAY(D8,2)*2),"")</f>
        <v>9</v>
      </c>
      <c r="E9" s="3">
        <f>IFERROR(VLOOKUP(D9,ServicesNCV,2,FALSE),"")</f>
        <v>0.23611111111111113</v>
      </c>
      <c r="F9" s="34">
        <f>IFERROR(INDEX('Grille-NCV'!$A$1:$O$73,MATCH($A9,'Grille-NCV'!$A$2:$A$73,0)+1,WEEKDAY(F8,2)*2),"")</f>
        <v>9</v>
      </c>
      <c r="G9" s="3">
        <f>IFERROR(VLOOKUP(F9,ServicesNCV,2,FALSE),"")</f>
        <v>0.23611111111111113</v>
      </c>
      <c r="H9" s="34">
        <f>IFERROR(INDEX('Grille-NCV'!$A$1:$O$73,MATCH($A9,'Grille-NCV'!$A$2:$A$73,0)+1,WEEKDAY(H8,2)*2),"")</f>
        <v>303</v>
      </c>
      <c r="I9" s="3">
        <f>IFERROR(VLOOKUP(H9,ServicesNCV,2,FALSE),"")</f>
        <v>0.28125</v>
      </c>
      <c r="J9" s="34">
        <f>IFERROR(INDEX('Grille-NCV'!$A$1:$O$73,MATCH($A9,'Grille-NCV'!$A$2:$A$73,0)+1,WEEKDAY(J8,2)*2),"")</f>
        <v>303</v>
      </c>
      <c r="K9" s="3">
        <f>IFERROR(VLOOKUP(J9,ServicesNCV,2,FALSE),"")</f>
        <v>0.28125</v>
      </c>
      <c r="L9" s="34" t="str">
        <f>IFERROR(INDEX('Grille-NCV'!$A$1:$O$73,MATCH($A9,'Grille-NCV'!$A$2:$A$73,0)+1,WEEKDAY(L8,2)*2),"")</f>
        <v>R/C</v>
      </c>
      <c r="M9" s="3" t="str">
        <f>IFERROR(VLOOKUP(L9,ServicesNCV,2,FALSE),"")</f>
        <v/>
      </c>
      <c r="N9" s="34" t="str">
        <f>IFERROR(INDEX('Grille-NCV'!$A$1:$O$73,MATCH($A9,'Grille-NCV'!$A$2:$A$73,0)+1,WEEKDAY(N8,2)*2),"")</f>
        <v>R/C</v>
      </c>
      <c r="O9" s="3" t="str">
        <f>IFERROR(VLOOKUP(N9,ServicesNCV,2,FALSE),"")</f>
        <v/>
      </c>
    </row>
    <row r="10" spans="1:15" x14ac:dyDescent="0.25">
      <c r="A10" s="29"/>
      <c r="B10" s="35"/>
      <c r="C10" s="4" t="str">
        <f>IFERROR(VLOOKUP(B9,ServicesNCV,3,FALSE),"")</f>
        <v/>
      </c>
      <c r="D10" s="35"/>
      <c r="E10" s="4">
        <f>IFERROR(VLOOKUP(D9,ServicesNCV,3,FALSE),"")</f>
        <v>0.60416666666666663</v>
      </c>
      <c r="F10" s="35"/>
      <c r="G10" s="4">
        <f>IFERROR(VLOOKUP(F9,ServicesNCV,3,FALSE),"")</f>
        <v>0.60416666666666663</v>
      </c>
      <c r="H10" s="35"/>
      <c r="I10" s="4">
        <f>IFERROR(VLOOKUP(H9,ServicesNCV,3,FALSE),"")</f>
        <v>0.625</v>
      </c>
      <c r="J10" s="35"/>
      <c r="K10" s="4">
        <f>IFERROR(VLOOKUP(J9,ServicesNCV,3,FALSE),"")</f>
        <v>0.625</v>
      </c>
      <c r="L10" s="35"/>
      <c r="M10" s="4" t="str">
        <f>IFERROR(VLOOKUP(L9,ServicesNCV,3,FALSE),"")</f>
        <v/>
      </c>
      <c r="N10" s="35"/>
      <c r="O10" s="4" t="str">
        <f>IFERROR(VLOOKUP(N9,ServicesNCV,3,FALSE),"")</f>
        <v/>
      </c>
    </row>
    <row r="11" spans="1:15" x14ac:dyDescent="0.25">
      <c r="A11" s="2" t="s">
        <v>19</v>
      </c>
      <c r="B11" s="26">
        <f>B8+7</f>
        <v>42023</v>
      </c>
      <c r="C11" s="27"/>
      <c r="D11" s="26">
        <f t="shared" ref="D11" si="11">D8+7</f>
        <v>42024</v>
      </c>
      <c r="E11" s="27"/>
      <c r="F11" s="26">
        <f t="shared" ref="F11" si="12">F8+7</f>
        <v>42025</v>
      </c>
      <c r="G11" s="27"/>
      <c r="H11" s="26">
        <f t="shared" ref="H11" si="13">H8+7</f>
        <v>42026</v>
      </c>
      <c r="I11" s="27"/>
      <c r="J11" s="26">
        <f t="shared" ref="J11" si="14">J8+7</f>
        <v>42027</v>
      </c>
      <c r="K11" s="27"/>
      <c r="L11" s="26">
        <f t="shared" ref="L11" si="15">L8+7</f>
        <v>42028</v>
      </c>
      <c r="M11" s="27"/>
      <c r="N11" s="26">
        <f t="shared" ref="N11" si="16">N8+7</f>
        <v>42029</v>
      </c>
      <c r="O11" s="27"/>
    </row>
    <row r="12" spans="1:15" x14ac:dyDescent="0.25">
      <c r="A12" s="29">
        <f>INDEX('Grille-NCV'!$A$2:$A$73,MOD(MATCH(Feuil2!A9,'Grille-NCV'!$A$2:$A$73,0)+2,72))</f>
        <v>1</v>
      </c>
      <c r="B12" s="34">
        <f>IFERROR(INDEX('Grille-NCV'!$A$1:$O$73,MATCH($A12,'Grille-NCV'!$A$2:$A$73,0)+1,WEEKDAY(B11,2)*2),"")</f>
        <v>301</v>
      </c>
      <c r="C12" s="3">
        <f>IFERROR(VLOOKUP(B12,ServicesNCV,2,FALSE),"")</f>
        <v>0.53472222222222221</v>
      </c>
      <c r="D12" s="34">
        <f>IFERROR(INDEX('Grille-NCV'!$A$1:$O$73,MATCH($A12,'Grille-NCV'!$A$2:$A$73,0)+1,WEEKDAY(D11,2)*2),"")</f>
        <v>20</v>
      </c>
      <c r="E12" s="3">
        <f>IFERROR(VLOOKUP(D12,ServicesNCV,2,FALSE),"")</f>
        <v>0.59375</v>
      </c>
      <c r="F12" s="34">
        <f>IFERROR(INDEX('Grille-NCV'!$A$1:$O$73,MATCH($A12,'Grille-NCV'!$A$2:$A$73,0)+1,WEEKDAY(F11,2)*2),"")</f>
        <v>15</v>
      </c>
      <c r="G12" s="3">
        <f>IFERROR(VLOOKUP(F12,ServicesNCV,2,FALSE),"")</f>
        <v>0.57638888888888895</v>
      </c>
      <c r="H12" s="34" t="str">
        <f>IFERROR(INDEX('Grille-NCV'!$A$1:$O$73,MATCH($A12,'Grille-NCV'!$A$2:$A$73,0)+1,WEEKDAY(H11,2)*2),"")</f>
        <v>C</v>
      </c>
      <c r="I12" s="3" t="str">
        <f>IFERROR(VLOOKUP(H12,ServicesNCV,2,FALSE),"")</f>
        <v/>
      </c>
      <c r="J12" s="34" t="str">
        <f>IFERROR(INDEX('Grille-NCV'!$A$1:$O$73,MATCH($A12,'Grille-NCV'!$A$2:$A$73,0)+1,WEEKDAY(J11,2)*2),"")</f>
        <v>R</v>
      </c>
      <c r="K12" s="3" t="str">
        <f>IFERROR(VLOOKUP(J12,ServicesNCV,2,FALSE),"")</f>
        <v/>
      </c>
      <c r="L12" s="34">
        <f>IFERROR(INDEX('Grille-NCV'!$A$1:$O$73,MATCH($A12,'Grille-NCV'!$A$2:$A$73,0)+1,WEEKDAY(L11,2)*2),"")</f>
        <v>361</v>
      </c>
      <c r="M12" s="3">
        <f>IFERROR(VLOOKUP(L12,ServicesNCV,2,FALSE),"")</f>
        <v>0.75347222222222221</v>
      </c>
      <c r="N12" s="34">
        <f>IFERROR(INDEX('Grille-NCV'!$A$1:$O$73,MATCH($A12,'Grille-NCV'!$A$2:$A$73,0)+1,WEEKDAY(N11,2)*2),"")</f>
        <v>78</v>
      </c>
      <c r="O12" s="3">
        <f>IFERROR(VLOOKUP(N12,ServicesNCV,2,FALSE),"")</f>
        <v>0.6875</v>
      </c>
    </row>
    <row r="13" spans="1:15" x14ac:dyDescent="0.25">
      <c r="A13" s="29"/>
      <c r="B13" s="35"/>
      <c r="C13" s="4">
        <f>IFERROR(VLOOKUP(B12,ServicesNCV,3,FALSE),"")</f>
        <v>0.90277777777777779</v>
      </c>
      <c r="D13" s="35"/>
      <c r="E13" s="4">
        <f>IFERROR(VLOOKUP(D12,ServicesNCV,3,FALSE),"")</f>
        <v>0.94097222222222221</v>
      </c>
      <c r="F13" s="35"/>
      <c r="G13" s="4">
        <f>IFERROR(VLOOKUP(F12,ServicesNCV,3,FALSE),"")</f>
        <v>0.89930555555555547</v>
      </c>
      <c r="H13" s="35"/>
      <c r="I13" s="4" t="str">
        <f>IFERROR(VLOOKUP(H12,ServicesNCV,3,FALSE),"")</f>
        <v/>
      </c>
      <c r="J13" s="35"/>
      <c r="K13" s="4" t="str">
        <f>IFERROR(VLOOKUP(J12,ServicesNCV,3,FALSE),"")</f>
        <v/>
      </c>
      <c r="L13" s="35"/>
      <c r="M13" s="4">
        <f>IFERROR(VLOOKUP(L12,ServicesNCV,3,FALSE),"")</f>
        <v>1.0416666666666666E-2</v>
      </c>
      <c r="N13" s="35"/>
      <c r="O13" s="4">
        <f>IFERROR(VLOOKUP(N12,ServicesNCV,3,FALSE),"")</f>
        <v>4.8611111111111112E-2</v>
      </c>
    </row>
    <row r="14" spans="1:15" x14ac:dyDescent="0.25">
      <c r="A14" s="2" t="s">
        <v>19</v>
      </c>
      <c r="B14" s="26">
        <f>B11+7</f>
        <v>42030</v>
      </c>
      <c r="C14" s="27"/>
      <c r="D14" s="26">
        <f t="shared" ref="D14" si="17">D11+7</f>
        <v>42031</v>
      </c>
      <c r="E14" s="27"/>
      <c r="F14" s="26">
        <f t="shared" ref="F14" si="18">F11+7</f>
        <v>42032</v>
      </c>
      <c r="G14" s="27"/>
      <c r="H14" s="26">
        <f t="shared" ref="H14" si="19">H11+7</f>
        <v>42033</v>
      </c>
      <c r="I14" s="27"/>
      <c r="J14" s="26">
        <f t="shared" ref="J14" si="20">J11+7</f>
        <v>42034</v>
      </c>
      <c r="K14" s="27"/>
      <c r="L14" s="26">
        <f t="shared" ref="L14" si="21">L11+7</f>
        <v>42035</v>
      </c>
      <c r="M14" s="27"/>
      <c r="N14" s="26">
        <f t="shared" ref="N14" si="22">N11+7</f>
        <v>42036</v>
      </c>
      <c r="O14" s="27"/>
    </row>
    <row r="15" spans="1:15" x14ac:dyDescent="0.25">
      <c r="A15" s="29">
        <f>INDEX('Grille-NCV'!$A$2:$A$73,MOD(MATCH(Feuil2!A12,'Grille-NCV'!$A$2:$A$73,0)+2,72))</f>
        <v>2</v>
      </c>
      <c r="B15" s="34">
        <f>IFERROR(INDEX('Grille-NCV'!$A$1:$O$73,MATCH($A15,'Grille-NCV'!$A$2:$A$73,0)+1,WEEKDAY(B14,2)*2),"")</f>
        <v>307</v>
      </c>
      <c r="C15" s="3">
        <f>IFERROR(VLOOKUP(B15,ServicesNCV,2,FALSE),"")</f>
        <v>0.67708333333333337</v>
      </c>
      <c r="D15" s="34">
        <f>IFERROR(INDEX('Grille-NCV'!$A$1:$O$73,MATCH($A15,'Grille-NCV'!$A$2:$A$73,0)+1,WEEKDAY(D14,2)*2),"")</f>
        <v>307</v>
      </c>
      <c r="E15" s="3">
        <f>IFERROR(VLOOKUP(D15,ServicesNCV,2,FALSE),"")</f>
        <v>0.67708333333333337</v>
      </c>
      <c r="F15" s="34">
        <f>IFERROR(INDEX('Grille-NCV'!$A$1:$O$73,MATCH($A15,'Grille-NCV'!$A$2:$A$73,0)+1,WEEKDAY(F14,2)*2),"")</f>
        <v>20</v>
      </c>
      <c r="G15" s="3">
        <f>IFERROR(VLOOKUP(F15,ServicesNCV,2,FALSE),"")</f>
        <v>0.59375</v>
      </c>
      <c r="H15" s="34" t="str">
        <f>IFERROR(INDEX('Grille-NCV'!$A$1:$O$73,MATCH($A15,'Grille-NCV'!$A$2:$A$73,0)+1,WEEKDAY(H14,2)*2),"")</f>
        <v>C</v>
      </c>
      <c r="I15" s="3" t="str">
        <f>IFERROR(VLOOKUP(H15,ServicesNCV,2,FALSE),"")</f>
        <v/>
      </c>
      <c r="J15" s="34">
        <f>IFERROR(INDEX('Grille-NCV'!$A$1:$O$73,MATCH($A15,'Grille-NCV'!$A$2:$A$73,0)+1,WEEKDAY(J14,2)*2),"")</f>
        <v>304</v>
      </c>
      <c r="K15" s="3">
        <f>IFERROR(VLOOKUP(J15,ServicesNCV,2,FALSE),"")</f>
        <v>0.43402777777777773</v>
      </c>
      <c r="L15" s="34" t="str">
        <f>IFERROR(INDEX('Grille-NCV'!$A$1:$O$73,MATCH($A15,'Grille-NCV'!$A$2:$A$73,0)+1,WEEKDAY(L14,2)*2),"")</f>
        <v>R/C</v>
      </c>
      <c r="M15" s="3" t="str">
        <f>IFERROR(VLOOKUP(L15,ServicesNCV,2,FALSE),"")</f>
        <v/>
      </c>
      <c r="N15" s="34" t="str">
        <f>IFERROR(INDEX('Grille-NCV'!$A$1:$O$73,MATCH($A15,'Grille-NCV'!$A$2:$A$73,0)+1,WEEKDAY(N14,2)*2),"")</f>
        <v>R/C</v>
      </c>
      <c r="O15" s="3" t="str">
        <f>IFERROR(VLOOKUP(N15,ServicesNCV,2,FALSE),"")</f>
        <v/>
      </c>
    </row>
    <row r="16" spans="1:15" x14ac:dyDescent="0.25">
      <c r="A16" s="29"/>
      <c r="B16" s="35"/>
      <c r="C16" s="4">
        <f>IFERROR(VLOOKUP(B15,ServicesNCV,3,FALSE),"")</f>
        <v>6.9444444444444441E-3</v>
      </c>
      <c r="D16" s="35"/>
      <c r="E16" s="4">
        <f>IFERROR(VLOOKUP(D15,ServicesNCV,3,FALSE),"")</f>
        <v>6.9444444444444441E-3</v>
      </c>
      <c r="F16" s="35"/>
      <c r="G16" s="4">
        <f>IFERROR(VLOOKUP(F15,ServicesNCV,3,FALSE),"")</f>
        <v>0.94097222222222221</v>
      </c>
      <c r="H16" s="35"/>
      <c r="I16" s="4" t="str">
        <f>IFERROR(VLOOKUP(H15,ServicesNCV,3,FALSE),"")</f>
        <v/>
      </c>
      <c r="J16" s="35"/>
      <c r="K16" s="4">
        <f>IFERROR(VLOOKUP(J15,ServicesNCV,3,FALSE),"")</f>
        <v>0.79166666666666663</v>
      </c>
      <c r="L16" s="35"/>
      <c r="M16" s="4" t="str">
        <f>IFERROR(VLOOKUP(L15,ServicesNCV,3,FALSE),"")</f>
        <v/>
      </c>
      <c r="N16" s="35"/>
      <c r="O16" s="4" t="str">
        <f>IFERROR(VLOOKUP(N15,ServicesNCV,3,FALSE),"")</f>
        <v/>
      </c>
    </row>
    <row r="17" spans="1:15" x14ac:dyDescent="0.25">
      <c r="A17" s="2" t="s">
        <v>19</v>
      </c>
      <c r="B17" s="26">
        <f>B14+7</f>
        <v>42037</v>
      </c>
      <c r="C17" s="27"/>
      <c r="D17" s="26">
        <f t="shared" ref="D17" si="23">D14+7</f>
        <v>42038</v>
      </c>
      <c r="E17" s="27"/>
      <c r="F17" s="26">
        <f t="shared" ref="F17" si="24">F14+7</f>
        <v>42039</v>
      </c>
      <c r="G17" s="27"/>
      <c r="H17" s="26">
        <f t="shared" ref="H17" si="25">H14+7</f>
        <v>42040</v>
      </c>
      <c r="I17" s="27"/>
      <c r="J17" s="26">
        <f t="shared" ref="J17" si="26">J14+7</f>
        <v>42041</v>
      </c>
      <c r="K17" s="27"/>
      <c r="L17" s="26">
        <f t="shared" ref="L17" si="27">L14+7</f>
        <v>42042</v>
      </c>
      <c r="M17" s="27"/>
      <c r="N17" s="26">
        <f t="shared" ref="N17" si="28">N14+7</f>
        <v>42043</v>
      </c>
      <c r="O17" s="27"/>
    </row>
    <row r="18" spans="1:15" x14ac:dyDescent="0.25">
      <c r="A18" s="29">
        <f>INDEX('Grille-NCV'!$A$2:$A$73,MOD(MATCH(Feuil2!A15,'Grille-NCV'!$A$2:$A$73,0)+2,72))</f>
        <v>3</v>
      </c>
      <c r="B18" s="34">
        <f>IFERROR(INDEX('Grille-NCV'!$A$1:$O$73,MATCH($A18,'Grille-NCV'!$A$2:$A$73,0)+1,WEEKDAY(B17,2)*2),"")</f>
        <v>30</v>
      </c>
      <c r="C18" s="3">
        <f>IFERROR(VLOOKUP(B18,ServicesNCV,2,FALSE),"")</f>
        <v>0.33333333333333331</v>
      </c>
      <c r="D18" s="34">
        <f>IFERROR(INDEX('Grille-NCV'!$A$1:$O$73,MATCH($A18,'Grille-NCV'!$A$2:$A$73,0)+1,WEEKDAY(D17,2)*2),"")</f>
        <v>12</v>
      </c>
      <c r="E18" s="3">
        <f>IFERROR(VLOOKUP(D18,ServicesNCV,2,FALSE),"")</f>
        <v>0.28819444444444448</v>
      </c>
      <c r="F18" s="34">
        <f>IFERROR(INDEX('Grille-NCV'!$A$1:$O$73,MATCH($A18,'Grille-NCV'!$A$2:$A$73,0)+1,WEEKDAY(F17,2)*2),"")</f>
        <v>303</v>
      </c>
      <c r="G18" s="3">
        <f>IFERROR(VLOOKUP(F18,ServicesNCV,2,FALSE),"")</f>
        <v>0.28125</v>
      </c>
      <c r="H18" s="34" t="str">
        <f>IFERROR(INDEX('Grille-NCV'!$A$1:$O$73,MATCH($A18,'Grille-NCV'!$A$2:$A$73,0)+1,WEEKDAY(H17,2)*2),"")</f>
        <v>R</v>
      </c>
      <c r="I18" s="3" t="str">
        <f>IFERROR(VLOOKUP(H18,ServicesNCV,2,FALSE),"")</f>
        <v/>
      </c>
      <c r="J18" s="34" t="str">
        <f>IFERROR(INDEX('Grille-NCV'!$A$1:$O$73,MATCH($A18,'Grille-NCV'!$A$2:$A$73,0)+1,WEEKDAY(J17,2)*2),"")</f>
        <v>C</v>
      </c>
      <c r="K18" s="3" t="str">
        <f>IFERROR(VLOOKUP(J18,ServicesNCV,2,FALSE),"")</f>
        <v/>
      </c>
      <c r="L18" s="34">
        <f>IFERROR(INDEX('Grille-NCV'!$A$1:$O$73,MATCH($A18,'Grille-NCV'!$A$2:$A$73,0)+1,WEEKDAY(L17,2)*2),"")</f>
        <v>66</v>
      </c>
      <c r="M18" s="3">
        <f>IFERROR(VLOOKUP(L18,ServicesNCV,2,FALSE),"")</f>
        <v>0.22222222222222221</v>
      </c>
      <c r="N18" s="34">
        <f>IFERROR(INDEX('Grille-NCV'!$A$1:$O$73,MATCH($A18,'Grille-NCV'!$A$2:$A$73,0)+1,WEEKDAY(N17,2)*2),"")</f>
        <v>300</v>
      </c>
      <c r="O18" s="3">
        <f>IFERROR(VLOOKUP(N18,ServicesNCV,2,FALSE),"")</f>
        <v>0.16666666666666666</v>
      </c>
    </row>
    <row r="19" spans="1:15" x14ac:dyDescent="0.25">
      <c r="A19" s="29"/>
      <c r="B19" s="35"/>
      <c r="C19" s="4">
        <f>IFERROR(VLOOKUP(B18,ServicesNCV,3,FALSE),"")</f>
        <v>0.70138888888888884</v>
      </c>
      <c r="D19" s="35"/>
      <c r="E19" s="4">
        <f>IFERROR(VLOOKUP(D18,ServicesNCV,3,FALSE),"")</f>
        <v>0.58333333333333337</v>
      </c>
      <c r="F19" s="35"/>
      <c r="G19" s="4">
        <f>IFERROR(VLOOKUP(F18,ServicesNCV,3,FALSE),"")</f>
        <v>0.625</v>
      </c>
      <c r="H19" s="35"/>
      <c r="I19" s="4" t="str">
        <f>IFERROR(VLOOKUP(H18,ServicesNCV,3,FALSE),"")</f>
        <v/>
      </c>
      <c r="J19" s="35"/>
      <c r="K19" s="4" t="str">
        <f>IFERROR(VLOOKUP(J18,ServicesNCV,3,FALSE),"")</f>
        <v/>
      </c>
      <c r="L19" s="35"/>
      <c r="M19" s="4">
        <f>IFERROR(VLOOKUP(L18,ServicesNCV,3,FALSE),"")</f>
        <v>0.57291666666666663</v>
      </c>
      <c r="N19" s="35"/>
      <c r="O19" s="4">
        <f>IFERROR(VLOOKUP(N18,ServicesNCV,3,FALSE),"")</f>
        <v>0.54166666666666663</v>
      </c>
    </row>
    <row r="20" spans="1:15" x14ac:dyDescent="0.25">
      <c r="A20" s="2" t="s">
        <v>19</v>
      </c>
      <c r="B20" s="26">
        <f>B17+7</f>
        <v>42044</v>
      </c>
      <c r="C20" s="27"/>
      <c r="D20" s="26">
        <f t="shared" ref="D20" si="29">D17+7</f>
        <v>42045</v>
      </c>
      <c r="E20" s="27"/>
      <c r="F20" s="26">
        <f t="shared" ref="F20" si="30">F17+7</f>
        <v>42046</v>
      </c>
      <c r="G20" s="27"/>
      <c r="H20" s="26">
        <f t="shared" ref="H20" si="31">H17+7</f>
        <v>42047</v>
      </c>
      <c r="I20" s="27"/>
      <c r="J20" s="26">
        <f t="shared" ref="J20" si="32">J17+7</f>
        <v>42048</v>
      </c>
      <c r="K20" s="27"/>
      <c r="L20" s="26">
        <f t="shared" ref="L20" si="33">L17+7</f>
        <v>42049</v>
      </c>
      <c r="M20" s="27"/>
      <c r="N20" s="26">
        <f t="shared" ref="N20" si="34">N17+7</f>
        <v>42050</v>
      </c>
      <c r="O20" s="27"/>
    </row>
    <row r="21" spans="1:15" x14ac:dyDescent="0.25">
      <c r="A21" s="29">
        <f>INDEX('Grille-NCV'!$A$2:$A$73,MOD(MATCH(Feuil2!A18,'Grille-NCV'!$A$2:$A$73,0)+2,72))</f>
        <v>-3.1</v>
      </c>
      <c r="B21" s="34">
        <f>IFERROR(INDEX('Grille-NCV'!$A$1:$O$73,MATCH($A21,'Grille-NCV'!$A$2:$A$73,0)+1,WEEKDAY(B20,2)*2),"")</f>
        <v>0</v>
      </c>
      <c r="C21" s="3" t="str">
        <f>IFERROR(VLOOKUP(B21,ServicesNCV,2,FALSE),"")</f>
        <v/>
      </c>
      <c r="D21" s="34">
        <f>IFERROR(INDEX('Grille-NCV'!$A$1:$O$73,MATCH($A21,'Grille-NCV'!$A$2:$A$73,0)+1,WEEKDAY(D20,2)*2),"")</f>
        <v>0</v>
      </c>
      <c r="E21" s="3" t="str">
        <f>IFERROR(VLOOKUP(D21,ServicesNCV,2,FALSE),"")</f>
        <v/>
      </c>
      <c r="F21" s="34">
        <f>IFERROR(INDEX('Grille-NCV'!$A$1:$O$73,MATCH($A21,'Grille-NCV'!$A$2:$A$73,0)+1,WEEKDAY(F20,2)*2),"")</f>
        <v>0</v>
      </c>
      <c r="G21" s="3" t="str">
        <f>IFERROR(VLOOKUP(F21,ServicesNCV,2,FALSE),"")</f>
        <v/>
      </c>
      <c r="H21" s="34">
        <f>IFERROR(INDEX('Grille-NCV'!$A$1:$O$73,MATCH($A21,'Grille-NCV'!$A$2:$A$73,0)+1,WEEKDAY(H20,2)*2),"")</f>
        <v>0</v>
      </c>
      <c r="I21" s="3" t="str">
        <f>IFERROR(VLOOKUP(H21,ServicesNCV,2,FALSE),"")</f>
        <v/>
      </c>
      <c r="J21" s="34">
        <f>IFERROR(INDEX('Grille-NCV'!$A$1:$O$73,MATCH($A21,'Grille-NCV'!$A$2:$A$73,0)+1,WEEKDAY(J20,2)*2),"")</f>
        <v>0</v>
      </c>
      <c r="K21" s="3" t="str">
        <f>IFERROR(VLOOKUP(J21,ServicesNCV,2,FALSE),"")</f>
        <v/>
      </c>
      <c r="L21" s="34">
        <f>IFERROR(INDEX('Grille-NCV'!$A$1:$O$73,MATCH($A21,'Grille-NCV'!$A$2:$A$73,0)+1,WEEKDAY(L20,2)*2),"")</f>
        <v>0</v>
      </c>
      <c r="M21" s="3" t="str">
        <f>IFERROR(VLOOKUP(L21,ServicesNCV,2,FALSE),"")</f>
        <v/>
      </c>
      <c r="N21" s="34">
        <f>IFERROR(INDEX('Grille-NCV'!$A$1:$O$73,MATCH($A21,'Grille-NCV'!$A$2:$A$73,0)+1,WEEKDAY(N20,2)*2),"")</f>
        <v>0</v>
      </c>
      <c r="O21" s="3" t="str">
        <f>IFERROR(VLOOKUP(N21,ServicesNCV,2,FALSE),"")</f>
        <v/>
      </c>
    </row>
    <row r="22" spans="1:15" x14ac:dyDescent="0.25">
      <c r="A22" s="29"/>
      <c r="B22" s="35"/>
      <c r="C22" s="4" t="str">
        <f>IFERROR(VLOOKUP(B21,ServicesNCV,3,FALSE),"")</f>
        <v/>
      </c>
      <c r="D22" s="35"/>
      <c r="E22" s="4" t="str">
        <f>IFERROR(VLOOKUP(D21,ServicesNCV,3,FALSE),"")</f>
        <v/>
      </c>
      <c r="F22" s="35"/>
      <c r="G22" s="4" t="str">
        <f>IFERROR(VLOOKUP(F21,ServicesNCV,3,FALSE),"")</f>
        <v/>
      </c>
      <c r="H22" s="35"/>
      <c r="I22" s="4" t="str">
        <f>IFERROR(VLOOKUP(H21,ServicesNCV,3,FALSE),"")</f>
        <v/>
      </c>
      <c r="J22" s="35"/>
      <c r="K22" s="4" t="str">
        <f>IFERROR(VLOOKUP(J21,ServicesNCV,3,FALSE),"")</f>
        <v/>
      </c>
      <c r="L22" s="35"/>
      <c r="M22" s="4" t="str">
        <f>IFERROR(VLOOKUP(L21,ServicesNCV,3,FALSE),"")</f>
        <v/>
      </c>
      <c r="N22" s="35"/>
      <c r="O22" s="4" t="str">
        <f>IFERROR(VLOOKUP(N21,ServicesNCV,3,FALSE),"")</f>
        <v/>
      </c>
    </row>
    <row r="23" spans="1:15" x14ac:dyDescent="0.25">
      <c r="A23" s="2" t="s">
        <v>19</v>
      </c>
      <c r="B23" s="26">
        <f>B20+7</f>
        <v>42051</v>
      </c>
      <c r="C23" s="27"/>
      <c r="D23" s="26">
        <f t="shared" ref="D23" si="35">D20+7</f>
        <v>42052</v>
      </c>
      <c r="E23" s="27"/>
      <c r="F23" s="26">
        <f t="shared" ref="F23" si="36">F20+7</f>
        <v>42053</v>
      </c>
      <c r="G23" s="27"/>
      <c r="H23" s="26">
        <f t="shared" ref="H23" si="37">H20+7</f>
        <v>42054</v>
      </c>
      <c r="I23" s="27"/>
      <c r="J23" s="26">
        <f t="shared" ref="J23" si="38">J20+7</f>
        <v>42055</v>
      </c>
      <c r="K23" s="27"/>
      <c r="L23" s="26">
        <f t="shared" ref="L23" si="39">L20+7</f>
        <v>42056</v>
      </c>
      <c r="M23" s="27"/>
      <c r="N23" s="26">
        <f t="shared" ref="N23" si="40">N20+7</f>
        <v>42057</v>
      </c>
      <c r="O23" s="27"/>
    </row>
    <row r="24" spans="1:15" x14ac:dyDescent="0.25">
      <c r="A24" s="29">
        <f>INDEX('Grille-NCV'!$A$2:$A$73,MOD(MATCH(Feuil2!A21,'Grille-NCV'!$A$2:$A$73,0)+2,72))</f>
        <v>-3.2</v>
      </c>
      <c r="B24" s="34">
        <f>IFERROR(INDEX('Grille-NCV'!$A$1:$O$73,MATCH($A24,'Grille-NCV'!$A$2:$A$73,0)+1,WEEKDAY(B23,2)*2),"")</f>
        <v>0</v>
      </c>
      <c r="C24" s="3" t="str">
        <f>IFERROR(VLOOKUP(B24,ServicesNCV,2,FALSE),"")</f>
        <v/>
      </c>
      <c r="D24" s="34">
        <f>IFERROR(INDEX('Grille-NCV'!$A$1:$O$73,MATCH($A24,'Grille-NCV'!$A$2:$A$73,0)+1,WEEKDAY(D23,2)*2),"")</f>
        <v>0</v>
      </c>
      <c r="E24" s="3" t="str">
        <f>IFERROR(VLOOKUP(D24,ServicesNCV,2,FALSE),"")</f>
        <v/>
      </c>
      <c r="F24" s="34">
        <f>IFERROR(INDEX('Grille-NCV'!$A$1:$O$73,MATCH($A24,'Grille-NCV'!$A$2:$A$73,0)+1,WEEKDAY(F23,2)*2),"")</f>
        <v>0</v>
      </c>
      <c r="G24" s="3" t="str">
        <f>IFERROR(VLOOKUP(F24,ServicesNCV,2,FALSE),"")</f>
        <v/>
      </c>
      <c r="H24" s="34">
        <f>IFERROR(INDEX('Grille-NCV'!$A$1:$O$73,MATCH($A24,'Grille-NCV'!$A$2:$A$73,0)+1,WEEKDAY(H23,2)*2),"")</f>
        <v>0</v>
      </c>
      <c r="I24" s="3" t="str">
        <f>IFERROR(VLOOKUP(H24,ServicesNCV,2,FALSE),"")</f>
        <v/>
      </c>
      <c r="J24" s="34">
        <f>IFERROR(INDEX('Grille-NCV'!$A$1:$O$73,MATCH($A24,'Grille-NCV'!$A$2:$A$73,0)+1,WEEKDAY(J23,2)*2),"")</f>
        <v>0</v>
      </c>
      <c r="K24" s="3" t="str">
        <f>IFERROR(VLOOKUP(J24,ServicesNCV,2,FALSE),"")</f>
        <v/>
      </c>
      <c r="L24" s="34">
        <f>IFERROR(INDEX('Grille-NCV'!$A$1:$O$73,MATCH($A24,'Grille-NCV'!$A$2:$A$73,0)+1,WEEKDAY(L23,2)*2),"")</f>
        <v>0</v>
      </c>
      <c r="M24" s="3" t="str">
        <f>IFERROR(VLOOKUP(L24,ServicesNCV,2,FALSE),"")</f>
        <v/>
      </c>
      <c r="N24" s="34">
        <f>IFERROR(INDEX('Grille-NCV'!$A$1:$O$73,MATCH($A24,'Grille-NCV'!$A$2:$A$73,0)+1,WEEKDAY(N23,2)*2),"")</f>
        <v>0</v>
      </c>
      <c r="O24" s="3" t="str">
        <f>IFERROR(VLOOKUP(N24,ServicesNCV,2,FALSE),"")</f>
        <v/>
      </c>
    </row>
    <row r="25" spans="1:15" x14ac:dyDescent="0.25">
      <c r="A25" s="29"/>
      <c r="B25" s="35"/>
      <c r="C25" s="4" t="str">
        <f>IFERROR(VLOOKUP(B24,ServicesNCV,3,FALSE),"")</f>
        <v/>
      </c>
      <c r="D25" s="35"/>
      <c r="E25" s="4" t="str">
        <f>IFERROR(VLOOKUP(D24,ServicesNCV,3,FALSE),"")</f>
        <v/>
      </c>
      <c r="F25" s="35"/>
      <c r="G25" s="4" t="str">
        <f>IFERROR(VLOOKUP(F24,ServicesNCV,3,FALSE),"")</f>
        <v/>
      </c>
      <c r="H25" s="35"/>
      <c r="I25" s="4" t="str">
        <f>IFERROR(VLOOKUP(H24,ServicesNCV,3,FALSE),"")</f>
        <v/>
      </c>
      <c r="J25" s="35"/>
      <c r="K25" s="4" t="str">
        <f>IFERROR(VLOOKUP(J24,ServicesNCV,3,FALSE),"")</f>
        <v/>
      </c>
      <c r="L25" s="35"/>
      <c r="M25" s="4" t="str">
        <f>IFERROR(VLOOKUP(L24,ServicesNCV,3,FALSE),"")</f>
        <v/>
      </c>
      <c r="N25" s="35"/>
      <c r="O25" s="4" t="str">
        <f>IFERROR(VLOOKUP(N24,ServicesNCV,3,FALSE),"")</f>
        <v/>
      </c>
    </row>
    <row r="26" spans="1:15" x14ac:dyDescent="0.25">
      <c r="A26" s="2" t="s">
        <v>19</v>
      </c>
      <c r="B26" s="26">
        <f>B23+7</f>
        <v>42058</v>
      </c>
      <c r="C26" s="27"/>
      <c r="D26" s="26">
        <f t="shared" ref="D26" si="41">D23+7</f>
        <v>42059</v>
      </c>
      <c r="E26" s="27"/>
      <c r="F26" s="26">
        <f t="shared" ref="F26" si="42">F23+7</f>
        <v>42060</v>
      </c>
      <c r="G26" s="27"/>
      <c r="H26" s="26">
        <f t="shared" ref="H26" si="43">H23+7</f>
        <v>42061</v>
      </c>
      <c r="I26" s="27"/>
      <c r="J26" s="26">
        <f t="shared" ref="J26" si="44">J23+7</f>
        <v>42062</v>
      </c>
      <c r="K26" s="27"/>
      <c r="L26" s="26">
        <f t="shared" ref="L26" si="45">L23+7</f>
        <v>42063</v>
      </c>
      <c r="M26" s="27"/>
      <c r="N26" s="26">
        <f t="shared" ref="N26" si="46">N23+7</f>
        <v>42064</v>
      </c>
      <c r="O26" s="27"/>
    </row>
    <row r="27" spans="1:15" x14ac:dyDescent="0.25">
      <c r="A27" s="29">
        <f>INDEX('Grille-NCV'!$A$2:$A$73,MOD(MATCH(Feuil2!A24,'Grille-NCV'!$A$2:$A$73,0)+2,72))</f>
        <v>4</v>
      </c>
      <c r="B27" s="34">
        <f>IFERROR(INDEX('Grille-NCV'!$A$1:$O$73,MATCH($A27,'Grille-NCV'!$A$2:$A$73,0)+1,WEEKDAY(B26,2)*2),"")</f>
        <v>4</v>
      </c>
      <c r="C27" s="3">
        <f>IFERROR(VLOOKUP(B27,ServicesNCV,2,FALSE),"")</f>
        <v>0.16319444444444445</v>
      </c>
      <c r="D27" s="34">
        <f>IFERROR(INDEX('Grille-NCV'!$A$1:$O$73,MATCH($A27,'Grille-NCV'!$A$2:$A$73,0)+1,WEEKDAY(D26,2)*2),"")</f>
        <v>300</v>
      </c>
      <c r="E27" s="3">
        <f>IFERROR(VLOOKUP(D27,ServicesNCV,2,FALSE),"")</f>
        <v>0.16666666666666666</v>
      </c>
      <c r="F27" s="34">
        <f>IFERROR(INDEX('Grille-NCV'!$A$1:$O$73,MATCH($A27,'Grille-NCV'!$A$2:$A$73,0)+1,WEEKDAY(F26,2)*2),"")</f>
        <v>300</v>
      </c>
      <c r="G27" s="3">
        <f>IFERROR(VLOOKUP(F27,ServicesNCV,2,FALSE),"")</f>
        <v>0.16666666666666666</v>
      </c>
      <c r="H27" s="34" t="str">
        <f>IFERROR(INDEX('Grille-NCV'!$A$1:$O$73,MATCH($A27,'Grille-NCV'!$A$2:$A$73,0)+1,WEEKDAY(H26,2)*2),"")</f>
        <v>C</v>
      </c>
      <c r="I27" s="3" t="str">
        <f>IFERROR(VLOOKUP(H27,ServicesNCV,2,FALSE),"")</f>
        <v/>
      </c>
      <c r="J27" s="34">
        <f>IFERROR(INDEX('Grille-NCV'!$A$1:$O$73,MATCH($A27,'Grille-NCV'!$A$2:$A$73,0)+1,WEEKDAY(J26,2)*2),"")</f>
        <v>12</v>
      </c>
      <c r="K27" s="3">
        <f>IFERROR(VLOOKUP(J27,ServicesNCV,2,FALSE),"")</f>
        <v>0.28819444444444448</v>
      </c>
      <c r="L27" s="34" t="str">
        <f>IFERROR(INDEX('Grille-NCV'!$A$1:$O$73,MATCH($A27,'Grille-NCV'!$A$2:$A$73,0)+1,WEEKDAY(L26,2)*2),"")</f>
        <v>R</v>
      </c>
      <c r="M27" s="3" t="str">
        <f>IFERROR(VLOOKUP(L27,ServicesNCV,2,FALSE),"")</f>
        <v/>
      </c>
      <c r="N27" s="34" t="str">
        <f>IFERROR(INDEX('Grille-NCV'!$A$1:$O$73,MATCH($A27,'Grille-NCV'!$A$2:$A$73,0)+1,WEEKDAY(N26,2)*2),"")</f>
        <v>R/C</v>
      </c>
      <c r="O27" s="3" t="str">
        <f>IFERROR(VLOOKUP(N27,ServicesNCV,2,FALSE),"")</f>
        <v/>
      </c>
    </row>
    <row r="28" spans="1:15" x14ac:dyDescent="0.25">
      <c r="A28" s="29"/>
      <c r="B28" s="35"/>
      <c r="C28" s="4">
        <f>IFERROR(VLOOKUP(B27,ServicesNCV,3,FALSE),"")</f>
        <v>0.41666666666666669</v>
      </c>
      <c r="D28" s="35"/>
      <c r="E28" s="4">
        <f>IFERROR(VLOOKUP(D27,ServicesNCV,3,FALSE),"")</f>
        <v>0.54166666666666663</v>
      </c>
      <c r="F28" s="35"/>
      <c r="G28" s="4">
        <f>IFERROR(VLOOKUP(F27,ServicesNCV,3,FALSE),"")</f>
        <v>0.54166666666666663</v>
      </c>
      <c r="H28" s="35"/>
      <c r="I28" s="4" t="str">
        <f>IFERROR(VLOOKUP(H27,ServicesNCV,3,FALSE),"")</f>
        <v/>
      </c>
      <c r="J28" s="35"/>
      <c r="K28" s="4">
        <f>IFERROR(VLOOKUP(J27,ServicesNCV,3,FALSE),"")</f>
        <v>0.58333333333333337</v>
      </c>
      <c r="L28" s="35"/>
      <c r="M28" s="4" t="str">
        <f>IFERROR(VLOOKUP(L27,ServicesNCV,3,FALSE),"")</f>
        <v/>
      </c>
      <c r="N28" s="35"/>
      <c r="O28" s="4" t="str">
        <f>IFERROR(VLOOKUP(N27,ServicesNCV,3,FALSE),"")</f>
        <v/>
      </c>
    </row>
    <row r="29" spans="1:15" x14ac:dyDescent="0.25">
      <c r="A29" s="2" t="s">
        <v>19</v>
      </c>
      <c r="B29" s="26">
        <f>B26+7</f>
        <v>42065</v>
      </c>
      <c r="C29" s="27"/>
      <c r="D29" s="26">
        <f t="shared" ref="D29" si="47">D26+7</f>
        <v>42066</v>
      </c>
      <c r="E29" s="27"/>
      <c r="F29" s="26">
        <f t="shared" ref="F29" si="48">F26+7</f>
        <v>42067</v>
      </c>
      <c r="G29" s="27"/>
      <c r="H29" s="26">
        <f t="shared" ref="H29" si="49">H26+7</f>
        <v>42068</v>
      </c>
      <c r="I29" s="27"/>
      <c r="J29" s="26">
        <f t="shared" ref="J29" si="50">J26+7</f>
        <v>42069</v>
      </c>
      <c r="K29" s="27"/>
      <c r="L29" s="26">
        <f t="shared" ref="L29" si="51">L26+7</f>
        <v>42070</v>
      </c>
      <c r="M29" s="27"/>
      <c r="N29" s="26">
        <f t="shared" ref="N29" si="52">N26+7</f>
        <v>42071</v>
      </c>
      <c r="O29" s="27"/>
    </row>
    <row r="30" spans="1:15" x14ac:dyDescent="0.25">
      <c r="A30" s="29">
        <f>INDEX('Grille-NCV'!$A$2:$A$73,MOD(MATCH(Feuil2!A27,'Grille-NCV'!$A$2:$A$73,0)+2,72))</f>
        <v>5</v>
      </c>
      <c r="B30" s="34">
        <f>IFERROR(INDEX('Grille-NCV'!$A$1:$O$73,MATCH($A30,'Grille-NCV'!$A$2:$A$73,0)+1,WEEKDAY(B29,2)*2),"")</f>
        <v>14</v>
      </c>
      <c r="C30" s="3">
        <f>IFERROR(VLOOKUP(B30,ServicesNCV,2,FALSE),"")</f>
        <v>0.4375</v>
      </c>
      <c r="D30" s="34">
        <f>IFERROR(INDEX('Grille-NCV'!$A$1:$O$73,MATCH($A30,'Grille-NCV'!$A$2:$A$73,0)+1,WEEKDAY(D29,2)*2),"")</f>
        <v>304</v>
      </c>
      <c r="E30" s="3">
        <f>IFERROR(VLOOKUP(D30,ServicesNCV,2,FALSE),"")</f>
        <v>0.43402777777777773</v>
      </c>
      <c r="F30" s="34" t="str">
        <f>IFERROR(INDEX('Grille-NCV'!$A$1:$O$73,MATCH($A30,'Grille-NCV'!$A$2:$A$73,0)+1,WEEKDAY(F29,2)*2),"")</f>
        <v>R/C</v>
      </c>
      <c r="G30" s="3" t="str">
        <f>IFERROR(VLOOKUP(F30,ServicesNCV,2,FALSE),"")</f>
        <v/>
      </c>
      <c r="H30" s="34">
        <f>IFERROR(INDEX('Grille-NCV'!$A$1:$O$73,MATCH($A30,'Grille-NCV'!$A$2:$A$73,0)+1,WEEKDAY(H29,2)*2),"")</f>
        <v>18</v>
      </c>
      <c r="I30" s="3">
        <f>IFERROR(VLOOKUP(H30,ServicesNCV,2,FALSE),"")</f>
        <v>0.4861111111111111</v>
      </c>
      <c r="J30" s="34">
        <f>IFERROR(INDEX('Grille-NCV'!$A$1:$O$73,MATCH($A30,'Grille-NCV'!$A$2:$A$73,0)+1,WEEKDAY(J29,2)*2),"")</f>
        <v>307</v>
      </c>
      <c r="K30" s="3">
        <f>IFERROR(VLOOKUP(J30,ServicesNCV,2,FALSE),"")</f>
        <v>0.67708333333333337</v>
      </c>
      <c r="L30" s="34">
        <f>IFERROR(INDEX('Grille-NCV'!$A$1:$O$73,MATCH($A30,'Grille-NCV'!$A$2:$A$73,0)+1,WEEKDAY(L29,2)*2),"")</f>
        <v>78</v>
      </c>
      <c r="M30" s="3">
        <f>IFERROR(VLOOKUP(L30,ServicesNCV,2,FALSE),"")</f>
        <v>0.6875</v>
      </c>
      <c r="N30" s="34">
        <f>IFERROR(INDEX('Grille-NCV'!$A$1:$O$73,MATCH($A30,'Grille-NCV'!$A$2:$A$73,0)+1,WEEKDAY(N29,2)*2),"")</f>
        <v>79</v>
      </c>
      <c r="O30" s="3">
        <f>IFERROR(VLOOKUP(N30,ServicesNCV,2,FALSE),"")</f>
        <v>0.70486111111111116</v>
      </c>
    </row>
    <row r="31" spans="1:15" x14ac:dyDescent="0.25">
      <c r="A31" s="29"/>
      <c r="B31" s="35"/>
      <c r="C31" s="4">
        <f>IFERROR(VLOOKUP(B30,ServicesNCV,3,FALSE),"")</f>
        <v>0.78819444444444453</v>
      </c>
      <c r="D31" s="35"/>
      <c r="E31" s="4">
        <f>IFERROR(VLOOKUP(D30,ServicesNCV,3,FALSE),"")</f>
        <v>0.79166666666666663</v>
      </c>
      <c r="F31" s="35"/>
      <c r="G31" s="4" t="str">
        <f>IFERROR(VLOOKUP(F30,ServicesNCV,3,FALSE),"")</f>
        <v/>
      </c>
      <c r="H31" s="35"/>
      <c r="I31" s="4">
        <f>IFERROR(VLOOKUP(H30,ServicesNCV,3,FALSE),"")</f>
        <v>0.86111111111111116</v>
      </c>
      <c r="J31" s="35"/>
      <c r="K31" s="4">
        <f>IFERROR(VLOOKUP(J30,ServicesNCV,3,FALSE),"")</f>
        <v>6.9444444444444441E-3</v>
      </c>
      <c r="L31" s="35"/>
      <c r="M31" s="4">
        <f>IFERROR(VLOOKUP(L30,ServicesNCV,3,FALSE),"")</f>
        <v>4.8611111111111112E-2</v>
      </c>
      <c r="N31" s="35"/>
      <c r="O31" s="4">
        <f>IFERROR(VLOOKUP(N30,ServicesNCV,3,FALSE),"")</f>
        <v>0.95486111111111116</v>
      </c>
    </row>
    <row r="32" spans="1:15" x14ac:dyDescent="0.25">
      <c r="A32" s="2" t="s">
        <v>19</v>
      </c>
      <c r="B32" s="26">
        <f>B29+7</f>
        <v>42072</v>
      </c>
      <c r="C32" s="27"/>
      <c r="D32" s="26">
        <f t="shared" ref="D32" si="53">D29+7</f>
        <v>42073</v>
      </c>
      <c r="E32" s="27"/>
      <c r="F32" s="26">
        <f t="shared" ref="F32" si="54">F29+7</f>
        <v>42074</v>
      </c>
      <c r="G32" s="27"/>
      <c r="H32" s="26">
        <f t="shared" ref="H32" si="55">H29+7</f>
        <v>42075</v>
      </c>
      <c r="I32" s="27"/>
      <c r="J32" s="26">
        <f t="shared" ref="J32" si="56">J29+7</f>
        <v>42076</v>
      </c>
      <c r="K32" s="27"/>
      <c r="L32" s="26">
        <f t="shared" ref="L32" si="57">L29+7</f>
        <v>42077</v>
      </c>
      <c r="M32" s="27"/>
      <c r="N32" s="26">
        <f t="shared" ref="N32" si="58">N29+7</f>
        <v>42078</v>
      </c>
      <c r="O32" s="27"/>
    </row>
    <row r="33" spans="1:15" x14ac:dyDescent="0.25">
      <c r="A33" s="29">
        <f>INDEX('Grille-NCV'!$A$2:$A$73,MOD(MATCH(Feuil2!A30,'Grille-NCV'!$A$2:$A$73,0)+2,72))</f>
        <v>6</v>
      </c>
      <c r="B33" s="34" t="str">
        <f>IFERROR(INDEX('Grille-NCV'!$A$1:$O$73,MATCH($A33,'Grille-NCV'!$A$2:$A$73,0)+1,WEEKDAY(B32,2)*2),"")</f>
        <v>C</v>
      </c>
      <c r="C33" s="3" t="str">
        <f>IFERROR(VLOOKUP(B33,ServicesNCV,2,FALSE),"")</f>
        <v/>
      </c>
      <c r="D33" s="34" t="str">
        <f>IFERROR(INDEX('Grille-NCV'!$A$1:$O$73,MATCH($A33,'Grille-NCV'!$A$2:$A$73,0)+1,WEEKDAY(D32,2)*2),"")</f>
        <v>R2</v>
      </c>
      <c r="E33" s="3" t="str">
        <f>IFERROR(VLOOKUP(D33,ServicesNCV,2,FALSE),"")</f>
        <v/>
      </c>
      <c r="F33" s="34">
        <f>IFERROR(INDEX('Grille-NCV'!$A$1:$O$73,MATCH($A33,'Grille-NCV'!$A$2:$A$73,0)+1,WEEKDAY(F32,2)*2),"")</f>
        <v>307</v>
      </c>
      <c r="G33" s="3">
        <f>IFERROR(VLOOKUP(F33,ServicesNCV,2,FALSE),"")</f>
        <v>0.67708333333333337</v>
      </c>
      <c r="H33" s="34">
        <f>IFERROR(INDEX('Grille-NCV'!$A$1:$O$73,MATCH($A33,'Grille-NCV'!$A$2:$A$73,0)+1,WEEKDAY(H32,2)*2),"")</f>
        <v>20</v>
      </c>
      <c r="I33" s="3">
        <f>IFERROR(VLOOKUP(H33,ServicesNCV,2,FALSE),"")</f>
        <v>0.59375</v>
      </c>
      <c r="J33" s="34">
        <f>IFERROR(INDEX('Grille-NCV'!$A$1:$O$73,MATCH($A33,'Grille-NCV'!$A$2:$A$73,0)+1,WEEKDAY(J32,2)*2),"")</f>
        <v>24</v>
      </c>
      <c r="K33" s="3">
        <f>IFERROR(VLOOKUP(J33,ServicesNCV,2,FALSE),"")</f>
        <v>0.54513888888888895</v>
      </c>
      <c r="L33" s="34" t="str">
        <f>IFERROR(INDEX('Grille-NCV'!$A$1:$O$73,MATCH($A33,'Grille-NCV'!$A$2:$A$73,0)+1,WEEKDAY(L32,2)*2),"")</f>
        <v>C</v>
      </c>
      <c r="M33" s="3" t="str">
        <f>IFERROR(VLOOKUP(L33,ServicesNCV,2,FALSE),"")</f>
        <v/>
      </c>
      <c r="N33" s="34" t="str">
        <f>IFERROR(INDEX('Grille-NCV'!$A$1:$O$73,MATCH($A33,'Grille-NCV'!$A$2:$A$73,0)+1,WEEKDAY(N32,2)*2),"")</f>
        <v>R</v>
      </c>
      <c r="O33" s="3" t="str">
        <f>IFERROR(VLOOKUP(N33,ServicesNCV,2,FALSE),"")</f>
        <v/>
      </c>
    </row>
    <row r="34" spans="1:15" x14ac:dyDescent="0.25">
      <c r="A34" s="29"/>
      <c r="B34" s="35"/>
      <c r="C34" s="4" t="str">
        <f>IFERROR(VLOOKUP(B33,ServicesNCV,3,FALSE),"")</f>
        <v/>
      </c>
      <c r="D34" s="35"/>
      <c r="E34" s="4" t="str">
        <f>IFERROR(VLOOKUP(D33,ServicesNCV,3,FALSE),"")</f>
        <v/>
      </c>
      <c r="F34" s="35"/>
      <c r="G34" s="4">
        <f>IFERROR(VLOOKUP(F33,ServicesNCV,3,FALSE),"")</f>
        <v>6.9444444444444441E-3</v>
      </c>
      <c r="H34" s="35"/>
      <c r="I34" s="4">
        <f>IFERROR(VLOOKUP(H33,ServicesNCV,3,FALSE),"")</f>
        <v>0.94097222222222221</v>
      </c>
      <c r="J34" s="35"/>
      <c r="K34" s="4">
        <f>IFERROR(VLOOKUP(J33,ServicesNCV,3,FALSE),"")</f>
        <v>0.89930555555555547</v>
      </c>
      <c r="L34" s="35"/>
      <c r="M34" s="4" t="str">
        <f>IFERROR(VLOOKUP(L33,ServicesNCV,3,FALSE),"")</f>
        <v/>
      </c>
      <c r="N34" s="35"/>
      <c r="O34" s="4" t="str">
        <f>IFERROR(VLOOKUP(N33,ServicesNCV,3,FALSE),"")</f>
        <v/>
      </c>
    </row>
    <row r="35" spans="1:15" x14ac:dyDescent="0.25">
      <c r="A35" s="2" t="s">
        <v>19</v>
      </c>
      <c r="B35" s="26">
        <f>B32+7</f>
        <v>42079</v>
      </c>
      <c r="C35" s="27"/>
      <c r="D35" s="26">
        <f t="shared" ref="D35" si="59">D32+7</f>
        <v>42080</v>
      </c>
      <c r="E35" s="27"/>
      <c r="F35" s="26">
        <f t="shared" ref="F35" si="60">F32+7</f>
        <v>42081</v>
      </c>
      <c r="G35" s="27"/>
      <c r="H35" s="26">
        <f t="shared" ref="H35" si="61">H32+7</f>
        <v>42082</v>
      </c>
      <c r="I35" s="27"/>
      <c r="J35" s="26">
        <f t="shared" ref="J35" si="62">J32+7</f>
        <v>42083</v>
      </c>
      <c r="K35" s="27"/>
      <c r="L35" s="26">
        <f t="shared" ref="L35" si="63">L32+7</f>
        <v>42084</v>
      </c>
      <c r="M35" s="27"/>
      <c r="N35" s="26">
        <f t="shared" ref="N35" si="64">N32+7</f>
        <v>42085</v>
      </c>
      <c r="O35" s="27"/>
    </row>
    <row r="36" spans="1:15" x14ac:dyDescent="0.25">
      <c r="A36" s="29">
        <f>INDEX('Grille-NCV'!$A$2:$A$73,MOD(MATCH(Feuil2!A33,'Grille-NCV'!$A$2:$A$73,0)+2,72))</f>
        <v>7</v>
      </c>
      <c r="B36" s="34">
        <f>IFERROR(INDEX('Grille-NCV'!$A$1:$O$73,MATCH($A36,'Grille-NCV'!$A$2:$A$73,0)+1,WEEKDAY(B35,2)*2),"")</f>
        <v>304</v>
      </c>
      <c r="C36" s="3">
        <f>IFERROR(VLOOKUP(B36,ServicesNCV,2,FALSE),"")</f>
        <v>0.43402777777777773</v>
      </c>
      <c r="D36" s="34">
        <f>IFERROR(INDEX('Grille-NCV'!$A$1:$O$73,MATCH($A36,'Grille-NCV'!$A$2:$A$73,0)+1,WEEKDAY(D35,2)*2),"")</f>
        <v>16</v>
      </c>
      <c r="E36" s="3">
        <f>IFERROR(VLOOKUP(D36,ServicesNCV,2,FALSE),"")</f>
        <v>0.46527777777777773</v>
      </c>
      <c r="F36" s="34" t="str">
        <f>IFERROR(INDEX('Grille-NCV'!$A$1:$O$73,MATCH($A36,'Grille-NCV'!$A$2:$A$73,0)+1,WEEKDAY(F35,2)*2),"")</f>
        <v>C</v>
      </c>
      <c r="G36" s="3" t="str">
        <f>IFERROR(VLOOKUP(F36,ServicesNCV,2,FALSE),"")</f>
        <v/>
      </c>
      <c r="H36" s="34">
        <f>IFERROR(INDEX('Grille-NCV'!$A$1:$O$73,MATCH($A36,'Grille-NCV'!$A$2:$A$73,0)+1,WEEKDAY(H35,2)*2),"")</f>
        <v>9</v>
      </c>
      <c r="I36" s="3">
        <f>IFERROR(VLOOKUP(H36,ServicesNCV,2,FALSE),"")</f>
        <v>0.23611111111111113</v>
      </c>
      <c r="J36" s="34">
        <f>IFERROR(INDEX('Grille-NCV'!$A$1:$O$73,MATCH($A36,'Grille-NCV'!$A$2:$A$73,0)+1,WEEKDAY(J35,2)*2),"")</f>
        <v>302</v>
      </c>
      <c r="K36" s="3">
        <f>IFERROR(VLOOKUP(J36,ServicesNCV,2,FALSE),"")</f>
        <v>0.20138888888888887</v>
      </c>
      <c r="L36" s="34">
        <f>IFERROR(INDEX('Grille-NCV'!$A$1:$O$73,MATCH($A36,'Grille-NCV'!$A$2:$A$73,0)+1,WEEKDAY(L35,2)*2),"")</f>
        <v>62</v>
      </c>
      <c r="M36" s="3">
        <f>IFERROR(VLOOKUP(L36,ServicesNCV,2,FALSE),"")</f>
        <v>0.16666666666666666</v>
      </c>
      <c r="N36" s="34">
        <f>IFERROR(INDEX('Grille-NCV'!$A$1:$O$73,MATCH($A36,'Grille-NCV'!$A$2:$A$73,0)+1,WEEKDAY(N35,2)*2),"")</f>
        <v>62</v>
      </c>
      <c r="O36" s="3">
        <f>IFERROR(VLOOKUP(N36,ServicesNCV,2,FALSE),"")</f>
        <v>0.16666666666666666</v>
      </c>
    </row>
    <row r="37" spans="1:15" x14ac:dyDescent="0.25">
      <c r="A37" s="29"/>
      <c r="B37" s="35"/>
      <c r="C37" s="4">
        <f>IFERROR(VLOOKUP(B36,ServicesNCV,3,FALSE),"")</f>
        <v>0.79166666666666663</v>
      </c>
      <c r="D37" s="35"/>
      <c r="E37" s="4">
        <f>IFERROR(VLOOKUP(D36,ServicesNCV,3,FALSE),"")</f>
        <v>0.81944444444444453</v>
      </c>
      <c r="F37" s="35"/>
      <c r="G37" s="4" t="str">
        <f>IFERROR(VLOOKUP(F36,ServicesNCV,3,FALSE),"")</f>
        <v/>
      </c>
      <c r="H37" s="35"/>
      <c r="I37" s="4">
        <f>IFERROR(VLOOKUP(H36,ServicesNCV,3,FALSE),"")</f>
        <v>0.60416666666666663</v>
      </c>
      <c r="J37" s="35"/>
      <c r="K37" s="4">
        <f>IFERROR(VLOOKUP(J36,ServicesNCV,3,FALSE),"")</f>
        <v>0.54513888888888895</v>
      </c>
      <c r="L37" s="35"/>
      <c r="M37" s="4">
        <f>IFERROR(VLOOKUP(L36,ServicesNCV,3,FALSE),"")</f>
        <v>0.5</v>
      </c>
      <c r="N37" s="35"/>
      <c r="O37" s="4">
        <f>IFERROR(VLOOKUP(N36,ServicesNCV,3,FALSE),"")</f>
        <v>0.5</v>
      </c>
    </row>
    <row r="38" spans="1:15" x14ac:dyDescent="0.25">
      <c r="A38" s="2" t="s">
        <v>19</v>
      </c>
      <c r="B38" s="26">
        <f>B35+7</f>
        <v>42086</v>
      </c>
      <c r="C38" s="27"/>
      <c r="D38" s="26">
        <f t="shared" ref="D38" si="65">D35+7</f>
        <v>42087</v>
      </c>
      <c r="E38" s="27"/>
      <c r="F38" s="26">
        <f t="shared" ref="F38" si="66">F35+7</f>
        <v>42088</v>
      </c>
      <c r="G38" s="27"/>
      <c r="H38" s="26">
        <f t="shared" ref="H38" si="67">H35+7</f>
        <v>42089</v>
      </c>
      <c r="I38" s="27"/>
      <c r="J38" s="26">
        <f t="shared" ref="J38" si="68">J35+7</f>
        <v>42090</v>
      </c>
      <c r="K38" s="27"/>
      <c r="L38" s="26">
        <f t="shared" ref="L38" si="69">L35+7</f>
        <v>42091</v>
      </c>
      <c r="M38" s="27"/>
      <c r="N38" s="26">
        <f t="shared" ref="N38" si="70">N35+7</f>
        <v>42092</v>
      </c>
      <c r="O38" s="27"/>
    </row>
    <row r="39" spans="1:15" x14ac:dyDescent="0.25">
      <c r="A39" s="29">
        <f>INDEX('Grille-NCV'!$A$2:$A$73,MOD(MATCH(Feuil2!A36,'Grille-NCV'!$A$2:$A$73,0)+2,72))</f>
        <v>8</v>
      </c>
      <c r="B39" s="34">
        <f>IFERROR(INDEX('Grille-NCV'!$A$1:$O$73,MATCH($A39,'Grille-NCV'!$A$2:$A$73,0)+1,WEEKDAY(B38,2)*2),"")</f>
        <v>300</v>
      </c>
      <c r="C39" s="3">
        <f>IFERROR(VLOOKUP(B39,ServicesNCV,2,FALSE),"")</f>
        <v>0.16666666666666666</v>
      </c>
      <c r="D39" s="34" t="str">
        <f>IFERROR(INDEX('Grille-NCV'!$A$1:$O$73,MATCH($A39,'Grille-NCV'!$A$2:$A$73,0)+1,WEEKDAY(D38,2)*2),"")</f>
        <v>R</v>
      </c>
      <c r="E39" s="3" t="str">
        <f>IFERROR(VLOOKUP(D39,ServicesNCV,2,FALSE),"")</f>
        <v/>
      </c>
      <c r="F39" s="34">
        <f>IFERROR(INDEX('Grille-NCV'!$A$1:$O$73,MATCH($A39,'Grille-NCV'!$A$2:$A$73,0)+1,WEEKDAY(F38,2)*2),"")</f>
        <v>30</v>
      </c>
      <c r="G39" s="3">
        <f>IFERROR(VLOOKUP(F39,ServicesNCV,2,FALSE),"")</f>
        <v>0.33333333333333331</v>
      </c>
      <c r="H39" s="34">
        <f>IFERROR(INDEX('Grille-NCV'!$A$1:$O$73,MATCH($A39,'Grille-NCV'!$A$2:$A$73,0)+1,WEEKDAY(H38,2)*2),"")</f>
        <v>15</v>
      </c>
      <c r="I39" s="3">
        <f>IFERROR(VLOOKUP(H39,ServicesNCV,2,FALSE),"")</f>
        <v>0.57638888888888895</v>
      </c>
      <c r="J39" s="34">
        <f>IFERROR(INDEX('Grille-NCV'!$A$1:$O$73,MATCH($A39,'Grille-NCV'!$A$2:$A$73,0)+1,WEEKDAY(J38,2)*2),"")</f>
        <v>15</v>
      </c>
      <c r="K39" s="3">
        <f>IFERROR(VLOOKUP(J39,ServicesNCV,2,FALSE),"")</f>
        <v>0.57638888888888895</v>
      </c>
      <c r="L39" s="34" t="str">
        <f>IFERROR(INDEX('Grille-NCV'!$A$1:$O$73,MATCH($A39,'Grille-NCV'!$A$2:$A$73,0)+1,WEEKDAY(L38,2)*2),"")</f>
        <v>C</v>
      </c>
      <c r="M39" s="3" t="str">
        <f>IFERROR(VLOOKUP(L39,ServicesNCV,2,FALSE),"")</f>
        <v/>
      </c>
      <c r="N39" s="34" t="str">
        <f>IFERROR(INDEX('Grille-NCV'!$A$1:$O$73,MATCH($A39,'Grille-NCV'!$A$2:$A$73,0)+1,WEEKDAY(N38,2)*2),"")</f>
        <v>R/C</v>
      </c>
      <c r="O39" s="3" t="str">
        <f>IFERROR(VLOOKUP(N39,ServicesNCV,2,FALSE),"")</f>
        <v/>
      </c>
    </row>
    <row r="40" spans="1:15" x14ac:dyDescent="0.25">
      <c r="A40" s="29"/>
      <c r="B40" s="35"/>
      <c r="C40" s="4">
        <f>IFERROR(VLOOKUP(B39,ServicesNCV,3,FALSE),"")</f>
        <v>0.54166666666666663</v>
      </c>
      <c r="D40" s="35"/>
      <c r="E40" s="4" t="str">
        <f>IFERROR(VLOOKUP(D39,ServicesNCV,3,FALSE),"")</f>
        <v/>
      </c>
      <c r="F40" s="35"/>
      <c r="G40" s="4">
        <f>IFERROR(VLOOKUP(F39,ServicesNCV,3,FALSE),"")</f>
        <v>0.70138888888888884</v>
      </c>
      <c r="H40" s="35"/>
      <c r="I40" s="4">
        <f>IFERROR(VLOOKUP(H39,ServicesNCV,3,FALSE),"")</f>
        <v>0.89930555555555547</v>
      </c>
      <c r="J40" s="35"/>
      <c r="K40" s="4">
        <f>IFERROR(VLOOKUP(J39,ServicesNCV,3,FALSE),"")</f>
        <v>0.89930555555555547</v>
      </c>
      <c r="L40" s="35"/>
      <c r="M40" s="4" t="str">
        <f>IFERROR(VLOOKUP(L39,ServicesNCV,3,FALSE),"")</f>
        <v/>
      </c>
      <c r="N40" s="35"/>
      <c r="O40" s="4" t="str">
        <f>IFERROR(VLOOKUP(N39,ServicesNCV,3,FALSE),"")</f>
        <v/>
      </c>
    </row>
    <row r="41" spans="1:15" x14ac:dyDescent="0.25">
      <c r="A41" s="2" t="s">
        <v>19</v>
      </c>
      <c r="B41" s="26">
        <f>B38+7</f>
        <v>42093</v>
      </c>
      <c r="C41" s="27"/>
      <c r="D41" s="26">
        <f t="shared" ref="D41" si="71">D38+7</f>
        <v>42094</v>
      </c>
      <c r="E41" s="27"/>
      <c r="F41" s="26">
        <f t="shared" ref="F41" si="72">F38+7</f>
        <v>42095</v>
      </c>
      <c r="G41" s="27"/>
      <c r="H41" s="26">
        <f t="shared" ref="H41" si="73">H38+7</f>
        <v>42096</v>
      </c>
      <c r="I41" s="27"/>
      <c r="J41" s="26">
        <f t="shared" ref="J41" si="74">J38+7</f>
        <v>42097</v>
      </c>
      <c r="K41" s="27"/>
      <c r="L41" s="26">
        <f t="shared" ref="L41" si="75">L38+7</f>
        <v>42098</v>
      </c>
      <c r="M41" s="27"/>
      <c r="N41" s="26">
        <f t="shared" ref="N41" si="76">N38+7</f>
        <v>42099</v>
      </c>
      <c r="O41" s="27"/>
    </row>
    <row r="42" spans="1:15" x14ac:dyDescent="0.25">
      <c r="A42" s="29">
        <f>INDEX('Grille-NCV'!$A$2:$A$73,MOD(MATCH(Feuil2!A39,'Grille-NCV'!$A$2:$A$73,0)+2,72))</f>
        <v>9</v>
      </c>
      <c r="B42" s="34" t="str">
        <f>IFERROR(INDEX('Grille-NCV'!$A$1:$O$73,MATCH($A42,'Grille-NCV'!$A$2:$A$73,0)+1,WEEKDAY(B41,2)*2),"")</f>
        <v>R/C</v>
      </c>
      <c r="C42" s="3" t="str">
        <f>IFERROR(VLOOKUP(B42,ServicesNCV,2,FALSE),"")</f>
        <v/>
      </c>
      <c r="D42" s="34">
        <f>IFERROR(INDEX('Grille-NCV'!$A$1:$O$73,MATCH($A42,'Grille-NCV'!$A$2:$A$73,0)+1,WEEKDAY(D41,2)*2),"")</f>
        <v>14</v>
      </c>
      <c r="E42" s="3">
        <f>IFERROR(VLOOKUP(D42,ServicesNCV,2,FALSE),"")</f>
        <v>0.4375</v>
      </c>
      <c r="F42" s="34" t="str">
        <f>IFERROR(INDEX('Grille-NCV'!$A$1:$O$73,MATCH($A42,'Grille-NCV'!$A$2:$A$73,0)+1,WEEKDAY(F41,2)*2),"")</f>
        <v>R/C</v>
      </c>
      <c r="G42" s="3" t="str">
        <f>IFERROR(VLOOKUP(F42,ServicesNCV,2,FALSE),"")</f>
        <v/>
      </c>
      <c r="H42" s="34">
        <f>IFERROR(INDEX('Grille-NCV'!$A$1:$O$73,MATCH($A42,'Grille-NCV'!$A$2:$A$73,0)+1,WEEKDAY(H41,2)*2),"")</f>
        <v>307</v>
      </c>
      <c r="I42" s="3">
        <f>IFERROR(VLOOKUP(H42,ServicesNCV,2,FALSE),"")</f>
        <v>0.67708333333333337</v>
      </c>
      <c r="J42" s="34">
        <f>IFERROR(INDEX('Grille-NCV'!$A$1:$O$73,MATCH($A42,'Grille-NCV'!$A$2:$A$73,0)+1,WEEKDAY(J41,2)*2),"")</f>
        <v>20</v>
      </c>
      <c r="K42" s="3">
        <f>IFERROR(VLOOKUP(J42,ServicesNCV,2,FALSE),"")</f>
        <v>0.59375</v>
      </c>
      <c r="L42" s="34">
        <f>IFERROR(INDEX('Grille-NCV'!$A$1:$O$73,MATCH($A42,'Grille-NCV'!$A$2:$A$73,0)+1,WEEKDAY(L41,2)*2),"")</f>
        <v>74</v>
      </c>
      <c r="M42" s="3">
        <f>IFERROR(VLOOKUP(L42,ServicesNCV,2,FALSE),"")</f>
        <v>0.56597222222222221</v>
      </c>
      <c r="N42" s="34">
        <f>IFERROR(INDEX('Grille-NCV'!$A$1:$O$73,MATCH($A42,'Grille-NCV'!$A$2:$A$73,0)+1,WEEKDAY(N41,2)*2),"")</f>
        <v>73</v>
      </c>
      <c r="O42" s="3">
        <f>IFERROR(VLOOKUP(N42,ServicesNCV,2,FALSE),"")</f>
        <v>0.51736111111111105</v>
      </c>
    </row>
    <row r="43" spans="1:15" x14ac:dyDescent="0.25">
      <c r="A43" s="29"/>
      <c r="B43" s="35"/>
      <c r="C43" s="4" t="str">
        <f>IFERROR(VLOOKUP(B42,ServicesNCV,3,FALSE),"")</f>
        <v/>
      </c>
      <c r="D43" s="35"/>
      <c r="E43" s="4">
        <f>IFERROR(VLOOKUP(D42,ServicesNCV,3,FALSE),"")</f>
        <v>0.78819444444444453</v>
      </c>
      <c r="F43" s="35"/>
      <c r="G43" s="4" t="str">
        <f>IFERROR(VLOOKUP(F42,ServicesNCV,3,FALSE),"")</f>
        <v/>
      </c>
      <c r="H43" s="35"/>
      <c r="I43" s="4">
        <f>IFERROR(VLOOKUP(H42,ServicesNCV,3,FALSE),"")</f>
        <v>6.9444444444444441E-3</v>
      </c>
      <c r="J43" s="35"/>
      <c r="K43" s="4">
        <f>IFERROR(VLOOKUP(J42,ServicesNCV,3,FALSE),"")</f>
        <v>0.94097222222222221</v>
      </c>
      <c r="L43" s="35"/>
      <c r="M43" s="4">
        <f>IFERROR(VLOOKUP(L42,ServicesNCV,3,FALSE),"")</f>
        <v>0.93402777777777779</v>
      </c>
      <c r="N43" s="35"/>
      <c r="O43" s="4">
        <f>IFERROR(VLOOKUP(N42,ServicesNCV,3,FALSE),"")</f>
        <v>0.86111111111111116</v>
      </c>
    </row>
    <row r="44" spans="1:15" x14ac:dyDescent="0.25">
      <c r="A44" s="2" t="s">
        <v>19</v>
      </c>
      <c r="B44" s="26">
        <f>B41+7</f>
        <v>42100</v>
      </c>
      <c r="C44" s="27"/>
      <c r="D44" s="26">
        <f t="shared" ref="D44" si="77">D41+7</f>
        <v>42101</v>
      </c>
      <c r="E44" s="27"/>
      <c r="F44" s="26">
        <f t="shared" ref="F44" si="78">F41+7</f>
        <v>42102</v>
      </c>
      <c r="G44" s="27"/>
      <c r="H44" s="26">
        <f t="shared" ref="H44" si="79">H41+7</f>
        <v>42103</v>
      </c>
      <c r="I44" s="27"/>
      <c r="J44" s="26">
        <f t="shared" ref="J44" si="80">J41+7</f>
        <v>42104</v>
      </c>
      <c r="K44" s="27"/>
      <c r="L44" s="26">
        <f t="shared" ref="L44" si="81">L41+7</f>
        <v>42105</v>
      </c>
      <c r="M44" s="27"/>
      <c r="N44" s="26">
        <f t="shared" ref="N44" si="82">N41+7</f>
        <v>42106</v>
      </c>
      <c r="O44" s="27"/>
    </row>
    <row r="45" spans="1:15" x14ac:dyDescent="0.25">
      <c r="A45" s="29">
        <f>INDEX('Grille-NCV'!$A$2:$A$73,MOD(MATCH(Feuil2!A42,'Grille-NCV'!$A$2:$A$73,0)+2,72))</f>
        <v>10</v>
      </c>
      <c r="B45" s="34" t="str">
        <f>IFERROR(INDEX('Grille-NCV'!$A$1:$O$73,MATCH($A45,'Grille-NCV'!$A$2:$A$73,0)+1,WEEKDAY(B44,2)*2),"")</f>
        <v>C</v>
      </c>
      <c r="C45" s="3" t="str">
        <f>IFERROR(VLOOKUP(B45,ServicesNCV,2,FALSE),"")</f>
        <v/>
      </c>
      <c r="D45" s="34">
        <f>IFERROR(INDEX('Grille-NCV'!$A$1:$O$73,MATCH($A45,'Grille-NCV'!$A$2:$A$73,0)+1,WEEKDAY(D44,2)*2),"")</f>
        <v>30</v>
      </c>
      <c r="E45" s="3">
        <f>IFERROR(VLOOKUP(D45,ServicesNCV,2,FALSE),"")</f>
        <v>0.33333333333333331</v>
      </c>
      <c r="F45" s="34" t="str">
        <f>IFERROR(INDEX('Grille-NCV'!$A$1:$O$73,MATCH($A45,'Grille-NCV'!$A$2:$A$73,0)+1,WEEKDAY(F44,2)*2),"")</f>
        <v>R</v>
      </c>
      <c r="G45" s="3" t="str">
        <f>IFERROR(VLOOKUP(F45,ServicesNCV,2,FALSE),"")</f>
        <v/>
      </c>
      <c r="H45" s="34">
        <f>IFERROR(INDEX('Grille-NCV'!$A$1:$O$73,MATCH($A45,'Grille-NCV'!$A$2:$A$73,0)+1,WEEKDAY(H44,2)*2),"")</f>
        <v>12</v>
      </c>
      <c r="I45" s="3">
        <f>IFERROR(VLOOKUP(H45,ServicesNCV,2,FALSE),"")</f>
        <v>0.28819444444444448</v>
      </c>
      <c r="J45" s="34">
        <f>IFERROR(INDEX('Grille-NCV'!$A$1:$O$73,MATCH($A45,'Grille-NCV'!$A$2:$A$73,0)+1,WEEKDAY(J44,2)*2),"")</f>
        <v>2</v>
      </c>
      <c r="K45" s="3">
        <f>IFERROR(VLOOKUP(J45,ServicesNCV,2,FALSE),"")</f>
        <v>0.19791666666666666</v>
      </c>
      <c r="L45" s="34" t="str">
        <f>IFERROR(INDEX('Grille-NCV'!$A$1:$O$73,MATCH($A45,'Grille-NCV'!$A$2:$A$73,0)+1,WEEKDAY(L44,2)*2),"")</f>
        <v>R/C</v>
      </c>
      <c r="M45" s="3" t="str">
        <f>IFERROR(VLOOKUP(L45,ServicesNCV,2,FALSE),"")</f>
        <v/>
      </c>
      <c r="N45" s="34" t="str">
        <f>IFERROR(INDEX('Grille-NCV'!$A$1:$O$73,MATCH($A45,'Grille-NCV'!$A$2:$A$73,0)+1,WEEKDAY(N44,2)*2),"")</f>
        <v>C</v>
      </c>
      <c r="O45" s="3" t="str">
        <f>IFERROR(VLOOKUP(N45,ServicesNCV,2,FALSE),"")</f>
        <v/>
      </c>
    </row>
    <row r="46" spans="1:15" x14ac:dyDescent="0.25">
      <c r="A46" s="29"/>
      <c r="B46" s="35"/>
      <c r="C46" s="4" t="str">
        <f>IFERROR(VLOOKUP(B45,ServicesNCV,3,FALSE),"")</f>
        <v/>
      </c>
      <c r="D46" s="35"/>
      <c r="E46" s="4">
        <f>IFERROR(VLOOKUP(D45,ServicesNCV,3,FALSE),"")</f>
        <v>0.70138888888888884</v>
      </c>
      <c r="F46" s="35"/>
      <c r="G46" s="4" t="str">
        <f>IFERROR(VLOOKUP(F45,ServicesNCV,3,FALSE),"")</f>
        <v/>
      </c>
      <c r="H46" s="35"/>
      <c r="I46" s="4">
        <f>IFERROR(VLOOKUP(H45,ServicesNCV,3,FALSE),"")</f>
        <v>0.58333333333333337</v>
      </c>
      <c r="J46" s="35"/>
      <c r="K46" s="4">
        <f>IFERROR(VLOOKUP(J45,ServicesNCV,3,FALSE),"")</f>
        <v>0.5625</v>
      </c>
      <c r="L46" s="35"/>
      <c r="M46" s="4" t="str">
        <f>IFERROR(VLOOKUP(L45,ServicesNCV,3,FALSE),"")</f>
        <v/>
      </c>
      <c r="N46" s="35"/>
      <c r="O46" s="4" t="str">
        <f>IFERROR(VLOOKUP(N45,ServicesNCV,3,FALSE),"")</f>
        <v/>
      </c>
    </row>
    <row r="47" spans="1:15" x14ac:dyDescent="0.25">
      <c r="A47" s="2" t="s">
        <v>19</v>
      </c>
      <c r="B47" s="26">
        <f>B44+7</f>
        <v>42107</v>
      </c>
      <c r="C47" s="27"/>
      <c r="D47" s="26">
        <f t="shared" ref="D47" si="83">D44+7</f>
        <v>42108</v>
      </c>
      <c r="E47" s="27"/>
      <c r="F47" s="26">
        <f t="shared" ref="F47" si="84">F44+7</f>
        <v>42109</v>
      </c>
      <c r="G47" s="27"/>
      <c r="H47" s="26">
        <f t="shared" ref="H47" si="85">H44+7</f>
        <v>42110</v>
      </c>
      <c r="I47" s="27"/>
      <c r="J47" s="26">
        <f t="shared" ref="J47" si="86">J44+7</f>
        <v>42111</v>
      </c>
      <c r="K47" s="27"/>
      <c r="L47" s="26">
        <f t="shared" ref="L47" si="87">L44+7</f>
        <v>42112</v>
      </c>
      <c r="M47" s="27"/>
      <c r="N47" s="26">
        <f t="shared" ref="N47" si="88">N44+7</f>
        <v>42113</v>
      </c>
      <c r="O47" s="27"/>
    </row>
    <row r="48" spans="1:15" x14ac:dyDescent="0.25">
      <c r="A48" s="29">
        <f>INDEX('Grille-NCV'!$A$2:$A$73,MOD(MATCH(Feuil2!A45,'Grille-NCV'!$A$2:$A$73,0)+2,72))</f>
        <v>-10.1</v>
      </c>
      <c r="B48" s="34">
        <f>IFERROR(INDEX('Grille-NCV'!$A$1:$O$73,MATCH($A48,'Grille-NCV'!$A$2:$A$73,0)+1,WEEKDAY(B47,2)*2),"")</f>
        <v>0</v>
      </c>
      <c r="C48" s="3" t="str">
        <f>IFERROR(VLOOKUP(B48,ServicesNCV,2,FALSE),"")</f>
        <v/>
      </c>
      <c r="D48" s="34">
        <f>IFERROR(INDEX('Grille-NCV'!$A$1:$O$73,MATCH($A48,'Grille-NCV'!$A$2:$A$73,0)+1,WEEKDAY(D47,2)*2),"")</f>
        <v>0</v>
      </c>
      <c r="E48" s="3" t="str">
        <f>IFERROR(VLOOKUP(D48,ServicesNCV,2,FALSE),"")</f>
        <v/>
      </c>
      <c r="F48" s="34">
        <f>IFERROR(INDEX('Grille-NCV'!$A$1:$O$73,MATCH($A48,'Grille-NCV'!$A$2:$A$73,0)+1,WEEKDAY(F47,2)*2),"")</f>
        <v>0</v>
      </c>
      <c r="G48" s="3" t="str">
        <f>IFERROR(VLOOKUP(F48,ServicesNCV,2,FALSE),"")</f>
        <v/>
      </c>
      <c r="H48" s="34">
        <f>IFERROR(INDEX('Grille-NCV'!$A$1:$O$73,MATCH($A48,'Grille-NCV'!$A$2:$A$73,0)+1,WEEKDAY(H47,2)*2),"")</f>
        <v>0</v>
      </c>
      <c r="I48" s="3" t="str">
        <f>IFERROR(VLOOKUP(H48,ServicesNCV,2,FALSE),"")</f>
        <v/>
      </c>
      <c r="J48" s="34">
        <f>IFERROR(INDEX('Grille-NCV'!$A$1:$O$73,MATCH($A48,'Grille-NCV'!$A$2:$A$73,0)+1,WEEKDAY(J47,2)*2),"")</f>
        <v>0</v>
      </c>
      <c r="K48" s="3" t="str">
        <f>IFERROR(VLOOKUP(J48,ServicesNCV,2,FALSE),"")</f>
        <v/>
      </c>
      <c r="L48" s="34">
        <f>IFERROR(INDEX('Grille-NCV'!$A$1:$O$73,MATCH($A48,'Grille-NCV'!$A$2:$A$73,0)+1,WEEKDAY(L47,2)*2),"")</f>
        <v>0</v>
      </c>
      <c r="M48" s="3" t="str">
        <f>IFERROR(VLOOKUP(L48,ServicesNCV,2,FALSE),"")</f>
        <v/>
      </c>
      <c r="N48" s="34">
        <f>IFERROR(INDEX('Grille-NCV'!$A$1:$O$73,MATCH($A48,'Grille-NCV'!$A$2:$A$73,0)+1,WEEKDAY(N47,2)*2),"")</f>
        <v>0</v>
      </c>
      <c r="O48" s="3" t="str">
        <f>IFERROR(VLOOKUP(N48,ServicesNCV,2,FALSE),"")</f>
        <v/>
      </c>
    </row>
    <row r="49" spans="1:15" x14ac:dyDescent="0.25">
      <c r="A49" s="29"/>
      <c r="B49" s="35"/>
      <c r="C49" s="4" t="str">
        <f>IFERROR(VLOOKUP(B48,ServicesNCV,3,FALSE),"")</f>
        <v/>
      </c>
      <c r="D49" s="35"/>
      <c r="E49" s="4" t="str">
        <f>IFERROR(VLOOKUP(D48,ServicesNCV,3,FALSE),"")</f>
        <v/>
      </c>
      <c r="F49" s="35"/>
      <c r="G49" s="4" t="str">
        <f>IFERROR(VLOOKUP(F48,ServicesNCV,3,FALSE),"")</f>
        <v/>
      </c>
      <c r="H49" s="35"/>
      <c r="I49" s="4" t="str">
        <f>IFERROR(VLOOKUP(H48,ServicesNCV,3,FALSE),"")</f>
        <v/>
      </c>
      <c r="J49" s="35"/>
      <c r="K49" s="4" t="str">
        <f>IFERROR(VLOOKUP(J48,ServicesNCV,3,FALSE),"")</f>
        <v/>
      </c>
      <c r="L49" s="35"/>
      <c r="M49" s="4" t="str">
        <f>IFERROR(VLOOKUP(L48,ServicesNCV,3,FALSE),"")</f>
        <v/>
      </c>
      <c r="N49" s="35"/>
      <c r="O49" s="4" t="str">
        <f>IFERROR(VLOOKUP(N48,ServicesNCV,3,FALSE),"")</f>
        <v/>
      </c>
    </row>
    <row r="50" spans="1:15" x14ac:dyDescent="0.25">
      <c r="A50" s="2" t="s">
        <v>19</v>
      </c>
      <c r="B50" s="26">
        <f>B47+7</f>
        <v>42114</v>
      </c>
      <c r="C50" s="27"/>
      <c r="D50" s="26">
        <f t="shared" ref="D50" si="89">D47+7</f>
        <v>42115</v>
      </c>
      <c r="E50" s="27"/>
      <c r="F50" s="26">
        <f t="shared" ref="F50" si="90">F47+7</f>
        <v>42116</v>
      </c>
      <c r="G50" s="27"/>
      <c r="H50" s="26">
        <f t="shared" ref="H50" si="91">H47+7</f>
        <v>42117</v>
      </c>
      <c r="I50" s="27"/>
      <c r="J50" s="26">
        <f t="shared" ref="J50" si="92">J47+7</f>
        <v>42118</v>
      </c>
      <c r="K50" s="27"/>
      <c r="L50" s="26">
        <f t="shared" ref="L50" si="93">L47+7</f>
        <v>42119</v>
      </c>
      <c r="M50" s="27"/>
      <c r="N50" s="26">
        <f t="shared" ref="N50" si="94">N47+7</f>
        <v>42120</v>
      </c>
      <c r="O50" s="27"/>
    </row>
    <row r="51" spans="1:15" x14ac:dyDescent="0.25">
      <c r="A51" s="29">
        <f>INDEX('Grille-NCV'!$A$2:$A$73,MOD(MATCH(Feuil2!A48,'Grille-NCV'!$A$2:$A$73,0)+2,72))</f>
        <v>-10.199999999999999</v>
      </c>
      <c r="B51" s="34">
        <f>IFERROR(INDEX('Grille-NCV'!$A$1:$O$73,MATCH($A51,'Grille-NCV'!$A$2:$A$73,0)+1,WEEKDAY(B50,2)*2),"")</f>
        <v>0</v>
      </c>
      <c r="C51" s="3" t="str">
        <f>IFERROR(VLOOKUP(B51,ServicesNCV,2,FALSE),"")</f>
        <v/>
      </c>
      <c r="D51" s="34">
        <f>IFERROR(INDEX('Grille-NCV'!$A$1:$O$73,MATCH($A51,'Grille-NCV'!$A$2:$A$73,0)+1,WEEKDAY(D50,2)*2),"")</f>
        <v>0</v>
      </c>
      <c r="E51" s="3" t="str">
        <f>IFERROR(VLOOKUP(D51,ServicesNCV,2,FALSE),"")</f>
        <v/>
      </c>
      <c r="F51" s="34">
        <f>IFERROR(INDEX('Grille-NCV'!$A$1:$O$73,MATCH($A51,'Grille-NCV'!$A$2:$A$73,0)+1,WEEKDAY(F50,2)*2),"")</f>
        <v>0</v>
      </c>
      <c r="G51" s="3" t="str">
        <f>IFERROR(VLOOKUP(F51,ServicesNCV,2,FALSE),"")</f>
        <v/>
      </c>
      <c r="H51" s="34">
        <f>IFERROR(INDEX('Grille-NCV'!$A$1:$O$73,MATCH($A51,'Grille-NCV'!$A$2:$A$73,0)+1,WEEKDAY(H50,2)*2),"")</f>
        <v>0</v>
      </c>
      <c r="I51" s="3" t="str">
        <f>IFERROR(VLOOKUP(H51,ServicesNCV,2,FALSE),"")</f>
        <v/>
      </c>
      <c r="J51" s="34">
        <f>IFERROR(INDEX('Grille-NCV'!$A$1:$O$73,MATCH($A51,'Grille-NCV'!$A$2:$A$73,0)+1,WEEKDAY(J50,2)*2),"")</f>
        <v>0</v>
      </c>
      <c r="K51" s="3" t="str">
        <f>IFERROR(VLOOKUP(J51,ServicesNCV,2,FALSE),"")</f>
        <v/>
      </c>
      <c r="L51" s="34">
        <f>IFERROR(INDEX('Grille-NCV'!$A$1:$O$73,MATCH($A51,'Grille-NCV'!$A$2:$A$73,0)+1,WEEKDAY(L50,2)*2),"")</f>
        <v>0</v>
      </c>
      <c r="M51" s="3" t="str">
        <f>IFERROR(VLOOKUP(L51,ServicesNCV,2,FALSE),"")</f>
        <v/>
      </c>
      <c r="N51" s="34">
        <f>IFERROR(INDEX('Grille-NCV'!$A$1:$O$73,MATCH($A51,'Grille-NCV'!$A$2:$A$73,0)+1,WEEKDAY(N50,2)*2),"")</f>
        <v>0</v>
      </c>
      <c r="O51" s="3" t="str">
        <f>IFERROR(VLOOKUP(N51,ServicesNCV,2,FALSE),"")</f>
        <v/>
      </c>
    </row>
    <row r="52" spans="1:15" x14ac:dyDescent="0.25">
      <c r="A52" s="29"/>
      <c r="B52" s="35"/>
      <c r="C52" s="4" t="str">
        <f>IFERROR(VLOOKUP(B51,ServicesNCV,3,FALSE),"")</f>
        <v/>
      </c>
      <c r="D52" s="35"/>
      <c r="E52" s="4" t="str">
        <f>IFERROR(VLOOKUP(D51,ServicesNCV,3,FALSE),"")</f>
        <v/>
      </c>
      <c r="F52" s="35"/>
      <c r="G52" s="4" t="str">
        <f>IFERROR(VLOOKUP(F51,ServicesNCV,3,FALSE),"")</f>
        <v/>
      </c>
      <c r="H52" s="35"/>
      <c r="I52" s="4" t="str">
        <f>IFERROR(VLOOKUP(H51,ServicesNCV,3,FALSE),"")</f>
        <v/>
      </c>
      <c r="J52" s="35"/>
      <c r="K52" s="4" t="str">
        <f>IFERROR(VLOOKUP(J51,ServicesNCV,3,FALSE),"")</f>
        <v/>
      </c>
      <c r="L52" s="35"/>
      <c r="M52" s="4" t="str">
        <f>IFERROR(VLOOKUP(L51,ServicesNCV,3,FALSE),"")</f>
        <v/>
      </c>
      <c r="N52" s="35"/>
      <c r="O52" s="4" t="str">
        <f>IFERROR(VLOOKUP(N51,ServicesNCV,3,FALSE),"")</f>
        <v/>
      </c>
    </row>
    <row r="53" spans="1:15" x14ac:dyDescent="0.25">
      <c r="A53" s="2" t="s">
        <v>19</v>
      </c>
      <c r="B53" s="26">
        <f>B50+7</f>
        <v>42121</v>
      </c>
      <c r="C53" s="27"/>
      <c r="D53" s="26">
        <f t="shared" ref="D53" si="95">D50+7</f>
        <v>42122</v>
      </c>
      <c r="E53" s="27"/>
      <c r="F53" s="26">
        <f t="shared" ref="F53" si="96">F50+7</f>
        <v>42123</v>
      </c>
      <c r="G53" s="27"/>
      <c r="H53" s="26">
        <f t="shared" ref="H53" si="97">H50+7</f>
        <v>42124</v>
      </c>
      <c r="I53" s="27"/>
      <c r="J53" s="26">
        <f t="shared" ref="J53" si="98">J50+7</f>
        <v>42125</v>
      </c>
      <c r="K53" s="27"/>
      <c r="L53" s="26">
        <f t="shared" ref="L53" si="99">L50+7</f>
        <v>42126</v>
      </c>
      <c r="M53" s="27"/>
      <c r="N53" s="26">
        <f t="shared" ref="N53" si="100">N50+7</f>
        <v>42127</v>
      </c>
      <c r="O53" s="27"/>
    </row>
    <row r="54" spans="1:15" x14ac:dyDescent="0.25">
      <c r="A54" s="29">
        <f>INDEX('Grille-NCV'!$A$2:$A$73,MOD(MATCH(Feuil2!A51,'Grille-NCV'!$A$2:$A$73,0)+2,72))</f>
        <v>-10.3</v>
      </c>
      <c r="B54" s="34">
        <f>IFERROR(INDEX('Grille-NCV'!$A$1:$O$73,MATCH($A54,'Grille-NCV'!$A$2:$A$73,0)+1,WEEKDAY(B53,2)*2),"")</f>
        <v>0</v>
      </c>
      <c r="C54" s="3" t="str">
        <f>IFERROR(VLOOKUP(B54,ServicesNCV,2,FALSE),"")</f>
        <v/>
      </c>
      <c r="D54" s="34">
        <f>IFERROR(INDEX('Grille-NCV'!$A$1:$O$73,MATCH($A54,'Grille-NCV'!$A$2:$A$73,0)+1,WEEKDAY(D53,2)*2),"")</f>
        <v>0</v>
      </c>
      <c r="E54" s="3" t="str">
        <f>IFERROR(VLOOKUP(D54,ServicesNCV,2,FALSE),"")</f>
        <v/>
      </c>
      <c r="F54" s="34">
        <f>IFERROR(INDEX('Grille-NCV'!$A$1:$O$73,MATCH($A54,'Grille-NCV'!$A$2:$A$73,0)+1,WEEKDAY(F53,2)*2),"")</f>
        <v>0</v>
      </c>
      <c r="G54" s="3" t="str">
        <f>IFERROR(VLOOKUP(F54,ServicesNCV,2,FALSE),"")</f>
        <v/>
      </c>
      <c r="H54" s="34">
        <f>IFERROR(INDEX('Grille-NCV'!$A$1:$O$73,MATCH($A54,'Grille-NCV'!$A$2:$A$73,0)+1,WEEKDAY(H53,2)*2),"")</f>
        <v>0</v>
      </c>
      <c r="I54" s="3" t="str">
        <f>IFERROR(VLOOKUP(H54,ServicesNCV,2,FALSE),"")</f>
        <v/>
      </c>
      <c r="J54" s="34">
        <f>IFERROR(INDEX('Grille-NCV'!$A$1:$O$73,MATCH($A54,'Grille-NCV'!$A$2:$A$73,0)+1,WEEKDAY(J53,2)*2),"")</f>
        <v>0</v>
      </c>
      <c r="K54" s="3" t="str">
        <f>IFERROR(VLOOKUP(J54,ServicesNCV,2,FALSE),"")</f>
        <v/>
      </c>
      <c r="L54" s="34">
        <f>IFERROR(INDEX('Grille-NCV'!$A$1:$O$73,MATCH($A54,'Grille-NCV'!$A$2:$A$73,0)+1,WEEKDAY(L53,2)*2),"")</f>
        <v>0</v>
      </c>
      <c r="M54" s="3" t="str">
        <f>IFERROR(VLOOKUP(L54,ServicesNCV,2,FALSE),"")</f>
        <v/>
      </c>
      <c r="N54" s="34">
        <f>IFERROR(INDEX('Grille-NCV'!$A$1:$O$73,MATCH($A54,'Grille-NCV'!$A$2:$A$73,0)+1,WEEKDAY(N53,2)*2),"")</f>
        <v>0</v>
      </c>
      <c r="O54" s="3" t="str">
        <f>IFERROR(VLOOKUP(N54,ServicesNCV,2,FALSE),"")</f>
        <v/>
      </c>
    </row>
    <row r="55" spans="1:15" x14ac:dyDescent="0.25">
      <c r="A55" s="29"/>
      <c r="B55" s="35"/>
      <c r="C55" s="4" t="str">
        <f>IFERROR(VLOOKUP(B54,ServicesNCV,3,FALSE),"")</f>
        <v/>
      </c>
      <c r="D55" s="35"/>
      <c r="E55" s="4" t="str">
        <f>IFERROR(VLOOKUP(D54,ServicesNCV,3,FALSE),"")</f>
        <v/>
      </c>
      <c r="F55" s="35"/>
      <c r="G55" s="4" t="str">
        <f>IFERROR(VLOOKUP(F54,ServicesNCV,3,FALSE),"")</f>
        <v/>
      </c>
      <c r="H55" s="35"/>
      <c r="I55" s="4" t="str">
        <f>IFERROR(VLOOKUP(H54,ServicesNCV,3,FALSE),"")</f>
        <v/>
      </c>
      <c r="J55" s="35"/>
      <c r="K55" s="4" t="str">
        <f>IFERROR(VLOOKUP(J54,ServicesNCV,3,FALSE),"")</f>
        <v/>
      </c>
      <c r="L55" s="35"/>
      <c r="M55" s="4" t="str">
        <f>IFERROR(VLOOKUP(L54,ServicesNCV,3,FALSE),"")</f>
        <v/>
      </c>
      <c r="N55" s="35"/>
      <c r="O55" s="4" t="str">
        <f>IFERROR(VLOOKUP(N54,ServicesNCV,3,FALSE),"")</f>
        <v/>
      </c>
    </row>
    <row r="56" spans="1:15" x14ac:dyDescent="0.25">
      <c r="A56" s="2" t="s">
        <v>19</v>
      </c>
      <c r="B56" s="26">
        <f>B53+7</f>
        <v>42128</v>
      </c>
      <c r="C56" s="27"/>
      <c r="D56" s="26">
        <f t="shared" ref="D56" si="101">D53+7</f>
        <v>42129</v>
      </c>
      <c r="E56" s="27"/>
      <c r="F56" s="26">
        <f t="shared" ref="F56" si="102">F53+7</f>
        <v>42130</v>
      </c>
      <c r="G56" s="27"/>
      <c r="H56" s="26">
        <f t="shared" ref="H56" si="103">H53+7</f>
        <v>42131</v>
      </c>
      <c r="I56" s="27"/>
      <c r="J56" s="26">
        <f t="shared" ref="J56" si="104">J53+7</f>
        <v>42132</v>
      </c>
      <c r="K56" s="27"/>
      <c r="L56" s="26">
        <f t="shared" ref="L56" si="105">L53+7</f>
        <v>42133</v>
      </c>
      <c r="M56" s="27"/>
      <c r="N56" s="26">
        <f t="shared" ref="N56" si="106">N53+7</f>
        <v>42134</v>
      </c>
      <c r="O56" s="27"/>
    </row>
    <row r="57" spans="1:15" x14ac:dyDescent="0.25">
      <c r="A57" s="29">
        <f>INDEX('Grille-NCV'!$A$2:$A$73,MOD(MATCH(Feuil2!A54,'Grille-NCV'!$A$2:$A$73,0)+2,72))</f>
        <v>11</v>
      </c>
      <c r="B57" s="34">
        <f>IFERROR(INDEX('Grille-NCV'!$A$1:$O$73,MATCH($A57,'Grille-NCV'!$A$2:$A$73,0)+1,WEEKDAY(B56,2)*2),"")</f>
        <v>28</v>
      </c>
      <c r="C57" s="3">
        <f>IFERROR(VLOOKUP(B57,ServicesNCV,2,FALSE),"")</f>
        <v>0.22222222222222221</v>
      </c>
      <c r="D57" s="34" t="str">
        <f>IFERROR(INDEX('Grille-NCV'!$A$1:$O$73,MATCH($A57,'Grille-NCV'!$A$2:$A$73,0)+1,WEEKDAY(D56,2)*2),"")</f>
        <v>R</v>
      </c>
      <c r="E57" s="3" t="str">
        <f>IFERROR(VLOOKUP(D57,ServicesNCV,2,FALSE),"")</f>
        <v/>
      </c>
      <c r="F57" s="34" t="str">
        <f>IFERROR(INDEX('Grille-NCV'!$A$1:$O$73,MATCH($A57,'Grille-NCV'!$A$2:$A$73,0)+1,WEEKDAY(F56,2)*2),"")</f>
        <v>C</v>
      </c>
      <c r="G57" s="3" t="str">
        <f>IFERROR(VLOOKUP(F57,ServicesNCV,2,FALSE),"")</f>
        <v/>
      </c>
      <c r="H57" s="34">
        <f>IFERROR(INDEX('Grille-NCV'!$A$1:$O$73,MATCH($A57,'Grille-NCV'!$A$2:$A$73,0)+1,WEEKDAY(H56,2)*2),"")</f>
        <v>28</v>
      </c>
      <c r="I57" s="3">
        <f>IFERROR(VLOOKUP(H57,ServicesNCV,2,FALSE),"")</f>
        <v>0.22222222222222221</v>
      </c>
      <c r="J57" s="34">
        <f>IFERROR(INDEX('Grille-NCV'!$A$1:$O$73,MATCH($A57,'Grille-NCV'!$A$2:$A$73,0)+1,WEEKDAY(J56,2)*2),"")</f>
        <v>13</v>
      </c>
      <c r="K57" s="3">
        <f>IFERROR(VLOOKUP(J57,ServicesNCV,2,FALSE),"")</f>
        <v>0.16319444444444445</v>
      </c>
      <c r="L57" s="34">
        <f>IFERROR(INDEX('Grille-NCV'!$A$1:$O$73,MATCH($A57,'Grille-NCV'!$A$2:$A$73,0)+1,WEEKDAY(L56,2)*2),"")</f>
        <v>360</v>
      </c>
      <c r="M57" s="3">
        <f>IFERROR(VLOOKUP(L57,ServicesNCV,2,FALSE),"")</f>
        <v>0.19444444444444445</v>
      </c>
      <c r="N57" s="34">
        <f>IFERROR(INDEX('Grille-NCV'!$A$1:$O$73,MATCH($A57,'Grille-NCV'!$A$2:$A$73,0)+1,WEEKDAY(N56,2)*2),"")</f>
        <v>360</v>
      </c>
      <c r="O57" s="3">
        <f>IFERROR(VLOOKUP(N57,ServicesNCV,2,FALSE),"")</f>
        <v>0.19444444444444445</v>
      </c>
    </row>
    <row r="58" spans="1:15" x14ac:dyDescent="0.25">
      <c r="A58" s="29"/>
      <c r="B58" s="35"/>
      <c r="C58" s="4">
        <f>IFERROR(VLOOKUP(B57,ServicesNCV,3,FALSE),"")</f>
        <v>0.55555555555555558</v>
      </c>
      <c r="D58" s="35"/>
      <c r="E58" s="4" t="str">
        <f>IFERROR(VLOOKUP(D57,ServicesNCV,3,FALSE),"")</f>
        <v/>
      </c>
      <c r="F58" s="35"/>
      <c r="G58" s="4" t="str">
        <f>IFERROR(VLOOKUP(F57,ServicesNCV,3,FALSE),"")</f>
        <v/>
      </c>
      <c r="H58" s="35"/>
      <c r="I58" s="4">
        <f>IFERROR(VLOOKUP(H57,ServicesNCV,3,FALSE),"")</f>
        <v>0.55555555555555558</v>
      </c>
      <c r="J58" s="35"/>
      <c r="K58" s="4">
        <f>IFERROR(VLOOKUP(J57,ServicesNCV,3,FALSE),"")</f>
        <v>0.5</v>
      </c>
      <c r="L58" s="35"/>
      <c r="M58" s="4">
        <f>IFERROR(VLOOKUP(L57,ServicesNCV,3,FALSE),"")</f>
        <v>0.55902777777777779</v>
      </c>
      <c r="N58" s="35"/>
      <c r="O58" s="4">
        <f>IFERROR(VLOOKUP(N57,ServicesNCV,3,FALSE),"")</f>
        <v>0.55902777777777779</v>
      </c>
    </row>
    <row r="59" spans="1:15" x14ac:dyDescent="0.25">
      <c r="A59" s="2" t="s">
        <v>19</v>
      </c>
      <c r="B59" s="26">
        <f>B56+7</f>
        <v>42135</v>
      </c>
      <c r="C59" s="27"/>
      <c r="D59" s="26">
        <f t="shared" ref="D59" si="107">D56+7</f>
        <v>42136</v>
      </c>
      <c r="E59" s="27"/>
      <c r="F59" s="26">
        <f t="shared" ref="F59" si="108">F56+7</f>
        <v>42137</v>
      </c>
      <c r="G59" s="27"/>
      <c r="H59" s="26">
        <f t="shared" ref="H59" si="109">H56+7</f>
        <v>42138</v>
      </c>
      <c r="I59" s="27"/>
      <c r="J59" s="26">
        <f t="shared" ref="J59" si="110">J56+7</f>
        <v>42139</v>
      </c>
      <c r="K59" s="27"/>
      <c r="L59" s="26">
        <f t="shared" ref="L59" si="111">L56+7</f>
        <v>42140</v>
      </c>
      <c r="M59" s="27"/>
      <c r="N59" s="26">
        <f t="shared" ref="N59" si="112">N56+7</f>
        <v>42141</v>
      </c>
      <c r="O59" s="27"/>
    </row>
    <row r="60" spans="1:15" x14ac:dyDescent="0.25">
      <c r="A60" s="29">
        <f>INDEX('Grille-NCV'!$A$2:$A$73,MOD(MATCH(Feuil2!A57,'Grille-NCV'!$A$2:$A$73,0)+2,72))</f>
        <v>12</v>
      </c>
      <c r="B60" s="34">
        <f>IFERROR(INDEX('Grille-NCV'!$A$1:$O$73,MATCH($A60,'Grille-NCV'!$A$2:$A$73,0)+1,WEEKDAY(B59,2)*2),"")</f>
        <v>303</v>
      </c>
      <c r="C60" s="3">
        <f>IFERROR(VLOOKUP(B60,ServicesNCV,2,FALSE),"")</f>
        <v>0.28125</v>
      </c>
      <c r="D60" s="34" t="str">
        <f>IFERROR(INDEX('Grille-NCV'!$A$1:$O$73,MATCH($A60,'Grille-NCV'!$A$2:$A$73,0)+1,WEEKDAY(D59,2)*2),"")</f>
        <v>R</v>
      </c>
      <c r="E60" s="3" t="str">
        <f>IFERROR(VLOOKUP(D60,ServicesNCV,2,FALSE),"")</f>
        <v/>
      </c>
      <c r="F60" s="34">
        <f>IFERROR(INDEX('Grille-NCV'!$A$1:$O$73,MATCH($A60,'Grille-NCV'!$A$2:$A$73,0)+1,WEEKDAY(F59,2)*2),"")</f>
        <v>301</v>
      </c>
      <c r="G60" s="3">
        <f>IFERROR(VLOOKUP(F60,ServicesNCV,2,FALSE),"")</f>
        <v>0.53472222222222221</v>
      </c>
      <c r="H60" s="34">
        <f>IFERROR(INDEX('Grille-NCV'!$A$1:$O$73,MATCH($A60,'Grille-NCV'!$A$2:$A$73,0)+1,WEEKDAY(H59,2)*2),"")</f>
        <v>24</v>
      </c>
      <c r="I60" s="3">
        <f>IFERROR(VLOOKUP(H60,ServicesNCV,2,FALSE),"")</f>
        <v>0.54513888888888895</v>
      </c>
      <c r="J60" s="34">
        <f>IFERROR(INDEX('Grille-NCV'!$A$1:$O$73,MATCH($A60,'Grille-NCV'!$A$2:$A$73,0)+1,WEEKDAY(J59,2)*2),"")</f>
        <v>305</v>
      </c>
      <c r="K60" s="3">
        <f>IFERROR(VLOOKUP(J60,ServicesNCV,2,FALSE),"")</f>
        <v>0.52430555555555558</v>
      </c>
      <c r="L60" s="34" t="str">
        <f>IFERROR(INDEX('Grille-NCV'!$A$1:$O$73,MATCH($A60,'Grille-NCV'!$A$2:$A$73,0)+1,WEEKDAY(L59,2)*2),"")</f>
        <v>C</v>
      </c>
      <c r="M60" s="3" t="str">
        <f>IFERROR(VLOOKUP(L60,ServicesNCV,2,FALSE),"")</f>
        <v/>
      </c>
      <c r="N60" s="34" t="str">
        <f>IFERROR(INDEX('Grille-NCV'!$A$1:$O$73,MATCH($A60,'Grille-NCV'!$A$2:$A$73,0)+1,WEEKDAY(N59,2)*2),"")</f>
        <v>R/C</v>
      </c>
      <c r="O60" s="3" t="str">
        <f>IFERROR(VLOOKUP(N60,ServicesNCV,2,FALSE),"")</f>
        <v/>
      </c>
    </row>
    <row r="61" spans="1:15" x14ac:dyDescent="0.25">
      <c r="A61" s="29"/>
      <c r="B61" s="35"/>
      <c r="C61" s="4">
        <f>IFERROR(VLOOKUP(B60,ServicesNCV,3,FALSE),"")</f>
        <v>0.625</v>
      </c>
      <c r="D61" s="35"/>
      <c r="E61" s="4" t="str">
        <f>IFERROR(VLOOKUP(D60,ServicesNCV,3,FALSE),"")</f>
        <v/>
      </c>
      <c r="F61" s="35"/>
      <c r="G61" s="4">
        <f>IFERROR(VLOOKUP(F60,ServicesNCV,3,FALSE),"")</f>
        <v>0.90277777777777779</v>
      </c>
      <c r="H61" s="35"/>
      <c r="I61" s="4">
        <f>IFERROR(VLOOKUP(H60,ServicesNCV,3,FALSE),"")</f>
        <v>0.89930555555555547</v>
      </c>
      <c r="J61" s="35"/>
      <c r="K61" s="4">
        <f>IFERROR(VLOOKUP(J60,ServicesNCV,3,FALSE),"")</f>
        <v>0.88194444444444453</v>
      </c>
      <c r="L61" s="35"/>
      <c r="M61" s="4" t="str">
        <f>IFERROR(VLOOKUP(L60,ServicesNCV,3,FALSE),"")</f>
        <v/>
      </c>
      <c r="N61" s="35"/>
      <c r="O61" s="4" t="str">
        <f>IFERROR(VLOOKUP(N60,ServicesNCV,3,FALSE),"")</f>
        <v/>
      </c>
    </row>
    <row r="62" spans="1:15" x14ac:dyDescent="0.25">
      <c r="A62" s="2" t="s">
        <v>19</v>
      </c>
      <c r="B62" s="26">
        <f>B59+7</f>
        <v>42142</v>
      </c>
      <c r="C62" s="27"/>
      <c r="D62" s="26">
        <f t="shared" ref="D62" si="113">D59+7</f>
        <v>42143</v>
      </c>
      <c r="E62" s="27"/>
      <c r="F62" s="26">
        <f t="shared" ref="F62" si="114">F59+7</f>
        <v>42144</v>
      </c>
      <c r="G62" s="27"/>
      <c r="H62" s="26">
        <f t="shared" ref="H62" si="115">H59+7</f>
        <v>42145</v>
      </c>
      <c r="I62" s="27"/>
      <c r="J62" s="26">
        <f t="shared" ref="J62" si="116">J59+7</f>
        <v>42146</v>
      </c>
      <c r="K62" s="27"/>
      <c r="L62" s="26">
        <f t="shared" ref="L62" si="117">L59+7</f>
        <v>42147</v>
      </c>
      <c r="M62" s="27"/>
      <c r="N62" s="26">
        <f t="shared" ref="N62" si="118">N59+7</f>
        <v>42148</v>
      </c>
      <c r="O62" s="27"/>
    </row>
    <row r="63" spans="1:15" x14ac:dyDescent="0.25">
      <c r="A63" s="29">
        <f>INDEX('Grille-NCV'!$A$2:$A$73,MOD(MATCH(Feuil2!A60,'Grille-NCV'!$A$2:$A$73,0)+2,72))</f>
        <v>13</v>
      </c>
      <c r="B63" s="34">
        <f>IFERROR(INDEX('Grille-NCV'!$A$1:$O$73,MATCH($A63,'Grille-NCV'!$A$2:$A$73,0)+1,WEEKDAY(B62,2)*2),"")</f>
        <v>24</v>
      </c>
      <c r="C63" s="3">
        <f>IFERROR(VLOOKUP(B63,ServicesNCV,2,FALSE),"")</f>
        <v>0.54513888888888895</v>
      </c>
      <c r="D63" s="34">
        <f>IFERROR(INDEX('Grille-NCV'!$A$1:$O$73,MATCH($A63,'Grille-NCV'!$A$2:$A$73,0)+1,WEEKDAY(D62,2)*2),"")</f>
        <v>15</v>
      </c>
      <c r="E63" s="3">
        <f>IFERROR(VLOOKUP(D63,ServicesNCV,2,FALSE),"")</f>
        <v>0.57638888888888895</v>
      </c>
      <c r="F63" s="34">
        <f>IFERROR(INDEX('Grille-NCV'!$A$1:$O$73,MATCH($A63,'Grille-NCV'!$A$2:$A$73,0)+1,WEEKDAY(F62,2)*2),"")</f>
        <v>19</v>
      </c>
      <c r="G63" s="3">
        <f>IFERROR(VLOOKUP(F63,ServicesNCV,2,FALSE),"")</f>
        <v>0.51041666666666663</v>
      </c>
      <c r="H63" s="34" t="str">
        <f>IFERROR(INDEX('Grille-NCV'!$A$1:$O$73,MATCH($A63,'Grille-NCV'!$A$2:$A$73,0)+1,WEEKDAY(H62,2)*2),"")</f>
        <v>R</v>
      </c>
      <c r="I63" s="3" t="str">
        <f>IFERROR(VLOOKUP(H63,ServicesNCV,2,FALSE),"")</f>
        <v/>
      </c>
      <c r="J63" s="34">
        <f>IFERROR(INDEX('Grille-NCV'!$A$1:$O$73,MATCH($A63,'Grille-NCV'!$A$2:$A$73,0)+1,WEEKDAY(J62,2)*2),"")</f>
        <v>18</v>
      </c>
      <c r="K63" s="3">
        <f>IFERROR(VLOOKUP(J63,ServicesNCV,2,FALSE),"")</f>
        <v>0.4861111111111111</v>
      </c>
      <c r="L63" s="34">
        <f>IFERROR(INDEX('Grille-NCV'!$A$1:$O$73,MATCH($A63,'Grille-NCV'!$A$2:$A$73,0)+1,WEEKDAY(L62,2)*2),"")</f>
        <v>79</v>
      </c>
      <c r="M63" s="3">
        <f>IFERROR(VLOOKUP(L63,ServicesNCV,2,FALSE),"")</f>
        <v>0.70486111111111116</v>
      </c>
      <c r="N63" s="34">
        <f>IFERROR(INDEX('Grille-NCV'!$A$1:$O$73,MATCH($A63,'Grille-NCV'!$A$2:$A$73,0)+1,WEEKDAY(N62,2)*2),"")</f>
        <v>74</v>
      </c>
      <c r="O63" s="3">
        <f>IFERROR(VLOOKUP(N63,ServicesNCV,2,FALSE),"")</f>
        <v>0.56597222222222221</v>
      </c>
    </row>
    <row r="64" spans="1:15" x14ac:dyDescent="0.25">
      <c r="A64" s="29"/>
      <c r="B64" s="35"/>
      <c r="C64" s="4">
        <f>IFERROR(VLOOKUP(B63,ServicesNCV,3,FALSE),"")</f>
        <v>0.89930555555555547</v>
      </c>
      <c r="D64" s="35"/>
      <c r="E64" s="4">
        <f>IFERROR(VLOOKUP(D63,ServicesNCV,3,FALSE),"")</f>
        <v>0.89930555555555547</v>
      </c>
      <c r="F64" s="35"/>
      <c r="G64" s="4">
        <f>IFERROR(VLOOKUP(F63,ServicesNCV,3,FALSE),"")</f>
        <v>0.80902777777777779</v>
      </c>
      <c r="H64" s="35"/>
      <c r="I64" s="4" t="str">
        <f>IFERROR(VLOOKUP(H63,ServicesNCV,3,FALSE),"")</f>
        <v/>
      </c>
      <c r="J64" s="35"/>
      <c r="K64" s="4">
        <f>IFERROR(VLOOKUP(J63,ServicesNCV,3,FALSE),"")</f>
        <v>0.86111111111111116</v>
      </c>
      <c r="L64" s="35"/>
      <c r="M64" s="4">
        <f>IFERROR(VLOOKUP(L63,ServicesNCV,3,FALSE),"")</f>
        <v>0.95486111111111116</v>
      </c>
      <c r="N64" s="35"/>
      <c r="O64" s="4">
        <f>IFERROR(VLOOKUP(N63,ServicesNCV,3,FALSE),"")</f>
        <v>0.93402777777777779</v>
      </c>
    </row>
    <row r="65" spans="1:15" x14ac:dyDescent="0.25">
      <c r="A65" s="2" t="s">
        <v>19</v>
      </c>
      <c r="B65" s="26">
        <f>B62+7</f>
        <v>42149</v>
      </c>
      <c r="C65" s="27"/>
      <c r="D65" s="26">
        <f t="shared" ref="D65" si="119">D62+7</f>
        <v>42150</v>
      </c>
      <c r="E65" s="27"/>
      <c r="F65" s="26">
        <f t="shared" ref="F65" si="120">F62+7</f>
        <v>42151</v>
      </c>
      <c r="G65" s="27"/>
      <c r="H65" s="26">
        <f t="shared" ref="H65" si="121">H62+7</f>
        <v>42152</v>
      </c>
      <c r="I65" s="27"/>
      <c r="J65" s="26">
        <f t="shared" ref="J65" si="122">J62+7</f>
        <v>42153</v>
      </c>
      <c r="K65" s="27"/>
      <c r="L65" s="26">
        <f t="shared" ref="L65" si="123">L62+7</f>
        <v>42154</v>
      </c>
      <c r="M65" s="27"/>
      <c r="N65" s="26">
        <f t="shared" ref="N65" si="124">N62+7</f>
        <v>42155</v>
      </c>
      <c r="O65" s="27"/>
    </row>
    <row r="66" spans="1:15" x14ac:dyDescent="0.25">
      <c r="A66" s="29">
        <f>INDEX('Grille-NCV'!$A$2:$A$73,MOD(MATCH(Feuil2!A63,'Grille-NCV'!$A$2:$A$73,0)+2,72))</f>
        <v>14</v>
      </c>
      <c r="B66" s="34">
        <f>IFERROR(INDEX('Grille-NCV'!$A$1:$O$73,MATCH($A66,'Grille-NCV'!$A$2:$A$73,0)+1,WEEKDAY(B65,2)*2),"")</f>
        <v>15</v>
      </c>
      <c r="C66" s="3">
        <f>IFERROR(VLOOKUP(B66,ServicesNCV,2,FALSE),"")</f>
        <v>0.57638888888888895</v>
      </c>
      <c r="D66" s="34">
        <f>IFERROR(INDEX('Grille-NCV'!$A$1:$O$73,MATCH($A66,'Grille-NCV'!$A$2:$A$73,0)+1,WEEKDAY(D65,2)*2),"")</f>
        <v>19</v>
      </c>
      <c r="E66" s="3">
        <f>IFERROR(VLOOKUP(D66,ServicesNCV,2,FALSE),"")</f>
        <v>0.51041666666666663</v>
      </c>
      <c r="F66" s="34" t="str">
        <f>IFERROR(INDEX('Grille-NCV'!$A$1:$O$73,MATCH($A66,'Grille-NCV'!$A$2:$A$73,0)+1,WEEKDAY(F65,2)*2),"")</f>
        <v>R</v>
      </c>
      <c r="G66" s="3" t="str">
        <f>IFERROR(VLOOKUP(F66,ServicesNCV,2,FALSE),"")</f>
        <v/>
      </c>
      <c r="H66" s="34">
        <f>IFERROR(INDEX('Grille-NCV'!$A$1:$O$73,MATCH($A66,'Grille-NCV'!$A$2:$A$73,0)+1,WEEKDAY(H65,2)*2),"")</f>
        <v>301</v>
      </c>
      <c r="I66" s="3">
        <f>IFERROR(VLOOKUP(H66,ServicesNCV,2,FALSE),"")</f>
        <v>0.53472222222222221</v>
      </c>
      <c r="J66" s="34">
        <f>IFERROR(INDEX('Grille-NCV'!$A$1:$O$73,MATCH($A66,'Grille-NCV'!$A$2:$A$73,0)+1,WEEKDAY(J65,2)*2),"")</f>
        <v>19</v>
      </c>
      <c r="K66" s="3">
        <f>IFERROR(VLOOKUP(J66,ServicesNCV,2,FALSE),"")</f>
        <v>0.51041666666666663</v>
      </c>
      <c r="L66" s="34" t="str">
        <f>IFERROR(INDEX('Grille-NCV'!$A$1:$O$73,MATCH($A66,'Grille-NCV'!$A$2:$A$73,0)+1,WEEKDAY(L65,2)*2),"")</f>
        <v>C</v>
      </c>
      <c r="M66" s="3" t="str">
        <f>IFERROR(VLOOKUP(L66,ServicesNCV,2,FALSE),"")</f>
        <v/>
      </c>
      <c r="N66" s="34" t="str">
        <f>IFERROR(INDEX('Grille-NCV'!$A$1:$O$73,MATCH($A66,'Grille-NCV'!$A$2:$A$73,0)+1,WEEKDAY(N65,2)*2),"")</f>
        <v>C</v>
      </c>
      <c r="O66" s="3" t="str">
        <f>IFERROR(VLOOKUP(N66,ServicesNCV,2,FALSE),"")</f>
        <v/>
      </c>
    </row>
    <row r="67" spans="1:15" x14ac:dyDescent="0.25">
      <c r="A67" s="29"/>
      <c r="B67" s="35"/>
      <c r="C67" s="4">
        <f>IFERROR(VLOOKUP(B66,ServicesNCV,3,FALSE),"")</f>
        <v>0.89930555555555547</v>
      </c>
      <c r="D67" s="35"/>
      <c r="E67" s="4">
        <f>IFERROR(VLOOKUP(D66,ServicesNCV,3,FALSE),"")</f>
        <v>0.80902777777777779</v>
      </c>
      <c r="F67" s="35"/>
      <c r="G67" s="4" t="str">
        <f>IFERROR(VLOOKUP(F66,ServicesNCV,3,FALSE),"")</f>
        <v/>
      </c>
      <c r="H67" s="35"/>
      <c r="I67" s="4">
        <f>IFERROR(VLOOKUP(H66,ServicesNCV,3,FALSE),"")</f>
        <v>0.90277777777777779</v>
      </c>
      <c r="J67" s="35"/>
      <c r="K67" s="4">
        <f>IFERROR(VLOOKUP(J66,ServicesNCV,3,FALSE),"")</f>
        <v>0.80902777777777779</v>
      </c>
      <c r="L67" s="35"/>
      <c r="M67" s="4" t="str">
        <f>IFERROR(VLOOKUP(L66,ServicesNCV,3,FALSE),"")</f>
        <v/>
      </c>
      <c r="N67" s="35"/>
      <c r="O67" s="4" t="str">
        <f>IFERROR(VLOOKUP(N66,ServicesNCV,3,FALSE),"")</f>
        <v/>
      </c>
    </row>
    <row r="68" spans="1:15" x14ac:dyDescent="0.25">
      <c r="A68" s="2" t="s">
        <v>19</v>
      </c>
      <c r="B68" s="26">
        <f>B65+7</f>
        <v>42156</v>
      </c>
      <c r="C68" s="27"/>
      <c r="D68" s="26">
        <f t="shared" ref="D68" si="125">D65+7</f>
        <v>42157</v>
      </c>
      <c r="E68" s="27"/>
      <c r="F68" s="26">
        <f t="shared" ref="F68" si="126">F65+7</f>
        <v>42158</v>
      </c>
      <c r="G68" s="27"/>
      <c r="H68" s="26">
        <f t="shared" ref="H68" si="127">H65+7</f>
        <v>42159</v>
      </c>
      <c r="I68" s="27"/>
      <c r="J68" s="26">
        <f t="shared" ref="J68" si="128">J65+7</f>
        <v>42160</v>
      </c>
      <c r="K68" s="27"/>
      <c r="L68" s="26">
        <f t="shared" ref="L68" si="129">L65+7</f>
        <v>42161</v>
      </c>
      <c r="M68" s="27"/>
      <c r="N68" s="26">
        <f t="shared" ref="N68" si="130">N65+7</f>
        <v>42162</v>
      </c>
      <c r="O68" s="27"/>
    </row>
    <row r="69" spans="1:15" x14ac:dyDescent="0.25">
      <c r="A69" s="29">
        <f>INDEX('Grille-NCV'!$A$2:$A$73,MOD(MATCH(Feuil2!A66,'Grille-NCV'!$A$2:$A$73,0)+2,72))</f>
        <v>15</v>
      </c>
      <c r="B69" s="34">
        <f>IFERROR(INDEX('Grille-NCV'!$A$1:$O$73,MATCH($A69,'Grille-NCV'!$A$2:$A$73,0)+1,WEEKDAY(B68,2)*2),"")</f>
        <v>6</v>
      </c>
      <c r="C69" s="3">
        <f>IFERROR(VLOOKUP(B69,ServicesNCV,2,FALSE),"")</f>
        <v>0.23263888888888887</v>
      </c>
      <c r="D69" s="34">
        <f>IFERROR(INDEX('Grille-NCV'!$A$1:$O$73,MATCH($A69,'Grille-NCV'!$A$2:$A$73,0)+1,WEEKDAY(D68,2)*2),"")</f>
        <v>13</v>
      </c>
      <c r="E69" s="3">
        <f>IFERROR(VLOOKUP(D69,ServicesNCV,2,FALSE),"")</f>
        <v>0.16319444444444445</v>
      </c>
      <c r="F69" s="34">
        <f>IFERROR(INDEX('Grille-NCV'!$A$1:$O$73,MATCH($A69,'Grille-NCV'!$A$2:$A$73,0)+1,WEEKDAY(F68,2)*2),"")</f>
        <v>302</v>
      </c>
      <c r="G69" s="3">
        <f>IFERROR(VLOOKUP(F69,ServicesNCV,2,FALSE),"")</f>
        <v>0.20138888888888887</v>
      </c>
      <c r="H69" s="34">
        <f>IFERROR(INDEX('Grille-NCV'!$A$1:$O$73,MATCH($A69,'Grille-NCV'!$A$2:$A$73,0)+1,WEEKDAY(H68,2)*2),"")</f>
        <v>13</v>
      </c>
      <c r="I69" s="3">
        <f>IFERROR(VLOOKUP(H69,ServicesNCV,2,FALSE),"")</f>
        <v>0.16319444444444445</v>
      </c>
      <c r="J69" s="34" t="str">
        <f>IFERROR(INDEX('Grille-NCV'!$A$1:$O$73,MATCH($A69,'Grille-NCV'!$A$2:$A$73,0)+1,WEEKDAY(J68,2)*2),"")</f>
        <v>R</v>
      </c>
      <c r="K69" s="3" t="str">
        <f>IFERROR(VLOOKUP(J69,ServicesNCV,2,FALSE),"")</f>
        <v/>
      </c>
      <c r="L69" s="34">
        <f>IFERROR(INDEX('Grille-NCV'!$A$1:$O$73,MATCH($A69,'Grille-NCV'!$A$2:$A$73,0)+1,WEEKDAY(L68,2)*2),"")</f>
        <v>75</v>
      </c>
      <c r="M69" s="3">
        <f>IFERROR(VLOOKUP(L69,ServicesNCV,2,FALSE),"")</f>
        <v>0.38541666666666669</v>
      </c>
      <c r="N69" s="34">
        <f>IFERROR(INDEX('Grille-NCV'!$A$1:$O$73,MATCH($A69,'Grille-NCV'!$A$2:$A$73,0)+1,WEEKDAY(N68,2)*2),"")</f>
        <v>77</v>
      </c>
      <c r="O69" s="3">
        <f>IFERROR(VLOOKUP(N69,ServicesNCV,2,FALSE),"")</f>
        <v>0.46875</v>
      </c>
    </row>
    <row r="70" spans="1:15" x14ac:dyDescent="0.25">
      <c r="A70" s="29"/>
      <c r="B70" s="35"/>
      <c r="C70" s="4">
        <f>IFERROR(VLOOKUP(B69,ServicesNCV,3,FALSE),"")</f>
        <v>0.53125</v>
      </c>
      <c r="D70" s="35"/>
      <c r="E70" s="4">
        <f>IFERROR(VLOOKUP(D69,ServicesNCV,3,FALSE),"")</f>
        <v>0.5</v>
      </c>
      <c r="F70" s="35"/>
      <c r="G70" s="4">
        <f>IFERROR(VLOOKUP(F69,ServicesNCV,3,FALSE),"")</f>
        <v>0.54513888888888895</v>
      </c>
      <c r="H70" s="35"/>
      <c r="I70" s="4">
        <f>IFERROR(VLOOKUP(H69,ServicesNCV,3,FALSE),"")</f>
        <v>0.5</v>
      </c>
      <c r="J70" s="35"/>
      <c r="K70" s="4" t="str">
        <f>IFERROR(VLOOKUP(J69,ServicesNCV,3,FALSE),"")</f>
        <v/>
      </c>
      <c r="L70" s="35"/>
      <c r="M70" s="4">
        <f>IFERROR(VLOOKUP(L69,ServicesNCV,3,FALSE),"")</f>
        <v>0.73611111111111116</v>
      </c>
      <c r="N70" s="35"/>
      <c r="O70" s="4">
        <f>IFERROR(VLOOKUP(N69,ServicesNCV,3,FALSE),"")</f>
        <v>0.71875</v>
      </c>
    </row>
    <row r="71" spans="1:15" x14ac:dyDescent="0.25">
      <c r="A71" s="2" t="s">
        <v>19</v>
      </c>
      <c r="B71" s="26">
        <f>B68+7</f>
        <v>42163</v>
      </c>
      <c r="C71" s="27"/>
      <c r="D71" s="26">
        <f t="shared" ref="D71" si="131">D68+7</f>
        <v>42164</v>
      </c>
      <c r="E71" s="27"/>
      <c r="F71" s="26">
        <f t="shared" ref="F71" si="132">F68+7</f>
        <v>42165</v>
      </c>
      <c r="G71" s="27"/>
      <c r="H71" s="26">
        <f t="shared" ref="H71" si="133">H68+7</f>
        <v>42166</v>
      </c>
      <c r="I71" s="27"/>
      <c r="J71" s="26">
        <f t="shared" ref="J71" si="134">J68+7</f>
        <v>42167</v>
      </c>
      <c r="K71" s="27"/>
      <c r="L71" s="26">
        <f t="shared" ref="L71" si="135">L68+7</f>
        <v>42168</v>
      </c>
      <c r="M71" s="27"/>
      <c r="N71" s="26">
        <f t="shared" ref="N71" si="136">N68+7</f>
        <v>42169</v>
      </c>
      <c r="O71" s="27"/>
    </row>
    <row r="72" spans="1:15" x14ac:dyDescent="0.25">
      <c r="A72" s="29">
        <f>INDEX('Grille-NCV'!$A$2:$A$73,MOD(MATCH(Feuil2!A69,'Grille-NCV'!$A$2:$A$73,0)+2,72))</f>
        <v>16</v>
      </c>
      <c r="B72" s="34" t="str">
        <f>IFERROR(INDEX('Grille-NCV'!$A$1:$O$73,MATCH($A72,'Grille-NCV'!$A$2:$A$73,0)+1,WEEKDAY(B71,2)*2),"")</f>
        <v>C</v>
      </c>
      <c r="C72" s="3" t="str">
        <f>IFERROR(VLOOKUP(B72,ServicesNCV,2,FALSE),"")</f>
        <v/>
      </c>
      <c r="D72" s="34">
        <f>IFERROR(INDEX('Grille-NCV'!$A$1:$O$73,MATCH($A72,'Grille-NCV'!$A$2:$A$73,0)+1,WEEKDAY(D71,2)*2),"")</f>
        <v>303</v>
      </c>
      <c r="E72" s="3">
        <f>IFERROR(VLOOKUP(D72,ServicesNCV,2,FALSE),"")</f>
        <v>0.28125</v>
      </c>
      <c r="F72" s="34">
        <f>IFERROR(INDEX('Grille-NCV'!$A$1:$O$73,MATCH($A72,'Grille-NCV'!$A$2:$A$73,0)+1,WEEKDAY(F71,2)*2),"")</f>
        <v>28</v>
      </c>
      <c r="G72" s="3">
        <f>IFERROR(VLOOKUP(F72,ServicesNCV,2,FALSE),"")</f>
        <v>0.22222222222222221</v>
      </c>
      <c r="H72" s="34">
        <f>IFERROR(INDEX('Grille-NCV'!$A$1:$O$73,MATCH($A72,'Grille-NCV'!$A$2:$A$73,0)+1,WEEKDAY(H71,2)*2),"")</f>
        <v>300</v>
      </c>
      <c r="I72" s="3">
        <f>IFERROR(VLOOKUP(H72,ServicesNCV,2,FALSE),"")</f>
        <v>0.16666666666666666</v>
      </c>
      <c r="J72" s="34">
        <f>IFERROR(INDEX('Grille-NCV'!$A$1:$O$73,MATCH($A72,'Grille-NCV'!$A$2:$A$73,0)+1,WEEKDAY(J71,2)*2),"")</f>
        <v>4</v>
      </c>
      <c r="K72" s="3">
        <f>IFERROR(VLOOKUP(J72,ServicesNCV,2,FALSE),"")</f>
        <v>0.16319444444444445</v>
      </c>
      <c r="L72" s="34" t="str">
        <f>IFERROR(INDEX('Grille-NCV'!$A$1:$O$73,MATCH($A72,'Grille-NCV'!$A$2:$A$73,0)+1,WEEKDAY(L71,2)*2),"")</f>
        <v>R/C</v>
      </c>
      <c r="M72" s="3" t="str">
        <f>IFERROR(VLOOKUP(L72,ServicesNCV,2,FALSE),"")</f>
        <v/>
      </c>
      <c r="N72" s="34" t="str">
        <f>IFERROR(INDEX('Grille-NCV'!$A$1:$O$73,MATCH($A72,'Grille-NCV'!$A$2:$A$73,0)+1,WEEKDAY(N71,2)*2),"")</f>
        <v>R/C</v>
      </c>
      <c r="O72" s="3" t="str">
        <f>IFERROR(VLOOKUP(N72,ServicesNCV,2,FALSE),"")</f>
        <v/>
      </c>
    </row>
    <row r="73" spans="1:15" x14ac:dyDescent="0.25">
      <c r="A73" s="29"/>
      <c r="B73" s="35"/>
      <c r="C73" s="4" t="str">
        <f>IFERROR(VLOOKUP(B72,ServicesNCV,3,FALSE),"")</f>
        <v/>
      </c>
      <c r="D73" s="35"/>
      <c r="E73" s="4">
        <f>IFERROR(VLOOKUP(D72,ServicesNCV,3,FALSE),"")</f>
        <v>0.625</v>
      </c>
      <c r="F73" s="35"/>
      <c r="G73" s="4">
        <f>IFERROR(VLOOKUP(F72,ServicesNCV,3,FALSE),"")</f>
        <v>0.55555555555555558</v>
      </c>
      <c r="H73" s="35"/>
      <c r="I73" s="4">
        <f>IFERROR(VLOOKUP(H72,ServicesNCV,3,FALSE),"")</f>
        <v>0.54166666666666663</v>
      </c>
      <c r="J73" s="35"/>
      <c r="K73" s="4">
        <f>IFERROR(VLOOKUP(J72,ServicesNCV,3,FALSE),"")</f>
        <v>0.41666666666666669</v>
      </c>
      <c r="L73" s="35"/>
      <c r="M73" s="4" t="str">
        <f>IFERROR(VLOOKUP(L72,ServicesNCV,3,FALSE),"")</f>
        <v/>
      </c>
      <c r="N73" s="35"/>
      <c r="O73" s="4" t="str">
        <f>IFERROR(VLOOKUP(N72,ServicesNCV,3,FALSE),"")</f>
        <v/>
      </c>
    </row>
    <row r="74" spans="1:15" x14ac:dyDescent="0.25">
      <c r="A74" s="2" t="s">
        <v>19</v>
      </c>
      <c r="B74" s="26">
        <f>B71+7</f>
        <v>42170</v>
      </c>
      <c r="C74" s="27"/>
      <c r="D74" s="26">
        <f t="shared" ref="D74" si="137">D71+7</f>
        <v>42171</v>
      </c>
      <c r="E74" s="27"/>
      <c r="F74" s="26">
        <f t="shared" ref="F74" si="138">F71+7</f>
        <v>42172</v>
      </c>
      <c r="G74" s="27"/>
      <c r="H74" s="26">
        <f t="shared" ref="H74" si="139">H71+7</f>
        <v>42173</v>
      </c>
      <c r="I74" s="27"/>
      <c r="J74" s="26">
        <f t="shared" ref="J74" si="140">J71+7</f>
        <v>42174</v>
      </c>
      <c r="K74" s="27"/>
      <c r="L74" s="26">
        <f t="shared" ref="L74" si="141">L71+7</f>
        <v>42175</v>
      </c>
      <c r="M74" s="27"/>
      <c r="N74" s="26">
        <f t="shared" ref="N74" si="142">N71+7</f>
        <v>42176</v>
      </c>
      <c r="O74" s="27"/>
    </row>
    <row r="75" spans="1:15" x14ac:dyDescent="0.25">
      <c r="A75" s="29">
        <f>INDEX('Grille-NCV'!$A$2:$A$73,MOD(MATCH(Feuil2!A72,'Grille-NCV'!$A$2:$A$73,0)+2,72))</f>
        <v>-16.100000000000001</v>
      </c>
      <c r="B75" s="34">
        <f>IFERROR(INDEX('Grille-NCV'!$A$1:$O$73,MATCH($A75,'Grille-NCV'!$A$2:$A$73,0)+1,WEEKDAY(B74,2)*2),"")</f>
        <v>0</v>
      </c>
      <c r="C75" s="3" t="str">
        <f>IFERROR(VLOOKUP(B75,ServicesNCV,2,FALSE),"")</f>
        <v/>
      </c>
      <c r="D75" s="34">
        <f>IFERROR(INDEX('Grille-NCV'!$A$1:$O$73,MATCH($A75,'Grille-NCV'!$A$2:$A$73,0)+1,WEEKDAY(D74,2)*2),"")</f>
        <v>0</v>
      </c>
      <c r="E75" s="3" t="str">
        <f>IFERROR(VLOOKUP(D75,ServicesNCV,2,FALSE),"")</f>
        <v/>
      </c>
      <c r="F75" s="34">
        <f>IFERROR(INDEX('Grille-NCV'!$A$1:$O$73,MATCH($A75,'Grille-NCV'!$A$2:$A$73,0)+1,WEEKDAY(F74,2)*2),"")</f>
        <v>0</v>
      </c>
      <c r="G75" s="3" t="str">
        <f>IFERROR(VLOOKUP(F75,ServicesNCV,2,FALSE),"")</f>
        <v/>
      </c>
      <c r="H75" s="34">
        <f>IFERROR(INDEX('Grille-NCV'!$A$1:$O$73,MATCH($A75,'Grille-NCV'!$A$2:$A$73,0)+1,WEEKDAY(H74,2)*2),"")</f>
        <v>0</v>
      </c>
      <c r="I75" s="3" t="str">
        <f>IFERROR(VLOOKUP(H75,ServicesNCV,2,FALSE),"")</f>
        <v/>
      </c>
      <c r="J75" s="34">
        <f>IFERROR(INDEX('Grille-NCV'!$A$1:$O$73,MATCH($A75,'Grille-NCV'!$A$2:$A$73,0)+1,WEEKDAY(J74,2)*2),"")</f>
        <v>0</v>
      </c>
      <c r="K75" s="3" t="str">
        <f>IFERROR(VLOOKUP(J75,ServicesNCV,2,FALSE),"")</f>
        <v/>
      </c>
      <c r="L75" s="34">
        <f>IFERROR(INDEX('Grille-NCV'!$A$1:$O$73,MATCH($A75,'Grille-NCV'!$A$2:$A$73,0)+1,WEEKDAY(L74,2)*2),"")</f>
        <v>0</v>
      </c>
      <c r="M75" s="3" t="str">
        <f>IFERROR(VLOOKUP(L75,ServicesNCV,2,FALSE),"")</f>
        <v/>
      </c>
      <c r="N75" s="34">
        <f>IFERROR(INDEX('Grille-NCV'!$A$1:$O$73,MATCH($A75,'Grille-NCV'!$A$2:$A$73,0)+1,WEEKDAY(N74,2)*2),"")</f>
        <v>0</v>
      </c>
      <c r="O75" s="3" t="str">
        <f>IFERROR(VLOOKUP(N75,ServicesNCV,2,FALSE),"")</f>
        <v/>
      </c>
    </row>
    <row r="76" spans="1:15" x14ac:dyDescent="0.25">
      <c r="A76" s="29"/>
      <c r="B76" s="35"/>
      <c r="C76" s="4" t="str">
        <f>IFERROR(VLOOKUP(B75,ServicesNCV,3,FALSE),"")</f>
        <v/>
      </c>
      <c r="D76" s="35"/>
      <c r="E76" s="4" t="str">
        <f>IFERROR(VLOOKUP(D75,ServicesNCV,3,FALSE),"")</f>
        <v/>
      </c>
      <c r="F76" s="35"/>
      <c r="G76" s="4" t="str">
        <f>IFERROR(VLOOKUP(F75,ServicesNCV,3,FALSE),"")</f>
        <v/>
      </c>
      <c r="H76" s="35"/>
      <c r="I76" s="4" t="str">
        <f>IFERROR(VLOOKUP(H75,ServicesNCV,3,FALSE),"")</f>
        <v/>
      </c>
      <c r="J76" s="35"/>
      <c r="K76" s="4" t="str">
        <f>IFERROR(VLOOKUP(J75,ServicesNCV,3,FALSE),"")</f>
        <v/>
      </c>
      <c r="L76" s="35"/>
      <c r="M76" s="4" t="str">
        <f>IFERROR(VLOOKUP(L75,ServicesNCV,3,FALSE),"")</f>
        <v/>
      </c>
      <c r="N76" s="35"/>
      <c r="O76" s="4" t="str">
        <f>IFERROR(VLOOKUP(N75,ServicesNCV,3,FALSE),"")</f>
        <v/>
      </c>
    </row>
    <row r="77" spans="1:15" x14ac:dyDescent="0.25">
      <c r="A77" s="2" t="s">
        <v>19</v>
      </c>
      <c r="B77" s="26">
        <f>B74+7</f>
        <v>42177</v>
      </c>
      <c r="C77" s="27"/>
      <c r="D77" s="26">
        <f t="shared" ref="D77" si="143">D74+7</f>
        <v>42178</v>
      </c>
      <c r="E77" s="27"/>
      <c r="F77" s="26">
        <f t="shared" ref="F77" si="144">F74+7</f>
        <v>42179</v>
      </c>
      <c r="G77" s="27"/>
      <c r="H77" s="26">
        <f t="shared" ref="H77" si="145">H74+7</f>
        <v>42180</v>
      </c>
      <c r="I77" s="27"/>
      <c r="J77" s="26">
        <f t="shared" ref="J77" si="146">J74+7</f>
        <v>42181</v>
      </c>
      <c r="K77" s="27"/>
      <c r="L77" s="26">
        <f t="shared" ref="L77" si="147">L74+7</f>
        <v>42182</v>
      </c>
      <c r="M77" s="27"/>
      <c r="N77" s="26">
        <f t="shared" ref="N77" si="148">N74+7</f>
        <v>42183</v>
      </c>
      <c r="O77" s="27"/>
    </row>
    <row r="78" spans="1:15" x14ac:dyDescent="0.25">
      <c r="A78" s="29">
        <f>INDEX('Grille-NCV'!$A$2:$A$73,MOD(MATCH(Feuil2!A75,'Grille-NCV'!$A$2:$A$73,0)+2,72))</f>
        <v>-16.2</v>
      </c>
      <c r="B78" s="34">
        <f>IFERROR(INDEX('Grille-NCV'!$A$1:$O$73,MATCH($A78,'Grille-NCV'!$A$2:$A$73,0)+1,WEEKDAY(B77,2)*2),"")</f>
        <v>0</v>
      </c>
      <c r="C78" s="3" t="str">
        <f>IFERROR(VLOOKUP(B78,ServicesNCV,2,FALSE),"")</f>
        <v/>
      </c>
      <c r="D78" s="34">
        <f>IFERROR(INDEX('Grille-NCV'!$A$1:$O$73,MATCH($A78,'Grille-NCV'!$A$2:$A$73,0)+1,WEEKDAY(D77,2)*2),"")</f>
        <v>0</v>
      </c>
      <c r="E78" s="3" t="str">
        <f>IFERROR(VLOOKUP(D78,ServicesNCV,2,FALSE),"")</f>
        <v/>
      </c>
      <c r="F78" s="34">
        <f>IFERROR(INDEX('Grille-NCV'!$A$1:$O$73,MATCH($A78,'Grille-NCV'!$A$2:$A$73,0)+1,WEEKDAY(F77,2)*2),"")</f>
        <v>0</v>
      </c>
      <c r="G78" s="3" t="str">
        <f>IFERROR(VLOOKUP(F78,ServicesNCV,2,FALSE),"")</f>
        <v/>
      </c>
      <c r="H78" s="34">
        <f>IFERROR(INDEX('Grille-NCV'!$A$1:$O$73,MATCH($A78,'Grille-NCV'!$A$2:$A$73,0)+1,WEEKDAY(H77,2)*2),"")</f>
        <v>0</v>
      </c>
      <c r="I78" s="3" t="str">
        <f>IFERROR(VLOOKUP(H78,ServicesNCV,2,FALSE),"")</f>
        <v/>
      </c>
      <c r="J78" s="34">
        <f>IFERROR(INDEX('Grille-NCV'!$A$1:$O$73,MATCH($A78,'Grille-NCV'!$A$2:$A$73,0)+1,WEEKDAY(J77,2)*2),"")</f>
        <v>0</v>
      </c>
      <c r="K78" s="3" t="str">
        <f>IFERROR(VLOOKUP(J78,ServicesNCV,2,FALSE),"")</f>
        <v/>
      </c>
      <c r="L78" s="34">
        <f>IFERROR(INDEX('Grille-NCV'!$A$1:$O$73,MATCH($A78,'Grille-NCV'!$A$2:$A$73,0)+1,WEEKDAY(L77,2)*2),"")</f>
        <v>0</v>
      </c>
      <c r="M78" s="3" t="str">
        <f>IFERROR(VLOOKUP(L78,ServicesNCV,2,FALSE),"")</f>
        <v/>
      </c>
      <c r="N78" s="34">
        <f>IFERROR(INDEX('Grille-NCV'!$A$1:$O$73,MATCH($A78,'Grille-NCV'!$A$2:$A$73,0)+1,WEEKDAY(N77,2)*2),"")</f>
        <v>0</v>
      </c>
      <c r="O78" s="3" t="str">
        <f>IFERROR(VLOOKUP(N78,ServicesNCV,2,FALSE),"")</f>
        <v/>
      </c>
    </row>
    <row r="79" spans="1:15" x14ac:dyDescent="0.25">
      <c r="A79" s="29"/>
      <c r="B79" s="35"/>
      <c r="C79" s="4" t="str">
        <f>IFERROR(VLOOKUP(B78,ServicesNCV,3,FALSE),"")</f>
        <v/>
      </c>
      <c r="D79" s="35"/>
      <c r="E79" s="4" t="str">
        <f>IFERROR(VLOOKUP(D78,ServicesNCV,3,FALSE),"")</f>
        <v/>
      </c>
      <c r="F79" s="35"/>
      <c r="G79" s="4" t="str">
        <f>IFERROR(VLOOKUP(F78,ServicesNCV,3,FALSE),"")</f>
        <v/>
      </c>
      <c r="H79" s="35"/>
      <c r="I79" s="4" t="str">
        <f>IFERROR(VLOOKUP(H78,ServicesNCV,3,FALSE),"")</f>
        <v/>
      </c>
      <c r="J79" s="35"/>
      <c r="K79" s="4" t="str">
        <f>IFERROR(VLOOKUP(J78,ServicesNCV,3,FALSE),"")</f>
        <v/>
      </c>
      <c r="L79" s="35"/>
      <c r="M79" s="4" t="str">
        <f>IFERROR(VLOOKUP(L78,ServicesNCV,3,FALSE),"")</f>
        <v/>
      </c>
      <c r="N79" s="35"/>
      <c r="O79" s="4" t="str">
        <f>IFERROR(VLOOKUP(N78,ServicesNCV,3,FALSE),"")</f>
        <v/>
      </c>
    </row>
    <row r="80" spans="1:15" x14ac:dyDescent="0.25">
      <c r="A80" s="2" t="s">
        <v>19</v>
      </c>
      <c r="B80" s="26">
        <f>B77+7</f>
        <v>42184</v>
      </c>
      <c r="C80" s="27"/>
      <c r="D80" s="26">
        <f t="shared" ref="D80" si="149">D77+7</f>
        <v>42185</v>
      </c>
      <c r="E80" s="27"/>
      <c r="F80" s="26">
        <f t="shared" ref="F80" si="150">F77+7</f>
        <v>42186</v>
      </c>
      <c r="G80" s="27"/>
      <c r="H80" s="26">
        <f t="shared" ref="H80" si="151">H77+7</f>
        <v>42187</v>
      </c>
      <c r="I80" s="27"/>
      <c r="J80" s="26">
        <f t="shared" ref="J80" si="152">J77+7</f>
        <v>42188</v>
      </c>
      <c r="K80" s="27"/>
      <c r="L80" s="26">
        <f t="shared" ref="L80" si="153">L77+7</f>
        <v>42189</v>
      </c>
      <c r="M80" s="27"/>
      <c r="N80" s="26">
        <f t="shared" ref="N80" si="154">N77+7</f>
        <v>42190</v>
      </c>
      <c r="O80" s="27"/>
    </row>
    <row r="81" spans="1:15" x14ac:dyDescent="0.25">
      <c r="A81" s="29">
        <f>INDEX('Grille-NCV'!$A$2:$A$73,MOD(MATCH(Feuil2!A78,'Grille-NCV'!$A$2:$A$73,0)+2,72))</f>
        <v>17</v>
      </c>
      <c r="B81" s="34">
        <f>IFERROR(INDEX('Grille-NCV'!$A$1:$O$73,MATCH($A81,'Grille-NCV'!$A$2:$A$73,0)+1,WEEKDAY(B80,2)*2),"")</f>
        <v>305</v>
      </c>
      <c r="C81" s="3">
        <f>IFERROR(VLOOKUP(B81,ServicesNCV,2,FALSE),"")</f>
        <v>0.52430555555555558</v>
      </c>
      <c r="D81" s="34">
        <f>IFERROR(INDEX('Grille-NCV'!$A$1:$O$73,MATCH($A81,'Grille-NCV'!$A$2:$A$73,0)+1,WEEKDAY(D80,2)*2),"")</f>
        <v>301</v>
      </c>
      <c r="E81" s="3">
        <f>IFERROR(VLOOKUP(D81,ServicesNCV,2,FALSE),"")</f>
        <v>0.53472222222222221</v>
      </c>
      <c r="F81" s="34">
        <f>IFERROR(INDEX('Grille-NCV'!$A$1:$O$73,MATCH($A81,'Grille-NCV'!$A$2:$A$73,0)+1,WEEKDAY(F80,2)*2),"")</f>
        <v>305</v>
      </c>
      <c r="G81" s="3">
        <f>IFERROR(VLOOKUP(F81,ServicesNCV,2,FALSE),"")</f>
        <v>0.52430555555555558</v>
      </c>
      <c r="H81" s="34">
        <f>IFERROR(INDEX('Grille-NCV'!$A$1:$O$73,MATCH($A81,'Grille-NCV'!$A$2:$A$73,0)+1,WEEKDAY(H80,2)*2),"")</f>
        <v>19</v>
      </c>
      <c r="I81" s="3">
        <f>IFERROR(VLOOKUP(H81,ServicesNCV,2,FALSE),"")</f>
        <v>0.51041666666666663</v>
      </c>
      <c r="J81" s="34" t="str">
        <f>IFERROR(INDEX('Grille-NCV'!$A$1:$O$73,MATCH($A81,'Grille-NCV'!$A$2:$A$73,0)+1,WEEKDAY(J80,2)*2),"")</f>
        <v>R</v>
      </c>
      <c r="K81" s="3" t="str">
        <f>IFERROR(VLOOKUP(J81,ServicesNCV,2,FALSE),"")</f>
        <v/>
      </c>
      <c r="L81" s="34">
        <f>IFERROR(INDEX('Grille-NCV'!$A$1:$O$73,MATCH($A81,'Grille-NCV'!$A$2:$A$73,0)+1,WEEKDAY(L80,2)*2),"")</f>
        <v>77</v>
      </c>
      <c r="M81" s="3">
        <f>IFERROR(VLOOKUP(L81,ServicesNCV,2,FALSE),"")</f>
        <v>0.46875</v>
      </c>
      <c r="N81" s="34">
        <f>IFERROR(INDEX('Grille-NCV'!$A$1:$O$73,MATCH($A81,'Grille-NCV'!$A$2:$A$73,0)+1,WEEKDAY(N80,2)*2),"")</f>
        <v>69</v>
      </c>
      <c r="O81" s="3">
        <f>IFERROR(VLOOKUP(N81,ServicesNCV,2,FALSE),"")</f>
        <v>0.41319444444444442</v>
      </c>
    </row>
    <row r="82" spans="1:15" x14ac:dyDescent="0.25">
      <c r="A82" s="29"/>
      <c r="B82" s="35"/>
      <c r="C82" s="4">
        <f>IFERROR(VLOOKUP(B81,ServicesNCV,3,FALSE),"")</f>
        <v>0.88194444444444453</v>
      </c>
      <c r="D82" s="35"/>
      <c r="E82" s="4">
        <f>IFERROR(VLOOKUP(D81,ServicesNCV,3,FALSE),"")</f>
        <v>0.90277777777777779</v>
      </c>
      <c r="F82" s="35"/>
      <c r="G82" s="4">
        <f>IFERROR(VLOOKUP(F81,ServicesNCV,3,FALSE),"")</f>
        <v>0.88194444444444453</v>
      </c>
      <c r="H82" s="35"/>
      <c r="I82" s="4">
        <f>IFERROR(VLOOKUP(H81,ServicesNCV,3,FALSE),"")</f>
        <v>0.80902777777777779</v>
      </c>
      <c r="J82" s="35"/>
      <c r="K82" s="4" t="str">
        <f>IFERROR(VLOOKUP(J81,ServicesNCV,3,FALSE),"")</f>
        <v/>
      </c>
      <c r="L82" s="35"/>
      <c r="M82" s="4">
        <f>IFERROR(VLOOKUP(L81,ServicesNCV,3,FALSE),"")</f>
        <v>0.71875</v>
      </c>
      <c r="N82" s="35"/>
      <c r="O82" s="4">
        <f>IFERROR(VLOOKUP(N81,ServicesNCV,3,FALSE),"")</f>
        <v>0.78125</v>
      </c>
    </row>
    <row r="83" spans="1:15" x14ac:dyDescent="0.25">
      <c r="A83" s="2" t="s">
        <v>19</v>
      </c>
      <c r="B83" s="26">
        <f>B80+7</f>
        <v>42191</v>
      </c>
      <c r="C83" s="27"/>
      <c r="D83" s="26">
        <f t="shared" ref="D83" si="155">D80+7</f>
        <v>42192</v>
      </c>
      <c r="E83" s="27"/>
      <c r="F83" s="26">
        <f t="shared" ref="F83" si="156">F80+7</f>
        <v>42193</v>
      </c>
      <c r="G83" s="27"/>
      <c r="H83" s="26">
        <f t="shared" ref="H83" si="157">H80+7</f>
        <v>42194</v>
      </c>
      <c r="I83" s="27"/>
      <c r="J83" s="26">
        <f t="shared" ref="J83" si="158">J80+7</f>
        <v>42195</v>
      </c>
      <c r="K83" s="27"/>
      <c r="L83" s="26">
        <f t="shared" ref="L83" si="159">L80+7</f>
        <v>42196</v>
      </c>
      <c r="M83" s="27"/>
      <c r="N83" s="26">
        <f t="shared" ref="N83" si="160">N80+7</f>
        <v>42197</v>
      </c>
      <c r="O83" s="27"/>
    </row>
    <row r="84" spans="1:15" x14ac:dyDescent="0.25">
      <c r="A84" s="29">
        <f>INDEX('Grille-NCV'!$A$2:$A$73,MOD(MATCH(Feuil2!A81,'Grille-NCV'!$A$2:$A$73,0)+2,72))</f>
        <v>18</v>
      </c>
      <c r="B84" s="34" t="str">
        <f>IFERROR(INDEX('Grille-NCV'!$A$1:$O$73,MATCH($A84,'Grille-NCV'!$A$2:$A$73,0)+1,WEEKDAY(B83,2)*2),"")</f>
        <v>C</v>
      </c>
      <c r="C84" s="3" t="str">
        <f>IFERROR(VLOOKUP(B84,ServicesNCV,2,FALSE),"")</f>
        <v/>
      </c>
      <c r="D84" s="34">
        <f>IFERROR(INDEX('Grille-NCV'!$A$1:$O$73,MATCH($A84,'Grille-NCV'!$A$2:$A$73,0)+1,WEEKDAY(D83,2)*2),"")</f>
        <v>28</v>
      </c>
      <c r="E84" s="3">
        <f>IFERROR(VLOOKUP(D84,ServicesNCV,2,FALSE),"")</f>
        <v>0.22222222222222221</v>
      </c>
      <c r="F84" s="34">
        <f>IFERROR(INDEX('Grille-NCV'!$A$1:$O$73,MATCH($A84,'Grille-NCV'!$A$2:$A$73,0)+1,WEEKDAY(F83,2)*2),"")</f>
        <v>4</v>
      </c>
      <c r="G84" s="3">
        <f>IFERROR(VLOOKUP(F84,ServicesNCV,2,FALSE),"")</f>
        <v>0.16319444444444445</v>
      </c>
      <c r="H84" s="34">
        <f>IFERROR(INDEX('Grille-NCV'!$A$1:$O$73,MATCH($A84,'Grille-NCV'!$A$2:$A$73,0)+1,WEEKDAY(H83,2)*2),"")</f>
        <v>302</v>
      </c>
      <c r="I84" s="3">
        <f>IFERROR(VLOOKUP(H84,ServicesNCV,2,FALSE),"")</f>
        <v>0.20138888888888887</v>
      </c>
      <c r="J84" s="34">
        <f>IFERROR(INDEX('Grille-NCV'!$A$1:$O$73,MATCH($A84,'Grille-NCV'!$A$2:$A$73,0)+1,WEEKDAY(J83,2)*2),"")</f>
        <v>300</v>
      </c>
      <c r="K84" s="3">
        <f>IFERROR(VLOOKUP(J84,ServicesNCV,2,FALSE),"")</f>
        <v>0.16666666666666666</v>
      </c>
      <c r="L84" s="34" t="str">
        <f>IFERROR(INDEX('Grille-NCV'!$A$1:$O$73,MATCH($A84,'Grille-NCV'!$A$2:$A$73,0)+1,WEEKDAY(L83,2)*2),"")</f>
        <v>R/C</v>
      </c>
      <c r="M84" s="3" t="str">
        <f>IFERROR(VLOOKUP(L84,ServicesNCV,2,FALSE),"")</f>
        <v/>
      </c>
      <c r="N84" s="34" t="str">
        <f>IFERROR(INDEX('Grille-NCV'!$A$1:$O$73,MATCH($A84,'Grille-NCV'!$A$2:$A$73,0)+1,WEEKDAY(N83,2)*2),"")</f>
        <v>R/C</v>
      </c>
      <c r="O84" s="3" t="str">
        <f>IFERROR(VLOOKUP(N84,ServicesNCV,2,FALSE),"")</f>
        <v/>
      </c>
    </row>
    <row r="85" spans="1:15" x14ac:dyDescent="0.25">
      <c r="A85" s="29"/>
      <c r="B85" s="35"/>
      <c r="C85" s="4" t="str">
        <f>IFERROR(VLOOKUP(B84,ServicesNCV,3,FALSE),"")</f>
        <v/>
      </c>
      <c r="D85" s="35"/>
      <c r="E85" s="4">
        <f>IFERROR(VLOOKUP(D84,ServicesNCV,3,FALSE),"")</f>
        <v>0.55555555555555558</v>
      </c>
      <c r="F85" s="35"/>
      <c r="G85" s="4">
        <f>IFERROR(VLOOKUP(F84,ServicesNCV,3,FALSE),"")</f>
        <v>0.41666666666666669</v>
      </c>
      <c r="H85" s="35"/>
      <c r="I85" s="4">
        <f>IFERROR(VLOOKUP(H84,ServicesNCV,3,FALSE),"")</f>
        <v>0.54513888888888895</v>
      </c>
      <c r="J85" s="35"/>
      <c r="K85" s="4">
        <f>IFERROR(VLOOKUP(J84,ServicesNCV,3,FALSE),"")</f>
        <v>0.54166666666666663</v>
      </c>
      <c r="L85" s="35"/>
      <c r="M85" s="4" t="str">
        <f>IFERROR(VLOOKUP(L84,ServicesNCV,3,FALSE),"")</f>
        <v/>
      </c>
      <c r="N85" s="35"/>
      <c r="O85" s="4" t="str">
        <f>IFERROR(VLOOKUP(N84,ServicesNCV,3,FALSE),"")</f>
        <v/>
      </c>
    </row>
    <row r="86" spans="1:15" x14ac:dyDescent="0.25">
      <c r="A86" s="2" t="s">
        <v>19</v>
      </c>
      <c r="B86" s="26">
        <f>B83+7</f>
        <v>42198</v>
      </c>
      <c r="C86" s="27"/>
      <c r="D86" s="26">
        <f t="shared" ref="D86" si="161">D83+7</f>
        <v>42199</v>
      </c>
      <c r="E86" s="27"/>
      <c r="F86" s="26">
        <f t="shared" ref="F86" si="162">F83+7</f>
        <v>42200</v>
      </c>
      <c r="G86" s="27"/>
      <c r="H86" s="26">
        <f t="shared" ref="H86" si="163">H83+7</f>
        <v>42201</v>
      </c>
      <c r="I86" s="27"/>
      <c r="J86" s="26">
        <f t="shared" ref="J86" si="164">J83+7</f>
        <v>42202</v>
      </c>
      <c r="K86" s="27"/>
      <c r="L86" s="26">
        <f t="shared" ref="L86" si="165">L83+7</f>
        <v>42203</v>
      </c>
      <c r="M86" s="27"/>
      <c r="N86" s="26">
        <f t="shared" ref="N86" si="166">N83+7</f>
        <v>42204</v>
      </c>
      <c r="O86" s="27"/>
    </row>
    <row r="87" spans="1:15" x14ac:dyDescent="0.25">
      <c r="A87" s="29">
        <f>INDEX('Grille-NCV'!$A$2:$A$73,MOD(MATCH(Feuil2!A84,'Grille-NCV'!$A$2:$A$73,0)+2,72))</f>
        <v>19</v>
      </c>
      <c r="B87" s="34">
        <f>IFERROR(INDEX('Grille-NCV'!$A$1:$O$73,MATCH($A87,'Grille-NCV'!$A$2:$A$73,0)+1,WEEKDAY(B86,2)*2),"")</f>
        <v>19</v>
      </c>
      <c r="C87" s="3">
        <f>IFERROR(VLOOKUP(B87,ServicesNCV,2,FALSE),"")</f>
        <v>0.51041666666666663</v>
      </c>
      <c r="D87" s="34" t="str">
        <f>IFERROR(INDEX('Grille-NCV'!$A$1:$O$73,MATCH($A87,'Grille-NCV'!$A$2:$A$73,0)+1,WEEKDAY(D86,2)*2),"")</f>
        <v>R</v>
      </c>
      <c r="E87" s="3" t="str">
        <f>IFERROR(VLOOKUP(D87,ServicesNCV,2,FALSE),"")</f>
        <v/>
      </c>
      <c r="F87" s="34">
        <f>IFERROR(INDEX('Grille-NCV'!$A$1:$O$73,MATCH($A87,'Grille-NCV'!$A$2:$A$73,0)+1,WEEKDAY(F86,2)*2),"")</f>
        <v>304</v>
      </c>
      <c r="G87" s="3">
        <f>IFERROR(VLOOKUP(F87,ServicesNCV,2,FALSE),"")</f>
        <v>0.43402777777777773</v>
      </c>
      <c r="H87" s="34" t="str">
        <f>IFERROR(INDEX('Grille-NCV'!$A$1:$O$73,MATCH($A87,'Grille-NCV'!$A$2:$A$73,0)+1,WEEKDAY(H86,2)*2),"")</f>
        <v>C</v>
      </c>
      <c r="I87" s="3" t="str">
        <f>IFERROR(VLOOKUP(H87,ServicesNCV,2,FALSE),"")</f>
        <v/>
      </c>
      <c r="J87" s="34">
        <f>IFERROR(INDEX('Grille-NCV'!$A$1:$O$73,MATCH($A87,'Grille-NCV'!$A$2:$A$73,0)+1,WEEKDAY(J86,2)*2),"")</f>
        <v>28</v>
      </c>
      <c r="K87" s="3">
        <f>IFERROR(VLOOKUP(J87,ServicesNCV,2,FALSE),"")</f>
        <v>0.22222222222222221</v>
      </c>
      <c r="L87" s="34">
        <f>IFERROR(INDEX('Grille-NCV'!$A$1:$O$73,MATCH($A87,'Grille-NCV'!$A$2:$A$73,0)+1,WEEKDAY(L86,2)*2),"")</f>
        <v>300</v>
      </c>
      <c r="M87" s="3">
        <f>IFERROR(VLOOKUP(L87,ServicesNCV,2,FALSE),"")</f>
        <v>0.16666666666666666</v>
      </c>
      <c r="N87" s="34">
        <f>IFERROR(INDEX('Grille-NCV'!$A$1:$O$73,MATCH($A87,'Grille-NCV'!$A$2:$A$73,0)+1,WEEKDAY(N86,2)*2),"")</f>
        <v>64</v>
      </c>
      <c r="O87" s="3">
        <f>IFERROR(VLOOKUP(N87,ServicesNCV,2,FALSE),"")</f>
        <v>0.19097222222222221</v>
      </c>
    </row>
    <row r="88" spans="1:15" x14ac:dyDescent="0.25">
      <c r="A88" s="29"/>
      <c r="B88" s="35"/>
      <c r="C88" s="4">
        <f>IFERROR(VLOOKUP(B87,ServicesNCV,3,FALSE),"")</f>
        <v>0.80902777777777779</v>
      </c>
      <c r="D88" s="35"/>
      <c r="E88" s="4" t="str">
        <f>IFERROR(VLOOKUP(D87,ServicesNCV,3,FALSE),"")</f>
        <v/>
      </c>
      <c r="F88" s="35"/>
      <c r="G88" s="4">
        <f>IFERROR(VLOOKUP(F87,ServicesNCV,3,FALSE),"")</f>
        <v>0.79166666666666663</v>
      </c>
      <c r="H88" s="35"/>
      <c r="I88" s="4" t="str">
        <f>IFERROR(VLOOKUP(H87,ServicesNCV,3,FALSE),"")</f>
        <v/>
      </c>
      <c r="J88" s="35"/>
      <c r="K88" s="4">
        <f>IFERROR(VLOOKUP(J87,ServicesNCV,3,FALSE),"")</f>
        <v>0.55555555555555558</v>
      </c>
      <c r="L88" s="35"/>
      <c r="M88" s="4">
        <f>IFERROR(VLOOKUP(L87,ServicesNCV,3,FALSE),"")</f>
        <v>0.54166666666666663</v>
      </c>
      <c r="N88" s="35"/>
      <c r="O88" s="4">
        <f>IFERROR(VLOOKUP(N87,ServicesNCV,3,FALSE),"")</f>
        <v>0.53819444444444442</v>
      </c>
    </row>
    <row r="89" spans="1:15" x14ac:dyDescent="0.25">
      <c r="A89" s="2" t="s">
        <v>19</v>
      </c>
      <c r="B89" s="26">
        <f>B86+7</f>
        <v>42205</v>
      </c>
      <c r="C89" s="27"/>
      <c r="D89" s="26">
        <f t="shared" ref="D89" si="167">D86+7</f>
        <v>42206</v>
      </c>
      <c r="E89" s="27"/>
      <c r="F89" s="26">
        <f t="shared" ref="F89" si="168">F86+7</f>
        <v>42207</v>
      </c>
      <c r="G89" s="27"/>
      <c r="H89" s="26">
        <f t="shared" ref="H89" si="169">H86+7</f>
        <v>42208</v>
      </c>
      <c r="I89" s="27"/>
      <c r="J89" s="26">
        <f t="shared" ref="J89" si="170">J86+7</f>
        <v>42209</v>
      </c>
      <c r="K89" s="27"/>
      <c r="L89" s="26">
        <f t="shared" ref="L89" si="171">L86+7</f>
        <v>42210</v>
      </c>
      <c r="M89" s="27"/>
      <c r="N89" s="26">
        <f t="shared" ref="N89" si="172">N86+7</f>
        <v>42211</v>
      </c>
      <c r="O89" s="27"/>
    </row>
    <row r="90" spans="1:15" x14ac:dyDescent="0.25">
      <c r="A90" s="29">
        <f>INDEX('Grille-NCV'!$A$2:$A$73,MOD(MATCH(Feuil2!A87,'Grille-NCV'!$A$2:$A$73,0)+2,72))</f>
        <v>20</v>
      </c>
      <c r="B90" s="34">
        <f>IFERROR(INDEX('Grille-NCV'!$A$1:$O$73,MATCH($A90,'Grille-NCV'!$A$2:$A$73,0)+1,WEEKDAY(B89,2)*2),"")</f>
        <v>13</v>
      </c>
      <c r="C90" s="3">
        <f>IFERROR(VLOOKUP(B90,ServicesNCV,2,FALSE),"")</f>
        <v>0.16319444444444445</v>
      </c>
      <c r="D90" s="34">
        <f>IFERROR(INDEX('Grille-NCV'!$A$1:$O$73,MATCH($A90,'Grille-NCV'!$A$2:$A$73,0)+1,WEEKDAY(D89,2)*2),"")</f>
        <v>4</v>
      </c>
      <c r="E90" s="3">
        <f>IFERROR(VLOOKUP(D90,ServicesNCV,2,FALSE),"")</f>
        <v>0.16319444444444445</v>
      </c>
      <c r="F90" s="34" t="str">
        <f>IFERROR(INDEX('Grille-NCV'!$A$1:$O$73,MATCH($A90,'Grille-NCV'!$A$2:$A$73,0)+1,WEEKDAY(F89,2)*2),"")</f>
        <v>R</v>
      </c>
      <c r="G90" s="3" t="str">
        <f>IFERROR(VLOOKUP(F90,ServicesNCV,2,FALSE),"")</f>
        <v/>
      </c>
      <c r="H90" s="34">
        <f>IFERROR(INDEX('Grille-NCV'!$A$1:$O$73,MATCH($A90,'Grille-NCV'!$A$2:$A$73,0)+1,WEEKDAY(H89,2)*2),"")</f>
        <v>30</v>
      </c>
      <c r="I90" s="3">
        <f>IFERROR(VLOOKUP(H90,ServicesNCV,2,FALSE),"")</f>
        <v>0.33333333333333331</v>
      </c>
      <c r="J90" s="34">
        <f>IFERROR(INDEX('Grille-NCV'!$A$1:$O$73,MATCH($A90,'Grille-NCV'!$A$2:$A$73,0)+1,WEEKDAY(J89,2)*2),"")</f>
        <v>30</v>
      </c>
      <c r="K90" s="3">
        <f>IFERROR(VLOOKUP(J90,ServicesNCV,2,FALSE),"")</f>
        <v>0.33333333333333331</v>
      </c>
      <c r="L90" s="34" t="str">
        <f>IFERROR(INDEX('Grille-NCV'!$A$1:$O$73,MATCH($A90,'Grille-NCV'!$A$2:$A$73,0)+1,WEEKDAY(L89,2)*2),"")</f>
        <v>R/C</v>
      </c>
      <c r="M90" s="3" t="str">
        <f>IFERROR(VLOOKUP(L90,ServicesNCV,2,FALSE),"")</f>
        <v/>
      </c>
      <c r="N90" s="34" t="str">
        <f>IFERROR(INDEX('Grille-NCV'!$A$1:$O$73,MATCH($A90,'Grille-NCV'!$A$2:$A$73,0)+1,WEEKDAY(N89,2)*2),"")</f>
        <v>R/C</v>
      </c>
      <c r="O90" s="3" t="str">
        <f>IFERROR(VLOOKUP(N90,ServicesNCV,2,FALSE),"")</f>
        <v/>
      </c>
    </row>
    <row r="91" spans="1:15" x14ac:dyDescent="0.25">
      <c r="A91" s="29"/>
      <c r="B91" s="35"/>
      <c r="C91" s="4">
        <f>IFERROR(VLOOKUP(B90,ServicesNCV,3,FALSE),"")</f>
        <v>0.5</v>
      </c>
      <c r="D91" s="35"/>
      <c r="E91" s="4">
        <f>IFERROR(VLOOKUP(D90,ServicesNCV,3,FALSE),"")</f>
        <v>0.41666666666666669</v>
      </c>
      <c r="F91" s="35"/>
      <c r="G91" s="4" t="str">
        <f>IFERROR(VLOOKUP(F90,ServicesNCV,3,FALSE),"")</f>
        <v/>
      </c>
      <c r="H91" s="35"/>
      <c r="I91" s="4">
        <f>IFERROR(VLOOKUP(H90,ServicesNCV,3,FALSE),"")</f>
        <v>0.70138888888888884</v>
      </c>
      <c r="J91" s="35"/>
      <c r="K91" s="4">
        <f>IFERROR(VLOOKUP(J90,ServicesNCV,3,FALSE),"")</f>
        <v>0.70138888888888884</v>
      </c>
      <c r="L91" s="35"/>
      <c r="M91" s="4" t="str">
        <f>IFERROR(VLOOKUP(L90,ServicesNCV,3,FALSE),"")</f>
        <v/>
      </c>
      <c r="N91" s="35"/>
      <c r="O91" s="4" t="str">
        <f>IFERROR(VLOOKUP(N90,ServicesNCV,3,FALSE),"")</f>
        <v/>
      </c>
    </row>
    <row r="92" spans="1:15" x14ac:dyDescent="0.25">
      <c r="A92" s="2" t="s">
        <v>19</v>
      </c>
      <c r="B92" s="26">
        <f>B89+7</f>
        <v>42212</v>
      </c>
      <c r="C92" s="27"/>
      <c r="D92" s="26">
        <f t="shared" ref="D92" si="173">D89+7</f>
        <v>42213</v>
      </c>
      <c r="E92" s="27"/>
      <c r="F92" s="26">
        <f t="shared" ref="F92" si="174">F89+7</f>
        <v>42214</v>
      </c>
      <c r="G92" s="27"/>
      <c r="H92" s="26">
        <f t="shared" ref="H92" si="175">H89+7</f>
        <v>42215</v>
      </c>
      <c r="I92" s="27"/>
      <c r="J92" s="26">
        <f t="shared" ref="J92" si="176">J89+7</f>
        <v>42216</v>
      </c>
      <c r="K92" s="27"/>
      <c r="L92" s="26">
        <f t="shared" ref="L92" si="177">L89+7</f>
        <v>42217</v>
      </c>
      <c r="M92" s="27"/>
      <c r="N92" s="26">
        <f t="shared" ref="N92" si="178">N89+7</f>
        <v>42218</v>
      </c>
      <c r="O92" s="27"/>
    </row>
    <row r="93" spans="1:15" x14ac:dyDescent="0.25">
      <c r="A93" s="29">
        <f>INDEX('Grille-NCV'!$A$2:$A$73,MOD(MATCH(Feuil2!A90,'Grille-NCV'!$A$2:$A$73,0)+2,72))</f>
        <v>21</v>
      </c>
      <c r="B93" s="34">
        <f>IFERROR(INDEX('Grille-NCV'!$A$1:$O$73,MATCH($A93,'Grille-NCV'!$A$2:$A$73,0)+1,WEEKDAY(B92,2)*2),"")</f>
        <v>12</v>
      </c>
      <c r="C93" s="3">
        <f>IFERROR(VLOOKUP(B93,ServicesNCV,2,FALSE),"")</f>
        <v>0.28819444444444448</v>
      </c>
      <c r="D93" s="34">
        <f>IFERROR(INDEX('Grille-NCV'!$A$1:$O$73,MATCH($A93,'Grille-NCV'!$A$2:$A$73,0)+1,WEEKDAY(D92,2)*2),"")</f>
        <v>302</v>
      </c>
      <c r="E93" s="3">
        <f>IFERROR(VLOOKUP(D93,ServicesNCV,2,FALSE),"")</f>
        <v>0.20138888888888887</v>
      </c>
      <c r="F93" s="34">
        <f>IFERROR(INDEX('Grille-NCV'!$A$1:$O$73,MATCH($A93,'Grille-NCV'!$A$2:$A$73,0)+1,WEEKDAY(F92,2)*2),"")</f>
        <v>13</v>
      </c>
      <c r="G93" s="3">
        <f>IFERROR(VLOOKUP(F93,ServicesNCV,2,FALSE),"")</f>
        <v>0.16319444444444445</v>
      </c>
      <c r="H93" s="34">
        <f>IFERROR(INDEX('Grille-NCV'!$A$1:$O$73,MATCH($A93,'Grille-NCV'!$A$2:$A$73,0)+1,WEEKDAY(H92,2)*2),"")</f>
        <v>4</v>
      </c>
      <c r="I93" s="3">
        <f>IFERROR(VLOOKUP(H93,ServicesNCV,2,FALSE),"")</f>
        <v>0.16319444444444445</v>
      </c>
      <c r="J93" s="34" t="str">
        <f>IFERROR(INDEX('Grille-NCV'!$A$1:$O$73,MATCH($A93,'Grille-NCV'!$A$2:$A$73,0)+1,WEEKDAY(J92,2)*2),"")</f>
        <v>R</v>
      </c>
      <c r="K93" s="3" t="str">
        <f>IFERROR(VLOOKUP(J93,ServicesNCV,2,FALSE),"")</f>
        <v/>
      </c>
      <c r="L93" s="34">
        <f>IFERROR(INDEX('Grille-NCV'!$A$1:$O$73,MATCH($A93,'Grille-NCV'!$A$2:$A$73,0)+1,WEEKDAY(L92,2)*2),"")</f>
        <v>73</v>
      </c>
      <c r="M93" s="3">
        <f>IFERROR(VLOOKUP(L93,ServicesNCV,2,FALSE),"")</f>
        <v>0.51736111111111105</v>
      </c>
      <c r="N93" s="34">
        <f>IFERROR(INDEX('Grille-NCV'!$A$1:$O$73,MATCH($A93,'Grille-NCV'!$A$2:$A$73,0)+1,WEEKDAY(N92,2)*2),"")</f>
        <v>361</v>
      </c>
      <c r="O93" s="3">
        <f>IFERROR(VLOOKUP(N93,ServicesNCV,2,FALSE),"")</f>
        <v>0.75347222222222221</v>
      </c>
    </row>
    <row r="94" spans="1:15" x14ac:dyDescent="0.25">
      <c r="A94" s="29"/>
      <c r="B94" s="35"/>
      <c r="C94" s="4">
        <f>IFERROR(VLOOKUP(B93,ServicesNCV,3,FALSE),"")</f>
        <v>0.58333333333333337</v>
      </c>
      <c r="D94" s="35"/>
      <c r="E94" s="4">
        <f>IFERROR(VLOOKUP(D93,ServicesNCV,3,FALSE),"")</f>
        <v>0.54513888888888895</v>
      </c>
      <c r="F94" s="35"/>
      <c r="G94" s="4">
        <f>IFERROR(VLOOKUP(F93,ServicesNCV,3,FALSE),"")</f>
        <v>0.5</v>
      </c>
      <c r="H94" s="35"/>
      <c r="I94" s="4">
        <f>IFERROR(VLOOKUP(H93,ServicesNCV,3,FALSE),"")</f>
        <v>0.41666666666666669</v>
      </c>
      <c r="J94" s="35"/>
      <c r="K94" s="4" t="str">
        <f>IFERROR(VLOOKUP(J93,ServicesNCV,3,FALSE),"")</f>
        <v/>
      </c>
      <c r="L94" s="35"/>
      <c r="M94" s="4">
        <f>IFERROR(VLOOKUP(L93,ServicesNCV,3,FALSE),"")</f>
        <v>0.86111111111111116</v>
      </c>
      <c r="N94" s="35"/>
      <c r="O94" s="4">
        <f>IFERROR(VLOOKUP(N93,ServicesNCV,3,FALSE),"")</f>
        <v>1.0416666666666666E-2</v>
      </c>
    </row>
    <row r="95" spans="1:15" x14ac:dyDescent="0.25">
      <c r="A95" s="2" t="s">
        <v>19</v>
      </c>
      <c r="B95" s="26">
        <f>B92+7</f>
        <v>42219</v>
      </c>
      <c r="C95" s="27"/>
      <c r="D95" s="26">
        <f t="shared" ref="D95" si="179">D92+7</f>
        <v>42220</v>
      </c>
      <c r="E95" s="27"/>
      <c r="F95" s="26">
        <f t="shared" ref="F95" si="180">F92+7</f>
        <v>42221</v>
      </c>
      <c r="G95" s="27"/>
      <c r="H95" s="26">
        <f t="shared" ref="H95" si="181">H92+7</f>
        <v>42222</v>
      </c>
      <c r="I95" s="27"/>
      <c r="J95" s="26">
        <f t="shared" ref="J95" si="182">J92+7</f>
        <v>42223</v>
      </c>
      <c r="K95" s="27"/>
      <c r="L95" s="26">
        <f t="shared" ref="L95" si="183">L92+7</f>
        <v>42224</v>
      </c>
      <c r="M95" s="27"/>
      <c r="N95" s="26">
        <f t="shared" ref="N95" si="184">N92+7</f>
        <v>42225</v>
      </c>
      <c r="O95" s="27"/>
    </row>
    <row r="96" spans="1:15" x14ac:dyDescent="0.25">
      <c r="A96" s="29">
        <f>INDEX('Grille-NCV'!$A$2:$A$73,MOD(MATCH(Feuil2!A93,'Grille-NCV'!$A$2:$A$73,0)+2,72))</f>
        <v>22</v>
      </c>
      <c r="B96" s="34">
        <f>IFERROR(INDEX('Grille-NCV'!$A$1:$O$73,MATCH($A96,'Grille-NCV'!$A$2:$A$73,0)+1,WEEKDAY(B95,2)*2),"")</f>
        <v>20</v>
      </c>
      <c r="C96" s="3">
        <f>IFERROR(VLOOKUP(B96,ServicesNCV,2,FALSE),"")</f>
        <v>0.59375</v>
      </c>
      <c r="D96" s="34">
        <f>IFERROR(INDEX('Grille-NCV'!$A$1:$O$73,MATCH($A96,'Grille-NCV'!$A$2:$A$73,0)+1,WEEKDAY(D95,2)*2),"")</f>
        <v>24</v>
      </c>
      <c r="E96" s="3">
        <f>IFERROR(VLOOKUP(D96,ServicesNCV,2,FALSE),"")</f>
        <v>0.54513888888888895</v>
      </c>
      <c r="F96" s="34" t="str">
        <f>IFERROR(INDEX('Grille-NCV'!$A$1:$O$73,MATCH($A96,'Grille-NCV'!$A$2:$A$73,0)+1,WEEKDAY(F95,2)*2),"")</f>
        <v>C</v>
      </c>
      <c r="G96" s="3" t="str">
        <f>IFERROR(VLOOKUP(F96,ServicesNCV,2,FALSE),"")</f>
        <v/>
      </c>
      <c r="H96" s="34">
        <f>IFERROR(INDEX('Grille-NCV'!$A$1:$O$73,MATCH($A96,'Grille-NCV'!$A$2:$A$73,0)+1,WEEKDAY(H95,2)*2),"")</f>
        <v>14</v>
      </c>
      <c r="I96" s="3">
        <f>IFERROR(VLOOKUP(H96,ServicesNCV,2,FALSE),"")</f>
        <v>0.4375</v>
      </c>
      <c r="J96" s="34">
        <f>IFERROR(INDEX('Grille-NCV'!$A$1:$O$73,MATCH($A96,'Grille-NCV'!$A$2:$A$73,0)+1,WEEKDAY(J95,2)*2),"")</f>
        <v>14</v>
      </c>
      <c r="K96" s="3">
        <f>IFERROR(VLOOKUP(J96,ServicesNCV,2,FALSE),"")</f>
        <v>0.4375</v>
      </c>
      <c r="L96" s="34" t="str">
        <f>IFERROR(INDEX('Grille-NCV'!$A$1:$O$73,MATCH($A96,'Grille-NCV'!$A$2:$A$73,0)+1,WEEKDAY(L95,2)*2),"")</f>
        <v>R/C</v>
      </c>
      <c r="M96" s="3" t="str">
        <f>IFERROR(VLOOKUP(L96,ServicesNCV,2,FALSE),"")</f>
        <v/>
      </c>
      <c r="N96" s="34" t="str">
        <f>IFERROR(INDEX('Grille-NCV'!$A$1:$O$73,MATCH($A96,'Grille-NCV'!$A$2:$A$73,0)+1,WEEKDAY(N95,2)*2),"")</f>
        <v>R/C</v>
      </c>
      <c r="O96" s="3" t="str">
        <f>IFERROR(VLOOKUP(N96,ServicesNCV,2,FALSE),"")</f>
        <v/>
      </c>
    </row>
    <row r="97" spans="1:15" x14ac:dyDescent="0.25">
      <c r="A97" s="29"/>
      <c r="B97" s="35"/>
      <c r="C97" s="4">
        <f>IFERROR(VLOOKUP(B96,ServicesNCV,3,FALSE),"")</f>
        <v>0.94097222222222221</v>
      </c>
      <c r="D97" s="35"/>
      <c r="E97" s="4">
        <f>IFERROR(VLOOKUP(D96,ServicesNCV,3,FALSE),"")</f>
        <v>0.89930555555555547</v>
      </c>
      <c r="F97" s="35"/>
      <c r="G97" s="4" t="str">
        <f>IFERROR(VLOOKUP(F96,ServicesNCV,3,FALSE),"")</f>
        <v/>
      </c>
      <c r="H97" s="35"/>
      <c r="I97" s="4">
        <f>IFERROR(VLOOKUP(H96,ServicesNCV,3,FALSE),"")</f>
        <v>0.78819444444444453</v>
      </c>
      <c r="J97" s="35"/>
      <c r="K97" s="4">
        <f>IFERROR(VLOOKUP(J96,ServicesNCV,3,FALSE),"")</f>
        <v>0.78819444444444453</v>
      </c>
      <c r="L97" s="35"/>
      <c r="M97" s="4" t="str">
        <f>IFERROR(VLOOKUP(L96,ServicesNCV,3,FALSE),"")</f>
        <v/>
      </c>
      <c r="N97" s="35"/>
      <c r="O97" s="4" t="str">
        <f>IFERROR(VLOOKUP(N96,ServicesNCV,3,FALSE),"")</f>
        <v/>
      </c>
    </row>
    <row r="98" spans="1:15" x14ac:dyDescent="0.25">
      <c r="A98" s="2" t="s">
        <v>19</v>
      </c>
      <c r="B98" s="26">
        <f>B95+7</f>
        <v>42226</v>
      </c>
      <c r="C98" s="27"/>
      <c r="D98" s="26">
        <f t="shared" ref="D98" si="185">D95+7</f>
        <v>42227</v>
      </c>
      <c r="E98" s="27"/>
      <c r="F98" s="26">
        <f t="shared" ref="F98" si="186">F95+7</f>
        <v>42228</v>
      </c>
      <c r="G98" s="27"/>
      <c r="H98" s="26">
        <f t="shared" ref="H98" si="187">H95+7</f>
        <v>42229</v>
      </c>
      <c r="I98" s="27"/>
      <c r="J98" s="26">
        <f t="shared" ref="J98" si="188">J95+7</f>
        <v>42230</v>
      </c>
      <c r="K98" s="27"/>
      <c r="L98" s="26">
        <f t="shared" ref="L98" si="189">L95+7</f>
        <v>42231</v>
      </c>
      <c r="M98" s="27"/>
      <c r="N98" s="26">
        <f t="shared" ref="N98" si="190">N95+7</f>
        <v>42232</v>
      </c>
      <c r="O98" s="27"/>
    </row>
    <row r="99" spans="1:15" x14ac:dyDescent="0.25">
      <c r="A99" s="29">
        <f>INDEX('Grille-NCV'!$A$2:$A$73,MOD(MATCH(Feuil2!A96,'Grille-NCV'!$A$2:$A$73,0)+2,72))</f>
        <v>23</v>
      </c>
      <c r="B99" s="34">
        <f>IFERROR(INDEX('Grille-NCV'!$A$1:$O$73,MATCH($A99,'Grille-NCV'!$A$2:$A$73,0)+1,WEEKDAY(B98,2)*2),"")</f>
        <v>18</v>
      </c>
      <c r="C99" s="3">
        <f>IFERROR(VLOOKUP(B99,ServicesNCV,2,FALSE),"")</f>
        <v>0.4861111111111111</v>
      </c>
      <c r="D99" s="34">
        <f>IFERROR(INDEX('Grille-NCV'!$A$1:$O$73,MATCH($A99,'Grille-NCV'!$A$2:$A$73,0)+1,WEEKDAY(D98,2)*2),"")</f>
        <v>305</v>
      </c>
      <c r="E99" s="3">
        <f>IFERROR(VLOOKUP(D99,ServicesNCV,2,FALSE),"")</f>
        <v>0.52430555555555558</v>
      </c>
      <c r="F99" s="34">
        <f>IFERROR(INDEX('Grille-NCV'!$A$1:$O$73,MATCH($A99,'Grille-NCV'!$A$2:$A$73,0)+1,WEEKDAY(F98,2)*2),"")</f>
        <v>24</v>
      </c>
      <c r="G99" s="3">
        <f>IFERROR(VLOOKUP(F99,ServicesNCV,2,FALSE),"")</f>
        <v>0.54513888888888895</v>
      </c>
      <c r="H99" s="34">
        <f>IFERROR(INDEX('Grille-NCV'!$A$1:$O$73,MATCH($A99,'Grille-NCV'!$A$2:$A$73,0)+1,WEEKDAY(H98,2)*2),"")</f>
        <v>305</v>
      </c>
      <c r="I99" s="3">
        <f>IFERROR(VLOOKUP(H99,ServicesNCV,2,FALSE),"")</f>
        <v>0.52430555555555558</v>
      </c>
      <c r="J99" s="34">
        <f>IFERROR(INDEX('Grille-NCV'!$A$1:$O$73,MATCH($A99,'Grille-NCV'!$A$2:$A$73,0)+1,WEEKDAY(J98,2)*2),"")</f>
        <v>301</v>
      </c>
      <c r="K99" s="3">
        <f>IFERROR(VLOOKUP(J99,ServicesNCV,2,FALSE),"")</f>
        <v>0.53472222222222221</v>
      </c>
      <c r="L99" s="34" t="str">
        <f>IFERROR(INDEX('Grille-NCV'!$A$1:$O$73,MATCH($A99,'Grille-NCV'!$A$2:$A$73,0)+1,WEEKDAY(L98,2)*2),"")</f>
        <v>C</v>
      </c>
      <c r="M99" s="3" t="str">
        <f>IFERROR(VLOOKUP(L99,ServicesNCV,2,FALSE),"")</f>
        <v/>
      </c>
      <c r="N99" s="34" t="str">
        <f>IFERROR(INDEX('Grille-NCV'!$A$1:$O$73,MATCH($A99,'Grille-NCV'!$A$2:$A$73,0)+1,WEEKDAY(N98,2)*2),"")</f>
        <v>R/C</v>
      </c>
      <c r="O99" s="3" t="str">
        <f>IFERROR(VLOOKUP(N99,ServicesNCV,2,FALSE),"")</f>
        <v/>
      </c>
    </row>
    <row r="100" spans="1:15" x14ac:dyDescent="0.25">
      <c r="A100" s="29"/>
      <c r="B100" s="35"/>
      <c r="C100" s="4">
        <f>IFERROR(VLOOKUP(B99,ServicesNCV,3,FALSE),"")</f>
        <v>0.86111111111111116</v>
      </c>
      <c r="D100" s="35"/>
      <c r="E100" s="4">
        <f>IFERROR(VLOOKUP(D99,ServicesNCV,3,FALSE),"")</f>
        <v>0.88194444444444453</v>
      </c>
      <c r="F100" s="35"/>
      <c r="G100" s="4">
        <f>IFERROR(VLOOKUP(F99,ServicesNCV,3,FALSE),"")</f>
        <v>0.89930555555555547</v>
      </c>
      <c r="H100" s="35"/>
      <c r="I100" s="4">
        <f>IFERROR(VLOOKUP(H99,ServicesNCV,3,FALSE),"")</f>
        <v>0.88194444444444453</v>
      </c>
      <c r="J100" s="35"/>
      <c r="K100" s="4">
        <f>IFERROR(VLOOKUP(J99,ServicesNCV,3,FALSE),"")</f>
        <v>0.90277777777777779</v>
      </c>
      <c r="L100" s="35"/>
      <c r="M100" s="4" t="str">
        <f>IFERROR(VLOOKUP(L99,ServicesNCV,3,FALSE),"")</f>
        <v/>
      </c>
      <c r="N100" s="35"/>
      <c r="O100" s="4" t="str">
        <f>IFERROR(VLOOKUP(N99,ServicesNCV,3,FALSE),"")</f>
        <v/>
      </c>
    </row>
    <row r="101" spans="1:15" x14ac:dyDescent="0.25">
      <c r="A101" s="2" t="s">
        <v>19</v>
      </c>
      <c r="B101" s="26">
        <f>B98+7</f>
        <v>42233</v>
      </c>
      <c r="C101" s="27"/>
      <c r="D101" s="26">
        <f t="shared" ref="D101" si="191">D98+7</f>
        <v>42234</v>
      </c>
      <c r="E101" s="27"/>
      <c r="F101" s="26">
        <f t="shared" ref="F101" si="192">F98+7</f>
        <v>42235</v>
      </c>
      <c r="G101" s="27"/>
      <c r="H101" s="26">
        <f t="shared" ref="H101" si="193">H98+7</f>
        <v>42236</v>
      </c>
      <c r="I101" s="27"/>
      <c r="J101" s="26">
        <f t="shared" ref="J101" si="194">J98+7</f>
        <v>42237</v>
      </c>
      <c r="K101" s="27"/>
      <c r="L101" s="26">
        <f t="shared" ref="L101" si="195">L98+7</f>
        <v>42238</v>
      </c>
      <c r="M101" s="27"/>
      <c r="N101" s="26">
        <f t="shared" ref="N101" si="196">N98+7</f>
        <v>42239</v>
      </c>
      <c r="O101" s="27"/>
    </row>
    <row r="102" spans="1:15" x14ac:dyDescent="0.25">
      <c r="A102" s="29">
        <f>INDEX('Grille-NCV'!$A$2:$A$73,MOD(MATCH(Feuil2!A99,'Grille-NCV'!$A$2:$A$73,0)+2,72))</f>
        <v>-23.1</v>
      </c>
      <c r="B102" s="34">
        <f>IFERROR(INDEX('Grille-NCV'!$A$1:$O$73,MATCH($A102,'Grille-NCV'!$A$2:$A$73,0)+1,WEEKDAY(B101,2)*2),"")</f>
        <v>0</v>
      </c>
      <c r="C102" s="3" t="str">
        <f>IFERROR(VLOOKUP(B102,ServicesNCV,2,FALSE),"")</f>
        <v/>
      </c>
      <c r="D102" s="34">
        <f>IFERROR(INDEX('Grille-NCV'!$A$1:$O$73,MATCH($A102,'Grille-NCV'!$A$2:$A$73,0)+1,WEEKDAY(D101,2)*2),"")</f>
        <v>0</v>
      </c>
      <c r="E102" s="3" t="str">
        <f>IFERROR(VLOOKUP(D102,ServicesNCV,2,FALSE),"")</f>
        <v/>
      </c>
      <c r="F102" s="34">
        <f>IFERROR(INDEX('Grille-NCV'!$A$1:$O$73,MATCH($A102,'Grille-NCV'!$A$2:$A$73,0)+1,WEEKDAY(F101,2)*2),"")</f>
        <v>0</v>
      </c>
      <c r="G102" s="3" t="str">
        <f>IFERROR(VLOOKUP(F102,ServicesNCV,2,FALSE),"")</f>
        <v/>
      </c>
      <c r="H102" s="34">
        <f>IFERROR(INDEX('Grille-NCV'!$A$1:$O$73,MATCH($A102,'Grille-NCV'!$A$2:$A$73,0)+1,WEEKDAY(H101,2)*2),"")</f>
        <v>0</v>
      </c>
      <c r="I102" s="3" t="str">
        <f>IFERROR(VLOOKUP(H102,ServicesNCV,2,FALSE),"")</f>
        <v/>
      </c>
      <c r="J102" s="34">
        <f>IFERROR(INDEX('Grille-NCV'!$A$1:$O$73,MATCH($A102,'Grille-NCV'!$A$2:$A$73,0)+1,WEEKDAY(J101,2)*2),"")</f>
        <v>0</v>
      </c>
      <c r="K102" s="3" t="str">
        <f>IFERROR(VLOOKUP(J102,ServicesNCV,2,FALSE),"")</f>
        <v/>
      </c>
      <c r="L102" s="34">
        <f>IFERROR(INDEX('Grille-NCV'!$A$1:$O$73,MATCH($A102,'Grille-NCV'!$A$2:$A$73,0)+1,WEEKDAY(L101,2)*2),"")</f>
        <v>0</v>
      </c>
      <c r="M102" s="3" t="str">
        <f>IFERROR(VLOOKUP(L102,ServicesNCV,2,FALSE),"")</f>
        <v/>
      </c>
      <c r="N102" s="34">
        <f>IFERROR(INDEX('Grille-NCV'!$A$1:$O$73,MATCH($A102,'Grille-NCV'!$A$2:$A$73,0)+1,WEEKDAY(N101,2)*2),"")</f>
        <v>0</v>
      </c>
      <c r="O102" s="3" t="str">
        <f>IFERROR(VLOOKUP(N102,ServicesNCV,2,FALSE),"")</f>
        <v/>
      </c>
    </row>
    <row r="103" spans="1:15" x14ac:dyDescent="0.25">
      <c r="A103" s="29"/>
      <c r="B103" s="35"/>
      <c r="C103" s="4" t="str">
        <f>IFERROR(VLOOKUP(B102,ServicesNCV,3,FALSE),"")</f>
        <v/>
      </c>
      <c r="D103" s="35"/>
      <c r="E103" s="4" t="str">
        <f>IFERROR(VLOOKUP(D102,ServicesNCV,3,FALSE),"")</f>
        <v/>
      </c>
      <c r="F103" s="35"/>
      <c r="G103" s="4" t="str">
        <f>IFERROR(VLOOKUP(F102,ServicesNCV,3,FALSE),"")</f>
        <v/>
      </c>
      <c r="H103" s="35"/>
      <c r="I103" s="4" t="str">
        <f>IFERROR(VLOOKUP(H102,ServicesNCV,3,FALSE),"")</f>
        <v/>
      </c>
      <c r="J103" s="35"/>
      <c r="K103" s="4" t="str">
        <f>IFERROR(VLOOKUP(J102,ServicesNCV,3,FALSE),"")</f>
        <v/>
      </c>
      <c r="L103" s="35"/>
      <c r="M103" s="4" t="str">
        <f>IFERROR(VLOOKUP(L102,ServicesNCV,3,FALSE),"")</f>
        <v/>
      </c>
      <c r="N103" s="35"/>
      <c r="O103" s="4" t="str">
        <f>IFERROR(VLOOKUP(N102,ServicesNCV,3,FALSE),"")</f>
        <v/>
      </c>
    </row>
    <row r="104" spans="1:15" x14ac:dyDescent="0.25">
      <c r="A104" s="2" t="s">
        <v>19</v>
      </c>
      <c r="B104" s="26">
        <f>B101+7</f>
        <v>42240</v>
      </c>
      <c r="C104" s="27"/>
      <c r="D104" s="26">
        <f t="shared" ref="D104" si="197">D101+7</f>
        <v>42241</v>
      </c>
      <c r="E104" s="27"/>
      <c r="F104" s="26">
        <f t="shared" ref="F104" si="198">F101+7</f>
        <v>42242</v>
      </c>
      <c r="G104" s="27"/>
      <c r="H104" s="26">
        <f t="shared" ref="H104" si="199">H101+7</f>
        <v>42243</v>
      </c>
      <c r="I104" s="27"/>
      <c r="J104" s="26">
        <f t="shared" ref="J104" si="200">J101+7</f>
        <v>42244</v>
      </c>
      <c r="K104" s="27"/>
      <c r="L104" s="26">
        <f t="shared" ref="L104" si="201">L101+7</f>
        <v>42245</v>
      </c>
      <c r="M104" s="27"/>
      <c r="N104" s="26">
        <f t="shared" ref="N104" si="202">N101+7</f>
        <v>42246</v>
      </c>
      <c r="O104" s="27"/>
    </row>
    <row r="105" spans="1:15" x14ac:dyDescent="0.25">
      <c r="A105" s="29">
        <f>INDEX('Grille-NCV'!$A$2:$A$73,MOD(MATCH(Feuil2!A102,'Grille-NCV'!$A$2:$A$73,0)+2,72))</f>
        <v>-23.2</v>
      </c>
      <c r="B105" s="34">
        <f>IFERROR(INDEX('Grille-NCV'!$A$1:$O$73,MATCH($A105,'Grille-NCV'!$A$2:$A$73,0)+1,WEEKDAY(B104,2)*2),"")</f>
        <v>0</v>
      </c>
      <c r="C105" s="3" t="str">
        <f>IFERROR(VLOOKUP(B105,ServicesNCV,2,FALSE),"")</f>
        <v/>
      </c>
      <c r="D105" s="34">
        <f>IFERROR(INDEX('Grille-NCV'!$A$1:$O$73,MATCH($A105,'Grille-NCV'!$A$2:$A$73,0)+1,WEEKDAY(D104,2)*2),"")</f>
        <v>0</v>
      </c>
      <c r="E105" s="3" t="str">
        <f>IFERROR(VLOOKUP(D105,ServicesNCV,2,FALSE),"")</f>
        <v/>
      </c>
      <c r="F105" s="34">
        <f>IFERROR(INDEX('Grille-NCV'!$A$1:$O$73,MATCH($A105,'Grille-NCV'!$A$2:$A$73,0)+1,WEEKDAY(F104,2)*2),"")</f>
        <v>0</v>
      </c>
      <c r="G105" s="3" t="str">
        <f>IFERROR(VLOOKUP(F105,ServicesNCV,2,FALSE),"")</f>
        <v/>
      </c>
      <c r="H105" s="34">
        <f>IFERROR(INDEX('Grille-NCV'!$A$1:$O$73,MATCH($A105,'Grille-NCV'!$A$2:$A$73,0)+1,WEEKDAY(H104,2)*2),"")</f>
        <v>0</v>
      </c>
      <c r="I105" s="3" t="str">
        <f>IFERROR(VLOOKUP(H105,ServicesNCV,2,FALSE),"")</f>
        <v/>
      </c>
      <c r="J105" s="34">
        <f>IFERROR(INDEX('Grille-NCV'!$A$1:$O$73,MATCH($A105,'Grille-NCV'!$A$2:$A$73,0)+1,WEEKDAY(J104,2)*2),"")</f>
        <v>0</v>
      </c>
      <c r="K105" s="3" t="str">
        <f>IFERROR(VLOOKUP(J105,ServicesNCV,2,FALSE),"")</f>
        <v/>
      </c>
      <c r="L105" s="34">
        <f>IFERROR(INDEX('Grille-NCV'!$A$1:$O$73,MATCH($A105,'Grille-NCV'!$A$2:$A$73,0)+1,WEEKDAY(L104,2)*2),"")</f>
        <v>0</v>
      </c>
      <c r="M105" s="3" t="str">
        <f>IFERROR(VLOOKUP(L105,ServicesNCV,2,FALSE),"")</f>
        <v/>
      </c>
      <c r="N105" s="34">
        <f>IFERROR(INDEX('Grille-NCV'!$A$1:$O$73,MATCH($A105,'Grille-NCV'!$A$2:$A$73,0)+1,WEEKDAY(N104,2)*2),"")</f>
        <v>0</v>
      </c>
      <c r="O105" s="3" t="str">
        <f>IFERROR(VLOOKUP(N105,ServicesNCV,2,FALSE),"")</f>
        <v/>
      </c>
    </row>
    <row r="106" spans="1:15" x14ac:dyDescent="0.25">
      <c r="A106" s="29"/>
      <c r="B106" s="35"/>
      <c r="C106" s="4" t="str">
        <f>IFERROR(VLOOKUP(B105,ServicesNCV,3,FALSE),"")</f>
        <v/>
      </c>
      <c r="D106" s="35"/>
      <c r="E106" s="4" t="str">
        <f>IFERROR(VLOOKUP(D105,ServicesNCV,3,FALSE),"")</f>
        <v/>
      </c>
      <c r="F106" s="35"/>
      <c r="G106" s="4" t="str">
        <f>IFERROR(VLOOKUP(F105,ServicesNCV,3,FALSE),"")</f>
        <v/>
      </c>
      <c r="H106" s="35"/>
      <c r="I106" s="4" t="str">
        <f>IFERROR(VLOOKUP(H105,ServicesNCV,3,FALSE),"")</f>
        <v/>
      </c>
      <c r="J106" s="35"/>
      <c r="K106" s="4" t="str">
        <f>IFERROR(VLOOKUP(J105,ServicesNCV,3,FALSE),"")</f>
        <v/>
      </c>
      <c r="L106" s="35"/>
      <c r="M106" s="4" t="str">
        <f>IFERROR(VLOOKUP(L105,ServicesNCV,3,FALSE),"")</f>
        <v/>
      </c>
      <c r="N106" s="35"/>
      <c r="O106" s="4" t="str">
        <f>IFERROR(VLOOKUP(N105,ServicesNCV,3,FALSE),"")</f>
        <v/>
      </c>
    </row>
    <row r="107" spans="1:15" x14ac:dyDescent="0.25">
      <c r="A107" s="2" t="s">
        <v>19</v>
      </c>
      <c r="B107" s="26">
        <f>B104+7</f>
        <v>42247</v>
      </c>
      <c r="C107" s="27"/>
      <c r="D107" s="26">
        <f t="shared" ref="D107" si="203">D104+7</f>
        <v>42248</v>
      </c>
      <c r="E107" s="27"/>
      <c r="F107" s="26">
        <f t="shared" ref="F107" si="204">F104+7</f>
        <v>42249</v>
      </c>
      <c r="G107" s="27"/>
      <c r="H107" s="26">
        <f t="shared" ref="H107" si="205">H104+7</f>
        <v>42250</v>
      </c>
      <c r="I107" s="27"/>
      <c r="J107" s="26">
        <f t="shared" ref="J107" si="206">J104+7</f>
        <v>42251</v>
      </c>
      <c r="K107" s="27"/>
      <c r="L107" s="26">
        <f t="shared" ref="L107" si="207">L104+7</f>
        <v>42252</v>
      </c>
      <c r="M107" s="27"/>
      <c r="N107" s="26">
        <f t="shared" ref="N107" si="208">N104+7</f>
        <v>42253</v>
      </c>
      <c r="O107" s="27"/>
    </row>
    <row r="108" spans="1:15" x14ac:dyDescent="0.25">
      <c r="A108" s="29">
        <f>INDEX('Grille-NCV'!$A$2:$A$73,MOD(MATCH(Feuil2!A105,'Grille-NCV'!$A$2:$A$73,0)+2,72))</f>
        <v>24</v>
      </c>
      <c r="B108" s="34" t="str">
        <f>IFERROR(INDEX('Grille-NCV'!$A$1:$O$73,MATCH($A108,'Grille-NCV'!$A$2:$A$73,0)+1,WEEKDAY(B107,2)*2),"")</f>
        <v>R/C</v>
      </c>
      <c r="C108" s="3" t="str">
        <f>IFERROR(VLOOKUP(B108,ServicesNCV,2,FALSE),"")</f>
        <v/>
      </c>
      <c r="D108" s="34">
        <f>IFERROR(INDEX('Grille-NCV'!$A$1:$O$73,MATCH($A108,'Grille-NCV'!$A$2:$A$73,0)+1,WEEKDAY(D107,2)*2),"")</f>
        <v>18</v>
      </c>
      <c r="E108" s="3">
        <f>IFERROR(VLOOKUP(D108,ServicesNCV,2,FALSE),"")</f>
        <v>0.4861111111111111</v>
      </c>
      <c r="F108" s="34">
        <f>IFERROR(INDEX('Grille-NCV'!$A$1:$O$73,MATCH($A108,'Grille-NCV'!$A$2:$A$73,0)+1,WEEKDAY(F107,2)*2),"")</f>
        <v>16</v>
      </c>
      <c r="G108" s="3">
        <f>IFERROR(VLOOKUP(F108,ServicesNCV,2,FALSE),"")</f>
        <v>0.46527777777777773</v>
      </c>
      <c r="H108" s="34" t="str">
        <f>IFERROR(INDEX('Grille-NCV'!$A$1:$O$73,MATCH($A108,'Grille-NCV'!$A$2:$A$73,0)+1,WEEKDAY(H107,2)*2),"")</f>
        <v>C</v>
      </c>
      <c r="I108" s="3" t="str">
        <f>IFERROR(VLOOKUP(H108,ServicesNCV,2,FALSE),"")</f>
        <v/>
      </c>
      <c r="J108" s="34">
        <f>IFERROR(INDEX('Grille-NCV'!$A$1:$O$73,MATCH($A108,'Grille-NCV'!$A$2:$A$73,0)+1,WEEKDAY(J107,2)*2),"")</f>
        <v>9</v>
      </c>
      <c r="K108" s="3">
        <f>IFERROR(VLOOKUP(J108,ServicesNCV,2,FALSE),"")</f>
        <v>0.23611111111111113</v>
      </c>
      <c r="L108" s="34">
        <f>IFERROR(INDEX('Grille-NCV'!$A$1:$O$73,MATCH($A108,'Grille-NCV'!$A$2:$A$73,0)+1,WEEKDAY(L107,2)*2),"")</f>
        <v>64</v>
      </c>
      <c r="M108" s="3">
        <f>IFERROR(VLOOKUP(L108,ServicesNCV,2,FALSE),"")</f>
        <v>0.19097222222222221</v>
      </c>
      <c r="N108" s="34">
        <f>IFERROR(INDEX('Grille-NCV'!$A$1:$O$73,MATCH($A108,'Grille-NCV'!$A$2:$A$73,0)+1,WEEKDAY(N107,2)*2),"")</f>
        <v>66</v>
      </c>
      <c r="O108" s="3">
        <f>IFERROR(VLOOKUP(N108,ServicesNCV,2,FALSE),"")</f>
        <v>0.22222222222222221</v>
      </c>
    </row>
    <row r="109" spans="1:15" x14ac:dyDescent="0.25">
      <c r="A109" s="29"/>
      <c r="B109" s="35"/>
      <c r="C109" s="4" t="str">
        <f>IFERROR(VLOOKUP(B108,ServicesNCV,3,FALSE),"")</f>
        <v/>
      </c>
      <c r="D109" s="35"/>
      <c r="E109" s="4">
        <f>IFERROR(VLOOKUP(D108,ServicesNCV,3,FALSE),"")</f>
        <v>0.86111111111111116</v>
      </c>
      <c r="F109" s="35"/>
      <c r="G109" s="4">
        <f>IFERROR(VLOOKUP(F108,ServicesNCV,3,FALSE),"")</f>
        <v>0.81944444444444453</v>
      </c>
      <c r="H109" s="35"/>
      <c r="I109" s="4" t="str">
        <f>IFERROR(VLOOKUP(H108,ServicesNCV,3,FALSE),"")</f>
        <v/>
      </c>
      <c r="J109" s="35"/>
      <c r="K109" s="4">
        <f>IFERROR(VLOOKUP(J108,ServicesNCV,3,FALSE),"")</f>
        <v>0.60416666666666663</v>
      </c>
      <c r="L109" s="35"/>
      <c r="M109" s="4">
        <f>IFERROR(VLOOKUP(L108,ServicesNCV,3,FALSE),"")</f>
        <v>0.53819444444444442</v>
      </c>
      <c r="N109" s="35"/>
      <c r="O109" s="4">
        <f>IFERROR(VLOOKUP(N108,ServicesNCV,3,FALSE),"")</f>
        <v>0.57291666666666663</v>
      </c>
    </row>
    <row r="110" spans="1:15" x14ac:dyDescent="0.25">
      <c r="A110" s="2" t="s">
        <v>19</v>
      </c>
      <c r="B110" s="26">
        <f>B107+7</f>
        <v>42254</v>
      </c>
      <c r="C110" s="27"/>
      <c r="D110" s="26">
        <f t="shared" ref="D110" si="209">D107+7</f>
        <v>42255</v>
      </c>
      <c r="E110" s="27"/>
      <c r="F110" s="26">
        <f t="shared" ref="F110" si="210">F107+7</f>
        <v>42256</v>
      </c>
      <c r="G110" s="27"/>
      <c r="H110" s="26">
        <f t="shared" ref="H110" si="211">H107+7</f>
        <v>42257</v>
      </c>
      <c r="I110" s="27"/>
      <c r="J110" s="26">
        <f t="shared" ref="J110" si="212">J107+7</f>
        <v>42258</v>
      </c>
      <c r="K110" s="27"/>
      <c r="L110" s="26">
        <f t="shared" ref="L110" si="213">L107+7</f>
        <v>42259</v>
      </c>
      <c r="M110" s="27"/>
      <c r="N110" s="26">
        <f t="shared" ref="N110" si="214">N107+7</f>
        <v>42260</v>
      </c>
      <c r="O110" s="27"/>
    </row>
    <row r="111" spans="1:15" x14ac:dyDescent="0.25">
      <c r="A111" s="29">
        <f>INDEX('Grille-NCV'!$A$2:$A$73,MOD(MATCH(Feuil2!A108,'Grille-NCV'!$A$2:$A$73,0)+2,72))</f>
        <v>25</v>
      </c>
      <c r="B111" s="34">
        <f>IFERROR(INDEX('Grille-NCV'!$A$1:$O$73,MATCH($A111,'Grille-NCV'!$A$2:$A$73,0)+1,WEEKDAY(B110,2)*2),"")</f>
        <v>2</v>
      </c>
      <c r="C111" s="3">
        <f>IFERROR(VLOOKUP(B111,ServicesNCV,2,FALSE),"")</f>
        <v>0.19791666666666666</v>
      </c>
      <c r="D111" s="34" t="str">
        <f>IFERROR(INDEX('Grille-NCV'!$A$1:$O$73,MATCH($A111,'Grille-NCV'!$A$2:$A$73,0)+1,WEEKDAY(D110,2)*2),"")</f>
        <v>R</v>
      </c>
      <c r="E111" s="3" t="str">
        <f>IFERROR(VLOOKUP(D111,ServicesNCV,2,FALSE),"")</f>
        <v/>
      </c>
      <c r="F111" s="34">
        <f>IFERROR(INDEX('Grille-NCV'!$A$1:$O$73,MATCH($A111,'Grille-NCV'!$A$2:$A$73,0)+1,WEEKDAY(F110,2)*2),"")</f>
        <v>12</v>
      </c>
      <c r="G111" s="3">
        <f>IFERROR(VLOOKUP(F111,ServicesNCV,2,FALSE),"")</f>
        <v>0.28819444444444448</v>
      </c>
      <c r="H111" s="34">
        <f>IFERROR(INDEX('Grille-NCV'!$A$1:$O$73,MATCH($A111,'Grille-NCV'!$A$2:$A$73,0)+1,WEEKDAY(H110,2)*2),"")</f>
        <v>2</v>
      </c>
      <c r="I111" s="3">
        <f>IFERROR(VLOOKUP(H111,ServicesNCV,2,FALSE),"")</f>
        <v>0.19791666666666666</v>
      </c>
      <c r="J111" s="34" t="str">
        <f>IFERROR(INDEX('Grille-NCV'!$A$1:$O$73,MATCH($A111,'Grille-NCV'!$A$2:$A$73,0)+1,WEEKDAY(J110,2)*2),"")</f>
        <v>R/C</v>
      </c>
      <c r="K111" s="3" t="str">
        <f>IFERROR(VLOOKUP(J111,ServicesNCV,2,FALSE),"")</f>
        <v/>
      </c>
      <c r="L111" s="34" t="str">
        <f>IFERROR(INDEX('Grille-NCV'!$A$1:$O$73,MATCH($A111,'Grille-NCV'!$A$2:$A$73,0)+1,WEEKDAY(L110,2)*2),"")</f>
        <v>R/C</v>
      </c>
      <c r="M111" s="3" t="str">
        <f>IFERROR(VLOOKUP(L111,ServicesNCV,2,FALSE),"")</f>
        <v/>
      </c>
      <c r="N111" s="34" t="str">
        <f>IFERROR(INDEX('Grille-NCV'!$A$1:$O$73,MATCH($A111,'Grille-NCV'!$A$2:$A$73,0)+1,WEEKDAY(N110,2)*2),"")</f>
        <v>C</v>
      </c>
      <c r="O111" s="3" t="str">
        <f>IFERROR(VLOOKUP(N111,ServicesNCV,2,FALSE),"")</f>
        <v/>
      </c>
    </row>
    <row r="112" spans="1:15" x14ac:dyDescent="0.25">
      <c r="A112" s="29"/>
      <c r="B112" s="35"/>
      <c r="C112" s="4">
        <f>IFERROR(VLOOKUP(B111,ServicesNCV,3,FALSE),"")</f>
        <v>0.5625</v>
      </c>
      <c r="D112" s="35"/>
      <c r="E112" s="4" t="str">
        <f>IFERROR(VLOOKUP(D111,ServicesNCV,3,FALSE),"")</f>
        <v/>
      </c>
      <c r="F112" s="35"/>
      <c r="G112" s="4">
        <f>IFERROR(VLOOKUP(F111,ServicesNCV,3,FALSE),"")</f>
        <v>0.58333333333333337</v>
      </c>
      <c r="H112" s="35"/>
      <c r="I112" s="4">
        <f>IFERROR(VLOOKUP(H111,ServicesNCV,3,FALSE),"")</f>
        <v>0.5625</v>
      </c>
      <c r="J112" s="35"/>
      <c r="K112" s="4" t="str">
        <f>IFERROR(VLOOKUP(J111,ServicesNCV,3,FALSE),"")</f>
        <v/>
      </c>
      <c r="L112" s="35"/>
      <c r="M112" s="4" t="str">
        <f>IFERROR(VLOOKUP(L111,ServicesNCV,3,FALSE),"")</f>
        <v/>
      </c>
      <c r="N112" s="35"/>
      <c r="O112" s="4" t="str">
        <f>IFERROR(VLOOKUP(N111,ServicesNCV,3,FALSE),"")</f>
        <v/>
      </c>
    </row>
    <row r="113" spans="1:15" x14ac:dyDescent="0.25">
      <c r="A113" s="2" t="s">
        <v>19</v>
      </c>
      <c r="B113" s="26">
        <f>B110+7</f>
        <v>42261</v>
      </c>
      <c r="C113" s="27"/>
      <c r="D113" s="26">
        <f t="shared" ref="D113" si="215">D110+7</f>
        <v>42262</v>
      </c>
      <c r="E113" s="27"/>
      <c r="F113" s="26">
        <f t="shared" ref="F113" si="216">F110+7</f>
        <v>42263</v>
      </c>
      <c r="G113" s="27"/>
      <c r="H113" s="26">
        <f t="shared" ref="H113" si="217">H110+7</f>
        <v>42264</v>
      </c>
      <c r="I113" s="27"/>
      <c r="J113" s="26">
        <f t="shared" ref="J113" si="218">J110+7</f>
        <v>42265</v>
      </c>
      <c r="K113" s="27"/>
      <c r="L113" s="26">
        <f t="shared" ref="L113" si="219">L110+7</f>
        <v>42266</v>
      </c>
      <c r="M113" s="27"/>
      <c r="N113" s="26">
        <f t="shared" ref="N113" si="220">N110+7</f>
        <v>42267</v>
      </c>
      <c r="O113" s="27"/>
    </row>
    <row r="114" spans="1:15" x14ac:dyDescent="0.25">
      <c r="A114" s="29">
        <f>INDEX('Grille-NCV'!$A$2:$A$73,MOD(MATCH(Feuil2!A111,'Grille-NCV'!$A$2:$A$73,0)+2,72))</f>
        <v>26</v>
      </c>
      <c r="B114" s="34">
        <f>IFERROR(INDEX('Grille-NCV'!$A$1:$O$73,MATCH($A114,'Grille-NCV'!$A$2:$A$73,0)+1,WEEKDAY(B113,2)*2),"")</f>
        <v>9</v>
      </c>
      <c r="C114" s="3">
        <f>IFERROR(VLOOKUP(B114,ServicesNCV,2,FALSE),"")</f>
        <v>0.23611111111111113</v>
      </c>
      <c r="D114" s="34">
        <f>IFERROR(INDEX('Grille-NCV'!$A$1:$O$73,MATCH($A114,'Grille-NCV'!$A$2:$A$73,0)+1,WEEKDAY(D113,2)*2),"")</f>
        <v>2</v>
      </c>
      <c r="E114" s="3">
        <f>IFERROR(VLOOKUP(D114,ServicesNCV,2,FALSE),"")</f>
        <v>0.19791666666666666</v>
      </c>
      <c r="F114" s="34">
        <f>IFERROR(INDEX('Grille-NCV'!$A$1:$O$73,MATCH($A114,'Grille-NCV'!$A$2:$A$73,0)+1,WEEKDAY(F113,2)*2),"")</f>
        <v>2</v>
      </c>
      <c r="G114" s="3">
        <f>IFERROR(VLOOKUP(F114,ServicesNCV,2,FALSE),"")</f>
        <v>0.19791666666666666</v>
      </c>
      <c r="H114" s="34">
        <f>IFERROR(INDEX('Grille-NCV'!$A$1:$O$73,MATCH($A114,'Grille-NCV'!$A$2:$A$73,0)+1,WEEKDAY(H113,2)*2),"")</f>
        <v>304</v>
      </c>
      <c r="I114" s="3">
        <f>IFERROR(VLOOKUP(H114,ServicesNCV,2,FALSE),"")</f>
        <v>0.43402777777777773</v>
      </c>
      <c r="J114" s="34" t="str">
        <f>IFERROR(INDEX('Grille-NCV'!$A$1:$O$73,MATCH($A114,'Grille-NCV'!$A$2:$A$73,0)+1,WEEKDAY(J113,2)*2),"")</f>
        <v>R</v>
      </c>
      <c r="K114" s="3" t="str">
        <f>IFERROR(VLOOKUP(J114,ServicesNCV,2,FALSE),"")</f>
        <v/>
      </c>
      <c r="L114" s="34">
        <f>IFERROR(INDEX('Grille-NCV'!$A$1:$O$73,MATCH($A114,'Grille-NCV'!$A$2:$A$73,0)+1,WEEKDAY(L113,2)*2),"")</f>
        <v>69</v>
      </c>
      <c r="M114" s="3">
        <f>IFERROR(VLOOKUP(L114,ServicesNCV,2,FALSE),"")</f>
        <v>0.41319444444444442</v>
      </c>
      <c r="N114" s="34">
        <f>IFERROR(INDEX('Grille-NCV'!$A$1:$O$73,MATCH($A114,'Grille-NCV'!$A$2:$A$73,0)+1,WEEKDAY(N113,2)*2),"")</f>
        <v>75</v>
      </c>
      <c r="O114" s="3">
        <f>IFERROR(VLOOKUP(N114,ServicesNCV,2,FALSE),"")</f>
        <v>0.38541666666666669</v>
      </c>
    </row>
    <row r="115" spans="1:15" x14ac:dyDescent="0.25">
      <c r="A115" s="29"/>
      <c r="B115" s="35"/>
      <c r="C115" s="4">
        <f>IFERROR(VLOOKUP(B114,ServicesNCV,3,FALSE),"")</f>
        <v>0.60416666666666663</v>
      </c>
      <c r="D115" s="35"/>
      <c r="E115" s="4">
        <f>IFERROR(VLOOKUP(D114,ServicesNCV,3,FALSE),"")</f>
        <v>0.5625</v>
      </c>
      <c r="F115" s="35"/>
      <c r="G115" s="4">
        <f>IFERROR(VLOOKUP(F114,ServicesNCV,3,FALSE),"")</f>
        <v>0.5625</v>
      </c>
      <c r="H115" s="35"/>
      <c r="I115" s="4">
        <f>IFERROR(VLOOKUP(H114,ServicesNCV,3,FALSE),"")</f>
        <v>0.79166666666666663</v>
      </c>
      <c r="J115" s="35"/>
      <c r="K115" s="4" t="str">
        <f>IFERROR(VLOOKUP(J114,ServicesNCV,3,FALSE),"")</f>
        <v/>
      </c>
      <c r="L115" s="35"/>
      <c r="M115" s="4">
        <f>IFERROR(VLOOKUP(L114,ServicesNCV,3,FALSE),"")</f>
        <v>0.78125</v>
      </c>
      <c r="N115" s="35"/>
      <c r="O115" s="4">
        <f>IFERROR(VLOOKUP(N114,ServicesNCV,3,FALSE),"")</f>
        <v>0.73611111111111116</v>
      </c>
    </row>
    <row r="116" spans="1:15" x14ac:dyDescent="0.25">
      <c r="A116" s="2" t="s">
        <v>19</v>
      </c>
      <c r="B116" s="26">
        <f>B113+7</f>
        <v>42268</v>
      </c>
      <c r="C116" s="27"/>
      <c r="D116" s="26">
        <f t="shared" ref="D116" si="221">D113+7</f>
        <v>42269</v>
      </c>
      <c r="E116" s="27"/>
      <c r="F116" s="26">
        <f t="shared" ref="F116" si="222">F113+7</f>
        <v>42270</v>
      </c>
      <c r="G116" s="27"/>
      <c r="H116" s="26">
        <f t="shared" ref="H116" si="223">H113+7</f>
        <v>42271</v>
      </c>
      <c r="I116" s="27"/>
      <c r="J116" s="26">
        <f t="shared" ref="J116" si="224">J113+7</f>
        <v>42272</v>
      </c>
      <c r="K116" s="27"/>
      <c r="L116" s="26">
        <f t="shared" ref="L116" si="225">L113+7</f>
        <v>42273</v>
      </c>
      <c r="M116" s="27"/>
      <c r="N116" s="26">
        <f t="shared" ref="N116" si="226">N113+7</f>
        <v>42274</v>
      </c>
      <c r="O116" s="27"/>
    </row>
    <row r="117" spans="1:15" x14ac:dyDescent="0.25">
      <c r="A117" s="29">
        <f>INDEX('Grille-NCV'!$A$2:$A$73,MOD(MATCH(Feuil2!A114,'Grille-NCV'!$A$2:$A$73,0)+2,72))</f>
        <v>27</v>
      </c>
      <c r="B117" s="34" t="str">
        <f>IFERROR(INDEX('Grille-NCV'!$A$1:$O$73,MATCH($A117,'Grille-NCV'!$A$2:$A$73,0)+1,WEEKDAY(B116,2)*2),"")</f>
        <v>C</v>
      </c>
      <c r="C117" s="3" t="str">
        <f>IFERROR(VLOOKUP(B117,ServicesNCV,2,FALSE),"")</f>
        <v/>
      </c>
      <c r="D117" s="34">
        <f>IFERROR(INDEX('Grille-NCV'!$A$1:$O$73,MATCH($A117,'Grille-NCV'!$A$2:$A$73,0)+1,WEEKDAY(D116,2)*2),"")</f>
        <v>9</v>
      </c>
      <c r="E117" s="3">
        <f>IFERROR(VLOOKUP(D117,ServicesNCV,2,FALSE),"")</f>
        <v>0.23611111111111113</v>
      </c>
      <c r="F117" s="34">
        <f>IFERROR(INDEX('Grille-NCV'!$A$1:$O$73,MATCH($A117,'Grille-NCV'!$A$2:$A$73,0)+1,WEEKDAY(F116,2)*2),"")</f>
        <v>9</v>
      </c>
      <c r="G117" s="3">
        <f>IFERROR(VLOOKUP(F117,ServicesNCV,2,FALSE),"")</f>
        <v>0.23611111111111113</v>
      </c>
      <c r="H117" s="34">
        <f>IFERROR(INDEX('Grille-NCV'!$A$1:$O$73,MATCH($A117,'Grille-NCV'!$A$2:$A$73,0)+1,WEEKDAY(H116,2)*2),"")</f>
        <v>303</v>
      </c>
      <c r="I117" s="3">
        <f>IFERROR(VLOOKUP(H117,ServicesNCV,2,FALSE),"")</f>
        <v>0.28125</v>
      </c>
      <c r="J117" s="34">
        <f>IFERROR(INDEX('Grille-NCV'!$A$1:$O$73,MATCH($A117,'Grille-NCV'!$A$2:$A$73,0)+1,WEEKDAY(J116,2)*2),"")</f>
        <v>303</v>
      </c>
      <c r="K117" s="3">
        <f>IFERROR(VLOOKUP(J117,ServicesNCV,2,FALSE),"")</f>
        <v>0.28125</v>
      </c>
      <c r="L117" s="34" t="str">
        <f>IFERROR(INDEX('Grille-NCV'!$A$1:$O$73,MATCH($A117,'Grille-NCV'!$A$2:$A$73,0)+1,WEEKDAY(L116,2)*2),"")</f>
        <v>R/C</v>
      </c>
      <c r="M117" s="3" t="str">
        <f>IFERROR(VLOOKUP(L117,ServicesNCV,2,FALSE),"")</f>
        <v/>
      </c>
      <c r="N117" s="34" t="str">
        <f>IFERROR(INDEX('Grille-NCV'!$A$1:$O$73,MATCH($A117,'Grille-NCV'!$A$2:$A$73,0)+1,WEEKDAY(N116,2)*2),"")</f>
        <v>R/C</v>
      </c>
      <c r="O117" s="3" t="str">
        <f>IFERROR(VLOOKUP(N117,ServicesNCV,2,FALSE),"")</f>
        <v/>
      </c>
    </row>
    <row r="118" spans="1:15" x14ac:dyDescent="0.25">
      <c r="A118" s="29"/>
      <c r="B118" s="35"/>
      <c r="C118" s="4" t="str">
        <f>IFERROR(VLOOKUP(B117,ServicesNCV,3,FALSE),"")</f>
        <v/>
      </c>
      <c r="D118" s="35"/>
      <c r="E118" s="4">
        <f>IFERROR(VLOOKUP(D117,ServicesNCV,3,FALSE),"")</f>
        <v>0.60416666666666663</v>
      </c>
      <c r="F118" s="35"/>
      <c r="G118" s="4">
        <f>IFERROR(VLOOKUP(F117,ServicesNCV,3,FALSE),"")</f>
        <v>0.60416666666666663</v>
      </c>
      <c r="H118" s="35"/>
      <c r="I118" s="4">
        <f>IFERROR(VLOOKUP(H117,ServicesNCV,3,FALSE),"")</f>
        <v>0.625</v>
      </c>
      <c r="J118" s="35"/>
      <c r="K118" s="4">
        <f>IFERROR(VLOOKUP(J117,ServicesNCV,3,FALSE),"")</f>
        <v>0.625</v>
      </c>
      <c r="L118" s="35"/>
      <c r="M118" s="4" t="str">
        <f>IFERROR(VLOOKUP(L117,ServicesNCV,3,FALSE),"")</f>
        <v/>
      </c>
      <c r="N118" s="35"/>
      <c r="O118" s="4" t="str">
        <f>IFERROR(VLOOKUP(N117,ServicesNCV,3,FALSE),"")</f>
        <v/>
      </c>
    </row>
    <row r="119" spans="1:15" x14ac:dyDescent="0.25">
      <c r="A119" s="2" t="s">
        <v>19</v>
      </c>
      <c r="B119" s="26">
        <f>B116+7</f>
        <v>42275</v>
      </c>
      <c r="C119" s="27"/>
      <c r="D119" s="26">
        <f t="shared" ref="D119" si="227">D116+7</f>
        <v>42276</v>
      </c>
      <c r="E119" s="27"/>
      <c r="F119" s="26">
        <f t="shared" ref="F119" si="228">F116+7</f>
        <v>42277</v>
      </c>
      <c r="G119" s="27"/>
      <c r="H119" s="26">
        <f t="shared" ref="H119" si="229">H116+7</f>
        <v>42278</v>
      </c>
      <c r="I119" s="27"/>
      <c r="J119" s="26">
        <f t="shared" ref="J119" si="230">J116+7</f>
        <v>42279</v>
      </c>
      <c r="K119" s="27"/>
      <c r="L119" s="26">
        <f t="shared" ref="L119" si="231">L116+7</f>
        <v>42280</v>
      </c>
      <c r="M119" s="27"/>
      <c r="N119" s="26">
        <f t="shared" ref="N119" si="232">N116+7</f>
        <v>42281</v>
      </c>
      <c r="O119" s="27"/>
    </row>
    <row r="120" spans="1:15" x14ac:dyDescent="0.25">
      <c r="A120" s="29">
        <f>INDEX('Grille-NCV'!$A$2:$A$73,MOD(MATCH(Feuil2!A117,'Grille-NCV'!$A$2:$A$73,0)+2,72))</f>
        <v>1</v>
      </c>
      <c r="B120" s="34">
        <f>IFERROR(INDEX('Grille-NCV'!$A$1:$O$73,MATCH($A120,'Grille-NCV'!$A$2:$A$73,0)+1,WEEKDAY(B119,2)*2),"")</f>
        <v>301</v>
      </c>
      <c r="C120" s="3">
        <f>IFERROR(VLOOKUP(B120,ServicesNCV,2,FALSE),"")</f>
        <v>0.53472222222222221</v>
      </c>
      <c r="D120" s="34">
        <f>IFERROR(INDEX('Grille-NCV'!$A$1:$O$73,MATCH($A120,'Grille-NCV'!$A$2:$A$73,0)+1,WEEKDAY(D119,2)*2),"")</f>
        <v>20</v>
      </c>
      <c r="E120" s="3">
        <f>IFERROR(VLOOKUP(D120,ServicesNCV,2,FALSE),"")</f>
        <v>0.59375</v>
      </c>
      <c r="F120" s="34">
        <f>IFERROR(INDEX('Grille-NCV'!$A$1:$O$73,MATCH($A120,'Grille-NCV'!$A$2:$A$73,0)+1,WEEKDAY(F119,2)*2),"")</f>
        <v>15</v>
      </c>
      <c r="G120" s="3">
        <f>IFERROR(VLOOKUP(F120,ServicesNCV,2,FALSE),"")</f>
        <v>0.57638888888888895</v>
      </c>
      <c r="H120" s="34" t="str">
        <f>IFERROR(INDEX('Grille-NCV'!$A$1:$O$73,MATCH($A120,'Grille-NCV'!$A$2:$A$73,0)+1,WEEKDAY(H119,2)*2),"")</f>
        <v>C</v>
      </c>
      <c r="I120" s="3" t="str">
        <f>IFERROR(VLOOKUP(H120,ServicesNCV,2,FALSE),"")</f>
        <v/>
      </c>
      <c r="J120" s="34" t="str">
        <f>IFERROR(INDEX('Grille-NCV'!$A$1:$O$73,MATCH($A120,'Grille-NCV'!$A$2:$A$73,0)+1,WEEKDAY(J119,2)*2),"")</f>
        <v>R</v>
      </c>
      <c r="K120" s="3" t="str">
        <f>IFERROR(VLOOKUP(J120,ServicesNCV,2,FALSE),"")</f>
        <v/>
      </c>
      <c r="L120" s="34">
        <f>IFERROR(INDEX('Grille-NCV'!$A$1:$O$73,MATCH($A120,'Grille-NCV'!$A$2:$A$73,0)+1,WEEKDAY(L119,2)*2),"")</f>
        <v>361</v>
      </c>
      <c r="M120" s="3">
        <f>IFERROR(VLOOKUP(L120,ServicesNCV,2,FALSE),"")</f>
        <v>0.75347222222222221</v>
      </c>
      <c r="N120" s="34">
        <f>IFERROR(INDEX('Grille-NCV'!$A$1:$O$73,MATCH($A120,'Grille-NCV'!$A$2:$A$73,0)+1,WEEKDAY(N119,2)*2),"")</f>
        <v>78</v>
      </c>
      <c r="O120" s="3">
        <f>IFERROR(VLOOKUP(N120,ServicesNCV,2,FALSE),"")</f>
        <v>0.6875</v>
      </c>
    </row>
    <row r="121" spans="1:15" x14ac:dyDescent="0.25">
      <c r="A121" s="29"/>
      <c r="B121" s="35"/>
      <c r="C121" s="4">
        <f>IFERROR(VLOOKUP(B120,ServicesNCV,3,FALSE),"")</f>
        <v>0.90277777777777779</v>
      </c>
      <c r="D121" s="35"/>
      <c r="E121" s="4">
        <f>IFERROR(VLOOKUP(D120,ServicesNCV,3,FALSE),"")</f>
        <v>0.94097222222222221</v>
      </c>
      <c r="F121" s="35"/>
      <c r="G121" s="4">
        <f>IFERROR(VLOOKUP(F120,ServicesNCV,3,FALSE),"")</f>
        <v>0.89930555555555547</v>
      </c>
      <c r="H121" s="35"/>
      <c r="I121" s="4" t="str">
        <f>IFERROR(VLOOKUP(H120,ServicesNCV,3,FALSE),"")</f>
        <v/>
      </c>
      <c r="J121" s="35"/>
      <c r="K121" s="4" t="str">
        <f>IFERROR(VLOOKUP(J120,ServicesNCV,3,FALSE),"")</f>
        <v/>
      </c>
      <c r="L121" s="35"/>
      <c r="M121" s="4">
        <f>IFERROR(VLOOKUP(L120,ServicesNCV,3,FALSE),"")</f>
        <v>1.0416666666666666E-2</v>
      </c>
      <c r="N121" s="35"/>
      <c r="O121" s="4">
        <f>IFERROR(VLOOKUP(N120,ServicesNCV,3,FALSE),"")</f>
        <v>4.8611111111111112E-2</v>
      </c>
    </row>
    <row r="122" spans="1:15" x14ac:dyDescent="0.25">
      <c r="A122" s="2" t="s">
        <v>19</v>
      </c>
      <c r="B122" s="26">
        <f>B119+7</f>
        <v>42282</v>
      </c>
      <c r="C122" s="27"/>
      <c r="D122" s="26">
        <f t="shared" ref="D122" si="233">D119+7</f>
        <v>42283</v>
      </c>
      <c r="E122" s="27"/>
      <c r="F122" s="26">
        <f t="shared" ref="F122" si="234">F119+7</f>
        <v>42284</v>
      </c>
      <c r="G122" s="27"/>
      <c r="H122" s="26">
        <f t="shared" ref="H122" si="235">H119+7</f>
        <v>42285</v>
      </c>
      <c r="I122" s="27"/>
      <c r="J122" s="26">
        <f t="shared" ref="J122" si="236">J119+7</f>
        <v>42286</v>
      </c>
      <c r="K122" s="27"/>
      <c r="L122" s="26">
        <f t="shared" ref="L122" si="237">L119+7</f>
        <v>42287</v>
      </c>
      <c r="M122" s="27"/>
      <c r="N122" s="26">
        <f t="shared" ref="N122" si="238">N119+7</f>
        <v>42288</v>
      </c>
      <c r="O122" s="27"/>
    </row>
    <row r="123" spans="1:15" x14ac:dyDescent="0.25">
      <c r="A123" s="29">
        <f>INDEX('Grille-NCV'!$A$2:$A$73,MOD(MATCH(Feuil2!A120,'Grille-NCV'!$A$2:$A$73,0)+2,72))</f>
        <v>2</v>
      </c>
      <c r="B123" s="34">
        <f>IFERROR(INDEX('Grille-NCV'!$A$1:$O$73,MATCH($A123,'Grille-NCV'!$A$2:$A$73,0)+1,WEEKDAY(B122,2)*2),"")</f>
        <v>307</v>
      </c>
      <c r="C123" s="3">
        <f>IFERROR(VLOOKUP(B123,ServicesNCV,2,FALSE),"")</f>
        <v>0.67708333333333337</v>
      </c>
      <c r="D123" s="34">
        <f>IFERROR(INDEX('Grille-NCV'!$A$1:$O$73,MATCH($A123,'Grille-NCV'!$A$2:$A$73,0)+1,WEEKDAY(D122,2)*2),"")</f>
        <v>307</v>
      </c>
      <c r="E123" s="3">
        <f>IFERROR(VLOOKUP(D123,ServicesNCV,2,FALSE),"")</f>
        <v>0.67708333333333337</v>
      </c>
      <c r="F123" s="34">
        <f>IFERROR(INDEX('Grille-NCV'!$A$1:$O$73,MATCH($A123,'Grille-NCV'!$A$2:$A$73,0)+1,WEEKDAY(F122,2)*2),"")</f>
        <v>20</v>
      </c>
      <c r="G123" s="3">
        <f>IFERROR(VLOOKUP(F123,ServicesNCV,2,FALSE),"")</f>
        <v>0.59375</v>
      </c>
      <c r="H123" s="34" t="str">
        <f>IFERROR(INDEX('Grille-NCV'!$A$1:$O$73,MATCH($A123,'Grille-NCV'!$A$2:$A$73,0)+1,WEEKDAY(H122,2)*2),"")</f>
        <v>C</v>
      </c>
      <c r="I123" s="3" t="str">
        <f>IFERROR(VLOOKUP(H123,ServicesNCV,2,FALSE),"")</f>
        <v/>
      </c>
      <c r="J123" s="34">
        <f>IFERROR(INDEX('Grille-NCV'!$A$1:$O$73,MATCH($A123,'Grille-NCV'!$A$2:$A$73,0)+1,WEEKDAY(J122,2)*2),"")</f>
        <v>304</v>
      </c>
      <c r="K123" s="3">
        <f>IFERROR(VLOOKUP(J123,ServicesNCV,2,FALSE),"")</f>
        <v>0.43402777777777773</v>
      </c>
      <c r="L123" s="34" t="str">
        <f>IFERROR(INDEX('Grille-NCV'!$A$1:$O$73,MATCH($A123,'Grille-NCV'!$A$2:$A$73,0)+1,WEEKDAY(L122,2)*2),"")</f>
        <v>R/C</v>
      </c>
      <c r="M123" s="3" t="str">
        <f>IFERROR(VLOOKUP(L123,ServicesNCV,2,FALSE),"")</f>
        <v/>
      </c>
      <c r="N123" s="34" t="str">
        <f>IFERROR(INDEX('Grille-NCV'!$A$1:$O$73,MATCH($A123,'Grille-NCV'!$A$2:$A$73,0)+1,WEEKDAY(N122,2)*2),"")</f>
        <v>R/C</v>
      </c>
      <c r="O123" s="3" t="str">
        <f>IFERROR(VLOOKUP(N123,ServicesNCV,2,FALSE),"")</f>
        <v/>
      </c>
    </row>
    <row r="124" spans="1:15" x14ac:dyDescent="0.25">
      <c r="A124" s="29"/>
      <c r="B124" s="35"/>
      <c r="C124" s="4">
        <f>IFERROR(VLOOKUP(B123,ServicesNCV,3,FALSE),"")</f>
        <v>6.9444444444444441E-3</v>
      </c>
      <c r="D124" s="35"/>
      <c r="E124" s="4">
        <f>IFERROR(VLOOKUP(D123,ServicesNCV,3,FALSE),"")</f>
        <v>6.9444444444444441E-3</v>
      </c>
      <c r="F124" s="35"/>
      <c r="G124" s="4">
        <f>IFERROR(VLOOKUP(F123,ServicesNCV,3,FALSE),"")</f>
        <v>0.94097222222222221</v>
      </c>
      <c r="H124" s="35"/>
      <c r="I124" s="4" t="str">
        <f>IFERROR(VLOOKUP(H123,ServicesNCV,3,FALSE),"")</f>
        <v/>
      </c>
      <c r="J124" s="35"/>
      <c r="K124" s="4">
        <f>IFERROR(VLOOKUP(J123,ServicesNCV,3,FALSE),"")</f>
        <v>0.79166666666666663</v>
      </c>
      <c r="L124" s="35"/>
      <c r="M124" s="4" t="str">
        <f>IFERROR(VLOOKUP(L123,ServicesNCV,3,FALSE),"")</f>
        <v/>
      </c>
      <c r="N124" s="35"/>
      <c r="O124" s="4" t="str">
        <f>IFERROR(VLOOKUP(N123,ServicesNCV,3,FALSE),"")</f>
        <v/>
      </c>
    </row>
    <row r="125" spans="1:15" x14ac:dyDescent="0.25">
      <c r="A125" s="2" t="s">
        <v>19</v>
      </c>
      <c r="B125" s="26">
        <f>B122+7</f>
        <v>42289</v>
      </c>
      <c r="C125" s="27"/>
      <c r="D125" s="26">
        <f t="shared" ref="D125" si="239">D122+7</f>
        <v>42290</v>
      </c>
      <c r="E125" s="27"/>
      <c r="F125" s="26">
        <f t="shared" ref="F125" si="240">F122+7</f>
        <v>42291</v>
      </c>
      <c r="G125" s="27"/>
      <c r="H125" s="26">
        <f t="shared" ref="H125" si="241">H122+7</f>
        <v>42292</v>
      </c>
      <c r="I125" s="27"/>
      <c r="J125" s="26">
        <f t="shared" ref="J125" si="242">J122+7</f>
        <v>42293</v>
      </c>
      <c r="K125" s="27"/>
      <c r="L125" s="26">
        <f t="shared" ref="L125" si="243">L122+7</f>
        <v>42294</v>
      </c>
      <c r="M125" s="27"/>
      <c r="N125" s="26">
        <f t="shared" ref="N125" si="244">N122+7</f>
        <v>42295</v>
      </c>
      <c r="O125" s="27"/>
    </row>
    <row r="126" spans="1:15" x14ac:dyDescent="0.25">
      <c r="A126" s="29">
        <f>INDEX('Grille-NCV'!$A$2:$A$73,MOD(MATCH(Feuil2!A123,'Grille-NCV'!$A$2:$A$73,0)+2,72))</f>
        <v>3</v>
      </c>
      <c r="B126" s="34">
        <f>IFERROR(INDEX('Grille-NCV'!$A$1:$O$73,MATCH($A126,'Grille-NCV'!$A$2:$A$73,0)+1,WEEKDAY(B125,2)*2),"")</f>
        <v>30</v>
      </c>
      <c r="C126" s="3">
        <f>IFERROR(VLOOKUP(B126,ServicesNCV,2,FALSE),"")</f>
        <v>0.33333333333333331</v>
      </c>
      <c r="D126" s="34">
        <f>IFERROR(INDEX('Grille-NCV'!$A$1:$O$73,MATCH($A126,'Grille-NCV'!$A$2:$A$73,0)+1,WEEKDAY(D125,2)*2),"")</f>
        <v>12</v>
      </c>
      <c r="E126" s="3">
        <f>IFERROR(VLOOKUP(D126,ServicesNCV,2,FALSE),"")</f>
        <v>0.28819444444444448</v>
      </c>
      <c r="F126" s="34">
        <f>IFERROR(INDEX('Grille-NCV'!$A$1:$O$73,MATCH($A126,'Grille-NCV'!$A$2:$A$73,0)+1,WEEKDAY(F125,2)*2),"")</f>
        <v>303</v>
      </c>
      <c r="G126" s="3">
        <f>IFERROR(VLOOKUP(F126,ServicesNCV,2,FALSE),"")</f>
        <v>0.28125</v>
      </c>
      <c r="H126" s="34" t="str">
        <f>IFERROR(INDEX('Grille-NCV'!$A$1:$O$73,MATCH($A126,'Grille-NCV'!$A$2:$A$73,0)+1,WEEKDAY(H125,2)*2),"")</f>
        <v>R</v>
      </c>
      <c r="I126" s="3" t="str">
        <f>IFERROR(VLOOKUP(H126,ServicesNCV,2,FALSE),"")</f>
        <v/>
      </c>
      <c r="J126" s="34" t="str">
        <f>IFERROR(INDEX('Grille-NCV'!$A$1:$O$73,MATCH($A126,'Grille-NCV'!$A$2:$A$73,0)+1,WEEKDAY(J125,2)*2),"")</f>
        <v>C</v>
      </c>
      <c r="K126" s="3" t="str">
        <f>IFERROR(VLOOKUP(J126,ServicesNCV,2,FALSE),"")</f>
        <v/>
      </c>
      <c r="L126" s="34">
        <f>IFERROR(INDEX('Grille-NCV'!$A$1:$O$73,MATCH($A126,'Grille-NCV'!$A$2:$A$73,0)+1,WEEKDAY(L125,2)*2),"")</f>
        <v>66</v>
      </c>
      <c r="M126" s="3">
        <f>IFERROR(VLOOKUP(L126,ServicesNCV,2,FALSE),"")</f>
        <v>0.22222222222222221</v>
      </c>
      <c r="N126" s="34">
        <f>IFERROR(INDEX('Grille-NCV'!$A$1:$O$73,MATCH($A126,'Grille-NCV'!$A$2:$A$73,0)+1,WEEKDAY(N125,2)*2),"")</f>
        <v>300</v>
      </c>
      <c r="O126" s="3">
        <f>IFERROR(VLOOKUP(N126,ServicesNCV,2,FALSE),"")</f>
        <v>0.16666666666666666</v>
      </c>
    </row>
    <row r="127" spans="1:15" x14ac:dyDescent="0.25">
      <c r="A127" s="29"/>
      <c r="B127" s="35"/>
      <c r="C127" s="4">
        <f>IFERROR(VLOOKUP(B126,ServicesNCV,3,FALSE),"")</f>
        <v>0.70138888888888884</v>
      </c>
      <c r="D127" s="35"/>
      <c r="E127" s="4">
        <f>IFERROR(VLOOKUP(D126,ServicesNCV,3,FALSE),"")</f>
        <v>0.58333333333333337</v>
      </c>
      <c r="F127" s="35"/>
      <c r="G127" s="4">
        <f>IFERROR(VLOOKUP(F126,ServicesNCV,3,FALSE),"")</f>
        <v>0.625</v>
      </c>
      <c r="H127" s="35"/>
      <c r="I127" s="4" t="str">
        <f>IFERROR(VLOOKUP(H126,ServicesNCV,3,FALSE),"")</f>
        <v/>
      </c>
      <c r="J127" s="35"/>
      <c r="K127" s="4" t="str">
        <f>IFERROR(VLOOKUP(J126,ServicesNCV,3,FALSE),"")</f>
        <v/>
      </c>
      <c r="L127" s="35"/>
      <c r="M127" s="4">
        <f>IFERROR(VLOOKUP(L126,ServicesNCV,3,FALSE),"")</f>
        <v>0.57291666666666663</v>
      </c>
      <c r="N127" s="35"/>
      <c r="O127" s="4">
        <f>IFERROR(VLOOKUP(N126,ServicesNCV,3,FALSE),"")</f>
        <v>0.54166666666666663</v>
      </c>
    </row>
    <row r="128" spans="1:15" x14ac:dyDescent="0.25">
      <c r="A128" s="2" t="s">
        <v>19</v>
      </c>
      <c r="B128" s="26">
        <f>B125+7</f>
        <v>42296</v>
      </c>
      <c r="C128" s="27"/>
      <c r="D128" s="26">
        <f t="shared" ref="D128" si="245">D125+7</f>
        <v>42297</v>
      </c>
      <c r="E128" s="27"/>
      <c r="F128" s="26">
        <f t="shared" ref="F128" si="246">F125+7</f>
        <v>42298</v>
      </c>
      <c r="G128" s="27"/>
      <c r="H128" s="26">
        <f t="shared" ref="H128" si="247">H125+7</f>
        <v>42299</v>
      </c>
      <c r="I128" s="27"/>
      <c r="J128" s="26">
        <f t="shared" ref="J128" si="248">J125+7</f>
        <v>42300</v>
      </c>
      <c r="K128" s="27"/>
      <c r="L128" s="26">
        <f t="shared" ref="L128" si="249">L125+7</f>
        <v>42301</v>
      </c>
      <c r="M128" s="27"/>
      <c r="N128" s="26">
        <f t="shared" ref="N128" si="250">N125+7</f>
        <v>42302</v>
      </c>
      <c r="O128" s="27"/>
    </row>
    <row r="129" spans="1:15" x14ac:dyDescent="0.25">
      <c r="A129" s="29">
        <f>INDEX('Grille-NCV'!$A$2:$A$73,MOD(MATCH(Feuil2!A126,'Grille-NCV'!$A$2:$A$73,0)+2,72))</f>
        <v>-3.1</v>
      </c>
      <c r="B129" s="34">
        <f>IFERROR(INDEX('Grille-NCV'!$A$1:$O$73,MATCH($A129,'Grille-NCV'!$A$2:$A$73,0)+1,WEEKDAY(B128,2)*2),"")</f>
        <v>0</v>
      </c>
      <c r="C129" s="3" t="str">
        <f>IFERROR(VLOOKUP(B129,ServicesNCV,2,FALSE),"")</f>
        <v/>
      </c>
      <c r="D129" s="34">
        <f>IFERROR(INDEX('Grille-NCV'!$A$1:$O$73,MATCH($A129,'Grille-NCV'!$A$2:$A$73,0)+1,WEEKDAY(D128,2)*2),"")</f>
        <v>0</v>
      </c>
      <c r="E129" s="3" t="str">
        <f>IFERROR(VLOOKUP(D129,ServicesNCV,2,FALSE),"")</f>
        <v/>
      </c>
      <c r="F129" s="34">
        <f>IFERROR(INDEX('Grille-NCV'!$A$1:$O$73,MATCH($A129,'Grille-NCV'!$A$2:$A$73,0)+1,WEEKDAY(F128,2)*2),"")</f>
        <v>0</v>
      </c>
      <c r="G129" s="3" t="str">
        <f>IFERROR(VLOOKUP(F129,ServicesNCV,2,FALSE),"")</f>
        <v/>
      </c>
      <c r="H129" s="34">
        <f>IFERROR(INDEX('Grille-NCV'!$A$1:$O$73,MATCH($A129,'Grille-NCV'!$A$2:$A$73,0)+1,WEEKDAY(H128,2)*2),"")</f>
        <v>0</v>
      </c>
      <c r="I129" s="3" t="str">
        <f>IFERROR(VLOOKUP(H129,ServicesNCV,2,FALSE),"")</f>
        <v/>
      </c>
      <c r="J129" s="34">
        <f>IFERROR(INDEX('Grille-NCV'!$A$1:$O$73,MATCH($A129,'Grille-NCV'!$A$2:$A$73,0)+1,WEEKDAY(J128,2)*2),"")</f>
        <v>0</v>
      </c>
      <c r="K129" s="3" t="str">
        <f>IFERROR(VLOOKUP(J129,ServicesNCV,2,FALSE),"")</f>
        <v/>
      </c>
      <c r="L129" s="34">
        <f>IFERROR(INDEX('Grille-NCV'!$A$1:$O$73,MATCH($A129,'Grille-NCV'!$A$2:$A$73,0)+1,WEEKDAY(L128,2)*2),"")</f>
        <v>0</v>
      </c>
      <c r="M129" s="3" t="str">
        <f>IFERROR(VLOOKUP(L129,ServicesNCV,2,FALSE),"")</f>
        <v/>
      </c>
      <c r="N129" s="34">
        <f>IFERROR(INDEX('Grille-NCV'!$A$1:$O$73,MATCH($A129,'Grille-NCV'!$A$2:$A$73,0)+1,WEEKDAY(N128,2)*2),"")</f>
        <v>0</v>
      </c>
      <c r="O129" s="3" t="str">
        <f>IFERROR(VLOOKUP(N129,ServicesNCV,2,FALSE),"")</f>
        <v/>
      </c>
    </row>
    <row r="130" spans="1:15" x14ac:dyDescent="0.25">
      <c r="A130" s="29"/>
      <c r="B130" s="35"/>
      <c r="C130" s="4" t="str">
        <f>IFERROR(VLOOKUP(B129,ServicesNCV,3,FALSE),"")</f>
        <v/>
      </c>
      <c r="D130" s="35"/>
      <c r="E130" s="4" t="str">
        <f>IFERROR(VLOOKUP(D129,ServicesNCV,3,FALSE),"")</f>
        <v/>
      </c>
      <c r="F130" s="35"/>
      <c r="G130" s="4" t="str">
        <f>IFERROR(VLOOKUP(F129,ServicesNCV,3,FALSE),"")</f>
        <v/>
      </c>
      <c r="H130" s="35"/>
      <c r="I130" s="4" t="str">
        <f>IFERROR(VLOOKUP(H129,ServicesNCV,3,FALSE),"")</f>
        <v/>
      </c>
      <c r="J130" s="35"/>
      <c r="K130" s="4" t="str">
        <f>IFERROR(VLOOKUP(J129,ServicesNCV,3,FALSE),"")</f>
        <v/>
      </c>
      <c r="L130" s="35"/>
      <c r="M130" s="4" t="str">
        <f>IFERROR(VLOOKUP(L129,ServicesNCV,3,FALSE),"")</f>
        <v/>
      </c>
      <c r="N130" s="35"/>
      <c r="O130" s="4" t="str">
        <f>IFERROR(VLOOKUP(N129,ServicesNCV,3,FALSE),"")</f>
        <v/>
      </c>
    </row>
    <row r="131" spans="1:15" x14ac:dyDescent="0.25">
      <c r="A131" s="2" t="s">
        <v>19</v>
      </c>
      <c r="B131" s="26">
        <f>B128+7</f>
        <v>42303</v>
      </c>
      <c r="C131" s="27"/>
      <c r="D131" s="26">
        <f t="shared" ref="D131" si="251">D128+7</f>
        <v>42304</v>
      </c>
      <c r="E131" s="27"/>
      <c r="F131" s="26">
        <f t="shared" ref="F131" si="252">F128+7</f>
        <v>42305</v>
      </c>
      <c r="G131" s="27"/>
      <c r="H131" s="26">
        <f t="shared" ref="H131" si="253">H128+7</f>
        <v>42306</v>
      </c>
      <c r="I131" s="27"/>
      <c r="J131" s="26">
        <f t="shared" ref="J131" si="254">J128+7</f>
        <v>42307</v>
      </c>
      <c r="K131" s="27"/>
      <c r="L131" s="26">
        <f t="shared" ref="L131" si="255">L128+7</f>
        <v>42308</v>
      </c>
      <c r="M131" s="27"/>
      <c r="N131" s="26">
        <f t="shared" ref="N131" si="256">N128+7</f>
        <v>42309</v>
      </c>
      <c r="O131" s="27"/>
    </row>
    <row r="132" spans="1:15" x14ac:dyDescent="0.25">
      <c r="A132" s="29">
        <f>INDEX('Grille-NCV'!$A$2:$A$73,MOD(MATCH(Feuil2!A129,'Grille-NCV'!$A$2:$A$73,0)+2,72))</f>
        <v>-3.2</v>
      </c>
      <c r="B132" s="34">
        <f>IFERROR(INDEX('Grille-NCV'!$A$1:$O$73,MATCH($A132,'Grille-NCV'!$A$2:$A$73,0)+1,WEEKDAY(B131,2)*2),"")</f>
        <v>0</v>
      </c>
      <c r="C132" s="3" t="str">
        <f>IFERROR(VLOOKUP(B132,ServicesNCV,2,FALSE),"")</f>
        <v/>
      </c>
      <c r="D132" s="34">
        <f>IFERROR(INDEX('Grille-NCV'!$A$1:$O$73,MATCH($A132,'Grille-NCV'!$A$2:$A$73,0)+1,WEEKDAY(D131,2)*2),"")</f>
        <v>0</v>
      </c>
      <c r="E132" s="3" t="str">
        <f>IFERROR(VLOOKUP(D132,ServicesNCV,2,FALSE),"")</f>
        <v/>
      </c>
      <c r="F132" s="34">
        <f>IFERROR(INDEX('Grille-NCV'!$A$1:$O$73,MATCH($A132,'Grille-NCV'!$A$2:$A$73,0)+1,WEEKDAY(F131,2)*2),"")</f>
        <v>0</v>
      </c>
      <c r="G132" s="3" t="str">
        <f>IFERROR(VLOOKUP(F132,ServicesNCV,2,FALSE),"")</f>
        <v/>
      </c>
      <c r="H132" s="34">
        <f>IFERROR(INDEX('Grille-NCV'!$A$1:$O$73,MATCH($A132,'Grille-NCV'!$A$2:$A$73,0)+1,WEEKDAY(H131,2)*2),"")</f>
        <v>0</v>
      </c>
      <c r="I132" s="3" t="str">
        <f>IFERROR(VLOOKUP(H132,ServicesNCV,2,FALSE),"")</f>
        <v/>
      </c>
      <c r="J132" s="34">
        <f>IFERROR(INDEX('Grille-NCV'!$A$1:$O$73,MATCH($A132,'Grille-NCV'!$A$2:$A$73,0)+1,WEEKDAY(J131,2)*2),"")</f>
        <v>0</v>
      </c>
      <c r="K132" s="3" t="str">
        <f>IFERROR(VLOOKUP(J132,ServicesNCV,2,FALSE),"")</f>
        <v/>
      </c>
      <c r="L132" s="34">
        <f>IFERROR(INDEX('Grille-NCV'!$A$1:$O$73,MATCH($A132,'Grille-NCV'!$A$2:$A$73,0)+1,WEEKDAY(L131,2)*2),"")</f>
        <v>0</v>
      </c>
      <c r="M132" s="3" t="str">
        <f>IFERROR(VLOOKUP(L132,ServicesNCV,2,FALSE),"")</f>
        <v/>
      </c>
      <c r="N132" s="34">
        <f>IFERROR(INDEX('Grille-NCV'!$A$1:$O$73,MATCH($A132,'Grille-NCV'!$A$2:$A$73,0)+1,WEEKDAY(N131,2)*2),"")</f>
        <v>0</v>
      </c>
      <c r="O132" s="3" t="str">
        <f>IFERROR(VLOOKUP(N132,ServicesNCV,2,FALSE),"")</f>
        <v/>
      </c>
    </row>
    <row r="133" spans="1:15" x14ac:dyDescent="0.25">
      <c r="A133" s="29"/>
      <c r="B133" s="35"/>
      <c r="C133" s="4" t="str">
        <f>IFERROR(VLOOKUP(B132,ServicesNCV,3,FALSE),"")</f>
        <v/>
      </c>
      <c r="D133" s="35"/>
      <c r="E133" s="4" t="str">
        <f>IFERROR(VLOOKUP(D132,ServicesNCV,3,FALSE),"")</f>
        <v/>
      </c>
      <c r="F133" s="35"/>
      <c r="G133" s="4" t="str">
        <f>IFERROR(VLOOKUP(F132,ServicesNCV,3,FALSE),"")</f>
        <v/>
      </c>
      <c r="H133" s="35"/>
      <c r="I133" s="4" t="str">
        <f>IFERROR(VLOOKUP(H132,ServicesNCV,3,FALSE),"")</f>
        <v/>
      </c>
      <c r="J133" s="35"/>
      <c r="K133" s="4" t="str">
        <f>IFERROR(VLOOKUP(J132,ServicesNCV,3,FALSE),"")</f>
        <v/>
      </c>
      <c r="L133" s="35"/>
      <c r="M133" s="4" t="str">
        <f>IFERROR(VLOOKUP(L132,ServicesNCV,3,FALSE),"")</f>
        <v/>
      </c>
      <c r="N133" s="35"/>
      <c r="O133" s="4" t="str">
        <f>IFERROR(VLOOKUP(N132,ServicesNCV,3,FALSE),"")</f>
        <v/>
      </c>
    </row>
    <row r="134" spans="1:15" x14ac:dyDescent="0.25">
      <c r="A134" s="2" t="s">
        <v>19</v>
      </c>
      <c r="B134" s="26">
        <f>B131+7</f>
        <v>42310</v>
      </c>
      <c r="C134" s="27"/>
      <c r="D134" s="26">
        <f t="shared" ref="D134" si="257">D131+7</f>
        <v>42311</v>
      </c>
      <c r="E134" s="27"/>
      <c r="F134" s="26">
        <f t="shared" ref="F134" si="258">F131+7</f>
        <v>42312</v>
      </c>
      <c r="G134" s="27"/>
      <c r="H134" s="26">
        <f t="shared" ref="H134" si="259">H131+7</f>
        <v>42313</v>
      </c>
      <c r="I134" s="27"/>
      <c r="J134" s="26">
        <f t="shared" ref="J134" si="260">J131+7</f>
        <v>42314</v>
      </c>
      <c r="K134" s="27"/>
      <c r="L134" s="26">
        <f t="shared" ref="L134" si="261">L131+7</f>
        <v>42315</v>
      </c>
      <c r="M134" s="27"/>
      <c r="N134" s="26">
        <f t="shared" ref="N134" si="262">N131+7</f>
        <v>42316</v>
      </c>
      <c r="O134" s="27"/>
    </row>
    <row r="135" spans="1:15" x14ac:dyDescent="0.25">
      <c r="A135" s="29">
        <f>INDEX('Grille-NCV'!$A$2:$A$73,MOD(MATCH(Feuil2!A132,'Grille-NCV'!$A$2:$A$73,0)+2,72))</f>
        <v>4</v>
      </c>
      <c r="B135" s="34">
        <f>IFERROR(INDEX('Grille-NCV'!$A$1:$O$73,MATCH($A135,'Grille-NCV'!$A$2:$A$73,0)+1,WEEKDAY(B134,2)*2),"")</f>
        <v>4</v>
      </c>
      <c r="C135" s="3">
        <f>IFERROR(VLOOKUP(B135,ServicesNCV,2,FALSE),"")</f>
        <v>0.16319444444444445</v>
      </c>
      <c r="D135" s="34">
        <f>IFERROR(INDEX('Grille-NCV'!$A$1:$O$73,MATCH($A135,'Grille-NCV'!$A$2:$A$73,0)+1,WEEKDAY(D134,2)*2),"")</f>
        <v>300</v>
      </c>
      <c r="E135" s="3">
        <f>IFERROR(VLOOKUP(D135,ServicesNCV,2,FALSE),"")</f>
        <v>0.16666666666666666</v>
      </c>
      <c r="F135" s="34">
        <f>IFERROR(INDEX('Grille-NCV'!$A$1:$O$73,MATCH($A135,'Grille-NCV'!$A$2:$A$73,0)+1,WEEKDAY(F134,2)*2),"")</f>
        <v>300</v>
      </c>
      <c r="G135" s="3">
        <f>IFERROR(VLOOKUP(F135,ServicesNCV,2,FALSE),"")</f>
        <v>0.16666666666666666</v>
      </c>
      <c r="H135" s="34" t="str">
        <f>IFERROR(INDEX('Grille-NCV'!$A$1:$O$73,MATCH($A135,'Grille-NCV'!$A$2:$A$73,0)+1,WEEKDAY(H134,2)*2),"")</f>
        <v>C</v>
      </c>
      <c r="I135" s="3" t="str">
        <f>IFERROR(VLOOKUP(H135,ServicesNCV,2,FALSE),"")</f>
        <v/>
      </c>
      <c r="J135" s="34">
        <f>IFERROR(INDEX('Grille-NCV'!$A$1:$O$73,MATCH($A135,'Grille-NCV'!$A$2:$A$73,0)+1,WEEKDAY(J134,2)*2),"")</f>
        <v>12</v>
      </c>
      <c r="K135" s="3">
        <f>IFERROR(VLOOKUP(J135,ServicesNCV,2,FALSE),"")</f>
        <v>0.28819444444444448</v>
      </c>
      <c r="L135" s="34" t="str">
        <f>IFERROR(INDEX('Grille-NCV'!$A$1:$O$73,MATCH($A135,'Grille-NCV'!$A$2:$A$73,0)+1,WEEKDAY(L134,2)*2),"")</f>
        <v>R</v>
      </c>
      <c r="M135" s="3" t="str">
        <f>IFERROR(VLOOKUP(L135,ServicesNCV,2,FALSE),"")</f>
        <v/>
      </c>
      <c r="N135" s="34" t="str">
        <f>IFERROR(INDEX('Grille-NCV'!$A$1:$O$73,MATCH($A135,'Grille-NCV'!$A$2:$A$73,0)+1,WEEKDAY(N134,2)*2),"")</f>
        <v>R/C</v>
      </c>
      <c r="O135" s="3" t="str">
        <f>IFERROR(VLOOKUP(N135,ServicesNCV,2,FALSE),"")</f>
        <v/>
      </c>
    </row>
    <row r="136" spans="1:15" x14ac:dyDescent="0.25">
      <c r="A136" s="29"/>
      <c r="B136" s="35"/>
      <c r="C136" s="4">
        <f>IFERROR(VLOOKUP(B135,ServicesNCV,3,FALSE),"")</f>
        <v>0.41666666666666669</v>
      </c>
      <c r="D136" s="35"/>
      <c r="E136" s="4">
        <f>IFERROR(VLOOKUP(D135,ServicesNCV,3,FALSE),"")</f>
        <v>0.54166666666666663</v>
      </c>
      <c r="F136" s="35"/>
      <c r="G136" s="4">
        <f>IFERROR(VLOOKUP(F135,ServicesNCV,3,FALSE),"")</f>
        <v>0.54166666666666663</v>
      </c>
      <c r="H136" s="35"/>
      <c r="I136" s="4" t="str">
        <f>IFERROR(VLOOKUP(H135,ServicesNCV,3,FALSE),"")</f>
        <v/>
      </c>
      <c r="J136" s="35"/>
      <c r="K136" s="4">
        <f>IFERROR(VLOOKUP(J135,ServicesNCV,3,FALSE),"")</f>
        <v>0.58333333333333337</v>
      </c>
      <c r="L136" s="35"/>
      <c r="M136" s="4" t="str">
        <f>IFERROR(VLOOKUP(L135,ServicesNCV,3,FALSE),"")</f>
        <v/>
      </c>
      <c r="N136" s="35"/>
      <c r="O136" s="4" t="str">
        <f>IFERROR(VLOOKUP(N135,ServicesNCV,3,FALSE),"")</f>
        <v/>
      </c>
    </row>
    <row r="137" spans="1:15" x14ac:dyDescent="0.25">
      <c r="A137" s="2" t="s">
        <v>19</v>
      </c>
      <c r="B137" s="26">
        <f>B134+7</f>
        <v>42317</v>
      </c>
      <c r="C137" s="27"/>
      <c r="D137" s="26">
        <f t="shared" ref="D137" si="263">D134+7</f>
        <v>42318</v>
      </c>
      <c r="E137" s="27"/>
      <c r="F137" s="26">
        <f t="shared" ref="F137" si="264">F134+7</f>
        <v>42319</v>
      </c>
      <c r="G137" s="27"/>
      <c r="H137" s="26">
        <f t="shared" ref="H137" si="265">H134+7</f>
        <v>42320</v>
      </c>
      <c r="I137" s="27"/>
      <c r="J137" s="26">
        <f t="shared" ref="J137" si="266">J134+7</f>
        <v>42321</v>
      </c>
      <c r="K137" s="27"/>
      <c r="L137" s="26">
        <f t="shared" ref="L137" si="267">L134+7</f>
        <v>42322</v>
      </c>
      <c r="M137" s="27"/>
      <c r="N137" s="26">
        <f t="shared" ref="N137" si="268">N134+7</f>
        <v>42323</v>
      </c>
      <c r="O137" s="27"/>
    </row>
    <row r="138" spans="1:15" x14ac:dyDescent="0.25">
      <c r="A138" s="29">
        <f>INDEX('Grille-NCV'!$A$2:$A$73,MOD(MATCH(Feuil2!A135,'Grille-NCV'!$A$2:$A$73,0)+2,72))</f>
        <v>5</v>
      </c>
      <c r="B138" s="34">
        <f>IFERROR(INDEX('Grille-NCV'!$A$1:$O$73,MATCH($A138,'Grille-NCV'!$A$2:$A$73,0)+1,WEEKDAY(B137,2)*2),"")</f>
        <v>14</v>
      </c>
      <c r="C138" s="3">
        <f>IFERROR(VLOOKUP(B138,ServicesNCV,2,FALSE),"")</f>
        <v>0.4375</v>
      </c>
      <c r="D138" s="34">
        <f>IFERROR(INDEX('Grille-NCV'!$A$1:$O$73,MATCH($A138,'Grille-NCV'!$A$2:$A$73,0)+1,WEEKDAY(D137,2)*2),"")</f>
        <v>304</v>
      </c>
      <c r="E138" s="3">
        <f>IFERROR(VLOOKUP(D138,ServicesNCV,2,FALSE),"")</f>
        <v>0.43402777777777773</v>
      </c>
      <c r="F138" s="34" t="str">
        <f>IFERROR(INDEX('Grille-NCV'!$A$1:$O$73,MATCH($A138,'Grille-NCV'!$A$2:$A$73,0)+1,WEEKDAY(F137,2)*2),"")</f>
        <v>R/C</v>
      </c>
      <c r="G138" s="3" t="str">
        <f>IFERROR(VLOOKUP(F138,ServicesNCV,2,FALSE),"")</f>
        <v/>
      </c>
      <c r="H138" s="34">
        <f>IFERROR(INDEX('Grille-NCV'!$A$1:$O$73,MATCH($A138,'Grille-NCV'!$A$2:$A$73,0)+1,WEEKDAY(H137,2)*2),"")</f>
        <v>18</v>
      </c>
      <c r="I138" s="3">
        <f>IFERROR(VLOOKUP(H138,ServicesNCV,2,FALSE),"")</f>
        <v>0.4861111111111111</v>
      </c>
      <c r="J138" s="34">
        <f>IFERROR(INDEX('Grille-NCV'!$A$1:$O$73,MATCH($A138,'Grille-NCV'!$A$2:$A$73,0)+1,WEEKDAY(J137,2)*2),"")</f>
        <v>307</v>
      </c>
      <c r="K138" s="3">
        <f>IFERROR(VLOOKUP(J138,ServicesNCV,2,FALSE),"")</f>
        <v>0.67708333333333337</v>
      </c>
      <c r="L138" s="34">
        <f>IFERROR(INDEX('Grille-NCV'!$A$1:$O$73,MATCH($A138,'Grille-NCV'!$A$2:$A$73,0)+1,WEEKDAY(L137,2)*2),"")</f>
        <v>78</v>
      </c>
      <c r="M138" s="3">
        <f>IFERROR(VLOOKUP(L138,ServicesNCV,2,FALSE),"")</f>
        <v>0.6875</v>
      </c>
      <c r="N138" s="34">
        <f>IFERROR(INDEX('Grille-NCV'!$A$1:$O$73,MATCH($A138,'Grille-NCV'!$A$2:$A$73,0)+1,WEEKDAY(N137,2)*2),"")</f>
        <v>79</v>
      </c>
      <c r="O138" s="3">
        <f>IFERROR(VLOOKUP(N138,ServicesNCV,2,FALSE),"")</f>
        <v>0.70486111111111116</v>
      </c>
    </row>
    <row r="139" spans="1:15" x14ac:dyDescent="0.25">
      <c r="A139" s="29"/>
      <c r="B139" s="35"/>
      <c r="C139" s="4">
        <f>IFERROR(VLOOKUP(B138,ServicesNCV,3,FALSE),"")</f>
        <v>0.78819444444444453</v>
      </c>
      <c r="D139" s="35"/>
      <c r="E139" s="4">
        <f>IFERROR(VLOOKUP(D138,ServicesNCV,3,FALSE),"")</f>
        <v>0.79166666666666663</v>
      </c>
      <c r="F139" s="35"/>
      <c r="G139" s="4" t="str">
        <f>IFERROR(VLOOKUP(F138,ServicesNCV,3,FALSE),"")</f>
        <v/>
      </c>
      <c r="H139" s="35"/>
      <c r="I139" s="4">
        <f>IFERROR(VLOOKUP(H138,ServicesNCV,3,FALSE),"")</f>
        <v>0.86111111111111116</v>
      </c>
      <c r="J139" s="35"/>
      <c r="K139" s="4">
        <f>IFERROR(VLOOKUP(J138,ServicesNCV,3,FALSE),"")</f>
        <v>6.9444444444444441E-3</v>
      </c>
      <c r="L139" s="35"/>
      <c r="M139" s="4">
        <f>IFERROR(VLOOKUP(L138,ServicesNCV,3,FALSE),"")</f>
        <v>4.8611111111111112E-2</v>
      </c>
      <c r="N139" s="35"/>
      <c r="O139" s="4">
        <f>IFERROR(VLOOKUP(N138,ServicesNCV,3,FALSE),"")</f>
        <v>0.95486111111111116</v>
      </c>
    </row>
    <row r="140" spans="1:15" x14ac:dyDescent="0.25">
      <c r="A140" s="2" t="s">
        <v>19</v>
      </c>
      <c r="B140" s="26">
        <f>B137+7</f>
        <v>42324</v>
      </c>
      <c r="C140" s="27"/>
      <c r="D140" s="26">
        <f t="shared" ref="D140" si="269">D137+7</f>
        <v>42325</v>
      </c>
      <c r="E140" s="27"/>
      <c r="F140" s="26">
        <f t="shared" ref="F140" si="270">F137+7</f>
        <v>42326</v>
      </c>
      <c r="G140" s="27"/>
      <c r="H140" s="26">
        <f t="shared" ref="H140" si="271">H137+7</f>
        <v>42327</v>
      </c>
      <c r="I140" s="27"/>
      <c r="J140" s="26">
        <f t="shared" ref="J140" si="272">J137+7</f>
        <v>42328</v>
      </c>
      <c r="K140" s="27"/>
      <c r="L140" s="26">
        <f t="shared" ref="L140" si="273">L137+7</f>
        <v>42329</v>
      </c>
      <c r="M140" s="27"/>
      <c r="N140" s="26">
        <f t="shared" ref="N140" si="274">N137+7</f>
        <v>42330</v>
      </c>
      <c r="O140" s="27"/>
    </row>
    <row r="141" spans="1:15" x14ac:dyDescent="0.25">
      <c r="A141" s="29">
        <f>INDEX('Grille-NCV'!$A$2:$A$73,MOD(MATCH(Feuil2!A138,'Grille-NCV'!$A$2:$A$73,0)+2,72))</f>
        <v>6</v>
      </c>
      <c r="B141" s="34" t="str">
        <f>IFERROR(INDEX('Grille-NCV'!$A$1:$O$73,MATCH($A141,'Grille-NCV'!$A$2:$A$73,0)+1,WEEKDAY(B140,2)*2),"")</f>
        <v>C</v>
      </c>
      <c r="C141" s="3" t="str">
        <f>IFERROR(VLOOKUP(B141,ServicesNCV,2,FALSE),"")</f>
        <v/>
      </c>
      <c r="D141" s="34" t="str">
        <f>IFERROR(INDEX('Grille-NCV'!$A$1:$O$73,MATCH($A141,'Grille-NCV'!$A$2:$A$73,0)+1,WEEKDAY(D140,2)*2),"")</f>
        <v>R2</v>
      </c>
      <c r="E141" s="3" t="str">
        <f>IFERROR(VLOOKUP(D141,ServicesNCV,2,FALSE),"")</f>
        <v/>
      </c>
      <c r="F141" s="34">
        <f>IFERROR(INDEX('Grille-NCV'!$A$1:$O$73,MATCH($A141,'Grille-NCV'!$A$2:$A$73,0)+1,WEEKDAY(F140,2)*2),"")</f>
        <v>307</v>
      </c>
      <c r="G141" s="3">
        <f>IFERROR(VLOOKUP(F141,ServicesNCV,2,FALSE),"")</f>
        <v>0.67708333333333337</v>
      </c>
      <c r="H141" s="34">
        <f>IFERROR(INDEX('Grille-NCV'!$A$1:$O$73,MATCH($A141,'Grille-NCV'!$A$2:$A$73,0)+1,WEEKDAY(H140,2)*2),"")</f>
        <v>20</v>
      </c>
      <c r="I141" s="3">
        <f>IFERROR(VLOOKUP(H141,ServicesNCV,2,FALSE),"")</f>
        <v>0.59375</v>
      </c>
      <c r="J141" s="34">
        <f>IFERROR(INDEX('Grille-NCV'!$A$1:$O$73,MATCH($A141,'Grille-NCV'!$A$2:$A$73,0)+1,WEEKDAY(J140,2)*2),"")</f>
        <v>24</v>
      </c>
      <c r="K141" s="3">
        <f>IFERROR(VLOOKUP(J141,ServicesNCV,2,FALSE),"")</f>
        <v>0.54513888888888895</v>
      </c>
      <c r="L141" s="34" t="str">
        <f>IFERROR(INDEX('Grille-NCV'!$A$1:$O$73,MATCH($A141,'Grille-NCV'!$A$2:$A$73,0)+1,WEEKDAY(L140,2)*2),"")</f>
        <v>C</v>
      </c>
      <c r="M141" s="3" t="str">
        <f>IFERROR(VLOOKUP(L141,ServicesNCV,2,FALSE),"")</f>
        <v/>
      </c>
      <c r="N141" s="34" t="str">
        <f>IFERROR(INDEX('Grille-NCV'!$A$1:$O$73,MATCH($A141,'Grille-NCV'!$A$2:$A$73,0)+1,WEEKDAY(N140,2)*2),"")</f>
        <v>R</v>
      </c>
      <c r="O141" s="3" t="str">
        <f>IFERROR(VLOOKUP(N141,ServicesNCV,2,FALSE),"")</f>
        <v/>
      </c>
    </row>
    <row r="142" spans="1:15" x14ac:dyDescent="0.25">
      <c r="A142" s="29"/>
      <c r="B142" s="35"/>
      <c r="C142" s="4" t="str">
        <f>IFERROR(VLOOKUP(B141,ServicesNCV,3,FALSE),"")</f>
        <v/>
      </c>
      <c r="D142" s="35"/>
      <c r="E142" s="4" t="str">
        <f>IFERROR(VLOOKUP(D141,ServicesNCV,3,FALSE),"")</f>
        <v/>
      </c>
      <c r="F142" s="35"/>
      <c r="G142" s="4">
        <f>IFERROR(VLOOKUP(F141,ServicesNCV,3,FALSE),"")</f>
        <v>6.9444444444444441E-3</v>
      </c>
      <c r="H142" s="35"/>
      <c r="I142" s="4">
        <f>IFERROR(VLOOKUP(H141,ServicesNCV,3,FALSE),"")</f>
        <v>0.94097222222222221</v>
      </c>
      <c r="J142" s="35"/>
      <c r="K142" s="4">
        <f>IFERROR(VLOOKUP(J141,ServicesNCV,3,FALSE),"")</f>
        <v>0.89930555555555547</v>
      </c>
      <c r="L142" s="35"/>
      <c r="M142" s="4" t="str">
        <f>IFERROR(VLOOKUP(L141,ServicesNCV,3,FALSE),"")</f>
        <v/>
      </c>
      <c r="N142" s="35"/>
      <c r="O142" s="4" t="str">
        <f>IFERROR(VLOOKUP(N141,ServicesNCV,3,FALSE),"")</f>
        <v/>
      </c>
    </row>
    <row r="143" spans="1:15" x14ac:dyDescent="0.25">
      <c r="A143" s="2" t="s">
        <v>19</v>
      </c>
      <c r="B143" s="26">
        <f>B140+7</f>
        <v>42331</v>
      </c>
      <c r="C143" s="27"/>
      <c r="D143" s="26">
        <f t="shared" ref="D143" si="275">D140+7</f>
        <v>42332</v>
      </c>
      <c r="E143" s="27"/>
      <c r="F143" s="26">
        <f t="shared" ref="F143" si="276">F140+7</f>
        <v>42333</v>
      </c>
      <c r="G143" s="27"/>
      <c r="H143" s="26">
        <f t="shared" ref="H143" si="277">H140+7</f>
        <v>42334</v>
      </c>
      <c r="I143" s="27"/>
      <c r="J143" s="26">
        <f t="shared" ref="J143" si="278">J140+7</f>
        <v>42335</v>
      </c>
      <c r="K143" s="27"/>
      <c r="L143" s="26">
        <f t="shared" ref="L143" si="279">L140+7</f>
        <v>42336</v>
      </c>
      <c r="M143" s="27"/>
      <c r="N143" s="26">
        <f t="shared" ref="N143" si="280">N140+7</f>
        <v>42337</v>
      </c>
      <c r="O143" s="27"/>
    </row>
    <row r="144" spans="1:15" x14ac:dyDescent="0.25">
      <c r="A144" s="29">
        <f>INDEX('Grille-NCV'!$A$2:$A$73,MOD(MATCH(Feuil2!A141,'Grille-NCV'!$A$2:$A$73,0)+2,72))</f>
        <v>7</v>
      </c>
      <c r="B144" s="34">
        <f>IFERROR(INDEX('Grille-NCV'!$A$1:$O$73,MATCH($A144,'Grille-NCV'!$A$2:$A$73,0)+1,WEEKDAY(B143,2)*2),"")</f>
        <v>304</v>
      </c>
      <c r="C144" s="3">
        <f>IFERROR(VLOOKUP(B144,ServicesNCV,2,FALSE),"")</f>
        <v>0.43402777777777773</v>
      </c>
      <c r="D144" s="34">
        <f>IFERROR(INDEX('Grille-NCV'!$A$1:$O$73,MATCH($A144,'Grille-NCV'!$A$2:$A$73,0)+1,WEEKDAY(D143,2)*2),"")</f>
        <v>16</v>
      </c>
      <c r="E144" s="3">
        <f>IFERROR(VLOOKUP(D144,ServicesNCV,2,FALSE),"")</f>
        <v>0.46527777777777773</v>
      </c>
      <c r="F144" s="34" t="str">
        <f>IFERROR(INDEX('Grille-NCV'!$A$1:$O$73,MATCH($A144,'Grille-NCV'!$A$2:$A$73,0)+1,WEEKDAY(F143,2)*2),"")</f>
        <v>C</v>
      </c>
      <c r="G144" s="3" t="str">
        <f>IFERROR(VLOOKUP(F144,ServicesNCV,2,FALSE),"")</f>
        <v/>
      </c>
      <c r="H144" s="34">
        <f>IFERROR(INDEX('Grille-NCV'!$A$1:$O$73,MATCH($A144,'Grille-NCV'!$A$2:$A$73,0)+1,WEEKDAY(H143,2)*2),"")</f>
        <v>9</v>
      </c>
      <c r="I144" s="3">
        <f>IFERROR(VLOOKUP(H144,ServicesNCV,2,FALSE),"")</f>
        <v>0.23611111111111113</v>
      </c>
      <c r="J144" s="34">
        <f>IFERROR(INDEX('Grille-NCV'!$A$1:$O$73,MATCH($A144,'Grille-NCV'!$A$2:$A$73,0)+1,WEEKDAY(J143,2)*2),"")</f>
        <v>302</v>
      </c>
      <c r="K144" s="3">
        <f>IFERROR(VLOOKUP(J144,ServicesNCV,2,FALSE),"")</f>
        <v>0.20138888888888887</v>
      </c>
      <c r="L144" s="34">
        <f>IFERROR(INDEX('Grille-NCV'!$A$1:$O$73,MATCH($A144,'Grille-NCV'!$A$2:$A$73,0)+1,WEEKDAY(L143,2)*2),"")</f>
        <v>62</v>
      </c>
      <c r="M144" s="3">
        <f>IFERROR(VLOOKUP(L144,ServicesNCV,2,FALSE),"")</f>
        <v>0.16666666666666666</v>
      </c>
      <c r="N144" s="34">
        <f>IFERROR(INDEX('Grille-NCV'!$A$1:$O$73,MATCH($A144,'Grille-NCV'!$A$2:$A$73,0)+1,WEEKDAY(N143,2)*2),"")</f>
        <v>62</v>
      </c>
      <c r="O144" s="3">
        <f>IFERROR(VLOOKUP(N144,ServicesNCV,2,FALSE),"")</f>
        <v>0.16666666666666666</v>
      </c>
    </row>
    <row r="145" spans="1:15" x14ac:dyDescent="0.25">
      <c r="A145" s="29"/>
      <c r="B145" s="35"/>
      <c r="C145" s="4">
        <f>IFERROR(VLOOKUP(B144,ServicesNCV,3,FALSE),"")</f>
        <v>0.79166666666666663</v>
      </c>
      <c r="D145" s="35"/>
      <c r="E145" s="4">
        <f>IFERROR(VLOOKUP(D144,ServicesNCV,3,FALSE),"")</f>
        <v>0.81944444444444453</v>
      </c>
      <c r="F145" s="35"/>
      <c r="G145" s="4" t="str">
        <f>IFERROR(VLOOKUP(F144,ServicesNCV,3,FALSE),"")</f>
        <v/>
      </c>
      <c r="H145" s="35"/>
      <c r="I145" s="4">
        <f>IFERROR(VLOOKUP(H144,ServicesNCV,3,FALSE),"")</f>
        <v>0.60416666666666663</v>
      </c>
      <c r="J145" s="35"/>
      <c r="K145" s="4">
        <f>IFERROR(VLOOKUP(J144,ServicesNCV,3,FALSE),"")</f>
        <v>0.54513888888888895</v>
      </c>
      <c r="L145" s="35"/>
      <c r="M145" s="4">
        <f>IFERROR(VLOOKUP(L144,ServicesNCV,3,FALSE),"")</f>
        <v>0.5</v>
      </c>
      <c r="N145" s="35"/>
      <c r="O145" s="4">
        <f>IFERROR(VLOOKUP(N144,ServicesNCV,3,FALSE),"")</f>
        <v>0.5</v>
      </c>
    </row>
    <row r="146" spans="1:15" x14ac:dyDescent="0.25">
      <c r="A146" s="2" t="s">
        <v>19</v>
      </c>
      <c r="B146" s="26">
        <f>B143+7</f>
        <v>42338</v>
      </c>
      <c r="C146" s="27"/>
      <c r="D146" s="26">
        <f t="shared" ref="D146" si="281">D143+7</f>
        <v>42339</v>
      </c>
      <c r="E146" s="27"/>
      <c r="F146" s="26">
        <f t="shared" ref="F146" si="282">F143+7</f>
        <v>42340</v>
      </c>
      <c r="G146" s="27"/>
      <c r="H146" s="26">
        <f t="shared" ref="H146" si="283">H143+7</f>
        <v>42341</v>
      </c>
      <c r="I146" s="27"/>
      <c r="J146" s="26">
        <f t="shared" ref="J146" si="284">J143+7</f>
        <v>42342</v>
      </c>
      <c r="K146" s="27"/>
      <c r="L146" s="26">
        <f t="shared" ref="L146" si="285">L143+7</f>
        <v>42343</v>
      </c>
      <c r="M146" s="27"/>
      <c r="N146" s="26">
        <f t="shared" ref="N146" si="286">N143+7</f>
        <v>42344</v>
      </c>
      <c r="O146" s="27"/>
    </row>
    <row r="147" spans="1:15" x14ac:dyDescent="0.25">
      <c r="A147" s="29">
        <f>INDEX('Grille-NCV'!$A$2:$A$73,MOD(MATCH(Feuil2!A144,'Grille-NCV'!$A$2:$A$73,0)+2,72))</f>
        <v>8</v>
      </c>
      <c r="B147" s="34">
        <f>IFERROR(INDEX('Grille-NCV'!$A$1:$O$73,MATCH($A147,'Grille-NCV'!$A$2:$A$73,0)+1,WEEKDAY(B146,2)*2),"")</f>
        <v>300</v>
      </c>
      <c r="C147" s="3">
        <f>IFERROR(VLOOKUP(B147,ServicesNCV,2,FALSE),"")</f>
        <v>0.16666666666666666</v>
      </c>
      <c r="D147" s="34" t="str">
        <f>IFERROR(INDEX('Grille-NCV'!$A$1:$O$73,MATCH($A147,'Grille-NCV'!$A$2:$A$73,0)+1,WEEKDAY(D146,2)*2),"")</f>
        <v>R</v>
      </c>
      <c r="E147" s="3" t="str">
        <f>IFERROR(VLOOKUP(D147,ServicesNCV,2,FALSE),"")</f>
        <v/>
      </c>
      <c r="F147" s="34">
        <f>IFERROR(INDEX('Grille-NCV'!$A$1:$O$73,MATCH($A147,'Grille-NCV'!$A$2:$A$73,0)+1,WEEKDAY(F146,2)*2),"")</f>
        <v>30</v>
      </c>
      <c r="G147" s="3">
        <f>IFERROR(VLOOKUP(F147,ServicesNCV,2,FALSE),"")</f>
        <v>0.33333333333333331</v>
      </c>
      <c r="H147" s="34">
        <f>IFERROR(INDEX('Grille-NCV'!$A$1:$O$73,MATCH($A147,'Grille-NCV'!$A$2:$A$73,0)+1,WEEKDAY(H146,2)*2),"")</f>
        <v>15</v>
      </c>
      <c r="I147" s="3">
        <f>IFERROR(VLOOKUP(H147,ServicesNCV,2,FALSE),"")</f>
        <v>0.57638888888888895</v>
      </c>
      <c r="J147" s="34">
        <f>IFERROR(INDEX('Grille-NCV'!$A$1:$O$73,MATCH($A147,'Grille-NCV'!$A$2:$A$73,0)+1,WEEKDAY(J146,2)*2),"")</f>
        <v>15</v>
      </c>
      <c r="K147" s="3">
        <f>IFERROR(VLOOKUP(J147,ServicesNCV,2,FALSE),"")</f>
        <v>0.57638888888888895</v>
      </c>
      <c r="L147" s="34" t="str">
        <f>IFERROR(INDEX('Grille-NCV'!$A$1:$O$73,MATCH($A147,'Grille-NCV'!$A$2:$A$73,0)+1,WEEKDAY(L146,2)*2),"")</f>
        <v>C</v>
      </c>
      <c r="M147" s="3" t="str">
        <f>IFERROR(VLOOKUP(L147,ServicesNCV,2,FALSE),"")</f>
        <v/>
      </c>
      <c r="N147" s="34" t="str">
        <f>IFERROR(INDEX('Grille-NCV'!$A$1:$O$73,MATCH($A147,'Grille-NCV'!$A$2:$A$73,0)+1,WEEKDAY(N146,2)*2),"")</f>
        <v>R/C</v>
      </c>
      <c r="O147" s="3" t="str">
        <f>IFERROR(VLOOKUP(N147,ServicesNCV,2,FALSE),"")</f>
        <v/>
      </c>
    </row>
    <row r="148" spans="1:15" x14ac:dyDescent="0.25">
      <c r="A148" s="29"/>
      <c r="B148" s="35"/>
      <c r="C148" s="4">
        <f>IFERROR(VLOOKUP(B147,ServicesNCV,3,FALSE),"")</f>
        <v>0.54166666666666663</v>
      </c>
      <c r="D148" s="35"/>
      <c r="E148" s="4" t="str">
        <f>IFERROR(VLOOKUP(D147,ServicesNCV,3,FALSE),"")</f>
        <v/>
      </c>
      <c r="F148" s="35"/>
      <c r="G148" s="4">
        <f>IFERROR(VLOOKUP(F147,ServicesNCV,3,FALSE),"")</f>
        <v>0.70138888888888884</v>
      </c>
      <c r="H148" s="35"/>
      <c r="I148" s="4">
        <f>IFERROR(VLOOKUP(H147,ServicesNCV,3,FALSE),"")</f>
        <v>0.89930555555555547</v>
      </c>
      <c r="J148" s="35"/>
      <c r="K148" s="4">
        <f>IFERROR(VLOOKUP(J147,ServicesNCV,3,FALSE),"")</f>
        <v>0.89930555555555547</v>
      </c>
      <c r="L148" s="35"/>
      <c r="M148" s="4" t="str">
        <f>IFERROR(VLOOKUP(L147,ServicesNCV,3,FALSE),"")</f>
        <v/>
      </c>
      <c r="N148" s="35"/>
      <c r="O148" s="4" t="str">
        <f>IFERROR(VLOOKUP(N147,ServicesNCV,3,FALSE),"")</f>
        <v/>
      </c>
    </row>
    <row r="149" spans="1:15" x14ac:dyDescent="0.25">
      <c r="A149" s="2" t="s">
        <v>19</v>
      </c>
      <c r="B149" s="26">
        <f>B146+7</f>
        <v>42345</v>
      </c>
      <c r="C149" s="27"/>
      <c r="D149" s="26">
        <f t="shared" ref="D149" si="287">D146+7</f>
        <v>42346</v>
      </c>
      <c r="E149" s="27"/>
      <c r="F149" s="26">
        <f t="shared" ref="F149" si="288">F146+7</f>
        <v>42347</v>
      </c>
      <c r="G149" s="27"/>
      <c r="H149" s="26">
        <f t="shared" ref="H149" si="289">H146+7</f>
        <v>42348</v>
      </c>
      <c r="I149" s="27"/>
      <c r="J149" s="26">
        <f t="shared" ref="J149" si="290">J146+7</f>
        <v>42349</v>
      </c>
      <c r="K149" s="27"/>
      <c r="L149" s="26">
        <f t="shared" ref="L149" si="291">L146+7</f>
        <v>42350</v>
      </c>
      <c r="M149" s="27"/>
      <c r="N149" s="26">
        <f t="shared" ref="N149" si="292">N146+7</f>
        <v>42351</v>
      </c>
      <c r="O149" s="27"/>
    </row>
    <row r="150" spans="1:15" x14ac:dyDescent="0.25">
      <c r="A150" s="29">
        <f>INDEX('Grille-NCV'!$A$2:$A$73,MOD(MATCH(Feuil2!A147,'Grille-NCV'!$A$2:$A$73,0)+2,72))</f>
        <v>9</v>
      </c>
      <c r="B150" s="34" t="str">
        <f>IFERROR(INDEX('Grille-NCV'!$A$1:$O$73,MATCH($A150,'Grille-NCV'!$A$2:$A$73,0)+1,WEEKDAY(B149,2)*2),"")</f>
        <v>R/C</v>
      </c>
      <c r="C150" s="3" t="str">
        <f>IFERROR(VLOOKUP(B150,ServicesNCV,2,FALSE),"")</f>
        <v/>
      </c>
      <c r="D150" s="34">
        <f>IFERROR(INDEX('Grille-NCV'!$A$1:$O$73,MATCH($A150,'Grille-NCV'!$A$2:$A$73,0)+1,WEEKDAY(D149,2)*2),"")</f>
        <v>14</v>
      </c>
      <c r="E150" s="3">
        <f>IFERROR(VLOOKUP(D150,ServicesNCV,2,FALSE),"")</f>
        <v>0.4375</v>
      </c>
      <c r="F150" s="34" t="str">
        <f>IFERROR(INDEX('Grille-NCV'!$A$1:$O$73,MATCH($A150,'Grille-NCV'!$A$2:$A$73,0)+1,WEEKDAY(F149,2)*2),"")</f>
        <v>R/C</v>
      </c>
      <c r="G150" s="3" t="str">
        <f>IFERROR(VLOOKUP(F150,ServicesNCV,2,FALSE),"")</f>
        <v/>
      </c>
      <c r="H150" s="34">
        <f>IFERROR(INDEX('Grille-NCV'!$A$1:$O$73,MATCH($A150,'Grille-NCV'!$A$2:$A$73,0)+1,WEEKDAY(H149,2)*2),"")</f>
        <v>307</v>
      </c>
      <c r="I150" s="3">
        <f>IFERROR(VLOOKUP(H150,ServicesNCV,2,FALSE),"")</f>
        <v>0.67708333333333337</v>
      </c>
      <c r="J150" s="34">
        <f>IFERROR(INDEX('Grille-NCV'!$A$1:$O$73,MATCH($A150,'Grille-NCV'!$A$2:$A$73,0)+1,WEEKDAY(J149,2)*2),"")</f>
        <v>20</v>
      </c>
      <c r="K150" s="3">
        <f>IFERROR(VLOOKUP(J150,ServicesNCV,2,FALSE),"")</f>
        <v>0.59375</v>
      </c>
      <c r="L150" s="34">
        <f>IFERROR(INDEX('Grille-NCV'!$A$1:$O$73,MATCH($A150,'Grille-NCV'!$A$2:$A$73,0)+1,WEEKDAY(L149,2)*2),"")</f>
        <v>74</v>
      </c>
      <c r="M150" s="3">
        <f>IFERROR(VLOOKUP(L150,ServicesNCV,2,FALSE),"")</f>
        <v>0.56597222222222221</v>
      </c>
      <c r="N150" s="34">
        <f>IFERROR(INDEX('Grille-NCV'!$A$1:$O$73,MATCH($A150,'Grille-NCV'!$A$2:$A$73,0)+1,WEEKDAY(N149,2)*2),"")</f>
        <v>73</v>
      </c>
      <c r="O150" s="3">
        <f>IFERROR(VLOOKUP(N150,ServicesNCV,2,FALSE),"")</f>
        <v>0.51736111111111105</v>
      </c>
    </row>
    <row r="151" spans="1:15" x14ac:dyDescent="0.25">
      <c r="A151" s="29"/>
      <c r="B151" s="35"/>
      <c r="C151" s="4" t="str">
        <f>IFERROR(VLOOKUP(B150,ServicesNCV,3,FALSE),"")</f>
        <v/>
      </c>
      <c r="D151" s="35"/>
      <c r="E151" s="4">
        <f>IFERROR(VLOOKUP(D150,ServicesNCV,3,FALSE),"")</f>
        <v>0.78819444444444453</v>
      </c>
      <c r="F151" s="35"/>
      <c r="G151" s="4" t="str">
        <f>IFERROR(VLOOKUP(F150,ServicesNCV,3,FALSE),"")</f>
        <v/>
      </c>
      <c r="H151" s="35"/>
      <c r="I151" s="4">
        <f>IFERROR(VLOOKUP(H150,ServicesNCV,3,FALSE),"")</f>
        <v>6.9444444444444441E-3</v>
      </c>
      <c r="J151" s="35"/>
      <c r="K151" s="4">
        <f>IFERROR(VLOOKUP(J150,ServicesNCV,3,FALSE),"")</f>
        <v>0.94097222222222221</v>
      </c>
      <c r="L151" s="35"/>
      <c r="M151" s="4">
        <f>IFERROR(VLOOKUP(L150,ServicesNCV,3,FALSE),"")</f>
        <v>0.93402777777777779</v>
      </c>
      <c r="N151" s="35"/>
      <c r="O151" s="4">
        <f>IFERROR(VLOOKUP(N150,ServicesNCV,3,FALSE),"")</f>
        <v>0.86111111111111116</v>
      </c>
    </row>
    <row r="152" spans="1:15" x14ac:dyDescent="0.25">
      <c r="A152" s="2" t="s">
        <v>19</v>
      </c>
      <c r="B152" s="26">
        <f>B149+7</f>
        <v>42352</v>
      </c>
      <c r="C152" s="27"/>
      <c r="D152" s="26">
        <f t="shared" ref="D152" si="293">D149+7</f>
        <v>42353</v>
      </c>
      <c r="E152" s="27"/>
      <c r="F152" s="26">
        <f t="shared" ref="F152" si="294">F149+7</f>
        <v>42354</v>
      </c>
      <c r="G152" s="27"/>
      <c r="H152" s="26">
        <f t="shared" ref="H152" si="295">H149+7</f>
        <v>42355</v>
      </c>
      <c r="I152" s="27"/>
      <c r="J152" s="26">
        <f t="shared" ref="J152" si="296">J149+7</f>
        <v>42356</v>
      </c>
      <c r="K152" s="27"/>
      <c r="L152" s="26">
        <f t="shared" ref="L152" si="297">L149+7</f>
        <v>42357</v>
      </c>
      <c r="M152" s="27"/>
      <c r="N152" s="26">
        <f t="shared" ref="N152" si="298">N149+7</f>
        <v>42358</v>
      </c>
      <c r="O152" s="27"/>
    </row>
    <row r="153" spans="1:15" x14ac:dyDescent="0.25">
      <c r="A153" s="29">
        <f>INDEX('Grille-NCV'!$A$2:$A$73,MOD(MATCH(Feuil2!A150,'Grille-NCV'!$A$2:$A$73,0)+2,72))</f>
        <v>10</v>
      </c>
      <c r="B153" s="34" t="str">
        <f>IFERROR(INDEX('Grille-NCV'!$A$1:$O$73,MATCH($A153,'Grille-NCV'!$A$2:$A$73,0)+1,WEEKDAY(B152,2)*2),"")</f>
        <v>C</v>
      </c>
      <c r="C153" s="3" t="str">
        <f>IFERROR(VLOOKUP(B153,ServicesNCV,2,FALSE),"")</f>
        <v/>
      </c>
      <c r="D153" s="34">
        <f>IFERROR(INDEX('Grille-NCV'!$A$1:$O$73,MATCH($A153,'Grille-NCV'!$A$2:$A$73,0)+1,WEEKDAY(D152,2)*2),"")</f>
        <v>30</v>
      </c>
      <c r="E153" s="3">
        <f>IFERROR(VLOOKUP(D153,ServicesNCV,2,FALSE),"")</f>
        <v>0.33333333333333331</v>
      </c>
      <c r="F153" s="34" t="str">
        <f>IFERROR(INDEX('Grille-NCV'!$A$1:$O$73,MATCH($A153,'Grille-NCV'!$A$2:$A$73,0)+1,WEEKDAY(F152,2)*2),"")</f>
        <v>R</v>
      </c>
      <c r="G153" s="3" t="str">
        <f>IFERROR(VLOOKUP(F153,ServicesNCV,2,FALSE),"")</f>
        <v/>
      </c>
      <c r="H153" s="34">
        <f>IFERROR(INDEX('Grille-NCV'!$A$1:$O$73,MATCH($A153,'Grille-NCV'!$A$2:$A$73,0)+1,WEEKDAY(H152,2)*2),"")</f>
        <v>12</v>
      </c>
      <c r="I153" s="3">
        <f>IFERROR(VLOOKUP(H153,ServicesNCV,2,FALSE),"")</f>
        <v>0.28819444444444448</v>
      </c>
      <c r="J153" s="34">
        <f>IFERROR(INDEX('Grille-NCV'!$A$1:$O$73,MATCH($A153,'Grille-NCV'!$A$2:$A$73,0)+1,WEEKDAY(J152,2)*2),"")</f>
        <v>2</v>
      </c>
      <c r="K153" s="3">
        <f>IFERROR(VLOOKUP(J153,ServicesNCV,2,FALSE),"")</f>
        <v>0.19791666666666666</v>
      </c>
      <c r="L153" s="34" t="str">
        <f>IFERROR(INDEX('Grille-NCV'!$A$1:$O$73,MATCH($A153,'Grille-NCV'!$A$2:$A$73,0)+1,WEEKDAY(L152,2)*2),"")</f>
        <v>R/C</v>
      </c>
      <c r="M153" s="3" t="str">
        <f>IFERROR(VLOOKUP(L153,ServicesNCV,2,FALSE),"")</f>
        <v/>
      </c>
      <c r="N153" s="34" t="str">
        <f>IFERROR(INDEX('Grille-NCV'!$A$1:$O$73,MATCH($A153,'Grille-NCV'!$A$2:$A$73,0)+1,WEEKDAY(N152,2)*2),"")</f>
        <v>C</v>
      </c>
      <c r="O153" s="3" t="str">
        <f>IFERROR(VLOOKUP(N153,ServicesNCV,2,FALSE),"")</f>
        <v/>
      </c>
    </row>
    <row r="154" spans="1:15" x14ac:dyDescent="0.25">
      <c r="A154" s="29"/>
      <c r="B154" s="35"/>
      <c r="C154" s="4" t="str">
        <f>IFERROR(VLOOKUP(B153,ServicesNCV,3,FALSE),"")</f>
        <v/>
      </c>
      <c r="D154" s="35"/>
      <c r="E154" s="4">
        <f>IFERROR(VLOOKUP(D153,ServicesNCV,3,FALSE),"")</f>
        <v>0.70138888888888884</v>
      </c>
      <c r="F154" s="35"/>
      <c r="G154" s="4" t="str">
        <f>IFERROR(VLOOKUP(F153,ServicesNCV,3,FALSE),"")</f>
        <v/>
      </c>
      <c r="H154" s="35"/>
      <c r="I154" s="4">
        <f>IFERROR(VLOOKUP(H153,ServicesNCV,3,FALSE),"")</f>
        <v>0.58333333333333337</v>
      </c>
      <c r="J154" s="35"/>
      <c r="K154" s="4">
        <f>IFERROR(VLOOKUP(J153,ServicesNCV,3,FALSE),"")</f>
        <v>0.5625</v>
      </c>
      <c r="L154" s="35"/>
      <c r="M154" s="4" t="str">
        <f>IFERROR(VLOOKUP(L153,ServicesNCV,3,FALSE),"")</f>
        <v/>
      </c>
      <c r="N154" s="35"/>
      <c r="O154" s="4" t="str">
        <f>IFERROR(VLOOKUP(N153,ServicesNCV,3,FALSE),"")</f>
        <v/>
      </c>
    </row>
    <row r="155" spans="1:15" x14ac:dyDescent="0.25">
      <c r="A155" s="2" t="s">
        <v>19</v>
      </c>
      <c r="B155" s="26">
        <f>B152+7</f>
        <v>42359</v>
      </c>
      <c r="C155" s="27"/>
      <c r="D155" s="26">
        <f t="shared" ref="D155" si="299">D152+7</f>
        <v>42360</v>
      </c>
      <c r="E155" s="27"/>
      <c r="F155" s="26">
        <f t="shared" ref="F155" si="300">F152+7</f>
        <v>42361</v>
      </c>
      <c r="G155" s="27"/>
      <c r="H155" s="26">
        <f t="shared" ref="H155" si="301">H152+7</f>
        <v>42362</v>
      </c>
      <c r="I155" s="27"/>
      <c r="J155" s="26">
        <f t="shared" ref="J155" si="302">J152+7</f>
        <v>42363</v>
      </c>
      <c r="K155" s="27"/>
      <c r="L155" s="26">
        <f t="shared" ref="L155" si="303">L152+7</f>
        <v>42364</v>
      </c>
      <c r="M155" s="27"/>
      <c r="N155" s="26">
        <f t="shared" ref="N155" si="304">N152+7</f>
        <v>42365</v>
      </c>
      <c r="O155" s="27"/>
    </row>
    <row r="156" spans="1:15" x14ac:dyDescent="0.25">
      <c r="A156" s="29">
        <f>INDEX('Grille-NCV'!$A$2:$A$73,MOD(MATCH(Feuil2!A153,'Grille-NCV'!$A$2:$A$73,0)+2,72))</f>
        <v>-10.1</v>
      </c>
      <c r="B156" s="34">
        <f>IFERROR(INDEX('Grille-NCV'!$A$1:$O$73,MATCH($A156,'Grille-NCV'!$A$2:$A$73,0)+1,WEEKDAY(B155,2)*2),"")</f>
        <v>0</v>
      </c>
      <c r="C156" s="3" t="str">
        <f>IFERROR(VLOOKUP(B156,ServicesNCV,2,FALSE),"")</f>
        <v/>
      </c>
      <c r="D156" s="34">
        <f>IFERROR(INDEX('Grille-NCV'!$A$1:$O$73,MATCH($A156,'Grille-NCV'!$A$2:$A$73,0)+1,WEEKDAY(D155,2)*2),"")</f>
        <v>0</v>
      </c>
      <c r="E156" s="3" t="str">
        <f>IFERROR(VLOOKUP(D156,ServicesNCV,2,FALSE),"")</f>
        <v/>
      </c>
      <c r="F156" s="34">
        <f>IFERROR(INDEX('Grille-NCV'!$A$1:$O$73,MATCH($A156,'Grille-NCV'!$A$2:$A$73,0)+1,WEEKDAY(F155,2)*2),"")</f>
        <v>0</v>
      </c>
      <c r="G156" s="3" t="str">
        <f>IFERROR(VLOOKUP(F156,ServicesNCV,2,FALSE),"")</f>
        <v/>
      </c>
      <c r="H156" s="34">
        <f>IFERROR(INDEX('Grille-NCV'!$A$1:$O$73,MATCH($A156,'Grille-NCV'!$A$2:$A$73,0)+1,WEEKDAY(H155,2)*2),"")</f>
        <v>0</v>
      </c>
      <c r="I156" s="3" t="str">
        <f>IFERROR(VLOOKUP(H156,ServicesNCV,2,FALSE),"")</f>
        <v/>
      </c>
      <c r="J156" s="34">
        <f>IFERROR(INDEX('Grille-NCV'!$A$1:$O$73,MATCH($A156,'Grille-NCV'!$A$2:$A$73,0)+1,WEEKDAY(J155,2)*2),"")</f>
        <v>0</v>
      </c>
      <c r="K156" s="3" t="str">
        <f>IFERROR(VLOOKUP(J156,ServicesNCV,2,FALSE),"")</f>
        <v/>
      </c>
      <c r="L156" s="34">
        <f>IFERROR(INDEX('Grille-NCV'!$A$1:$O$73,MATCH($A156,'Grille-NCV'!$A$2:$A$73,0)+1,WEEKDAY(L155,2)*2),"")</f>
        <v>0</v>
      </c>
      <c r="M156" s="3" t="str">
        <f>IFERROR(VLOOKUP(L156,ServicesNCV,2,FALSE),"")</f>
        <v/>
      </c>
      <c r="N156" s="34">
        <f>IFERROR(INDEX('Grille-NCV'!$A$1:$O$73,MATCH($A156,'Grille-NCV'!$A$2:$A$73,0)+1,WEEKDAY(N155,2)*2),"")</f>
        <v>0</v>
      </c>
      <c r="O156" s="3" t="str">
        <f>IFERROR(VLOOKUP(N156,ServicesNCV,2,FALSE),"")</f>
        <v/>
      </c>
    </row>
    <row r="157" spans="1:15" x14ac:dyDescent="0.25">
      <c r="A157" s="29"/>
      <c r="B157" s="35"/>
      <c r="C157" s="4" t="str">
        <f>IFERROR(VLOOKUP(B156,ServicesNCV,3,FALSE),"")</f>
        <v/>
      </c>
      <c r="D157" s="35"/>
      <c r="E157" s="4" t="str">
        <f>IFERROR(VLOOKUP(D156,ServicesNCV,3,FALSE),"")</f>
        <v/>
      </c>
      <c r="F157" s="35"/>
      <c r="G157" s="4" t="str">
        <f>IFERROR(VLOOKUP(F156,ServicesNCV,3,FALSE),"")</f>
        <v/>
      </c>
      <c r="H157" s="35"/>
      <c r="I157" s="4" t="str">
        <f>IFERROR(VLOOKUP(H156,ServicesNCV,3,FALSE),"")</f>
        <v/>
      </c>
      <c r="J157" s="35"/>
      <c r="K157" s="4" t="str">
        <f>IFERROR(VLOOKUP(J156,ServicesNCV,3,FALSE),"")</f>
        <v/>
      </c>
      <c r="L157" s="35"/>
      <c r="M157" s="4" t="str">
        <f>IFERROR(VLOOKUP(L156,ServicesNCV,3,FALSE),"")</f>
        <v/>
      </c>
      <c r="N157" s="35"/>
      <c r="O157" s="4" t="str">
        <f>IFERROR(VLOOKUP(N156,ServicesNCV,3,FALSE),"")</f>
        <v/>
      </c>
    </row>
    <row r="158" spans="1:15" x14ac:dyDescent="0.25">
      <c r="A158" s="2" t="s">
        <v>19</v>
      </c>
      <c r="B158" s="26">
        <f>B155+7</f>
        <v>42366</v>
      </c>
      <c r="C158" s="27"/>
      <c r="D158" s="26">
        <f t="shared" ref="D158" si="305">D155+7</f>
        <v>42367</v>
      </c>
      <c r="E158" s="27"/>
      <c r="F158" s="26">
        <f t="shared" ref="F158" si="306">F155+7</f>
        <v>42368</v>
      </c>
      <c r="G158" s="27"/>
      <c r="H158" s="26">
        <f t="shared" ref="H158" si="307">H155+7</f>
        <v>42369</v>
      </c>
      <c r="I158" s="27"/>
      <c r="J158" s="26">
        <f t="shared" ref="J158" si="308">J155+7</f>
        <v>42370</v>
      </c>
      <c r="K158" s="27"/>
      <c r="L158" s="26">
        <f t="shared" ref="L158" si="309">L155+7</f>
        <v>42371</v>
      </c>
      <c r="M158" s="27"/>
      <c r="N158" s="26">
        <f t="shared" ref="N158" si="310">N155+7</f>
        <v>42372</v>
      </c>
      <c r="O158" s="27"/>
    </row>
    <row r="159" spans="1:15" x14ac:dyDescent="0.25">
      <c r="A159" s="29">
        <f>INDEX('Grille-NCV'!$A$2:$A$73,MOD(MATCH(Feuil2!A156,'Grille-NCV'!$A$2:$A$73,0)+2,72))</f>
        <v>-10.199999999999999</v>
      </c>
      <c r="B159" s="34">
        <f>IFERROR(INDEX('Grille-NCV'!$A$1:$O$73,MATCH($A159,'Grille-NCV'!$A$2:$A$73,0)+1,WEEKDAY(B158,2)*2),"")</f>
        <v>0</v>
      </c>
      <c r="C159" s="3" t="str">
        <f>IFERROR(VLOOKUP(B159,ServicesNCV,2,FALSE),"")</f>
        <v/>
      </c>
      <c r="D159" s="34">
        <f>IFERROR(INDEX('Grille-NCV'!$A$1:$O$73,MATCH($A159,'Grille-NCV'!$A$2:$A$73,0)+1,WEEKDAY(D158,2)*2),"")</f>
        <v>0</v>
      </c>
      <c r="E159" s="3" t="str">
        <f>IFERROR(VLOOKUP(D159,ServicesNCV,2,FALSE),"")</f>
        <v/>
      </c>
      <c r="F159" s="34">
        <f>IFERROR(INDEX('Grille-NCV'!$A$1:$O$73,MATCH($A159,'Grille-NCV'!$A$2:$A$73,0)+1,WEEKDAY(F158,2)*2),"")</f>
        <v>0</v>
      </c>
      <c r="G159" s="3" t="str">
        <f>IFERROR(VLOOKUP(F159,ServicesNCV,2,FALSE),"")</f>
        <v/>
      </c>
      <c r="H159" s="34">
        <f>IFERROR(INDEX('Grille-NCV'!$A$1:$O$73,MATCH($A159,'Grille-NCV'!$A$2:$A$73,0)+1,WEEKDAY(H158,2)*2),"")</f>
        <v>0</v>
      </c>
      <c r="I159" s="3" t="str">
        <f>IFERROR(VLOOKUP(H159,ServicesNCV,2,FALSE),"")</f>
        <v/>
      </c>
      <c r="J159" s="34">
        <f>IFERROR(INDEX('Grille-NCV'!$A$1:$O$73,MATCH($A159,'Grille-NCV'!$A$2:$A$73,0)+1,WEEKDAY(J158,2)*2),"")</f>
        <v>0</v>
      </c>
      <c r="K159" s="3" t="str">
        <f>IFERROR(VLOOKUP(J159,ServicesNCV,2,FALSE),"")</f>
        <v/>
      </c>
      <c r="L159" s="34">
        <f>IFERROR(INDEX('Grille-NCV'!$A$1:$O$73,MATCH($A159,'Grille-NCV'!$A$2:$A$73,0)+1,WEEKDAY(L158,2)*2),"")</f>
        <v>0</v>
      </c>
      <c r="M159" s="3" t="str">
        <f>IFERROR(VLOOKUP(L159,ServicesNCV,2,FALSE),"")</f>
        <v/>
      </c>
      <c r="N159" s="34">
        <f>IFERROR(INDEX('Grille-NCV'!$A$1:$O$73,MATCH($A159,'Grille-NCV'!$A$2:$A$73,0)+1,WEEKDAY(N158,2)*2),"")</f>
        <v>0</v>
      </c>
      <c r="O159" s="3" t="str">
        <f>IFERROR(VLOOKUP(N159,ServicesNCV,2,FALSE),"")</f>
        <v/>
      </c>
    </row>
    <row r="160" spans="1:15" x14ac:dyDescent="0.25">
      <c r="A160" s="29"/>
      <c r="B160" s="35"/>
      <c r="C160" s="4" t="str">
        <f>IFERROR(VLOOKUP(B159,ServicesNCV,3,FALSE),"")</f>
        <v/>
      </c>
      <c r="D160" s="35"/>
      <c r="E160" s="4" t="str">
        <f>IFERROR(VLOOKUP(D159,ServicesNCV,3,FALSE),"")</f>
        <v/>
      </c>
      <c r="F160" s="35"/>
      <c r="G160" s="4" t="str">
        <f>IFERROR(VLOOKUP(F159,ServicesNCV,3,FALSE),"")</f>
        <v/>
      </c>
      <c r="H160" s="35"/>
      <c r="I160" s="4" t="str">
        <f>IFERROR(VLOOKUP(H159,ServicesNCV,3,FALSE),"")</f>
        <v/>
      </c>
      <c r="J160" s="35"/>
      <c r="K160" s="4" t="str">
        <f>IFERROR(VLOOKUP(J159,ServicesNCV,3,FALSE),"")</f>
        <v/>
      </c>
      <c r="L160" s="35"/>
      <c r="M160" s="4" t="str">
        <f>IFERROR(VLOOKUP(L159,ServicesNCV,3,FALSE),"")</f>
        <v/>
      </c>
      <c r="N160" s="35"/>
      <c r="O160" s="4" t="str">
        <f>IFERROR(VLOOKUP(N159,ServicesNCV,3,FALSE),"")</f>
        <v/>
      </c>
    </row>
  </sheetData>
  <mergeCells count="802">
    <mergeCell ref="N158:O158"/>
    <mergeCell ref="A159:A160"/>
    <mergeCell ref="B159:B160"/>
    <mergeCell ref="D159:D160"/>
    <mergeCell ref="F159:F160"/>
    <mergeCell ref="H159:H160"/>
    <mergeCell ref="J159:J160"/>
    <mergeCell ref="L159:L160"/>
    <mergeCell ref="N159:N160"/>
    <mergeCell ref="B158:C158"/>
    <mergeCell ref="D158:E158"/>
    <mergeCell ref="F158:G158"/>
    <mergeCell ref="H158:I158"/>
    <mergeCell ref="J158:K158"/>
    <mergeCell ref="L158:M158"/>
    <mergeCell ref="N155:O155"/>
    <mergeCell ref="A156:A157"/>
    <mergeCell ref="B156:B157"/>
    <mergeCell ref="D156:D157"/>
    <mergeCell ref="F156:F157"/>
    <mergeCell ref="H156:H157"/>
    <mergeCell ref="J156:J157"/>
    <mergeCell ref="L156:L157"/>
    <mergeCell ref="N156:N157"/>
    <mergeCell ref="B155:C155"/>
    <mergeCell ref="D155:E155"/>
    <mergeCell ref="F155:G155"/>
    <mergeCell ref="H155:I155"/>
    <mergeCell ref="J155:K155"/>
    <mergeCell ref="L155:M155"/>
    <mergeCell ref="N152:O152"/>
    <mergeCell ref="A153:A154"/>
    <mergeCell ref="B153:B154"/>
    <mergeCell ref="D153:D154"/>
    <mergeCell ref="F153:F154"/>
    <mergeCell ref="H153:H154"/>
    <mergeCell ref="J153:J154"/>
    <mergeCell ref="L153:L154"/>
    <mergeCell ref="N153:N154"/>
    <mergeCell ref="B152:C152"/>
    <mergeCell ref="D152:E152"/>
    <mergeCell ref="F152:G152"/>
    <mergeCell ref="H152:I152"/>
    <mergeCell ref="J152:K152"/>
    <mergeCell ref="L152:M152"/>
    <mergeCell ref="N149:O149"/>
    <mergeCell ref="A150:A151"/>
    <mergeCell ref="B150:B151"/>
    <mergeCell ref="D150:D151"/>
    <mergeCell ref="F150:F151"/>
    <mergeCell ref="H150:H151"/>
    <mergeCell ref="J150:J151"/>
    <mergeCell ref="L150:L151"/>
    <mergeCell ref="N150:N151"/>
    <mergeCell ref="B149:C149"/>
    <mergeCell ref="D149:E149"/>
    <mergeCell ref="F149:G149"/>
    <mergeCell ref="H149:I149"/>
    <mergeCell ref="J149:K149"/>
    <mergeCell ref="L149:M149"/>
    <mergeCell ref="N146:O146"/>
    <mergeCell ref="A147:A148"/>
    <mergeCell ref="B147:B148"/>
    <mergeCell ref="D147:D148"/>
    <mergeCell ref="F147:F148"/>
    <mergeCell ref="H147:H148"/>
    <mergeCell ref="J147:J148"/>
    <mergeCell ref="L147:L148"/>
    <mergeCell ref="N147:N148"/>
    <mergeCell ref="B146:C146"/>
    <mergeCell ref="D146:E146"/>
    <mergeCell ref="F146:G146"/>
    <mergeCell ref="H146:I146"/>
    <mergeCell ref="J146:K146"/>
    <mergeCell ref="L146:M146"/>
    <mergeCell ref="N143:O143"/>
    <mergeCell ref="A144:A145"/>
    <mergeCell ref="B144:B145"/>
    <mergeCell ref="D144:D145"/>
    <mergeCell ref="F144:F145"/>
    <mergeCell ref="H144:H145"/>
    <mergeCell ref="J144:J145"/>
    <mergeCell ref="L144:L145"/>
    <mergeCell ref="N144:N145"/>
    <mergeCell ref="B143:C143"/>
    <mergeCell ref="D143:E143"/>
    <mergeCell ref="F143:G143"/>
    <mergeCell ref="H143:I143"/>
    <mergeCell ref="J143:K143"/>
    <mergeCell ref="L143:M143"/>
    <mergeCell ref="N140:O140"/>
    <mergeCell ref="A141:A142"/>
    <mergeCell ref="B141:B142"/>
    <mergeCell ref="D141:D142"/>
    <mergeCell ref="F141:F142"/>
    <mergeCell ref="H141:H142"/>
    <mergeCell ref="J141:J142"/>
    <mergeCell ref="L141:L142"/>
    <mergeCell ref="N141:N142"/>
    <mergeCell ref="B140:C140"/>
    <mergeCell ref="D140:E140"/>
    <mergeCell ref="F140:G140"/>
    <mergeCell ref="H140:I140"/>
    <mergeCell ref="J140:K140"/>
    <mergeCell ref="L140:M140"/>
    <mergeCell ref="N137:O137"/>
    <mergeCell ref="A138:A139"/>
    <mergeCell ref="B138:B139"/>
    <mergeCell ref="D138:D139"/>
    <mergeCell ref="F138:F139"/>
    <mergeCell ref="H138:H139"/>
    <mergeCell ref="J138:J139"/>
    <mergeCell ref="L138:L139"/>
    <mergeCell ref="N138:N139"/>
    <mergeCell ref="B137:C137"/>
    <mergeCell ref="D137:E137"/>
    <mergeCell ref="F137:G137"/>
    <mergeCell ref="H137:I137"/>
    <mergeCell ref="J137:K137"/>
    <mergeCell ref="L137:M137"/>
    <mergeCell ref="N134:O134"/>
    <mergeCell ref="A135:A136"/>
    <mergeCell ref="B135:B136"/>
    <mergeCell ref="D135:D136"/>
    <mergeCell ref="F135:F136"/>
    <mergeCell ref="H135:H136"/>
    <mergeCell ref="J135:J136"/>
    <mergeCell ref="L135:L136"/>
    <mergeCell ref="N135:N136"/>
    <mergeCell ref="B134:C134"/>
    <mergeCell ref="D134:E134"/>
    <mergeCell ref="F134:G134"/>
    <mergeCell ref="H134:I134"/>
    <mergeCell ref="J134:K134"/>
    <mergeCell ref="L134:M134"/>
    <mergeCell ref="N131:O131"/>
    <mergeCell ref="A132:A133"/>
    <mergeCell ref="B132:B133"/>
    <mergeCell ref="D132:D133"/>
    <mergeCell ref="F132:F133"/>
    <mergeCell ref="H132:H133"/>
    <mergeCell ref="J132:J133"/>
    <mergeCell ref="L132:L133"/>
    <mergeCell ref="N132:N133"/>
    <mergeCell ref="B131:C131"/>
    <mergeCell ref="D131:E131"/>
    <mergeCell ref="F131:G131"/>
    <mergeCell ref="H131:I131"/>
    <mergeCell ref="J131:K131"/>
    <mergeCell ref="L131:M131"/>
    <mergeCell ref="N128:O128"/>
    <mergeCell ref="A129:A130"/>
    <mergeCell ref="B129:B130"/>
    <mergeCell ref="D129:D130"/>
    <mergeCell ref="F129:F130"/>
    <mergeCell ref="H129:H130"/>
    <mergeCell ref="J129:J130"/>
    <mergeCell ref="L129:L130"/>
    <mergeCell ref="N129:N130"/>
    <mergeCell ref="B128:C128"/>
    <mergeCell ref="D128:E128"/>
    <mergeCell ref="F128:G128"/>
    <mergeCell ref="H128:I128"/>
    <mergeCell ref="J128:K128"/>
    <mergeCell ref="L128:M128"/>
    <mergeCell ref="N125:O125"/>
    <mergeCell ref="A126:A127"/>
    <mergeCell ref="B126:B127"/>
    <mergeCell ref="D126:D127"/>
    <mergeCell ref="F126:F127"/>
    <mergeCell ref="H126:H127"/>
    <mergeCell ref="J126:J127"/>
    <mergeCell ref="L126:L127"/>
    <mergeCell ref="N126:N127"/>
    <mergeCell ref="B125:C125"/>
    <mergeCell ref="D125:E125"/>
    <mergeCell ref="F125:G125"/>
    <mergeCell ref="H125:I125"/>
    <mergeCell ref="J125:K125"/>
    <mergeCell ref="L125:M125"/>
    <mergeCell ref="N122:O122"/>
    <mergeCell ref="A123:A124"/>
    <mergeCell ref="B123:B124"/>
    <mergeCell ref="D123:D124"/>
    <mergeCell ref="F123:F124"/>
    <mergeCell ref="H123:H124"/>
    <mergeCell ref="J123:J124"/>
    <mergeCell ref="L123:L124"/>
    <mergeCell ref="N123:N124"/>
    <mergeCell ref="B122:C122"/>
    <mergeCell ref="D122:E122"/>
    <mergeCell ref="F122:G122"/>
    <mergeCell ref="H122:I122"/>
    <mergeCell ref="J122:K122"/>
    <mergeCell ref="L122:M122"/>
    <mergeCell ref="N119:O119"/>
    <mergeCell ref="A120:A121"/>
    <mergeCell ref="B120:B121"/>
    <mergeCell ref="D120:D121"/>
    <mergeCell ref="F120:F121"/>
    <mergeCell ref="H120:H121"/>
    <mergeCell ref="J120:J121"/>
    <mergeCell ref="L120:L121"/>
    <mergeCell ref="N120:N121"/>
    <mergeCell ref="B119:C119"/>
    <mergeCell ref="D119:E119"/>
    <mergeCell ref="F119:G119"/>
    <mergeCell ref="H119:I119"/>
    <mergeCell ref="J119:K119"/>
    <mergeCell ref="L119:M119"/>
    <mergeCell ref="N116:O116"/>
    <mergeCell ref="A117:A118"/>
    <mergeCell ref="B117:B118"/>
    <mergeCell ref="D117:D118"/>
    <mergeCell ref="F117:F118"/>
    <mergeCell ref="H117:H118"/>
    <mergeCell ref="J117:J118"/>
    <mergeCell ref="L117:L118"/>
    <mergeCell ref="N117:N118"/>
    <mergeCell ref="B116:C116"/>
    <mergeCell ref="D116:E116"/>
    <mergeCell ref="F116:G116"/>
    <mergeCell ref="H116:I116"/>
    <mergeCell ref="J116:K116"/>
    <mergeCell ref="L116:M116"/>
    <mergeCell ref="N113:O113"/>
    <mergeCell ref="A114:A115"/>
    <mergeCell ref="B114:B115"/>
    <mergeCell ref="D114:D115"/>
    <mergeCell ref="F114:F115"/>
    <mergeCell ref="H114:H115"/>
    <mergeCell ref="J114:J115"/>
    <mergeCell ref="L114:L115"/>
    <mergeCell ref="N114:N115"/>
    <mergeCell ref="B113:C113"/>
    <mergeCell ref="D113:E113"/>
    <mergeCell ref="F113:G113"/>
    <mergeCell ref="H113:I113"/>
    <mergeCell ref="J113:K113"/>
    <mergeCell ref="L113:M113"/>
    <mergeCell ref="N110:O110"/>
    <mergeCell ref="A111:A112"/>
    <mergeCell ref="B111:B112"/>
    <mergeCell ref="D111:D112"/>
    <mergeCell ref="F111:F112"/>
    <mergeCell ref="H111:H112"/>
    <mergeCell ref="J111:J112"/>
    <mergeCell ref="L111:L112"/>
    <mergeCell ref="N111:N112"/>
    <mergeCell ref="B110:C110"/>
    <mergeCell ref="D110:E110"/>
    <mergeCell ref="F110:G110"/>
    <mergeCell ref="H110:I110"/>
    <mergeCell ref="J110:K110"/>
    <mergeCell ref="L110:M110"/>
    <mergeCell ref="N104:O104"/>
    <mergeCell ref="B107:C107"/>
    <mergeCell ref="D107:E107"/>
    <mergeCell ref="F107:G107"/>
    <mergeCell ref="H107:I107"/>
    <mergeCell ref="J107:K107"/>
    <mergeCell ref="L107:M107"/>
    <mergeCell ref="N107:O107"/>
    <mergeCell ref="B104:C104"/>
    <mergeCell ref="D104:E104"/>
    <mergeCell ref="F104:G104"/>
    <mergeCell ref="H104:I104"/>
    <mergeCell ref="J104:K104"/>
    <mergeCell ref="L104:M104"/>
    <mergeCell ref="L105:L106"/>
    <mergeCell ref="N105:N106"/>
    <mergeCell ref="N98:O98"/>
    <mergeCell ref="B101:C101"/>
    <mergeCell ref="D101:E101"/>
    <mergeCell ref="F101:G101"/>
    <mergeCell ref="H101:I101"/>
    <mergeCell ref="J101:K101"/>
    <mergeCell ref="L101:M101"/>
    <mergeCell ref="N101:O101"/>
    <mergeCell ref="B98:C98"/>
    <mergeCell ref="D98:E98"/>
    <mergeCell ref="F98:G98"/>
    <mergeCell ref="H98:I98"/>
    <mergeCell ref="J98:K98"/>
    <mergeCell ref="L98:M98"/>
    <mergeCell ref="L99:L100"/>
    <mergeCell ref="N99:N100"/>
    <mergeCell ref="N92:O92"/>
    <mergeCell ref="B95:C95"/>
    <mergeCell ref="D95:E95"/>
    <mergeCell ref="F95:G95"/>
    <mergeCell ref="H95:I95"/>
    <mergeCell ref="J95:K95"/>
    <mergeCell ref="L95:M95"/>
    <mergeCell ref="N95:O95"/>
    <mergeCell ref="B92:C92"/>
    <mergeCell ref="D92:E92"/>
    <mergeCell ref="F92:G92"/>
    <mergeCell ref="H92:I92"/>
    <mergeCell ref="J92:K92"/>
    <mergeCell ref="L92:M92"/>
    <mergeCell ref="B89:C89"/>
    <mergeCell ref="D89:E89"/>
    <mergeCell ref="F89:G89"/>
    <mergeCell ref="H89:I89"/>
    <mergeCell ref="J89:K89"/>
    <mergeCell ref="L89:M89"/>
    <mergeCell ref="N89:O89"/>
    <mergeCell ref="B86:C86"/>
    <mergeCell ref="D86:E86"/>
    <mergeCell ref="F86:G86"/>
    <mergeCell ref="H86:I86"/>
    <mergeCell ref="J86:K86"/>
    <mergeCell ref="L86:M86"/>
    <mergeCell ref="B83:C83"/>
    <mergeCell ref="D83:E83"/>
    <mergeCell ref="F83:G83"/>
    <mergeCell ref="H83:I83"/>
    <mergeCell ref="J83:K83"/>
    <mergeCell ref="L83:M83"/>
    <mergeCell ref="N83:O83"/>
    <mergeCell ref="B80:C80"/>
    <mergeCell ref="D80:E80"/>
    <mergeCell ref="F80:G80"/>
    <mergeCell ref="H80:I80"/>
    <mergeCell ref="J80:K80"/>
    <mergeCell ref="L80:M80"/>
    <mergeCell ref="D71:E71"/>
    <mergeCell ref="F71:G71"/>
    <mergeCell ref="H71:I71"/>
    <mergeCell ref="J71:K71"/>
    <mergeCell ref="L71:M71"/>
    <mergeCell ref="N71:O71"/>
    <mergeCell ref="J69:J70"/>
    <mergeCell ref="F69:F70"/>
    <mergeCell ref="B77:C77"/>
    <mergeCell ref="D77:E77"/>
    <mergeCell ref="F77:G77"/>
    <mergeCell ref="H77:I77"/>
    <mergeCell ref="J77:K77"/>
    <mergeCell ref="L77:M77"/>
    <mergeCell ref="N77:O77"/>
    <mergeCell ref="B74:C74"/>
    <mergeCell ref="D74:E74"/>
    <mergeCell ref="F74:G74"/>
    <mergeCell ref="H74:I74"/>
    <mergeCell ref="J74:K74"/>
    <mergeCell ref="L74:M74"/>
    <mergeCell ref="N62:O62"/>
    <mergeCell ref="B65:C65"/>
    <mergeCell ref="D65:E65"/>
    <mergeCell ref="F65:G65"/>
    <mergeCell ref="H65:I65"/>
    <mergeCell ref="J65:K65"/>
    <mergeCell ref="L65:M65"/>
    <mergeCell ref="N65:O65"/>
    <mergeCell ref="B62:C62"/>
    <mergeCell ref="D62:E62"/>
    <mergeCell ref="F62:G62"/>
    <mergeCell ref="H62:I62"/>
    <mergeCell ref="J62:K62"/>
    <mergeCell ref="L62:M62"/>
    <mergeCell ref="L63:L64"/>
    <mergeCell ref="N63:N64"/>
    <mergeCell ref="N53:O53"/>
    <mergeCell ref="B50:C50"/>
    <mergeCell ref="D50:E50"/>
    <mergeCell ref="F50:G50"/>
    <mergeCell ref="H50:I50"/>
    <mergeCell ref="J50:K50"/>
    <mergeCell ref="L50:M50"/>
    <mergeCell ref="N56:O56"/>
    <mergeCell ref="B59:C59"/>
    <mergeCell ref="D59:E59"/>
    <mergeCell ref="F59:G59"/>
    <mergeCell ref="H59:I59"/>
    <mergeCell ref="J59:K59"/>
    <mergeCell ref="L59:M59"/>
    <mergeCell ref="N59:O59"/>
    <mergeCell ref="B56:C56"/>
    <mergeCell ref="D56:E56"/>
    <mergeCell ref="F56:G56"/>
    <mergeCell ref="H56:I56"/>
    <mergeCell ref="J56:K56"/>
    <mergeCell ref="L56:M56"/>
    <mergeCell ref="L57:L58"/>
    <mergeCell ref="N57:N58"/>
    <mergeCell ref="N51:N52"/>
    <mergeCell ref="N38:O38"/>
    <mergeCell ref="B41:C41"/>
    <mergeCell ref="D41:E41"/>
    <mergeCell ref="F41:G41"/>
    <mergeCell ref="H41:I41"/>
    <mergeCell ref="J41:K41"/>
    <mergeCell ref="L41:M41"/>
    <mergeCell ref="N41:O41"/>
    <mergeCell ref="B38:C38"/>
    <mergeCell ref="D38:E38"/>
    <mergeCell ref="F38:G38"/>
    <mergeCell ref="H38:I38"/>
    <mergeCell ref="J38:K38"/>
    <mergeCell ref="L38:M38"/>
    <mergeCell ref="N39:N40"/>
    <mergeCell ref="D39:D40"/>
    <mergeCell ref="J39:J40"/>
    <mergeCell ref="B26:C26"/>
    <mergeCell ref="D26:E26"/>
    <mergeCell ref="F26:G26"/>
    <mergeCell ref="H26:I26"/>
    <mergeCell ref="J26:K26"/>
    <mergeCell ref="L26:M26"/>
    <mergeCell ref="L27:L28"/>
    <mergeCell ref="N27:N28"/>
    <mergeCell ref="N32:O32"/>
    <mergeCell ref="B32:C32"/>
    <mergeCell ref="D32:E32"/>
    <mergeCell ref="F32:G32"/>
    <mergeCell ref="H32:I32"/>
    <mergeCell ref="J32:K32"/>
    <mergeCell ref="L32:M32"/>
    <mergeCell ref="L14:M14"/>
    <mergeCell ref="N14:O14"/>
    <mergeCell ref="B17:C17"/>
    <mergeCell ref="D17:E17"/>
    <mergeCell ref="F17:G17"/>
    <mergeCell ref="H17:I17"/>
    <mergeCell ref="J17:K17"/>
    <mergeCell ref="L17:M17"/>
    <mergeCell ref="N17:O17"/>
    <mergeCell ref="N15:N16"/>
    <mergeCell ref="L15:L16"/>
    <mergeCell ref="D11:E11"/>
    <mergeCell ref="B11:C11"/>
    <mergeCell ref="B14:C14"/>
    <mergeCell ref="D14:E14"/>
    <mergeCell ref="F14:G14"/>
    <mergeCell ref="H14:I14"/>
    <mergeCell ref="N8:O8"/>
    <mergeCell ref="N11:O11"/>
    <mergeCell ref="L11:M11"/>
    <mergeCell ref="J11:K11"/>
    <mergeCell ref="H11:I11"/>
    <mergeCell ref="F11:G11"/>
    <mergeCell ref="B8:C8"/>
    <mergeCell ref="D8:E8"/>
    <mergeCell ref="F8:G8"/>
    <mergeCell ref="H8:I8"/>
    <mergeCell ref="J8:K8"/>
    <mergeCell ref="L8:M8"/>
    <mergeCell ref="N12:N13"/>
    <mergeCell ref="L12:L13"/>
    <mergeCell ref="J14:K14"/>
    <mergeCell ref="F12:F13"/>
    <mergeCell ref="H12:H13"/>
    <mergeCell ref="J12:J13"/>
    <mergeCell ref="B5:C5"/>
    <mergeCell ref="H5:I5"/>
    <mergeCell ref="F5:G5"/>
    <mergeCell ref="D5:E5"/>
    <mergeCell ref="N5:O5"/>
    <mergeCell ref="L5:M5"/>
    <mergeCell ref="J5:K5"/>
    <mergeCell ref="L2:M2"/>
    <mergeCell ref="J2:K2"/>
    <mergeCell ref="H2:I2"/>
    <mergeCell ref="F2:G2"/>
    <mergeCell ref="D2:E2"/>
    <mergeCell ref="B2:C2"/>
    <mergeCell ref="H66:H67"/>
    <mergeCell ref="N69:N70"/>
    <mergeCell ref="N66:N67"/>
    <mergeCell ref="L69:L70"/>
    <mergeCell ref="L66:L67"/>
    <mergeCell ref="H68:I68"/>
    <mergeCell ref="J68:K68"/>
    <mergeCell ref="B96:B97"/>
    <mergeCell ref="B93:B94"/>
    <mergeCell ref="N96:N97"/>
    <mergeCell ref="N93:N94"/>
    <mergeCell ref="L96:L97"/>
    <mergeCell ref="L93:L94"/>
    <mergeCell ref="J96:J97"/>
    <mergeCell ref="J93:J94"/>
    <mergeCell ref="H96:H97"/>
    <mergeCell ref="H93:H94"/>
    <mergeCell ref="F96:F97"/>
    <mergeCell ref="F93:F94"/>
    <mergeCell ref="D96:D97"/>
    <mergeCell ref="D93:D94"/>
    <mergeCell ref="L68:M68"/>
    <mergeCell ref="N68:O68"/>
    <mergeCell ref="B71:C71"/>
    <mergeCell ref="N44:O44"/>
    <mergeCell ref="H47:I47"/>
    <mergeCell ref="J47:K47"/>
    <mergeCell ref="L47:M47"/>
    <mergeCell ref="N47:O47"/>
    <mergeCell ref="H44:I44"/>
    <mergeCell ref="J44:K44"/>
    <mergeCell ref="L44:M44"/>
    <mergeCell ref="N50:O50"/>
    <mergeCell ref="H45:H46"/>
    <mergeCell ref="F45:F46"/>
    <mergeCell ref="N45:N46"/>
    <mergeCell ref="L45:L46"/>
    <mergeCell ref="J45:J46"/>
    <mergeCell ref="F15:F16"/>
    <mergeCell ref="H15:H16"/>
    <mergeCell ref="J15:J16"/>
    <mergeCell ref="N20:O20"/>
    <mergeCell ref="F23:G23"/>
    <mergeCell ref="H23:I23"/>
    <mergeCell ref="J23:K23"/>
    <mergeCell ref="L23:M23"/>
    <mergeCell ref="N23:O23"/>
    <mergeCell ref="F20:G20"/>
    <mergeCell ref="H20:I20"/>
    <mergeCell ref="J20:K20"/>
    <mergeCell ref="L20:M20"/>
    <mergeCell ref="L21:L22"/>
    <mergeCell ref="N21:N22"/>
    <mergeCell ref="N26:O26"/>
    <mergeCell ref="F29:G29"/>
    <mergeCell ref="N42:N43"/>
    <mergeCell ref="F39:F40"/>
    <mergeCell ref="H39:H40"/>
    <mergeCell ref="A108:A109"/>
    <mergeCell ref="B108:B109"/>
    <mergeCell ref="D108:D109"/>
    <mergeCell ref="F108:F109"/>
    <mergeCell ref="H108:H109"/>
    <mergeCell ref="J108:J109"/>
    <mergeCell ref="L108:L109"/>
    <mergeCell ref="N108:N109"/>
    <mergeCell ref="A105:A106"/>
    <mergeCell ref="B105:B106"/>
    <mergeCell ref="D105:D106"/>
    <mergeCell ref="F105:F106"/>
    <mergeCell ref="H105:H106"/>
    <mergeCell ref="J105:J106"/>
    <mergeCell ref="A102:A103"/>
    <mergeCell ref="B102:B103"/>
    <mergeCell ref="D102:D103"/>
    <mergeCell ref="F102:F103"/>
    <mergeCell ref="H102:H103"/>
    <mergeCell ref="J102:J103"/>
    <mergeCell ref="L102:L103"/>
    <mergeCell ref="N102:N103"/>
    <mergeCell ref="L90:L91"/>
    <mergeCell ref="N90:N91"/>
    <mergeCell ref="A93:A94"/>
    <mergeCell ref="A96:A97"/>
    <mergeCell ref="A99:A100"/>
    <mergeCell ref="B99:B100"/>
    <mergeCell ref="D99:D100"/>
    <mergeCell ref="F99:F100"/>
    <mergeCell ref="H99:H100"/>
    <mergeCell ref="J99:J100"/>
    <mergeCell ref="A90:A91"/>
    <mergeCell ref="B90:B91"/>
    <mergeCell ref="D90:D91"/>
    <mergeCell ref="F90:F91"/>
    <mergeCell ref="H90:H91"/>
    <mergeCell ref="J90:J91"/>
    <mergeCell ref="L84:L85"/>
    <mergeCell ref="N84:N85"/>
    <mergeCell ref="A87:A88"/>
    <mergeCell ref="B87:B88"/>
    <mergeCell ref="D87:D88"/>
    <mergeCell ref="F87:F88"/>
    <mergeCell ref="H87:H88"/>
    <mergeCell ref="J87:J88"/>
    <mergeCell ref="L87:L88"/>
    <mergeCell ref="N87:N88"/>
    <mergeCell ref="A84:A85"/>
    <mergeCell ref="B84:B85"/>
    <mergeCell ref="D84:D85"/>
    <mergeCell ref="F84:F85"/>
    <mergeCell ref="H84:H85"/>
    <mergeCell ref="J84:J85"/>
    <mergeCell ref="N86:O86"/>
    <mergeCell ref="L78:L79"/>
    <mergeCell ref="N78:N79"/>
    <mergeCell ref="A81:A82"/>
    <mergeCell ref="B81:B82"/>
    <mergeCell ref="D81:D82"/>
    <mergeCell ref="F81:F82"/>
    <mergeCell ref="H81:H82"/>
    <mergeCell ref="J81:J82"/>
    <mergeCell ref="L81:L82"/>
    <mergeCell ref="N81:N82"/>
    <mergeCell ref="A78:A79"/>
    <mergeCell ref="B78:B79"/>
    <mergeCell ref="D78:D79"/>
    <mergeCell ref="F78:F79"/>
    <mergeCell ref="H78:H79"/>
    <mergeCell ref="J78:J79"/>
    <mergeCell ref="N80:O80"/>
    <mergeCell ref="L72:L73"/>
    <mergeCell ref="N72:N73"/>
    <mergeCell ref="A75:A76"/>
    <mergeCell ref="B75:B76"/>
    <mergeCell ref="D75:D76"/>
    <mergeCell ref="F75:F76"/>
    <mergeCell ref="H75:H76"/>
    <mergeCell ref="J75:J76"/>
    <mergeCell ref="L75:L76"/>
    <mergeCell ref="N75:N76"/>
    <mergeCell ref="N74:O74"/>
    <mergeCell ref="A66:A67"/>
    <mergeCell ref="A69:A70"/>
    <mergeCell ref="A72:A73"/>
    <mergeCell ref="B72:B73"/>
    <mergeCell ref="D72:D73"/>
    <mergeCell ref="F72:F73"/>
    <mergeCell ref="H72:H73"/>
    <mergeCell ref="J72:J73"/>
    <mergeCell ref="A63:A64"/>
    <mergeCell ref="B63:B64"/>
    <mergeCell ref="D63:D64"/>
    <mergeCell ref="F63:F64"/>
    <mergeCell ref="H63:H64"/>
    <mergeCell ref="J63:J64"/>
    <mergeCell ref="F66:F67"/>
    <mergeCell ref="D69:D70"/>
    <mergeCell ref="D66:D67"/>
    <mergeCell ref="B69:B70"/>
    <mergeCell ref="B66:B67"/>
    <mergeCell ref="B68:C68"/>
    <mergeCell ref="D68:E68"/>
    <mergeCell ref="F68:G68"/>
    <mergeCell ref="J66:J67"/>
    <mergeCell ref="H69:H70"/>
    <mergeCell ref="A60:A61"/>
    <mergeCell ref="B60:B61"/>
    <mergeCell ref="D60:D61"/>
    <mergeCell ref="F60:F61"/>
    <mergeCell ref="H60:H61"/>
    <mergeCell ref="J60:J61"/>
    <mergeCell ref="L60:L61"/>
    <mergeCell ref="N60:N61"/>
    <mergeCell ref="A57:A58"/>
    <mergeCell ref="B57:B58"/>
    <mergeCell ref="D57:D58"/>
    <mergeCell ref="F57:F58"/>
    <mergeCell ref="H57:H58"/>
    <mergeCell ref="J57:J58"/>
    <mergeCell ref="A54:A55"/>
    <mergeCell ref="B54:B55"/>
    <mergeCell ref="D54:D55"/>
    <mergeCell ref="F54:F55"/>
    <mergeCell ref="H54:H55"/>
    <mergeCell ref="J54:J55"/>
    <mergeCell ref="L54:L55"/>
    <mergeCell ref="N54:N55"/>
    <mergeCell ref="J48:J49"/>
    <mergeCell ref="L48:L49"/>
    <mergeCell ref="N48:N49"/>
    <mergeCell ref="A51:A52"/>
    <mergeCell ref="B51:B52"/>
    <mergeCell ref="D51:D52"/>
    <mergeCell ref="F51:F52"/>
    <mergeCell ref="H51:H52"/>
    <mergeCell ref="J51:J52"/>
    <mergeCell ref="L51:L52"/>
    <mergeCell ref="B53:C53"/>
    <mergeCell ref="D53:E53"/>
    <mergeCell ref="F53:G53"/>
    <mergeCell ref="H53:I53"/>
    <mergeCell ref="J53:K53"/>
    <mergeCell ref="L53:M53"/>
    <mergeCell ref="A45:A46"/>
    <mergeCell ref="A48:A49"/>
    <mergeCell ref="B48:B49"/>
    <mergeCell ref="D48:D49"/>
    <mergeCell ref="F48:F49"/>
    <mergeCell ref="H48:H49"/>
    <mergeCell ref="D45:D46"/>
    <mergeCell ref="B45:B46"/>
    <mergeCell ref="L39:L40"/>
    <mergeCell ref="A42:A43"/>
    <mergeCell ref="B42:B43"/>
    <mergeCell ref="D42:D43"/>
    <mergeCell ref="F42:F43"/>
    <mergeCell ref="H42:H43"/>
    <mergeCell ref="J42:J43"/>
    <mergeCell ref="L42:L43"/>
    <mergeCell ref="B47:C47"/>
    <mergeCell ref="D47:E47"/>
    <mergeCell ref="F47:G47"/>
    <mergeCell ref="B44:C44"/>
    <mergeCell ref="D44:E44"/>
    <mergeCell ref="F44:G44"/>
    <mergeCell ref="A39:A40"/>
    <mergeCell ref="B39:B40"/>
    <mergeCell ref="A36:A37"/>
    <mergeCell ref="B36:B37"/>
    <mergeCell ref="D36:D37"/>
    <mergeCell ref="F36:F37"/>
    <mergeCell ref="H36:H37"/>
    <mergeCell ref="J36:J37"/>
    <mergeCell ref="L36:L37"/>
    <mergeCell ref="N36:N37"/>
    <mergeCell ref="A33:A34"/>
    <mergeCell ref="B33:B34"/>
    <mergeCell ref="D33:D34"/>
    <mergeCell ref="F33:F34"/>
    <mergeCell ref="H33:H34"/>
    <mergeCell ref="J33:J34"/>
    <mergeCell ref="B35:C35"/>
    <mergeCell ref="D35:E35"/>
    <mergeCell ref="F35:G35"/>
    <mergeCell ref="H35:I35"/>
    <mergeCell ref="J35:K35"/>
    <mergeCell ref="L35:M35"/>
    <mergeCell ref="N35:O35"/>
    <mergeCell ref="L33:L34"/>
    <mergeCell ref="N33:N34"/>
    <mergeCell ref="A30:A31"/>
    <mergeCell ref="B30:B31"/>
    <mergeCell ref="D30:D31"/>
    <mergeCell ref="F30:F31"/>
    <mergeCell ref="H30:H31"/>
    <mergeCell ref="J30:J31"/>
    <mergeCell ref="L30:L31"/>
    <mergeCell ref="N30:N31"/>
    <mergeCell ref="A27:A28"/>
    <mergeCell ref="B27:B28"/>
    <mergeCell ref="D27:D28"/>
    <mergeCell ref="F27:F28"/>
    <mergeCell ref="H27:H28"/>
    <mergeCell ref="J27:J28"/>
    <mergeCell ref="B29:C29"/>
    <mergeCell ref="D29:E29"/>
    <mergeCell ref="H29:I29"/>
    <mergeCell ref="J29:K29"/>
    <mergeCell ref="L29:M29"/>
    <mergeCell ref="N29:O29"/>
    <mergeCell ref="A24:A25"/>
    <mergeCell ref="B24:B25"/>
    <mergeCell ref="D24:D25"/>
    <mergeCell ref="F24:F25"/>
    <mergeCell ref="H24:H25"/>
    <mergeCell ref="J24:J25"/>
    <mergeCell ref="L24:L25"/>
    <mergeCell ref="N24:N25"/>
    <mergeCell ref="H18:H19"/>
    <mergeCell ref="J18:J19"/>
    <mergeCell ref="L18:L19"/>
    <mergeCell ref="N18:N19"/>
    <mergeCell ref="A21:A22"/>
    <mergeCell ref="B21:B22"/>
    <mergeCell ref="D21:D22"/>
    <mergeCell ref="F21:F22"/>
    <mergeCell ref="H21:H22"/>
    <mergeCell ref="J21:J22"/>
    <mergeCell ref="B23:C23"/>
    <mergeCell ref="D23:E23"/>
    <mergeCell ref="B20:C20"/>
    <mergeCell ref="D20:E20"/>
    <mergeCell ref="A12:A13"/>
    <mergeCell ref="A15:A16"/>
    <mergeCell ref="A18:A19"/>
    <mergeCell ref="B18:B19"/>
    <mergeCell ref="D18:D19"/>
    <mergeCell ref="F18:F19"/>
    <mergeCell ref="B15:B16"/>
    <mergeCell ref="B12:B13"/>
    <mergeCell ref="D15:D16"/>
    <mergeCell ref="D12:D13"/>
    <mergeCell ref="L6:L7"/>
    <mergeCell ref="N6:N7"/>
    <mergeCell ref="A9:A10"/>
    <mergeCell ref="B9:B10"/>
    <mergeCell ref="D9:D10"/>
    <mergeCell ref="F9:F10"/>
    <mergeCell ref="H9:H10"/>
    <mergeCell ref="J9:J10"/>
    <mergeCell ref="L9:L10"/>
    <mergeCell ref="N9:N10"/>
    <mergeCell ref="A6:A7"/>
    <mergeCell ref="B6:B7"/>
    <mergeCell ref="D6:D7"/>
    <mergeCell ref="F6:F7"/>
    <mergeCell ref="H6:H7"/>
    <mergeCell ref="J6:J7"/>
    <mergeCell ref="N1:O1"/>
    <mergeCell ref="A3:A4"/>
    <mergeCell ref="B3:B4"/>
    <mergeCell ref="D3:D4"/>
    <mergeCell ref="F3:F4"/>
    <mergeCell ref="H3:H4"/>
    <mergeCell ref="J3:J4"/>
    <mergeCell ref="L3:L4"/>
    <mergeCell ref="N3:N4"/>
    <mergeCell ref="N2:O2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horizontalDpi="4294967292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3.1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B7D9B8E5-CC22-4E2E-8C61-8784BD03FD27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36571424-7625-460A-98A4-BE33CBBD1E40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NCV = 1</vt:lpstr>
      <vt:lpstr>Grille-NCV</vt:lpstr>
      <vt:lpstr>Grille-RCV </vt:lpstr>
      <vt:lpstr>Grille-RTP</vt:lpstr>
      <vt:lpstr>Feuil1</vt:lpstr>
      <vt:lpstr>Feuil2</vt:lpstr>
      <vt:lpstr>Horsserie</vt:lpstr>
      <vt:lpstr>RCV</vt:lpstr>
      <vt:lpstr>RTP</vt:lpstr>
      <vt:lpstr>ServicesNCV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jvdo</cp:lastModifiedBy>
  <cp:lastPrinted>2014-11-30T17:23:55Z</cp:lastPrinted>
  <dcterms:created xsi:type="dcterms:W3CDTF">2014-11-26T03:58:37Z</dcterms:created>
  <dcterms:modified xsi:type="dcterms:W3CDTF">2014-12-01T07:18:30Z</dcterms:modified>
</cp:coreProperties>
</file>