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0" yWindow="0" windowWidth="16395" windowHeight="5655" tabRatio="429" firstSheet="1" activeTab="5"/>
  </bookViews>
  <sheets>
    <sheet name="Stock" sheetId="5" r:id="rId1"/>
    <sheet name="Sortie" sheetId="2" r:id="rId2"/>
    <sheet name="Entrée" sheetId="3" r:id="rId3"/>
    <sheet name="listes" sheetId="7" r:id="rId4"/>
    <sheet name="Récapitulatif dettes clients" sheetId="10" r:id="rId5"/>
    <sheet name="Récapitulatif journée" sheetId="9" r:id="rId6"/>
    <sheet name="Mode d'emploi" sheetId="8" r:id="rId7"/>
  </sheets>
  <definedNames>
    <definedName name="Désignations" localSheetId="2">OFFSET(listes!$B$1,1,MATCH(Entrée!XFD1,Familles,0),100,1)</definedName>
    <definedName name="désignations" localSheetId="1">OFFSET(listes!$B$1,1,MATCH(Sortie!XFD1,Familles,0),100,1)</definedName>
    <definedName name="Désignations" localSheetId="0">OFFSET(listes!$B$1,1,MATCH(Stock!XFD1,Familles,0),100,1)</definedName>
    <definedName name="Familles">OFFSET(listes!$B$1,0,1,1,COUNTA(listes!$1:$1)-1)</definedName>
    <definedName name="Fournisseurs">OFFSET(listes!#REF!,,,COUNTA(listes!$A:$A),1)</definedName>
    <definedName name="Références">T_stock[Référence]</definedName>
  </definedNames>
  <calcPr calcId="125725"/>
</workbook>
</file>

<file path=xl/calcChain.xml><?xml version="1.0" encoding="utf-8"?>
<calcChain xmlns="http://schemas.openxmlformats.org/spreadsheetml/2006/main">
  <c r="C10" i="3"/>
  <c r="D10"/>
  <c r="D7" i="2" s="1"/>
  <c r="E7"/>
  <c r="F10" i="3"/>
  <c r="G10"/>
  <c r="F7" i="2" s="1"/>
  <c r="I7" s="1"/>
  <c r="L7" s="1"/>
  <c r="C9" i="3"/>
  <c r="D9"/>
  <c r="D6" i="2" s="1"/>
  <c r="E9" i="3"/>
  <c r="E6" i="2" s="1"/>
  <c r="F9" i="3"/>
  <c r="G9"/>
  <c r="F6" i="2" s="1"/>
  <c r="I6" s="1"/>
  <c r="L6" s="1"/>
  <c r="H10" i="5"/>
  <c r="J10" s="1"/>
  <c r="H9"/>
  <c r="J9" s="1"/>
  <c r="C8" i="3"/>
  <c r="D8"/>
  <c r="E8"/>
  <c r="F8"/>
  <c r="G8"/>
  <c r="C7"/>
  <c r="D7"/>
  <c r="E7"/>
  <c r="F7"/>
  <c r="G7"/>
  <c r="C6"/>
  <c r="D6"/>
  <c r="D8" i="2" s="1"/>
  <c r="E6" i="3"/>
  <c r="E8" i="2" s="1"/>
  <c r="F6" i="3"/>
  <c r="G6"/>
  <c r="F8" i="2" s="1"/>
  <c r="I8" s="1"/>
  <c r="L8" s="1"/>
  <c r="C5" i="3"/>
  <c r="D5"/>
  <c r="D5" i="2" s="1"/>
  <c r="E5" i="3"/>
  <c r="E5" i="2" s="1"/>
  <c r="F5" i="3"/>
  <c r="G5"/>
  <c r="F5" i="2" s="1"/>
  <c r="I5" s="1"/>
  <c r="L5" s="1"/>
  <c r="H8" i="5"/>
  <c r="J8" s="1"/>
  <c r="H7"/>
  <c r="J7" s="1"/>
  <c r="H6"/>
  <c r="J6" s="1"/>
  <c r="H5"/>
  <c r="J5" s="1"/>
  <c r="H11" i="3"/>
  <c r="G9" i="2"/>
  <c r="C11" i="5"/>
  <c r="E9" i="2" l="1"/>
  <c r="C11" i="3"/>
  <c r="H11" i="5"/>
</calcChain>
</file>

<file path=xl/comments1.xml><?xml version="1.0" encoding="utf-8"?>
<comments xmlns="http://schemas.openxmlformats.org/spreadsheetml/2006/main">
  <authors>
    <author>GB</author>
  </authors>
  <commentList>
    <comment ref="K11" authorId="0">
      <text>
        <r>
          <rPr>
            <b/>
            <sz val="9"/>
            <color indexed="81"/>
            <rFont val="Tahoma"/>
            <family val="2"/>
          </rPr>
          <t>TAB sur cellule gauche
ou clic droit insérer lignes
aggrandi le tableau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GB</author>
  </authors>
  <commentList>
    <comment ref="K9" authorId="0">
      <text>
        <r>
          <rPr>
            <b/>
            <sz val="9"/>
            <color indexed="81"/>
            <rFont val="Tahoma"/>
            <family val="2"/>
          </rPr>
          <t>TAB sur cellule gauche
ou clic droit insérer lignes
aggrandi le tableau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TAB sur cellule gauche
ou clic droit insérer lignes
aggrandi le tableau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GB</author>
  </authors>
  <commentList>
    <comment ref="I11" authorId="0">
      <text>
        <r>
          <rPr>
            <b/>
            <sz val="9"/>
            <color indexed="81"/>
            <rFont val="Tahoma"/>
            <family val="2"/>
          </rPr>
          <t>TAB sur cellule gauche
ou clic droit insérer lignes
aggrandi le tableau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<sst xmlns="http://schemas.openxmlformats.org/spreadsheetml/2006/main" count="111" uniqueCount="70">
  <si>
    <t>Référence</t>
  </si>
  <si>
    <t>Famille</t>
  </si>
  <si>
    <t>Désignation</t>
  </si>
  <si>
    <t>Taille</t>
  </si>
  <si>
    <t>Fournisseur</t>
  </si>
  <si>
    <t>Prix Vente</t>
  </si>
  <si>
    <t>Etat</t>
  </si>
  <si>
    <t xml:space="preserve">Commandé </t>
  </si>
  <si>
    <t>Sortie du stock</t>
  </si>
  <si>
    <t>N°</t>
  </si>
  <si>
    <t>Remise</t>
  </si>
  <si>
    <t>Quantité</t>
  </si>
  <si>
    <t>Prix Total</t>
  </si>
  <si>
    <t>Paiement</t>
  </si>
  <si>
    <t>Entrée de stock</t>
  </si>
  <si>
    <t>Achat HT</t>
  </si>
  <si>
    <t>Achat
HT</t>
  </si>
  <si>
    <t>Prix
Vente</t>
  </si>
  <si>
    <t>Stock
Actuel</t>
  </si>
  <si>
    <t>Stock
Limite</t>
  </si>
  <si>
    <t>Total</t>
  </si>
  <si>
    <t>Total entrées</t>
  </si>
  <si>
    <t>nombres</t>
  </si>
  <si>
    <t>quantités</t>
  </si>
  <si>
    <t>Modification
inventaire</t>
  </si>
  <si>
    <t>Date</t>
  </si>
  <si>
    <t>Fournisseurs</t>
  </si>
  <si>
    <t>Etat du stock</t>
  </si>
  <si>
    <t>Désignations</t>
  </si>
  <si>
    <t>Vêtements</t>
  </si>
  <si>
    <t>Nouveau-nés 1er age</t>
  </si>
  <si>
    <t>Ballade bébé</t>
  </si>
  <si>
    <t>Soin du bébé</t>
  </si>
  <si>
    <t>Bavoir</t>
  </si>
  <si>
    <t xml:space="preserve">biberons </t>
  </si>
  <si>
    <t>Poussettes Cannes</t>
  </si>
  <si>
    <t>Baignoire</t>
  </si>
  <si>
    <t>Grenouillère</t>
  </si>
  <si>
    <t>têtines</t>
  </si>
  <si>
    <t>Poussettes X2</t>
  </si>
  <si>
    <t xml:space="preserve">Pot </t>
  </si>
  <si>
    <t xml:space="preserve">Body </t>
  </si>
  <si>
    <t xml:space="preserve">Porte bb bébé confort </t>
  </si>
  <si>
    <t>Gigoteuse</t>
  </si>
  <si>
    <t>Nouveau-nés 1er âge</t>
  </si>
  <si>
    <t>Soin bébé</t>
  </si>
  <si>
    <t>001</t>
  </si>
  <si>
    <t>1-3mois</t>
  </si>
  <si>
    <t>002</t>
  </si>
  <si>
    <t>6mois</t>
  </si>
  <si>
    <t>003</t>
  </si>
  <si>
    <t>1mois</t>
  </si>
  <si>
    <t>004</t>
  </si>
  <si>
    <t>3mois</t>
  </si>
  <si>
    <t>AA</t>
  </si>
  <si>
    <t>BB</t>
  </si>
  <si>
    <t>CC</t>
  </si>
  <si>
    <t>005</t>
  </si>
  <si>
    <t>0-6mois</t>
  </si>
  <si>
    <t>006</t>
  </si>
  <si>
    <t>Dâte</t>
  </si>
  <si>
    <t xml:space="preserve">Nombres d'articles vendus </t>
  </si>
  <si>
    <t>dû</t>
  </si>
  <si>
    <t>Nom Client</t>
  </si>
  <si>
    <t xml:space="preserve">Nom du client </t>
  </si>
  <si>
    <t>Dû</t>
  </si>
  <si>
    <t xml:space="preserve">Paiement </t>
  </si>
  <si>
    <t xml:space="preserve">Date </t>
  </si>
  <si>
    <t xml:space="preserve">recette théorique </t>
  </si>
  <si>
    <t xml:space="preserve">recette réelle </t>
  </si>
</sst>
</file>

<file path=xl/styles.xml><?xml version="1.0" encoding="utf-8"?>
<styleSheet xmlns="http://schemas.openxmlformats.org/spreadsheetml/2006/main">
  <numFmts count="3">
    <numFmt numFmtId="41" formatCode="_-* #,##0\ _€_-;\-* #,##0\ _€_-;_-* &quot;-&quot;\ _€_-;_-@_-"/>
    <numFmt numFmtId="164" formatCode="dd/mm/yy;@"/>
    <numFmt numFmtId="166" formatCode="#,##0\ _€"/>
  </numFmts>
  <fonts count="8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MV Boli"/>
    </font>
    <font>
      <sz val="11"/>
      <name val="MV Boli"/>
    </font>
    <font>
      <sz val="24"/>
      <color theme="1" tint="0.14999847407452621"/>
      <name val="MV Boli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MV Boli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C4070"/>
        <bgColor indexed="64"/>
      </patternFill>
    </fill>
    <fill>
      <patternFill patternType="solid">
        <fgColor rgb="FFECBEC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2">
      <alignment horizontal="center" vertical="center"/>
    </xf>
    <xf numFmtId="0" fontId="3" fillId="4" borderId="1"/>
  </cellStyleXfs>
  <cellXfs count="44">
    <xf numFmtId="0" fontId="0" fillId="0" borderId="0" xfId="0"/>
    <xf numFmtId="0" fontId="3" fillId="4" borderId="1" xfId="3"/>
    <xf numFmtId="164" fontId="3" fillId="4" borderId="1" xfId="3" applyNumberFormat="1"/>
    <xf numFmtId="49" fontId="3" fillId="4" borderId="1" xfId="3" applyNumberFormat="1"/>
    <xf numFmtId="0" fontId="3" fillId="4" borderId="1" xfId="3" applyNumberFormat="1"/>
    <xf numFmtId="0" fontId="2" fillId="3" borderId="3" xfId="2" applyBorder="1">
      <alignment horizontal="center" vertical="center"/>
    </xf>
    <xf numFmtId="0" fontId="3" fillId="4" borderId="4" xfId="3" applyBorder="1"/>
    <xf numFmtId="0" fontId="3" fillId="4" borderId="1" xfId="0" applyNumberFormat="1" applyFont="1" applyFill="1" applyBorder="1" applyAlignment="1" applyProtection="1"/>
    <xf numFmtId="0" fontId="3" fillId="4" borderId="1" xfId="0" applyNumberFormat="1" applyFont="1" applyFill="1" applyBorder="1" applyAlignment="1" applyProtection="1">
      <alignment horizontal="right"/>
    </xf>
    <xf numFmtId="0" fontId="3" fillId="4" borderId="4" xfId="0" applyNumberFormat="1" applyFont="1" applyFill="1" applyBorder="1" applyAlignment="1" applyProtection="1"/>
    <xf numFmtId="0" fontId="3" fillId="4" borderId="4" xfId="0" applyNumberFormat="1" applyFont="1" applyFill="1" applyBorder="1" applyAlignment="1" applyProtection="1">
      <alignment horizontal="right"/>
    </xf>
    <xf numFmtId="0" fontId="2" fillId="3" borderId="3" xfId="2" applyBorder="1" applyAlignment="1">
      <alignment horizontal="center" vertical="center" wrapText="1"/>
    </xf>
    <xf numFmtId="0" fontId="3" fillId="4" borderId="4" xfId="3" applyNumberFormat="1" applyBorder="1"/>
    <xf numFmtId="164" fontId="3" fillId="4" borderId="4" xfId="3" applyNumberFormat="1" applyBorder="1"/>
    <xf numFmtId="0" fontId="3" fillId="4" borderId="1" xfId="0" applyNumberFormat="1" applyFont="1" applyFill="1" applyBorder="1" applyAlignment="1" applyProtection="1">
      <alignment readingOrder="2"/>
    </xf>
    <xf numFmtId="49" fontId="3" fillId="4" borderId="4" xfId="3" applyNumberFormat="1" applyBorder="1"/>
    <xf numFmtId="49" fontId="3" fillId="4" borderId="1" xfId="3" quotePrefix="1" applyNumberFormat="1"/>
    <xf numFmtId="0" fontId="3" fillId="4" borderId="1" xfId="0" applyFont="1" applyFill="1" applyBorder="1" applyAlignment="1" applyProtection="1"/>
    <xf numFmtId="0" fontId="3" fillId="4" borderId="1" xfId="3" applyAlignment="1">
      <alignment readingOrder="2"/>
    </xf>
    <xf numFmtId="0" fontId="7" fillId="3" borderId="2" xfId="2" applyFont="1" applyFill="1" applyBorder="1" applyAlignment="1">
      <alignment horizontal="center" vertical="center"/>
    </xf>
    <xf numFmtId="14" fontId="3" fillId="4" borderId="1" xfId="3" applyNumberFormat="1"/>
    <xf numFmtId="14" fontId="3" fillId="4" borderId="4" xfId="3" applyNumberFormat="1" applyBorder="1"/>
    <xf numFmtId="0" fontId="7" fillId="3" borderId="0" xfId="2" applyFont="1" applyFill="1" applyBorder="1" applyAlignment="1">
      <alignment horizontal="center" vertical="center"/>
    </xf>
    <xf numFmtId="0" fontId="3" fillId="4" borderId="4" xfId="3" applyBorder="1" applyAlignment="1">
      <alignment readingOrder="2"/>
    </xf>
    <xf numFmtId="49" fontId="2" fillId="3" borderId="3" xfId="2" applyNumberFormat="1" applyBorder="1">
      <alignment horizontal="center" vertical="center"/>
    </xf>
    <xf numFmtId="49" fontId="3" fillId="4" borderId="1" xfId="0" applyNumberFormat="1" applyFont="1" applyFill="1" applyBorder="1" applyAlignment="1" applyProtection="1"/>
    <xf numFmtId="49" fontId="0" fillId="0" borderId="0" xfId="0" applyNumberFormat="1"/>
    <xf numFmtId="0" fontId="0" fillId="0" borderId="0" xfId="0" applyAlignment="1">
      <alignment horizontal="center"/>
    </xf>
    <xf numFmtId="0" fontId="4" fillId="2" borderId="0" xfId="1" applyFont="1" applyAlignment="1">
      <alignment horizontal="center"/>
    </xf>
    <xf numFmtId="0" fontId="3" fillId="4" borderId="1" xfId="3" applyNumberFormat="1" applyBorder="1"/>
    <xf numFmtId="41" fontId="2" fillId="3" borderId="3" xfId="2" applyNumberFormat="1" applyBorder="1" applyAlignment="1">
      <alignment horizontal="center" vertical="center" wrapText="1"/>
    </xf>
    <xf numFmtId="41" fontId="3" fillId="4" borderId="1" xfId="3" applyNumberFormat="1"/>
    <xf numFmtId="41" fontId="3" fillId="4" borderId="4" xfId="3" applyNumberFormat="1" applyBorder="1"/>
    <xf numFmtId="41" fontId="3" fillId="4" borderId="1" xfId="0" applyNumberFormat="1" applyFont="1" applyFill="1" applyBorder="1" applyAlignment="1" applyProtection="1"/>
    <xf numFmtId="41" fontId="0" fillId="0" borderId="0" xfId="0" applyNumberFormat="1"/>
    <xf numFmtId="166" fontId="2" fillId="3" borderId="3" xfId="2" applyNumberFormat="1" applyBorder="1">
      <alignment horizontal="center" vertical="center"/>
    </xf>
    <xf numFmtId="166" fontId="3" fillId="4" borderId="4" xfId="3" applyNumberFormat="1" applyBorder="1"/>
    <xf numFmtId="166" fontId="3" fillId="4" borderId="4" xfId="0" applyNumberFormat="1" applyFont="1" applyFill="1" applyBorder="1" applyAlignment="1" applyProtection="1">
      <alignment horizontal="right"/>
    </xf>
    <xf numFmtId="166" fontId="0" fillId="0" borderId="0" xfId="0" applyNumberFormat="1"/>
    <xf numFmtId="41" fontId="2" fillId="3" borderId="3" xfId="2" applyNumberFormat="1" applyBorder="1">
      <alignment horizontal="center" vertical="center"/>
    </xf>
    <xf numFmtId="41" fontId="3" fillId="4" borderId="1" xfId="0" applyNumberFormat="1" applyFont="1" applyFill="1" applyBorder="1" applyAlignment="1" applyProtection="1">
      <alignment horizontal="right"/>
    </xf>
    <xf numFmtId="166" fontId="3" fillId="4" borderId="4" xfId="0" applyNumberFormat="1" applyFont="1" applyFill="1" applyBorder="1" applyAlignment="1" applyProtection="1"/>
    <xf numFmtId="0" fontId="3" fillId="4" borderId="4" xfId="0" applyFont="1" applyFill="1" applyBorder="1" applyAlignment="1" applyProtection="1"/>
    <xf numFmtId="0" fontId="3" fillId="4" borderId="5" xfId="3" applyNumberFormat="1" applyBorder="1"/>
  </cellXfs>
  <cellStyles count="4">
    <cellStyle name="Neutre" xfId="1" builtinId="28"/>
    <cellStyle name="Normal" xfId="0" builtinId="0"/>
    <cellStyle name="Style 1" xfId="2"/>
    <cellStyle name="Style 2" xfId="3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166" formatCode="#,##0\ _€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166" formatCode="#,##0\ _€"/>
      <fill>
        <patternFill patternType="solid">
          <fgColor indexed="64"/>
          <bgColor rgb="FFECBEC2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numFmt numFmtId="0" formatCode="General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font>
        <color auto="1"/>
      </font>
      <numFmt numFmtId="33" formatCode="_-* #,##0\ _€_-;\-* #,##0\ _€_-;_-* &quot;-&quot;\ _€_-;_-@_-"/>
      <fill>
        <patternFill>
          <bgColor rgb="FFFF0000"/>
        </patternFill>
      </fill>
    </dxf>
    <dxf>
      <font>
        <color auto="1"/>
      </font>
      <numFmt numFmtId="33" formatCode="_-* #,##0\ _€_-;\-* #,##0\ _€_-;_-* &quot;-&quot;\ _€_-;_-@_-"/>
      <fill>
        <patternFill>
          <bgColor rgb="FFFF0000"/>
        </patternFill>
      </fill>
    </dxf>
    <dxf>
      <numFmt numFmtId="166" formatCode="#,##0\ _€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19" formatCode="dd/mm/yyyy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33" formatCode="_-* #,##0\ _€_-;\-* #,##0\ _€_-;_-* &quot;-&quot;\ _€_-;_-@_-"/>
      <fill>
        <patternFill patternType="solid">
          <fgColor indexed="64"/>
          <bgColor rgb="FFECBEC2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33" formatCode="_-* #,##0\ _€_-;\-* #,##0\ _€_-;_-* &quot;-&quot;\ _€_-;_-@_-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33" formatCode="_-* #,##0\ _€_-;\-* #,##0\ _€_-;_-* &quot;-&quot;\ _€_-;_-@_-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33" formatCode="_-* #,##0\ _€_-;\-* #,##0\ _€_-;_-* &quot;-&quot;\ _€_-;_-@_-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2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30" formatCode="@"/>
      <fill>
        <patternFill patternType="solid">
          <fgColor indexed="64"/>
          <bgColor rgb="FFECBEC2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166" formatCode="#,##0\ _€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19" formatCode="dd/mm/yyyy"/>
    </dxf>
    <dxf>
      <border outline="0">
        <right style="thin">
          <color rgb="FF7F7F7F"/>
        </right>
      </border>
    </dxf>
    <dxf>
      <numFmt numFmtId="30" formatCode="@"/>
    </dxf>
    <dxf>
      <border outline="0">
        <top style="thin">
          <color rgb="FF7F7F7F"/>
        </top>
      </border>
    </dxf>
    <dxf>
      <border outline="0">
        <top style="thin">
          <color auto="1"/>
        </top>
        <bottom style="thin">
          <color rgb="FF7F7F7F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/>
        <vertical/>
        <horizontal/>
      </border>
    </dxf>
    <dxf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/>
        <vertical/>
        <horizontal/>
      </border>
    </dxf>
    <dxf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0" formatCode="General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0" formatCode="General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0" formatCode="General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/>
        <vertical/>
        <horizontal/>
      </border>
    </dxf>
    <dxf>
      <numFmt numFmtId="0" formatCode="General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0" formatCode="General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border outline="0">
        <top style="thin">
          <color rgb="FF7F7F7F"/>
        </top>
      </border>
    </dxf>
    <dxf>
      <border outline="0">
        <top style="thin">
          <color auto="1"/>
        </top>
        <bottom style="thin">
          <color rgb="FF7F7F7F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64" formatCode="dd/mm/yy;@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0" indent="0" relativeIndent="0" justifyLastLine="0" shrinkToFit="0" readingOrder="2"/>
    </dxf>
    <dxf>
      <numFmt numFmtId="0" formatCode="General"/>
      <border outline="0">
        <left style="thin">
          <color rgb="FF7F7F7F"/>
        </left>
      </border>
    </dxf>
    <dxf>
      <numFmt numFmtId="30" formatCode="@"/>
    </dxf>
    <dxf>
      <border outline="0">
        <top style="thin">
          <color rgb="FF7F7F7F"/>
        </top>
      </border>
    </dxf>
    <dxf>
      <border outline="0">
        <top style="thin">
          <color auto="1"/>
        </top>
        <bottom style="thin">
          <color rgb="FF7F7F7F"/>
        </bottom>
      </border>
    </dxf>
    <dxf>
      <border outline="0">
        <bottom style="thin">
          <color auto="1"/>
        </bottom>
      </border>
    </dxf>
    <dxf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E7AFB4"/>
      <color rgb="FFECBEC2"/>
      <color rgb="FFEE9CB9"/>
      <color rgb="FFDC4070"/>
      <color rgb="FFFF0066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123824</xdr:rowOff>
    </xdr:from>
    <xdr:to>
      <xdr:col>11</xdr:col>
      <xdr:colOff>190500</xdr:colOff>
      <xdr:row>30</xdr:row>
      <xdr:rowOff>76199</xdr:rowOff>
    </xdr:to>
    <xdr:sp macro="" textlink="">
      <xdr:nvSpPr>
        <xdr:cNvPr id="2" name="ZoneTexte 1"/>
        <xdr:cNvSpPr txBox="1"/>
      </xdr:nvSpPr>
      <xdr:spPr>
        <a:xfrm>
          <a:off x="476250" y="314324"/>
          <a:ext cx="8096250" cy="54768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Les tableaux excel reconduisent automatiquement les formules lors de l'insertion de lignes qui peuvent se faire </a:t>
          </a:r>
          <a:r>
            <a:rPr lang="fr-FR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r>
            <a:rPr lang="fr-FR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/>
            <a:t>en utilisant la touche TAB (au-dessus</a:t>
          </a:r>
          <a:r>
            <a:rPr lang="fr-FR" sz="1100" baseline="0"/>
            <a:t> du verrouillage clavier) sur la dernière cellule en bas à droite avant ligne total</a:t>
          </a:r>
        </a:p>
        <a:p>
          <a:r>
            <a:rPr lang="fr-FR" sz="1100" baseline="0"/>
            <a:t>- en faisant clic droit sur la ligne total et "insérer ligne au dessus" . Si plusieurs lignes sélectionnées autant sont insérées.</a:t>
          </a:r>
        </a:p>
        <a:p>
          <a:r>
            <a:rPr lang="fr-FR" sz="1100" baseline="0"/>
            <a:t>Ils peuvent être triés en fonction des rubriques.</a:t>
          </a:r>
          <a:r>
            <a:rPr lang="fr-FR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fr-FR"/>
            <a:t> </a:t>
          </a:r>
        </a:p>
        <a:p>
          <a:r>
            <a:rPr lang="fr-FR" sz="1100" baseline="0"/>
            <a:t>Si le tableau "Stock" est trié sur référence cela permet d'avoir  la saisie de la référence plus facile dans "Entrée" et "Sortie".</a:t>
          </a:r>
        </a:p>
        <a:p>
          <a:endParaRPr lang="fr-FR" sz="1100" baseline="0"/>
        </a:p>
        <a:p>
          <a:r>
            <a:rPr lang="fr-FR" sz="1100" baseline="0"/>
            <a:t>Les références et leur caractéristiques sont insérées dans la feuille "Stock" en une seule ligne. Des listes utilisées en validation permettent une saisie plus rapide en évitant les erreurs.</a:t>
          </a:r>
        </a:p>
        <a:p>
          <a:endParaRPr lang="fr-FR" sz="1100" baseline="0"/>
        </a:p>
        <a:p>
          <a:r>
            <a:rPr lang="fr-FR" sz="1100"/>
            <a:t>Dans les feuilles "Sortie" et "Entrée" l'on </a:t>
          </a:r>
          <a:r>
            <a:rPr lang="fr-FR" sz="1100" baseline="0"/>
            <a:t> choisi la référence dans la liste.</a:t>
          </a:r>
        </a:p>
        <a:p>
          <a:r>
            <a:rPr lang="fr-FR" sz="1100" baseline="0"/>
            <a:t>Si l'on saisi le début de la référence la liste est raccoucie.</a:t>
          </a:r>
        </a:p>
        <a:p>
          <a:r>
            <a:rPr lang="fr-FR" sz="1100" baseline="0"/>
            <a:t>Ensuite l'on obtient ses caractéristiques et il suffit de saisir la quantité, la date et éventuellement le prix s'il est modifié,</a:t>
          </a:r>
        </a:p>
        <a:p>
          <a:r>
            <a:rPr lang="fr-FR" sz="1100" baseline="0"/>
            <a:t>Le fournisseur n'est présent que dans "Entrée" car une même référence peut avoir plusieurs fournisseurs.</a:t>
          </a:r>
        </a:p>
        <a:p>
          <a:endParaRPr lang="fr-FR" sz="1100" baseline="0"/>
        </a:p>
        <a:p>
          <a:r>
            <a:rPr lang="fr-FR" sz="1100"/>
            <a:t>La feuille "listes" permet de regrouper les différentes rubriques pour éviter les erreurs de saisie. Il suffit d'nsérer un nouvel élément pour que la fiste se mette à jour.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4" name="T_stock" displayName="T_stock" ref="A4:K11" totalsRowCount="1" headerRowDxfId="72" headerRowBorderDxfId="71" tableBorderDxfId="70" totalsRowBorderDxfId="69" headerRowCellStyle="Style 1" dataCellStyle="Style 2">
  <autoFilter ref="A4:K10"/>
  <sortState ref="A5:K93">
    <sortCondition ref="A5:A93"/>
  </sortState>
  <tableColumns count="11">
    <tableColumn id="12" name="Référence" dataDxfId="68" totalsRowDxfId="37" dataCellStyle="Style 2"/>
    <tableColumn id="1" name="Famille" totalsRowLabel="Total" dataDxfId="67" totalsRowDxfId="36" dataCellStyle="Style 2"/>
    <tableColumn id="2" name="Désignation" totalsRowFunction="count" dataDxfId="66" totalsRowDxfId="35" dataCellStyle="Style 2"/>
    <tableColumn id="3" name="Taille" totalsRowDxfId="34" dataCellStyle="Style 2"/>
    <tableColumn id="5" name="Achat_x000a_HT" dataDxfId="42" totalsRowDxfId="33" dataCellStyle="Style 2"/>
    <tableColumn id="6" name="Prix_x000a_Vente" dataDxfId="41" totalsRowDxfId="32" dataCellStyle="Style 2"/>
    <tableColumn id="7" name="Modification_x000a_inventaire" dataDxfId="65" totalsRowDxfId="31" dataCellStyle="Style 2"/>
    <tableColumn id="8" name="Stock_x000a_Actuel" totalsRowFunction="sum" dataDxfId="64" totalsRowDxfId="30" dataCellStyle="Style 2">
      <calculatedColumnFormula>IF($A5&lt;&gt;0,G5+SUMPRODUCT((T_entrée[Référence]=$A5)*T_entrée[Quantité])-SUMPRODUCT((T_sortie[Référence]=$A5)*T_sortie[Quantité]),0)</calculatedColumnFormula>
    </tableColumn>
    <tableColumn id="9" name="Stock_x000a_Limite" totalsRowDxfId="29" dataCellStyle="Style 2"/>
    <tableColumn id="10" name="Etat" dataDxfId="63" totalsRowDxfId="28" dataCellStyle="Style 2">
      <calculatedColumnFormula>IF(H5&lt;I5,"à Cder "&amp;T_stock[[#This Row],[Stock
Limite]]-T_stock[[#This Row],[Stock
Actuel]],"")</calculatedColumnFormula>
    </tableColumn>
    <tableColumn id="11" name="Commandé " dataDxfId="62" totalsRowDxfId="27" dataCellStyle="Style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_sortie" displayName="T_sortie" ref="A4:M9" totalsRowCount="1" headerRowDxfId="61" headerRowBorderDxfId="60" tableBorderDxfId="59" totalsRowBorderDxfId="58" headerRowCellStyle="Style 1" dataCellStyle="Style 2">
  <autoFilter ref="A4:M8">
    <filterColumn colId="2"/>
    <filterColumn colId="11"/>
    <filterColumn colId="12"/>
  </autoFilter>
  <tableColumns count="13">
    <tableColumn id="1" name="N°" totalsRowLabel="Total" dataDxfId="57" totalsRowDxfId="12" dataCellStyle="Style 2"/>
    <tableColumn id="2" name="Référence" dataDxfId="56" totalsRowDxfId="11" dataCellStyle="Style 2"/>
    <tableColumn id="11" name="Famille" dataDxfId="55" totalsRowDxfId="10" dataCellStyle="Style 2"/>
    <tableColumn id="3" name="Désignation" totalsRowLabel="nombres" dataDxfId="54" totalsRowDxfId="9" dataCellStyle="Style 2">
      <calculatedColumnFormula>IF(B5&lt;&gt;"",VLOOKUP(B5,T_entrée[],4,FALSE),"")</calculatedColumnFormula>
    </tableColumn>
    <tableColumn id="4" name="Taille" totalsRowFunction="count" dataDxfId="53" totalsRowDxfId="8" dataCellStyle="Style 2">
      <calculatedColumnFormula>IF(B5&lt;&gt;"",VLOOKUP(B5,T_entrée[],5,FALSE),"")</calculatedColumnFormula>
    </tableColumn>
    <tableColumn id="5" name="Prix Vente" totalsRowLabel="quantités" dataDxfId="40" totalsRowDxfId="7" dataCellStyle="Style 2">
      <calculatedColumnFormula>IF(B5&lt;&gt;"",VLOOKUP(B5,T_entrée[],7,FALSE),"")</calculatedColumnFormula>
    </tableColumn>
    <tableColumn id="6" name="Quantité" totalsRowFunction="sum" dataDxfId="52" totalsRowDxfId="6" dataCellStyle="Style 2"/>
    <tableColumn id="10" name="Date" dataDxfId="17" totalsRowDxfId="5" dataCellStyle="Style 2"/>
    <tableColumn id="7" name="Prix Total" dataDxfId="16" totalsRowDxfId="4" dataCellStyle="Style 2">
      <calculatedColumnFormula>IF(COUNT(F5:G5)=2,F5*G5,0)</calculatedColumnFormula>
    </tableColumn>
    <tableColumn id="8" name="Paiement" dataDxfId="51" totalsRowDxfId="3" dataCellStyle="Style 2"/>
    <tableColumn id="9" name="Remise" dataDxfId="50" totalsRowDxfId="2" dataCellStyle="Style 2"/>
    <tableColumn id="12" name="dû" dataDxfId="13" totalsRowDxfId="1" dataCellStyle="Style 2">
      <calculatedColumnFormula>T_sortie[[#This Row],[Prix Total]]-T_sortie[[#This Row],[Paiement]]-T_sortie[[#This Row],[Remise]]</calculatedColumnFormula>
    </tableColumn>
    <tableColumn id="13" name="Nom Client" totalsRowDxfId="0" dataCellStyle="Style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_entrée" displayName="T_entrée" ref="A4:I11" totalsRowCount="1" headerRowDxfId="49" headerRowBorderDxfId="48" tableBorderDxfId="47" totalsRowBorderDxfId="46" headerRowCellStyle="Style 1" dataCellStyle="Style 2">
  <autoFilter ref="A4:I10"/>
  <tableColumns count="9">
    <tableColumn id="1" name="Référence" totalsRowLabel="Total entrées" dataDxfId="45" totalsRowDxfId="26" dataCellStyle="Style 2"/>
    <tableColumn id="2" name="Fournisseur" totalsRowLabel="nombres" totalsRowDxfId="25" dataCellStyle="Style 2"/>
    <tableColumn id="3" name="Famille" totalsRowFunction="count" totalsRowDxfId="24" dataCellStyle="Style 2">
      <calculatedColumnFormula>IF($A5&lt;&gt;"",VLOOKUP($A5,T_stock[],COLUMN()-1,FALSE),"")</calculatedColumnFormula>
    </tableColumn>
    <tableColumn id="4" name="Désignation" totalsRowDxfId="23" dataCellStyle="Style 2">
      <calculatedColumnFormula>IF($A5&lt;&gt;"",VLOOKUP($A5,T_stock[],COLUMN()-1,FALSE),"")</calculatedColumnFormula>
    </tableColumn>
    <tableColumn id="5" name="Taille" totalsRowDxfId="22" dataCellStyle="Style 2">
      <calculatedColumnFormula>IF($A5&lt;&gt;"",VLOOKUP($A5,T_stock[],COLUMN()-1,FALSE),"")</calculatedColumnFormula>
    </tableColumn>
    <tableColumn id="6" name="Achat HT" dataDxfId="39" totalsRowDxfId="21" dataCellStyle="Style 2">
      <calculatedColumnFormula>IF($A5&lt;&gt;"",VLOOKUP($A5,T_stock[],COLUMN()-1,FALSE),"")</calculatedColumnFormula>
    </tableColumn>
    <tableColumn id="7" name="Prix Vente" totalsRowLabel="quantités" dataDxfId="38" totalsRowDxfId="20" dataCellStyle="Style 2">
      <calculatedColumnFormula>IF($A5&lt;&gt;"",VLOOKUP($A5,T_stock[],COLUMN()-1,FALSE),"")</calculatedColumnFormula>
    </tableColumn>
    <tableColumn id="8" name="Quantité" totalsRowFunction="sum" dataDxfId="44" totalsRowDxfId="19" dataCellStyle="Style 2"/>
    <tableColumn id="9" name="Date" dataDxfId="43" totalsRowDxfId="18" dataCellStyle="Style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4"/>
  <dimension ref="A2:K11"/>
  <sheetViews>
    <sheetView topLeftCell="B1" workbookViewId="0">
      <pane ySplit="4" topLeftCell="A5" activePane="bottomLeft" state="frozen"/>
      <selection pane="bottomLeft" activeCell="I8" sqref="I8"/>
    </sheetView>
  </sheetViews>
  <sheetFormatPr baseColWidth="10" defaultRowHeight="15"/>
  <cols>
    <col min="1" max="1" width="17.28515625" style="26" bestFit="1" customWidth="1"/>
    <col min="2" max="2" width="25.28515625" customWidth="1"/>
    <col min="3" max="3" width="36.5703125" bestFit="1" customWidth="1"/>
    <col min="4" max="4" width="12.140625" bestFit="1" customWidth="1"/>
    <col min="5" max="6" width="14.7109375" style="34" bestFit="1" customWidth="1"/>
    <col min="7" max="7" width="15.7109375" customWidth="1"/>
    <col min="8" max="8" width="13.42578125" bestFit="1" customWidth="1"/>
    <col min="9" max="9" width="13.5703125" bestFit="1" customWidth="1"/>
    <col min="10" max="10" width="11.28515625" bestFit="1" customWidth="1"/>
    <col min="11" max="11" width="17.85546875" customWidth="1"/>
  </cols>
  <sheetData>
    <row r="2" spans="1:11" ht="32.25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4" spans="1:11" ht="51.75">
      <c r="A4" s="24" t="s">
        <v>0</v>
      </c>
      <c r="B4" s="5" t="s">
        <v>1</v>
      </c>
      <c r="C4" s="5" t="s">
        <v>2</v>
      </c>
      <c r="D4" s="5" t="s">
        <v>3</v>
      </c>
      <c r="E4" s="30" t="s">
        <v>16</v>
      </c>
      <c r="F4" s="30" t="s">
        <v>17</v>
      </c>
      <c r="G4" s="11" t="s">
        <v>24</v>
      </c>
      <c r="H4" s="11" t="s">
        <v>18</v>
      </c>
      <c r="I4" s="11" t="s">
        <v>19</v>
      </c>
      <c r="J4" s="5" t="s">
        <v>6</v>
      </c>
      <c r="K4" s="5" t="s">
        <v>7</v>
      </c>
    </row>
    <row r="5" spans="1:11" ht="16.5">
      <c r="A5" s="3" t="s">
        <v>46</v>
      </c>
      <c r="B5" s="4" t="s">
        <v>29</v>
      </c>
      <c r="C5" s="18" t="s">
        <v>37</v>
      </c>
      <c r="D5" s="1" t="s">
        <v>47</v>
      </c>
      <c r="E5" s="31">
        <v>5000</v>
      </c>
      <c r="F5" s="31">
        <v>6000</v>
      </c>
      <c r="G5" s="4"/>
      <c r="H5" s="4">
        <f>IF($A5&lt;&gt;0,G5+SUMPRODUCT((T_entrée[Référence]=$A5)*T_entrée[Quantité])-SUMPRODUCT((T_sortie[Référence]=$A5)*T_sortie[Quantité]),0)</f>
        <v>28</v>
      </c>
      <c r="I5" s="1"/>
      <c r="J5" s="4" t="str">
        <f>IF(H5&lt;I5,"à Cder "&amp;T_stock[[#This Row],[Stock
Limite]]-T_stock[[#This Row],[Stock
Actuel]],"")</f>
        <v/>
      </c>
      <c r="K5" s="2"/>
    </row>
    <row r="6" spans="1:11" ht="16.5">
      <c r="A6" s="15" t="s">
        <v>48</v>
      </c>
      <c r="B6" s="12" t="s">
        <v>29</v>
      </c>
      <c r="C6" s="23" t="s">
        <v>37</v>
      </c>
      <c r="D6" s="6" t="s">
        <v>49</v>
      </c>
      <c r="E6" s="32">
        <v>7500</v>
      </c>
      <c r="F6" s="32">
        <v>9000</v>
      </c>
      <c r="G6" s="12"/>
      <c r="H6" s="12">
        <f>IF($A6&lt;&gt;0,G6+SUMPRODUCT((T_entrée[Référence]=$A6)*T_entrée[Quantité])-SUMPRODUCT((T_sortie[Référence]=$A6)*T_sortie[Quantité]),0)</f>
        <v>8</v>
      </c>
      <c r="I6" s="6"/>
      <c r="J6" s="12" t="str">
        <f>IF(H6&lt;I6,"à Cder "&amp;T_stock[[#This Row],[Stock
Limite]]-T_stock[[#This Row],[Stock
Actuel]],"")</f>
        <v/>
      </c>
      <c r="K6" s="13"/>
    </row>
    <row r="7" spans="1:11" ht="16.5">
      <c r="A7" s="15" t="s">
        <v>50</v>
      </c>
      <c r="B7" s="12" t="s">
        <v>29</v>
      </c>
      <c r="C7" s="23" t="s">
        <v>41</v>
      </c>
      <c r="D7" s="6" t="s">
        <v>51</v>
      </c>
      <c r="E7" s="32">
        <v>2000</v>
      </c>
      <c r="F7" s="32">
        <v>2500</v>
      </c>
      <c r="G7" s="12"/>
      <c r="H7" s="12">
        <f>IF($A7&lt;&gt;0,G7+SUMPRODUCT((T_entrée[Référence]=$A7)*T_entrée[Quantité])-SUMPRODUCT((T_sortie[Référence]=$A7)*T_sortie[Quantité]),0)</f>
        <v>25</v>
      </c>
      <c r="I7" s="6"/>
      <c r="J7" s="12" t="str">
        <f>IF(H7&lt;I7,"à Cder "&amp;T_stock[[#This Row],[Stock
Limite]]-T_stock[[#This Row],[Stock
Actuel]],"")</f>
        <v/>
      </c>
      <c r="K7" s="13"/>
    </row>
    <row r="8" spans="1:11" ht="16.5">
      <c r="A8" s="15" t="s">
        <v>52</v>
      </c>
      <c r="B8" s="12" t="s">
        <v>29</v>
      </c>
      <c r="C8" s="23" t="s">
        <v>41</v>
      </c>
      <c r="D8" s="6" t="s">
        <v>53</v>
      </c>
      <c r="E8" s="32">
        <v>3000</v>
      </c>
      <c r="F8" s="32">
        <v>4000</v>
      </c>
      <c r="G8" s="12"/>
      <c r="H8" s="12">
        <f>IF($A8&lt;&gt;0,G8+SUMPRODUCT((T_entrée[Référence]=$A8)*T_entrée[Quantité])-SUMPRODUCT((T_sortie[Référence]=$A8)*T_sortie[Quantité]),0)</f>
        <v>25</v>
      </c>
      <c r="I8" s="6"/>
      <c r="J8" s="12" t="str">
        <f>IF(H8&lt;I8,"à Cder "&amp;T_stock[[#This Row],[Stock
Limite]]-T_stock[[#This Row],[Stock
Actuel]],"")</f>
        <v/>
      </c>
      <c r="K8" s="13"/>
    </row>
    <row r="9" spans="1:11" ht="16.5">
      <c r="A9" s="15" t="s">
        <v>57</v>
      </c>
      <c r="B9" s="12" t="s">
        <v>30</v>
      </c>
      <c r="C9" s="23" t="s">
        <v>34</v>
      </c>
      <c r="D9" s="6" t="s">
        <v>58</v>
      </c>
      <c r="E9" s="32">
        <v>1000</v>
      </c>
      <c r="F9" s="32">
        <v>2000</v>
      </c>
      <c r="G9" s="12"/>
      <c r="H9" s="12">
        <f>IF($A9&lt;&gt;0,G9+SUMPRODUCT((T_entrée[Référence]=$A9)*T_entrée[Quantité])-SUMPRODUCT((T_sortie[Référence]=$A9)*T_sortie[Quantité]),0)</f>
        <v>90</v>
      </c>
      <c r="I9" s="6">
        <v>10</v>
      </c>
      <c r="J9" s="12" t="str">
        <f>IF(H9&lt;I9,"à Cder "&amp;T_stock[[#This Row],[Stock
Limite]]-T_stock[[#This Row],[Stock
Actuel]],"")</f>
        <v/>
      </c>
      <c r="K9" s="13"/>
    </row>
    <row r="10" spans="1:11" ht="16.5">
      <c r="A10" s="15" t="s">
        <v>59</v>
      </c>
      <c r="B10" s="12" t="s">
        <v>31</v>
      </c>
      <c r="C10" s="23" t="s">
        <v>35</v>
      </c>
      <c r="D10" s="6"/>
      <c r="E10" s="32">
        <v>35000</v>
      </c>
      <c r="F10" s="32">
        <v>45000</v>
      </c>
      <c r="G10" s="12"/>
      <c r="H10" s="12">
        <f>IF($A10&lt;&gt;0,G10+SUMPRODUCT((T_entrée[Référence]=$A10)*T_entrée[Quantité])-SUMPRODUCT((T_sortie[Référence]=$A10)*T_sortie[Quantité]),0)</f>
        <v>4</v>
      </c>
      <c r="I10" s="6"/>
      <c r="J10" s="12" t="str">
        <f>IF(H10&lt;I10,"à Cder "&amp;T_stock[[#This Row],[Stock
Limite]]-T_stock[[#This Row],[Stock
Actuel]],"")</f>
        <v/>
      </c>
      <c r="K10" s="13"/>
    </row>
    <row r="11" spans="1:11" ht="16.5">
      <c r="A11" s="25"/>
      <c r="B11" s="7" t="s">
        <v>20</v>
      </c>
      <c r="C11" s="14">
        <f>SUBTOTAL(103,[Désignation])</f>
        <v>6</v>
      </c>
      <c r="D11" s="7"/>
      <c r="E11" s="33"/>
      <c r="F11" s="33"/>
      <c r="G11" s="7"/>
      <c r="H11" s="7">
        <f>SUBTOTAL(109,[Stock
Actuel])</f>
        <v>180</v>
      </c>
      <c r="I11" s="7"/>
      <c r="J11" s="7"/>
      <c r="K11" s="7"/>
    </row>
  </sheetData>
  <mergeCells count="1">
    <mergeCell ref="A2:K2"/>
  </mergeCells>
  <dataValidations count="2">
    <dataValidation type="list" allowBlank="1" showInputMessage="1" showErrorMessage="1" sqref="B5:B10">
      <formula1>Familles</formula1>
    </dataValidation>
    <dataValidation type="list" allowBlank="1" showInputMessage="1" showErrorMessage="1" sqref="C5:C10">
      <formula1>Désignations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2:M9"/>
  <sheetViews>
    <sheetView topLeftCell="D1" workbookViewId="0">
      <pane ySplit="4" topLeftCell="A5" activePane="bottomLeft" state="frozen"/>
      <selection pane="bottomLeft" activeCell="M8" sqref="M8"/>
    </sheetView>
  </sheetViews>
  <sheetFormatPr baseColWidth="10" defaultColWidth="11.5703125" defaultRowHeight="15"/>
  <cols>
    <col min="1" max="1" width="6.28515625" customWidth="1"/>
    <col min="2" max="2" width="14.7109375" customWidth="1"/>
    <col min="3" max="3" width="14.140625" bestFit="1" customWidth="1"/>
    <col min="4" max="4" width="30.5703125" bestFit="1" customWidth="1"/>
    <col min="5" max="5" width="16.140625" customWidth="1"/>
    <col min="6" max="6" width="25.85546875" style="38" customWidth="1"/>
    <col min="7" max="7" width="16.7109375" customWidth="1"/>
    <col min="8" max="8" width="14.28515625" customWidth="1"/>
    <col min="9" max="9" width="18.42578125" style="38" customWidth="1"/>
    <col min="12" max="12" width="19.28515625" customWidth="1"/>
    <col min="13" max="13" width="17" customWidth="1"/>
  </cols>
  <sheetData>
    <row r="2" spans="1:13" ht="32.25">
      <c r="A2" s="28" t="s">
        <v>8</v>
      </c>
      <c r="B2" s="28"/>
      <c r="C2" s="28"/>
      <c r="D2" s="28"/>
      <c r="E2" s="28"/>
      <c r="F2" s="28"/>
      <c r="G2" s="28"/>
      <c r="H2" s="28"/>
      <c r="I2" s="28"/>
      <c r="J2" s="28"/>
    </row>
    <row r="4" spans="1:13" ht="39.75" customHeight="1">
      <c r="A4" s="5" t="s">
        <v>9</v>
      </c>
      <c r="B4" s="5" t="s">
        <v>0</v>
      </c>
      <c r="C4" s="5" t="s">
        <v>1</v>
      </c>
      <c r="D4" s="5" t="s">
        <v>2</v>
      </c>
      <c r="E4" s="5" t="s">
        <v>3</v>
      </c>
      <c r="F4" s="35" t="s">
        <v>5</v>
      </c>
      <c r="G4" s="5" t="s">
        <v>11</v>
      </c>
      <c r="H4" s="5" t="s">
        <v>25</v>
      </c>
      <c r="I4" s="35" t="s">
        <v>12</v>
      </c>
      <c r="J4" s="5" t="s">
        <v>13</v>
      </c>
      <c r="K4" s="5" t="s">
        <v>10</v>
      </c>
      <c r="L4" s="5" t="s">
        <v>62</v>
      </c>
      <c r="M4" s="5" t="s">
        <v>63</v>
      </c>
    </row>
    <row r="5" spans="1:13" ht="16.5">
      <c r="A5" s="12">
        <v>1</v>
      </c>
      <c r="B5" s="12" t="s">
        <v>46</v>
      </c>
      <c r="C5" s="12" t="s">
        <v>29</v>
      </c>
      <c r="D5" s="12" t="str">
        <f>IF(B5&lt;&gt;"",VLOOKUP(B5,T_entrée[],4,FALSE),"")</f>
        <v>Grenouillère</v>
      </c>
      <c r="E5" s="12" t="str">
        <f>IF(B5&lt;&gt;"",VLOOKUP(B5,T_entrée[],5,FALSE),"")</f>
        <v>1-3mois</v>
      </c>
      <c r="F5" s="36">
        <f>IF(B5&lt;&gt;"",VLOOKUP(B5,T_entrée[],7,FALSE),"")</f>
        <v>6000</v>
      </c>
      <c r="G5" s="6">
        <v>2</v>
      </c>
      <c r="H5" s="21">
        <v>42002</v>
      </c>
      <c r="I5" s="36">
        <f>IF(COUNT(F5:G5)=2,F5*G5,0)</f>
        <v>12000</v>
      </c>
      <c r="J5" s="6">
        <v>10000</v>
      </c>
      <c r="K5" s="6"/>
      <c r="L5" s="43">
        <f>T_sortie[[#This Row],[Prix Total]]-T_sortie[[#This Row],[Paiement]]-T_sortie[[#This Row],[Remise]]</f>
        <v>2000</v>
      </c>
      <c r="M5" s="1"/>
    </row>
    <row r="6" spans="1:13" ht="16.5">
      <c r="A6" s="12">
        <v>2</v>
      </c>
      <c r="B6" s="12" t="s">
        <v>57</v>
      </c>
      <c r="C6" s="12"/>
      <c r="D6" s="12" t="str">
        <f>IF(B6&lt;&gt;"",VLOOKUP(B6,T_entrée[],4,FALSE),"")</f>
        <v xml:space="preserve">biberons </v>
      </c>
      <c r="E6" s="12" t="str">
        <f>IF(B6&lt;&gt;"",VLOOKUP(B6,T_entrée[],5,FALSE),"")</f>
        <v>0-6mois</v>
      </c>
      <c r="F6" s="36">
        <f>IF(B6&lt;&gt;"",VLOOKUP(B6,T_entrée[],7,FALSE),"")</f>
        <v>2000</v>
      </c>
      <c r="G6" s="6">
        <v>10</v>
      </c>
      <c r="H6" s="21">
        <v>42002</v>
      </c>
      <c r="I6" s="36">
        <f>IF(COUNT(F6:G6)=2,F6*G6,0)</f>
        <v>20000</v>
      </c>
      <c r="J6" s="6">
        <v>18000</v>
      </c>
      <c r="K6" s="6">
        <v>2000</v>
      </c>
      <c r="L6" s="29">
        <f>T_sortie[[#This Row],[Prix Total]]-T_sortie[[#This Row],[Paiement]]-T_sortie[[#This Row],[Remise]]</f>
        <v>0</v>
      </c>
      <c r="M6" s="1"/>
    </row>
    <row r="7" spans="1:13" ht="16.5">
      <c r="A7" s="12">
        <v>3</v>
      </c>
      <c r="B7" s="12" t="s">
        <v>59</v>
      </c>
      <c r="C7" s="12" t="s">
        <v>32</v>
      </c>
      <c r="D7" s="12" t="str">
        <f>IF(B7&lt;&gt;"",VLOOKUP(B7,T_entrée[],4,FALSE),"")</f>
        <v>Poussettes Cannes</v>
      </c>
      <c r="E7" s="12">
        <f>IF(B7&lt;&gt;"",VLOOKUP(B7,T_entrée[],5,FALSE),"")</f>
        <v>0</v>
      </c>
      <c r="F7" s="36">
        <f>IF(B7&lt;&gt;"",VLOOKUP(B7,T_entrée[],7,FALSE),"")</f>
        <v>45000</v>
      </c>
      <c r="G7" s="6">
        <v>1</v>
      </c>
      <c r="H7" s="21">
        <v>42002</v>
      </c>
      <c r="I7" s="36">
        <f>IF(COUNT(F7:G7)=2,F7*G7,0)</f>
        <v>45000</v>
      </c>
      <c r="J7" s="6">
        <v>45000</v>
      </c>
      <c r="K7" s="6"/>
      <c r="L7" s="29">
        <f>T_sortie[[#This Row],[Prix Total]]-T_sortie[[#This Row],[Paiement]]-T_sortie[[#This Row],[Remise]]</f>
        <v>0</v>
      </c>
      <c r="M7" s="1"/>
    </row>
    <row r="8" spans="1:13" ht="16.5">
      <c r="A8" s="12">
        <v>4</v>
      </c>
      <c r="B8" s="12" t="s">
        <v>48</v>
      </c>
      <c r="C8" s="12"/>
      <c r="D8" s="12" t="str">
        <f>IF(B8&lt;&gt;"",VLOOKUP(B8,T_entrée[],4,FALSE),"")</f>
        <v>Grenouillère</v>
      </c>
      <c r="E8" s="12" t="str">
        <f>IF(B8&lt;&gt;"",VLOOKUP(B8,T_entrée[],5,FALSE),"")</f>
        <v>6mois</v>
      </c>
      <c r="F8" s="36">
        <f>IF(B8&lt;&gt;"",VLOOKUP(B8,T_entrée[],7,FALSE),"")</f>
        <v>9000</v>
      </c>
      <c r="G8" s="6">
        <v>2</v>
      </c>
      <c r="H8" s="21">
        <v>42002</v>
      </c>
      <c r="I8" s="36">
        <f>IF(COUNT(F8:G8)=2,F8*G8,0)</f>
        <v>18000</v>
      </c>
      <c r="J8" s="6">
        <v>15000</v>
      </c>
      <c r="K8" s="6"/>
      <c r="L8" s="12">
        <f>T_sortie[[#This Row],[Prix Total]]-T_sortie[[#This Row],[Paiement]]-T_sortie[[#This Row],[Remise]]</f>
        <v>3000</v>
      </c>
      <c r="M8" s="1"/>
    </row>
    <row r="9" spans="1:13" ht="16.5">
      <c r="A9" s="9" t="s">
        <v>20</v>
      </c>
      <c r="B9" s="9"/>
      <c r="C9" s="9"/>
      <c r="D9" s="10" t="s">
        <v>22</v>
      </c>
      <c r="E9" s="9">
        <f>SUBTOTAL(103,[Taille])</f>
        <v>4</v>
      </c>
      <c r="F9" s="37" t="s">
        <v>23</v>
      </c>
      <c r="G9" s="9">
        <f>SUBTOTAL(109,[Quantité])</f>
        <v>15</v>
      </c>
      <c r="H9" s="9"/>
      <c r="I9" s="41"/>
      <c r="J9" s="9"/>
      <c r="K9" s="9"/>
      <c r="L9" s="42"/>
      <c r="M9" s="42"/>
    </row>
  </sheetData>
  <sortState ref="A5:I39">
    <sortCondition ref="B5"/>
  </sortState>
  <mergeCells count="1">
    <mergeCell ref="A2:J2"/>
  </mergeCells>
  <conditionalFormatting sqref="L1:L1048576">
    <cfRule type="cellIs" dxfId="15" priority="1" operator="greaterThan">
      <formula>0</formula>
    </cfRule>
  </conditionalFormatting>
  <dataValidations count="3">
    <dataValidation type="list" allowBlank="1" showInputMessage="1" showErrorMessage="1" sqref="B5:B8">
      <formula1>OFFSET(Références,MATCH(B5&amp;"*",Références,0)-1,,COUNTIF(Références,B5&amp;"*"))</formula1>
    </dataValidation>
    <dataValidation type="list" allowBlank="1" showInputMessage="1" showErrorMessage="1" sqref="C5:C7">
      <formula1>Familles</formula1>
    </dataValidation>
    <dataValidation type="list" allowBlank="1" showInputMessage="1" showErrorMessage="1" sqref="D5:D7 C6:C7">
      <formula1>désignations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2:I11"/>
  <sheetViews>
    <sheetView workbookViewId="0">
      <pane ySplit="4" topLeftCell="A5" activePane="bottomLeft" state="frozen"/>
      <selection pane="bottomLeft" activeCell="B5" sqref="B5"/>
    </sheetView>
  </sheetViews>
  <sheetFormatPr baseColWidth="10" defaultColWidth="11.5703125" defaultRowHeight="15"/>
  <cols>
    <col min="1" max="1" width="16.42578125" customWidth="1"/>
    <col min="2" max="2" width="16.7109375" customWidth="1"/>
    <col min="3" max="3" width="21.42578125" customWidth="1"/>
    <col min="4" max="4" width="30.5703125" bestFit="1" customWidth="1"/>
    <col min="6" max="6" width="14.7109375" style="34" customWidth="1"/>
    <col min="7" max="7" width="16.140625" style="34" customWidth="1"/>
    <col min="8" max="8" width="13.5703125" customWidth="1"/>
    <col min="9" max="9" width="14.85546875" bestFit="1" customWidth="1"/>
  </cols>
  <sheetData>
    <row r="2" spans="1:9" ht="32.25">
      <c r="A2" s="28" t="s">
        <v>14</v>
      </c>
      <c r="B2" s="28"/>
      <c r="C2" s="28"/>
      <c r="D2" s="28"/>
      <c r="E2" s="28"/>
      <c r="F2" s="28"/>
      <c r="G2" s="28"/>
      <c r="H2" s="28"/>
    </row>
    <row r="4" spans="1:9" ht="36" customHeight="1">
      <c r="A4" s="5" t="s">
        <v>0</v>
      </c>
      <c r="B4" s="5" t="s">
        <v>4</v>
      </c>
      <c r="C4" s="5" t="s">
        <v>1</v>
      </c>
      <c r="D4" s="5" t="s">
        <v>2</v>
      </c>
      <c r="E4" s="5" t="s">
        <v>3</v>
      </c>
      <c r="F4" s="39" t="s">
        <v>15</v>
      </c>
      <c r="G4" s="39" t="s">
        <v>5</v>
      </c>
      <c r="H4" s="5" t="s">
        <v>11</v>
      </c>
      <c r="I4" s="5" t="s">
        <v>25</v>
      </c>
    </row>
    <row r="5" spans="1:9" ht="16.5">
      <c r="A5" s="16" t="s">
        <v>46</v>
      </c>
      <c r="B5" s="1"/>
      <c r="C5" s="1" t="str">
        <f>IF($A5&lt;&gt;"",VLOOKUP($A5,T_stock[],COLUMN()-1,FALSE),"")</f>
        <v>Vêtements</v>
      </c>
      <c r="D5" s="1" t="str">
        <f>IF($A5&lt;&gt;"",VLOOKUP($A5,T_stock[],COLUMN()-1,FALSE),"")</f>
        <v>Grenouillère</v>
      </c>
      <c r="E5" s="1" t="str">
        <f>IF($A5&lt;&gt;"",VLOOKUP($A5,T_stock[],COLUMN()-1,FALSE),"")</f>
        <v>1-3mois</v>
      </c>
      <c r="F5" s="31">
        <f>IF($A5&lt;&gt;"",VLOOKUP($A5,T_stock[],COLUMN()-1,FALSE),"")</f>
        <v>5000</v>
      </c>
      <c r="G5" s="31">
        <f>IF($A5&lt;&gt;"",VLOOKUP($A5,T_stock[],COLUMN()-1,FALSE),"")</f>
        <v>6000</v>
      </c>
      <c r="H5" s="1">
        <v>30</v>
      </c>
      <c r="I5" s="20"/>
    </row>
    <row r="6" spans="1:9" ht="16.5">
      <c r="A6" s="15" t="s">
        <v>48</v>
      </c>
      <c r="B6" s="6"/>
      <c r="C6" s="6" t="str">
        <f>IF($A6&lt;&gt;"",VLOOKUP($A6,T_stock[],COLUMN()-1,FALSE),"")</f>
        <v>Vêtements</v>
      </c>
      <c r="D6" s="6" t="str">
        <f>IF($A6&lt;&gt;"",VLOOKUP($A6,T_stock[],COLUMN()-1,FALSE),"")</f>
        <v>Grenouillère</v>
      </c>
      <c r="E6" s="6" t="str">
        <f>IF($A6&lt;&gt;"",VLOOKUP($A6,T_stock[],COLUMN()-1,FALSE),"")</f>
        <v>6mois</v>
      </c>
      <c r="F6" s="32">
        <f>IF($A6&lt;&gt;"",VLOOKUP($A6,T_stock[],COLUMN()-1,FALSE),"")</f>
        <v>7500</v>
      </c>
      <c r="G6" s="32">
        <f>IF($A6&lt;&gt;"",VLOOKUP($A6,T_stock[],COLUMN()-1,FALSE),"")</f>
        <v>9000</v>
      </c>
      <c r="H6" s="6">
        <v>10</v>
      </c>
      <c r="I6" s="21"/>
    </row>
    <row r="7" spans="1:9" ht="16.5">
      <c r="A7" s="15" t="s">
        <v>50</v>
      </c>
      <c r="B7" s="6"/>
      <c r="C7" s="6" t="str">
        <f>IF($A7&lt;&gt;"",VLOOKUP($A7,T_stock[],COLUMN()-1,FALSE),"")</f>
        <v>Vêtements</v>
      </c>
      <c r="D7" s="6" t="str">
        <f>IF($A7&lt;&gt;"",VLOOKUP($A7,T_stock[],COLUMN()-1,FALSE),"")</f>
        <v xml:space="preserve">Body </v>
      </c>
      <c r="E7" s="6" t="str">
        <f>IF($A7&lt;&gt;"",VLOOKUP($A7,T_stock[],COLUMN()-1,FALSE),"")</f>
        <v>1mois</v>
      </c>
      <c r="F7" s="32">
        <f>IF($A7&lt;&gt;"",VLOOKUP($A7,T_stock[],COLUMN()-1,FALSE),"")</f>
        <v>2000</v>
      </c>
      <c r="G7" s="32">
        <f>IF($A7&lt;&gt;"",VLOOKUP($A7,T_stock[],COLUMN()-1,FALSE),"")</f>
        <v>2500</v>
      </c>
      <c r="H7" s="6">
        <v>25</v>
      </c>
      <c r="I7" s="21"/>
    </row>
    <row r="8" spans="1:9" ht="16.5">
      <c r="A8" s="15" t="s">
        <v>52</v>
      </c>
      <c r="B8" s="6"/>
      <c r="C8" s="6" t="str">
        <f>IF($A8&lt;&gt;"",VLOOKUP($A8,T_stock[],COLUMN()-1,FALSE),"")</f>
        <v>Vêtements</v>
      </c>
      <c r="D8" s="6" t="str">
        <f>IF($A8&lt;&gt;"",VLOOKUP($A8,T_stock[],COLUMN()-1,FALSE),"")</f>
        <v xml:space="preserve">Body </v>
      </c>
      <c r="E8" s="6" t="str">
        <f>IF($A8&lt;&gt;"",VLOOKUP($A8,T_stock[],COLUMN()-1,FALSE),"")</f>
        <v>3mois</v>
      </c>
      <c r="F8" s="32">
        <f>IF($A8&lt;&gt;"",VLOOKUP($A8,T_stock[],COLUMN()-1,FALSE),"")</f>
        <v>3000</v>
      </c>
      <c r="G8" s="32">
        <f>IF($A8&lt;&gt;"",VLOOKUP($A8,T_stock[],COLUMN()-1,FALSE),"")</f>
        <v>4000</v>
      </c>
      <c r="H8" s="6">
        <v>25</v>
      </c>
      <c r="I8" s="21"/>
    </row>
    <row r="9" spans="1:9" ht="16.5">
      <c r="A9" s="15" t="s">
        <v>57</v>
      </c>
      <c r="B9" s="6"/>
      <c r="C9" s="6" t="str">
        <f>IF($A9&lt;&gt;"",VLOOKUP($A9,T_stock[],COLUMN()-1,FALSE),"")</f>
        <v>Nouveau-nés 1er age</v>
      </c>
      <c r="D9" s="6" t="str">
        <f>IF($A9&lt;&gt;"",VLOOKUP($A9,T_stock[],COLUMN()-1,FALSE),"")</f>
        <v xml:space="preserve">biberons </v>
      </c>
      <c r="E9" s="6" t="str">
        <f>IF($A9&lt;&gt;"",VLOOKUP($A9,T_stock[],COLUMN()-1,FALSE),"")</f>
        <v>0-6mois</v>
      </c>
      <c r="F9" s="32">
        <f>IF($A9&lt;&gt;"",VLOOKUP($A9,T_stock[],COLUMN()-1,FALSE),"")</f>
        <v>1000</v>
      </c>
      <c r="G9" s="32">
        <f>IF($A9&lt;&gt;"",VLOOKUP($A9,T_stock[],COLUMN()-1,FALSE),"")</f>
        <v>2000</v>
      </c>
      <c r="H9" s="6">
        <v>100</v>
      </c>
      <c r="I9" s="21"/>
    </row>
    <row r="10" spans="1:9" ht="16.5">
      <c r="A10" s="15" t="s">
        <v>59</v>
      </c>
      <c r="B10" s="6"/>
      <c r="C10" s="6" t="str">
        <f>IF($A10&lt;&gt;"",VLOOKUP($A10,T_stock[],COLUMN()-1,FALSE),"")</f>
        <v>Ballade bébé</v>
      </c>
      <c r="D10" s="6" t="str">
        <f>IF($A10&lt;&gt;"",VLOOKUP($A10,T_stock[],COLUMN()-1,FALSE),"")</f>
        <v>Poussettes Cannes</v>
      </c>
      <c r="E10" s="6"/>
      <c r="F10" s="32">
        <f>IF($A10&lt;&gt;"",VLOOKUP($A10,T_stock[],COLUMN()-1,FALSE),"")</f>
        <v>35000</v>
      </c>
      <c r="G10" s="32">
        <f>IF($A10&lt;&gt;"",VLOOKUP($A10,T_stock[],COLUMN()-1,FALSE),"")</f>
        <v>45000</v>
      </c>
      <c r="H10" s="6">
        <v>5</v>
      </c>
      <c r="I10" s="21"/>
    </row>
    <row r="11" spans="1:9" ht="16.5">
      <c r="A11" s="7" t="s">
        <v>21</v>
      </c>
      <c r="B11" s="8" t="s">
        <v>22</v>
      </c>
      <c r="C11" s="7">
        <f>SUBTOTAL(103,[Famille])</f>
        <v>6</v>
      </c>
      <c r="D11" s="7"/>
      <c r="E11" s="7"/>
      <c r="F11" s="33"/>
      <c r="G11" s="40" t="s">
        <v>23</v>
      </c>
      <c r="H11" s="7">
        <f>SUBTOTAL(109,[Quantité])</f>
        <v>195</v>
      </c>
      <c r="I11" s="17"/>
    </row>
  </sheetData>
  <sortState ref="A6">
    <sortCondition ref="A6"/>
  </sortState>
  <mergeCells count="1">
    <mergeCell ref="A2:H2"/>
  </mergeCells>
  <dataValidations count="4">
    <dataValidation type="list" allowBlank="1" showInputMessage="1" showErrorMessage="1" sqref="B5:B10">
      <formula1>Fournisseurs</formula1>
    </dataValidation>
    <dataValidation type="list" allowBlank="1" showInputMessage="1" showErrorMessage="1" sqref="C5:C10">
      <formula1>Familles</formula1>
    </dataValidation>
    <dataValidation type="list" allowBlank="1" showInputMessage="1" showErrorMessage="1" sqref="A5:A10">
      <formula1>OFFSET(Références,MATCH(A5&amp;"*",Références,0)-1,,COUNTIF(Références,A5&amp;"*"))</formula1>
    </dataValidation>
    <dataValidation type="list" allowBlank="1" showInputMessage="1" showErrorMessage="1" sqref="D5:D10">
      <formula1>Désignations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1"/>
  <dimension ref="A1:K5"/>
  <sheetViews>
    <sheetView workbookViewId="0">
      <pane ySplit="1" topLeftCell="A2" activePane="bottomLeft" state="frozen"/>
      <selection pane="bottomLeft" activeCell="B1" sqref="B1"/>
    </sheetView>
  </sheetViews>
  <sheetFormatPr baseColWidth="10" defaultRowHeight="15"/>
  <cols>
    <col min="1" max="1" width="15.5703125" customWidth="1"/>
    <col min="2" max="2" width="23.7109375" customWidth="1"/>
    <col min="3" max="3" width="14.5703125" bestFit="1" customWidth="1"/>
    <col min="4" max="4" width="30.85546875" bestFit="1" customWidth="1"/>
    <col min="5" max="5" width="28.140625" customWidth="1"/>
    <col min="6" max="6" width="23.5703125" bestFit="1" customWidth="1"/>
    <col min="7" max="7" width="28.28515625" bestFit="1" customWidth="1"/>
    <col min="8" max="8" width="40.42578125" bestFit="1" customWidth="1"/>
    <col min="9" max="9" width="25.28515625" bestFit="1" customWidth="1"/>
    <col min="10" max="11" width="25.28515625" customWidth="1"/>
  </cols>
  <sheetData>
    <row r="1" spans="1:11" ht="17.25">
      <c r="A1" s="19" t="s">
        <v>26</v>
      </c>
      <c r="B1" s="27" t="s">
        <v>28</v>
      </c>
      <c r="C1" s="19" t="s">
        <v>29</v>
      </c>
      <c r="D1" s="19" t="s">
        <v>30</v>
      </c>
      <c r="E1" s="19" t="s">
        <v>31</v>
      </c>
      <c r="F1" s="19" t="s">
        <v>32</v>
      </c>
      <c r="G1" s="19"/>
      <c r="H1" s="19"/>
      <c r="I1" s="19"/>
      <c r="J1" s="22"/>
      <c r="K1" s="22"/>
    </row>
    <row r="2" spans="1:11" ht="16.5">
      <c r="A2" t="s">
        <v>54</v>
      </c>
      <c r="B2" s="4" t="s">
        <v>29</v>
      </c>
      <c r="C2" s="18" t="s">
        <v>33</v>
      </c>
      <c r="D2" s="18" t="s">
        <v>34</v>
      </c>
      <c r="E2" s="18" t="s">
        <v>35</v>
      </c>
      <c r="F2" s="18" t="s">
        <v>36</v>
      </c>
    </row>
    <row r="3" spans="1:11" ht="16.5">
      <c r="A3" t="s">
        <v>55</v>
      </c>
      <c r="B3" s="4" t="s">
        <v>44</v>
      </c>
      <c r="C3" s="18" t="s">
        <v>37</v>
      </c>
      <c r="D3" s="18" t="s">
        <v>38</v>
      </c>
      <c r="E3" s="18" t="s">
        <v>39</v>
      </c>
      <c r="F3" s="18" t="s">
        <v>40</v>
      </c>
    </row>
    <row r="4" spans="1:11" ht="16.5">
      <c r="A4" t="s">
        <v>56</v>
      </c>
      <c r="B4" s="4" t="s">
        <v>31</v>
      </c>
      <c r="C4" s="18" t="s">
        <v>41</v>
      </c>
      <c r="D4" s="18"/>
      <c r="E4" s="18" t="s">
        <v>42</v>
      </c>
      <c r="F4" s="18"/>
    </row>
    <row r="5" spans="1:11" ht="16.5">
      <c r="B5" s="4" t="s">
        <v>45</v>
      </c>
      <c r="C5" s="18" t="s">
        <v>43</v>
      </c>
      <c r="D5" s="18"/>
      <c r="E5" s="18"/>
      <c r="F5" s="18"/>
    </row>
  </sheetData>
  <sortState ref="K2:K82">
    <sortCondition ref="K2:K8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"/>
  <sheetViews>
    <sheetView workbookViewId="0">
      <selection activeCell="E2" sqref="E2"/>
    </sheetView>
  </sheetViews>
  <sheetFormatPr baseColWidth="10" defaultRowHeight="15"/>
  <cols>
    <col min="1" max="1" width="21" customWidth="1"/>
  </cols>
  <sheetData>
    <row r="1" spans="1:5">
      <c r="A1" t="s">
        <v>64</v>
      </c>
      <c r="B1" t="s">
        <v>65</v>
      </c>
      <c r="C1" t="s">
        <v>66</v>
      </c>
      <c r="D1" t="s">
        <v>67</v>
      </c>
      <c r="E1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"/>
  <sheetViews>
    <sheetView tabSelected="1" workbookViewId="0">
      <selection activeCell="E1" sqref="E1:E1048576"/>
    </sheetView>
  </sheetViews>
  <sheetFormatPr baseColWidth="10" defaultRowHeight="15"/>
  <cols>
    <col min="1" max="1" width="11.5703125" customWidth="1"/>
    <col min="2" max="2" width="26.85546875" customWidth="1"/>
    <col min="3" max="3" width="18.7109375" customWidth="1"/>
    <col min="4" max="4" width="19.28515625" customWidth="1"/>
  </cols>
  <sheetData>
    <row r="1" spans="1:4">
      <c r="A1" t="s">
        <v>60</v>
      </c>
      <c r="B1" t="s">
        <v>61</v>
      </c>
      <c r="C1" t="s">
        <v>68</v>
      </c>
      <c r="D1" t="s">
        <v>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5"/>
  <dimension ref="A1"/>
  <sheetViews>
    <sheetView workbookViewId="0">
      <selection activeCell="B1" sqref="B1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Stock</vt:lpstr>
      <vt:lpstr>Sortie</vt:lpstr>
      <vt:lpstr>Entrée</vt:lpstr>
      <vt:lpstr>listes</vt:lpstr>
      <vt:lpstr>Récapitulatif dettes clients</vt:lpstr>
      <vt:lpstr>Récapitulatif journée</vt:lpstr>
      <vt:lpstr>Mode d'emploi</vt:lpstr>
      <vt:lpstr>Références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</dc:creator>
  <cp:lastModifiedBy>NABINE</cp:lastModifiedBy>
  <dcterms:created xsi:type="dcterms:W3CDTF">2013-03-21T16:38:46Z</dcterms:created>
  <dcterms:modified xsi:type="dcterms:W3CDTF">2014-12-31T00:02:09Z</dcterms:modified>
</cp:coreProperties>
</file>