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élanie\Downloads\"/>
    </mc:Choice>
  </mc:AlternateContent>
  <bookViews>
    <workbookView xWindow="0" yWindow="0" windowWidth="16392" windowHeight="5652" tabRatio="429" activeTab="1"/>
  </bookViews>
  <sheets>
    <sheet name="Stock" sheetId="5" r:id="rId1"/>
    <sheet name="Sortie" sheetId="2" r:id="rId2"/>
    <sheet name="Entrée" sheetId="3" r:id="rId3"/>
    <sheet name="listes" sheetId="7" r:id="rId4"/>
    <sheet name="Mode d'emploi" sheetId="8" r:id="rId5"/>
  </sheets>
  <definedNames>
    <definedName name="A_riveter">listes!$C$2:$C$100</definedName>
    <definedName name="Bouton">listes!$D$2:$D$100</definedName>
    <definedName name="Ciseaux">listes!$K$2:$K$100</definedName>
    <definedName name="Colle">listes!$E$2:$E99</definedName>
    <definedName name="Familles">OFFSET(listes!$B$2,,,COUNTA(listes!$B:$B),1)</definedName>
    <definedName name="Fil">listes!$F$2:$F99</definedName>
    <definedName name="Fournisseurs">OFFSET(listes!$A$2,,,COUNTA(listes!$A:$A),1)</definedName>
    <definedName name="Laine">listes!$G$2:$G$100</definedName>
    <definedName name="Mercerie">listes!$H$2:$H$100</definedName>
    <definedName name="Motif">listes!$I$2:$I$100</definedName>
    <definedName name="Outils">listes!$J$2:$J$100</definedName>
    <definedName name="Références">T_stock[Référence]</definedName>
  </definedNames>
  <calcPr calcId="152511"/>
</workbook>
</file>

<file path=xl/calcChain.xml><?xml version="1.0" encoding="utf-8"?>
<calcChain xmlns="http://schemas.openxmlformats.org/spreadsheetml/2006/main">
  <c r="A10" i="2" l="1"/>
  <c r="C10" i="2"/>
  <c r="D10" i="2"/>
  <c r="E10" i="2"/>
  <c r="H10" i="2" s="1"/>
  <c r="H175" i="5" l="1"/>
  <c r="J175" i="5" s="1"/>
  <c r="H174" i="5"/>
  <c r="J174" i="5" s="1"/>
  <c r="H173" i="5"/>
  <c r="J173" i="5" s="1"/>
  <c r="H172" i="5"/>
  <c r="J172" i="5" s="1"/>
  <c r="H171" i="5"/>
  <c r="J171" i="5" s="1"/>
  <c r="H170" i="5"/>
  <c r="J170" i="5" s="1"/>
  <c r="H169" i="5"/>
  <c r="J169" i="5" s="1"/>
  <c r="H168" i="5"/>
  <c r="J168" i="5" s="1"/>
  <c r="H167" i="5"/>
  <c r="J167" i="5" s="1"/>
  <c r="C158" i="3"/>
  <c r="D158" i="3"/>
  <c r="E158" i="3"/>
  <c r="F158" i="3"/>
  <c r="G158" i="3"/>
  <c r="C157" i="3"/>
  <c r="D157" i="3"/>
  <c r="E157" i="3"/>
  <c r="F157" i="3"/>
  <c r="G157" i="3"/>
  <c r="C156" i="3"/>
  <c r="D156" i="3"/>
  <c r="E156" i="3"/>
  <c r="F156" i="3"/>
  <c r="G156" i="3"/>
  <c r="C155" i="3"/>
  <c r="D155" i="3"/>
  <c r="E155" i="3"/>
  <c r="F155" i="3"/>
  <c r="G155" i="3"/>
  <c r="C154" i="3"/>
  <c r="D154" i="3"/>
  <c r="E154" i="3"/>
  <c r="F154" i="3"/>
  <c r="G154" i="3"/>
  <c r="C153" i="3"/>
  <c r="D153" i="3"/>
  <c r="E153" i="3"/>
  <c r="F153" i="3"/>
  <c r="G153" i="3"/>
  <c r="H166" i="5"/>
  <c r="J166" i="5" s="1"/>
  <c r="H165" i="5"/>
  <c r="J165" i="5" s="1"/>
  <c r="H164" i="5"/>
  <c r="J164" i="5" s="1"/>
  <c r="H163" i="5"/>
  <c r="J163" i="5" s="1"/>
  <c r="H162" i="5"/>
  <c r="J162" i="5" s="1"/>
  <c r="H161" i="5"/>
  <c r="J161" i="5" s="1"/>
  <c r="C152" i="3"/>
  <c r="D152" i="3"/>
  <c r="E152" i="3"/>
  <c r="F152" i="3"/>
  <c r="G152" i="3"/>
  <c r="C151" i="3"/>
  <c r="D151" i="3"/>
  <c r="E151" i="3"/>
  <c r="F151" i="3"/>
  <c r="G151" i="3"/>
  <c r="C150" i="3"/>
  <c r="D150" i="3"/>
  <c r="E150" i="3"/>
  <c r="F150" i="3"/>
  <c r="G150" i="3"/>
  <c r="C149" i="3"/>
  <c r="D149" i="3"/>
  <c r="E149" i="3"/>
  <c r="F149" i="3"/>
  <c r="G149" i="3"/>
  <c r="C148" i="3"/>
  <c r="D148" i="3"/>
  <c r="E148" i="3"/>
  <c r="F148" i="3"/>
  <c r="G148" i="3"/>
  <c r="C147" i="3"/>
  <c r="D147" i="3"/>
  <c r="E147" i="3"/>
  <c r="F147" i="3"/>
  <c r="G147" i="3"/>
  <c r="H160" i="5"/>
  <c r="J160" i="5" s="1"/>
  <c r="H159" i="5"/>
  <c r="J159" i="5" s="1"/>
  <c r="H158" i="5"/>
  <c r="J158" i="5" s="1"/>
  <c r="H157" i="5"/>
  <c r="J157" i="5" s="1"/>
  <c r="H156" i="5"/>
  <c r="J156" i="5" s="1"/>
  <c r="H155" i="5"/>
  <c r="J155" i="5" s="1"/>
  <c r="C146" i="3"/>
  <c r="D146" i="3"/>
  <c r="E146" i="3"/>
  <c r="F146" i="3"/>
  <c r="G146" i="3"/>
  <c r="C145" i="3"/>
  <c r="D145" i="3"/>
  <c r="E145" i="3"/>
  <c r="F145" i="3"/>
  <c r="G145" i="3"/>
  <c r="C144" i="3"/>
  <c r="D144" i="3"/>
  <c r="E144" i="3"/>
  <c r="F144" i="3"/>
  <c r="G144" i="3"/>
  <c r="C143" i="3"/>
  <c r="D143" i="3"/>
  <c r="E143" i="3"/>
  <c r="F143" i="3"/>
  <c r="G143" i="3"/>
  <c r="C142" i="3"/>
  <c r="D142" i="3"/>
  <c r="E142" i="3"/>
  <c r="F142" i="3"/>
  <c r="G142" i="3"/>
  <c r="C141" i="3"/>
  <c r="D141" i="3"/>
  <c r="E141" i="3"/>
  <c r="F141" i="3"/>
  <c r="G141" i="3"/>
  <c r="C140" i="3"/>
  <c r="D140" i="3"/>
  <c r="E140" i="3"/>
  <c r="F140" i="3"/>
  <c r="G140" i="3"/>
  <c r="C139" i="3"/>
  <c r="D139" i="3"/>
  <c r="E139" i="3"/>
  <c r="F139" i="3"/>
  <c r="G139" i="3"/>
  <c r="H154" i="5"/>
  <c r="J154" i="5" s="1"/>
  <c r="H153" i="5"/>
  <c r="J153" i="5" s="1"/>
  <c r="H152" i="5"/>
  <c r="J152" i="5" s="1"/>
  <c r="H151" i="5"/>
  <c r="J151" i="5" s="1"/>
  <c r="H150" i="5"/>
  <c r="J150" i="5" s="1"/>
  <c r="H149" i="5"/>
  <c r="J149" i="5" s="1"/>
  <c r="C138" i="3"/>
  <c r="D138" i="3"/>
  <c r="E138" i="3"/>
  <c r="F138" i="3"/>
  <c r="G138" i="3"/>
  <c r="H148" i="5"/>
  <c r="J148" i="5" s="1"/>
  <c r="H147" i="5"/>
  <c r="J147" i="5" s="1"/>
  <c r="H146" i="5"/>
  <c r="J146" i="5" s="1"/>
  <c r="C137" i="3"/>
  <c r="D137" i="3"/>
  <c r="E137" i="3"/>
  <c r="F137" i="3"/>
  <c r="G137" i="3"/>
  <c r="C136" i="3"/>
  <c r="D136" i="3"/>
  <c r="E136" i="3"/>
  <c r="F136" i="3"/>
  <c r="G136" i="3"/>
  <c r="C135" i="3"/>
  <c r="D135" i="3"/>
  <c r="E135" i="3"/>
  <c r="F135" i="3"/>
  <c r="G135" i="3"/>
  <c r="C134" i="3"/>
  <c r="D134" i="3"/>
  <c r="E134" i="3"/>
  <c r="F134" i="3"/>
  <c r="G134" i="3"/>
  <c r="C133" i="3"/>
  <c r="D133" i="3"/>
  <c r="E133" i="3"/>
  <c r="F133" i="3"/>
  <c r="G133" i="3"/>
  <c r="C132" i="3"/>
  <c r="D132" i="3"/>
  <c r="E132" i="3"/>
  <c r="F132" i="3"/>
  <c r="G132" i="3"/>
  <c r="H145" i="5"/>
  <c r="J145" i="5" s="1"/>
  <c r="H144" i="5"/>
  <c r="J144" i="5" s="1"/>
  <c r="H143" i="5"/>
  <c r="J143" i="5" s="1"/>
  <c r="H142" i="5"/>
  <c r="J142" i="5" s="1"/>
  <c r="H141" i="5"/>
  <c r="J141" i="5" s="1"/>
  <c r="H140" i="5"/>
  <c r="J140" i="5" s="1"/>
  <c r="C131" i="3"/>
  <c r="D131" i="3"/>
  <c r="E131" i="3"/>
  <c r="F131" i="3"/>
  <c r="G131" i="3"/>
  <c r="C130" i="3"/>
  <c r="D130" i="3"/>
  <c r="E130" i="3"/>
  <c r="F130" i="3"/>
  <c r="G130" i="3"/>
  <c r="C129" i="3"/>
  <c r="D129" i="3"/>
  <c r="E129" i="3"/>
  <c r="F129" i="3"/>
  <c r="G129" i="3"/>
  <c r="H139" i="5"/>
  <c r="J139" i="5" s="1"/>
  <c r="H138" i="5"/>
  <c r="J138" i="5" s="1"/>
  <c r="H137" i="5"/>
  <c r="J137" i="5" s="1"/>
  <c r="C128" i="3"/>
  <c r="D128" i="3"/>
  <c r="E128" i="3"/>
  <c r="F128" i="3"/>
  <c r="G128" i="3"/>
  <c r="C127" i="3"/>
  <c r="D127" i="3"/>
  <c r="E127" i="3"/>
  <c r="F127" i="3"/>
  <c r="G127" i="3"/>
  <c r="C126" i="3"/>
  <c r="D126" i="3"/>
  <c r="E126" i="3"/>
  <c r="F126" i="3"/>
  <c r="G126" i="3"/>
  <c r="C125" i="3"/>
  <c r="D125" i="3"/>
  <c r="E125" i="3"/>
  <c r="F125" i="3"/>
  <c r="G125" i="3"/>
  <c r="H136" i="5"/>
  <c r="J136" i="5" s="1"/>
  <c r="H135" i="5"/>
  <c r="J135" i="5" s="1"/>
  <c r="H134" i="5"/>
  <c r="J134" i="5" s="1"/>
  <c r="J133" i="5"/>
  <c r="C124" i="3"/>
  <c r="D124" i="3"/>
  <c r="E124" i="3"/>
  <c r="F124" i="3"/>
  <c r="G124" i="3"/>
  <c r="C123" i="3"/>
  <c r="D123" i="3"/>
  <c r="E123" i="3"/>
  <c r="F123" i="3"/>
  <c r="G123" i="3"/>
  <c r="C122" i="3"/>
  <c r="D122" i="3"/>
  <c r="E122" i="3"/>
  <c r="F122" i="3"/>
  <c r="G122" i="3"/>
  <c r="H132" i="5"/>
  <c r="J132" i="5" s="1"/>
  <c r="H131" i="5"/>
  <c r="J131" i="5" s="1"/>
  <c r="J130" i="5"/>
  <c r="C121" i="3"/>
  <c r="D121" i="3"/>
  <c r="E121" i="3"/>
  <c r="F121" i="3"/>
  <c r="G121" i="3"/>
  <c r="C120" i="3"/>
  <c r="D120" i="3"/>
  <c r="E120" i="3"/>
  <c r="F120" i="3"/>
  <c r="G120" i="3"/>
  <c r="H129" i="5"/>
  <c r="J129" i="5" s="1"/>
  <c r="H128" i="5"/>
  <c r="J128" i="5" s="1"/>
  <c r="C119" i="3"/>
  <c r="D119" i="3"/>
  <c r="E119" i="3"/>
  <c r="F119" i="3"/>
  <c r="G119" i="3"/>
  <c r="C118" i="3"/>
  <c r="D118" i="3"/>
  <c r="E118" i="3"/>
  <c r="F118" i="3"/>
  <c r="G118" i="3"/>
  <c r="H127" i="5"/>
  <c r="J127" i="5" s="1"/>
  <c r="H126" i="5"/>
  <c r="J126" i="5" s="1"/>
  <c r="C117" i="3"/>
  <c r="D117" i="3"/>
  <c r="E117" i="3"/>
  <c r="F117" i="3"/>
  <c r="G117" i="3"/>
  <c r="C116" i="3"/>
  <c r="D116" i="3"/>
  <c r="E116" i="3"/>
  <c r="F116" i="3"/>
  <c r="G116" i="3"/>
  <c r="C115" i="3"/>
  <c r="D115" i="3"/>
  <c r="E115" i="3"/>
  <c r="F115" i="3"/>
  <c r="G115" i="3"/>
  <c r="C114" i="3"/>
  <c r="D114" i="3"/>
  <c r="E114" i="3"/>
  <c r="F114" i="3"/>
  <c r="G114" i="3"/>
  <c r="C113" i="3"/>
  <c r="D113" i="3"/>
  <c r="E113" i="3"/>
  <c r="F113" i="3"/>
  <c r="G113" i="3"/>
  <c r="C112" i="3"/>
  <c r="D112" i="3"/>
  <c r="E112" i="3"/>
  <c r="F112" i="3"/>
  <c r="G112" i="3"/>
  <c r="C111" i="3"/>
  <c r="D111" i="3"/>
  <c r="E111" i="3"/>
  <c r="F111" i="3"/>
  <c r="G111" i="3"/>
  <c r="H125" i="5"/>
  <c r="J125" i="5" s="1"/>
  <c r="H124" i="5"/>
  <c r="J124" i="5" s="1"/>
  <c r="H123" i="5"/>
  <c r="J123" i="5" s="1"/>
  <c r="H122" i="5"/>
  <c r="J122" i="5" s="1"/>
  <c r="H121" i="5"/>
  <c r="J121" i="5" s="1"/>
  <c r="H120" i="5"/>
  <c r="J120" i="5" s="1"/>
  <c r="H119" i="5"/>
  <c r="J119" i="5" s="1"/>
  <c r="C110" i="3"/>
  <c r="D110" i="3"/>
  <c r="E110" i="3"/>
  <c r="F110" i="3"/>
  <c r="G110" i="3"/>
  <c r="C109" i="3"/>
  <c r="D109" i="3"/>
  <c r="E109" i="3"/>
  <c r="F109" i="3"/>
  <c r="G109" i="3"/>
  <c r="C108" i="3"/>
  <c r="D108" i="3"/>
  <c r="E108" i="3"/>
  <c r="F108" i="3"/>
  <c r="G108" i="3"/>
  <c r="C107" i="3"/>
  <c r="D107" i="3"/>
  <c r="E107" i="3"/>
  <c r="F107" i="3"/>
  <c r="G107" i="3"/>
  <c r="H118" i="5"/>
  <c r="J118" i="5" s="1"/>
  <c r="H117" i="5"/>
  <c r="J117" i="5" s="1"/>
  <c r="H116" i="5"/>
  <c r="J116" i="5" s="1"/>
  <c r="H115" i="5"/>
  <c r="J115" i="5" s="1"/>
  <c r="H114" i="5"/>
  <c r="J114" i="5" s="1"/>
  <c r="H113" i="5"/>
  <c r="J113" i="5" s="1"/>
  <c r="H112" i="5"/>
  <c r="J112" i="5" s="1"/>
  <c r="H111" i="5"/>
  <c r="J111" i="5" s="1"/>
  <c r="H110" i="5"/>
  <c r="J110" i="5" s="1"/>
  <c r="H109" i="5" l="1"/>
  <c r="J109" i="5" s="1"/>
  <c r="J108" i="5"/>
  <c r="C106" i="3"/>
  <c r="D106" i="3"/>
  <c r="E106" i="3"/>
  <c r="F106" i="3"/>
  <c r="G106" i="3"/>
  <c r="C105" i="3"/>
  <c r="D105" i="3"/>
  <c r="E105" i="3"/>
  <c r="F105" i="3"/>
  <c r="G105" i="3"/>
  <c r="C104" i="3"/>
  <c r="D104" i="3"/>
  <c r="E104" i="3"/>
  <c r="F104" i="3"/>
  <c r="G104" i="3"/>
  <c r="C103" i="3"/>
  <c r="D103" i="3"/>
  <c r="E103" i="3"/>
  <c r="F103" i="3"/>
  <c r="G103" i="3"/>
  <c r="C102" i="3"/>
  <c r="D102" i="3"/>
  <c r="E102" i="3"/>
  <c r="F102" i="3"/>
  <c r="G102" i="3"/>
  <c r="C101" i="3"/>
  <c r="D101" i="3"/>
  <c r="E101" i="3"/>
  <c r="F101" i="3"/>
  <c r="G101" i="3"/>
  <c r="C100" i="3"/>
  <c r="D100" i="3"/>
  <c r="E100" i="3"/>
  <c r="F100" i="3"/>
  <c r="G100" i="3"/>
  <c r="C99" i="3"/>
  <c r="D99" i="3"/>
  <c r="E99" i="3"/>
  <c r="F99" i="3"/>
  <c r="G99" i="3"/>
  <c r="C98" i="3"/>
  <c r="D98" i="3"/>
  <c r="E98" i="3"/>
  <c r="F98" i="3"/>
  <c r="G98" i="3"/>
  <c r="C97" i="3"/>
  <c r="D97" i="3"/>
  <c r="E97" i="3"/>
  <c r="F97" i="3"/>
  <c r="G97" i="3"/>
  <c r="C96" i="3"/>
  <c r="D96" i="3"/>
  <c r="E96" i="3"/>
  <c r="F96" i="3"/>
  <c r="G96" i="3"/>
  <c r="C95" i="3"/>
  <c r="D95" i="3"/>
  <c r="E95" i="3"/>
  <c r="F95" i="3"/>
  <c r="G95" i="3"/>
  <c r="C94" i="3"/>
  <c r="D94" i="3"/>
  <c r="E94" i="3"/>
  <c r="F94" i="3"/>
  <c r="G94" i="3"/>
  <c r="C93" i="3"/>
  <c r="D93" i="3"/>
  <c r="E93" i="3"/>
  <c r="F93" i="3"/>
  <c r="G93" i="3"/>
  <c r="J107" i="5"/>
  <c r="H106" i="5"/>
  <c r="J106" i="5" s="1"/>
  <c r="H105" i="5"/>
  <c r="J105" i="5" s="1"/>
  <c r="H104" i="5"/>
  <c r="J104" i="5" s="1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C92" i="3"/>
  <c r="D92" i="3"/>
  <c r="E92" i="3"/>
  <c r="F92" i="3"/>
  <c r="G92" i="3"/>
  <c r="C91" i="3"/>
  <c r="D91" i="3"/>
  <c r="E91" i="3"/>
  <c r="F91" i="3"/>
  <c r="G91" i="3"/>
  <c r="C90" i="3"/>
  <c r="D90" i="3"/>
  <c r="E90" i="3"/>
  <c r="F90" i="3"/>
  <c r="G90" i="3"/>
  <c r="C89" i="3"/>
  <c r="D89" i="3"/>
  <c r="E89" i="3"/>
  <c r="F89" i="3"/>
  <c r="G89" i="3"/>
  <c r="C88" i="3"/>
  <c r="D88" i="3"/>
  <c r="E88" i="3"/>
  <c r="F88" i="3"/>
  <c r="G88" i="3"/>
  <c r="C87" i="3"/>
  <c r="D87" i="3"/>
  <c r="E87" i="3"/>
  <c r="F87" i="3"/>
  <c r="G87" i="3"/>
  <c r="C86" i="3"/>
  <c r="D86" i="3"/>
  <c r="E86" i="3"/>
  <c r="F86" i="3"/>
  <c r="G86" i="3"/>
  <c r="C85" i="3"/>
  <c r="D85" i="3"/>
  <c r="E85" i="3"/>
  <c r="F85" i="3"/>
  <c r="G85" i="3"/>
  <c r="C84" i="3"/>
  <c r="D84" i="3"/>
  <c r="E84" i="3"/>
  <c r="F84" i="3"/>
  <c r="G84" i="3"/>
  <c r="C83" i="3"/>
  <c r="D83" i="3"/>
  <c r="E83" i="3"/>
  <c r="F83" i="3"/>
  <c r="G83" i="3"/>
  <c r="C82" i="3"/>
  <c r="D82" i="3"/>
  <c r="E82" i="3"/>
  <c r="F82" i="3"/>
  <c r="G82" i="3"/>
  <c r="C81" i="3"/>
  <c r="D81" i="3"/>
  <c r="E81" i="3"/>
  <c r="F81" i="3"/>
  <c r="G81" i="3"/>
  <c r="C80" i="3"/>
  <c r="D80" i="3"/>
  <c r="E80" i="3"/>
  <c r="F80" i="3"/>
  <c r="G80" i="3"/>
  <c r="C79" i="3"/>
  <c r="D79" i="3"/>
  <c r="E79" i="3"/>
  <c r="F79" i="3"/>
  <c r="G79" i="3"/>
  <c r="C78" i="3"/>
  <c r="D78" i="3"/>
  <c r="E78" i="3"/>
  <c r="F78" i="3"/>
  <c r="G78" i="3"/>
  <c r="C77" i="3"/>
  <c r="D77" i="3"/>
  <c r="E77" i="3"/>
  <c r="F77" i="3"/>
  <c r="G77" i="3"/>
  <c r="C76" i="3"/>
  <c r="D76" i="3"/>
  <c r="E76" i="3"/>
  <c r="F76" i="3"/>
  <c r="G76" i="3"/>
  <c r="C75" i="3"/>
  <c r="D75" i="3"/>
  <c r="E75" i="3"/>
  <c r="F75" i="3"/>
  <c r="G75" i="3"/>
  <c r="C74" i="3"/>
  <c r="D74" i="3"/>
  <c r="E74" i="3"/>
  <c r="F74" i="3"/>
  <c r="G74" i="3"/>
  <c r="C73" i="3"/>
  <c r="D73" i="3"/>
  <c r="E73" i="3"/>
  <c r="F73" i="3"/>
  <c r="G73" i="3"/>
  <c r="C70" i="3"/>
  <c r="C71" i="3"/>
  <c r="C72" i="3"/>
  <c r="D72" i="3"/>
  <c r="E72" i="3"/>
  <c r="F72" i="3"/>
  <c r="G72" i="3"/>
  <c r="C64" i="3"/>
  <c r="C65" i="3"/>
  <c r="C66" i="3"/>
  <c r="C67" i="3"/>
  <c r="C68" i="3"/>
  <c r="C69" i="3"/>
  <c r="D61" i="3"/>
  <c r="D62" i="3"/>
  <c r="D63" i="3"/>
  <c r="D64" i="3"/>
  <c r="D65" i="3"/>
  <c r="D66" i="3"/>
  <c r="D67" i="3"/>
  <c r="D68" i="3"/>
  <c r="D69" i="3"/>
  <c r="D70" i="3"/>
  <c r="D71" i="3"/>
  <c r="C63" i="3"/>
  <c r="H93" i="5"/>
  <c r="J93" i="5" s="1"/>
  <c r="H75" i="5"/>
  <c r="J75" i="5" s="1"/>
  <c r="H86" i="5"/>
  <c r="J86" i="5" s="1"/>
  <c r="H87" i="5"/>
  <c r="J87" i="5" s="1"/>
  <c r="H84" i="5"/>
  <c r="J84" i="5" s="1"/>
  <c r="H92" i="5"/>
  <c r="J92" i="5" s="1"/>
  <c r="H91" i="5"/>
  <c r="J91" i="5" s="1"/>
  <c r="H44" i="5"/>
  <c r="J44" i="5" s="1"/>
  <c r="H45" i="5"/>
  <c r="J45" i="5" s="1"/>
  <c r="H41" i="5"/>
  <c r="J41" i="5" s="1"/>
  <c r="H79" i="5"/>
  <c r="J79" i="5" s="1"/>
  <c r="H76" i="5"/>
  <c r="J76" i="5" s="1"/>
  <c r="H77" i="5"/>
  <c r="J77" i="5" s="1"/>
  <c r="H74" i="5"/>
  <c r="J74" i="5" s="1"/>
  <c r="H78" i="5"/>
  <c r="J78" i="5" s="1"/>
  <c r="H5" i="5"/>
  <c r="J5" i="5" s="1"/>
  <c r="H80" i="5"/>
  <c r="J80" i="5" s="1"/>
  <c r="H83" i="5"/>
  <c r="J83" i="5" s="1"/>
  <c r="H82" i="5"/>
  <c r="J82" i="5" s="1"/>
  <c r="H29" i="5"/>
  <c r="J29" i="5" s="1"/>
  <c r="H66" i="5"/>
  <c r="J66" i="5" s="1"/>
  <c r="H27" i="5"/>
  <c r="J27" i="5" s="1"/>
  <c r="H81" i="5"/>
  <c r="J81" i="5" s="1"/>
  <c r="H28" i="5"/>
  <c r="J28" i="5" s="1"/>
  <c r="H51" i="5"/>
  <c r="J51" i="5" s="1"/>
  <c r="H50" i="5"/>
  <c r="J50" i="5" s="1"/>
  <c r="H49" i="5"/>
  <c r="J49" i="5" s="1"/>
  <c r="H48" i="5"/>
  <c r="J48" i="5" s="1"/>
  <c r="H89" i="5"/>
  <c r="J89" i="5" s="1"/>
  <c r="G65" i="3"/>
  <c r="F65" i="3"/>
  <c r="E65" i="3"/>
  <c r="C59" i="3"/>
  <c r="E64" i="3" l="1"/>
  <c r="F64" i="3"/>
  <c r="G64" i="3"/>
  <c r="C9" i="2"/>
  <c r="D9" i="2"/>
  <c r="E9" i="2"/>
  <c r="H9" i="2" s="1"/>
  <c r="E66" i="3" l="1"/>
  <c r="E67" i="3"/>
  <c r="E68" i="3"/>
  <c r="E69" i="3"/>
  <c r="E70" i="3"/>
  <c r="F66" i="3"/>
  <c r="F67" i="3"/>
  <c r="F68" i="3"/>
  <c r="F69" i="3"/>
  <c r="F70" i="3"/>
  <c r="G66" i="3"/>
  <c r="G67" i="3"/>
  <c r="G68" i="3"/>
  <c r="G69" i="3"/>
  <c r="G70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D5" i="2" s="1"/>
  <c r="F10" i="3"/>
  <c r="G10" i="3"/>
  <c r="E5" i="2" s="1"/>
  <c r="C11" i="3"/>
  <c r="D11" i="3"/>
  <c r="C6" i="2" s="1"/>
  <c r="E11" i="3"/>
  <c r="D6" i="2" s="1"/>
  <c r="F11" i="3"/>
  <c r="G11" i="3"/>
  <c r="E6" i="2" s="1"/>
  <c r="H6" i="2" s="1"/>
  <c r="C12" i="3"/>
  <c r="D12" i="3"/>
  <c r="E12" i="3"/>
  <c r="F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C8" i="2" s="1"/>
  <c r="E19" i="3"/>
  <c r="D8" i="2" s="1"/>
  <c r="F19" i="3"/>
  <c r="G19" i="3"/>
  <c r="E8" i="2" s="1"/>
  <c r="H8" i="2" s="1"/>
  <c r="C20" i="3"/>
  <c r="D20" i="3"/>
  <c r="E20" i="3"/>
  <c r="F20" i="3"/>
  <c r="G20" i="3"/>
  <c r="C21" i="3"/>
  <c r="D21" i="3"/>
  <c r="E21" i="3"/>
  <c r="F21" i="3"/>
  <c r="G21" i="3"/>
  <c r="C22" i="3"/>
  <c r="D22" i="3"/>
  <c r="E22" i="3"/>
  <c r="F22" i="3"/>
  <c r="G22" i="3"/>
  <c r="C23" i="3"/>
  <c r="D23" i="3"/>
  <c r="E23" i="3"/>
  <c r="F23" i="3"/>
  <c r="G23" i="3"/>
  <c r="C24" i="3"/>
  <c r="D24" i="3"/>
  <c r="E24" i="3"/>
  <c r="F24" i="3"/>
  <c r="G24" i="3"/>
  <c r="C25" i="3"/>
  <c r="D25" i="3"/>
  <c r="E25" i="3"/>
  <c r="F25" i="3"/>
  <c r="G25" i="3"/>
  <c r="C26" i="3"/>
  <c r="D26" i="3"/>
  <c r="E26" i="3"/>
  <c r="F26" i="3"/>
  <c r="G26" i="3"/>
  <c r="C27" i="3"/>
  <c r="D27" i="3"/>
  <c r="C7" i="2" s="1"/>
  <c r="E27" i="3"/>
  <c r="D7" i="2" s="1"/>
  <c r="F27" i="3"/>
  <c r="G27" i="3"/>
  <c r="E7" i="2" s="1"/>
  <c r="H7" i="2" s="1"/>
  <c r="C28" i="3"/>
  <c r="D28" i="3"/>
  <c r="E28" i="3"/>
  <c r="F28" i="3"/>
  <c r="G28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C32" i="3"/>
  <c r="D32" i="3"/>
  <c r="E32" i="3"/>
  <c r="F32" i="3"/>
  <c r="G32" i="3"/>
  <c r="C33" i="3"/>
  <c r="D33" i="3"/>
  <c r="E33" i="3"/>
  <c r="F33" i="3"/>
  <c r="G33" i="3"/>
  <c r="C34" i="3"/>
  <c r="D34" i="3"/>
  <c r="E34" i="3"/>
  <c r="F34" i="3"/>
  <c r="G34" i="3"/>
  <c r="C35" i="3"/>
  <c r="D35" i="3"/>
  <c r="E35" i="3"/>
  <c r="F35" i="3"/>
  <c r="G35" i="3"/>
  <c r="C36" i="3"/>
  <c r="D36" i="3"/>
  <c r="E36" i="3"/>
  <c r="F36" i="3"/>
  <c r="G36" i="3"/>
  <c r="C37" i="3"/>
  <c r="D37" i="3"/>
  <c r="E37" i="3"/>
  <c r="F37" i="3"/>
  <c r="G37" i="3"/>
  <c r="C38" i="3"/>
  <c r="D38" i="3"/>
  <c r="E38" i="3"/>
  <c r="F38" i="3"/>
  <c r="G38" i="3"/>
  <c r="C39" i="3"/>
  <c r="D39" i="3"/>
  <c r="E39" i="3"/>
  <c r="F39" i="3"/>
  <c r="G39" i="3"/>
  <c r="C40" i="3"/>
  <c r="D40" i="3"/>
  <c r="E40" i="3"/>
  <c r="F40" i="3"/>
  <c r="G40" i="3"/>
  <c r="C41" i="3"/>
  <c r="D41" i="3"/>
  <c r="E41" i="3"/>
  <c r="F41" i="3"/>
  <c r="G41" i="3"/>
  <c r="C42" i="3"/>
  <c r="D42" i="3"/>
  <c r="E42" i="3"/>
  <c r="F42" i="3"/>
  <c r="G42" i="3"/>
  <c r="C43" i="3"/>
  <c r="D43" i="3"/>
  <c r="E43" i="3"/>
  <c r="F43" i="3"/>
  <c r="G43" i="3"/>
  <c r="C44" i="3"/>
  <c r="D44" i="3"/>
  <c r="E44" i="3"/>
  <c r="F44" i="3"/>
  <c r="G44" i="3"/>
  <c r="C45" i="3"/>
  <c r="D45" i="3"/>
  <c r="E45" i="3"/>
  <c r="F45" i="3"/>
  <c r="G45" i="3"/>
  <c r="C46" i="3"/>
  <c r="D46" i="3"/>
  <c r="E46" i="3"/>
  <c r="F46" i="3"/>
  <c r="G46" i="3"/>
  <c r="C47" i="3"/>
  <c r="D47" i="3"/>
  <c r="E47" i="3"/>
  <c r="F47" i="3"/>
  <c r="G47" i="3"/>
  <c r="C48" i="3"/>
  <c r="D48" i="3"/>
  <c r="E48" i="3"/>
  <c r="F48" i="3"/>
  <c r="G48" i="3"/>
  <c r="C49" i="3"/>
  <c r="D49" i="3"/>
  <c r="E49" i="3"/>
  <c r="F49" i="3"/>
  <c r="G49" i="3"/>
  <c r="C50" i="3"/>
  <c r="D50" i="3"/>
  <c r="E50" i="3"/>
  <c r="F50" i="3"/>
  <c r="G50" i="3"/>
  <c r="C51" i="3"/>
  <c r="D51" i="3"/>
  <c r="E51" i="3"/>
  <c r="F51" i="3"/>
  <c r="G51" i="3"/>
  <c r="C52" i="3"/>
  <c r="D52" i="3"/>
  <c r="E52" i="3"/>
  <c r="F52" i="3"/>
  <c r="G52" i="3"/>
  <c r="C53" i="3"/>
  <c r="D53" i="3"/>
  <c r="E53" i="3"/>
  <c r="F53" i="3"/>
  <c r="G53" i="3"/>
  <c r="C54" i="3"/>
  <c r="D54" i="3"/>
  <c r="E54" i="3"/>
  <c r="F54" i="3"/>
  <c r="G54" i="3"/>
  <c r="C55" i="3"/>
  <c r="D55" i="3"/>
  <c r="E55" i="3"/>
  <c r="F55" i="3"/>
  <c r="G55" i="3"/>
  <c r="C56" i="3"/>
  <c r="D56" i="3"/>
  <c r="E56" i="3"/>
  <c r="F56" i="3"/>
  <c r="G56" i="3"/>
  <c r="C57" i="3"/>
  <c r="D57" i="3"/>
  <c r="E57" i="3"/>
  <c r="F57" i="3"/>
  <c r="G57" i="3"/>
  <c r="C58" i="3"/>
  <c r="D58" i="3"/>
  <c r="E58" i="3"/>
  <c r="F58" i="3"/>
  <c r="G58" i="3"/>
  <c r="D59" i="3"/>
  <c r="E59" i="3"/>
  <c r="F59" i="3"/>
  <c r="G59" i="3"/>
  <c r="C60" i="3"/>
  <c r="D60" i="3"/>
  <c r="E60" i="3"/>
  <c r="F60" i="3"/>
  <c r="G60" i="3"/>
  <c r="C61" i="3"/>
  <c r="F61" i="3"/>
  <c r="G61" i="3"/>
  <c r="C62" i="3"/>
  <c r="E62" i="3"/>
  <c r="F62" i="3"/>
  <c r="G62" i="3"/>
  <c r="E63" i="3"/>
  <c r="F63" i="3"/>
  <c r="G63" i="3"/>
  <c r="E71" i="3"/>
  <c r="F71" i="3"/>
  <c r="G71" i="3"/>
  <c r="F5" i="3"/>
  <c r="G5" i="3"/>
  <c r="D5" i="3"/>
  <c r="E5" i="3"/>
  <c r="C5" i="3"/>
  <c r="H8" i="5"/>
  <c r="J8" i="5" s="1"/>
  <c r="H6" i="5"/>
  <c r="J6" i="5" s="1"/>
  <c r="H7" i="5"/>
  <c r="J7" i="5" s="1"/>
  <c r="H9" i="5"/>
  <c r="J9" i="5" s="1"/>
  <c r="H10" i="5"/>
  <c r="J10" i="5" s="1"/>
  <c r="H11" i="5"/>
  <c r="J11" i="5" s="1"/>
  <c r="H12" i="5"/>
  <c r="J12" i="5" s="1"/>
  <c r="H13" i="5"/>
  <c r="J13" i="5" s="1"/>
  <c r="H14" i="5"/>
  <c r="J14" i="5" s="1"/>
  <c r="H15" i="5"/>
  <c r="J15" i="5" s="1"/>
  <c r="H16" i="5"/>
  <c r="J16" i="5" s="1"/>
  <c r="H17" i="5"/>
  <c r="J17" i="5" s="1"/>
  <c r="H18" i="5"/>
  <c r="J18" i="5" s="1"/>
  <c r="H19" i="5"/>
  <c r="J19" i="5" s="1"/>
  <c r="H20" i="5"/>
  <c r="J20" i="5" s="1"/>
  <c r="H21" i="5"/>
  <c r="J21" i="5" s="1"/>
  <c r="H22" i="5"/>
  <c r="J22" i="5" s="1"/>
  <c r="H23" i="5"/>
  <c r="J23" i="5" s="1"/>
  <c r="H24" i="5"/>
  <c r="J24" i="5" s="1"/>
  <c r="H25" i="5"/>
  <c r="J25" i="5" s="1"/>
  <c r="H26" i="5"/>
  <c r="J26" i="5" s="1"/>
  <c r="H30" i="5"/>
  <c r="J30" i="5" s="1"/>
  <c r="H31" i="5"/>
  <c r="J31" i="5" s="1"/>
  <c r="H32" i="5"/>
  <c r="J32" i="5" s="1"/>
  <c r="H33" i="5"/>
  <c r="J33" i="5" s="1"/>
  <c r="H34" i="5"/>
  <c r="J34" i="5" s="1"/>
  <c r="H35" i="5"/>
  <c r="J35" i="5" s="1"/>
  <c r="H36" i="5"/>
  <c r="J36" i="5" s="1"/>
  <c r="H37" i="5"/>
  <c r="J37" i="5" s="1"/>
  <c r="H38" i="5"/>
  <c r="J38" i="5" s="1"/>
  <c r="H39" i="5"/>
  <c r="J39" i="5" s="1"/>
  <c r="H40" i="5"/>
  <c r="J40" i="5" s="1"/>
  <c r="H42" i="5"/>
  <c r="J42" i="5" s="1"/>
  <c r="H43" i="5"/>
  <c r="J43" i="5" s="1"/>
  <c r="H46" i="5"/>
  <c r="J46" i="5" s="1"/>
  <c r="H47" i="5"/>
  <c r="J47" i="5" s="1"/>
  <c r="H52" i="5"/>
  <c r="J52" i="5" s="1"/>
  <c r="H53" i="5"/>
  <c r="J53" i="5" s="1"/>
  <c r="H54" i="5"/>
  <c r="J54" i="5" s="1"/>
  <c r="H55" i="5"/>
  <c r="J55" i="5" s="1"/>
  <c r="H56" i="5"/>
  <c r="J56" i="5" s="1"/>
  <c r="H57" i="5"/>
  <c r="J57" i="5" s="1"/>
  <c r="H58" i="5"/>
  <c r="J58" i="5" s="1"/>
  <c r="H59" i="5"/>
  <c r="J59" i="5" s="1"/>
  <c r="H60" i="5"/>
  <c r="J60" i="5" s="1"/>
  <c r="H61" i="5"/>
  <c r="J61" i="5" s="1"/>
  <c r="H62" i="5"/>
  <c r="J62" i="5" s="1"/>
  <c r="H63" i="5"/>
  <c r="J63" i="5" s="1"/>
  <c r="H64" i="5"/>
  <c r="J64" i="5" s="1"/>
  <c r="H65" i="5"/>
  <c r="J65" i="5" s="1"/>
  <c r="H67" i="5"/>
  <c r="J67" i="5" s="1"/>
  <c r="H68" i="5"/>
  <c r="J68" i="5" s="1"/>
  <c r="H69" i="5"/>
  <c r="J69" i="5" s="1"/>
  <c r="H70" i="5"/>
  <c r="J70" i="5" s="1"/>
  <c r="H71" i="5"/>
  <c r="J71" i="5" s="1"/>
  <c r="H72" i="5"/>
  <c r="J72" i="5" s="1"/>
  <c r="H73" i="5"/>
  <c r="J73" i="5" s="1"/>
  <c r="H85" i="5"/>
  <c r="J85" i="5" s="1"/>
  <c r="H90" i="5"/>
  <c r="J90" i="5" s="1"/>
  <c r="H88" i="5"/>
  <c r="J88" i="5" s="1"/>
  <c r="A5" i="2"/>
  <c r="F11" i="2"/>
  <c r="H159" i="3"/>
  <c r="C159" i="3" l="1"/>
  <c r="C5" i="2"/>
  <c r="A6" i="2"/>
  <c r="A7" i="2" s="1"/>
  <c r="A8" i="2" s="1"/>
  <c r="A9" i="2" s="1"/>
  <c r="C176" i="5"/>
  <c r="H176" i="5"/>
  <c r="H5" i="2"/>
  <c r="D11" i="2"/>
</calcChain>
</file>

<file path=xl/comments1.xml><?xml version="1.0" encoding="utf-8"?>
<comments xmlns="http://schemas.openxmlformats.org/spreadsheetml/2006/main">
  <authors>
    <author>GB</author>
  </authors>
  <commentList>
    <comment ref="A176" authorId="0" shapeId="0">
      <text>
        <r>
          <rPr>
            <b/>
            <sz val="9"/>
            <color indexed="81"/>
            <rFont val="Tahoma"/>
          </rPr>
          <t>Pour saisir la référence numérique la faire précéder d'un apostrophe (non affiché)</t>
        </r>
        <r>
          <rPr>
            <sz val="9"/>
            <color indexed="81"/>
            <rFont val="Tahoma"/>
          </rPr>
          <t xml:space="preserve">
</t>
        </r>
      </text>
    </comment>
    <comment ref="K176" authorId="0" shape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GB</author>
  </authors>
  <commentList>
    <comment ref="B11" authorId="0" shapeId="0">
      <text>
        <r>
          <rPr>
            <b/>
            <sz val="9"/>
            <color indexed="81"/>
            <rFont val="Tahoma"/>
          </rPr>
          <t xml:space="preserve">La saisie du/des premiers chiffres permet de raccourcir la liste si le tableau "Stock" est trié sur référence </t>
        </r>
        <r>
          <rPr>
            <sz val="9"/>
            <color indexed="81"/>
            <rFont val="Tahoma"/>
          </rPr>
          <t xml:space="preserve">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GB</author>
  </authors>
  <commentList>
    <comment ref="A159" authorId="0" shapeId="0">
      <text>
        <r>
          <rPr>
            <b/>
            <sz val="9"/>
            <color indexed="81"/>
            <rFont val="Tahoma"/>
          </rPr>
          <t xml:space="preserve">La saisie du/des premiers chiffres permet de raccourcir la liste si le tableau "Stock" est trié sur référence </t>
        </r>
        <r>
          <rPr>
            <sz val="9"/>
            <color indexed="81"/>
            <rFont val="Tahoma"/>
          </rPr>
          <t xml:space="preserve">
</t>
        </r>
      </text>
    </comment>
    <comment ref="I159" authorId="0" shapeId="0">
      <text>
        <r>
          <rPr>
            <b/>
            <sz val="9"/>
            <color indexed="81"/>
            <rFont val="Tahoma"/>
            <family val="2"/>
          </rPr>
          <t>TAB sur cellule gauche
ou clic droit insérer lignes
aggrandi le tableau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<sst xmlns="http://schemas.openxmlformats.org/spreadsheetml/2006/main" count="1094" uniqueCount="389">
  <si>
    <t>Référence</t>
  </si>
  <si>
    <t>Famille</t>
  </si>
  <si>
    <t>Désignation</t>
  </si>
  <si>
    <t>Taille</t>
  </si>
  <si>
    <t>Fournisseur</t>
  </si>
  <si>
    <t>Prix Vente</t>
  </si>
  <si>
    <t>Etat</t>
  </si>
  <si>
    <t xml:space="preserve">Commandé </t>
  </si>
  <si>
    <t>Sortie du stock</t>
  </si>
  <si>
    <t>N°</t>
  </si>
  <si>
    <t>Remise</t>
  </si>
  <si>
    <t>Quantité</t>
  </si>
  <si>
    <t>Prix Total</t>
  </si>
  <si>
    <t>Paiement</t>
  </si>
  <si>
    <t>Entrée de stock</t>
  </si>
  <si>
    <t>Achat HT</t>
  </si>
  <si>
    <t>AGD</t>
  </si>
  <si>
    <t>Bouton</t>
  </si>
  <si>
    <t>Cœur marron et beige</t>
  </si>
  <si>
    <t>Rond fushia fille</t>
  </si>
  <si>
    <t>Rond turquoise Kidz</t>
  </si>
  <si>
    <t>Rond jaune smiley</t>
  </si>
  <si>
    <t>23464</t>
  </si>
  <si>
    <t>Cœur bois</t>
  </si>
  <si>
    <t>230916</t>
  </si>
  <si>
    <t>Voiture rouge et blanc</t>
  </si>
  <si>
    <t>230123</t>
  </si>
  <si>
    <t>Petite fleur Blanc nacré</t>
  </si>
  <si>
    <t>240926</t>
  </si>
  <si>
    <t>231379</t>
  </si>
  <si>
    <t>Rond rose gravé</t>
  </si>
  <si>
    <t>230612</t>
  </si>
  <si>
    <t>Rond rose bord gravé</t>
  </si>
  <si>
    <t>231260</t>
  </si>
  <si>
    <t>Rond gris marbré</t>
  </si>
  <si>
    <t>230912</t>
  </si>
  <si>
    <t>Voiture bleu et blanc</t>
  </si>
  <si>
    <t>Bateau bleu</t>
  </si>
  <si>
    <t>251224</t>
  </si>
  <si>
    <t>Rond bleu lune</t>
  </si>
  <si>
    <t>250654</t>
  </si>
  <si>
    <t>251320</t>
  </si>
  <si>
    <t>251144</t>
  </si>
  <si>
    <t>Carré beige rainure</t>
  </si>
  <si>
    <t>250753</t>
  </si>
  <si>
    <t>Rond rose tâcheté</t>
  </si>
  <si>
    <t>280578</t>
  </si>
  <si>
    <t>Coccinelle jaune</t>
  </si>
  <si>
    <t>280439</t>
  </si>
  <si>
    <t>Petit rond gris clair et foncé</t>
  </si>
  <si>
    <t>Grand rond gris clair et foncé</t>
  </si>
  <si>
    <t>300436</t>
  </si>
  <si>
    <t>Carré gris rainure</t>
  </si>
  <si>
    <t>290663</t>
  </si>
  <si>
    <t>Cœur x3 métal</t>
  </si>
  <si>
    <t>290472</t>
  </si>
  <si>
    <t>Petit cœur métal</t>
  </si>
  <si>
    <t>Grand cœur métal</t>
  </si>
  <si>
    <t>300498</t>
  </si>
  <si>
    <t>Ovale noir</t>
  </si>
  <si>
    <t>300779</t>
  </si>
  <si>
    <t>Rond noir rainures blanches</t>
  </si>
  <si>
    <t>300831</t>
  </si>
  <si>
    <t>Noir gravé ancre</t>
  </si>
  <si>
    <t xml:space="preserve">Rond doré et noir </t>
  </si>
  <si>
    <t>320170</t>
  </si>
  <si>
    <t>330302</t>
  </si>
  <si>
    <t>Grand rond violet</t>
  </si>
  <si>
    <t>32003</t>
  </si>
  <si>
    <t>Grand rond gris et noir</t>
  </si>
  <si>
    <t>33030</t>
  </si>
  <si>
    <t>Très grand métal cœur</t>
  </si>
  <si>
    <t>Achat
HT</t>
  </si>
  <si>
    <t>Prix
Vente</t>
  </si>
  <si>
    <t>Stock
Actuel</t>
  </si>
  <si>
    <t>Stock
Limite</t>
  </si>
  <si>
    <t>Total</t>
  </si>
  <si>
    <t>Total entrées</t>
  </si>
  <si>
    <t>nombres</t>
  </si>
  <si>
    <t>quantités</t>
  </si>
  <si>
    <t>Modification
inventaire</t>
  </si>
  <si>
    <t>211424</t>
  </si>
  <si>
    <t>211572</t>
  </si>
  <si>
    <t>211068</t>
  </si>
  <si>
    <t>18</t>
  </si>
  <si>
    <t>20</t>
  </si>
  <si>
    <t>3016</t>
  </si>
  <si>
    <t>31</t>
  </si>
  <si>
    <t>319</t>
  </si>
  <si>
    <t>327</t>
  </si>
  <si>
    <t>3342</t>
  </si>
  <si>
    <t>3392</t>
  </si>
  <si>
    <t>3393</t>
  </si>
  <si>
    <t>3394</t>
  </si>
  <si>
    <t>3500</t>
  </si>
  <si>
    <t>3842</t>
  </si>
  <si>
    <t>3855 1</t>
  </si>
  <si>
    <t>3855 2</t>
  </si>
  <si>
    <t>3855 3</t>
  </si>
  <si>
    <t>3857</t>
  </si>
  <si>
    <t>3882</t>
  </si>
  <si>
    <t>42</t>
  </si>
  <si>
    <t>478</t>
  </si>
  <si>
    <t>5255</t>
  </si>
  <si>
    <t>582</t>
  </si>
  <si>
    <t>583</t>
  </si>
  <si>
    <t>610960</t>
  </si>
  <si>
    <t>98</t>
  </si>
  <si>
    <t>PARITYS</t>
  </si>
  <si>
    <t>Motif</t>
  </si>
  <si>
    <t>Drapeau anglais</t>
  </si>
  <si>
    <t>Ecusson fleur lys</t>
  </si>
  <si>
    <t>Drapeau français</t>
  </si>
  <si>
    <t>Cœur paillette noir</t>
  </si>
  <si>
    <t>Poupées russes</t>
  </si>
  <si>
    <t>Cœur tweed</t>
  </si>
  <si>
    <t>Cœur paillette rouge</t>
  </si>
  <si>
    <t>Fleur rose</t>
  </si>
  <si>
    <t>Tête de mort brillante</t>
  </si>
  <si>
    <t>3 cœurs brillants rouges</t>
  </si>
  <si>
    <t>3 fleurs brillantes roses</t>
  </si>
  <si>
    <t>Danseuse brillante</t>
  </si>
  <si>
    <t>Timbre Tour Eiffel</t>
  </si>
  <si>
    <t>Rond racing</t>
  </si>
  <si>
    <t>Chat</t>
  </si>
  <si>
    <t>A riveter</t>
  </si>
  <si>
    <t>Œillet noir</t>
  </si>
  <si>
    <t>5mm</t>
  </si>
  <si>
    <t>Fil</t>
  </si>
  <si>
    <t>Lastex blanc</t>
  </si>
  <si>
    <t>Lastex noir</t>
  </si>
  <si>
    <t>Colle</t>
  </si>
  <si>
    <t>HT2</t>
  </si>
  <si>
    <t>Œillet argent</t>
  </si>
  <si>
    <t>8mm</t>
  </si>
  <si>
    <t>Mercerie</t>
  </si>
  <si>
    <t>Attache bretelle blanche</t>
  </si>
  <si>
    <t>Craie blanche</t>
  </si>
  <si>
    <t>Attache bretelle noire</t>
  </si>
  <si>
    <t>Aimant</t>
  </si>
  <si>
    <t>Pelote épingles</t>
  </si>
  <si>
    <t>Epingles Bohin 100g</t>
  </si>
  <si>
    <t>Epingles tête verre</t>
  </si>
  <si>
    <t>30x0,60</t>
  </si>
  <si>
    <t>Epingles Bohin 50g</t>
  </si>
  <si>
    <t>?</t>
  </si>
  <si>
    <t>Remailleur</t>
  </si>
  <si>
    <t>St Pierre marine</t>
  </si>
  <si>
    <t>Date</t>
  </si>
  <si>
    <t>Fournisseurs</t>
  </si>
  <si>
    <t>Familles</t>
  </si>
  <si>
    <t>Etat du stock</t>
  </si>
  <si>
    <t>201036</t>
  </si>
  <si>
    <t>LEFORT</t>
  </si>
  <si>
    <t>98 72 648</t>
  </si>
  <si>
    <t>98 72 100</t>
  </si>
  <si>
    <t>St Pierre blanc</t>
  </si>
  <si>
    <t>St Pierre noir</t>
  </si>
  <si>
    <t>Mètre automatic</t>
  </si>
  <si>
    <t>Mètre ruban</t>
  </si>
  <si>
    <t>Fermoir Julia</t>
  </si>
  <si>
    <t>Fermoir Emilia</t>
  </si>
  <si>
    <t>Pelote tomate</t>
  </si>
  <si>
    <t>Câblé cheval vert noir</t>
  </si>
  <si>
    <t>Fusette blanc</t>
  </si>
  <si>
    <t>Fusette noir</t>
  </si>
  <si>
    <t>Chouette</t>
  </si>
  <si>
    <t>Strass</t>
  </si>
  <si>
    <t>Papillon</t>
  </si>
  <si>
    <t>Mouton</t>
  </si>
  <si>
    <t>Chien</t>
  </si>
  <si>
    <t>Ciseaux</t>
  </si>
  <si>
    <t>A broder</t>
  </si>
  <si>
    <t>Outils</t>
  </si>
  <si>
    <t>Pince coupante</t>
  </si>
  <si>
    <t>Pince plate</t>
  </si>
  <si>
    <t>Laine</t>
  </si>
  <si>
    <t>Boîte à laine</t>
  </si>
  <si>
    <t>Fiskars universel</t>
  </si>
  <si>
    <t>Lingère</t>
  </si>
  <si>
    <t>98 72 180</t>
  </si>
  <si>
    <t>Fermoir Lucia</t>
  </si>
  <si>
    <t>maxi</t>
  </si>
  <si>
    <t>junior</t>
  </si>
  <si>
    <t>mini</t>
  </si>
  <si>
    <t>21cm</t>
  </si>
  <si>
    <t>petit</t>
  </si>
  <si>
    <t>moyen</t>
  </si>
  <si>
    <t>grand</t>
  </si>
  <si>
    <t>7cm</t>
  </si>
  <si>
    <t>14cm</t>
  </si>
  <si>
    <t>11cm</t>
  </si>
  <si>
    <t>1000m</t>
  </si>
  <si>
    <t>98 36210 592</t>
  </si>
  <si>
    <t>Fil à bâtir rose</t>
  </si>
  <si>
    <t>Fil à bâtir blanc</t>
  </si>
  <si>
    <t>98 36210 100</t>
  </si>
  <si>
    <t>334 40 10</t>
  </si>
  <si>
    <t>Câblé cheval vert blanc</t>
  </si>
  <si>
    <t>282201</t>
  </si>
  <si>
    <t>334 40 310</t>
  </si>
  <si>
    <t>334 50 10</t>
  </si>
  <si>
    <t>334 50 310</t>
  </si>
  <si>
    <t>923101</t>
  </si>
  <si>
    <t>282101</t>
  </si>
  <si>
    <t>403712</t>
  </si>
  <si>
    <t>321111</t>
  </si>
  <si>
    <t>159951</t>
  </si>
  <si>
    <t>282209</t>
  </si>
  <si>
    <t>611321</t>
  </si>
  <si>
    <t>611862</t>
  </si>
  <si>
    <t>615151</t>
  </si>
  <si>
    <t>615158</t>
  </si>
  <si>
    <t>615159</t>
  </si>
  <si>
    <t>923103</t>
  </si>
  <si>
    <t>925156</t>
  </si>
  <si>
    <t>6702431</t>
  </si>
  <si>
    <t>6702601</t>
  </si>
  <si>
    <t>32713411</t>
  </si>
  <si>
    <t>32713414</t>
  </si>
  <si>
    <t>98752100</t>
  </si>
  <si>
    <t>98752180</t>
  </si>
  <si>
    <t>925157</t>
  </si>
  <si>
    <t>Motifs divers (LEFORT)</t>
  </si>
  <si>
    <t>Coude Nigal noir</t>
  </si>
  <si>
    <t>Coude Kleiber noir daim</t>
  </si>
  <si>
    <t>Coude Kleiber noir imitation cuir</t>
  </si>
  <si>
    <t>Coude Kleiber gris daim</t>
  </si>
  <si>
    <t xml:space="preserve">Coude Kleiber marron </t>
  </si>
  <si>
    <t>Coude Nigal vert sapin</t>
  </si>
  <si>
    <t>Coude Pronty kaki</t>
  </si>
  <si>
    <t>Coude Union Knopf kaki</t>
  </si>
  <si>
    <t>Coude Nigal kaki</t>
  </si>
  <si>
    <t>Coude Kleiber marron imitation cuir</t>
  </si>
  <si>
    <t>Coude Nigal rouge</t>
  </si>
  <si>
    <t>Coude Pronty beige</t>
  </si>
  <si>
    <t>Coude Pic&amp;malice beige</t>
  </si>
  <si>
    <t>00000</t>
  </si>
  <si>
    <t>148/12</t>
  </si>
  <si>
    <t>181/12</t>
  </si>
  <si>
    <t>212/12</t>
  </si>
  <si>
    <t>165/11</t>
  </si>
  <si>
    <t>150/12</t>
  </si>
  <si>
    <t>149/12</t>
  </si>
  <si>
    <t>144/11</t>
  </si>
  <si>
    <t>182/12</t>
  </si>
  <si>
    <t>183/12</t>
  </si>
  <si>
    <t>Coude Kleiber marine imitation cuir</t>
  </si>
  <si>
    <t>130/12</t>
  </si>
  <si>
    <t>213/12</t>
  </si>
  <si>
    <t>151/12</t>
  </si>
  <si>
    <t>152/12</t>
  </si>
  <si>
    <t>Thermocollant quick vert foncé</t>
  </si>
  <si>
    <t>Thermocollant quick marron foncé</t>
  </si>
  <si>
    <t>Thermocollant quick gris foncé</t>
  </si>
  <si>
    <t>Thermocollant quick bordeaux</t>
  </si>
  <si>
    <t>Thermocollant quick ciel jean's</t>
  </si>
  <si>
    <t>Thermocollant quick jean's</t>
  </si>
  <si>
    <t>123/11</t>
  </si>
  <si>
    <t>Thermcollant quick marine</t>
  </si>
  <si>
    <t>126/11</t>
  </si>
  <si>
    <t>128/11</t>
  </si>
  <si>
    <t>129/11</t>
  </si>
  <si>
    <t>134/11</t>
  </si>
  <si>
    <t>135/12</t>
  </si>
  <si>
    <t>132/12</t>
  </si>
  <si>
    <t>Thermocollant quick marine</t>
  </si>
  <si>
    <t>Thermocollant quick blanc</t>
  </si>
  <si>
    <t>Thermocollant quick écru</t>
  </si>
  <si>
    <t>Thermocollant quick gris clair</t>
  </si>
  <si>
    <t>Thermocollant quick beige</t>
  </si>
  <si>
    <t>136/12</t>
  </si>
  <si>
    <t>138/12</t>
  </si>
  <si>
    <t>127/12</t>
  </si>
  <si>
    <t>133/12</t>
  </si>
  <si>
    <t xml:space="preserve">Aiguilles à main </t>
  </si>
  <si>
    <t>090/12</t>
  </si>
  <si>
    <t>091/12</t>
  </si>
  <si>
    <t>1/5</t>
  </si>
  <si>
    <t>3/9</t>
  </si>
  <si>
    <t>093/12</t>
  </si>
  <si>
    <t>094/12</t>
  </si>
  <si>
    <t>5/10</t>
  </si>
  <si>
    <t>Aiguilles machine</t>
  </si>
  <si>
    <t>245/11</t>
  </si>
  <si>
    <t>250/12</t>
  </si>
  <si>
    <t>70 80 90</t>
  </si>
  <si>
    <t>251/12</t>
  </si>
  <si>
    <t>Epingles en acier n°4</t>
  </si>
  <si>
    <t>Epingles tête verre (Lefort)</t>
  </si>
  <si>
    <t>082/12</t>
  </si>
  <si>
    <t>140/12</t>
  </si>
  <si>
    <t>050/12</t>
  </si>
  <si>
    <t>051/12</t>
  </si>
  <si>
    <t>Agrafes pantalon x3 argent</t>
  </si>
  <si>
    <t>Agrafes pantalon x3 noir</t>
  </si>
  <si>
    <t>081/12</t>
  </si>
  <si>
    <t>Agrafes à ressort x14 noir</t>
  </si>
  <si>
    <t>Agrafes à ressort x14 argent</t>
  </si>
  <si>
    <t>Agrafes à jupe x6 noir</t>
  </si>
  <si>
    <t>099/11</t>
  </si>
  <si>
    <t>080/12</t>
  </si>
  <si>
    <t>Boutons pression argent divers</t>
  </si>
  <si>
    <t>Boutons pression Prym x4</t>
  </si>
  <si>
    <t>Boutons pression x6 noir</t>
  </si>
  <si>
    <t>Boutons pression Pic&amp;malice x10</t>
  </si>
  <si>
    <t>080/11</t>
  </si>
  <si>
    <t>085/12</t>
  </si>
  <si>
    <t>084/12</t>
  </si>
  <si>
    <t>133/11</t>
  </si>
  <si>
    <t>17mm</t>
  </si>
  <si>
    <t>13mm</t>
  </si>
  <si>
    <t>11mm</t>
  </si>
  <si>
    <t>Bouton magnétique Bohin</t>
  </si>
  <si>
    <t>135/11</t>
  </si>
  <si>
    <t>9mm</t>
  </si>
  <si>
    <t>096/11</t>
  </si>
  <si>
    <t>7mm</t>
  </si>
  <si>
    <t>184/10</t>
  </si>
  <si>
    <t>18mm</t>
  </si>
  <si>
    <t>Boutons magnétique Bohin</t>
  </si>
  <si>
    <t>Ampoule</t>
  </si>
  <si>
    <t>Roulette à patron</t>
  </si>
  <si>
    <t>096/10</t>
  </si>
  <si>
    <t>097/10</t>
  </si>
  <si>
    <t>10mm</t>
  </si>
  <si>
    <t>101/12</t>
  </si>
  <si>
    <t>096/12</t>
  </si>
  <si>
    <t>Boutons pression Prym x12 noir</t>
  </si>
  <si>
    <t>Boutons pression Prym x24 noir</t>
  </si>
  <si>
    <t>Boutons pression Prym x24 transparent</t>
  </si>
  <si>
    <t>Boutons pression Prym x20 noir</t>
  </si>
  <si>
    <t>158/10</t>
  </si>
  <si>
    <t>158/12</t>
  </si>
  <si>
    <t>Boutons pression x18 noir</t>
  </si>
  <si>
    <t>Boutons pression Prym x18 transparent</t>
  </si>
  <si>
    <t>Attache soutien-gorge blanc</t>
  </si>
  <si>
    <t>Attache soutien-gorge ivoire</t>
  </si>
  <si>
    <t>Attache soutien-gorge noir</t>
  </si>
  <si>
    <t>196/12</t>
  </si>
  <si>
    <t>196/11</t>
  </si>
  <si>
    <t>196/10</t>
  </si>
  <si>
    <t>123/13</t>
  </si>
  <si>
    <t>123/14</t>
  </si>
  <si>
    <t>123/15</t>
  </si>
  <si>
    <t>124/13</t>
  </si>
  <si>
    <t>124/14</t>
  </si>
  <si>
    <t>124/15</t>
  </si>
  <si>
    <t>Bord manche marine foncé</t>
  </si>
  <si>
    <t>Bord manche gris clair</t>
  </si>
  <si>
    <t>Bord manche écru</t>
  </si>
  <si>
    <t>Bord manche marron</t>
  </si>
  <si>
    <t>Bord bas blanc</t>
  </si>
  <si>
    <t>190/12</t>
  </si>
  <si>
    <t>190/13</t>
  </si>
  <si>
    <t>Bord manche marine clair</t>
  </si>
  <si>
    <t>190/14</t>
  </si>
  <si>
    <t>190/16</t>
  </si>
  <si>
    <t>293/12</t>
  </si>
  <si>
    <t>190/15</t>
  </si>
  <si>
    <t>Bobinettes pour tricot</t>
  </si>
  <si>
    <t>Aiguilles à tricoter 2,5mm</t>
  </si>
  <si>
    <t>Aiguilles à tricoter 3mm</t>
  </si>
  <si>
    <t xml:space="preserve"> Aiguilles à tricoter 3,5mm</t>
  </si>
  <si>
    <t>Aiguilles à tricoter 4mm</t>
  </si>
  <si>
    <t>171/12</t>
  </si>
  <si>
    <t>171/13</t>
  </si>
  <si>
    <t>074/12</t>
  </si>
  <si>
    <t>30cm</t>
  </si>
  <si>
    <t>100/12</t>
  </si>
  <si>
    <t>100/13</t>
  </si>
  <si>
    <t>131/14</t>
  </si>
  <si>
    <t>Baleine soutien-gorge</t>
  </si>
  <si>
    <t>17 80</t>
  </si>
  <si>
    <t>17 90</t>
  </si>
  <si>
    <t>17 85</t>
  </si>
  <si>
    <t>17 105</t>
  </si>
  <si>
    <t>17 110</t>
  </si>
  <si>
    <t>17 115</t>
  </si>
  <si>
    <t>Baleine soutien-gorge x2</t>
  </si>
  <si>
    <t>Ampliforme mousse x2 n°291</t>
  </si>
  <si>
    <t>Ampliforme mousse x2 n°290</t>
  </si>
  <si>
    <t>Ampliforme mousse x2 n°</t>
  </si>
  <si>
    <t>Ampliforme mousse x2 n°242</t>
  </si>
  <si>
    <t>Ampliforme mousse x2 n°295</t>
  </si>
  <si>
    <t>372/11</t>
  </si>
  <si>
    <t>372/12</t>
  </si>
  <si>
    <t>277/12</t>
  </si>
  <si>
    <t>255/11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</si>
</sst>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MV Boli"/>
    </font>
    <font>
      <sz val="11"/>
      <name val="MV Boli"/>
    </font>
    <font>
      <sz val="24"/>
      <color theme="1" tint="0.14999847407452621"/>
      <name val="MV Boli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MV Boli"/>
    </font>
    <font>
      <sz val="9"/>
      <color indexed="81"/>
      <name val="Tahoma"/>
    </font>
    <font>
      <b/>
      <sz val="9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C4070"/>
        <bgColor indexed="64"/>
      </patternFill>
    </fill>
    <fill>
      <patternFill patternType="solid">
        <fgColor rgb="FFECBEC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2">
      <alignment horizontal="center" vertical="center"/>
    </xf>
    <xf numFmtId="0" fontId="3" fillId="4" borderId="1"/>
  </cellStyleXfs>
  <cellXfs count="39">
    <xf numFmtId="0" fontId="0" fillId="0" borderId="0" xfId="0"/>
    <xf numFmtId="0" fontId="3" fillId="4" borderId="1" xfId="3"/>
    <xf numFmtId="164" fontId="3" fillId="4" borderId="1" xfId="3" applyNumberFormat="1"/>
    <xf numFmtId="165" fontId="3" fillId="4" borderId="1" xfId="3" applyNumberFormat="1"/>
    <xf numFmtId="49" fontId="3" fillId="4" borderId="1" xfId="3" applyNumberFormat="1"/>
    <xf numFmtId="0" fontId="3" fillId="4" borderId="1" xfId="3" applyNumberFormat="1"/>
    <xf numFmtId="0" fontId="2" fillId="3" borderId="3" xfId="2" applyBorder="1">
      <alignment horizontal="center" vertical="center"/>
    </xf>
    <xf numFmtId="0" fontId="3" fillId="4" borderId="4" xfId="3" applyBorder="1"/>
    <xf numFmtId="165" fontId="3" fillId="4" borderId="4" xfId="3" applyNumberFormat="1" applyBorder="1"/>
    <xf numFmtId="0" fontId="3" fillId="4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right"/>
    </xf>
    <xf numFmtId="0" fontId="3" fillId="4" borderId="4" xfId="0" applyNumberFormat="1" applyFont="1" applyFill="1" applyBorder="1" applyAlignment="1" applyProtection="1"/>
    <xf numFmtId="0" fontId="3" fillId="4" borderId="4" xfId="0" applyNumberFormat="1" applyFont="1" applyFill="1" applyBorder="1" applyAlignment="1" applyProtection="1">
      <alignment horizontal="right"/>
    </xf>
    <xf numFmtId="0" fontId="2" fillId="3" borderId="3" xfId="2" applyBorder="1" applyAlignment="1">
      <alignment horizontal="center" vertical="center" wrapText="1"/>
    </xf>
    <xf numFmtId="0" fontId="3" fillId="4" borderId="4" xfId="3" applyNumberFormat="1" applyBorder="1"/>
    <xf numFmtId="164" fontId="3" fillId="4" borderId="4" xfId="3" applyNumberFormat="1" applyBorder="1"/>
    <xf numFmtId="0" fontId="3" fillId="4" borderId="1" xfId="0" applyNumberFormat="1" applyFont="1" applyFill="1" applyBorder="1" applyAlignment="1" applyProtection="1">
      <alignment readingOrder="2"/>
    </xf>
    <xf numFmtId="49" fontId="3" fillId="4" borderId="4" xfId="3" applyNumberFormat="1" applyBorder="1"/>
    <xf numFmtId="49" fontId="3" fillId="4" borderId="1" xfId="3" quotePrefix="1" applyNumberFormat="1"/>
    <xf numFmtId="49" fontId="3" fillId="4" borderId="1" xfId="3" applyNumberFormat="1" applyFont="1"/>
    <xf numFmtId="49" fontId="3" fillId="4" borderId="4" xfId="3" applyNumberFormat="1" applyFont="1" applyBorder="1"/>
    <xf numFmtId="0" fontId="3" fillId="4" borderId="1" xfId="0" applyFont="1" applyFill="1" applyBorder="1" applyAlignment="1" applyProtection="1"/>
    <xf numFmtId="0" fontId="3" fillId="4" borderId="1" xfId="3" applyAlignment="1">
      <alignment readingOrder="2"/>
    </xf>
    <xf numFmtId="0" fontId="7" fillId="3" borderId="2" xfId="2" applyFont="1" applyFill="1" applyBorder="1" applyAlignment="1">
      <alignment horizontal="center" vertical="center"/>
    </xf>
    <xf numFmtId="14" fontId="3" fillId="4" borderId="1" xfId="3" applyNumberFormat="1"/>
    <xf numFmtId="14" fontId="3" fillId="4" borderId="4" xfId="3" applyNumberFormat="1" applyBorder="1"/>
    <xf numFmtId="0" fontId="0" fillId="0" borderId="0" xfId="0" quotePrefix="1"/>
    <xf numFmtId="0" fontId="3" fillId="4" borderId="1" xfId="3" applyBorder="1"/>
    <xf numFmtId="0" fontId="3" fillId="4" borderId="1" xfId="3" applyFont="1"/>
    <xf numFmtId="0" fontId="7" fillId="3" borderId="0" xfId="2" applyFont="1" applyFill="1" applyBorder="1" applyAlignment="1">
      <alignment horizontal="center" vertical="center"/>
    </xf>
    <xf numFmtId="0" fontId="3" fillId="4" borderId="4" xfId="3" applyBorder="1" applyAlignment="1">
      <alignment readingOrder="2"/>
    </xf>
    <xf numFmtId="49" fontId="2" fillId="3" borderId="3" xfId="2" applyNumberFormat="1" applyBorder="1">
      <alignment horizontal="center" vertical="center"/>
    </xf>
    <xf numFmtId="49" fontId="3" fillId="4" borderId="1" xfId="0" applyNumberFormat="1" applyFont="1" applyFill="1" applyBorder="1" applyAlignment="1" applyProtection="1"/>
    <xf numFmtId="49" fontId="0" fillId="0" borderId="0" xfId="0" applyNumberFormat="1"/>
    <xf numFmtId="49" fontId="3" fillId="4" borderId="1" xfId="3" quotePrefix="1" applyNumberFormat="1" applyAlignment="1">
      <alignment horizontal="left"/>
    </xf>
    <xf numFmtId="49" fontId="3" fillId="4" borderId="4" xfId="3" quotePrefix="1" applyNumberFormat="1" applyBorder="1"/>
    <xf numFmtId="16" fontId="3" fillId="4" borderId="4" xfId="3" quotePrefix="1" applyNumberFormat="1" applyBorder="1"/>
    <xf numFmtId="0" fontId="3" fillId="4" borderId="4" xfId="3" quotePrefix="1" applyBorder="1"/>
    <xf numFmtId="0" fontId="4" fillId="2" borderId="0" xfId="1" applyFont="1" applyAlignment="1">
      <alignment horizontal="center"/>
    </xf>
  </cellXfs>
  <cellStyles count="4">
    <cellStyle name="Neutre" xfId="1" builtinId="28"/>
    <cellStyle name="Normal" xfId="0" builtinId="0"/>
    <cellStyle name="Style 1" xfId="2"/>
    <cellStyle name="Style 2" xfId="3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  <protection locked="1" hidden="0"/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border outline="0"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30" formatCode="@"/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  <vertical/>
        <horizontal/>
      </border>
    </dxf>
    <dxf>
      <border diagonalUp="0" diagonalDown="0">
        <left style="thin">
          <color rgb="FF7F7F7F"/>
        </left>
        <right style="thin">
          <color rgb="FF7F7F7F"/>
        </right>
        <top style="thin">
          <color rgb="FF7F7F7F"/>
        </top>
        <bottom/>
        <vertical/>
        <horizontal/>
      </border>
    </dxf>
    <dxf>
      <numFmt numFmtId="165" formatCode="#,##0.00\ &quot;€&quot;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19" formatCode="dd/mm/yyyy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165" formatCode="#,##0.00\ &quot;€&quot;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numFmt numFmtId="0" formatCode="General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/>
      </border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64" formatCode="dd/mm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2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alignment horizontal="general" vertical="bottom" textRotation="0" wrapText="0" relative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0" formatCode="General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0" formatCode="General"/>
      <border outline="0">
        <left style="thin">
          <color rgb="FF7F7F7F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V Boli"/>
        <scheme val="none"/>
      </font>
      <numFmt numFmtId="30" formatCode="@"/>
      <fill>
        <patternFill patternType="solid">
          <fgColor indexed="64"/>
          <bgColor rgb="FFECBEC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  <protection locked="1" hidden="0"/>
    </dxf>
    <dxf>
      <numFmt numFmtId="30" formatCode="@"/>
    </dxf>
    <dxf>
      <border outline="0">
        <top style="thin">
          <color rgb="FF7F7F7F"/>
        </top>
      </border>
    </dxf>
    <dxf>
      <border outline="0">
        <top style="thin">
          <color auto="1"/>
        </top>
        <bottom style="thin">
          <color rgb="FF7F7F7F"/>
        </bottom>
      </border>
    </dxf>
    <dxf>
      <border outline="0">
        <bottom style="thin">
          <color auto="1"/>
        </bottom>
      </border>
    </dxf>
    <dxf>
      <alignment horizontal="center" vertical="center" textRotation="0" wrapText="1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E7AFB4"/>
      <color rgb="FFECBEC2"/>
      <color rgb="FFEE9CB9"/>
      <color rgb="FFDC4070"/>
      <color rgb="FFFF0066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</xdr:row>
      <xdr:rowOff>123824</xdr:rowOff>
    </xdr:from>
    <xdr:to>
      <xdr:col>11</xdr:col>
      <xdr:colOff>190500</xdr:colOff>
      <xdr:row>30</xdr:row>
      <xdr:rowOff>76199</xdr:rowOff>
    </xdr:to>
    <xdr:sp macro="" textlink="">
      <xdr:nvSpPr>
        <xdr:cNvPr id="2" name="ZoneTexte 1"/>
        <xdr:cNvSpPr txBox="1"/>
      </xdr:nvSpPr>
      <xdr:spPr>
        <a:xfrm>
          <a:off x="476250" y="314324"/>
          <a:ext cx="8096250" cy="54768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tableaux excel reconduisent automatiquement les formules lors de l'insertion de lignes qui peuvent se faire </a:t>
          </a:r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/>
            <a:t>en utilisant la touche TAB (au-dessus</a:t>
          </a:r>
          <a:r>
            <a:rPr lang="fr-FR" sz="1100" baseline="0"/>
            <a:t> du verrouillage clavier) sur la dernière cellule en bas à droite avant ligne total</a:t>
          </a:r>
        </a:p>
        <a:p>
          <a:r>
            <a:rPr lang="fr-FR" sz="1100" baseline="0"/>
            <a:t>- en faisant clic droit sur la ligne total et "insérer ligne au dessus" . Si plusieurs lignes sélectionnées autant sont insérées.</a:t>
          </a:r>
        </a:p>
        <a:p>
          <a:r>
            <a:rPr lang="fr-FR" sz="1100" baseline="0"/>
            <a:t>Ils peuvent être triés en fonction des rubriques.</a:t>
          </a:r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r>
            <a:rPr lang="fr-FR"/>
            <a:t> </a:t>
          </a:r>
        </a:p>
        <a:p>
          <a:r>
            <a:rPr lang="fr-FR" sz="1100" baseline="0"/>
            <a:t>Si le tableau "Stock" est trié sur référence cela permet d'avoir  la saisie de la référence plus facile dans "Entrée" et "Sortie".</a:t>
          </a:r>
        </a:p>
        <a:p>
          <a:endParaRPr lang="fr-FR" sz="1100" baseline="0"/>
        </a:p>
        <a:p>
          <a:r>
            <a:rPr lang="fr-FR" sz="1100" baseline="0"/>
            <a:t>Les références et leur caractéristiques sont insérées dans la feuille "Stock" en une seule ligne. Des listes utilisées en validation permettent une saisie plus rapide en évitant les erreurs.</a:t>
          </a:r>
        </a:p>
        <a:p>
          <a:endParaRPr lang="fr-FR" sz="1100" baseline="0"/>
        </a:p>
        <a:p>
          <a:r>
            <a:rPr lang="fr-FR" sz="1100"/>
            <a:t>Dans les feuilles "Sortie" et "Entrée" l'on </a:t>
          </a:r>
          <a:r>
            <a:rPr lang="fr-FR" sz="1100" baseline="0"/>
            <a:t> choisi la référence dans la liste.</a:t>
          </a:r>
        </a:p>
        <a:p>
          <a:r>
            <a:rPr lang="fr-FR" sz="1100" baseline="0"/>
            <a:t>Si l'on saisi le début de la référence la liste est raccoucie.</a:t>
          </a:r>
        </a:p>
        <a:p>
          <a:r>
            <a:rPr lang="fr-FR" sz="1100" baseline="0"/>
            <a:t>Ensuite l'on obtient ses caractéristiques et il suffit de saisir la quantité, la date et éventuellement le prix s'il est modifié,</a:t>
          </a:r>
        </a:p>
        <a:p>
          <a:r>
            <a:rPr lang="fr-FR" sz="1100" baseline="0"/>
            <a:t>Le fournisseur n'est présent que dans "Entrée" car une même référence peut avoir plusieurs fournisseurs.</a:t>
          </a:r>
        </a:p>
        <a:p>
          <a:endParaRPr lang="fr-FR" sz="1100" baseline="0"/>
        </a:p>
        <a:p>
          <a:r>
            <a:rPr lang="fr-FR" sz="1100"/>
            <a:t>La feuille "listes" permet de regrouper les différentes rubriques pour éviter les erreurs de saisie. Il suffit d'nsérer un nouvel élément pour que la fiste se mette à jour.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4" name="T_stock" displayName="T_stock" ref="A4:K176" totalsRowCount="1" headerRowDxfId="65" headerRowBorderDxfId="64" tableBorderDxfId="63" totalsRowBorderDxfId="62" headerRowCellStyle="Style 1" dataCellStyle="Style 2">
  <autoFilter ref="A4:K175"/>
  <sortState ref="A5:K93">
    <sortCondition ref="A5:A93"/>
  </sortState>
  <tableColumns count="11">
    <tableColumn id="12" name="Référence" dataDxfId="61" totalsRowDxfId="60" dataCellStyle="Style 2"/>
    <tableColumn id="1" name="Famille" totalsRowLabel="Total" dataDxfId="59" totalsRowDxfId="58" dataCellStyle="Style 2"/>
    <tableColumn id="2" name="Désignation" totalsRowFunction="count" dataDxfId="57" totalsRowDxfId="56" dataCellStyle="Style 2"/>
    <tableColumn id="3" name="Taille" totalsRowDxfId="55" dataCellStyle="Style 2"/>
    <tableColumn id="5" name="Achat_x000a_HT" dataDxfId="54" totalsRowDxfId="53" dataCellStyle="Style 2"/>
    <tableColumn id="6" name="Prix_x000a_Vente" dataDxfId="52" totalsRowDxfId="51" dataCellStyle="Style 2"/>
    <tableColumn id="7" name="Modification_x000a_inventaire" dataDxfId="50" totalsRowDxfId="49" dataCellStyle="Style 2"/>
    <tableColumn id="8" name="Stock_x000a_Actuel" totalsRowFunction="sum" dataDxfId="48" totalsRowDxfId="47" dataCellStyle="Style 2">
      <calculatedColumnFormula>IF($A5&lt;&gt;0,G5+SUMPRODUCT((T_entrée[Référence]=$A5)*T_entrée[Quantité])-SUMPRODUCT((T_sortie[Référence]=$A5)*T_sortie[Quantité]),0)</calculatedColumnFormula>
    </tableColumn>
    <tableColumn id="9" name="Stock_x000a_Limite" totalsRowDxfId="46" dataCellStyle="Style 2"/>
    <tableColumn id="10" name="Etat" dataDxfId="45" totalsRowDxfId="44" dataCellStyle="Style 2">
      <calculatedColumnFormula>IF(H5&lt;I5,"à Cder "&amp;T_stock[[#This Row],[Stock
Limite]]-T_stock[[#This Row],[Stock
Actuel]],"")</calculatedColumnFormula>
    </tableColumn>
    <tableColumn id="11" name="Commandé " dataDxfId="43" totalsRowDxfId="42" dataCellStyle="Style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_sortie" displayName="T_sortie" ref="A4:J11" totalsRowCount="1" headerRowDxfId="41" headerRowBorderDxfId="40" tableBorderDxfId="39" totalsRowBorderDxfId="38" headerRowCellStyle="Style 1" dataCellStyle="Style 2">
  <autoFilter ref="A4:J10"/>
  <tableColumns count="10">
    <tableColumn id="1" name="N°" totalsRowLabel="Total" dataDxfId="12" totalsRowDxfId="9" dataCellStyle="Style 2">
      <calculatedColumnFormula>IF(ISNUMBER(A4),A4+1,1)</calculatedColumnFormula>
    </tableColumn>
    <tableColumn id="2" name="Référence" dataDxfId="10" totalsRowDxfId="8" dataCellStyle="Style 2"/>
    <tableColumn id="3" name="Désignation" totalsRowLabel="nombres" dataDxfId="11" totalsRowDxfId="7" dataCellStyle="Style 2">
      <calculatedColumnFormula>IF(B5&lt;&gt;"",VLOOKUP(B5,T_entrée[],4,FALSE),"")</calculatedColumnFormula>
    </tableColumn>
    <tableColumn id="4" name="Taille" totalsRowFunction="count" dataDxfId="37" totalsRowDxfId="6" dataCellStyle="Style 2">
      <calculatedColumnFormula>IF(B5&lt;&gt;"",VLOOKUP(B5,T_entrée[],5,FALSE),"")</calculatedColumnFormula>
    </tableColumn>
    <tableColumn id="5" name="Prix Vente" totalsRowLabel="quantités" dataDxfId="36" totalsRowDxfId="5" dataCellStyle="Style 2">
      <calculatedColumnFormula>IF(B5&lt;&gt;"",VLOOKUP(B5,T_entrée[],7,FALSE),"")</calculatedColumnFormula>
    </tableColumn>
    <tableColumn id="6" name="Quantité" totalsRowFunction="sum" dataDxfId="35" totalsRowDxfId="4" dataCellStyle="Style 2"/>
    <tableColumn id="10" name="Date" dataDxfId="34" totalsRowDxfId="3" dataCellStyle="Style 2"/>
    <tableColumn id="7" name="Prix Total" dataDxfId="33" totalsRowDxfId="2" dataCellStyle="Style 2">
      <calculatedColumnFormula>IF(COUNT(E5:F5)=2,E5*F5,0)</calculatedColumnFormula>
    </tableColumn>
    <tableColumn id="8" name="Paiement" dataDxfId="32" totalsRowDxfId="1" dataCellStyle="Style 2"/>
    <tableColumn id="9" name="Remise" dataDxfId="31" totalsRowDxfId="0" dataCellStyle="Style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_entrée" displayName="T_entrée" ref="A4:I159" totalsRowCount="1" headerRowDxfId="30" headerRowBorderDxfId="29" tableBorderDxfId="28" totalsRowBorderDxfId="27" headerRowCellStyle="Style 1" dataCellStyle="Style 2">
  <autoFilter ref="A4:I158"/>
  <tableColumns count="9">
    <tableColumn id="1" name="Référence" totalsRowLabel="Total entrées" dataDxfId="26" totalsRowDxfId="25" dataCellStyle="Style 2"/>
    <tableColumn id="2" name="Fournisseur" totalsRowLabel="nombres" totalsRowDxfId="24" dataCellStyle="Style 2"/>
    <tableColumn id="3" name="Famille" totalsRowFunction="count" totalsRowDxfId="23" dataCellStyle="Style 2">
      <calculatedColumnFormula>IF($A5&lt;&gt;"",VLOOKUP($A5,T_stock[],COLUMN()-1,FALSE),"")</calculatedColumnFormula>
    </tableColumn>
    <tableColumn id="4" name="Désignation" totalsRowDxfId="22" dataCellStyle="Style 2">
      <calculatedColumnFormula>IF($A5&lt;&gt;"",VLOOKUP($A5,T_stock[],COLUMN()-1,FALSE),"")</calculatedColumnFormula>
    </tableColumn>
    <tableColumn id="5" name="Taille" totalsRowDxfId="21" dataCellStyle="Style 2">
      <calculatedColumnFormula>IF($A5&lt;&gt;"",VLOOKUP($A5,T_stock[],COLUMN()-1,FALSE),"")</calculatedColumnFormula>
    </tableColumn>
    <tableColumn id="6" name="Achat HT" dataDxfId="20" totalsRowDxfId="19" dataCellStyle="Style 2">
      <calculatedColumnFormula>IF($A5&lt;&gt;"",VLOOKUP($A5,T_stock[],COLUMN()-1,FALSE),"")</calculatedColumnFormula>
    </tableColumn>
    <tableColumn id="7" name="Prix Vente" totalsRowLabel="quantités" dataDxfId="18" totalsRowDxfId="17" dataCellStyle="Style 2">
      <calculatedColumnFormula>IF($A5&lt;&gt;"",VLOOKUP($A5,T_stock[],COLUMN()-1,FALSE),"")</calculatedColumnFormula>
    </tableColumn>
    <tableColumn id="8" name="Quantité" totalsRowFunction="sum" dataDxfId="16" totalsRowDxfId="15" dataCellStyle="Style 2"/>
    <tableColumn id="9" name="Date" dataDxfId="14" totalsRowDxfId="13" dataCellStyle="Style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2:K176"/>
  <sheetViews>
    <sheetView workbookViewId="0">
      <pane ySplit="4" topLeftCell="A173" activePane="bottomLeft" state="frozen"/>
      <selection pane="bottomLeft" activeCell="D175" sqref="D175"/>
    </sheetView>
  </sheetViews>
  <sheetFormatPr baseColWidth="10" defaultRowHeight="14.4" x14ac:dyDescent="0.3"/>
  <cols>
    <col min="1" max="1" width="17.33203125" style="33" bestFit="1" customWidth="1"/>
    <col min="2" max="2" width="14.109375" bestFit="1" customWidth="1"/>
    <col min="3" max="3" width="36.5546875" bestFit="1" customWidth="1"/>
    <col min="4" max="4" width="12.109375" bestFit="1" customWidth="1"/>
    <col min="5" max="6" width="12.6640625" bestFit="1" customWidth="1"/>
    <col min="7" max="7" width="15.6640625" customWidth="1"/>
    <col min="8" max="8" width="13.44140625" bestFit="1" customWidth="1"/>
    <col min="9" max="9" width="13.5546875" bestFit="1" customWidth="1"/>
    <col min="10" max="10" width="11.33203125" bestFit="1" customWidth="1"/>
    <col min="11" max="11" width="17.88671875" customWidth="1"/>
  </cols>
  <sheetData>
    <row r="2" spans="1:11" ht="32.4" x14ac:dyDescent="0.65">
      <c r="A2" s="38" t="s">
        <v>151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4" spans="1:11" ht="33.6" x14ac:dyDescent="0.3">
      <c r="A4" s="31" t="s">
        <v>0</v>
      </c>
      <c r="B4" s="6" t="s">
        <v>1</v>
      </c>
      <c r="C4" s="6" t="s">
        <v>2</v>
      </c>
      <c r="D4" s="6" t="s">
        <v>3</v>
      </c>
      <c r="E4" s="13" t="s">
        <v>72</v>
      </c>
      <c r="F4" s="13" t="s">
        <v>73</v>
      </c>
      <c r="G4" s="13" t="s">
        <v>80</v>
      </c>
      <c r="H4" s="13" t="s">
        <v>74</v>
      </c>
      <c r="I4" s="13" t="s">
        <v>75</v>
      </c>
      <c r="J4" s="6" t="s">
        <v>6</v>
      </c>
      <c r="K4" s="6" t="s">
        <v>7</v>
      </c>
    </row>
    <row r="5" spans="1:11" ht="15" x14ac:dyDescent="0.3">
      <c r="A5" s="18" t="s">
        <v>207</v>
      </c>
      <c r="B5" s="5" t="s">
        <v>171</v>
      </c>
      <c r="C5" s="22" t="s">
        <v>178</v>
      </c>
      <c r="D5" s="1" t="s">
        <v>185</v>
      </c>
      <c r="E5" s="3">
        <v>6.86</v>
      </c>
      <c r="F5" s="3">
        <v>20.5</v>
      </c>
      <c r="G5" s="5">
        <v>0</v>
      </c>
      <c r="H5" s="5">
        <f>IF($A5&lt;&gt;0,G5+SUMPRODUCT((T_entrée[Référence]=$A5)*T_entrée[Quantité])-SUMPRODUCT((T_sortie[Référence]=$A5)*T_sortie[Quantité]),0)</f>
        <v>1</v>
      </c>
      <c r="I5" s="1"/>
      <c r="J5" s="5" t="str">
        <f>IF(H5&lt;I5,"à Cder "&amp;T_stock[[#This Row],[Stock
Limite]]-T_stock[[#This Row],[Stock
Actuel]],"")</f>
        <v/>
      </c>
      <c r="K5" s="2"/>
    </row>
    <row r="6" spans="1:11" ht="15" x14ac:dyDescent="0.3">
      <c r="A6" s="18" t="s">
        <v>84</v>
      </c>
      <c r="B6" s="5" t="s">
        <v>17</v>
      </c>
      <c r="C6" s="5" t="s">
        <v>19</v>
      </c>
      <c r="D6" s="5">
        <v>15</v>
      </c>
      <c r="E6" s="3">
        <v>0.23</v>
      </c>
      <c r="F6" s="3">
        <v>0.8</v>
      </c>
      <c r="G6" s="5">
        <v>0</v>
      </c>
      <c r="H6" s="5">
        <f>IF($A6&lt;&gt;0,G6+SUMPRODUCT((T_entrée[Référence]=$A6)*T_entrée[Quantité])-SUMPRODUCT((T_sortie[Référence]=$A6)*T_sortie[Quantité]),0)</f>
        <v>30</v>
      </c>
      <c r="I6" s="1"/>
      <c r="J6" s="1" t="str">
        <f>IF(H6&lt;I6,"à Cder "&amp;T_stock[[#This Row],[Stock
Limite]]-T_stock[[#This Row],[Stock
Actuel]],"")</f>
        <v/>
      </c>
      <c r="K6" s="2"/>
    </row>
    <row r="7" spans="1:11" ht="15" x14ac:dyDescent="0.3">
      <c r="A7" s="18" t="s">
        <v>85</v>
      </c>
      <c r="B7" s="5" t="s">
        <v>17</v>
      </c>
      <c r="C7" s="5" t="s">
        <v>20</v>
      </c>
      <c r="D7" s="5">
        <v>15</v>
      </c>
      <c r="E7" s="3">
        <v>0.23</v>
      </c>
      <c r="F7" s="3">
        <v>0.8</v>
      </c>
      <c r="G7" s="5">
        <v>0</v>
      </c>
      <c r="H7" s="5">
        <f>IF($A7&lt;&gt;0,G7+SUMPRODUCT((T_entrée[Référence]=$A7)*T_entrée[Quantité])-SUMPRODUCT((T_sortie[Référence]=$A7)*T_sortie[Quantité]),0)</f>
        <v>20</v>
      </c>
      <c r="I7" s="1"/>
      <c r="J7" s="1" t="str">
        <f>IF(H7&lt;I7,"à Cder "&amp;T_stock[[#This Row],[Stock
Limite]]-T_stock[[#This Row],[Stock
Actuel]],"")</f>
        <v/>
      </c>
      <c r="K7" s="2"/>
    </row>
    <row r="8" spans="1:11" ht="15" x14ac:dyDescent="0.3">
      <c r="A8" s="18" t="s">
        <v>152</v>
      </c>
      <c r="B8" s="5" t="s">
        <v>17</v>
      </c>
      <c r="C8" s="5" t="s">
        <v>18</v>
      </c>
      <c r="D8" s="5">
        <v>15</v>
      </c>
      <c r="E8" s="3">
        <v>0.23</v>
      </c>
      <c r="F8" s="3">
        <v>0.8</v>
      </c>
      <c r="G8" s="5">
        <v>0</v>
      </c>
      <c r="H8" s="5">
        <f>IF($A8&lt;&gt;0,G8+SUMPRODUCT((T_entrée[Référence]=$A8)*T_entrée[Quantité])-SUMPRODUCT((T_sortie[Référence]=$A8)*T_sortie[Quantité]),0)</f>
        <v>30</v>
      </c>
      <c r="I8" s="1"/>
      <c r="J8" s="1" t="str">
        <f>IF(H8&lt;I8,"à Cder "&amp;T_stock[[#This Row],[Stock
Limite]]-T_stock[[#This Row],[Stock
Actuel]],"")</f>
        <v/>
      </c>
      <c r="K8" s="2"/>
    </row>
    <row r="9" spans="1:11" ht="15" x14ac:dyDescent="0.3">
      <c r="A9" s="18" t="s">
        <v>83</v>
      </c>
      <c r="B9" s="5" t="s">
        <v>17</v>
      </c>
      <c r="C9" s="5" t="s">
        <v>21</v>
      </c>
      <c r="D9" s="5">
        <v>15</v>
      </c>
      <c r="E9" s="3">
        <v>0.23</v>
      </c>
      <c r="F9" s="3">
        <v>0.8</v>
      </c>
      <c r="G9" s="5">
        <v>0</v>
      </c>
      <c r="H9" s="5">
        <f>IF($A9&lt;&gt;0,G9+SUMPRODUCT((T_entrée[Référence]=$A9)*T_entrée[Quantité])-SUMPRODUCT((T_sortie[Référence]=$A9)*T_sortie[Quantité]),0)</f>
        <v>30</v>
      </c>
      <c r="I9" s="1"/>
      <c r="J9" s="1" t="str">
        <f>IF(H9&lt;I9,"à Cder "&amp;T_stock[[#This Row],[Stock
Limite]]-T_stock[[#This Row],[Stock
Actuel]],"")</f>
        <v/>
      </c>
      <c r="K9" s="2"/>
    </row>
    <row r="10" spans="1:11" ht="15" x14ac:dyDescent="0.3">
      <c r="A10" s="18" t="s">
        <v>81</v>
      </c>
      <c r="B10" s="5" t="s">
        <v>17</v>
      </c>
      <c r="C10" s="5" t="s">
        <v>23</v>
      </c>
      <c r="D10" s="5">
        <v>15</v>
      </c>
      <c r="E10" s="3">
        <v>0.3</v>
      </c>
      <c r="F10" s="3">
        <v>1</v>
      </c>
      <c r="G10" s="5">
        <v>0</v>
      </c>
      <c r="H10" s="5">
        <f>IF($A10&lt;&gt;0,G10+SUMPRODUCT((T_entrée[Référence]=$A10)*T_entrée[Quantité])-SUMPRODUCT((T_sortie[Référence]=$A10)*T_sortie[Quantité]),0)</f>
        <v>20</v>
      </c>
      <c r="I10" s="1"/>
      <c r="J10" s="1" t="str">
        <f>IF(H10&lt;I10,"à Cder "&amp;T_stock[[#This Row],[Stock
Limite]]-T_stock[[#This Row],[Stock
Actuel]],"")</f>
        <v/>
      </c>
      <c r="K10" s="2"/>
    </row>
    <row r="11" spans="1:11" ht="15" x14ac:dyDescent="0.3">
      <c r="A11" s="18" t="s">
        <v>82</v>
      </c>
      <c r="B11" s="5" t="s">
        <v>17</v>
      </c>
      <c r="C11" s="5" t="s">
        <v>25</v>
      </c>
      <c r="D11" s="5">
        <v>20</v>
      </c>
      <c r="E11" s="3">
        <v>0.3</v>
      </c>
      <c r="F11" s="3">
        <v>1</v>
      </c>
      <c r="G11" s="5">
        <v>0</v>
      </c>
      <c r="H11" s="5">
        <f>IF($A11&lt;&gt;0,G11+SUMPRODUCT((T_entrée[Référence]=$A11)*T_entrée[Quantité])-SUMPRODUCT((T_sortie[Référence]=$A11)*T_sortie[Quantité]),0)</f>
        <v>30</v>
      </c>
      <c r="I11" s="1"/>
      <c r="J11" s="1" t="str">
        <f>IF(H11&lt;I11,"à Cder "&amp;T_stock[[#This Row],[Stock
Limite]]-T_stock[[#This Row],[Stock
Actuel]],"")</f>
        <v/>
      </c>
      <c r="K11" s="2"/>
    </row>
    <row r="12" spans="1:11" ht="15" x14ac:dyDescent="0.3">
      <c r="A12" s="18" t="s">
        <v>26</v>
      </c>
      <c r="B12" s="5" t="s">
        <v>17</v>
      </c>
      <c r="C12" s="5" t="s">
        <v>27</v>
      </c>
      <c r="D12" s="5">
        <v>11</v>
      </c>
      <c r="E12" s="3">
        <v>0.3</v>
      </c>
      <c r="F12" s="3">
        <v>1</v>
      </c>
      <c r="G12" s="5">
        <v>0</v>
      </c>
      <c r="H12" s="5">
        <f>IF($A12&lt;&gt;0,G12+SUMPRODUCT((T_entrée[Référence]=$A12)*T_entrée[Quantité])-SUMPRODUCT((T_sortie[Référence]=$A12)*T_sortie[Quantité]),0)</f>
        <v>40</v>
      </c>
      <c r="I12" s="1"/>
      <c r="J12" s="1" t="str">
        <f>IF(H12&lt;I12,"à Cder "&amp;T_stock[[#This Row],[Stock
Limite]]-T_stock[[#This Row],[Stock
Actuel]],"")</f>
        <v/>
      </c>
      <c r="K12" s="2"/>
    </row>
    <row r="13" spans="1:11" ht="15" x14ac:dyDescent="0.3">
      <c r="A13" s="18" t="s">
        <v>31</v>
      </c>
      <c r="B13" s="5" t="s">
        <v>17</v>
      </c>
      <c r="C13" s="5" t="s">
        <v>56</v>
      </c>
      <c r="D13" s="5">
        <v>14</v>
      </c>
      <c r="E13" s="3">
        <v>0.3</v>
      </c>
      <c r="F13" s="3">
        <v>1</v>
      </c>
      <c r="G13" s="5">
        <v>0</v>
      </c>
      <c r="H13" s="5">
        <f>IF($A13&lt;&gt;0,G13+SUMPRODUCT((T_entrée[Référence]=$A13)*T_entrée[Quantité])-SUMPRODUCT((T_sortie[Référence]=$A13)*T_sortie[Quantité]),0)</f>
        <v>20</v>
      </c>
      <c r="I13" s="1"/>
      <c r="J13" s="1" t="str">
        <f>IF(H13&lt;I13,"à Cder "&amp;T_stock[[#This Row],[Stock
Limite]]-T_stock[[#This Row],[Stock
Actuel]],"")</f>
        <v/>
      </c>
      <c r="K13" s="2"/>
    </row>
    <row r="14" spans="1:11" ht="15" x14ac:dyDescent="0.3">
      <c r="A14" s="18" t="s">
        <v>35</v>
      </c>
      <c r="B14" s="5" t="s">
        <v>17</v>
      </c>
      <c r="C14" s="5" t="s">
        <v>30</v>
      </c>
      <c r="D14" s="5">
        <v>15</v>
      </c>
      <c r="E14" s="3">
        <v>0.3</v>
      </c>
      <c r="F14" s="3">
        <v>1</v>
      </c>
      <c r="G14" s="5">
        <v>0</v>
      </c>
      <c r="H14" s="5">
        <f>IF($A14&lt;&gt;0,G14+SUMPRODUCT((T_entrée[Référence]=$A14)*T_entrée[Quantité])-SUMPRODUCT((T_sortie[Référence]=$A14)*T_sortie[Quantité]),0)</f>
        <v>20</v>
      </c>
      <c r="I14" s="1"/>
      <c r="J14" s="1" t="str">
        <f>IF(H14&lt;I14,"à Cder "&amp;T_stock[[#This Row],[Stock
Limite]]-T_stock[[#This Row],[Stock
Actuel]],"")</f>
        <v/>
      </c>
      <c r="K14" s="2"/>
    </row>
    <row r="15" spans="1:11" ht="15" x14ac:dyDescent="0.3">
      <c r="A15" s="18" t="s">
        <v>24</v>
      </c>
      <c r="B15" s="5" t="s">
        <v>17</v>
      </c>
      <c r="C15" s="5" t="s">
        <v>32</v>
      </c>
      <c r="D15" s="5">
        <v>15</v>
      </c>
      <c r="E15" s="3">
        <v>0.3</v>
      </c>
      <c r="F15" s="3">
        <v>1</v>
      </c>
      <c r="G15" s="5">
        <v>0</v>
      </c>
      <c r="H15" s="5">
        <f>IF($A15&lt;&gt;0,G15+SUMPRODUCT((T_entrée[Référence]=$A15)*T_entrée[Quantité])-SUMPRODUCT((T_sortie[Référence]=$A15)*T_sortie[Quantité]),0)</f>
        <v>40</v>
      </c>
      <c r="I15" s="1"/>
      <c r="J15" s="1" t="str">
        <f>IF(H15&lt;I15,"à Cder "&amp;T_stock[[#This Row],[Stock
Limite]]-T_stock[[#This Row],[Stock
Actuel]],"")</f>
        <v/>
      </c>
      <c r="K15" s="2"/>
    </row>
    <row r="16" spans="1:11" ht="15" x14ac:dyDescent="0.3">
      <c r="A16" s="18" t="s">
        <v>33</v>
      </c>
      <c r="B16" s="5" t="s">
        <v>17</v>
      </c>
      <c r="C16" s="5" t="s">
        <v>34</v>
      </c>
      <c r="D16" s="5">
        <v>20</v>
      </c>
      <c r="E16" s="3">
        <v>0.3</v>
      </c>
      <c r="F16" s="3">
        <v>1</v>
      </c>
      <c r="G16" s="5">
        <v>0</v>
      </c>
      <c r="H16" s="5">
        <f>IF($A16&lt;&gt;0,G16+SUMPRODUCT((T_entrée[Référence]=$A16)*T_entrée[Quantité])-SUMPRODUCT((T_sortie[Référence]=$A16)*T_sortie[Quantité]),0)</f>
        <v>30</v>
      </c>
      <c r="I16" s="1"/>
      <c r="J16" s="1" t="str">
        <f>IF(H16&lt;I16,"à Cder "&amp;T_stock[[#This Row],[Stock
Limite]]-T_stock[[#This Row],[Stock
Actuel]],"")</f>
        <v/>
      </c>
      <c r="K16" s="2"/>
    </row>
    <row r="17" spans="1:11" ht="15" x14ac:dyDescent="0.3">
      <c r="A17" s="18" t="s">
        <v>29</v>
      </c>
      <c r="B17" s="5" t="s">
        <v>17</v>
      </c>
      <c r="C17" s="5" t="s">
        <v>36</v>
      </c>
      <c r="D17" s="5">
        <v>20</v>
      </c>
      <c r="E17" s="3">
        <v>0.3</v>
      </c>
      <c r="F17" s="3">
        <v>1</v>
      </c>
      <c r="G17" s="5">
        <v>0</v>
      </c>
      <c r="H17" s="5">
        <f>IF($A17&lt;&gt;0,G17+SUMPRODUCT((T_entrée[Référence]=$A17)*T_entrée[Quantité])-SUMPRODUCT((T_sortie[Référence]=$A17)*T_sortie[Quantité]),0)</f>
        <v>30</v>
      </c>
      <c r="I17" s="1"/>
      <c r="J17" s="1" t="str">
        <f>IF(H17&lt;I17,"à Cder "&amp;T_stock[[#This Row],[Stock
Limite]]-T_stock[[#This Row],[Stock
Actuel]],"")</f>
        <v/>
      </c>
      <c r="K17" s="2"/>
    </row>
    <row r="18" spans="1:11" ht="15" x14ac:dyDescent="0.3">
      <c r="A18" s="18" t="s">
        <v>22</v>
      </c>
      <c r="B18" s="5" t="s">
        <v>17</v>
      </c>
      <c r="C18" s="5" t="s">
        <v>37</v>
      </c>
      <c r="D18" s="5">
        <v>18</v>
      </c>
      <c r="E18" s="3">
        <v>0.34</v>
      </c>
      <c r="F18" s="3">
        <v>1.2</v>
      </c>
      <c r="G18" s="5">
        <v>0</v>
      </c>
      <c r="H18" s="5">
        <f>IF($A18&lt;&gt;0,G18+SUMPRODUCT((T_entrée[Référence]=$A18)*T_entrée[Quantité])-SUMPRODUCT((T_sortie[Référence]=$A18)*T_sortie[Quantité]),0)</f>
        <v>20</v>
      </c>
      <c r="I18" s="1"/>
      <c r="J18" s="1" t="str">
        <f>IF(H18&lt;I18,"à Cder "&amp;T_stock[[#This Row],[Stock
Limite]]-T_stock[[#This Row],[Stock
Actuel]],"")</f>
        <v/>
      </c>
      <c r="K18" s="2"/>
    </row>
    <row r="19" spans="1:11" ht="15" x14ac:dyDescent="0.3">
      <c r="A19" s="18" t="s">
        <v>28</v>
      </c>
      <c r="B19" s="5" t="s">
        <v>17</v>
      </c>
      <c r="C19" s="5" t="s">
        <v>39</v>
      </c>
      <c r="D19" s="5">
        <v>18</v>
      </c>
      <c r="E19" s="3">
        <v>0.34</v>
      </c>
      <c r="F19" s="3">
        <v>1.2</v>
      </c>
      <c r="G19" s="5">
        <v>0</v>
      </c>
      <c r="H19" s="5">
        <f>IF($A19&lt;&gt;0,G19+SUMPRODUCT((T_entrée[Référence]=$A19)*T_entrée[Quantité])-SUMPRODUCT((T_sortie[Référence]=$A19)*T_sortie[Quantité]),0)</f>
        <v>20</v>
      </c>
      <c r="I19" s="1"/>
      <c r="J19" s="1" t="str">
        <f>IF(H19&lt;I19,"à Cder "&amp;T_stock[[#This Row],[Stock
Limite]]-T_stock[[#This Row],[Stock
Actuel]],"")</f>
        <v/>
      </c>
      <c r="K19" s="2"/>
    </row>
    <row r="20" spans="1:11" ht="15" x14ac:dyDescent="0.3">
      <c r="A20" s="18" t="s">
        <v>40</v>
      </c>
      <c r="B20" s="5" t="s">
        <v>17</v>
      </c>
      <c r="C20" s="5" t="s">
        <v>49</v>
      </c>
      <c r="D20" s="5">
        <v>18</v>
      </c>
      <c r="E20" s="3">
        <v>0.34</v>
      </c>
      <c r="F20" s="3">
        <v>1.2</v>
      </c>
      <c r="G20" s="5">
        <v>0</v>
      </c>
      <c r="H20" s="5">
        <f>IF($A20&lt;&gt;0,G20+SUMPRODUCT((T_entrée[Référence]=$A20)*T_entrée[Quantité])-SUMPRODUCT((T_sortie[Référence]=$A20)*T_sortie[Quantité]),0)</f>
        <v>26</v>
      </c>
      <c r="I20" s="1"/>
      <c r="J20" s="1" t="str">
        <f>IF(H20&lt;I20,"à Cder "&amp;T_stock[[#This Row],[Stock
Limite]]-T_stock[[#This Row],[Stock
Actuel]],"")</f>
        <v/>
      </c>
      <c r="K20" s="2"/>
    </row>
    <row r="21" spans="1:11" ht="15" x14ac:dyDescent="0.3">
      <c r="A21" s="18" t="s">
        <v>44</v>
      </c>
      <c r="B21" s="5" t="s">
        <v>17</v>
      </c>
      <c r="C21" s="5" t="s">
        <v>43</v>
      </c>
      <c r="D21" s="5">
        <v>18</v>
      </c>
      <c r="E21" s="3">
        <v>0.34</v>
      </c>
      <c r="F21" s="3">
        <v>1.2</v>
      </c>
      <c r="G21" s="5">
        <v>0</v>
      </c>
      <c r="H21" s="5">
        <f>IF($A21&lt;&gt;0,G21+SUMPRODUCT((T_entrée[Référence]=$A21)*T_entrée[Quantité])-SUMPRODUCT((T_sortie[Référence]=$A21)*T_sortie[Quantité]),0)</f>
        <v>20</v>
      </c>
      <c r="I21" s="1"/>
      <c r="J21" s="1" t="str">
        <f>IF(H21&lt;I21,"à Cder "&amp;T_stock[[#This Row],[Stock
Limite]]-T_stock[[#This Row],[Stock
Actuel]],"")</f>
        <v/>
      </c>
      <c r="K21" s="2"/>
    </row>
    <row r="22" spans="1:11" ht="15" x14ac:dyDescent="0.3">
      <c r="A22" s="18" t="s">
        <v>42</v>
      </c>
      <c r="B22" s="5" t="s">
        <v>17</v>
      </c>
      <c r="C22" s="5" t="s">
        <v>45</v>
      </c>
      <c r="D22" s="5">
        <v>20</v>
      </c>
      <c r="E22" s="3">
        <v>0.34</v>
      </c>
      <c r="F22" s="3">
        <v>1.2</v>
      </c>
      <c r="G22" s="5">
        <v>0</v>
      </c>
      <c r="H22" s="5">
        <f>IF($A22&lt;&gt;0,G22+SUMPRODUCT((T_entrée[Référence]=$A22)*T_entrée[Quantité])-SUMPRODUCT((T_sortie[Référence]=$A22)*T_sortie[Quantité]),0)</f>
        <v>20</v>
      </c>
      <c r="I22" s="1"/>
      <c r="J22" s="1" t="str">
        <f>IF(H22&lt;I22,"à Cder "&amp;T_stock[[#This Row],[Stock
Limite]]-T_stock[[#This Row],[Stock
Actuel]],"")</f>
        <v/>
      </c>
      <c r="K22" s="2"/>
    </row>
    <row r="23" spans="1:11" ht="15" x14ac:dyDescent="0.3">
      <c r="A23" s="18" t="s">
        <v>38</v>
      </c>
      <c r="B23" s="5" t="s">
        <v>17</v>
      </c>
      <c r="C23" s="5" t="s">
        <v>47</v>
      </c>
      <c r="D23" s="5">
        <v>15</v>
      </c>
      <c r="E23" s="3">
        <v>0.34</v>
      </c>
      <c r="F23" s="3">
        <v>1.2</v>
      </c>
      <c r="G23" s="5">
        <v>0</v>
      </c>
      <c r="H23" s="5">
        <f>IF($A23&lt;&gt;0,G23+SUMPRODUCT((T_entrée[Référence]=$A23)*T_entrée[Quantité])-SUMPRODUCT((T_sortie[Référence]=$A23)*T_sortie[Quantité]),0)</f>
        <v>30</v>
      </c>
      <c r="I23" s="1"/>
      <c r="J23" s="1" t="str">
        <f>IF(H23&lt;I23,"à Cder "&amp;T_stock[[#This Row],[Stock
Limite]]-T_stock[[#This Row],[Stock
Actuel]],"")</f>
        <v/>
      </c>
      <c r="K23" s="2"/>
    </row>
    <row r="24" spans="1:11" ht="15" x14ac:dyDescent="0.3">
      <c r="A24" s="18" t="s">
        <v>41</v>
      </c>
      <c r="B24" s="5" t="s">
        <v>17</v>
      </c>
      <c r="C24" s="5" t="s">
        <v>50</v>
      </c>
      <c r="D24" s="5">
        <v>23</v>
      </c>
      <c r="E24" s="3">
        <v>0.45</v>
      </c>
      <c r="F24" s="3">
        <v>1.6</v>
      </c>
      <c r="G24" s="5">
        <v>0</v>
      </c>
      <c r="H24" s="5">
        <f>IF($A24&lt;&gt;0,G24+SUMPRODUCT((T_entrée[Référence]=$A24)*T_entrée[Quantité])-SUMPRODUCT((T_sortie[Référence]=$A24)*T_sortie[Quantité]),0)</f>
        <v>20</v>
      </c>
      <c r="I24" s="1"/>
      <c r="J24" s="1" t="str">
        <f>IF(H24&lt;I24,"à Cder "&amp;T_stock[[#This Row],[Stock
Limite]]-T_stock[[#This Row],[Stock
Actuel]],"")</f>
        <v/>
      </c>
      <c r="K24" s="2"/>
    </row>
    <row r="25" spans="1:11" ht="15" x14ac:dyDescent="0.3">
      <c r="A25" s="18" t="s">
        <v>48</v>
      </c>
      <c r="B25" s="5" t="s">
        <v>17</v>
      </c>
      <c r="C25" s="5" t="s">
        <v>52</v>
      </c>
      <c r="D25" s="5">
        <v>23</v>
      </c>
      <c r="E25" s="3">
        <v>0.45</v>
      </c>
      <c r="F25" s="3">
        <v>1.6</v>
      </c>
      <c r="G25" s="5">
        <v>0</v>
      </c>
      <c r="H25" s="5">
        <f>IF($A25&lt;&gt;0,G25+SUMPRODUCT((T_entrée[Référence]=$A25)*T_entrée[Quantité])-SUMPRODUCT((T_sortie[Référence]=$A25)*T_sortie[Quantité]),0)</f>
        <v>12</v>
      </c>
      <c r="I25" s="1"/>
      <c r="J25" s="1" t="str">
        <f>IF(H25&lt;I25,"à Cder "&amp;T_stock[[#This Row],[Stock
Limite]]-T_stock[[#This Row],[Stock
Actuel]],"")</f>
        <v/>
      </c>
      <c r="K25" s="2"/>
    </row>
    <row r="26" spans="1:11" ht="15" x14ac:dyDescent="0.3">
      <c r="A26" s="18" t="s">
        <v>46</v>
      </c>
      <c r="B26" s="5" t="s">
        <v>17</v>
      </c>
      <c r="C26" s="5" t="s">
        <v>54</v>
      </c>
      <c r="D26" s="5">
        <v>18</v>
      </c>
      <c r="E26" s="3">
        <v>0.45</v>
      </c>
      <c r="F26" s="3">
        <v>1.6</v>
      </c>
      <c r="G26" s="5">
        <v>0</v>
      </c>
      <c r="H26" s="5">
        <f>IF($A26&lt;&gt;0,G26+SUMPRODUCT((T_entrée[Référence]=$A26)*T_entrée[Quantité])-SUMPRODUCT((T_sortie[Référence]=$A26)*T_sortie[Quantité]),0)</f>
        <v>20</v>
      </c>
      <c r="I26" s="1"/>
      <c r="J26" s="1" t="str">
        <f>IF(H26&lt;I26,"à Cder "&amp;T_stock[[#This Row],[Stock
Limite]]-T_stock[[#This Row],[Stock
Actuel]],"")</f>
        <v/>
      </c>
      <c r="K26" s="2"/>
    </row>
    <row r="27" spans="1:11" ht="15" x14ac:dyDescent="0.3">
      <c r="A27" s="34" t="s">
        <v>204</v>
      </c>
      <c r="B27" s="5" t="s">
        <v>135</v>
      </c>
      <c r="C27" s="22" t="s">
        <v>159</v>
      </c>
      <c r="D27" s="1" t="s">
        <v>183</v>
      </c>
      <c r="E27" s="3">
        <v>1.27</v>
      </c>
      <c r="F27" s="3">
        <v>4.5</v>
      </c>
      <c r="G27" s="5">
        <v>0</v>
      </c>
      <c r="H27" s="5">
        <f>IF($A27&lt;&gt;0,G27+SUMPRODUCT((T_entrée[Référence]=$A27)*T_entrée[Quantité])-SUMPRODUCT((T_sortie[Référence]=$A27)*T_sortie[Quantité]),0)</f>
        <v>1</v>
      </c>
      <c r="I27" s="1"/>
      <c r="J27" s="5" t="str">
        <f>IF(H27&lt;I27,"à Cder "&amp;T_stock[[#This Row],[Stock
Limite]]-T_stock[[#This Row],[Stock
Actuel]],"")</f>
        <v/>
      </c>
      <c r="K27" s="2"/>
    </row>
    <row r="28" spans="1:11" ht="15" x14ac:dyDescent="0.3">
      <c r="A28" s="18" t="s">
        <v>199</v>
      </c>
      <c r="B28" s="5" t="s">
        <v>135</v>
      </c>
      <c r="C28" s="22" t="s">
        <v>158</v>
      </c>
      <c r="D28" s="1" t="s">
        <v>182</v>
      </c>
      <c r="E28" s="3">
        <v>2.4500000000000002</v>
      </c>
      <c r="F28" s="3">
        <v>6.4</v>
      </c>
      <c r="G28" s="5">
        <v>0</v>
      </c>
      <c r="H28" s="5">
        <f>IF($A28&lt;&gt;0,G28+SUMPRODUCT((T_entrée[Référence]=$A28)*T_entrée[Quantité])-SUMPRODUCT((T_sortie[Référence]=$A28)*T_sortie[Quantité]),0)</f>
        <v>1</v>
      </c>
      <c r="I28" s="1"/>
      <c r="J28" s="5" t="str">
        <f>IF(H28&lt;I28,"à Cder "&amp;T_stock[[#This Row],[Stock
Limite]]-T_stock[[#This Row],[Stock
Actuel]],"")</f>
        <v/>
      </c>
      <c r="K28" s="2"/>
    </row>
    <row r="29" spans="1:11" ht="15" x14ac:dyDescent="0.3">
      <c r="A29" s="18" t="s">
        <v>208</v>
      </c>
      <c r="B29" s="5" t="s">
        <v>135</v>
      </c>
      <c r="C29" s="22" t="s">
        <v>158</v>
      </c>
      <c r="D29" s="1" t="s">
        <v>184</v>
      </c>
      <c r="E29" s="3">
        <v>2.2000000000000002</v>
      </c>
      <c r="F29" s="3">
        <v>5.6</v>
      </c>
      <c r="G29" s="5">
        <v>0</v>
      </c>
      <c r="H29" s="5">
        <f>IF($A29&lt;&gt;0,G29+SUMPRODUCT((T_entrée[Référence]=$A29)*T_entrée[Quantité])-SUMPRODUCT((T_sortie[Référence]=$A29)*T_sortie[Quantité]),0)</f>
        <v>1</v>
      </c>
      <c r="I29" s="1"/>
      <c r="J29" s="5" t="str">
        <f>IF(H29&lt;I29,"à Cder "&amp;T_stock[[#This Row],[Stock
Limite]]-T_stock[[#This Row],[Stock
Actuel]],"")</f>
        <v/>
      </c>
      <c r="K29" s="2"/>
    </row>
    <row r="30" spans="1:11" ht="15" x14ac:dyDescent="0.3">
      <c r="A30" s="18" t="s">
        <v>55</v>
      </c>
      <c r="B30" s="5" t="s">
        <v>17</v>
      </c>
      <c r="C30" s="5" t="s">
        <v>57</v>
      </c>
      <c r="D30" s="5">
        <v>18</v>
      </c>
      <c r="E30" s="3">
        <v>0.45</v>
      </c>
      <c r="F30" s="3">
        <v>1.6</v>
      </c>
      <c r="G30" s="5">
        <v>0</v>
      </c>
      <c r="H30" s="5">
        <f>IF($A30&lt;&gt;0,G30+SUMPRODUCT((T_entrée[Référence]=$A30)*T_entrée[Quantité])-SUMPRODUCT((T_sortie[Référence]=$A30)*T_sortie[Quantité]),0)</f>
        <v>20</v>
      </c>
      <c r="I30" s="1"/>
      <c r="J30" s="1" t="str">
        <f>IF(H30&lt;I30,"à Cder "&amp;T_stock[[#This Row],[Stock
Limite]]-T_stock[[#This Row],[Stock
Actuel]],"")</f>
        <v/>
      </c>
      <c r="K30" s="2"/>
    </row>
    <row r="31" spans="1:11" ht="15" x14ac:dyDescent="0.3">
      <c r="A31" s="18" t="s">
        <v>53</v>
      </c>
      <c r="B31" s="5" t="s">
        <v>17</v>
      </c>
      <c r="C31" s="5" t="s">
        <v>59</v>
      </c>
      <c r="D31" s="5">
        <v>25</v>
      </c>
      <c r="E31" s="3">
        <v>0.45</v>
      </c>
      <c r="F31" s="3">
        <v>1.6</v>
      </c>
      <c r="G31" s="5">
        <v>0</v>
      </c>
      <c r="H31" s="5">
        <f>IF($A31&lt;&gt;0,G31+SUMPRODUCT((T_entrée[Référence]=$A31)*T_entrée[Quantité])-SUMPRODUCT((T_sortie[Référence]=$A31)*T_sortie[Quantité]),0)</f>
        <v>16</v>
      </c>
      <c r="I31" s="1"/>
      <c r="J31" s="1" t="str">
        <f>IF(H31&lt;I31,"à Cder "&amp;T_stock[[#This Row],[Stock
Limite]]-T_stock[[#This Row],[Stock
Actuel]],"")</f>
        <v/>
      </c>
      <c r="K31" s="2"/>
    </row>
    <row r="32" spans="1:11" ht="15" x14ac:dyDescent="0.3">
      <c r="A32" s="18" t="s">
        <v>51</v>
      </c>
      <c r="B32" s="5" t="s">
        <v>17</v>
      </c>
      <c r="C32" s="5" t="s">
        <v>61</v>
      </c>
      <c r="D32" s="5">
        <v>23</v>
      </c>
      <c r="E32" s="3">
        <v>0.45</v>
      </c>
      <c r="F32" s="3">
        <v>1.6</v>
      </c>
      <c r="G32" s="5">
        <v>0</v>
      </c>
      <c r="H32" s="5">
        <f>IF($A32&lt;&gt;0,G32+SUMPRODUCT((T_entrée[Référence]=$A32)*T_entrée[Quantité])-SUMPRODUCT((T_sortie[Référence]=$A32)*T_sortie[Quantité]),0)</f>
        <v>16</v>
      </c>
      <c r="I32" s="1"/>
      <c r="J32" s="1" t="str">
        <f>IF(H32&lt;I32,"à Cder "&amp;T_stock[[#This Row],[Stock
Limite]]-T_stock[[#This Row],[Stock
Actuel]],"")</f>
        <v/>
      </c>
      <c r="K32" s="2"/>
    </row>
    <row r="33" spans="1:11" ht="15" x14ac:dyDescent="0.3">
      <c r="A33" s="18" t="s">
        <v>58</v>
      </c>
      <c r="B33" s="5" t="s">
        <v>17</v>
      </c>
      <c r="C33" s="5" t="s">
        <v>63</v>
      </c>
      <c r="D33" s="5">
        <v>25</v>
      </c>
      <c r="E33" s="3">
        <v>0.45</v>
      </c>
      <c r="F33" s="3">
        <v>1.6</v>
      </c>
      <c r="G33" s="14">
        <v>0</v>
      </c>
      <c r="H33" s="5">
        <f>IF($A33&lt;&gt;0,G33+SUMPRODUCT((T_entrée[Référence]=$A33)*T_entrée[Quantité])-SUMPRODUCT((T_sortie[Référence]=$A33)*T_sortie[Quantité]),0)</f>
        <v>12</v>
      </c>
      <c r="I33" s="7"/>
      <c r="J33" s="1" t="str">
        <f>IF(H33&lt;I33,"à Cder "&amp;T_stock[[#This Row],[Stock
Limite]]-T_stock[[#This Row],[Stock
Actuel]],"")</f>
        <v/>
      </c>
      <c r="K33" s="15"/>
    </row>
    <row r="34" spans="1:11" ht="15" x14ac:dyDescent="0.3">
      <c r="A34" s="18" t="s">
        <v>60</v>
      </c>
      <c r="B34" s="5" t="s">
        <v>17</v>
      </c>
      <c r="C34" s="5" t="s">
        <v>64</v>
      </c>
      <c r="D34" s="5">
        <v>15</v>
      </c>
      <c r="E34" s="3">
        <v>0.51</v>
      </c>
      <c r="F34" s="3">
        <v>1.8</v>
      </c>
      <c r="G34" s="14">
        <v>0</v>
      </c>
      <c r="H34" s="5">
        <f>IF($A34&lt;&gt;0,G34+SUMPRODUCT((T_entrée[Référence]=$A34)*T_entrée[Quantité])-SUMPRODUCT((T_sortie[Référence]=$A34)*T_sortie[Quantité]),0)</f>
        <v>20</v>
      </c>
      <c r="I34" s="1"/>
      <c r="J34" s="1" t="str">
        <f>IF(H34&lt;I34,"à Cder "&amp;T_stock[[#This Row],[Stock
Limite]]-T_stock[[#This Row],[Stock
Actuel]],"")</f>
        <v/>
      </c>
      <c r="K34" s="2"/>
    </row>
    <row r="35" spans="1:11" ht="15" x14ac:dyDescent="0.3">
      <c r="A35" s="18" t="s">
        <v>62</v>
      </c>
      <c r="B35" s="5" t="s">
        <v>17</v>
      </c>
      <c r="C35" s="5" t="s">
        <v>67</v>
      </c>
      <c r="D35" s="5">
        <v>25</v>
      </c>
      <c r="E35" s="3">
        <v>0.51</v>
      </c>
      <c r="F35" s="3">
        <v>1.8</v>
      </c>
      <c r="G35" s="14">
        <v>0</v>
      </c>
      <c r="H35" s="5">
        <f>IF($A35&lt;&gt;0,G35+SUMPRODUCT((T_entrée[Référence]=$A35)*T_entrée[Quantité])-SUMPRODUCT((T_sortie[Référence]=$A35)*T_sortie[Quantité]),0)</f>
        <v>12</v>
      </c>
      <c r="I35" s="1"/>
      <c r="J35" s="1" t="str">
        <f>IF(H35&lt;I35,"à Cder "&amp;T_stock[[#This Row],[Stock
Limite]]-T_stock[[#This Row],[Stock
Actuel]],"")</f>
        <v/>
      </c>
      <c r="K35" s="2"/>
    </row>
    <row r="36" spans="1:11" ht="15" x14ac:dyDescent="0.3">
      <c r="A36" s="18" t="s">
        <v>86</v>
      </c>
      <c r="B36" s="5" t="s">
        <v>17</v>
      </c>
      <c r="C36" s="5" t="s">
        <v>69</v>
      </c>
      <c r="D36" s="5">
        <v>25</v>
      </c>
      <c r="E36" s="3">
        <v>0.51</v>
      </c>
      <c r="F36" s="3">
        <v>1.8</v>
      </c>
      <c r="G36" s="14">
        <v>0</v>
      </c>
      <c r="H36" s="5">
        <f>IF($A36&lt;&gt;0,G36+SUMPRODUCT((T_entrée[Référence]=$A36)*T_entrée[Quantité])-SUMPRODUCT((T_sortie[Référence]=$A36)*T_sortie[Quantité]),0)</f>
        <v>12</v>
      </c>
      <c r="I36" s="1"/>
      <c r="J36" s="1" t="str">
        <f>IF(H36&lt;I36,"à Cder "&amp;T_stock[[#This Row],[Stock
Limite]]-T_stock[[#This Row],[Stock
Actuel]],"")</f>
        <v/>
      </c>
      <c r="K36" s="2"/>
    </row>
    <row r="37" spans="1:11" ht="15" x14ac:dyDescent="0.3">
      <c r="A37" s="18" t="s">
        <v>87</v>
      </c>
      <c r="B37" s="5" t="s">
        <v>17</v>
      </c>
      <c r="C37" s="5" t="s">
        <v>71</v>
      </c>
      <c r="D37" s="5">
        <v>23</v>
      </c>
      <c r="E37" s="3">
        <v>0.51</v>
      </c>
      <c r="F37" s="3">
        <v>1.8</v>
      </c>
      <c r="G37" s="14">
        <v>0</v>
      </c>
      <c r="H37" s="5">
        <f>IF($A37&lt;&gt;0,G37+SUMPRODUCT((T_entrée[Référence]=$A37)*T_entrée[Quantité])-SUMPRODUCT((T_sortie[Référence]=$A37)*T_sortie[Quantité]),0)</f>
        <v>20</v>
      </c>
      <c r="I37" s="1"/>
      <c r="J37" s="1" t="str">
        <f>IF(H37&lt;I37,"à Cder "&amp;T_stock[[#This Row],[Stock
Limite]]-T_stock[[#This Row],[Stock
Actuel]],"")</f>
        <v/>
      </c>
      <c r="K37" s="2"/>
    </row>
    <row r="38" spans="1:11" ht="15" x14ac:dyDescent="0.3">
      <c r="A38" s="18" t="s">
        <v>88</v>
      </c>
      <c r="B38" s="5" t="s">
        <v>109</v>
      </c>
      <c r="C38" s="22" t="s">
        <v>110</v>
      </c>
      <c r="D38" s="1"/>
      <c r="E38" s="3">
        <v>1.1000000000000001</v>
      </c>
      <c r="F38" s="3">
        <v>3.9</v>
      </c>
      <c r="G38" s="14">
        <v>0</v>
      </c>
      <c r="H38" s="5">
        <f>IF($A38&lt;&gt;0,G38+SUMPRODUCT((T_entrée[Référence]=$A38)*T_entrée[Quantité])-SUMPRODUCT((T_sortie[Référence]=$A38)*T_sortie[Quantité]),0)</f>
        <v>5</v>
      </c>
      <c r="I38" s="1"/>
      <c r="J38" s="1" t="str">
        <f>IF(H38&lt;I38,"à Cder "&amp;T_stock[[#This Row],[Stock
Limite]]-T_stock[[#This Row],[Stock
Actuel]],"")</f>
        <v/>
      </c>
      <c r="K38" s="2"/>
    </row>
    <row r="39" spans="1:11" ht="15" x14ac:dyDescent="0.3">
      <c r="A39" s="18" t="s">
        <v>68</v>
      </c>
      <c r="B39" s="5" t="s">
        <v>109</v>
      </c>
      <c r="C39" s="22" t="s">
        <v>111</v>
      </c>
      <c r="D39" s="1"/>
      <c r="E39" s="3">
        <v>1.1000000000000001</v>
      </c>
      <c r="F39" s="3">
        <v>3.9</v>
      </c>
      <c r="G39" s="14">
        <v>0</v>
      </c>
      <c r="H39" s="5">
        <f>IF($A39&lt;&gt;0,G39+SUMPRODUCT((T_entrée[Référence]=$A39)*T_entrée[Quantité])-SUMPRODUCT((T_sortie[Référence]=$A39)*T_sortie[Quantité]),0)</f>
        <v>5</v>
      </c>
      <c r="I39" s="1"/>
      <c r="J39" s="1" t="str">
        <f>IF(H39&lt;I39,"à Cder "&amp;T_stock[[#This Row],[Stock
Limite]]-T_stock[[#This Row],[Stock
Actuel]],"")</f>
        <v/>
      </c>
      <c r="K39" s="2"/>
    </row>
    <row r="40" spans="1:11" ht="15" x14ac:dyDescent="0.3">
      <c r="A40" s="18" t="s">
        <v>65</v>
      </c>
      <c r="B40" s="5" t="s">
        <v>109</v>
      </c>
      <c r="C40" s="22" t="s">
        <v>112</v>
      </c>
      <c r="D40" s="1"/>
      <c r="E40" s="3">
        <v>1.1000000000000001</v>
      </c>
      <c r="F40" s="3">
        <v>3.9</v>
      </c>
      <c r="G40" s="14">
        <v>0</v>
      </c>
      <c r="H40" s="5">
        <f>IF($A40&lt;&gt;0,G40+SUMPRODUCT((T_entrée[Référence]=$A40)*T_entrée[Quantité])-SUMPRODUCT((T_sortie[Référence]=$A40)*T_sortie[Quantité]),0)</f>
        <v>5</v>
      </c>
      <c r="I40" s="1"/>
      <c r="J40" s="1" t="str">
        <f>IF(H40&lt;I40,"à Cder "&amp;T_stock[[#This Row],[Stock
Limite]]-T_stock[[#This Row],[Stock
Actuel]],"")</f>
        <v/>
      </c>
      <c r="K40" s="2"/>
    </row>
    <row r="41" spans="1:11" ht="15" x14ac:dyDescent="0.3">
      <c r="A41" s="18" t="s">
        <v>206</v>
      </c>
      <c r="B41" s="5" t="s">
        <v>171</v>
      </c>
      <c r="C41" s="22" t="s">
        <v>172</v>
      </c>
      <c r="D41" s="1" t="s">
        <v>189</v>
      </c>
      <c r="E41" s="3">
        <v>6.34</v>
      </c>
      <c r="F41" s="3">
        <v>15</v>
      </c>
      <c r="G41" s="14">
        <v>0</v>
      </c>
      <c r="H41" s="5">
        <f>IF($A41&lt;&gt;0,G41+SUMPRODUCT((T_entrée[Référence]=$A41)*T_entrée[Quantité])-SUMPRODUCT((T_sortie[Référence]=$A41)*T_sortie[Quantité]),0)</f>
        <v>3</v>
      </c>
      <c r="I41" s="1"/>
      <c r="J41" s="5" t="str">
        <f>IF(H41&lt;I41,"à Cder "&amp;T_stock[[#This Row],[Stock
Limite]]-T_stock[[#This Row],[Stock
Actuel]],"")</f>
        <v/>
      </c>
      <c r="K41" s="2"/>
    </row>
    <row r="42" spans="1:11" ht="15" x14ac:dyDescent="0.3">
      <c r="A42" s="18" t="s">
        <v>89</v>
      </c>
      <c r="B42" s="5" t="s">
        <v>109</v>
      </c>
      <c r="C42" s="22" t="s">
        <v>113</v>
      </c>
      <c r="D42" s="1"/>
      <c r="E42" s="3">
        <v>1.1000000000000001</v>
      </c>
      <c r="F42" s="3">
        <v>3.9</v>
      </c>
      <c r="G42" s="14">
        <v>0</v>
      </c>
      <c r="H42" s="5">
        <f>IF($A42&lt;&gt;0,G42+SUMPRODUCT((T_entrée[Référence]=$A42)*T_entrée[Quantité])-SUMPRODUCT((T_sortie[Référence]=$A42)*T_sortie[Quantité]),0)</f>
        <v>10</v>
      </c>
      <c r="I42" s="1"/>
      <c r="J42" s="1" t="str">
        <f>IF(H42&lt;I42,"à Cder "&amp;T_stock[[#This Row],[Stock
Limite]]-T_stock[[#This Row],[Stock
Actuel]],"")</f>
        <v/>
      </c>
      <c r="K42" s="2"/>
    </row>
    <row r="43" spans="1:11" ht="15" x14ac:dyDescent="0.3">
      <c r="A43" s="18" t="s">
        <v>89</v>
      </c>
      <c r="B43" s="5" t="s">
        <v>109</v>
      </c>
      <c r="C43" s="22" t="s">
        <v>114</v>
      </c>
      <c r="D43" s="1"/>
      <c r="E43" s="3">
        <v>1.94</v>
      </c>
      <c r="F43" s="3">
        <v>6.5</v>
      </c>
      <c r="G43" s="14">
        <v>0</v>
      </c>
      <c r="H43" s="5">
        <f>IF($A43&lt;&gt;0,G43+SUMPRODUCT((T_entrée[Référence]=$A43)*T_entrée[Quantité])-SUMPRODUCT((T_sortie[Référence]=$A43)*T_sortie[Quantité]),0)</f>
        <v>10</v>
      </c>
      <c r="I43" s="1"/>
      <c r="J43" s="1" t="str">
        <f>IF(H43&lt;I43,"à Cder "&amp;T_stock[[#This Row],[Stock
Limite]]-T_stock[[#This Row],[Stock
Actuel]],"")</f>
        <v/>
      </c>
      <c r="K43" s="2"/>
    </row>
    <row r="44" spans="1:11" ht="15" x14ac:dyDescent="0.3">
      <c r="A44" s="18" t="s">
        <v>218</v>
      </c>
      <c r="B44" s="5" t="s">
        <v>171</v>
      </c>
      <c r="C44" s="22" t="s">
        <v>179</v>
      </c>
      <c r="D44" s="1" t="s">
        <v>191</v>
      </c>
      <c r="E44" s="3">
        <v>3.43</v>
      </c>
      <c r="F44" s="3">
        <v>10.3</v>
      </c>
      <c r="G44" s="14">
        <v>0</v>
      </c>
      <c r="H44" s="5">
        <f>IF($A44&lt;&gt;0,G44+SUMPRODUCT((T_entrée[Référence]=$A44)*T_entrée[Quantité])-SUMPRODUCT((T_sortie[Référence]=$A44)*T_sortie[Quantité]),0)</f>
        <v>1</v>
      </c>
      <c r="I44" s="1"/>
      <c r="J44" s="5" t="str">
        <f>IF(H44&lt;I44,"à Cder "&amp;T_stock[[#This Row],[Stock
Limite]]-T_stock[[#This Row],[Stock
Actuel]],"")</f>
        <v/>
      </c>
      <c r="K44" s="2"/>
    </row>
    <row r="45" spans="1:11" ht="15" x14ac:dyDescent="0.3">
      <c r="A45" s="18" t="s">
        <v>219</v>
      </c>
      <c r="B45" s="5" t="s">
        <v>171</v>
      </c>
      <c r="C45" s="22" t="s">
        <v>179</v>
      </c>
      <c r="D45" s="1" t="s">
        <v>190</v>
      </c>
      <c r="E45" s="3">
        <v>3.66</v>
      </c>
      <c r="F45" s="3">
        <v>11</v>
      </c>
      <c r="G45" s="14">
        <v>0</v>
      </c>
      <c r="H45" s="5">
        <f>IF($A45&lt;&gt;0,G45+SUMPRODUCT((T_entrée[Référence]=$A45)*T_entrée[Quantité])-SUMPRODUCT((T_sortie[Référence]=$A45)*T_sortie[Quantité]),0)</f>
        <v>1</v>
      </c>
      <c r="I45" s="1"/>
      <c r="J45" s="5" t="str">
        <f>IF(H45&lt;I45,"à Cder "&amp;T_stock[[#This Row],[Stock
Limite]]-T_stock[[#This Row],[Stock
Actuel]],"")</f>
        <v/>
      </c>
      <c r="K45" s="2"/>
    </row>
    <row r="46" spans="1:11" ht="15" x14ac:dyDescent="0.3">
      <c r="A46" s="18" t="s">
        <v>70</v>
      </c>
      <c r="B46" s="5" t="s">
        <v>109</v>
      </c>
      <c r="C46" s="22" t="s">
        <v>115</v>
      </c>
      <c r="D46" s="1"/>
      <c r="E46" s="3">
        <v>1.94</v>
      </c>
      <c r="F46" s="3">
        <v>6.5</v>
      </c>
      <c r="G46" s="14">
        <v>0</v>
      </c>
      <c r="H46" s="5">
        <f>IF($A46&lt;&gt;0,G46+SUMPRODUCT((T_entrée[Référence]=$A46)*T_entrée[Quantité])-SUMPRODUCT((T_sortie[Référence]=$A46)*T_sortie[Quantité]),0)</f>
        <v>1</v>
      </c>
      <c r="I46" s="1"/>
      <c r="J46" s="1" t="str">
        <f>IF(H46&lt;I46,"à Cder "&amp;T_stock[[#This Row],[Stock
Limite]]-T_stock[[#This Row],[Stock
Actuel]],"")</f>
        <v/>
      </c>
      <c r="K46" s="2"/>
    </row>
    <row r="47" spans="1:11" ht="15" x14ac:dyDescent="0.3">
      <c r="A47" s="18" t="s">
        <v>66</v>
      </c>
      <c r="B47" s="5" t="s">
        <v>109</v>
      </c>
      <c r="C47" s="22" t="s">
        <v>116</v>
      </c>
      <c r="D47" s="1"/>
      <c r="E47" s="3">
        <v>1.94</v>
      </c>
      <c r="F47" s="3">
        <v>6.5</v>
      </c>
      <c r="G47" s="14">
        <v>0</v>
      </c>
      <c r="H47" s="5">
        <f>IF($A47&lt;&gt;0,G47+SUMPRODUCT((T_entrée[Référence]=$A47)*T_entrée[Quantité])-SUMPRODUCT((T_sortie[Référence]=$A47)*T_sortie[Quantité]),0)</f>
        <v>5</v>
      </c>
      <c r="I47" s="1"/>
      <c r="J47" s="1" t="str">
        <f>IF(H47&lt;I47,"à Cder "&amp;T_stock[[#This Row],[Stock
Limite]]-T_stock[[#This Row],[Stock
Actuel]],"")</f>
        <v/>
      </c>
      <c r="K47" s="2"/>
    </row>
    <row r="48" spans="1:11" ht="15" x14ac:dyDescent="0.3">
      <c r="A48" s="18" t="s">
        <v>197</v>
      </c>
      <c r="B48" s="5" t="s">
        <v>128</v>
      </c>
      <c r="C48" s="22" t="s">
        <v>198</v>
      </c>
      <c r="D48" s="1">
        <v>40</v>
      </c>
      <c r="E48" s="3">
        <v>3.58</v>
      </c>
      <c r="F48" s="3">
        <v>10.7</v>
      </c>
      <c r="G48" s="14">
        <v>0</v>
      </c>
      <c r="H48" s="5">
        <f>IF($A48&lt;&gt;0,G48+SUMPRODUCT((T_entrée[Référence]=$A48)*T_entrée[Quantité])-SUMPRODUCT((T_sortie[Référence]=$A48)*T_sortie[Quantité]),0)</f>
        <v>1</v>
      </c>
      <c r="I48" s="1"/>
      <c r="J48" s="5" t="str">
        <f>IF(H48&lt;I48,"à Cder "&amp;T_stock[[#This Row],[Stock
Limite]]-T_stock[[#This Row],[Stock
Actuel]],"")</f>
        <v/>
      </c>
      <c r="K48" s="2"/>
    </row>
    <row r="49" spans="1:11" ht="15" x14ac:dyDescent="0.3">
      <c r="A49" s="18" t="s">
        <v>200</v>
      </c>
      <c r="B49" s="5" t="s">
        <v>128</v>
      </c>
      <c r="C49" s="22" t="s">
        <v>163</v>
      </c>
      <c r="D49" s="1">
        <v>40</v>
      </c>
      <c r="E49" s="3">
        <v>3.58</v>
      </c>
      <c r="F49" s="3">
        <v>10.7</v>
      </c>
      <c r="G49" s="14">
        <v>0</v>
      </c>
      <c r="H49" s="5">
        <f>IF($A49&lt;&gt;0,G49+SUMPRODUCT((T_entrée[Référence]=$A49)*T_entrée[Quantité])-SUMPRODUCT((T_sortie[Référence]=$A49)*T_sortie[Quantité]),0)</f>
        <v>1</v>
      </c>
      <c r="I49" s="1"/>
      <c r="J49" s="5" t="str">
        <f>IF(H49&lt;I49,"à Cder "&amp;T_stock[[#This Row],[Stock
Limite]]-T_stock[[#This Row],[Stock
Actuel]],"")</f>
        <v/>
      </c>
      <c r="K49" s="2"/>
    </row>
    <row r="50" spans="1:11" ht="15" x14ac:dyDescent="0.3">
      <c r="A50" s="18" t="s">
        <v>201</v>
      </c>
      <c r="B50" s="5" t="s">
        <v>128</v>
      </c>
      <c r="C50" s="22" t="s">
        <v>198</v>
      </c>
      <c r="D50" s="1">
        <v>50</v>
      </c>
      <c r="E50" s="3">
        <v>3.58</v>
      </c>
      <c r="F50" s="3">
        <v>10.7</v>
      </c>
      <c r="G50" s="14">
        <v>0</v>
      </c>
      <c r="H50" s="5">
        <f>IF($A50&lt;&gt;0,G50+SUMPRODUCT((T_entrée[Référence]=$A50)*T_entrée[Quantité])-SUMPRODUCT((T_sortie[Référence]=$A50)*T_sortie[Quantité]),0)</f>
        <v>1</v>
      </c>
      <c r="I50" s="1"/>
      <c r="J50" s="5" t="str">
        <f>IF(H50&lt;I50,"à Cder "&amp;T_stock[[#This Row],[Stock
Limite]]-T_stock[[#This Row],[Stock
Actuel]],"")</f>
        <v/>
      </c>
      <c r="K50" s="2"/>
    </row>
    <row r="51" spans="1:11" ht="15" x14ac:dyDescent="0.3">
      <c r="A51" s="18" t="s">
        <v>202</v>
      </c>
      <c r="B51" s="5" t="s">
        <v>128</v>
      </c>
      <c r="C51" s="22" t="s">
        <v>163</v>
      </c>
      <c r="D51" s="1">
        <v>50</v>
      </c>
      <c r="E51" s="3">
        <v>3.58</v>
      </c>
      <c r="F51" s="3">
        <v>10.7</v>
      </c>
      <c r="G51" s="14">
        <v>0</v>
      </c>
      <c r="H51" s="5">
        <f>IF($A51&lt;&gt;0,G51+SUMPRODUCT((T_entrée[Référence]=$A51)*T_entrée[Quantité])-SUMPRODUCT((T_sortie[Référence]=$A51)*T_sortie[Quantité]),0)</f>
        <v>1</v>
      </c>
      <c r="I51" s="1"/>
      <c r="J51" s="5" t="str">
        <f>IF(H51&lt;I51,"à Cder "&amp;T_stock[[#This Row],[Stock
Limite]]-T_stock[[#This Row],[Stock
Actuel]],"")</f>
        <v/>
      </c>
      <c r="K51" s="2"/>
    </row>
    <row r="52" spans="1:11" ht="15" x14ac:dyDescent="0.3">
      <c r="A52" s="18" t="s">
        <v>90</v>
      </c>
      <c r="B52" s="5" t="s">
        <v>109</v>
      </c>
      <c r="C52" s="22" t="s">
        <v>117</v>
      </c>
      <c r="D52" s="1"/>
      <c r="E52" s="3">
        <v>1.22</v>
      </c>
      <c r="F52" s="3">
        <v>4.3</v>
      </c>
      <c r="G52" s="14">
        <v>0</v>
      </c>
      <c r="H52" s="5">
        <f>IF($A52&lt;&gt;0,G52+SUMPRODUCT((T_entrée[Référence]=$A52)*T_entrée[Quantité])-SUMPRODUCT((T_sortie[Référence]=$A52)*T_sortie[Quantité]),0)</f>
        <v>5</v>
      </c>
      <c r="I52" s="1"/>
      <c r="J52" s="1" t="str">
        <f>IF(H52&lt;I52,"à Cder "&amp;T_stock[[#This Row],[Stock
Limite]]-T_stock[[#This Row],[Stock
Actuel]],"")</f>
        <v/>
      </c>
      <c r="K52" s="2"/>
    </row>
    <row r="53" spans="1:11" ht="15" x14ac:dyDescent="0.3">
      <c r="A53" s="18" t="s">
        <v>91</v>
      </c>
      <c r="B53" s="5" t="s">
        <v>109</v>
      </c>
      <c r="C53" s="22" t="s">
        <v>118</v>
      </c>
      <c r="D53" s="1"/>
      <c r="E53" s="3">
        <v>0.8</v>
      </c>
      <c r="F53" s="3">
        <v>2.8</v>
      </c>
      <c r="G53" s="14">
        <v>0</v>
      </c>
      <c r="H53" s="5">
        <f>IF($A53&lt;&gt;0,G53+SUMPRODUCT((T_entrée[Référence]=$A53)*T_entrée[Quantité])-SUMPRODUCT((T_sortie[Référence]=$A53)*T_sortie[Quantité]),0)</f>
        <v>5</v>
      </c>
      <c r="I53" s="1"/>
      <c r="J53" s="1" t="str">
        <f>IF(H53&lt;I53,"à Cder "&amp;T_stock[[#This Row],[Stock
Limite]]-T_stock[[#This Row],[Stock
Actuel]],"")</f>
        <v/>
      </c>
      <c r="K53" s="2"/>
    </row>
    <row r="54" spans="1:11" ht="15" x14ac:dyDescent="0.3">
      <c r="A54" s="18" t="s">
        <v>92</v>
      </c>
      <c r="B54" s="5" t="s">
        <v>109</v>
      </c>
      <c r="C54" s="22" t="s">
        <v>119</v>
      </c>
      <c r="D54" s="1"/>
      <c r="E54" s="3">
        <v>1.39</v>
      </c>
      <c r="F54" s="3">
        <v>4.8</v>
      </c>
      <c r="G54" s="14">
        <v>0</v>
      </c>
      <c r="H54" s="5">
        <f>IF($A54&lt;&gt;0,G54+SUMPRODUCT((T_entrée[Référence]=$A54)*T_entrée[Quantité])-SUMPRODUCT((T_sortie[Référence]=$A54)*T_sortie[Quantité]),0)</f>
        <v>5</v>
      </c>
      <c r="I54" s="1"/>
      <c r="J54" s="1" t="str">
        <f>IF(H54&lt;I54,"à Cder "&amp;T_stock[[#This Row],[Stock
Limite]]-T_stock[[#This Row],[Stock
Actuel]],"")</f>
        <v/>
      </c>
      <c r="K54" s="2"/>
    </row>
    <row r="55" spans="1:11" ht="15" x14ac:dyDescent="0.3">
      <c r="A55" s="18" t="s">
        <v>93</v>
      </c>
      <c r="B55" s="5" t="s">
        <v>109</v>
      </c>
      <c r="C55" s="22" t="s">
        <v>120</v>
      </c>
      <c r="D55" s="1"/>
      <c r="E55" s="3">
        <v>1.39</v>
      </c>
      <c r="F55" s="3">
        <v>4.8</v>
      </c>
      <c r="G55" s="14">
        <v>0</v>
      </c>
      <c r="H55" s="5">
        <f>IF($A55&lt;&gt;0,G55+SUMPRODUCT((T_entrée[Référence]=$A55)*T_entrée[Quantité])-SUMPRODUCT((T_sortie[Référence]=$A55)*T_sortie[Quantité]),0)</f>
        <v>8</v>
      </c>
      <c r="I55" s="1"/>
      <c r="J55" s="1" t="str">
        <f>IF(H55&lt;I55,"à Cder "&amp;T_stock[[#This Row],[Stock
Limite]]-T_stock[[#This Row],[Stock
Actuel]],"")</f>
        <v/>
      </c>
      <c r="K55" s="2"/>
    </row>
    <row r="56" spans="1:11" ht="15" x14ac:dyDescent="0.3">
      <c r="A56" s="18" t="s">
        <v>93</v>
      </c>
      <c r="B56" s="5" t="s">
        <v>109</v>
      </c>
      <c r="C56" s="22" t="s">
        <v>121</v>
      </c>
      <c r="D56" s="1"/>
      <c r="E56" s="3">
        <v>0.98</v>
      </c>
      <c r="F56" s="3">
        <v>3.2</v>
      </c>
      <c r="G56" s="14">
        <v>0</v>
      </c>
      <c r="H56" s="5">
        <f>IF($A56&lt;&gt;0,G56+SUMPRODUCT((T_entrée[Référence]=$A56)*T_entrée[Quantité])-SUMPRODUCT((T_sortie[Référence]=$A56)*T_sortie[Quantité]),0)</f>
        <v>8</v>
      </c>
      <c r="I56" s="1"/>
      <c r="J56" s="1" t="str">
        <f>IF(H56&lt;I56,"à Cder "&amp;T_stock[[#This Row],[Stock
Limite]]-T_stock[[#This Row],[Stock
Actuel]],"")</f>
        <v/>
      </c>
      <c r="K56" s="2"/>
    </row>
    <row r="57" spans="1:11" ht="15" x14ac:dyDescent="0.3">
      <c r="A57" s="18" t="s">
        <v>94</v>
      </c>
      <c r="B57" s="5" t="s">
        <v>109</v>
      </c>
      <c r="C57" s="22" t="s">
        <v>122</v>
      </c>
      <c r="D57" s="1"/>
      <c r="E57" s="3">
        <v>1.01</v>
      </c>
      <c r="F57" s="3">
        <v>3.5</v>
      </c>
      <c r="G57" s="14">
        <v>0</v>
      </c>
      <c r="H57" s="5">
        <f>IF($A57&lt;&gt;0,G57+SUMPRODUCT((T_entrée[Référence]=$A57)*T_entrée[Quantité])-SUMPRODUCT((T_sortie[Référence]=$A57)*T_sortie[Quantité]),0)</f>
        <v>10</v>
      </c>
      <c r="I57" s="1"/>
      <c r="J57" s="1" t="str">
        <f>IF(H57&lt;I57,"à Cder "&amp;T_stock[[#This Row],[Stock
Limite]]-T_stock[[#This Row],[Stock
Actuel]],"")</f>
        <v/>
      </c>
      <c r="K57" s="2"/>
    </row>
    <row r="58" spans="1:11" ht="15" x14ac:dyDescent="0.3">
      <c r="A58" s="18" t="s">
        <v>95</v>
      </c>
      <c r="B58" s="5" t="s">
        <v>109</v>
      </c>
      <c r="C58" s="22" t="s">
        <v>123</v>
      </c>
      <c r="D58" s="1"/>
      <c r="E58" s="3">
        <v>0.95</v>
      </c>
      <c r="F58" s="3">
        <v>3.2</v>
      </c>
      <c r="G58" s="14">
        <v>0</v>
      </c>
      <c r="H58" s="5">
        <f>IF($A58&lt;&gt;0,G58+SUMPRODUCT((T_entrée[Référence]=$A58)*T_entrée[Quantité])-SUMPRODUCT((T_sortie[Référence]=$A58)*T_sortie[Quantité]),0)</f>
        <v>5</v>
      </c>
      <c r="I58" s="1"/>
      <c r="J58" s="1" t="str">
        <f>IF(H58&lt;I58,"à Cder "&amp;T_stock[[#This Row],[Stock
Limite]]-T_stock[[#This Row],[Stock
Actuel]],"")</f>
        <v/>
      </c>
      <c r="K58" s="2"/>
    </row>
    <row r="59" spans="1:11" ht="15" x14ac:dyDescent="0.3">
      <c r="A59" s="18" t="s">
        <v>96</v>
      </c>
      <c r="B59" s="5" t="s">
        <v>109</v>
      </c>
      <c r="C59" s="22" t="s">
        <v>124</v>
      </c>
      <c r="D59" s="1"/>
      <c r="E59" s="3">
        <v>1.56</v>
      </c>
      <c r="F59" s="3">
        <v>5.3</v>
      </c>
      <c r="G59" s="14">
        <v>0</v>
      </c>
      <c r="H59" s="5">
        <f>IF($A59&lt;&gt;0,G59+SUMPRODUCT((T_entrée[Référence]=$A59)*T_entrée[Quantité])-SUMPRODUCT((T_sortie[Référence]=$A59)*T_sortie[Quantité]),0)</f>
        <v>5</v>
      </c>
      <c r="I59" s="1"/>
      <c r="J59" s="1" t="str">
        <f>IF(H59&lt;I59,"à Cder "&amp;T_stock[[#This Row],[Stock
Limite]]-T_stock[[#This Row],[Stock
Actuel]],"")</f>
        <v/>
      </c>
      <c r="K59" s="2"/>
    </row>
    <row r="60" spans="1:11" ht="15" x14ac:dyDescent="0.3">
      <c r="A60" s="18" t="s">
        <v>97</v>
      </c>
      <c r="B60" s="5" t="s">
        <v>125</v>
      </c>
      <c r="C60" s="22" t="s">
        <v>126</v>
      </c>
      <c r="D60" s="1" t="s">
        <v>127</v>
      </c>
      <c r="E60" s="3">
        <v>2.95</v>
      </c>
      <c r="F60" s="3">
        <v>8.9</v>
      </c>
      <c r="G60" s="14">
        <v>0</v>
      </c>
      <c r="H60" s="5">
        <f>IF($A60&lt;&gt;0,G60+SUMPRODUCT((T_entrée[Référence]=$A60)*T_entrée[Quantité])-SUMPRODUCT((T_sortie[Référence]=$A60)*T_sortie[Quantité]),0)</f>
        <v>5</v>
      </c>
      <c r="I60" s="1"/>
      <c r="J60" s="1" t="str">
        <f>IF(H60&lt;I60,"à Cder "&amp;T_stock[[#This Row],[Stock
Limite]]-T_stock[[#This Row],[Stock
Actuel]],"")</f>
        <v/>
      </c>
      <c r="K60" s="2"/>
    </row>
    <row r="61" spans="1:11" ht="15" x14ac:dyDescent="0.3">
      <c r="A61" s="18" t="s">
        <v>98</v>
      </c>
      <c r="B61" s="5" t="s">
        <v>128</v>
      </c>
      <c r="C61" s="22" t="s">
        <v>129</v>
      </c>
      <c r="D61" s="1"/>
      <c r="E61" s="3">
        <v>0.85</v>
      </c>
      <c r="F61" s="3">
        <v>2.9</v>
      </c>
      <c r="G61" s="14">
        <v>0</v>
      </c>
      <c r="H61" s="5">
        <f>IF($A61&lt;&gt;0,G61+SUMPRODUCT((T_entrée[Référence]=$A61)*T_entrée[Quantité])-SUMPRODUCT((T_sortie[Référence]=$A61)*T_sortie[Quantité]),0)</f>
        <v>10</v>
      </c>
      <c r="I61" s="1"/>
      <c r="J61" s="1" t="str">
        <f>IF(H61&lt;I61,"à Cder "&amp;T_stock[[#This Row],[Stock
Limite]]-T_stock[[#This Row],[Stock
Actuel]],"")</f>
        <v/>
      </c>
      <c r="K61" s="2"/>
    </row>
    <row r="62" spans="1:11" ht="15" x14ac:dyDescent="0.3">
      <c r="A62" s="18" t="s">
        <v>99</v>
      </c>
      <c r="B62" s="5" t="s">
        <v>128</v>
      </c>
      <c r="C62" s="22" t="s">
        <v>130</v>
      </c>
      <c r="D62" s="1"/>
      <c r="E62" s="3">
        <v>0.85</v>
      </c>
      <c r="F62" s="3">
        <v>2.9</v>
      </c>
      <c r="G62" s="14">
        <v>0</v>
      </c>
      <c r="H62" s="5">
        <f>IF($A62&lt;&gt;0,G62+SUMPRODUCT((T_entrée[Référence]=$A62)*T_entrée[Quantité])-SUMPRODUCT((T_sortie[Référence]=$A62)*T_sortie[Quantité]),0)</f>
        <v>20</v>
      </c>
      <c r="I62" s="1"/>
      <c r="J62" s="1" t="str">
        <f>IF(H62&lt;I62,"à Cder "&amp;T_stock[[#This Row],[Stock
Limite]]-T_stock[[#This Row],[Stock
Actuel]],"")</f>
        <v/>
      </c>
      <c r="K62" s="2"/>
    </row>
    <row r="63" spans="1:11" ht="15" x14ac:dyDescent="0.3">
      <c r="A63" s="18" t="s">
        <v>99</v>
      </c>
      <c r="B63" s="14" t="s">
        <v>131</v>
      </c>
      <c r="C63" s="22" t="s">
        <v>132</v>
      </c>
      <c r="D63" s="1"/>
      <c r="E63" s="3">
        <v>2.82</v>
      </c>
      <c r="F63" s="3">
        <v>8.5</v>
      </c>
      <c r="G63" s="14">
        <v>0</v>
      </c>
      <c r="H63" s="5">
        <f>IF($A63&lt;&gt;0,G63+SUMPRODUCT((T_entrée[Référence]=$A63)*T_entrée[Quantité])-SUMPRODUCT((T_sortie[Référence]=$A63)*T_sortie[Quantité]),0)</f>
        <v>20</v>
      </c>
      <c r="I63" s="7"/>
      <c r="J63" s="1" t="str">
        <f>IF(H63&lt;I63,"à Cder "&amp;T_stock[[#This Row],[Stock
Limite]]-T_stock[[#This Row],[Stock
Actuel]],"")</f>
        <v/>
      </c>
      <c r="K63" s="15"/>
    </row>
    <row r="64" spans="1:11" ht="15" x14ac:dyDescent="0.3">
      <c r="A64" s="18" t="s">
        <v>99</v>
      </c>
      <c r="B64" s="14" t="s">
        <v>125</v>
      </c>
      <c r="C64" s="22" t="s">
        <v>133</v>
      </c>
      <c r="D64" s="1" t="s">
        <v>134</v>
      </c>
      <c r="E64" s="3">
        <v>3.95</v>
      </c>
      <c r="F64" s="3">
        <v>11.8</v>
      </c>
      <c r="G64" s="14">
        <v>0</v>
      </c>
      <c r="H64" s="5">
        <f>IF($A64&lt;&gt;0,G64+SUMPRODUCT((T_entrée[Référence]=$A64)*T_entrée[Quantité])-SUMPRODUCT((T_sortie[Référence]=$A64)*T_sortie[Quantité]),0)</f>
        <v>20</v>
      </c>
      <c r="I64" s="7"/>
      <c r="J64" s="1" t="str">
        <f>IF(H64&lt;I64,"à Cder "&amp;T_stock[[#This Row],[Stock
Limite]]-T_stock[[#This Row],[Stock
Actuel]],"")</f>
        <v/>
      </c>
      <c r="K64" s="15"/>
    </row>
    <row r="65" spans="1:11" ht="15" x14ac:dyDescent="0.3">
      <c r="A65" s="18" t="s">
        <v>100</v>
      </c>
      <c r="B65" s="5" t="s">
        <v>135</v>
      </c>
      <c r="C65" s="22" t="s">
        <v>136</v>
      </c>
      <c r="D65" s="1"/>
      <c r="E65" s="3">
        <v>2.6</v>
      </c>
      <c r="F65" s="3">
        <v>7.1</v>
      </c>
      <c r="G65" s="5">
        <v>0</v>
      </c>
      <c r="H65" s="5">
        <f>IF($A65&lt;&gt;0,G65+SUMPRODUCT((T_entrée[Référence]=$A65)*T_entrée[Quantité])-SUMPRODUCT((T_sortie[Référence]=$A65)*T_sortie[Quantité]),0)</f>
        <v>5</v>
      </c>
      <c r="I65" s="1"/>
      <c r="J65" s="1" t="str">
        <f>IF(H65&lt;I65,"à Cder "&amp;T_stock[[#This Row],[Stock
Limite]]-T_stock[[#This Row],[Stock
Actuel]],"")</f>
        <v/>
      </c>
      <c r="K65" s="2"/>
    </row>
    <row r="66" spans="1:11" ht="15" x14ac:dyDescent="0.3">
      <c r="A66" s="18" t="s">
        <v>205</v>
      </c>
      <c r="B66" s="5" t="s">
        <v>109</v>
      </c>
      <c r="C66" s="22" t="s">
        <v>167</v>
      </c>
      <c r="D66" s="1"/>
      <c r="E66" s="3">
        <v>1.92</v>
      </c>
      <c r="F66" s="3">
        <v>5.8</v>
      </c>
      <c r="G66" s="5">
        <v>0</v>
      </c>
      <c r="H66" s="5">
        <f>IF($A66&lt;&gt;0,G66+SUMPRODUCT((T_entrée[Référence]=$A66)*T_entrée[Quantité])-SUMPRODUCT((T_sortie[Référence]=$A66)*T_sortie[Quantité]),0)</f>
        <v>2</v>
      </c>
      <c r="I66" s="1"/>
      <c r="J66" s="5" t="str">
        <f>IF(H66&lt;I66,"à Cder "&amp;T_stock[[#This Row],[Stock
Limite]]-T_stock[[#This Row],[Stock
Actuel]],"")</f>
        <v/>
      </c>
      <c r="K66" s="2"/>
    </row>
    <row r="67" spans="1:11" ht="15" x14ac:dyDescent="0.3">
      <c r="A67" s="35" t="s">
        <v>101</v>
      </c>
      <c r="B67" s="14" t="s">
        <v>135</v>
      </c>
      <c r="C67" s="30" t="s">
        <v>137</v>
      </c>
      <c r="D67" s="7"/>
      <c r="E67" s="8">
        <v>0.7</v>
      </c>
      <c r="F67" s="8">
        <v>2.5</v>
      </c>
      <c r="G67" s="14">
        <v>0</v>
      </c>
      <c r="H67" s="14">
        <f>IF($A67&lt;&gt;0,G67+SUMPRODUCT((T_entrée[Référence]=$A67)*T_entrée[Quantité])-SUMPRODUCT((T_sortie[Référence]=$A67)*T_sortie[Quantité]),0)</f>
        <v>10</v>
      </c>
      <c r="I67" s="7"/>
      <c r="J67" s="7" t="str">
        <f>IF(H67&lt;I67,"à Cder "&amp;T_stock[[#This Row],[Stock
Limite]]-T_stock[[#This Row],[Stock
Actuel]],"")</f>
        <v/>
      </c>
      <c r="K67" s="15"/>
    </row>
    <row r="68" spans="1:11" ht="15" x14ac:dyDescent="0.3">
      <c r="A68" s="35" t="s">
        <v>101</v>
      </c>
      <c r="B68" s="14" t="s">
        <v>135</v>
      </c>
      <c r="C68" s="30" t="s">
        <v>138</v>
      </c>
      <c r="D68" s="7"/>
      <c r="E68" s="8">
        <v>2.6</v>
      </c>
      <c r="F68" s="8">
        <v>7.1</v>
      </c>
      <c r="G68" s="14">
        <v>0</v>
      </c>
      <c r="H68" s="14">
        <f>IF($A68&lt;&gt;0,G68+SUMPRODUCT((T_entrée[Référence]=$A68)*T_entrée[Quantité])-SUMPRODUCT((T_sortie[Référence]=$A68)*T_sortie[Quantité]),0)</f>
        <v>10</v>
      </c>
      <c r="I68" s="7"/>
      <c r="J68" s="7" t="str">
        <f>IF(H68&lt;I68,"à Cder "&amp;T_stock[[#This Row],[Stock
Limite]]-T_stock[[#This Row],[Stock
Actuel]],"")</f>
        <v/>
      </c>
      <c r="K68" s="15"/>
    </row>
    <row r="69" spans="1:11" ht="15" x14ac:dyDescent="0.3">
      <c r="A69" s="35" t="s">
        <v>102</v>
      </c>
      <c r="B69" s="14" t="s">
        <v>135</v>
      </c>
      <c r="C69" s="30" t="s">
        <v>139</v>
      </c>
      <c r="D69" s="7"/>
      <c r="E69" s="8">
        <v>1.02</v>
      </c>
      <c r="F69" s="8">
        <v>3.1</v>
      </c>
      <c r="G69" s="14">
        <v>0</v>
      </c>
      <c r="H69" s="14">
        <f>IF($A69&lt;&gt;0,G69+SUMPRODUCT((T_entrée[Référence]=$A69)*T_entrée[Quantité])-SUMPRODUCT((T_sortie[Référence]=$A69)*T_sortie[Quantité]),0)</f>
        <v>5</v>
      </c>
      <c r="I69" s="7"/>
      <c r="J69" s="7" t="str">
        <f>IF(H69&lt;I69,"à Cder "&amp;T_stock[[#This Row],[Stock
Limite]]-T_stock[[#This Row],[Stock
Actuel]],"")</f>
        <v/>
      </c>
      <c r="K69" s="15"/>
    </row>
    <row r="70" spans="1:11" ht="15" x14ac:dyDescent="0.3">
      <c r="A70" s="35" t="s">
        <v>103</v>
      </c>
      <c r="B70" s="14" t="s">
        <v>135</v>
      </c>
      <c r="C70" s="30" t="s">
        <v>140</v>
      </c>
      <c r="D70" s="7"/>
      <c r="E70" s="8">
        <v>7.64</v>
      </c>
      <c r="F70" s="8">
        <v>18.5</v>
      </c>
      <c r="G70" s="14">
        <v>0</v>
      </c>
      <c r="H70" s="14">
        <f>IF($A70&lt;&gt;0,G70+SUMPRODUCT((T_entrée[Référence]=$A70)*T_entrée[Quantité])-SUMPRODUCT((T_sortie[Référence]=$A70)*T_sortie[Quantité]),0)</f>
        <v>1</v>
      </c>
      <c r="I70" s="7"/>
      <c r="J70" s="7" t="str">
        <f>IF(H70&lt;I70,"à Cder "&amp;T_stock[[#This Row],[Stock
Limite]]-T_stock[[#This Row],[Stock
Actuel]],"")</f>
        <v/>
      </c>
      <c r="K70" s="15"/>
    </row>
    <row r="71" spans="1:11" ht="15" x14ac:dyDescent="0.3">
      <c r="A71" s="35" t="s">
        <v>104</v>
      </c>
      <c r="B71" s="14" t="s">
        <v>135</v>
      </c>
      <c r="C71" s="30" t="s">
        <v>141</v>
      </c>
      <c r="D71" s="7">
        <v>4</v>
      </c>
      <c r="E71" s="8">
        <v>5.8</v>
      </c>
      <c r="F71" s="8">
        <v>16</v>
      </c>
      <c r="G71" s="14">
        <v>0</v>
      </c>
      <c r="H71" s="14">
        <f>IF($A71&lt;&gt;0,G71+SUMPRODUCT((T_entrée[Référence]=$A71)*T_entrée[Quantité])-SUMPRODUCT((T_sortie[Référence]=$A71)*T_sortie[Quantité]),0)</f>
        <v>5</v>
      </c>
      <c r="I71" s="7"/>
      <c r="J71" s="7" t="str">
        <f>IF(H71&lt;I71,"à Cder "&amp;T_stock[[#This Row],[Stock
Limite]]-T_stock[[#This Row],[Stock
Actuel]],"")</f>
        <v/>
      </c>
      <c r="K71" s="15"/>
    </row>
    <row r="72" spans="1:11" ht="15" x14ac:dyDescent="0.3">
      <c r="A72" s="35" t="s">
        <v>105</v>
      </c>
      <c r="B72" s="14" t="s">
        <v>135</v>
      </c>
      <c r="C72" s="30" t="s">
        <v>142</v>
      </c>
      <c r="D72" s="7" t="s">
        <v>143</v>
      </c>
      <c r="E72" s="8">
        <v>1.76</v>
      </c>
      <c r="F72" s="8">
        <v>5.5</v>
      </c>
      <c r="G72" s="14">
        <v>0</v>
      </c>
      <c r="H72" s="14">
        <f>IF($A72&lt;&gt;0,G72+SUMPRODUCT((T_entrée[Référence]=$A72)*T_entrée[Quantité])-SUMPRODUCT((T_sortie[Référence]=$A72)*T_sortie[Quantité]),0)</f>
        <v>5</v>
      </c>
      <c r="I72" s="7"/>
      <c r="J72" s="7" t="str">
        <f>IF(H72&lt;I72,"à Cder "&amp;T_stock[[#This Row],[Stock
Limite]]-T_stock[[#This Row],[Stock
Actuel]],"")</f>
        <v/>
      </c>
      <c r="K72" s="15"/>
    </row>
    <row r="73" spans="1:11" ht="15" x14ac:dyDescent="0.3">
      <c r="A73" s="35" t="s">
        <v>106</v>
      </c>
      <c r="B73" s="14" t="s">
        <v>135</v>
      </c>
      <c r="C73" s="30" t="s">
        <v>144</v>
      </c>
      <c r="D73" s="7" t="s">
        <v>145</v>
      </c>
      <c r="E73" s="8">
        <v>2.9</v>
      </c>
      <c r="F73" s="8">
        <v>8.6999999999999993</v>
      </c>
      <c r="G73" s="14">
        <v>0</v>
      </c>
      <c r="H73" s="14">
        <f>IF($A73&lt;&gt;0,G73+SUMPRODUCT((T_entrée[Référence]=$A73)*T_entrée[Quantité])-SUMPRODUCT((T_sortie[Référence]=$A73)*T_sortie[Quantité]),0)</f>
        <v>5</v>
      </c>
      <c r="I73" s="7"/>
      <c r="J73" s="7" t="str">
        <f>IF(H73&lt;I73,"à Cder "&amp;T_stock[[#This Row],[Stock
Limite]]-T_stock[[#This Row],[Stock
Actuel]],"")</f>
        <v/>
      </c>
      <c r="K73" s="15"/>
    </row>
    <row r="74" spans="1:11" ht="15" x14ac:dyDescent="0.3">
      <c r="A74" s="35" t="s">
        <v>209</v>
      </c>
      <c r="B74" s="14" t="s">
        <v>135</v>
      </c>
      <c r="C74" s="30" t="s">
        <v>162</v>
      </c>
      <c r="D74" s="7"/>
      <c r="E74" s="8">
        <v>1.61</v>
      </c>
      <c r="F74" s="8">
        <v>5.5</v>
      </c>
      <c r="G74" s="14">
        <v>0</v>
      </c>
      <c r="H74" s="14">
        <f>IF($A74&lt;&gt;0,G74+SUMPRODUCT((T_entrée[Référence]=$A74)*T_entrée[Quantité])-SUMPRODUCT((T_sortie[Référence]=$A74)*T_sortie[Quantité]),0)</f>
        <v>1</v>
      </c>
      <c r="I74" s="7"/>
      <c r="J74" s="14" t="str">
        <f>IF(H74&lt;I74,"à Cder "&amp;T_stock[[#This Row],[Stock
Limite]]-T_stock[[#This Row],[Stock
Actuel]],"")</f>
        <v/>
      </c>
      <c r="K74" s="15"/>
    </row>
    <row r="75" spans="1:11" ht="15" x14ac:dyDescent="0.3">
      <c r="A75" s="35" t="s">
        <v>210</v>
      </c>
      <c r="B75" s="14" t="s">
        <v>176</v>
      </c>
      <c r="C75" s="30" t="s">
        <v>177</v>
      </c>
      <c r="D75" s="7"/>
      <c r="E75" s="8">
        <v>2.69</v>
      </c>
      <c r="F75" s="8">
        <v>8</v>
      </c>
      <c r="G75" s="14">
        <v>0</v>
      </c>
      <c r="H75" s="14">
        <f>IF($A75&lt;&gt;0,G75+SUMPRODUCT((T_entrée[Référence]=$A75)*T_entrée[Quantité])-SUMPRODUCT((T_sortie[Référence]=$A75)*T_sortie[Quantité]),0)</f>
        <v>1</v>
      </c>
      <c r="I75" s="7"/>
      <c r="J75" s="14" t="str">
        <f>IF(H75&lt;I75,"à Cder "&amp;T_stock[[#This Row],[Stock
Limite]]-T_stock[[#This Row],[Stock
Actuel]],"")</f>
        <v/>
      </c>
      <c r="K75" s="15"/>
    </row>
    <row r="76" spans="1:11" ht="15" x14ac:dyDescent="0.3">
      <c r="A76" s="35" t="s">
        <v>211</v>
      </c>
      <c r="B76" s="14" t="s">
        <v>135</v>
      </c>
      <c r="C76" s="30" t="s">
        <v>181</v>
      </c>
      <c r="D76" s="7" t="s">
        <v>188</v>
      </c>
      <c r="E76" s="8">
        <v>3.8</v>
      </c>
      <c r="F76" s="8">
        <v>11</v>
      </c>
      <c r="G76" s="14">
        <v>0</v>
      </c>
      <c r="H76" s="14">
        <f>IF($A76&lt;&gt;0,G76+SUMPRODUCT((T_entrée[Référence]=$A76)*T_entrée[Quantité])-SUMPRODUCT((T_sortie[Référence]=$A76)*T_sortie[Quantité]),0)</f>
        <v>2</v>
      </c>
      <c r="I76" s="7"/>
      <c r="J76" s="14" t="str">
        <f>IF(H76&lt;I76,"à Cder "&amp;T_stock[[#This Row],[Stock
Limite]]-T_stock[[#This Row],[Stock
Actuel]],"")</f>
        <v/>
      </c>
      <c r="K76" s="15"/>
    </row>
    <row r="77" spans="1:11" ht="15" x14ac:dyDescent="0.3">
      <c r="A77" s="35" t="s">
        <v>212</v>
      </c>
      <c r="B77" s="14" t="s">
        <v>135</v>
      </c>
      <c r="C77" s="30" t="s">
        <v>161</v>
      </c>
      <c r="D77" s="7" t="s">
        <v>187</v>
      </c>
      <c r="E77" s="8">
        <v>2.4500000000000002</v>
      </c>
      <c r="F77" s="8">
        <v>7.3</v>
      </c>
      <c r="G77" s="14">
        <v>0</v>
      </c>
      <c r="H77" s="14">
        <f>IF($A77&lt;&gt;0,G77+SUMPRODUCT((T_entrée[Référence]=$A77)*T_entrée[Quantité])-SUMPRODUCT((T_sortie[Référence]=$A77)*T_sortie[Quantité]),0)</f>
        <v>2</v>
      </c>
      <c r="I77" s="7"/>
      <c r="J77" s="14" t="str">
        <f>IF(H77&lt;I77,"à Cder "&amp;T_stock[[#This Row],[Stock
Limite]]-T_stock[[#This Row],[Stock
Actuel]],"")</f>
        <v/>
      </c>
      <c r="K77" s="15"/>
    </row>
    <row r="78" spans="1:11" ht="15" x14ac:dyDescent="0.3">
      <c r="A78" s="35" t="s">
        <v>213</v>
      </c>
      <c r="B78" s="14" t="s">
        <v>135</v>
      </c>
      <c r="C78" s="30" t="s">
        <v>160</v>
      </c>
      <c r="D78" s="7" t="s">
        <v>186</v>
      </c>
      <c r="E78" s="8">
        <v>2.0499999999999998</v>
      </c>
      <c r="F78" s="8">
        <v>6.1</v>
      </c>
      <c r="G78" s="14">
        <v>0</v>
      </c>
      <c r="H78" s="14">
        <f>IF($A78&lt;&gt;0,G78+SUMPRODUCT((T_entrée[Référence]=$A78)*T_entrée[Quantité])-SUMPRODUCT((T_sortie[Référence]=$A78)*T_sortie[Quantité]),0)</f>
        <v>2</v>
      </c>
      <c r="I78" s="7"/>
      <c r="J78" s="14" t="str">
        <f>IF(H78&lt;I78,"à Cder "&amp;T_stock[[#This Row],[Stock
Limite]]-T_stock[[#This Row],[Stock
Actuel]],"")</f>
        <v/>
      </c>
      <c r="K78" s="15"/>
    </row>
    <row r="79" spans="1:11" ht="15" x14ac:dyDescent="0.3">
      <c r="A79" s="35" t="s">
        <v>216</v>
      </c>
      <c r="B79" s="14" t="s">
        <v>173</v>
      </c>
      <c r="C79" s="30" t="s">
        <v>175</v>
      </c>
      <c r="D79" s="7"/>
      <c r="E79" s="8">
        <v>4.6500000000000004</v>
      </c>
      <c r="F79" s="8">
        <v>13.5</v>
      </c>
      <c r="G79" s="14">
        <v>0</v>
      </c>
      <c r="H79" s="14">
        <f>IF($A79&lt;&gt;0,G79+SUMPRODUCT((T_entrée[Référence]=$A79)*T_entrée[Quantité])-SUMPRODUCT((T_sortie[Référence]=$A79)*T_sortie[Quantité]),0)</f>
        <v>1</v>
      </c>
      <c r="I79" s="7"/>
      <c r="J79" s="14" t="str">
        <f>IF(H79&lt;I79,"à Cder "&amp;T_stock[[#This Row],[Stock
Limite]]-T_stock[[#This Row],[Stock
Actuel]],"")</f>
        <v/>
      </c>
      <c r="K79" s="15"/>
    </row>
    <row r="80" spans="1:11" ht="15" x14ac:dyDescent="0.3">
      <c r="A80" s="35" t="s">
        <v>217</v>
      </c>
      <c r="B80" s="14" t="s">
        <v>173</v>
      </c>
      <c r="C80" s="30" t="s">
        <v>174</v>
      </c>
      <c r="D80" s="7"/>
      <c r="E80" s="8">
        <v>4.6500000000000004</v>
      </c>
      <c r="F80" s="8">
        <v>13.5</v>
      </c>
      <c r="G80" s="14">
        <v>0</v>
      </c>
      <c r="H80" s="14">
        <f>IF($A80&lt;&gt;0,G80+SUMPRODUCT((T_entrée[Référence]=$A80)*T_entrée[Quantité])-SUMPRODUCT((T_sortie[Référence]=$A80)*T_sortie[Quantité]),0)</f>
        <v>1</v>
      </c>
      <c r="I80" s="7"/>
      <c r="J80" s="14" t="str">
        <f>IF(H80&lt;I80,"à Cder "&amp;T_stock[[#This Row],[Stock
Limite]]-T_stock[[#This Row],[Stock
Actuel]],"")</f>
        <v/>
      </c>
      <c r="K80" s="15"/>
    </row>
    <row r="81" spans="1:11" ht="15" x14ac:dyDescent="0.3">
      <c r="A81" s="35" t="s">
        <v>203</v>
      </c>
      <c r="B81" s="14" t="s">
        <v>109</v>
      </c>
      <c r="C81" s="30" t="s">
        <v>166</v>
      </c>
      <c r="D81" s="7"/>
      <c r="E81" s="8">
        <v>1.75</v>
      </c>
      <c r="F81" s="8">
        <v>5.2</v>
      </c>
      <c r="G81" s="14">
        <v>0</v>
      </c>
      <c r="H81" s="14">
        <f>IF($A81&lt;&gt;0,G81+SUMPRODUCT((T_entrée[Référence]=$A81)*T_entrée[Quantité])-SUMPRODUCT((T_sortie[Référence]=$A81)*T_sortie[Quantité]),0)</f>
        <v>1</v>
      </c>
      <c r="I81" s="7"/>
      <c r="J81" s="14" t="str">
        <f>IF(H81&lt;I81,"à Cder "&amp;T_stock[[#This Row],[Stock
Limite]]-T_stock[[#This Row],[Stock
Actuel]],"")</f>
        <v/>
      </c>
      <c r="K81" s="15"/>
    </row>
    <row r="82" spans="1:11" ht="15" x14ac:dyDescent="0.3">
      <c r="A82" s="35" t="s">
        <v>214</v>
      </c>
      <c r="B82" s="14" t="s">
        <v>109</v>
      </c>
      <c r="C82" s="30" t="s">
        <v>168</v>
      </c>
      <c r="D82" s="7"/>
      <c r="E82" s="8">
        <v>1.42</v>
      </c>
      <c r="F82" s="8">
        <v>4.2</v>
      </c>
      <c r="G82" s="14">
        <v>0</v>
      </c>
      <c r="H82" s="14">
        <f>IF($A82&lt;&gt;0,G82+SUMPRODUCT((T_entrée[Référence]=$A82)*T_entrée[Quantité])-SUMPRODUCT((T_sortie[Référence]=$A82)*T_sortie[Quantité]),0)</f>
        <v>1</v>
      </c>
      <c r="I82" s="7"/>
      <c r="J82" s="14" t="str">
        <f>IF(H82&lt;I82,"à Cder "&amp;T_stock[[#This Row],[Stock
Limite]]-T_stock[[#This Row],[Stock
Actuel]],"")</f>
        <v/>
      </c>
      <c r="K82" s="15"/>
    </row>
    <row r="83" spans="1:11" ht="15" x14ac:dyDescent="0.3">
      <c r="A83" s="35" t="s">
        <v>215</v>
      </c>
      <c r="B83" s="14" t="s">
        <v>109</v>
      </c>
      <c r="C83" s="30" t="s">
        <v>169</v>
      </c>
      <c r="D83" s="7"/>
      <c r="E83" s="8">
        <v>2.0499999999999998</v>
      </c>
      <c r="F83" s="8">
        <v>6.1</v>
      </c>
      <c r="G83" s="14">
        <v>0</v>
      </c>
      <c r="H83" s="14">
        <f>IF($A83&lt;&gt;0,G83+SUMPRODUCT((T_entrée[Référence]=$A83)*T_entrée[Quantité])-SUMPRODUCT((T_sortie[Référence]=$A83)*T_sortie[Quantité]),0)</f>
        <v>1</v>
      </c>
      <c r="I83" s="7"/>
      <c r="J83" s="14" t="str">
        <f>IF(H83&lt;I83,"à Cder "&amp;T_stock[[#This Row],[Stock
Limite]]-T_stock[[#This Row],[Stock
Actuel]],"")</f>
        <v/>
      </c>
      <c r="K83" s="15"/>
    </row>
    <row r="84" spans="1:11" ht="15" x14ac:dyDescent="0.3">
      <c r="A84" s="35" t="s">
        <v>222</v>
      </c>
      <c r="B84" s="14" t="s">
        <v>109</v>
      </c>
      <c r="C84" s="30" t="s">
        <v>170</v>
      </c>
      <c r="D84" s="7"/>
      <c r="E84" s="8">
        <v>2.0499999999999998</v>
      </c>
      <c r="F84" s="8">
        <v>6.1</v>
      </c>
      <c r="G84" s="14">
        <v>0</v>
      </c>
      <c r="H84" s="14">
        <f>IF($A84&lt;&gt;0,G84+SUMPRODUCT((T_entrée[Référence]=$A84)*T_entrée[Quantité])-SUMPRODUCT((T_sortie[Référence]=$A84)*T_sortie[Quantité]),0)</f>
        <v>1</v>
      </c>
      <c r="I84" s="7"/>
      <c r="J84" s="14" t="str">
        <f>IF(H84&lt;I84,"à Cder "&amp;T_stock[[#This Row],[Stock
Limite]]-T_stock[[#This Row],[Stock
Actuel]],"")</f>
        <v/>
      </c>
      <c r="K84" s="15"/>
    </row>
    <row r="85" spans="1:11" ht="15" x14ac:dyDescent="0.3">
      <c r="A85" s="35" t="s">
        <v>107</v>
      </c>
      <c r="B85" s="14" t="s">
        <v>135</v>
      </c>
      <c r="C85" s="30" t="s">
        <v>146</v>
      </c>
      <c r="D85" s="7"/>
      <c r="E85" s="8">
        <v>2.0499999999999998</v>
      </c>
      <c r="F85" s="8">
        <v>6.1</v>
      </c>
      <c r="G85" s="14">
        <v>0</v>
      </c>
      <c r="H85" s="14">
        <f>IF($A85&lt;&gt;0,G85+SUMPRODUCT((T_entrée[Référence]=$A85)*T_entrée[Quantité])-SUMPRODUCT((T_sortie[Référence]=$A85)*T_sortie[Quantité]),0)</f>
        <v>5</v>
      </c>
      <c r="I85" s="7"/>
      <c r="J85" s="7" t="str">
        <f>IF(H85&lt;I85,"à Cder "&amp;T_stock[[#This Row],[Stock
Limite]]-T_stock[[#This Row],[Stock
Actuel]],"")</f>
        <v/>
      </c>
      <c r="K85" s="15"/>
    </row>
    <row r="86" spans="1:11" ht="15" x14ac:dyDescent="0.3">
      <c r="A86" s="35" t="s">
        <v>196</v>
      </c>
      <c r="B86" s="14" t="s">
        <v>128</v>
      </c>
      <c r="C86" s="30" t="s">
        <v>195</v>
      </c>
      <c r="D86" s="7"/>
      <c r="E86" s="8">
        <v>1.31</v>
      </c>
      <c r="F86" s="8">
        <v>3.9</v>
      </c>
      <c r="G86" s="14">
        <v>0</v>
      </c>
      <c r="H86" s="14">
        <f>IF($A86&lt;&gt;0,G86+SUMPRODUCT((T_entrée[Référence]=$A86)*T_entrée[Quantité])-SUMPRODUCT((T_sortie[Référence]=$A86)*T_sortie[Quantité]),0)</f>
        <v>5</v>
      </c>
      <c r="I86" s="7"/>
      <c r="J86" s="14" t="str">
        <f>IF(H86&lt;I86,"à Cder "&amp;T_stock[[#This Row],[Stock
Limite]]-T_stock[[#This Row],[Stock
Actuel]],"")</f>
        <v/>
      </c>
      <c r="K86" s="15"/>
    </row>
    <row r="87" spans="1:11" ht="15" x14ac:dyDescent="0.3">
      <c r="A87" s="35" t="s">
        <v>193</v>
      </c>
      <c r="B87" s="14" t="s">
        <v>128</v>
      </c>
      <c r="C87" s="30" t="s">
        <v>194</v>
      </c>
      <c r="D87" s="7"/>
      <c r="E87" s="8">
        <v>1.31</v>
      </c>
      <c r="F87" s="8">
        <v>3.9</v>
      </c>
      <c r="G87" s="14">
        <v>0</v>
      </c>
      <c r="H87" s="14">
        <f>IF($A87&lt;&gt;0,G87+SUMPRODUCT((T_entrée[Référence]=$A87)*T_entrée[Quantité])-SUMPRODUCT((T_sortie[Référence]=$A87)*T_sortie[Quantité]),0)</f>
        <v>5</v>
      </c>
      <c r="I87" s="7"/>
      <c r="J87" s="14" t="str">
        <f>IF(H87&lt;I87,"à Cder "&amp;T_stock[[#This Row],[Stock
Limite]]-T_stock[[#This Row],[Stock
Actuel]],"")</f>
        <v/>
      </c>
      <c r="K87" s="15"/>
    </row>
    <row r="88" spans="1:11" ht="15" x14ac:dyDescent="0.3">
      <c r="A88" s="35" t="s">
        <v>155</v>
      </c>
      <c r="B88" s="14" t="s">
        <v>128</v>
      </c>
      <c r="C88" s="14" t="s">
        <v>156</v>
      </c>
      <c r="D88" s="14"/>
      <c r="E88" s="8">
        <v>0.7</v>
      </c>
      <c r="F88" s="8">
        <v>2.1</v>
      </c>
      <c r="G88" s="14">
        <v>0</v>
      </c>
      <c r="H88" s="14">
        <f>IF($A88&lt;&gt;0,G88+SUMPRODUCT((T_entrée[Référence]=$A88)*T_entrée[Quantité])-SUMPRODUCT((T_sortie[Référence]=$A88)*T_sortie[Quantité]),0)</f>
        <v>5</v>
      </c>
      <c r="I88" s="7"/>
      <c r="J88" s="7" t="str">
        <f>IF(H88&lt;I88,"à Cder "&amp;T_stock[[#This Row],[Stock
Limite]]-T_stock[[#This Row],[Stock
Actuel]],"")</f>
        <v/>
      </c>
      <c r="K88" s="15"/>
    </row>
    <row r="89" spans="1:11" ht="15" x14ac:dyDescent="0.3">
      <c r="A89" s="35" t="s">
        <v>180</v>
      </c>
      <c r="B89" s="14" t="s">
        <v>128</v>
      </c>
      <c r="C89" s="30" t="s">
        <v>157</v>
      </c>
      <c r="D89" s="7"/>
      <c r="E89" s="8">
        <v>0.7</v>
      </c>
      <c r="F89" s="8">
        <v>2.1</v>
      </c>
      <c r="G89" s="14">
        <v>0</v>
      </c>
      <c r="H89" s="14">
        <f>IF($A89&lt;&gt;0,G89+SUMPRODUCT((T_entrée[Référence]=$A89)*T_entrée[Quantité])-SUMPRODUCT((T_sortie[Référence]=$A89)*T_sortie[Quantité]),0)</f>
        <v>5</v>
      </c>
      <c r="I89" s="7"/>
      <c r="J89" s="14" t="str">
        <f>IF(H89&lt;I89,"à Cder "&amp;T_stock[[#This Row],[Stock
Limite]]-T_stock[[#This Row],[Stock
Actuel]],"")</f>
        <v/>
      </c>
      <c r="K89" s="15"/>
    </row>
    <row r="90" spans="1:11" ht="15" x14ac:dyDescent="0.3">
      <c r="A90" s="35" t="s">
        <v>154</v>
      </c>
      <c r="B90" s="14" t="s">
        <v>128</v>
      </c>
      <c r="C90" s="14" t="s">
        <v>147</v>
      </c>
      <c r="D90" s="14"/>
      <c r="E90" s="8">
        <v>0.7</v>
      </c>
      <c r="F90" s="8">
        <v>2.1</v>
      </c>
      <c r="G90" s="14">
        <v>0</v>
      </c>
      <c r="H90" s="14">
        <f>IF($A90&lt;&gt;0,G90+SUMPRODUCT((T_entrée[Référence]=$A90)*T_entrée[Quantité])-SUMPRODUCT((T_sortie[Référence]=$A90)*T_sortie[Quantité]),0)</f>
        <v>5</v>
      </c>
      <c r="I90" s="7"/>
      <c r="J90" s="7" t="str">
        <f>IF(H90&lt;I90,"à Cder "&amp;T_stock[[#This Row],[Stock
Limite]]-T_stock[[#This Row],[Stock
Actuel]],"")</f>
        <v/>
      </c>
      <c r="K90" s="15"/>
    </row>
    <row r="91" spans="1:11" ht="15" x14ac:dyDescent="0.3">
      <c r="A91" s="35" t="s">
        <v>220</v>
      </c>
      <c r="B91" s="14" t="s">
        <v>128</v>
      </c>
      <c r="C91" s="30" t="s">
        <v>164</v>
      </c>
      <c r="D91" s="7" t="s">
        <v>192</v>
      </c>
      <c r="E91" s="8">
        <v>1.25</v>
      </c>
      <c r="F91" s="8">
        <v>6</v>
      </c>
      <c r="G91" s="14">
        <v>0</v>
      </c>
      <c r="H91" s="14">
        <f>IF($A91&lt;&gt;0,G91+SUMPRODUCT((T_entrée[Référence]=$A91)*T_entrée[Quantité])-SUMPRODUCT((T_sortie[Référence]=$A91)*T_sortie[Quantité]),0)</f>
        <v>5</v>
      </c>
      <c r="I91" s="7"/>
      <c r="J91" s="14" t="str">
        <f>IF(H91&lt;I91,"à Cder "&amp;T_stock[[#This Row],[Stock
Limite]]-T_stock[[#This Row],[Stock
Actuel]],"")</f>
        <v/>
      </c>
      <c r="K91" s="15"/>
    </row>
    <row r="92" spans="1:11" ht="15" x14ac:dyDescent="0.3">
      <c r="A92" s="35" t="s">
        <v>221</v>
      </c>
      <c r="B92" s="14" t="s">
        <v>128</v>
      </c>
      <c r="C92" s="30" t="s">
        <v>165</v>
      </c>
      <c r="D92" s="7" t="s">
        <v>192</v>
      </c>
      <c r="E92" s="8">
        <v>1.25</v>
      </c>
      <c r="F92" s="8">
        <v>6</v>
      </c>
      <c r="G92" s="14">
        <v>0</v>
      </c>
      <c r="H92" s="14">
        <f>IF($A92&lt;&gt;0,G92+SUMPRODUCT((T_entrée[Référence]=$A92)*T_entrée[Quantité])-SUMPRODUCT((T_sortie[Référence]=$A92)*T_sortie[Quantité]),0)</f>
        <v>5</v>
      </c>
      <c r="I92" s="7"/>
      <c r="J92" s="14" t="str">
        <f>IF(H92&lt;I92,"à Cder "&amp;T_stock[[#This Row],[Stock
Limite]]-T_stock[[#This Row],[Stock
Actuel]],"")</f>
        <v/>
      </c>
      <c r="K92" s="15"/>
    </row>
    <row r="93" spans="1:11" ht="15" x14ac:dyDescent="0.3">
      <c r="A93" s="17" t="s">
        <v>237</v>
      </c>
      <c r="B93" s="14" t="s">
        <v>109</v>
      </c>
      <c r="C93" s="30" t="s">
        <v>223</v>
      </c>
      <c r="D93" s="7"/>
      <c r="E93" s="8"/>
      <c r="F93" s="8">
        <v>0</v>
      </c>
      <c r="G93" s="14">
        <v>0</v>
      </c>
      <c r="H93" s="14">
        <f>IF($A93&lt;&gt;0,G93+SUMPRODUCT((T_entrée[Référence]=$A93)*T_entrée[Quantité])-SUMPRODUCT((T_sortie[Référence]=$A93)*T_sortie[Quantité]),0)</f>
        <v>96</v>
      </c>
      <c r="I93" s="7"/>
      <c r="J93" s="14" t="str">
        <f>IF(H93&lt;I93,"à Cder "&amp;T_stock[[#This Row],[Stock
Limite]]-T_stock[[#This Row],[Stock
Actuel]],"")</f>
        <v/>
      </c>
      <c r="K93" s="15"/>
    </row>
    <row r="94" spans="1:11" ht="15" x14ac:dyDescent="0.3">
      <c r="A94" s="17" t="s">
        <v>238</v>
      </c>
      <c r="B94" s="14" t="s">
        <v>135</v>
      </c>
      <c r="C94" s="30" t="s">
        <v>224</v>
      </c>
      <c r="D94" s="7" t="s">
        <v>188</v>
      </c>
      <c r="E94" s="8"/>
      <c r="F94" s="8">
        <v>4.8</v>
      </c>
      <c r="G94" s="14">
        <v>0</v>
      </c>
      <c r="H94" s="14">
        <f>IF($A94&lt;&gt;0,G94+SUMPRODUCT((T_entrée[Référence]=$A94)*T_entrée[Quantité])-SUMPRODUCT((T_sortie[Référence]=$A94)*T_sortie[Quantité]),0)</f>
        <v>2</v>
      </c>
      <c r="I94" s="7"/>
      <c r="J94" s="14" t="str">
        <f>IF(H94&lt;I94,"à Cder "&amp;T_stock[[#This Row],[Stock
Limite]]-T_stock[[#This Row],[Stock
Actuel]],"")</f>
        <v/>
      </c>
      <c r="K94" s="15"/>
    </row>
    <row r="95" spans="1:11" ht="15" x14ac:dyDescent="0.3">
      <c r="A95" s="17" t="s">
        <v>239</v>
      </c>
      <c r="B95" s="14" t="s">
        <v>135</v>
      </c>
      <c r="C95" s="30" t="s">
        <v>226</v>
      </c>
      <c r="D95" s="7" t="s">
        <v>188</v>
      </c>
      <c r="E95" s="8"/>
      <c r="F95" s="8">
        <v>5.5</v>
      </c>
      <c r="G95" s="14"/>
      <c r="H95" s="14">
        <f>IF($A95&lt;&gt;0,G95+SUMPRODUCT((T_entrée[Référence]=$A95)*T_entrée[Quantité])-SUMPRODUCT((T_sortie[Référence]=$A95)*T_sortie[Quantité]),0)</f>
        <v>1</v>
      </c>
      <c r="I95" s="7"/>
      <c r="J95" s="14" t="str">
        <f>IF(H95&lt;I95,"à Cder "&amp;T_stock[[#This Row],[Stock
Limite]]-T_stock[[#This Row],[Stock
Actuel]],"")</f>
        <v/>
      </c>
      <c r="K95" s="15"/>
    </row>
    <row r="96" spans="1:11" ht="15" x14ac:dyDescent="0.3">
      <c r="A96" s="17" t="s">
        <v>240</v>
      </c>
      <c r="B96" s="14" t="s">
        <v>135</v>
      </c>
      <c r="C96" s="30" t="s">
        <v>225</v>
      </c>
      <c r="D96" s="7" t="s">
        <v>188</v>
      </c>
      <c r="E96" s="8"/>
      <c r="F96" s="8">
        <v>6.2</v>
      </c>
      <c r="G96" s="14"/>
      <c r="H96" s="14">
        <f>IF($A96&lt;&gt;0,G96+SUMPRODUCT((T_entrée[Référence]=$A96)*T_entrée[Quantité])-SUMPRODUCT((T_sortie[Référence]=$A96)*T_sortie[Quantité]),0)</f>
        <v>0</v>
      </c>
      <c r="I96" s="7"/>
      <c r="J96" s="14" t="str">
        <f>IF(H96&lt;I96,"à Cder "&amp;T_stock[[#This Row],[Stock
Limite]]-T_stock[[#This Row],[Stock
Actuel]],"")</f>
        <v/>
      </c>
      <c r="K96" s="15"/>
    </row>
    <row r="97" spans="1:11" ht="15" x14ac:dyDescent="0.3">
      <c r="A97" s="17" t="s">
        <v>249</v>
      </c>
      <c r="B97" s="14" t="s">
        <v>135</v>
      </c>
      <c r="C97" s="30" t="s">
        <v>227</v>
      </c>
      <c r="D97" s="7" t="s">
        <v>188</v>
      </c>
      <c r="E97" s="8"/>
      <c r="F97" s="8">
        <v>6.2</v>
      </c>
      <c r="G97" s="14"/>
      <c r="H97" s="14">
        <f>IF($A97&lt;&gt;0,G97+SUMPRODUCT((T_entrée[Référence]=$A97)*T_entrée[Quantité])-SUMPRODUCT((T_sortie[Référence]=$A97)*T_sortie[Quantité]),0)</f>
        <v>2</v>
      </c>
      <c r="I97" s="7"/>
      <c r="J97" s="14" t="str">
        <f>IF(H97&lt;I97,"à Cder "&amp;T_stock[[#This Row],[Stock
Limite]]-T_stock[[#This Row],[Stock
Actuel]],"")</f>
        <v/>
      </c>
      <c r="K97" s="15"/>
    </row>
    <row r="98" spans="1:11" ht="15" x14ac:dyDescent="0.3">
      <c r="A98" s="17" t="s">
        <v>241</v>
      </c>
      <c r="B98" s="14" t="s">
        <v>135</v>
      </c>
      <c r="C98" s="30" t="s">
        <v>231</v>
      </c>
      <c r="D98" s="7"/>
      <c r="E98" s="8"/>
      <c r="F98" s="8">
        <v>4.95</v>
      </c>
      <c r="G98" s="14"/>
      <c r="H98" s="14">
        <f>IF($A98&lt;&gt;0,G98+SUMPRODUCT((T_entrée[Référence]=$A98)*T_entrée[Quantité])-SUMPRODUCT((T_sortie[Référence]=$A98)*T_sortie[Quantité]),0)</f>
        <v>1</v>
      </c>
      <c r="I98" s="7"/>
      <c r="J98" s="14" t="str">
        <f>IF(H98&lt;I98,"à Cder "&amp;T_stock[[#This Row],[Stock
Limite]]-T_stock[[#This Row],[Stock
Actuel]],"")</f>
        <v/>
      </c>
      <c r="K98" s="15"/>
    </row>
    <row r="99" spans="1:11" ht="15" x14ac:dyDescent="0.3">
      <c r="A99" s="17" t="s">
        <v>242</v>
      </c>
      <c r="B99" s="14" t="s">
        <v>135</v>
      </c>
      <c r="C99" s="30" t="s">
        <v>230</v>
      </c>
      <c r="D99" s="7"/>
      <c r="E99" s="8"/>
      <c r="F99" s="8">
        <v>4.5</v>
      </c>
      <c r="G99" s="14"/>
      <c r="H99" s="14">
        <f>IF($A99&lt;&gt;0,G99+SUMPRODUCT((T_entrée[Référence]=$A99)*T_entrée[Quantité])-SUMPRODUCT((T_sortie[Référence]=$A99)*T_sortie[Quantité]),0)</f>
        <v>1</v>
      </c>
      <c r="I99" s="7"/>
      <c r="J99" s="14" t="str">
        <f>IF(H99&lt;I99,"à Cder "&amp;T_stock[[#This Row],[Stock
Limite]]-T_stock[[#This Row],[Stock
Actuel]],"")</f>
        <v/>
      </c>
      <c r="K99" s="15"/>
    </row>
    <row r="100" spans="1:11" ht="15" x14ac:dyDescent="0.3">
      <c r="A100" s="17" t="s">
        <v>243</v>
      </c>
      <c r="B100" s="14" t="s">
        <v>135</v>
      </c>
      <c r="C100" s="30" t="s">
        <v>232</v>
      </c>
      <c r="D100" s="7" t="s">
        <v>188</v>
      </c>
      <c r="E100" s="8"/>
      <c r="F100" s="8">
        <v>4.9000000000000004</v>
      </c>
      <c r="G100" s="14"/>
      <c r="H100" s="14">
        <f>IF($A100&lt;&gt;0,G100+SUMPRODUCT((T_entrée[Référence]=$A100)*T_entrée[Quantité])-SUMPRODUCT((T_sortie[Référence]=$A100)*T_sortie[Quantité]),0)</f>
        <v>1</v>
      </c>
      <c r="I100" s="7"/>
      <c r="J100" s="14" t="str">
        <f>IF(H100&lt;I100,"à Cder "&amp;T_stock[[#This Row],[Stock
Limite]]-T_stock[[#This Row],[Stock
Actuel]],"")</f>
        <v/>
      </c>
      <c r="K100" s="15"/>
    </row>
    <row r="101" spans="1:11" ht="15" x14ac:dyDescent="0.3">
      <c r="A101" s="17" t="s">
        <v>244</v>
      </c>
      <c r="B101" s="14" t="s">
        <v>135</v>
      </c>
      <c r="C101" s="30" t="s">
        <v>229</v>
      </c>
      <c r="D101" s="7" t="s">
        <v>188</v>
      </c>
      <c r="E101" s="8"/>
      <c r="F101" s="8">
        <v>4.9000000000000004</v>
      </c>
      <c r="G101" s="14"/>
      <c r="H101" s="14">
        <f>IF($A101&lt;&gt;0,G101+SUMPRODUCT((T_entrée[Référence]=$A101)*T_entrée[Quantité])-SUMPRODUCT((T_sortie[Référence]=$A101)*T_sortie[Quantité]),0)</f>
        <v>1</v>
      </c>
      <c r="I101" s="7"/>
      <c r="J101" s="14" t="str">
        <f>IF(H101&lt;I101,"à Cder "&amp;T_stock[[#This Row],[Stock
Limite]]-T_stock[[#This Row],[Stock
Actuel]],"")</f>
        <v/>
      </c>
      <c r="K101" s="15"/>
    </row>
    <row r="102" spans="1:11" ht="15" x14ac:dyDescent="0.3">
      <c r="A102" s="17" t="s">
        <v>245</v>
      </c>
      <c r="B102" s="14" t="s">
        <v>135</v>
      </c>
      <c r="C102" s="30" t="s">
        <v>233</v>
      </c>
      <c r="D102" s="7" t="s">
        <v>188</v>
      </c>
      <c r="E102" s="8"/>
      <c r="F102" s="8">
        <v>5.5</v>
      </c>
      <c r="G102" s="14"/>
      <c r="H102" s="14">
        <f>IF($A102&lt;&gt;0,G102+SUMPRODUCT((T_entrée[Référence]=$A102)*T_entrée[Quantité])-SUMPRODUCT((T_sortie[Référence]=$A102)*T_sortie[Quantité]),0)</f>
        <v>1</v>
      </c>
      <c r="I102" s="7"/>
      <c r="J102" s="14" t="str">
        <f>IF(H102&lt;I102,"à Cder "&amp;T_stock[[#This Row],[Stock
Limite]]-T_stock[[#This Row],[Stock
Actuel]],"")</f>
        <v/>
      </c>
      <c r="K102" s="15"/>
    </row>
    <row r="103" spans="1:11" ht="15" x14ac:dyDescent="0.3">
      <c r="A103" s="17" t="s">
        <v>246</v>
      </c>
      <c r="B103" s="14" t="s">
        <v>135</v>
      </c>
      <c r="C103" s="30" t="s">
        <v>247</v>
      </c>
      <c r="D103" s="7" t="s">
        <v>188</v>
      </c>
      <c r="E103" s="8"/>
      <c r="F103" s="8">
        <v>5.5</v>
      </c>
      <c r="G103" s="14"/>
      <c r="H103" s="14">
        <f>IF($A103&lt;&gt;0,G103+SUMPRODUCT((T_entrée[Référence]=$A103)*T_entrée[Quantité])-SUMPRODUCT((T_sortie[Référence]=$A103)*T_sortie[Quantité]),0)</f>
        <v>1</v>
      </c>
      <c r="I103" s="7"/>
      <c r="J103" s="14" t="str">
        <f>IF(H103&lt;I103,"à Cder "&amp;T_stock[[#This Row],[Stock
Limite]]-T_stock[[#This Row],[Stock
Actuel]],"")</f>
        <v/>
      </c>
      <c r="K103" s="15"/>
    </row>
    <row r="104" spans="1:11" ht="15" x14ac:dyDescent="0.3">
      <c r="A104" s="17" t="s">
        <v>250</v>
      </c>
      <c r="B104" s="14" t="s">
        <v>135</v>
      </c>
      <c r="C104" s="30" t="s">
        <v>234</v>
      </c>
      <c r="D104" s="7" t="s">
        <v>188</v>
      </c>
      <c r="E104" s="8"/>
      <c r="F104" s="8">
        <v>4.9000000000000004</v>
      </c>
      <c r="G104" s="14"/>
      <c r="H104" s="14">
        <f>IF($A104&lt;&gt;0,G104+SUMPRODUCT((T_entrée[Référence]=$A104)*T_entrée[Quantité])-SUMPRODUCT((T_sortie[Référence]=$A104)*T_sortie[Quantité]),0)</f>
        <v>1</v>
      </c>
      <c r="I104" s="7"/>
      <c r="J104" s="14" t="str">
        <f>IF(H104&lt;I104,"à Cder "&amp;T_stock[[#This Row],[Stock
Limite]]-T_stock[[#This Row],[Stock
Actuel]],"")</f>
        <v/>
      </c>
      <c r="K104" s="15"/>
    </row>
    <row r="105" spans="1:11" ht="15" x14ac:dyDescent="0.3">
      <c r="A105" s="17" t="s">
        <v>251</v>
      </c>
      <c r="B105" s="14" t="s">
        <v>135</v>
      </c>
      <c r="C105" s="30" t="s">
        <v>235</v>
      </c>
      <c r="D105" s="7"/>
      <c r="E105" s="8"/>
      <c r="F105" s="8">
        <v>4.5</v>
      </c>
      <c r="G105" s="14"/>
      <c r="H105" s="14">
        <f>IF($A105&lt;&gt;0,G105+SUMPRODUCT((T_entrée[Référence]=$A105)*T_entrée[Quantité])-SUMPRODUCT((T_sortie[Référence]=$A105)*T_sortie[Quantité]),0)</f>
        <v>1</v>
      </c>
      <c r="I105" s="7"/>
      <c r="J105" s="14" t="str">
        <f>IF(H105&lt;I105,"à Cder "&amp;T_stock[[#This Row],[Stock
Limite]]-T_stock[[#This Row],[Stock
Actuel]],"")</f>
        <v/>
      </c>
      <c r="K105" s="15"/>
    </row>
    <row r="106" spans="1:11" ht="15" x14ac:dyDescent="0.3">
      <c r="A106" s="17" t="s">
        <v>248</v>
      </c>
      <c r="B106" s="14" t="s">
        <v>135</v>
      </c>
      <c r="C106" s="30" t="s">
        <v>236</v>
      </c>
      <c r="D106" s="7" t="s">
        <v>188</v>
      </c>
      <c r="E106" s="8"/>
      <c r="F106" s="8">
        <v>3.9</v>
      </c>
      <c r="G106" s="14"/>
      <c r="H106" s="14">
        <f>IF($A106&lt;&gt;0,G106+SUMPRODUCT((T_entrée[Référence]=$A106)*T_entrée[Quantité])-SUMPRODUCT((T_sortie[Référence]=$A106)*T_sortie[Quantité]),0)</f>
        <v>1</v>
      </c>
      <c r="I106" s="7"/>
      <c r="J106" s="14" t="str">
        <f>IF(H106&lt;I106,"à Cder "&amp;T_stock[[#This Row],[Stock
Limite]]-T_stock[[#This Row],[Stock
Actuel]],"")</f>
        <v/>
      </c>
      <c r="K106" s="15"/>
    </row>
    <row r="107" spans="1:11" ht="15" x14ac:dyDescent="0.3">
      <c r="A107" s="17" t="s">
        <v>258</v>
      </c>
      <c r="B107" s="14" t="s">
        <v>135</v>
      </c>
      <c r="C107" s="30" t="s">
        <v>252</v>
      </c>
      <c r="D107" s="14"/>
      <c r="E107" s="8"/>
      <c r="F107" s="8">
        <v>4.1500000000000004</v>
      </c>
      <c r="G107" s="14"/>
      <c r="H107" s="14">
        <v>1</v>
      </c>
      <c r="I107" s="7"/>
      <c r="J107" s="14" t="str">
        <f>IF(H107&lt;I107,"à Cder "&amp;T_stock[[#This Row],[Stock
Limite]]-T_stock[[#This Row],[Stock
Actuel]],"")</f>
        <v/>
      </c>
      <c r="K107" s="15"/>
    </row>
    <row r="108" spans="1:11" ht="15" x14ac:dyDescent="0.3">
      <c r="A108" s="17" t="s">
        <v>260</v>
      </c>
      <c r="B108" s="14" t="s">
        <v>135</v>
      </c>
      <c r="C108" s="30" t="s">
        <v>253</v>
      </c>
      <c r="D108" s="14"/>
      <c r="E108" s="8"/>
      <c r="F108" s="8">
        <v>4.2</v>
      </c>
      <c r="G108" s="14"/>
      <c r="H108" s="14">
        <v>1</v>
      </c>
      <c r="I108" s="7"/>
      <c r="J108" s="14" t="str">
        <f>IF(H108&lt;I108,"à Cder "&amp;T_stock[[#This Row],[Stock
Limite]]-T_stock[[#This Row],[Stock
Actuel]],"")</f>
        <v/>
      </c>
      <c r="K108" s="15"/>
    </row>
    <row r="109" spans="1:11" ht="15" x14ac:dyDescent="0.3">
      <c r="A109" s="17" t="s">
        <v>261</v>
      </c>
      <c r="B109" s="14" t="s">
        <v>135</v>
      </c>
      <c r="C109" s="30" t="s">
        <v>255</v>
      </c>
      <c r="D109" s="14"/>
      <c r="E109" s="8"/>
      <c r="F109" s="8">
        <v>4.1500000000000004</v>
      </c>
      <c r="G109" s="14"/>
      <c r="H109" s="14">
        <f>IF($A109&lt;&gt;0,G109+SUMPRODUCT((T_entrée[Référence]=$A109)*T_entrée[Quantité])-SUMPRODUCT((T_sortie[Référence]=$A109)*T_sortie[Quantité]),0)</f>
        <v>0</v>
      </c>
      <c r="I109" s="7"/>
      <c r="J109" s="14" t="str">
        <f>IF(H109&lt;I109,"à Cder "&amp;T_stock[[#This Row],[Stock
Limite]]-T_stock[[#This Row],[Stock
Actuel]],"")</f>
        <v/>
      </c>
      <c r="K109" s="15"/>
    </row>
    <row r="110" spans="1:11" ht="15" x14ac:dyDescent="0.3">
      <c r="A110" s="17" t="s">
        <v>262</v>
      </c>
      <c r="B110" s="14" t="s">
        <v>135</v>
      </c>
      <c r="C110" s="30" t="s">
        <v>254</v>
      </c>
      <c r="D110" s="14"/>
      <c r="E110" s="8"/>
      <c r="F110" s="8">
        <v>4.1500000000000004</v>
      </c>
      <c r="G110" s="14"/>
      <c r="H110" s="14">
        <f>IF($A110&lt;&gt;0,G110+SUMPRODUCT((T_entrée[Référence]=$A110)*T_entrée[Quantité])-SUMPRODUCT((T_sortie[Référence]=$A110)*T_sortie[Quantité]),0)</f>
        <v>0</v>
      </c>
      <c r="I110" s="7"/>
      <c r="J110" s="14" t="str">
        <f>IF(H110&lt;I110,"à Cder "&amp;T_stock[[#This Row],[Stock
Limite]]-T_stock[[#This Row],[Stock
Actuel]],"")</f>
        <v/>
      </c>
      <c r="K110" s="15"/>
    </row>
    <row r="111" spans="1:11" ht="15" x14ac:dyDescent="0.3">
      <c r="A111" s="17" t="s">
        <v>263</v>
      </c>
      <c r="B111" s="14" t="s">
        <v>135</v>
      </c>
      <c r="C111" s="30" t="s">
        <v>256</v>
      </c>
      <c r="D111" s="14"/>
      <c r="E111" s="8"/>
      <c r="F111" s="8">
        <v>4.5</v>
      </c>
      <c r="G111" s="14"/>
      <c r="H111" s="14">
        <f>IF($A111&lt;&gt;0,G111+SUMPRODUCT((T_entrée[Référence]=$A111)*T_entrée[Quantité])-SUMPRODUCT((T_sortie[Référence]=$A111)*T_sortie[Quantité]),0)</f>
        <v>0</v>
      </c>
      <c r="I111" s="7"/>
      <c r="J111" s="14" t="str">
        <f>IF(H111&lt;I111,"à Cder "&amp;T_stock[[#This Row],[Stock
Limite]]-T_stock[[#This Row],[Stock
Actuel]],"")</f>
        <v/>
      </c>
      <c r="K111" s="15"/>
    </row>
    <row r="112" spans="1:11" ht="15" x14ac:dyDescent="0.3">
      <c r="A112" s="17" t="s">
        <v>264</v>
      </c>
      <c r="B112" s="14" t="s">
        <v>135</v>
      </c>
      <c r="C112" s="30" t="s">
        <v>257</v>
      </c>
      <c r="D112" s="14"/>
      <c r="E112" s="8"/>
      <c r="F112" s="8">
        <v>4.5</v>
      </c>
      <c r="G112" s="14"/>
      <c r="H112" s="14">
        <f>IF($A112&lt;&gt;0,G112+SUMPRODUCT((T_entrée[Référence]=$A112)*T_entrée[Quantité])-SUMPRODUCT((T_sortie[Référence]=$A112)*T_sortie[Quantité]),0)</f>
        <v>0</v>
      </c>
      <c r="I112" s="7"/>
      <c r="J112" s="14" t="str">
        <f>IF(H112&lt;I112,"à Cder "&amp;T_stock[[#This Row],[Stock
Limite]]-T_stock[[#This Row],[Stock
Actuel]],"")</f>
        <v/>
      </c>
      <c r="K112" s="15"/>
    </row>
    <row r="113" spans="1:11" ht="15" x14ac:dyDescent="0.3">
      <c r="A113" s="17" t="s">
        <v>265</v>
      </c>
      <c r="B113" s="14" t="s">
        <v>135</v>
      </c>
      <c r="C113" s="30" t="s">
        <v>259</v>
      </c>
      <c r="D113" s="14"/>
      <c r="E113" s="8"/>
      <c r="F113" s="8">
        <v>4.2</v>
      </c>
      <c r="G113" s="14"/>
      <c r="H113" s="14">
        <f>IF($A113&lt;&gt;0,G113+SUMPRODUCT((T_entrée[Référence]=$A113)*T_entrée[Quantité])-SUMPRODUCT((T_sortie[Référence]=$A113)*T_sortie[Quantité]),0)</f>
        <v>0</v>
      </c>
      <c r="I113" s="7"/>
      <c r="J113" s="14" t="str">
        <f>IF(H113&lt;I113,"à Cder "&amp;T_stock[[#This Row],[Stock
Limite]]-T_stock[[#This Row],[Stock
Actuel]],"")</f>
        <v/>
      </c>
      <c r="K113" s="15"/>
    </row>
    <row r="114" spans="1:11" ht="15" x14ac:dyDescent="0.3">
      <c r="A114" s="17" t="s">
        <v>271</v>
      </c>
      <c r="B114" s="14" t="s">
        <v>135</v>
      </c>
      <c r="C114" s="30" t="s">
        <v>268</v>
      </c>
      <c r="D114" s="14"/>
      <c r="E114" s="8"/>
      <c r="F114" s="8">
        <v>4.2</v>
      </c>
      <c r="G114" s="14"/>
      <c r="H114" s="14">
        <f>IF($A114&lt;&gt;0,G114+SUMPRODUCT((T_entrée[Référence]=$A114)*T_entrée[Quantité])-SUMPRODUCT((T_sortie[Référence]=$A114)*T_sortie[Quantité]),0)</f>
        <v>1</v>
      </c>
      <c r="I114" s="7"/>
      <c r="J114" s="14" t="str">
        <f>IF(H114&lt;I114,"à Cder "&amp;T_stock[[#This Row],[Stock
Limite]]-T_stock[[#This Row],[Stock
Actuel]],"")</f>
        <v/>
      </c>
      <c r="K114" s="15"/>
    </row>
    <row r="115" spans="1:11" ht="15" x14ac:dyDescent="0.3">
      <c r="A115" s="17" t="s">
        <v>272</v>
      </c>
      <c r="B115" s="14" t="s">
        <v>135</v>
      </c>
      <c r="C115" s="30" t="s">
        <v>267</v>
      </c>
      <c r="D115" s="14"/>
      <c r="E115" s="8"/>
      <c r="F115" s="8">
        <v>4.2</v>
      </c>
      <c r="G115" s="14"/>
      <c r="H115" s="14">
        <f>IF($A115&lt;&gt;0,G115+SUMPRODUCT((T_entrée[Référence]=$A115)*T_entrée[Quantité])-SUMPRODUCT((T_sortie[Référence]=$A115)*T_sortie[Quantité]),0)</f>
        <v>1</v>
      </c>
      <c r="I115" s="7"/>
      <c r="J115" s="14" t="str">
        <f>IF(H115&lt;I115,"à Cder "&amp;T_stock[[#This Row],[Stock
Limite]]-T_stock[[#This Row],[Stock
Actuel]],"")</f>
        <v/>
      </c>
      <c r="K115" s="15"/>
    </row>
    <row r="116" spans="1:11" ht="15" x14ac:dyDescent="0.3">
      <c r="A116" s="17" t="s">
        <v>273</v>
      </c>
      <c r="B116" s="14" t="s">
        <v>135</v>
      </c>
      <c r="C116" s="30" t="s">
        <v>270</v>
      </c>
      <c r="D116" s="14"/>
      <c r="E116" s="8"/>
      <c r="F116" s="8">
        <v>4.2</v>
      </c>
      <c r="G116" s="14"/>
      <c r="H116" s="14">
        <f>IF($A116&lt;&gt;0,G116+SUMPRODUCT((T_entrée[Référence]=$A116)*T_entrée[Quantité])-SUMPRODUCT((T_sortie[Référence]=$A116)*T_sortie[Quantité]),0)</f>
        <v>1</v>
      </c>
      <c r="I116" s="7"/>
      <c r="J116" s="14" t="str">
        <f>IF(H116&lt;I116,"à Cder "&amp;T_stock[[#This Row],[Stock
Limite]]-T_stock[[#This Row],[Stock
Actuel]],"")</f>
        <v/>
      </c>
      <c r="K116" s="15"/>
    </row>
    <row r="117" spans="1:11" ht="15" x14ac:dyDescent="0.3">
      <c r="A117" s="17" t="s">
        <v>274</v>
      </c>
      <c r="B117" s="14" t="s">
        <v>135</v>
      </c>
      <c r="C117" s="30" t="s">
        <v>269</v>
      </c>
      <c r="D117" s="14"/>
      <c r="E117" s="8"/>
      <c r="F117" s="8">
        <v>4.2</v>
      </c>
      <c r="G117" s="14"/>
      <c r="H117" s="14">
        <f>IF($A117&lt;&gt;0,G117+SUMPRODUCT((T_entrée[Référence]=$A117)*T_entrée[Quantité])-SUMPRODUCT((T_sortie[Référence]=$A117)*T_sortie[Quantité]),0)</f>
        <v>1</v>
      </c>
      <c r="I117" s="7"/>
      <c r="J117" s="14" t="str">
        <f>IF(H117&lt;I117,"à Cder "&amp;T_stock[[#This Row],[Stock
Limite]]-T_stock[[#This Row],[Stock
Actuel]],"")</f>
        <v/>
      </c>
      <c r="K117" s="15"/>
    </row>
    <row r="118" spans="1:11" ht="15" x14ac:dyDescent="0.3">
      <c r="A118" s="17" t="s">
        <v>276</v>
      </c>
      <c r="B118" s="14" t="s">
        <v>135</v>
      </c>
      <c r="C118" s="30" t="s">
        <v>275</v>
      </c>
      <c r="D118" s="36" t="s">
        <v>278</v>
      </c>
      <c r="E118" s="8"/>
      <c r="F118" s="8">
        <v>3</v>
      </c>
      <c r="G118" s="14"/>
      <c r="H118" s="14">
        <f>IF($A118&lt;&gt;0,G118+SUMPRODUCT((T_entrée[Référence]=$A118)*T_entrée[Quantité])-SUMPRODUCT((T_sortie[Référence]=$A118)*T_sortie[Quantité]),0)</f>
        <v>3</v>
      </c>
      <c r="I118" s="7"/>
      <c r="J118" s="14" t="str">
        <f>IF(H118&lt;I118,"à Cder "&amp;T_stock[[#This Row],[Stock
Limite]]-T_stock[[#This Row],[Stock
Actuel]],"")</f>
        <v/>
      </c>
      <c r="K118" s="15"/>
    </row>
    <row r="119" spans="1:11" ht="15" x14ac:dyDescent="0.3">
      <c r="A119" s="17" t="s">
        <v>277</v>
      </c>
      <c r="B119" s="14" t="s">
        <v>135</v>
      </c>
      <c r="C119" s="30" t="s">
        <v>275</v>
      </c>
      <c r="D119" s="36" t="s">
        <v>279</v>
      </c>
      <c r="E119" s="8"/>
      <c r="F119" s="8">
        <v>3</v>
      </c>
      <c r="G119" s="14"/>
      <c r="H119" s="14">
        <f>IF($A119&lt;&gt;0,G119+SUMPRODUCT((T_entrée[Référence]=$A119)*T_entrée[Quantité])-SUMPRODUCT((T_sortie[Référence]=$A119)*T_sortie[Quantité]),0)</f>
        <v>3</v>
      </c>
      <c r="I119" s="7"/>
      <c r="J119" s="14" t="str">
        <f>IF(H119&lt;I119,"à Cder "&amp;T_stock[[#This Row],[Stock
Limite]]-T_stock[[#This Row],[Stock
Actuel]],"")</f>
        <v/>
      </c>
      <c r="K119" s="15"/>
    </row>
    <row r="120" spans="1:11" ht="15" x14ac:dyDescent="0.3">
      <c r="A120" s="17" t="s">
        <v>280</v>
      </c>
      <c r="B120" s="14" t="s">
        <v>135</v>
      </c>
      <c r="C120" s="30" t="s">
        <v>275</v>
      </c>
      <c r="D120" s="7">
        <v>7</v>
      </c>
      <c r="E120" s="8"/>
      <c r="F120" s="8">
        <v>3</v>
      </c>
      <c r="G120" s="14"/>
      <c r="H120" s="14">
        <f>IF($A120&lt;&gt;0,G120+SUMPRODUCT((T_entrée[Référence]=$A120)*T_entrée[Quantité])-SUMPRODUCT((T_sortie[Référence]=$A120)*T_sortie[Quantité]),0)</f>
        <v>3</v>
      </c>
      <c r="I120" s="7"/>
      <c r="J120" s="14" t="str">
        <f>IF(H120&lt;I120,"à Cder "&amp;T_stock[[#This Row],[Stock
Limite]]-T_stock[[#This Row],[Stock
Actuel]],"")</f>
        <v/>
      </c>
      <c r="K120" s="15"/>
    </row>
    <row r="121" spans="1:11" ht="15" x14ac:dyDescent="0.3">
      <c r="A121" s="17" t="s">
        <v>281</v>
      </c>
      <c r="B121" s="14" t="s">
        <v>135</v>
      </c>
      <c r="C121" s="30" t="s">
        <v>275</v>
      </c>
      <c r="D121" s="37" t="s">
        <v>282</v>
      </c>
      <c r="E121" s="8"/>
      <c r="F121" s="8">
        <v>3</v>
      </c>
      <c r="G121" s="14"/>
      <c r="H121" s="14">
        <f>IF($A121&lt;&gt;0,G121+SUMPRODUCT((T_entrée[Référence]=$A121)*T_entrée[Quantité])-SUMPRODUCT((T_sortie[Référence]=$A121)*T_sortie[Quantité]),0)</f>
        <v>3</v>
      </c>
      <c r="I121" s="7"/>
      <c r="J121" s="14" t="str">
        <f>IF(H121&lt;I121,"à Cder "&amp;T_stock[[#This Row],[Stock
Limite]]-T_stock[[#This Row],[Stock
Actuel]],"")</f>
        <v/>
      </c>
      <c r="K121" s="15"/>
    </row>
    <row r="122" spans="1:11" ht="15" x14ac:dyDescent="0.3">
      <c r="A122" s="17" t="s">
        <v>284</v>
      </c>
      <c r="B122" s="14" t="s">
        <v>135</v>
      </c>
      <c r="C122" s="30" t="s">
        <v>283</v>
      </c>
      <c r="D122" s="7">
        <v>70</v>
      </c>
      <c r="E122" s="8"/>
      <c r="F122" s="8">
        <v>7.8</v>
      </c>
      <c r="G122" s="14"/>
      <c r="H122" s="14">
        <f>IF($A122&lt;&gt;0,G122+SUMPRODUCT((T_entrée[Référence]=$A122)*T_entrée[Quantité])-SUMPRODUCT((T_sortie[Référence]=$A122)*T_sortie[Quantité]),0)</f>
        <v>1</v>
      </c>
      <c r="I122" s="7"/>
      <c r="J122" s="14" t="str">
        <f>IF(H122&lt;I122,"à Cder "&amp;T_stock[[#This Row],[Stock
Limite]]-T_stock[[#This Row],[Stock
Actuel]],"")</f>
        <v/>
      </c>
      <c r="K122" s="15"/>
    </row>
    <row r="123" spans="1:11" ht="15" x14ac:dyDescent="0.3">
      <c r="A123" s="17" t="s">
        <v>285</v>
      </c>
      <c r="B123" s="14" t="s">
        <v>135</v>
      </c>
      <c r="C123" s="30" t="s">
        <v>283</v>
      </c>
      <c r="D123" s="7" t="s">
        <v>286</v>
      </c>
      <c r="E123" s="8"/>
      <c r="F123" s="8">
        <v>8</v>
      </c>
      <c r="G123" s="14"/>
      <c r="H123" s="14">
        <f>IF($A123&lt;&gt;0,G123+SUMPRODUCT((T_entrée[Référence]=$A123)*T_entrée[Quantité])-SUMPRODUCT((T_sortie[Référence]=$A123)*T_sortie[Quantité]),0)</f>
        <v>1</v>
      </c>
      <c r="I123" s="7"/>
      <c r="J123" s="14" t="str">
        <f>IF(H123&lt;I123,"à Cder "&amp;T_stock[[#This Row],[Stock
Limite]]-T_stock[[#This Row],[Stock
Actuel]],"")</f>
        <v/>
      </c>
      <c r="K123" s="15"/>
    </row>
    <row r="124" spans="1:11" ht="15" x14ac:dyDescent="0.3">
      <c r="A124" s="17" t="s">
        <v>287</v>
      </c>
      <c r="B124" s="14" t="s">
        <v>135</v>
      </c>
      <c r="C124" s="30" t="s">
        <v>283</v>
      </c>
      <c r="D124" s="7">
        <v>80</v>
      </c>
      <c r="E124" s="8"/>
      <c r="F124" s="8">
        <v>8</v>
      </c>
      <c r="G124" s="14"/>
      <c r="H124" s="14">
        <f>IF($A124&lt;&gt;0,G124+SUMPRODUCT((T_entrée[Référence]=$A124)*T_entrée[Quantité])-SUMPRODUCT((T_sortie[Référence]=$A124)*T_sortie[Quantité]),0)</f>
        <v>2</v>
      </c>
      <c r="I124" s="7"/>
      <c r="J124" s="14" t="str">
        <f>IF(H124&lt;I124,"à Cder "&amp;T_stock[[#This Row],[Stock
Limite]]-T_stock[[#This Row],[Stock
Actuel]],"")</f>
        <v/>
      </c>
      <c r="K124" s="15"/>
    </row>
    <row r="125" spans="1:11" ht="15" x14ac:dyDescent="0.3">
      <c r="A125" s="17" t="s">
        <v>290</v>
      </c>
      <c r="B125" s="14" t="s">
        <v>135</v>
      </c>
      <c r="C125" s="30" t="s">
        <v>288</v>
      </c>
      <c r="D125" s="7"/>
      <c r="E125" s="8"/>
      <c r="F125" s="8">
        <v>3.2</v>
      </c>
      <c r="G125" s="14"/>
      <c r="H125" s="14">
        <f>IF($A125&lt;&gt;0,G125+SUMPRODUCT((T_entrée[Référence]=$A125)*T_entrée[Quantité])-SUMPRODUCT((T_sortie[Référence]=$A125)*T_sortie[Quantité]),0)</f>
        <v>3</v>
      </c>
      <c r="I125" s="7"/>
      <c r="J125" s="14" t="str">
        <f>IF(H125&lt;I125,"à Cder "&amp;T_stock[[#This Row],[Stock
Limite]]-T_stock[[#This Row],[Stock
Actuel]],"")</f>
        <v/>
      </c>
      <c r="K125" s="15"/>
    </row>
    <row r="126" spans="1:11" ht="15" x14ac:dyDescent="0.3">
      <c r="A126" s="17" t="s">
        <v>291</v>
      </c>
      <c r="B126" s="14" t="s">
        <v>135</v>
      </c>
      <c r="C126" s="30" t="s">
        <v>289</v>
      </c>
      <c r="D126" s="7"/>
      <c r="E126" s="8"/>
      <c r="F126" s="8">
        <v>5.5</v>
      </c>
      <c r="G126" s="14"/>
      <c r="H126" s="14">
        <f>IF($A126&lt;&gt;0,G126+SUMPRODUCT((T_entrée[Référence]=$A126)*T_entrée[Quantité])-SUMPRODUCT((T_sortie[Référence]=$A126)*T_sortie[Quantité]),0)</f>
        <v>2</v>
      </c>
      <c r="I126" s="7"/>
      <c r="J126" s="14" t="str">
        <f>IF(H126&lt;I126,"à Cder "&amp;T_stock[[#This Row],[Stock
Limite]]-T_stock[[#This Row],[Stock
Actuel]],"")</f>
        <v/>
      </c>
      <c r="K126" s="15"/>
    </row>
    <row r="127" spans="1:11" ht="15" x14ac:dyDescent="0.3">
      <c r="A127" s="17" t="s">
        <v>293</v>
      </c>
      <c r="B127" s="14" t="s">
        <v>135</v>
      </c>
      <c r="C127" s="30" t="s">
        <v>294</v>
      </c>
      <c r="D127" s="7"/>
      <c r="E127" s="8"/>
      <c r="F127" s="8">
        <v>2.2000000000000002</v>
      </c>
      <c r="G127" s="14"/>
      <c r="H127" s="14">
        <f>IF($A127&lt;&gt;0,G127+SUMPRODUCT((T_entrée[Référence]=$A127)*T_entrée[Quantité])-SUMPRODUCT((T_sortie[Référence]=$A127)*T_sortie[Quantité]),0)</f>
        <v>2</v>
      </c>
      <c r="I127" s="7"/>
      <c r="J127" s="14" t="str">
        <f>IF(H127&lt;I127,"à Cder "&amp;T_stock[[#This Row],[Stock
Limite]]-T_stock[[#This Row],[Stock
Actuel]],"")</f>
        <v/>
      </c>
      <c r="K127" s="15"/>
    </row>
    <row r="128" spans="1:11" ht="15" x14ac:dyDescent="0.3">
      <c r="A128" s="17" t="s">
        <v>292</v>
      </c>
      <c r="B128" s="14" t="s">
        <v>135</v>
      </c>
      <c r="C128" s="30" t="s">
        <v>295</v>
      </c>
      <c r="D128" s="7"/>
      <c r="E128" s="8"/>
      <c r="F128" s="8">
        <v>2.2000000000000002</v>
      </c>
      <c r="G128" s="14"/>
      <c r="H128" s="14">
        <f>IF($A128&lt;&gt;0,G128+SUMPRODUCT((T_entrée[Référence]=$A128)*T_entrée[Quantité])-SUMPRODUCT((T_sortie[Référence]=$A128)*T_sortie[Quantité]),0)</f>
        <v>2</v>
      </c>
      <c r="I128" s="7"/>
      <c r="J128" s="14" t="str">
        <f>IF(H128&lt;I128,"à Cder "&amp;T_stock[[#This Row],[Stock
Limite]]-T_stock[[#This Row],[Stock
Actuel]],"")</f>
        <v/>
      </c>
      <c r="K128" s="15"/>
    </row>
    <row r="129" spans="1:11" ht="15" x14ac:dyDescent="0.3">
      <c r="A129" s="17" t="s">
        <v>296</v>
      </c>
      <c r="B129" s="14" t="s">
        <v>135</v>
      </c>
      <c r="C129" s="30" t="s">
        <v>297</v>
      </c>
      <c r="D129" s="7"/>
      <c r="E129" s="8"/>
      <c r="F129" s="8">
        <v>2.5</v>
      </c>
      <c r="G129" s="14"/>
      <c r="H129" s="14">
        <f>IF($A129&lt;&gt;0,G129+SUMPRODUCT((T_entrée[Référence]=$A129)*T_entrée[Quantité])-SUMPRODUCT((T_sortie[Référence]=$A129)*T_sortie[Quantité]),0)</f>
        <v>4</v>
      </c>
      <c r="I129" s="7"/>
      <c r="J129" s="14" t="str">
        <f>IF(H129&lt;I129,"à Cder "&amp;T_stock[[#This Row],[Stock
Limite]]-T_stock[[#This Row],[Stock
Actuel]],"")</f>
        <v/>
      </c>
      <c r="K129" s="15"/>
    </row>
    <row r="130" spans="1:11" ht="15" x14ac:dyDescent="0.3">
      <c r="A130" s="17" t="s">
        <v>301</v>
      </c>
      <c r="B130" s="14" t="s">
        <v>135</v>
      </c>
      <c r="C130" s="30" t="s">
        <v>298</v>
      </c>
      <c r="D130" s="7"/>
      <c r="E130" s="8"/>
      <c r="F130" s="8">
        <v>2.5</v>
      </c>
      <c r="G130" s="14"/>
      <c r="H130" s="14">
        <v>0</v>
      </c>
      <c r="I130" s="7"/>
      <c r="J130" s="14" t="str">
        <f>IF(H130&lt;I130,"à Cder "&amp;T_stock[[#This Row],[Stock
Limite]]-T_stock[[#This Row],[Stock
Actuel]],"")</f>
        <v/>
      </c>
      <c r="K130" s="15"/>
    </row>
    <row r="131" spans="1:11" ht="15" x14ac:dyDescent="0.3">
      <c r="A131" s="17" t="s">
        <v>300</v>
      </c>
      <c r="B131" s="14" t="s">
        <v>135</v>
      </c>
      <c r="C131" s="30" t="s">
        <v>299</v>
      </c>
      <c r="D131" s="7"/>
      <c r="E131" s="8"/>
      <c r="F131" s="8">
        <v>3.6</v>
      </c>
      <c r="G131" s="14"/>
      <c r="H131" s="14">
        <f>IF($A131&lt;&gt;0,G131+SUMPRODUCT((T_entrée[Référence]=$A131)*T_entrée[Quantité])-SUMPRODUCT((T_sortie[Référence]=$A131)*T_sortie[Quantité]),0)</f>
        <v>2</v>
      </c>
      <c r="I131" s="7"/>
      <c r="J131" s="14" t="str">
        <f>IF(H131&lt;I131,"à Cder "&amp;T_stock[[#This Row],[Stock
Limite]]-T_stock[[#This Row],[Stock
Actuel]],"")</f>
        <v/>
      </c>
      <c r="K131" s="15"/>
    </row>
    <row r="132" spans="1:11" ht="15" x14ac:dyDescent="0.3">
      <c r="A132" s="17" t="s">
        <v>306</v>
      </c>
      <c r="B132" s="14" t="s">
        <v>135</v>
      </c>
      <c r="C132" s="30" t="s">
        <v>302</v>
      </c>
      <c r="D132" s="7"/>
      <c r="E132" s="8"/>
      <c r="F132" s="8">
        <v>2.8</v>
      </c>
      <c r="G132" s="14"/>
      <c r="H132" s="14">
        <f>IF($A132&lt;&gt;0,G132+SUMPRODUCT((T_entrée[Référence]=$A132)*T_entrée[Quantité])-SUMPRODUCT((T_sortie[Référence]=$A132)*T_sortie[Quantité]),0)</f>
        <v>3</v>
      </c>
      <c r="I132" s="7"/>
      <c r="J132" s="14" t="str">
        <f>IF(H132&lt;I132,"à Cder "&amp;T_stock[[#This Row],[Stock
Limite]]-T_stock[[#This Row],[Stock
Actuel]],"")</f>
        <v/>
      </c>
      <c r="K132" s="15"/>
    </row>
    <row r="133" spans="1:11" ht="15" x14ac:dyDescent="0.3">
      <c r="A133" s="17" t="s">
        <v>309</v>
      </c>
      <c r="B133" s="14" t="s">
        <v>135</v>
      </c>
      <c r="C133" s="30" t="s">
        <v>303</v>
      </c>
      <c r="D133" s="7" t="s">
        <v>310</v>
      </c>
      <c r="E133" s="8"/>
      <c r="F133" s="8">
        <v>4.3</v>
      </c>
      <c r="G133" s="14"/>
      <c r="H133" s="14">
        <v>0</v>
      </c>
      <c r="I133" s="7"/>
      <c r="J133" s="14" t="str">
        <f>IF(H133&lt;I133,"à Cder "&amp;T_stock[[#This Row],[Stock
Limite]]-T_stock[[#This Row],[Stock
Actuel]],"")</f>
        <v/>
      </c>
      <c r="K133" s="15"/>
    </row>
    <row r="134" spans="1:11" ht="15" x14ac:dyDescent="0.3">
      <c r="A134" s="17" t="s">
        <v>307</v>
      </c>
      <c r="B134" s="14" t="s">
        <v>135</v>
      </c>
      <c r="C134" s="30" t="s">
        <v>304</v>
      </c>
      <c r="D134" s="7" t="s">
        <v>311</v>
      </c>
      <c r="E134" s="8"/>
      <c r="F134" s="8">
        <v>2.8</v>
      </c>
      <c r="G134" s="14"/>
      <c r="H134" s="14">
        <f>IF($A134&lt;&gt;0,G134+SUMPRODUCT((T_entrée[Référence]=$A134)*T_entrée[Quantité])-SUMPRODUCT((T_sortie[Référence]=$A134)*T_sortie[Quantité]),0)</f>
        <v>1</v>
      </c>
      <c r="I134" s="7"/>
      <c r="J134" s="14" t="str">
        <f>IF(H134&lt;I134,"à Cder "&amp;T_stock[[#This Row],[Stock
Limite]]-T_stock[[#This Row],[Stock
Actuel]],"")</f>
        <v/>
      </c>
      <c r="K134" s="15"/>
    </row>
    <row r="135" spans="1:11" ht="15" x14ac:dyDescent="0.3">
      <c r="A135" s="17" t="s">
        <v>308</v>
      </c>
      <c r="B135" s="14" t="s">
        <v>135</v>
      </c>
      <c r="C135" s="30" t="s">
        <v>305</v>
      </c>
      <c r="D135" s="7" t="s">
        <v>312</v>
      </c>
      <c r="E135" s="8"/>
      <c r="F135" s="8">
        <v>2.6</v>
      </c>
      <c r="G135" s="14"/>
      <c r="H135" s="14">
        <f>IF($A135&lt;&gt;0,G135+SUMPRODUCT((T_entrée[Référence]=$A135)*T_entrée[Quantité])-SUMPRODUCT((T_sortie[Référence]=$A135)*T_sortie[Quantité]),0)</f>
        <v>2</v>
      </c>
      <c r="I135" s="7"/>
      <c r="J135" s="14" t="str">
        <f>IF(H135&lt;I135,"à Cder "&amp;T_stock[[#This Row],[Stock
Limite]]-T_stock[[#This Row],[Stock
Actuel]],"")</f>
        <v/>
      </c>
      <c r="K135" s="15"/>
    </row>
    <row r="136" spans="1:11" ht="15" x14ac:dyDescent="0.3">
      <c r="A136" s="17" t="s">
        <v>314</v>
      </c>
      <c r="B136" s="14" t="s">
        <v>135</v>
      </c>
      <c r="C136" s="30" t="s">
        <v>331</v>
      </c>
      <c r="D136" s="7" t="s">
        <v>315</v>
      </c>
      <c r="E136" s="8"/>
      <c r="F136" s="8">
        <v>4</v>
      </c>
      <c r="G136" s="14"/>
      <c r="H136" s="14">
        <f>IF($A136&lt;&gt;0,G136+SUMPRODUCT((T_entrée[Référence]=$A136)*T_entrée[Quantité])-SUMPRODUCT((T_sortie[Référence]=$A136)*T_sortie[Quantité]),0)</f>
        <v>2</v>
      </c>
      <c r="I136" s="7"/>
      <c r="J136" s="14" t="str">
        <f>IF(H136&lt;I136,"à Cder "&amp;T_stock[[#This Row],[Stock
Limite]]-T_stock[[#This Row],[Stock
Actuel]],"")</f>
        <v/>
      </c>
      <c r="K136" s="15"/>
    </row>
    <row r="137" spans="1:11" ht="15" x14ac:dyDescent="0.3">
      <c r="A137" s="17" t="s">
        <v>316</v>
      </c>
      <c r="B137" s="14" t="s">
        <v>135</v>
      </c>
      <c r="C137" s="30" t="s">
        <v>328</v>
      </c>
      <c r="D137" s="7" t="s">
        <v>317</v>
      </c>
      <c r="E137" s="8"/>
      <c r="F137" s="8">
        <v>3.1</v>
      </c>
      <c r="G137" s="14"/>
      <c r="H137" s="14">
        <f>IF($A137&lt;&gt;0,G137+SUMPRODUCT((T_entrée[Référence]=$A137)*T_entrée[Quantité])-SUMPRODUCT((T_sortie[Référence]=$A137)*T_sortie[Quantité]),0)</f>
        <v>2</v>
      </c>
      <c r="I137" s="7"/>
      <c r="J137" s="14" t="str">
        <f>IF(H137&lt;I137,"à Cder "&amp;T_stock[[#This Row],[Stock
Limite]]-T_stock[[#This Row],[Stock
Actuel]],"")</f>
        <v/>
      </c>
      <c r="K137" s="15"/>
    </row>
    <row r="138" spans="1:11" ht="15" x14ac:dyDescent="0.3">
      <c r="A138" s="17" t="s">
        <v>318</v>
      </c>
      <c r="B138" s="14" t="s">
        <v>135</v>
      </c>
      <c r="C138" s="30" t="s">
        <v>313</v>
      </c>
      <c r="D138" s="7" t="s">
        <v>319</v>
      </c>
      <c r="E138" s="8"/>
      <c r="F138" s="8">
        <v>6</v>
      </c>
      <c r="G138" s="14"/>
      <c r="H138" s="14">
        <f>IF($A138&lt;&gt;0,G138+SUMPRODUCT((T_entrée[Référence]=$A138)*T_entrée[Quantité])-SUMPRODUCT((T_sortie[Référence]=$A138)*T_sortie[Quantité]),0)</f>
        <v>2</v>
      </c>
      <c r="I138" s="7"/>
      <c r="J138" s="14" t="str">
        <f>IF(H138&lt;I138,"à Cder "&amp;T_stock[[#This Row],[Stock
Limite]]-T_stock[[#This Row],[Stock
Actuel]],"")</f>
        <v/>
      </c>
      <c r="K138" s="15"/>
    </row>
    <row r="139" spans="1:11" ht="15" x14ac:dyDescent="0.3">
      <c r="A139" s="17" t="s">
        <v>323</v>
      </c>
      <c r="B139" s="14" t="s">
        <v>135</v>
      </c>
      <c r="C139" s="30" t="s">
        <v>329</v>
      </c>
      <c r="D139" s="7" t="s">
        <v>317</v>
      </c>
      <c r="E139" s="8"/>
      <c r="F139" s="8">
        <v>3.1</v>
      </c>
      <c r="G139" s="14"/>
      <c r="H139" s="14">
        <f>IF($A139&lt;&gt;0,G139+SUMPRODUCT((T_entrée[Référence]=$A139)*T_entrée[Quantité])-SUMPRODUCT((T_sortie[Référence]=$A139)*T_sortie[Quantité]),0)</f>
        <v>1</v>
      </c>
      <c r="I139" s="7"/>
      <c r="J139" s="14" t="str">
        <f>IF(H139&lt;I139,"à Cder "&amp;T_stock[[#This Row],[Stock
Limite]]-T_stock[[#This Row],[Stock
Actuel]],"")</f>
        <v/>
      </c>
      <c r="K139" s="15"/>
    </row>
    <row r="140" spans="1:11" ht="15" x14ac:dyDescent="0.3">
      <c r="A140" s="17" t="s">
        <v>324</v>
      </c>
      <c r="B140" s="14" t="s">
        <v>135</v>
      </c>
      <c r="C140" s="30" t="s">
        <v>334</v>
      </c>
      <c r="D140" s="7" t="s">
        <v>325</v>
      </c>
      <c r="E140" s="8"/>
      <c r="F140" s="8">
        <v>3.1</v>
      </c>
      <c r="G140" s="14"/>
      <c r="H140" s="14">
        <f>IF($A140&lt;&gt;0,G140+SUMPRODUCT((T_entrée[Référence]=$A140)*T_entrée[Quantité])-SUMPRODUCT((T_sortie[Référence]=$A140)*T_sortie[Quantité]),0)</f>
        <v>1</v>
      </c>
      <c r="I140" s="7"/>
      <c r="J140" s="14" t="str">
        <f>IF(H140&lt;I140,"à Cder "&amp;T_stock[[#This Row],[Stock
Limite]]-T_stock[[#This Row],[Stock
Actuel]],"")</f>
        <v/>
      </c>
      <c r="K140" s="15"/>
    </row>
    <row r="141" spans="1:11" ht="15" x14ac:dyDescent="0.3">
      <c r="A141" s="17" t="s">
        <v>326</v>
      </c>
      <c r="B141" s="14" t="s">
        <v>135</v>
      </c>
      <c r="C141" s="30" t="s">
        <v>335</v>
      </c>
      <c r="D141" s="7" t="s">
        <v>325</v>
      </c>
      <c r="E141" s="8"/>
      <c r="F141" s="8">
        <v>3.2</v>
      </c>
      <c r="G141" s="14"/>
      <c r="H141" s="14">
        <f>IF($A141&lt;&gt;0,G141+SUMPRODUCT((T_entrée[Référence]=$A141)*T_entrée[Quantité])-SUMPRODUCT((T_sortie[Référence]=$A141)*T_sortie[Quantité]),0)</f>
        <v>1</v>
      </c>
      <c r="I141" s="7"/>
      <c r="J141" s="14" t="str">
        <f>IF(H141&lt;I141,"à Cder "&amp;T_stock[[#This Row],[Stock
Limite]]-T_stock[[#This Row],[Stock
Actuel]],"")</f>
        <v/>
      </c>
      <c r="K141" s="15"/>
    </row>
    <row r="142" spans="1:11" ht="15" x14ac:dyDescent="0.3">
      <c r="A142" s="17" t="s">
        <v>327</v>
      </c>
      <c r="B142" s="14" t="s">
        <v>135</v>
      </c>
      <c r="C142" s="30" t="s">
        <v>330</v>
      </c>
      <c r="D142" s="7" t="s">
        <v>317</v>
      </c>
      <c r="E142" s="8"/>
      <c r="F142" s="8">
        <v>3.2</v>
      </c>
      <c r="G142" s="14"/>
      <c r="H142" s="14">
        <f>IF($A142&lt;&gt;0,G142+SUMPRODUCT((T_entrée[Référence]=$A142)*T_entrée[Quantité])-SUMPRODUCT((T_sortie[Référence]=$A142)*T_sortie[Quantité]),0)</f>
        <v>1</v>
      </c>
      <c r="I142" s="7"/>
      <c r="J142" s="14" t="str">
        <f>IF(H142&lt;I142,"à Cder "&amp;T_stock[[#This Row],[Stock
Limite]]-T_stock[[#This Row],[Stock
Actuel]],"")</f>
        <v/>
      </c>
      <c r="K142" s="15"/>
    </row>
    <row r="143" spans="1:11" ht="15" x14ac:dyDescent="0.3">
      <c r="A143" s="17" t="s">
        <v>332</v>
      </c>
      <c r="B143" s="14" t="s">
        <v>173</v>
      </c>
      <c r="C143" s="30" t="s">
        <v>321</v>
      </c>
      <c r="D143" s="7"/>
      <c r="E143" s="8"/>
      <c r="F143" s="8">
        <v>4.9000000000000004</v>
      </c>
      <c r="G143" s="14"/>
      <c r="H143" s="14">
        <f>IF($A143&lt;&gt;0,G143+SUMPRODUCT((T_entrée[Référence]=$A143)*T_entrée[Quantité])-SUMPRODUCT((T_sortie[Référence]=$A143)*T_sortie[Quantité]),0)</f>
        <v>2</v>
      </c>
      <c r="I143" s="7"/>
      <c r="J143" s="14" t="str">
        <f>IF(H143&lt;I143,"à Cder "&amp;T_stock[[#This Row],[Stock
Limite]]-T_stock[[#This Row],[Stock
Actuel]],"")</f>
        <v/>
      </c>
      <c r="K143" s="15"/>
    </row>
    <row r="144" spans="1:11" ht="15" x14ac:dyDescent="0.3">
      <c r="A144" s="17" t="s">
        <v>333</v>
      </c>
      <c r="B144" s="14" t="s">
        <v>173</v>
      </c>
      <c r="C144" s="30" t="s">
        <v>322</v>
      </c>
      <c r="D144" s="7"/>
      <c r="E144" s="8"/>
      <c r="F144" s="8">
        <v>5.3</v>
      </c>
      <c r="G144" s="14"/>
      <c r="H144" s="14">
        <f>IF($A144&lt;&gt;0,G144+SUMPRODUCT((T_entrée[Référence]=$A144)*T_entrée[Quantité])-SUMPRODUCT((T_sortie[Référence]=$A144)*T_sortie[Quantité]),0)</f>
        <v>1</v>
      </c>
      <c r="I144" s="7"/>
      <c r="J144" s="14" t="str">
        <f>IF(H144&lt;I144,"à Cder "&amp;T_stock[[#This Row],[Stock
Limite]]-T_stock[[#This Row],[Stock
Actuel]],"")</f>
        <v/>
      </c>
      <c r="K144" s="15"/>
    </row>
    <row r="145" spans="1:11" ht="15" x14ac:dyDescent="0.3">
      <c r="A145" s="17" t="s">
        <v>339</v>
      </c>
      <c r="B145" s="14" t="s">
        <v>135</v>
      </c>
      <c r="C145" s="30" t="s">
        <v>336</v>
      </c>
      <c r="D145" s="7" t="s">
        <v>186</v>
      </c>
      <c r="E145" s="8"/>
      <c r="F145" s="8">
        <v>3.8</v>
      </c>
      <c r="G145" s="14"/>
      <c r="H145" s="14">
        <f>IF($A145&lt;&gt;0,G145+SUMPRODUCT((T_entrée[Référence]=$A145)*T_entrée[Quantité])-SUMPRODUCT((T_sortie[Référence]=$A145)*T_sortie[Quantité]),0)</f>
        <v>1</v>
      </c>
      <c r="I145" s="7"/>
      <c r="J145" s="14" t="str">
        <f>IF(H145&lt;I145,"à Cder "&amp;T_stock[[#This Row],[Stock
Limite]]-T_stock[[#This Row],[Stock
Actuel]],"")</f>
        <v/>
      </c>
      <c r="K145" s="15"/>
    </row>
    <row r="146" spans="1:11" ht="15" x14ac:dyDescent="0.3">
      <c r="A146" s="17" t="s">
        <v>340</v>
      </c>
      <c r="B146" s="14" t="s">
        <v>135</v>
      </c>
      <c r="C146" s="30" t="s">
        <v>337</v>
      </c>
      <c r="D146" s="7" t="s">
        <v>186</v>
      </c>
      <c r="E146" s="8"/>
      <c r="F146" s="8">
        <v>3.8</v>
      </c>
      <c r="G146" s="14"/>
      <c r="H146" s="14">
        <f>IF($A146&lt;&gt;0,G146+SUMPRODUCT((T_entrée[Référence]=$A146)*T_entrée[Quantité])-SUMPRODUCT((T_sortie[Référence]=$A146)*T_sortie[Quantité]),0)</f>
        <v>1</v>
      </c>
      <c r="I146" s="7"/>
      <c r="J146" s="14" t="str">
        <f>IF(H146&lt;I146,"à Cder "&amp;T_stock[[#This Row],[Stock
Limite]]-T_stock[[#This Row],[Stock
Actuel]],"")</f>
        <v/>
      </c>
      <c r="K146" s="15"/>
    </row>
    <row r="147" spans="1:11" ht="15" x14ac:dyDescent="0.3">
      <c r="A147" s="17" t="s">
        <v>341</v>
      </c>
      <c r="B147" s="14" t="s">
        <v>135</v>
      </c>
      <c r="C147" s="30" t="s">
        <v>338</v>
      </c>
      <c r="D147" s="7" t="s">
        <v>186</v>
      </c>
      <c r="E147" s="8"/>
      <c r="F147" s="8">
        <v>3.8</v>
      </c>
      <c r="G147" s="14"/>
      <c r="H147" s="14">
        <f>IF($A147&lt;&gt;0,G147+SUMPRODUCT((T_entrée[Référence]=$A147)*T_entrée[Quantité])-SUMPRODUCT((T_sortie[Référence]=$A147)*T_sortie[Quantité]),0)</f>
        <v>5</v>
      </c>
      <c r="I147" s="7"/>
      <c r="J147" s="14" t="str">
        <f>IF(H147&lt;I147,"à Cder "&amp;T_stock[[#This Row],[Stock
Limite]]-T_stock[[#This Row],[Stock
Actuel]],"")</f>
        <v/>
      </c>
      <c r="K147" s="15"/>
    </row>
    <row r="148" spans="1:11" ht="15" x14ac:dyDescent="0.3">
      <c r="A148" s="17" t="s">
        <v>342</v>
      </c>
      <c r="B148" s="14" t="s">
        <v>135</v>
      </c>
      <c r="C148" s="30" t="s">
        <v>336</v>
      </c>
      <c r="D148" s="7" t="s">
        <v>187</v>
      </c>
      <c r="E148" s="8"/>
      <c r="F148" s="8">
        <v>4.2</v>
      </c>
      <c r="G148" s="14"/>
      <c r="H148" s="14">
        <f>IF($A148&lt;&gt;0,G148+SUMPRODUCT((T_entrée[Référence]=$A148)*T_entrée[Quantité])-SUMPRODUCT((T_sortie[Référence]=$A148)*T_sortie[Quantité]),0)</f>
        <v>1</v>
      </c>
      <c r="I148" s="7"/>
      <c r="J148" s="14" t="str">
        <f>IF(H148&lt;I148,"à Cder "&amp;T_stock[[#This Row],[Stock
Limite]]-T_stock[[#This Row],[Stock
Actuel]],"")</f>
        <v/>
      </c>
      <c r="K148" s="15"/>
    </row>
    <row r="149" spans="1:11" ht="15" x14ac:dyDescent="0.3">
      <c r="A149" s="17" t="s">
        <v>343</v>
      </c>
      <c r="B149" s="14" t="s">
        <v>135</v>
      </c>
      <c r="C149" s="30" t="s">
        <v>337</v>
      </c>
      <c r="D149" s="7" t="s">
        <v>187</v>
      </c>
      <c r="E149" s="8"/>
      <c r="F149" s="8">
        <v>4.2</v>
      </c>
      <c r="G149" s="14"/>
      <c r="H149" s="14">
        <f>IF($A149&lt;&gt;0,G149+SUMPRODUCT((T_entrée[Référence]=$A149)*T_entrée[Quantité])-SUMPRODUCT((T_sortie[Référence]=$A149)*T_sortie[Quantité]),0)</f>
        <v>3</v>
      </c>
      <c r="I149" s="7"/>
      <c r="J149" s="14" t="str">
        <f>IF(H149&lt;I149,"à Cder "&amp;T_stock[[#This Row],[Stock
Limite]]-T_stock[[#This Row],[Stock
Actuel]],"")</f>
        <v/>
      </c>
      <c r="K149" s="15"/>
    </row>
    <row r="150" spans="1:11" ht="15" x14ac:dyDescent="0.3">
      <c r="A150" s="17" t="s">
        <v>344</v>
      </c>
      <c r="B150" s="14" t="s">
        <v>135</v>
      </c>
      <c r="C150" s="30" t="s">
        <v>338</v>
      </c>
      <c r="D150" s="7" t="s">
        <v>187</v>
      </c>
      <c r="E150" s="8"/>
      <c r="F150" s="8">
        <v>4.2</v>
      </c>
      <c r="G150" s="14"/>
      <c r="H150" s="14">
        <f>IF($A150&lt;&gt;0,G150+SUMPRODUCT((T_entrée[Référence]=$A150)*T_entrée[Quantité])-SUMPRODUCT((T_sortie[Référence]=$A150)*T_sortie[Quantité]),0)</f>
        <v>2</v>
      </c>
      <c r="I150" s="7"/>
      <c r="J150" s="14" t="str">
        <f>IF(H150&lt;I150,"à Cder "&amp;T_stock[[#This Row],[Stock
Limite]]-T_stock[[#This Row],[Stock
Actuel]],"")</f>
        <v/>
      </c>
      <c r="K150" s="15"/>
    </row>
    <row r="151" spans="1:11" ht="15" x14ac:dyDescent="0.3">
      <c r="A151" s="17" t="s">
        <v>345</v>
      </c>
      <c r="B151" s="14" t="s">
        <v>135</v>
      </c>
      <c r="C151" s="30" t="s">
        <v>336</v>
      </c>
      <c r="D151" s="7" t="s">
        <v>188</v>
      </c>
      <c r="E151" s="8"/>
      <c r="F151" s="8">
        <v>4.8</v>
      </c>
      <c r="G151" s="14"/>
      <c r="H151" s="14">
        <f>IF($A151&lt;&gt;0,G151+SUMPRODUCT((T_entrée[Référence]=$A151)*T_entrée[Quantité])-SUMPRODUCT((T_sortie[Référence]=$A151)*T_sortie[Quantité]),0)</f>
        <v>1</v>
      </c>
      <c r="I151" s="7"/>
      <c r="J151" s="14" t="str">
        <f>IF(H151&lt;I151,"à Cder "&amp;T_stock[[#This Row],[Stock
Limite]]-T_stock[[#This Row],[Stock
Actuel]],"")</f>
        <v/>
      </c>
      <c r="K151" s="15"/>
    </row>
    <row r="152" spans="1:11" ht="15" x14ac:dyDescent="0.3">
      <c r="A152" s="17" t="s">
        <v>346</v>
      </c>
      <c r="B152" s="14" t="s">
        <v>135</v>
      </c>
      <c r="C152" s="30" t="s">
        <v>337</v>
      </c>
      <c r="D152" s="7" t="s">
        <v>188</v>
      </c>
      <c r="E152" s="8"/>
      <c r="F152" s="8">
        <v>4.8</v>
      </c>
      <c r="G152" s="14"/>
      <c r="H152" s="14">
        <f>IF($A152&lt;&gt;0,G152+SUMPRODUCT((T_entrée[Référence]=$A152)*T_entrée[Quantité])-SUMPRODUCT((T_sortie[Référence]=$A152)*T_sortie[Quantité]),0)</f>
        <v>1</v>
      </c>
      <c r="I152" s="7"/>
      <c r="J152" s="14" t="str">
        <f>IF(H152&lt;I152,"à Cder "&amp;T_stock[[#This Row],[Stock
Limite]]-T_stock[[#This Row],[Stock
Actuel]],"")</f>
        <v/>
      </c>
      <c r="K152" s="15"/>
    </row>
    <row r="153" spans="1:11" ht="15" x14ac:dyDescent="0.3">
      <c r="A153" s="17" t="s">
        <v>347</v>
      </c>
      <c r="B153" s="14" t="s">
        <v>135</v>
      </c>
      <c r="C153" s="30" t="s">
        <v>338</v>
      </c>
      <c r="D153" s="7" t="s">
        <v>188</v>
      </c>
      <c r="E153" s="8"/>
      <c r="F153" s="8">
        <v>4.8</v>
      </c>
      <c r="G153" s="14"/>
      <c r="H153" s="14">
        <f>IF($A153&lt;&gt;0,G153+SUMPRODUCT((T_entrée[Référence]=$A153)*T_entrée[Quantité])-SUMPRODUCT((T_sortie[Référence]=$A153)*T_sortie[Quantité]),0)</f>
        <v>1</v>
      </c>
      <c r="I153" s="7"/>
      <c r="J153" s="14" t="str">
        <f>IF(H153&lt;I153,"à Cder "&amp;T_stock[[#This Row],[Stock
Limite]]-T_stock[[#This Row],[Stock
Actuel]],"")</f>
        <v/>
      </c>
      <c r="K153" s="15"/>
    </row>
    <row r="154" spans="1:11" ht="15" x14ac:dyDescent="0.3">
      <c r="A154" s="17" t="s">
        <v>353</v>
      </c>
      <c r="B154" s="14" t="s">
        <v>135</v>
      </c>
      <c r="C154" s="30" t="s">
        <v>348</v>
      </c>
      <c r="D154" s="7"/>
      <c r="E154" s="8"/>
      <c r="F154" s="8">
        <v>5.9</v>
      </c>
      <c r="G154" s="14"/>
      <c r="H154" s="14">
        <f>IF($A154&lt;&gt;0,G154+SUMPRODUCT((T_entrée[Référence]=$A154)*T_entrée[Quantité])-SUMPRODUCT((T_sortie[Référence]=$A154)*T_sortie[Quantité]),0)</f>
        <v>1</v>
      </c>
      <c r="I154" s="7"/>
      <c r="J154" s="14" t="str">
        <f>IF(H154&lt;I154,"à Cder "&amp;T_stock[[#This Row],[Stock
Limite]]-T_stock[[#This Row],[Stock
Actuel]],"")</f>
        <v/>
      </c>
      <c r="K154" s="15"/>
    </row>
    <row r="155" spans="1:11" ht="15" x14ac:dyDescent="0.3">
      <c r="A155" s="17" t="s">
        <v>354</v>
      </c>
      <c r="B155" s="14" t="s">
        <v>135</v>
      </c>
      <c r="C155" s="30" t="s">
        <v>355</v>
      </c>
      <c r="D155" s="7"/>
      <c r="E155" s="8"/>
      <c r="F155" s="8">
        <v>5.9</v>
      </c>
      <c r="G155" s="14"/>
      <c r="H155" s="14">
        <f>IF($A155&lt;&gt;0,G155+SUMPRODUCT((T_entrée[Référence]=$A155)*T_entrée[Quantité])-SUMPRODUCT((T_sortie[Référence]=$A155)*T_sortie[Quantité]),0)</f>
        <v>1</v>
      </c>
      <c r="I155" s="7"/>
      <c r="J155" s="14" t="str">
        <f>IF(H155&lt;I155,"à Cder "&amp;T_stock[[#This Row],[Stock
Limite]]-T_stock[[#This Row],[Stock
Actuel]],"")</f>
        <v/>
      </c>
      <c r="K155" s="15"/>
    </row>
    <row r="156" spans="1:11" ht="15" x14ac:dyDescent="0.3">
      <c r="A156" s="17" t="s">
        <v>356</v>
      </c>
      <c r="B156" s="14" t="s">
        <v>135</v>
      </c>
      <c r="C156" s="30" t="s">
        <v>351</v>
      </c>
      <c r="D156" s="7"/>
      <c r="E156" s="8"/>
      <c r="F156" s="8">
        <v>5.9</v>
      </c>
      <c r="G156" s="14"/>
      <c r="H156" s="14">
        <f>IF($A156&lt;&gt;0,G156+SUMPRODUCT((T_entrée[Référence]=$A156)*T_entrée[Quantité])-SUMPRODUCT((T_sortie[Référence]=$A156)*T_sortie[Quantité]),0)</f>
        <v>1</v>
      </c>
      <c r="I156" s="7"/>
      <c r="J156" s="14" t="str">
        <f>IF(H156&lt;I156,"à Cder "&amp;T_stock[[#This Row],[Stock
Limite]]-T_stock[[#This Row],[Stock
Actuel]],"")</f>
        <v/>
      </c>
      <c r="K156" s="15"/>
    </row>
    <row r="157" spans="1:11" ht="15" x14ac:dyDescent="0.3">
      <c r="A157" s="17" t="s">
        <v>359</v>
      </c>
      <c r="B157" s="14" t="s">
        <v>135</v>
      </c>
      <c r="C157" s="30" t="s">
        <v>349</v>
      </c>
      <c r="D157" s="7"/>
      <c r="E157" s="8"/>
      <c r="F157" s="8">
        <v>6.2</v>
      </c>
      <c r="G157" s="14"/>
      <c r="H157" s="14">
        <f>IF($A157&lt;&gt;0,G157+SUMPRODUCT((T_entrée[Référence]=$A157)*T_entrée[Quantité])-SUMPRODUCT((T_sortie[Référence]=$A157)*T_sortie[Quantité]),0)</f>
        <v>1</v>
      </c>
      <c r="I157" s="7"/>
      <c r="J157" s="14" t="str">
        <f>IF(H157&lt;I157,"à Cder "&amp;T_stock[[#This Row],[Stock
Limite]]-T_stock[[#This Row],[Stock
Actuel]],"")</f>
        <v/>
      </c>
      <c r="K157" s="15"/>
    </row>
    <row r="158" spans="1:11" ht="15" x14ac:dyDescent="0.3">
      <c r="A158" s="17" t="s">
        <v>357</v>
      </c>
      <c r="B158" s="14" t="s">
        <v>135</v>
      </c>
      <c r="C158" s="30" t="s">
        <v>350</v>
      </c>
      <c r="D158" s="7"/>
      <c r="E158" s="8"/>
      <c r="F158" s="8">
        <v>6.2</v>
      </c>
      <c r="G158" s="14"/>
      <c r="H158" s="14">
        <f>IF($A158&lt;&gt;0,G158+SUMPRODUCT((T_entrée[Référence]=$A158)*T_entrée[Quantité])-SUMPRODUCT((T_sortie[Référence]=$A158)*T_sortie[Quantité]),0)</f>
        <v>1</v>
      </c>
      <c r="I158" s="7"/>
      <c r="J158" s="14" t="str">
        <f>IF(H158&lt;I158,"à Cder "&amp;T_stock[[#This Row],[Stock
Limite]]-T_stock[[#This Row],[Stock
Actuel]],"")</f>
        <v/>
      </c>
      <c r="K158" s="15"/>
    </row>
    <row r="159" spans="1:11" ht="15" x14ac:dyDescent="0.3">
      <c r="A159" s="17" t="s">
        <v>358</v>
      </c>
      <c r="B159" s="14" t="s">
        <v>135</v>
      </c>
      <c r="C159" s="30" t="s">
        <v>352</v>
      </c>
      <c r="D159" s="7"/>
      <c r="E159" s="8"/>
      <c r="F159" s="8">
        <v>7.8</v>
      </c>
      <c r="G159" s="14"/>
      <c r="H159" s="14">
        <f>IF($A159&lt;&gt;0,G159+SUMPRODUCT((T_entrée[Référence]=$A159)*T_entrée[Quantité])-SUMPRODUCT((T_sortie[Référence]=$A159)*T_sortie[Quantité]),0)</f>
        <v>1</v>
      </c>
      <c r="I159" s="7"/>
      <c r="J159" s="14" t="str">
        <f>IF(H159&lt;I159,"à Cder "&amp;T_stock[[#This Row],[Stock
Limite]]-T_stock[[#This Row],[Stock
Actuel]],"")</f>
        <v/>
      </c>
      <c r="K159" s="15"/>
    </row>
    <row r="160" spans="1:11" ht="15" x14ac:dyDescent="0.3">
      <c r="A160" s="17" t="s">
        <v>365</v>
      </c>
      <c r="B160" s="14" t="s">
        <v>176</v>
      </c>
      <c r="C160" s="30" t="s">
        <v>360</v>
      </c>
      <c r="D160" s="7" t="s">
        <v>186</v>
      </c>
      <c r="E160" s="8"/>
      <c r="F160" s="8">
        <v>5.5</v>
      </c>
      <c r="G160" s="14"/>
      <c r="H160" s="14">
        <f>IF($A160&lt;&gt;0,G160+SUMPRODUCT((T_entrée[Référence]=$A160)*T_entrée[Quantité])-SUMPRODUCT((T_sortie[Référence]=$A160)*T_sortie[Quantité]),0)</f>
        <v>2</v>
      </c>
      <c r="I160" s="7"/>
      <c r="J160" s="14" t="str">
        <f>IF(H160&lt;I160,"à Cder "&amp;T_stock[[#This Row],[Stock
Limite]]-T_stock[[#This Row],[Stock
Actuel]],"")</f>
        <v/>
      </c>
      <c r="K160" s="15"/>
    </row>
    <row r="161" spans="1:11" ht="15" x14ac:dyDescent="0.3">
      <c r="A161" s="17" t="s">
        <v>366</v>
      </c>
      <c r="B161" s="14" t="s">
        <v>176</v>
      </c>
      <c r="C161" s="30" t="s">
        <v>360</v>
      </c>
      <c r="D161" s="7" t="s">
        <v>187</v>
      </c>
      <c r="E161" s="8"/>
      <c r="F161" s="8">
        <v>5.5</v>
      </c>
      <c r="G161" s="14"/>
      <c r="H161" s="14">
        <f>IF($A161&lt;&gt;0,G161+SUMPRODUCT((T_entrée[Référence]=$A161)*T_entrée[Quantité])-SUMPRODUCT((T_sortie[Référence]=$A161)*T_sortie[Quantité]),0)</f>
        <v>1</v>
      </c>
      <c r="I161" s="7"/>
      <c r="J161" s="14" t="str">
        <f>IF(H161&lt;I161,"à Cder "&amp;T_stock[[#This Row],[Stock
Limite]]-T_stock[[#This Row],[Stock
Actuel]],"")</f>
        <v/>
      </c>
      <c r="K161" s="15"/>
    </row>
    <row r="162" spans="1:11" ht="15" x14ac:dyDescent="0.3">
      <c r="A162" s="17" t="s">
        <v>367</v>
      </c>
      <c r="B162" s="14" t="s">
        <v>176</v>
      </c>
      <c r="C162" s="30" t="s">
        <v>361</v>
      </c>
      <c r="D162" s="7" t="s">
        <v>368</v>
      </c>
      <c r="E162" s="8"/>
      <c r="F162" s="8">
        <v>3</v>
      </c>
      <c r="G162" s="14"/>
      <c r="H162" s="14">
        <f>IF($A162&lt;&gt;0,G162+SUMPRODUCT((T_entrée[Référence]=$A162)*T_entrée[Quantité])-SUMPRODUCT((T_sortie[Référence]=$A162)*T_sortie[Quantité]),0)</f>
        <v>3</v>
      </c>
      <c r="I162" s="7"/>
      <c r="J162" s="14" t="str">
        <f>IF(H162&lt;I162,"à Cder "&amp;T_stock[[#This Row],[Stock
Limite]]-T_stock[[#This Row],[Stock
Actuel]],"")</f>
        <v/>
      </c>
      <c r="K162" s="15"/>
    </row>
    <row r="163" spans="1:11" ht="15" x14ac:dyDescent="0.3">
      <c r="A163" s="17" t="s">
        <v>369</v>
      </c>
      <c r="B163" s="14" t="s">
        <v>176</v>
      </c>
      <c r="C163" s="30" t="s">
        <v>362</v>
      </c>
      <c r="D163" s="7" t="s">
        <v>368</v>
      </c>
      <c r="E163" s="8"/>
      <c r="F163" s="8">
        <v>3.4</v>
      </c>
      <c r="G163" s="14"/>
      <c r="H163" s="14">
        <f>IF($A163&lt;&gt;0,G163+SUMPRODUCT((T_entrée[Référence]=$A163)*T_entrée[Quantité])-SUMPRODUCT((T_sortie[Référence]=$A163)*T_sortie[Quantité]),0)</f>
        <v>3</v>
      </c>
      <c r="I163" s="7"/>
      <c r="J163" s="14" t="str">
        <f>IF(H163&lt;I163,"à Cder "&amp;T_stock[[#This Row],[Stock
Limite]]-T_stock[[#This Row],[Stock
Actuel]],"")</f>
        <v/>
      </c>
      <c r="K163" s="15"/>
    </row>
    <row r="164" spans="1:11" ht="15" x14ac:dyDescent="0.3">
      <c r="A164" s="17" t="s">
        <v>370</v>
      </c>
      <c r="B164" s="14" t="s">
        <v>176</v>
      </c>
      <c r="C164" s="30" t="s">
        <v>363</v>
      </c>
      <c r="D164" s="7" t="s">
        <v>368</v>
      </c>
      <c r="E164" s="8"/>
      <c r="F164" s="8">
        <v>3.5</v>
      </c>
      <c r="G164" s="14"/>
      <c r="H164" s="14">
        <f>IF($A164&lt;&gt;0,G164+SUMPRODUCT((T_entrée[Référence]=$A164)*T_entrée[Quantité])-SUMPRODUCT((T_sortie[Référence]=$A164)*T_sortie[Quantité]),0)</f>
        <v>3</v>
      </c>
      <c r="I164" s="7"/>
      <c r="J164" s="14" t="str">
        <f>IF(H164&lt;I164,"à Cder "&amp;T_stock[[#This Row],[Stock
Limite]]-T_stock[[#This Row],[Stock
Actuel]],"")</f>
        <v/>
      </c>
      <c r="K164" s="15"/>
    </row>
    <row r="165" spans="1:11" ht="15" x14ac:dyDescent="0.3">
      <c r="A165" s="17" t="s">
        <v>371</v>
      </c>
      <c r="B165" s="14" t="s">
        <v>176</v>
      </c>
      <c r="C165" s="30" t="s">
        <v>364</v>
      </c>
      <c r="D165" s="7" t="s">
        <v>368</v>
      </c>
      <c r="E165" s="8"/>
      <c r="F165" s="8">
        <v>4.2</v>
      </c>
      <c r="G165" s="14"/>
      <c r="H165" s="14">
        <f>IF($A165&lt;&gt;0,G165+SUMPRODUCT((T_entrée[Référence]=$A165)*T_entrée[Quantité])-SUMPRODUCT((T_sortie[Référence]=$A165)*T_sortie[Quantité]),0)</f>
        <v>3</v>
      </c>
      <c r="I165" s="7"/>
      <c r="J165" s="14" t="str">
        <f>IF(H165&lt;I165,"à Cder "&amp;T_stock[[#This Row],[Stock
Limite]]-T_stock[[#This Row],[Stock
Actuel]],"")</f>
        <v/>
      </c>
      <c r="K165" s="15"/>
    </row>
    <row r="166" spans="1:11" ht="15" x14ac:dyDescent="0.3">
      <c r="A166" s="17" t="s">
        <v>373</v>
      </c>
      <c r="B166" s="14" t="s">
        <v>135</v>
      </c>
      <c r="C166" s="30" t="s">
        <v>372</v>
      </c>
      <c r="D166" s="7">
        <v>80</v>
      </c>
      <c r="E166" s="8"/>
      <c r="F166" s="8">
        <v>13.5</v>
      </c>
      <c r="G166" s="14"/>
      <c r="H166" s="14">
        <f>IF($A166&lt;&gt;0,G166+SUMPRODUCT((T_entrée[Référence]=$A166)*T_entrée[Quantité])-SUMPRODUCT((T_sortie[Référence]=$A166)*T_sortie[Quantité]),0)</f>
        <v>0</v>
      </c>
      <c r="I166" s="7"/>
      <c r="J166" s="14" t="str">
        <f>IF(H166&lt;I166,"à Cder "&amp;T_stock[[#This Row],[Stock
Limite]]-T_stock[[#This Row],[Stock
Actuel]],"")</f>
        <v/>
      </c>
      <c r="K166" s="15"/>
    </row>
    <row r="167" spans="1:11" ht="15" x14ac:dyDescent="0.3">
      <c r="A167" s="17" t="s">
        <v>374</v>
      </c>
      <c r="B167" s="14" t="s">
        <v>135</v>
      </c>
      <c r="C167" s="30" t="s">
        <v>372</v>
      </c>
      <c r="D167" s="7">
        <v>90</v>
      </c>
      <c r="E167" s="8"/>
      <c r="F167" s="8">
        <v>13.5</v>
      </c>
      <c r="G167" s="14"/>
      <c r="H167" s="14">
        <f>IF($A167&lt;&gt;0,G167+SUMPRODUCT((T_entrée[Référence]=$A167)*T_entrée[Quantité])-SUMPRODUCT((T_sortie[Référence]=$A167)*T_sortie[Quantité]),0)</f>
        <v>0</v>
      </c>
      <c r="I167" s="7"/>
      <c r="J167" s="14" t="str">
        <f>IF(H167&lt;I167,"à Cder "&amp;T_stock[[#This Row],[Stock
Limite]]-T_stock[[#This Row],[Stock
Actuel]],"")</f>
        <v/>
      </c>
      <c r="K167" s="15"/>
    </row>
    <row r="168" spans="1:11" ht="15" x14ac:dyDescent="0.3">
      <c r="A168" s="17" t="s">
        <v>375</v>
      </c>
      <c r="B168" s="14" t="s">
        <v>135</v>
      </c>
      <c r="C168" s="30" t="s">
        <v>372</v>
      </c>
      <c r="D168" s="7">
        <v>85</v>
      </c>
      <c r="E168" s="8"/>
      <c r="F168" s="8">
        <v>13.5</v>
      </c>
      <c r="G168" s="14"/>
      <c r="H168" s="14">
        <f>IF($A168&lt;&gt;0,G168+SUMPRODUCT((T_entrée[Référence]=$A168)*T_entrée[Quantité])-SUMPRODUCT((T_sortie[Référence]=$A168)*T_sortie[Quantité]),0)</f>
        <v>0</v>
      </c>
      <c r="I168" s="7"/>
      <c r="J168" s="14" t="str">
        <f>IF(H168&lt;I168,"à Cder "&amp;T_stock[[#This Row],[Stock
Limite]]-T_stock[[#This Row],[Stock
Actuel]],"")</f>
        <v/>
      </c>
      <c r="K168" s="15"/>
    </row>
    <row r="169" spans="1:11" ht="15" x14ac:dyDescent="0.3">
      <c r="A169" s="17" t="s">
        <v>376</v>
      </c>
      <c r="B169" s="14" t="s">
        <v>135</v>
      </c>
      <c r="C169" s="30" t="s">
        <v>372</v>
      </c>
      <c r="D169" s="7">
        <v>105</v>
      </c>
      <c r="E169" s="8"/>
      <c r="F169" s="8">
        <v>13.5</v>
      </c>
      <c r="G169" s="14"/>
      <c r="H169" s="14">
        <f>IF($A169&lt;&gt;0,G169+SUMPRODUCT((T_entrée[Référence]=$A169)*T_entrée[Quantité])-SUMPRODUCT((T_sortie[Référence]=$A169)*T_sortie[Quantité]),0)</f>
        <v>0</v>
      </c>
      <c r="I169" s="7"/>
      <c r="J169" s="14" t="str">
        <f>IF(H169&lt;I169,"à Cder "&amp;T_stock[[#This Row],[Stock
Limite]]-T_stock[[#This Row],[Stock
Actuel]],"")</f>
        <v/>
      </c>
      <c r="K169" s="15"/>
    </row>
    <row r="170" spans="1:11" ht="15" x14ac:dyDescent="0.3">
      <c r="A170" s="17" t="s">
        <v>377</v>
      </c>
      <c r="B170" s="14" t="s">
        <v>135</v>
      </c>
      <c r="C170" s="30" t="s">
        <v>372</v>
      </c>
      <c r="D170" s="7">
        <v>110</v>
      </c>
      <c r="E170" s="8"/>
      <c r="F170" s="8">
        <v>13.5</v>
      </c>
      <c r="G170" s="14"/>
      <c r="H170" s="14">
        <f>IF($A170&lt;&gt;0,G170+SUMPRODUCT((T_entrée[Référence]=$A170)*T_entrée[Quantité])-SUMPRODUCT((T_sortie[Référence]=$A170)*T_sortie[Quantité]),0)</f>
        <v>0</v>
      </c>
      <c r="I170" s="7"/>
      <c r="J170" s="14" t="str">
        <f>IF(H170&lt;I170,"à Cder "&amp;T_stock[[#This Row],[Stock
Limite]]-T_stock[[#This Row],[Stock
Actuel]],"")</f>
        <v/>
      </c>
      <c r="K170" s="15"/>
    </row>
    <row r="171" spans="1:11" ht="15" x14ac:dyDescent="0.3">
      <c r="A171" s="17" t="s">
        <v>378</v>
      </c>
      <c r="B171" s="14" t="s">
        <v>135</v>
      </c>
      <c r="C171" s="30" t="s">
        <v>372</v>
      </c>
      <c r="D171" s="7">
        <v>115</v>
      </c>
      <c r="E171" s="8"/>
      <c r="F171" s="8">
        <v>13.5</v>
      </c>
      <c r="G171" s="14"/>
      <c r="H171" s="14">
        <f>IF($A171&lt;&gt;0,G171+SUMPRODUCT((T_entrée[Référence]=$A171)*T_entrée[Quantité])-SUMPRODUCT((T_sortie[Référence]=$A171)*T_sortie[Quantité]),0)</f>
        <v>0</v>
      </c>
      <c r="I171" s="7"/>
      <c r="J171" s="14" t="str">
        <f>IF(H171&lt;I171,"à Cder "&amp;T_stock[[#This Row],[Stock
Limite]]-T_stock[[#This Row],[Stock
Actuel]],"")</f>
        <v/>
      </c>
      <c r="K171" s="15"/>
    </row>
    <row r="172" spans="1:11" ht="15" x14ac:dyDescent="0.3">
      <c r="A172" s="17" t="s">
        <v>385</v>
      </c>
      <c r="B172" s="14" t="s">
        <v>135</v>
      </c>
      <c r="C172" s="30" t="s">
        <v>381</v>
      </c>
      <c r="D172" s="7">
        <v>40</v>
      </c>
      <c r="E172" s="8"/>
      <c r="F172" s="8">
        <v>12.4</v>
      </c>
      <c r="G172" s="14"/>
      <c r="H172" s="14">
        <f>IF($A172&lt;&gt;0,G172+SUMPRODUCT((T_entrée[Référence]=$A172)*T_entrée[Quantité])-SUMPRODUCT((T_sortie[Référence]=$A172)*T_sortie[Quantité]),0)</f>
        <v>0</v>
      </c>
      <c r="I172" s="7"/>
      <c r="J172" s="14" t="str">
        <f>IF(H172&lt;I172,"à Cder "&amp;T_stock[[#This Row],[Stock
Limite]]-T_stock[[#This Row],[Stock
Actuel]],"")</f>
        <v/>
      </c>
      <c r="K172" s="15"/>
    </row>
    <row r="173" spans="1:11" ht="15" x14ac:dyDescent="0.3">
      <c r="A173" s="17" t="s">
        <v>386</v>
      </c>
      <c r="B173" s="14" t="s">
        <v>135</v>
      </c>
      <c r="C173" s="30" t="s">
        <v>381</v>
      </c>
      <c r="D173" s="7">
        <v>42</v>
      </c>
      <c r="E173" s="8"/>
      <c r="F173" s="8">
        <v>12.4</v>
      </c>
      <c r="G173" s="14"/>
      <c r="H173" s="14">
        <f>IF($A173&lt;&gt;0,G173+SUMPRODUCT((T_entrée[Référence]=$A173)*T_entrée[Quantité])-SUMPRODUCT((T_sortie[Référence]=$A173)*T_sortie[Quantité]),0)</f>
        <v>0</v>
      </c>
      <c r="I173" s="7"/>
      <c r="J173" s="14" t="str">
        <f>IF(H173&lt;I173,"à Cder "&amp;T_stock[[#This Row],[Stock
Limite]]-T_stock[[#This Row],[Stock
Actuel]],"")</f>
        <v/>
      </c>
      <c r="K173" s="15"/>
    </row>
    <row r="174" spans="1:11" ht="15" x14ac:dyDescent="0.3">
      <c r="A174" s="17" t="s">
        <v>387</v>
      </c>
      <c r="B174" s="14" t="s">
        <v>135</v>
      </c>
      <c r="C174" s="30" t="s">
        <v>380</v>
      </c>
      <c r="D174" s="7">
        <v>1</v>
      </c>
      <c r="E174" s="8"/>
      <c r="F174" s="8">
        <v>8.5</v>
      </c>
      <c r="G174" s="14"/>
      <c r="H174" s="14">
        <f>IF($A174&lt;&gt;0,G174+SUMPRODUCT((T_entrée[Référence]=$A174)*T_entrée[Quantité])-SUMPRODUCT((T_sortie[Référence]=$A174)*T_sortie[Quantité]),0)</f>
        <v>0</v>
      </c>
      <c r="I174" s="7"/>
      <c r="J174" s="14" t="str">
        <f>IF(H174&lt;I174,"à Cder "&amp;T_stock[[#This Row],[Stock
Limite]]-T_stock[[#This Row],[Stock
Actuel]],"")</f>
        <v/>
      </c>
      <c r="K174" s="15"/>
    </row>
    <row r="175" spans="1:11" ht="15" x14ac:dyDescent="0.3">
      <c r="A175" s="17" t="s">
        <v>388</v>
      </c>
      <c r="B175" s="14" t="s">
        <v>135</v>
      </c>
      <c r="C175" s="30" t="s">
        <v>383</v>
      </c>
      <c r="D175" s="7"/>
      <c r="E175" s="8"/>
      <c r="F175" s="8"/>
      <c r="G175" s="14"/>
      <c r="H175" s="14">
        <f>IF($A175&lt;&gt;0,G175+SUMPRODUCT((T_entrée[Référence]=$A175)*T_entrée[Quantité])-SUMPRODUCT((T_sortie[Référence]=$A175)*T_sortie[Quantité]),0)</f>
        <v>0</v>
      </c>
      <c r="I175" s="7"/>
      <c r="J175" s="14" t="str">
        <f>IF(H175&lt;I175,"à Cder "&amp;T_stock[[#This Row],[Stock
Limite]]-T_stock[[#This Row],[Stock
Actuel]],"")</f>
        <v/>
      </c>
      <c r="K175" s="15"/>
    </row>
    <row r="176" spans="1:11" ht="15" x14ac:dyDescent="0.3">
      <c r="A176" s="32"/>
      <c r="B176" s="9" t="s">
        <v>76</v>
      </c>
      <c r="C176" s="16">
        <f>SUBTOTAL(103,T_stock[Désignation])</f>
        <v>171</v>
      </c>
      <c r="D176" s="9"/>
      <c r="E176" s="9"/>
      <c r="F176" s="9"/>
      <c r="G176" s="9"/>
      <c r="H176" s="9">
        <f>SUBTOTAL(109,T_stock[Stock
Actuel])</f>
        <v>1141</v>
      </c>
      <c r="I176" s="9"/>
      <c r="J176" s="9"/>
      <c r="K176" s="9"/>
    </row>
  </sheetData>
  <mergeCells count="1">
    <mergeCell ref="A2:K2"/>
  </mergeCells>
  <dataValidations count="2">
    <dataValidation type="list" allowBlank="1" showInputMessage="1" showErrorMessage="1" sqref="C5:C175">
      <formula1>INDIRECT(SUBSTITUTE(B5," ","_"))</formula1>
    </dataValidation>
    <dataValidation type="list" allowBlank="1" showInputMessage="1" showErrorMessage="1" sqref="B5:B175">
      <formula1>Familles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2:J11"/>
  <sheetViews>
    <sheetView tabSelected="1" workbookViewId="0">
      <pane ySplit="4" topLeftCell="A5" activePane="bottomLeft" state="frozen"/>
      <selection pane="bottomLeft" activeCell="B10" sqref="B10"/>
    </sheetView>
  </sheetViews>
  <sheetFormatPr baseColWidth="10" defaultColWidth="11.5546875" defaultRowHeight="14.4" x14ac:dyDescent="0.3"/>
  <cols>
    <col min="1" max="1" width="6.33203125" customWidth="1"/>
    <col min="2" max="2" width="14.6640625" customWidth="1"/>
    <col min="3" max="3" width="22.6640625" bestFit="1" customWidth="1"/>
    <col min="5" max="5" width="16.109375" customWidth="1"/>
    <col min="6" max="6" width="13.5546875" customWidth="1"/>
    <col min="7" max="7" width="16.6640625" customWidth="1"/>
    <col min="8" max="8" width="14.33203125" customWidth="1"/>
  </cols>
  <sheetData>
    <row r="2" spans="1:10" ht="32.4" x14ac:dyDescent="0.65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</row>
    <row r="4" spans="1:10" ht="39.75" customHeight="1" x14ac:dyDescent="0.3">
      <c r="A4" s="6" t="s">
        <v>9</v>
      </c>
      <c r="B4" s="6" t="s">
        <v>0</v>
      </c>
      <c r="C4" s="6" t="s">
        <v>2</v>
      </c>
      <c r="D4" s="6" t="s">
        <v>3</v>
      </c>
      <c r="E4" s="6" t="s">
        <v>5</v>
      </c>
      <c r="F4" s="6" t="s">
        <v>11</v>
      </c>
      <c r="G4" s="6" t="s">
        <v>148</v>
      </c>
      <c r="H4" s="6" t="s">
        <v>12</v>
      </c>
      <c r="I4" s="6" t="s">
        <v>13</v>
      </c>
      <c r="J4" s="6" t="s">
        <v>10</v>
      </c>
    </row>
    <row r="5" spans="1:10" ht="15" x14ac:dyDescent="0.3">
      <c r="A5" s="14">
        <f>IF(ISNUMBER(A4),A4+1,1)</f>
        <v>1</v>
      </c>
      <c r="B5" s="14">
        <v>3394</v>
      </c>
      <c r="C5" s="14" t="e">
        <f>IF(B5&lt;&gt;"",VLOOKUP(B5,T_entrée[],4,FALSE),"")</f>
        <v>#N/A</v>
      </c>
      <c r="D5" s="14" t="e">
        <f>IF(B5&lt;&gt;"",VLOOKUP(B5,T_entrée[],5,FALSE),"")</f>
        <v>#N/A</v>
      </c>
      <c r="E5" s="8" t="e">
        <f>IF(B5&lt;&gt;"",VLOOKUP(B5,T_entrée[],7,FALSE),"")</f>
        <v>#N/A</v>
      </c>
      <c r="F5" s="7">
        <v>2</v>
      </c>
      <c r="G5" s="25"/>
      <c r="H5" s="8">
        <f>IF(COUNT(E5:F5)=2,E5*F5,0)</f>
        <v>0</v>
      </c>
      <c r="I5" s="7"/>
      <c r="J5" s="7"/>
    </row>
    <row r="6" spans="1:10" ht="15" x14ac:dyDescent="0.3">
      <c r="A6" s="14">
        <f>IF(ISNUMBER(A5),A5+1,1)</f>
        <v>2</v>
      </c>
      <c r="B6" s="14">
        <v>3016</v>
      </c>
      <c r="C6" s="14" t="e">
        <f>IF(B6&lt;&gt;"",VLOOKUP(B6,T_entrée[],4,FALSE),"")</f>
        <v>#N/A</v>
      </c>
      <c r="D6" s="14" t="e">
        <f>IF(B6&lt;&gt;"",VLOOKUP(B6,T_entrée[],5,FALSE),"")</f>
        <v>#N/A</v>
      </c>
      <c r="E6" s="8" t="e">
        <f>IF(B6&lt;&gt;"",VLOOKUP(B6,T_entrée[],7,FALSE),"")</f>
        <v>#N/A</v>
      </c>
      <c r="F6" s="7">
        <v>5</v>
      </c>
      <c r="G6" s="25"/>
      <c r="H6" s="8">
        <f>IF(COUNT(E6:F6)=2,E6*F6,0)</f>
        <v>0</v>
      </c>
      <c r="I6" s="7"/>
      <c r="J6" s="7"/>
    </row>
    <row r="7" spans="1:10" ht="15" x14ac:dyDescent="0.3">
      <c r="A7" s="14">
        <f>IF(ISNUMBER(A6),A6+1,1)</f>
        <v>3</v>
      </c>
      <c r="B7" s="14" t="s">
        <v>53</v>
      </c>
      <c r="C7" s="14" t="str">
        <f>IF(B7&lt;&gt;"",VLOOKUP(B7,T_entrée[],4,FALSE),"")</f>
        <v>Ovale noir</v>
      </c>
      <c r="D7" s="14">
        <f>IF(B7&lt;&gt;"",VLOOKUP(B7,T_entrée[],5,FALSE),"")</f>
        <v>25</v>
      </c>
      <c r="E7" s="8">
        <f>IF(B7&lt;&gt;"",VLOOKUP(B7,T_entrée[],7,FALSE),"")</f>
        <v>1.6</v>
      </c>
      <c r="F7" s="7">
        <v>4</v>
      </c>
      <c r="G7" s="25"/>
      <c r="H7" s="8">
        <f>IF(COUNT(E7:F7)=2,E7*F7,0)</f>
        <v>6.4</v>
      </c>
      <c r="I7" s="7"/>
      <c r="J7" s="7"/>
    </row>
    <row r="8" spans="1:10" ht="15" x14ac:dyDescent="0.3">
      <c r="A8" s="14">
        <f>IF(ISNUMBER(A7),A7+1,1)</f>
        <v>4</v>
      </c>
      <c r="B8" s="14" t="s">
        <v>40</v>
      </c>
      <c r="C8" s="14" t="str">
        <f>IF(B8&lt;&gt;"",VLOOKUP(B8,T_entrée[],4,FALSE),"")</f>
        <v>Petit rond gris clair et foncé</v>
      </c>
      <c r="D8" s="14">
        <f>IF(B8&lt;&gt;"",VLOOKUP(B8,T_entrée[],5,FALSE),"")</f>
        <v>18</v>
      </c>
      <c r="E8" s="8">
        <f>IF(B8&lt;&gt;"",VLOOKUP(B8,T_entrée[],7,FALSE),"")</f>
        <v>1.2</v>
      </c>
      <c r="F8" s="7">
        <v>4</v>
      </c>
      <c r="G8" s="25"/>
      <c r="H8" s="8">
        <f>IF(COUNT(E8:F8)=2,E8*F8,0)</f>
        <v>4.8</v>
      </c>
      <c r="I8" s="7"/>
      <c r="J8" s="7"/>
    </row>
    <row r="9" spans="1:10" ht="15" x14ac:dyDescent="0.3">
      <c r="A9" s="14">
        <f>IF(ISNUMBER(A8),A8+1,1)</f>
        <v>5</v>
      </c>
      <c r="B9" s="14" t="s">
        <v>373</v>
      </c>
      <c r="C9" s="14" t="e">
        <f>IF(B9&lt;&gt;"",VLOOKUP(B9,T_entrée[],4,FALSE),"")</f>
        <v>#N/A</v>
      </c>
      <c r="D9" s="14" t="e">
        <f>IF(B9&lt;&gt;"",VLOOKUP(B9,T_entrée[],5,FALSE),"")</f>
        <v>#N/A</v>
      </c>
      <c r="E9" s="8" t="e">
        <f>IF(B9&lt;&gt;"",VLOOKUP(B9,T_entrée[],7,FALSE),"")</f>
        <v>#N/A</v>
      </c>
      <c r="F9" s="7"/>
      <c r="G9" s="25"/>
      <c r="H9" s="8">
        <f>IF(COUNT(E9:F9)=2,E9*F9,0)</f>
        <v>0</v>
      </c>
      <c r="I9" s="7"/>
      <c r="J9" s="7"/>
    </row>
    <row r="10" spans="1:10" ht="15" x14ac:dyDescent="0.3">
      <c r="A10" s="14">
        <f>IF(ISNUMBER(A9),A9+1,1)</f>
        <v>6</v>
      </c>
      <c r="B10" s="14" t="s">
        <v>376</v>
      </c>
      <c r="C10" s="14" t="e">
        <f>IF(B10&lt;&gt;"",VLOOKUP(B10,T_entrée[],4,FALSE),"")</f>
        <v>#N/A</v>
      </c>
      <c r="D10" s="14" t="e">
        <f>IF(B10&lt;&gt;"",VLOOKUP(B10,T_entrée[],5,FALSE),"")</f>
        <v>#N/A</v>
      </c>
      <c r="E10" s="8" t="e">
        <f>IF(B10&lt;&gt;"",VLOOKUP(B10,T_entrée[],7,FALSE),"")</f>
        <v>#N/A</v>
      </c>
      <c r="F10" s="7"/>
      <c r="G10" s="25"/>
      <c r="H10" s="8">
        <f>IF(COUNT(E10:F10)=2,E10*F10,0)</f>
        <v>0</v>
      </c>
      <c r="I10" s="7"/>
      <c r="J10" s="7"/>
    </row>
    <row r="11" spans="1:10" ht="15" x14ac:dyDescent="0.3">
      <c r="A11" s="11" t="s">
        <v>76</v>
      </c>
      <c r="B11" s="11"/>
      <c r="C11" s="12" t="s">
        <v>78</v>
      </c>
      <c r="D11" s="11">
        <f>SUBTOTAL(103,T_sortie[Taille])</f>
        <v>6</v>
      </c>
      <c r="E11" s="12" t="s">
        <v>79</v>
      </c>
      <c r="F11" s="11">
        <f>SUBTOTAL(109,T_sortie[Quantité])</f>
        <v>15</v>
      </c>
      <c r="G11" s="11"/>
      <c r="H11" s="11"/>
      <c r="I11" s="11"/>
      <c r="J11" s="11"/>
    </row>
  </sheetData>
  <sortState ref="A5:I39">
    <sortCondition ref="B5"/>
  </sortState>
  <mergeCells count="1">
    <mergeCell ref="A2:J2"/>
  </mergeCells>
  <dataValidations count="1">
    <dataValidation type="list" allowBlank="1" showInputMessage="1" showErrorMessage="1" sqref="B5:B10">
      <formula1>OFFSET(Références,MATCH(B5&amp;"*",Références,0)-1,,COUNTIF(Références,B5&amp;"*"))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2:K159"/>
  <sheetViews>
    <sheetView workbookViewId="0">
      <pane ySplit="4" topLeftCell="A150" activePane="bottomLeft" state="frozen"/>
      <selection pane="bottomLeft" activeCell="C157" sqref="C157"/>
    </sheetView>
  </sheetViews>
  <sheetFormatPr baseColWidth="10" defaultColWidth="11.5546875" defaultRowHeight="14.4" x14ac:dyDescent="0.3"/>
  <cols>
    <col min="1" max="1" width="16.44140625" customWidth="1"/>
    <col min="2" max="2" width="16.6640625" customWidth="1"/>
    <col min="4" max="4" width="30.5546875" bestFit="1" customWidth="1"/>
    <col min="6" max="6" width="14.6640625" customWidth="1"/>
    <col min="7" max="7" width="16.109375" customWidth="1"/>
    <col min="8" max="8" width="13.5546875" customWidth="1"/>
    <col min="9" max="9" width="14.88671875" bestFit="1" customWidth="1"/>
  </cols>
  <sheetData>
    <row r="2" spans="1:9" ht="32.4" x14ac:dyDescent="0.65">
      <c r="A2" s="38" t="s">
        <v>14</v>
      </c>
      <c r="B2" s="38"/>
      <c r="C2" s="38"/>
      <c r="D2" s="38"/>
      <c r="E2" s="38"/>
      <c r="F2" s="38"/>
      <c r="G2" s="38"/>
      <c r="H2" s="38"/>
    </row>
    <row r="4" spans="1:9" ht="36" customHeight="1" x14ac:dyDescent="0.3">
      <c r="A4" s="6" t="s">
        <v>0</v>
      </c>
      <c r="B4" s="6" t="s">
        <v>4</v>
      </c>
      <c r="C4" s="6" t="s">
        <v>1</v>
      </c>
      <c r="D4" s="6" t="s">
        <v>2</v>
      </c>
      <c r="E4" s="6" t="s">
        <v>3</v>
      </c>
      <c r="F4" s="6" t="s">
        <v>15</v>
      </c>
      <c r="G4" s="6" t="s">
        <v>5</v>
      </c>
      <c r="H4" s="6" t="s">
        <v>11</v>
      </c>
      <c r="I4" s="6" t="s">
        <v>148</v>
      </c>
    </row>
    <row r="5" spans="1:9" ht="15" x14ac:dyDescent="0.3">
      <c r="A5" s="18" t="s">
        <v>152</v>
      </c>
      <c r="B5" s="1" t="s">
        <v>16</v>
      </c>
      <c r="C5" s="1" t="str">
        <f>IF($A5&lt;&gt;"",VLOOKUP($A5,T_stock[],COLUMN()-1,FALSE),"")</f>
        <v>Bouton</v>
      </c>
      <c r="D5" s="1" t="str">
        <f>IF($A5&lt;&gt;"",VLOOKUP($A5,T_stock[],COLUMN()-1,FALSE),"")</f>
        <v>Cœur marron et beige</v>
      </c>
      <c r="E5" s="1">
        <f>IF($A5&lt;&gt;"",VLOOKUP($A5,T_stock[],COLUMN()-1,FALSE),"")</f>
        <v>15</v>
      </c>
      <c r="F5" s="3">
        <f>IF($A5&lt;&gt;"",VLOOKUP($A5,T_stock[],COLUMN()-1,FALSE),"")</f>
        <v>0.23</v>
      </c>
      <c r="G5" s="3">
        <f>IF($A5&lt;&gt;"",VLOOKUP($A5,T_stock[],COLUMN()-1,FALSE),"")</f>
        <v>0.8</v>
      </c>
      <c r="H5" s="1">
        <v>30</v>
      </c>
      <c r="I5" s="24">
        <v>41353</v>
      </c>
    </row>
    <row r="6" spans="1:9" ht="15" x14ac:dyDescent="0.3">
      <c r="A6" s="18" t="s">
        <v>84</v>
      </c>
      <c r="B6" s="1" t="s">
        <v>16</v>
      </c>
      <c r="C6" s="1" t="str">
        <f>IF($A6&lt;&gt;"",VLOOKUP($A6,T_stock[],COLUMN()-1,FALSE),"")</f>
        <v>Bouton</v>
      </c>
      <c r="D6" s="1" t="str">
        <f>IF($A6&lt;&gt;"",VLOOKUP($A6,T_stock[],COLUMN()-1,FALSE),"")</f>
        <v>Rond fushia fille</v>
      </c>
      <c r="E6" s="1">
        <f>IF($A6&lt;&gt;"",VLOOKUP($A6,T_stock[],COLUMN()-1,FALSE),"")</f>
        <v>15</v>
      </c>
      <c r="F6" s="3">
        <f>IF($A6&lt;&gt;"",VLOOKUP($A6,T_stock[],COLUMN()-1,FALSE),"")</f>
        <v>0.23</v>
      </c>
      <c r="G6" s="3">
        <f>IF($A6&lt;&gt;"",VLOOKUP($A6,T_stock[],COLUMN()-1,FALSE),"")</f>
        <v>0.8</v>
      </c>
      <c r="H6" s="1">
        <v>30</v>
      </c>
      <c r="I6" s="24">
        <v>41353</v>
      </c>
    </row>
    <row r="7" spans="1:9" ht="15" x14ac:dyDescent="0.3">
      <c r="A7" s="18" t="s">
        <v>85</v>
      </c>
      <c r="B7" s="1" t="s">
        <v>16</v>
      </c>
      <c r="C7" s="1" t="str">
        <f>IF($A7&lt;&gt;"",VLOOKUP($A7,T_stock[],COLUMN()-1,FALSE),"")</f>
        <v>Bouton</v>
      </c>
      <c r="D7" s="1" t="str">
        <f>IF($A7&lt;&gt;"",VLOOKUP($A7,T_stock[],COLUMN()-1,FALSE),"")</f>
        <v>Rond turquoise Kidz</v>
      </c>
      <c r="E7" s="1">
        <f>IF($A7&lt;&gt;"",VLOOKUP($A7,T_stock[],COLUMN()-1,FALSE),"")</f>
        <v>15</v>
      </c>
      <c r="F7" s="3">
        <f>IF($A7&lt;&gt;"",VLOOKUP($A7,T_stock[],COLUMN()-1,FALSE),"")</f>
        <v>0.23</v>
      </c>
      <c r="G7" s="3">
        <f>IF($A7&lt;&gt;"",VLOOKUP($A7,T_stock[],COLUMN()-1,FALSE),"")</f>
        <v>0.8</v>
      </c>
      <c r="H7" s="1">
        <v>20</v>
      </c>
      <c r="I7" s="24">
        <v>41353</v>
      </c>
    </row>
    <row r="8" spans="1:9" ht="15" x14ac:dyDescent="0.3">
      <c r="A8" s="18" t="s">
        <v>83</v>
      </c>
      <c r="B8" s="1" t="s">
        <v>16</v>
      </c>
      <c r="C8" s="1" t="str">
        <f>IF($A8&lt;&gt;"",VLOOKUP($A8,T_stock[],COLUMN()-1,FALSE),"")</f>
        <v>Bouton</v>
      </c>
      <c r="D8" s="1" t="str">
        <f>IF($A8&lt;&gt;"",VLOOKUP($A8,T_stock[],COLUMN()-1,FALSE),"")</f>
        <v>Rond jaune smiley</v>
      </c>
      <c r="E8" s="1">
        <f>IF($A8&lt;&gt;"",VLOOKUP($A8,T_stock[],COLUMN()-1,FALSE),"")</f>
        <v>15</v>
      </c>
      <c r="F8" s="3">
        <f>IF($A8&lt;&gt;"",VLOOKUP($A8,T_stock[],COLUMN()-1,FALSE),"")</f>
        <v>0.23</v>
      </c>
      <c r="G8" s="3">
        <f>IF($A8&lt;&gt;"",VLOOKUP($A8,T_stock[],COLUMN()-1,FALSE),"")</f>
        <v>0.8</v>
      </c>
      <c r="H8" s="1">
        <v>30</v>
      </c>
      <c r="I8" s="24">
        <v>41353</v>
      </c>
    </row>
    <row r="9" spans="1:9" ht="15" x14ac:dyDescent="0.3">
      <c r="A9" s="4" t="s">
        <v>81</v>
      </c>
      <c r="B9" s="1" t="s">
        <v>16</v>
      </c>
      <c r="C9" s="1" t="str">
        <f>IF($A9&lt;&gt;"",VLOOKUP($A9,T_stock[],COLUMN()-1,FALSE),"")</f>
        <v>Bouton</v>
      </c>
      <c r="D9" s="1" t="str">
        <f>IF($A9&lt;&gt;"",VLOOKUP($A9,T_stock[],COLUMN()-1,FALSE),"")</f>
        <v>Cœur bois</v>
      </c>
      <c r="E9" s="1">
        <f>IF($A9&lt;&gt;"",VLOOKUP($A9,T_stock[],COLUMN()-1,FALSE),"")</f>
        <v>15</v>
      </c>
      <c r="F9" s="3">
        <f>IF($A9&lt;&gt;"",VLOOKUP($A9,T_stock[],COLUMN()-1,FALSE),"")</f>
        <v>0.3</v>
      </c>
      <c r="G9" s="3">
        <f>IF($A9&lt;&gt;"",VLOOKUP($A9,T_stock[],COLUMN()-1,FALSE),"")</f>
        <v>1</v>
      </c>
      <c r="H9" s="1">
        <v>20</v>
      </c>
      <c r="I9" s="24">
        <v>41353</v>
      </c>
    </row>
    <row r="10" spans="1:9" ht="15" x14ac:dyDescent="0.3">
      <c r="A10" s="4" t="s">
        <v>82</v>
      </c>
      <c r="B10" s="4" t="s">
        <v>16</v>
      </c>
      <c r="C10" s="1" t="str">
        <f>IF($A10&lt;&gt;"",VLOOKUP($A10,T_stock[],COLUMN()-1,FALSE),"")</f>
        <v>Bouton</v>
      </c>
      <c r="D10" s="1" t="str">
        <f>IF($A10&lt;&gt;"",VLOOKUP($A10,T_stock[],COLUMN()-1,FALSE),"")</f>
        <v>Voiture rouge et blanc</v>
      </c>
      <c r="E10" s="1">
        <f>IF($A10&lt;&gt;"",VLOOKUP($A10,T_stock[],COLUMN()-1,FALSE),"")</f>
        <v>20</v>
      </c>
      <c r="F10" s="3">
        <f>IF($A10&lt;&gt;"",VLOOKUP($A10,T_stock[],COLUMN()-1,FALSE),"")</f>
        <v>0.3</v>
      </c>
      <c r="G10" s="3">
        <f>IF($A10&lt;&gt;"",VLOOKUP($A10,T_stock[],COLUMN()-1,FALSE),"")</f>
        <v>1</v>
      </c>
      <c r="H10" s="1">
        <v>30</v>
      </c>
      <c r="I10" s="24">
        <v>41353</v>
      </c>
    </row>
    <row r="11" spans="1:9" ht="15" x14ac:dyDescent="0.3">
      <c r="A11" s="4" t="s">
        <v>26</v>
      </c>
      <c r="B11" s="1" t="s">
        <v>16</v>
      </c>
      <c r="C11" s="1" t="str">
        <f>IF($A11&lt;&gt;"",VLOOKUP($A11,T_stock[],COLUMN()-1,FALSE),"")</f>
        <v>Bouton</v>
      </c>
      <c r="D11" s="1" t="str">
        <f>IF($A11&lt;&gt;"",VLOOKUP($A11,T_stock[],COLUMN()-1,FALSE),"")</f>
        <v>Petite fleur Blanc nacré</v>
      </c>
      <c r="E11" s="1">
        <f>IF($A11&lt;&gt;"",VLOOKUP($A11,T_stock[],COLUMN()-1,FALSE),"")</f>
        <v>11</v>
      </c>
      <c r="F11" s="3">
        <f>IF($A11&lt;&gt;"",VLOOKUP($A11,T_stock[],COLUMN()-1,FALSE),"")</f>
        <v>0.3</v>
      </c>
      <c r="G11" s="3">
        <f>IF($A11&lt;&gt;"",VLOOKUP($A11,T_stock[],COLUMN()-1,FALSE),"")</f>
        <v>1</v>
      </c>
      <c r="H11" s="1">
        <v>40</v>
      </c>
      <c r="I11" s="24">
        <v>41353</v>
      </c>
    </row>
    <row r="12" spans="1:9" ht="15" x14ac:dyDescent="0.3">
      <c r="A12" s="4" t="s">
        <v>31</v>
      </c>
      <c r="B12" s="1" t="s">
        <v>16</v>
      </c>
      <c r="C12" s="1" t="str">
        <f>IF($A12&lt;&gt;"",VLOOKUP($A12,T_stock[],COLUMN()-1,FALSE),"")</f>
        <v>Bouton</v>
      </c>
      <c r="D12" s="1" t="str">
        <f>IF($A12&lt;&gt;"",VLOOKUP($A12,T_stock[],COLUMN()-1,FALSE),"")</f>
        <v>Petit cœur métal</v>
      </c>
      <c r="E12" s="1">
        <f>IF($A12&lt;&gt;"",VLOOKUP($A12,T_stock[],COLUMN()-1,FALSE),"")</f>
        <v>14</v>
      </c>
      <c r="F12" s="3">
        <f>IF($A12&lt;&gt;"",VLOOKUP($A12,T_stock[],COLUMN()-1,FALSE),"")</f>
        <v>0.3</v>
      </c>
      <c r="G12" s="3">
        <f>IF($A12&lt;&gt;"",VLOOKUP($A12,T_stock[],COLUMN()-1,FALSE),"")</f>
        <v>1</v>
      </c>
      <c r="H12" s="1">
        <v>20</v>
      </c>
      <c r="I12" s="24">
        <v>41353</v>
      </c>
    </row>
    <row r="13" spans="1:9" ht="15" x14ac:dyDescent="0.3">
      <c r="A13" s="4" t="s">
        <v>35</v>
      </c>
      <c r="B13" s="1" t="s">
        <v>16</v>
      </c>
      <c r="C13" s="1" t="str">
        <f>IF($A13&lt;&gt;"",VLOOKUP($A13,T_stock[],COLUMN()-1,FALSE),"")</f>
        <v>Bouton</v>
      </c>
      <c r="D13" s="1" t="str">
        <f>IF($A13&lt;&gt;"",VLOOKUP($A13,T_stock[],COLUMN()-1,FALSE),"")</f>
        <v>Rond rose gravé</v>
      </c>
      <c r="E13" s="1">
        <f>IF($A13&lt;&gt;"",VLOOKUP($A13,T_stock[],COLUMN()-1,FALSE),"")</f>
        <v>15</v>
      </c>
      <c r="F13" s="3">
        <f>IF($A13&lt;&gt;"",VLOOKUP($A13,T_stock[],COLUMN()-1,FALSE),"")</f>
        <v>0.3</v>
      </c>
      <c r="G13" s="3">
        <f>IF($A13&lt;&gt;"",VLOOKUP($A13,T_stock[],COLUMN()-1,FALSE),"")</f>
        <v>1</v>
      </c>
      <c r="H13" s="1">
        <v>20</v>
      </c>
      <c r="I13" s="24">
        <v>41353</v>
      </c>
    </row>
    <row r="14" spans="1:9" ht="15" x14ac:dyDescent="0.3">
      <c r="A14" s="4" t="s">
        <v>24</v>
      </c>
      <c r="B14" s="1" t="s">
        <v>16</v>
      </c>
      <c r="C14" s="1" t="str">
        <f>IF($A14&lt;&gt;"",VLOOKUP($A14,T_stock[],COLUMN()-1,FALSE),"")</f>
        <v>Bouton</v>
      </c>
      <c r="D14" s="1" t="str">
        <f>IF($A14&lt;&gt;"",VLOOKUP($A14,T_stock[],COLUMN()-1,FALSE),"")</f>
        <v>Rond rose bord gravé</v>
      </c>
      <c r="E14" s="1">
        <f>IF($A14&lt;&gt;"",VLOOKUP($A14,T_stock[],COLUMN()-1,FALSE),"")</f>
        <v>15</v>
      </c>
      <c r="F14" s="3">
        <f>IF($A14&lt;&gt;"",VLOOKUP($A14,T_stock[],COLUMN()-1,FALSE),"")</f>
        <v>0.3</v>
      </c>
      <c r="G14" s="3">
        <f>IF($A14&lt;&gt;"",VLOOKUP($A14,T_stock[],COLUMN()-1,FALSE),"")</f>
        <v>1</v>
      </c>
      <c r="H14" s="1">
        <v>40</v>
      </c>
      <c r="I14" s="24">
        <v>41353</v>
      </c>
    </row>
    <row r="15" spans="1:9" ht="15" x14ac:dyDescent="0.3">
      <c r="A15" s="4" t="s">
        <v>33</v>
      </c>
      <c r="B15" s="1" t="s">
        <v>16</v>
      </c>
      <c r="C15" s="1" t="str">
        <f>IF($A15&lt;&gt;"",VLOOKUP($A15,T_stock[],COLUMN()-1,FALSE),"")</f>
        <v>Bouton</v>
      </c>
      <c r="D15" s="1" t="str">
        <f>IF($A15&lt;&gt;"",VLOOKUP($A15,T_stock[],COLUMN()-1,FALSE),"")</f>
        <v>Rond gris marbré</v>
      </c>
      <c r="E15" s="1">
        <f>IF($A15&lt;&gt;"",VLOOKUP($A15,T_stock[],COLUMN()-1,FALSE),"")</f>
        <v>20</v>
      </c>
      <c r="F15" s="3">
        <f>IF($A15&lt;&gt;"",VLOOKUP($A15,T_stock[],COLUMN()-1,FALSE),"")</f>
        <v>0.3</v>
      </c>
      <c r="G15" s="3">
        <f>IF($A15&lt;&gt;"",VLOOKUP($A15,T_stock[],COLUMN()-1,FALSE),"")</f>
        <v>1</v>
      </c>
      <c r="H15" s="1">
        <v>30</v>
      </c>
      <c r="I15" s="24">
        <v>41353</v>
      </c>
    </row>
    <row r="16" spans="1:9" ht="15" x14ac:dyDescent="0.3">
      <c r="A16" s="4" t="s">
        <v>29</v>
      </c>
      <c r="B16" s="1" t="s">
        <v>16</v>
      </c>
      <c r="C16" s="1" t="str">
        <f>IF($A16&lt;&gt;"",VLOOKUP($A16,T_stock[],COLUMN()-1,FALSE),"")</f>
        <v>Bouton</v>
      </c>
      <c r="D16" s="1" t="str">
        <f>IF($A16&lt;&gt;"",VLOOKUP($A16,T_stock[],COLUMN()-1,FALSE),"")</f>
        <v>Voiture bleu et blanc</v>
      </c>
      <c r="E16" s="1">
        <f>IF($A16&lt;&gt;"",VLOOKUP($A16,T_stock[],COLUMN()-1,FALSE),"")</f>
        <v>20</v>
      </c>
      <c r="F16" s="3">
        <f>IF($A16&lt;&gt;"",VLOOKUP($A16,T_stock[],COLUMN()-1,FALSE),"")</f>
        <v>0.3</v>
      </c>
      <c r="G16" s="3">
        <f>IF($A16&lt;&gt;"",VLOOKUP($A16,T_stock[],COLUMN()-1,FALSE),"")</f>
        <v>1</v>
      </c>
      <c r="H16" s="1">
        <v>30</v>
      </c>
      <c r="I16" s="24">
        <v>41353</v>
      </c>
    </row>
    <row r="17" spans="1:9" ht="15" x14ac:dyDescent="0.3">
      <c r="A17" s="4" t="s">
        <v>22</v>
      </c>
      <c r="B17" s="1" t="s">
        <v>16</v>
      </c>
      <c r="C17" s="1" t="str">
        <f>IF($A17&lt;&gt;"",VLOOKUP($A17,T_stock[],COLUMN()-1,FALSE),"")</f>
        <v>Bouton</v>
      </c>
      <c r="D17" s="1" t="str">
        <f>IF($A17&lt;&gt;"",VLOOKUP($A17,T_stock[],COLUMN()-1,FALSE),"")</f>
        <v>Bateau bleu</v>
      </c>
      <c r="E17" s="1">
        <f>IF($A17&lt;&gt;"",VLOOKUP($A17,T_stock[],COLUMN()-1,FALSE),"")</f>
        <v>18</v>
      </c>
      <c r="F17" s="3">
        <f>IF($A17&lt;&gt;"",VLOOKUP($A17,T_stock[],COLUMN()-1,FALSE),"")</f>
        <v>0.34</v>
      </c>
      <c r="G17" s="3">
        <f>IF($A17&lt;&gt;"",VLOOKUP($A17,T_stock[],COLUMN()-1,FALSE),"")</f>
        <v>1.2</v>
      </c>
      <c r="H17" s="1">
        <v>20</v>
      </c>
      <c r="I17" s="24">
        <v>41353</v>
      </c>
    </row>
    <row r="18" spans="1:9" ht="15" x14ac:dyDescent="0.3">
      <c r="A18" s="4" t="s">
        <v>28</v>
      </c>
      <c r="B18" s="1" t="s">
        <v>16</v>
      </c>
      <c r="C18" s="1" t="str">
        <f>IF($A18&lt;&gt;"",VLOOKUP($A18,T_stock[],COLUMN()-1,FALSE),"")</f>
        <v>Bouton</v>
      </c>
      <c r="D18" s="1" t="str">
        <f>IF($A18&lt;&gt;"",VLOOKUP($A18,T_stock[],COLUMN()-1,FALSE),"")</f>
        <v>Rond bleu lune</v>
      </c>
      <c r="E18" s="1">
        <f>IF($A18&lt;&gt;"",VLOOKUP($A18,T_stock[],COLUMN()-1,FALSE),"")</f>
        <v>18</v>
      </c>
      <c r="F18" s="3">
        <f>IF($A18&lt;&gt;"",VLOOKUP($A18,T_stock[],COLUMN()-1,FALSE),"")</f>
        <v>0.34</v>
      </c>
      <c r="G18" s="3">
        <f>IF($A18&lt;&gt;"",VLOOKUP($A18,T_stock[],COLUMN()-1,FALSE),"")</f>
        <v>1.2</v>
      </c>
      <c r="H18" s="1">
        <v>20</v>
      </c>
      <c r="I18" s="24">
        <v>41353</v>
      </c>
    </row>
    <row r="19" spans="1:9" ht="15" x14ac:dyDescent="0.3">
      <c r="A19" s="4" t="s">
        <v>40</v>
      </c>
      <c r="B19" s="1" t="s">
        <v>16</v>
      </c>
      <c r="C19" s="1" t="str">
        <f>IF($A19&lt;&gt;"",VLOOKUP($A19,T_stock[],COLUMN()-1,FALSE),"")</f>
        <v>Bouton</v>
      </c>
      <c r="D19" s="1" t="str">
        <f>IF($A19&lt;&gt;"",VLOOKUP($A19,T_stock[],COLUMN()-1,FALSE),"")</f>
        <v>Petit rond gris clair et foncé</v>
      </c>
      <c r="E19" s="1">
        <f>IF($A19&lt;&gt;"",VLOOKUP($A19,T_stock[],COLUMN()-1,FALSE),"")</f>
        <v>18</v>
      </c>
      <c r="F19" s="3">
        <f>IF($A19&lt;&gt;"",VLOOKUP($A19,T_stock[],COLUMN()-1,FALSE),"")</f>
        <v>0.34</v>
      </c>
      <c r="G19" s="3">
        <f>IF($A19&lt;&gt;"",VLOOKUP($A19,T_stock[],COLUMN()-1,FALSE),"")</f>
        <v>1.2</v>
      </c>
      <c r="H19" s="1">
        <v>30</v>
      </c>
      <c r="I19" s="24">
        <v>41353</v>
      </c>
    </row>
    <row r="20" spans="1:9" ht="15" x14ac:dyDescent="0.3">
      <c r="A20" s="4" t="s">
        <v>44</v>
      </c>
      <c r="B20" s="1" t="s">
        <v>16</v>
      </c>
      <c r="C20" s="1" t="str">
        <f>IF($A20&lt;&gt;"",VLOOKUP($A20,T_stock[],COLUMN()-1,FALSE),"")</f>
        <v>Bouton</v>
      </c>
      <c r="D20" s="1" t="str">
        <f>IF($A20&lt;&gt;"",VLOOKUP($A20,T_stock[],COLUMN()-1,FALSE),"")</f>
        <v>Carré beige rainure</v>
      </c>
      <c r="E20" s="1">
        <f>IF($A20&lt;&gt;"",VLOOKUP($A20,T_stock[],COLUMN()-1,FALSE),"")</f>
        <v>18</v>
      </c>
      <c r="F20" s="3">
        <f>IF($A20&lt;&gt;"",VLOOKUP($A20,T_stock[],COLUMN()-1,FALSE),"")</f>
        <v>0.34</v>
      </c>
      <c r="G20" s="3">
        <f>IF($A20&lt;&gt;"",VLOOKUP($A20,T_stock[],COLUMN()-1,FALSE),"")</f>
        <v>1.2</v>
      </c>
      <c r="H20" s="1">
        <v>20</v>
      </c>
      <c r="I20" s="24">
        <v>41353</v>
      </c>
    </row>
    <row r="21" spans="1:9" ht="15" x14ac:dyDescent="0.3">
      <c r="A21" s="4" t="s">
        <v>42</v>
      </c>
      <c r="B21" s="1" t="s">
        <v>16</v>
      </c>
      <c r="C21" s="1" t="str">
        <f>IF($A21&lt;&gt;"",VLOOKUP($A21,T_stock[],COLUMN()-1,FALSE),"")</f>
        <v>Bouton</v>
      </c>
      <c r="D21" s="1" t="str">
        <f>IF($A21&lt;&gt;"",VLOOKUP($A21,T_stock[],COLUMN()-1,FALSE),"")</f>
        <v>Rond rose tâcheté</v>
      </c>
      <c r="E21" s="1">
        <f>IF($A21&lt;&gt;"",VLOOKUP($A21,T_stock[],COLUMN()-1,FALSE),"")</f>
        <v>20</v>
      </c>
      <c r="F21" s="3">
        <f>IF($A21&lt;&gt;"",VLOOKUP($A21,T_stock[],COLUMN()-1,FALSE),"")</f>
        <v>0.34</v>
      </c>
      <c r="G21" s="3">
        <f>IF($A21&lt;&gt;"",VLOOKUP($A21,T_stock[],COLUMN()-1,FALSE),"")</f>
        <v>1.2</v>
      </c>
      <c r="H21" s="1">
        <v>20</v>
      </c>
      <c r="I21" s="24">
        <v>41353</v>
      </c>
    </row>
    <row r="22" spans="1:9" ht="15" x14ac:dyDescent="0.3">
      <c r="A22" s="4" t="s">
        <v>38</v>
      </c>
      <c r="B22" s="1" t="s">
        <v>16</v>
      </c>
      <c r="C22" s="1" t="str">
        <f>IF($A22&lt;&gt;"",VLOOKUP($A22,T_stock[],COLUMN()-1,FALSE),"")</f>
        <v>Bouton</v>
      </c>
      <c r="D22" s="1" t="str">
        <f>IF($A22&lt;&gt;"",VLOOKUP($A22,T_stock[],COLUMN()-1,FALSE),"")</f>
        <v>Coccinelle jaune</v>
      </c>
      <c r="E22" s="1">
        <f>IF($A22&lt;&gt;"",VLOOKUP($A22,T_stock[],COLUMN()-1,FALSE),"")</f>
        <v>15</v>
      </c>
      <c r="F22" s="3">
        <f>IF($A22&lt;&gt;"",VLOOKUP($A22,T_stock[],COLUMN()-1,FALSE),"")</f>
        <v>0.34</v>
      </c>
      <c r="G22" s="3">
        <f>IF($A22&lt;&gt;"",VLOOKUP($A22,T_stock[],COLUMN()-1,FALSE),"")</f>
        <v>1.2</v>
      </c>
      <c r="H22" s="1">
        <v>30</v>
      </c>
      <c r="I22" s="24">
        <v>41353</v>
      </c>
    </row>
    <row r="23" spans="1:9" ht="15" x14ac:dyDescent="0.3">
      <c r="A23" s="4" t="s">
        <v>41</v>
      </c>
      <c r="B23" s="1" t="s">
        <v>16</v>
      </c>
      <c r="C23" s="1" t="str">
        <f>IF($A23&lt;&gt;"",VLOOKUP($A23,T_stock[],COLUMN()-1,FALSE),"")</f>
        <v>Bouton</v>
      </c>
      <c r="D23" s="1" t="str">
        <f>IF($A23&lt;&gt;"",VLOOKUP($A23,T_stock[],COLUMN()-1,FALSE),"")</f>
        <v>Grand rond gris clair et foncé</v>
      </c>
      <c r="E23" s="1">
        <f>IF($A23&lt;&gt;"",VLOOKUP($A23,T_stock[],COLUMN()-1,FALSE),"")</f>
        <v>23</v>
      </c>
      <c r="F23" s="3">
        <f>IF($A23&lt;&gt;"",VLOOKUP($A23,T_stock[],COLUMN()-1,FALSE),"")</f>
        <v>0.45</v>
      </c>
      <c r="G23" s="3">
        <f>IF($A23&lt;&gt;"",VLOOKUP($A23,T_stock[],COLUMN()-1,FALSE),"")</f>
        <v>1.6</v>
      </c>
      <c r="H23" s="1">
        <v>20</v>
      </c>
      <c r="I23" s="24">
        <v>41353</v>
      </c>
    </row>
    <row r="24" spans="1:9" ht="15" x14ac:dyDescent="0.3">
      <c r="A24" s="4" t="s">
        <v>48</v>
      </c>
      <c r="B24" s="1" t="s">
        <v>16</v>
      </c>
      <c r="C24" s="1" t="str">
        <f>IF($A24&lt;&gt;"",VLOOKUP($A24,T_stock[],COLUMN()-1,FALSE),"")</f>
        <v>Bouton</v>
      </c>
      <c r="D24" s="1" t="str">
        <f>IF($A24&lt;&gt;"",VLOOKUP($A24,T_stock[],COLUMN()-1,FALSE),"")</f>
        <v>Carré gris rainure</v>
      </c>
      <c r="E24" s="1">
        <f>IF($A24&lt;&gt;"",VLOOKUP($A24,T_stock[],COLUMN()-1,FALSE),"")</f>
        <v>23</v>
      </c>
      <c r="F24" s="3">
        <f>IF($A24&lt;&gt;"",VLOOKUP($A24,T_stock[],COLUMN()-1,FALSE),"")</f>
        <v>0.45</v>
      </c>
      <c r="G24" s="3">
        <f>IF($A24&lt;&gt;"",VLOOKUP($A24,T_stock[],COLUMN()-1,FALSE),"")</f>
        <v>1.6</v>
      </c>
      <c r="H24" s="1">
        <v>12</v>
      </c>
      <c r="I24" s="24">
        <v>41353</v>
      </c>
    </row>
    <row r="25" spans="1:9" ht="15" x14ac:dyDescent="0.3">
      <c r="A25" s="4" t="s">
        <v>46</v>
      </c>
      <c r="B25" s="1" t="s">
        <v>16</v>
      </c>
      <c r="C25" s="1" t="str">
        <f>IF($A25&lt;&gt;"",VLOOKUP($A25,T_stock[],COLUMN()-1,FALSE),"")</f>
        <v>Bouton</v>
      </c>
      <c r="D25" s="1" t="str">
        <f>IF($A25&lt;&gt;"",VLOOKUP($A25,T_stock[],COLUMN()-1,FALSE),"")</f>
        <v>Cœur x3 métal</v>
      </c>
      <c r="E25" s="1">
        <f>IF($A25&lt;&gt;"",VLOOKUP($A25,T_stock[],COLUMN()-1,FALSE),"")</f>
        <v>18</v>
      </c>
      <c r="F25" s="3">
        <f>IF($A25&lt;&gt;"",VLOOKUP($A25,T_stock[],COLUMN()-1,FALSE),"")</f>
        <v>0.45</v>
      </c>
      <c r="G25" s="3">
        <f>IF($A25&lt;&gt;"",VLOOKUP($A25,T_stock[],COLUMN()-1,FALSE),"")</f>
        <v>1.6</v>
      </c>
      <c r="H25" s="1">
        <v>20</v>
      </c>
      <c r="I25" s="24">
        <v>41353</v>
      </c>
    </row>
    <row r="26" spans="1:9" ht="15" x14ac:dyDescent="0.3">
      <c r="A26" s="4" t="s">
        <v>55</v>
      </c>
      <c r="B26" s="1" t="s">
        <v>16</v>
      </c>
      <c r="C26" s="1" t="str">
        <f>IF($A26&lt;&gt;"",VLOOKUP($A26,T_stock[],COLUMN()-1,FALSE),"")</f>
        <v>Bouton</v>
      </c>
      <c r="D26" s="1" t="str">
        <f>IF($A26&lt;&gt;"",VLOOKUP($A26,T_stock[],COLUMN()-1,FALSE),"")</f>
        <v>Grand cœur métal</v>
      </c>
      <c r="E26" s="1">
        <f>IF($A26&lt;&gt;"",VLOOKUP($A26,T_stock[],COLUMN()-1,FALSE),"")</f>
        <v>18</v>
      </c>
      <c r="F26" s="3">
        <f>IF($A26&lt;&gt;"",VLOOKUP($A26,T_stock[],COLUMN()-1,FALSE),"")</f>
        <v>0.45</v>
      </c>
      <c r="G26" s="3">
        <f>IF($A26&lt;&gt;"",VLOOKUP($A26,T_stock[],COLUMN()-1,FALSE),"")</f>
        <v>1.6</v>
      </c>
      <c r="H26" s="1">
        <v>20</v>
      </c>
      <c r="I26" s="24">
        <v>41353</v>
      </c>
    </row>
    <row r="27" spans="1:9" ht="15" x14ac:dyDescent="0.3">
      <c r="A27" s="4" t="s">
        <v>53</v>
      </c>
      <c r="B27" s="1" t="s">
        <v>16</v>
      </c>
      <c r="C27" s="1" t="str">
        <f>IF($A27&lt;&gt;"",VLOOKUP($A27,T_stock[],COLUMN()-1,FALSE),"")</f>
        <v>Bouton</v>
      </c>
      <c r="D27" s="1" t="str">
        <f>IF($A27&lt;&gt;"",VLOOKUP($A27,T_stock[],COLUMN()-1,FALSE),"")</f>
        <v>Ovale noir</v>
      </c>
      <c r="E27" s="1">
        <f>IF($A27&lt;&gt;"",VLOOKUP($A27,T_stock[],COLUMN()-1,FALSE),"")</f>
        <v>25</v>
      </c>
      <c r="F27" s="3">
        <f>IF($A27&lt;&gt;"",VLOOKUP($A27,T_stock[],COLUMN()-1,FALSE),"")</f>
        <v>0.45</v>
      </c>
      <c r="G27" s="3">
        <f>IF($A27&lt;&gt;"",VLOOKUP($A27,T_stock[],COLUMN()-1,FALSE),"")</f>
        <v>1.6</v>
      </c>
      <c r="H27" s="1">
        <v>20</v>
      </c>
      <c r="I27" s="24">
        <v>41353</v>
      </c>
    </row>
    <row r="28" spans="1:9" ht="15" x14ac:dyDescent="0.3">
      <c r="A28" s="4" t="s">
        <v>51</v>
      </c>
      <c r="B28" s="1" t="s">
        <v>16</v>
      </c>
      <c r="C28" s="1" t="str">
        <f>IF($A28&lt;&gt;"",VLOOKUP($A28,T_stock[],COLUMN()-1,FALSE),"")</f>
        <v>Bouton</v>
      </c>
      <c r="D28" s="1" t="str">
        <f>IF($A28&lt;&gt;"",VLOOKUP($A28,T_stock[],COLUMN()-1,FALSE),"")</f>
        <v>Rond noir rainures blanches</v>
      </c>
      <c r="E28" s="1">
        <f>IF($A28&lt;&gt;"",VLOOKUP($A28,T_stock[],COLUMN()-1,FALSE),"")</f>
        <v>23</v>
      </c>
      <c r="F28" s="3">
        <f>IF($A28&lt;&gt;"",VLOOKUP($A28,T_stock[],COLUMN()-1,FALSE),"")</f>
        <v>0.45</v>
      </c>
      <c r="G28" s="3">
        <f>IF($A28&lt;&gt;"",VLOOKUP($A28,T_stock[],COLUMN()-1,FALSE),"")</f>
        <v>1.6</v>
      </c>
      <c r="H28" s="1">
        <v>16</v>
      </c>
      <c r="I28" s="24">
        <v>41353</v>
      </c>
    </row>
    <row r="29" spans="1:9" ht="15" x14ac:dyDescent="0.3">
      <c r="A29" s="4" t="s">
        <v>58</v>
      </c>
      <c r="B29" s="1" t="s">
        <v>16</v>
      </c>
      <c r="C29" s="1" t="str">
        <f>IF($A29&lt;&gt;"",VLOOKUP($A29,T_stock[],COLUMN()-1,FALSE),"")</f>
        <v>Bouton</v>
      </c>
      <c r="D29" s="1" t="str">
        <f>IF($A29&lt;&gt;"",VLOOKUP($A29,T_stock[],COLUMN()-1,FALSE),"")</f>
        <v>Noir gravé ancre</v>
      </c>
      <c r="E29" s="1">
        <f>IF($A29&lt;&gt;"",VLOOKUP($A29,T_stock[],COLUMN()-1,FALSE),"")</f>
        <v>25</v>
      </c>
      <c r="F29" s="3">
        <f>IF($A29&lt;&gt;"",VLOOKUP($A29,T_stock[],COLUMN()-1,FALSE),"")</f>
        <v>0.45</v>
      </c>
      <c r="G29" s="3">
        <f>IF($A29&lt;&gt;"",VLOOKUP($A29,T_stock[],COLUMN()-1,FALSE),"")</f>
        <v>1.6</v>
      </c>
      <c r="H29" s="1">
        <v>12</v>
      </c>
      <c r="I29" s="24">
        <v>41353</v>
      </c>
    </row>
    <row r="30" spans="1:9" ht="15" x14ac:dyDescent="0.3">
      <c r="A30" s="4" t="s">
        <v>60</v>
      </c>
      <c r="B30" s="1" t="s">
        <v>16</v>
      </c>
      <c r="C30" s="1" t="str">
        <f>IF($A30&lt;&gt;"",VLOOKUP($A30,T_stock[],COLUMN()-1,FALSE),"")</f>
        <v>Bouton</v>
      </c>
      <c r="D30" s="1" t="str">
        <f>IF($A30&lt;&gt;"",VLOOKUP($A30,T_stock[],COLUMN()-1,FALSE),"")</f>
        <v xml:space="preserve">Rond doré et noir </v>
      </c>
      <c r="E30" s="1">
        <f>IF($A30&lt;&gt;"",VLOOKUP($A30,T_stock[],COLUMN()-1,FALSE),"")</f>
        <v>15</v>
      </c>
      <c r="F30" s="3">
        <f>IF($A30&lt;&gt;"",VLOOKUP($A30,T_stock[],COLUMN()-1,FALSE),"")</f>
        <v>0.51</v>
      </c>
      <c r="G30" s="3">
        <f>IF($A30&lt;&gt;"",VLOOKUP($A30,T_stock[],COLUMN()-1,FALSE),"")</f>
        <v>1.8</v>
      </c>
      <c r="H30" s="1">
        <v>20</v>
      </c>
      <c r="I30" s="24">
        <v>41353</v>
      </c>
    </row>
    <row r="31" spans="1:9" ht="15" x14ac:dyDescent="0.3">
      <c r="A31" s="4" t="s">
        <v>62</v>
      </c>
      <c r="B31" s="1" t="s">
        <v>16</v>
      </c>
      <c r="C31" s="1" t="str">
        <f>IF($A31&lt;&gt;"",VLOOKUP($A31,T_stock[],COLUMN()-1,FALSE),"")</f>
        <v>Bouton</v>
      </c>
      <c r="D31" s="1" t="str">
        <f>IF($A31&lt;&gt;"",VLOOKUP($A31,T_stock[],COLUMN()-1,FALSE),"")</f>
        <v>Grand rond violet</v>
      </c>
      <c r="E31" s="1">
        <f>IF($A31&lt;&gt;"",VLOOKUP($A31,T_stock[],COLUMN()-1,FALSE),"")</f>
        <v>25</v>
      </c>
      <c r="F31" s="3">
        <f>IF($A31&lt;&gt;"",VLOOKUP($A31,T_stock[],COLUMN()-1,FALSE),"")</f>
        <v>0.51</v>
      </c>
      <c r="G31" s="3">
        <f>IF($A31&lt;&gt;"",VLOOKUP($A31,T_stock[],COLUMN()-1,FALSE),"")</f>
        <v>1.8</v>
      </c>
      <c r="H31" s="1">
        <v>12</v>
      </c>
      <c r="I31" s="24">
        <v>41353</v>
      </c>
    </row>
    <row r="32" spans="1:9" ht="15" x14ac:dyDescent="0.3">
      <c r="A32" s="19" t="s">
        <v>86</v>
      </c>
      <c r="B32" s="1" t="s">
        <v>16</v>
      </c>
      <c r="C32" s="1" t="str">
        <f>IF($A32&lt;&gt;"",VLOOKUP($A32,T_stock[],COLUMN()-1,FALSE),"")</f>
        <v>Bouton</v>
      </c>
      <c r="D32" s="1" t="str">
        <f>IF($A32&lt;&gt;"",VLOOKUP($A32,T_stock[],COLUMN()-1,FALSE),"")</f>
        <v>Grand rond gris et noir</v>
      </c>
      <c r="E32" s="1">
        <f>IF($A32&lt;&gt;"",VLOOKUP($A32,T_stock[],COLUMN()-1,FALSE),"")</f>
        <v>25</v>
      </c>
      <c r="F32" s="3">
        <f>IF($A32&lt;&gt;"",VLOOKUP($A32,T_stock[],COLUMN()-1,FALSE),"")</f>
        <v>0.51</v>
      </c>
      <c r="G32" s="3">
        <f>IF($A32&lt;&gt;"",VLOOKUP($A32,T_stock[],COLUMN()-1,FALSE),"")</f>
        <v>1.8</v>
      </c>
      <c r="H32" s="1">
        <v>12</v>
      </c>
      <c r="I32" s="24">
        <v>41353</v>
      </c>
    </row>
    <row r="33" spans="1:11" ht="15" x14ac:dyDescent="0.3">
      <c r="A33" s="20" t="s">
        <v>87</v>
      </c>
      <c r="B33" s="7" t="s">
        <v>16</v>
      </c>
      <c r="C33" s="1" t="str">
        <f>IF($A33&lt;&gt;"",VLOOKUP($A33,T_stock[],COLUMN()-1,FALSE),"")</f>
        <v>Bouton</v>
      </c>
      <c r="D33" s="1" t="str">
        <f>IF($A33&lt;&gt;"",VLOOKUP($A33,T_stock[],COLUMN()-1,FALSE),"")</f>
        <v>Très grand métal cœur</v>
      </c>
      <c r="E33" s="1">
        <f>IF($A33&lt;&gt;"",VLOOKUP($A33,T_stock[],COLUMN()-1,FALSE),"")</f>
        <v>23</v>
      </c>
      <c r="F33" s="3">
        <f>IF($A33&lt;&gt;"",VLOOKUP($A33,T_stock[],COLUMN()-1,FALSE),"")</f>
        <v>0.51</v>
      </c>
      <c r="G33" s="3">
        <f>IF($A33&lt;&gt;"",VLOOKUP($A33,T_stock[],COLUMN()-1,FALSE),"")</f>
        <v>1.8</v>
      </c>
      <c r="H33" s="7">
        <v>20</v>
      </c>
      <c r="I33" s="24">
        <v>41353</v>
      </c>
    </row>
    <row r="34" spans="1:11" ht="15" x14ac:dyDescent="0.3">
      <c r="A34" s="17" t="s">
        <v>88</v>
      </c>
      <c r="B34" s="7" t="s">
        <v>108</v>
      </c>
      <c r="C34" s="1" t="str">
        <f>IF($A34&lt;&gt;"",VLOOKUP($A34,T_stock[],COLUMN()-1,FALSE),"")</f>
        <v>Motif</v>
      </c>
      <c r="D34" s="1" t="str">
        <f>IF($A34&lt;&gt;"",VLOOKUP($A34,T_stock[],COLUMN()-1,FALSE),"")</f>
        <v>Drapeau anglais</v>
      </c>
      <c r="E34" s="1">
        <f>IF($A34&lt;&gt;"",VLOOKUP($A34,T_stock[],COLUMN()-1,FALSE),"")</f>
        <v>0</v>
      </c>
      <c r="F34" s="3">
        <f>IF($A34&lt;&gt;"",VLOOKUP($A34,T_stock[],COLUMN()-1,FALSE),"")</f>
        <v>1.1000000000000001</v>
      </c>
      <c r="G34" s="3">
        <f>IF($A34&lt;&gt;"",VLOOKUP($A34,T_stock[],COLUMN()-1,FALSE),"")</f>
        <v>3.9</v>
      </c>
      <c r="H34" s="7">
        <v>5</v>
      </c>
      <c r="I34" s="24">
        <v>41353</v>
      </c>
    </row>
    <row r="35" spans="1:11" ht="15" x14ac:dyDescent="0.3">
      <c r="A35" s="4" t="s">
        <v>68</v>
      </c>
      <c r="B35" s="1" t="s">
        <v>108</v>
      </c>
      <c r="C35" s="1" t="str">
        <f>IF($A35&lt;&gt;"",VLOOKUP($A35,T_stock[],COLUMN()-1,FALSE),"")</f>
        <v>Motif</v>
      </c>
      <c r="D35" s="1" t="str">
        <f>IF($A35&lt;&gt;"",VLOOKUP($A35,T_stock[],COLUMN()-1,FALSE),"")</f>
        <v>Ecusson fleur lys</v>
      </c>
      <c r="E35" s="1">
        <f>IF($A35&lt;&gt;"",VLOOKUP($A35,T_stock[],COLUMN()-1,FALSE),"")</f>
        <v>0</v>
      </c>
      <c r="F35" s="3">
        <f>IF($A35&lt;&gt;"",VLOOKUP($A35,T_stock[],COLUMN()-1,FALSE),"")</f>
        <v>1.1000000000000001</v>
      </c>
      <c r="G35" s="3">
        <f>IF($A35&lt;&gt;"",VLOOKUP($A35,T_stock[],COLUMN()-1,FALSE),"")</f>
        <v>3.9</v>
      </c>
      <c r="H35" s="1">
        <v>5</v>
      </c>
      <c r="I35" s="24">
        <v>41353</v>
      </c>
    </row>
    <row r="36" spans="1:11" ht="15" x14ac:dyDescent="0.3">
      <c r="A36" s="4" t="s">
        <v>65</v>
      </c>
      <c r="B36" s="1" t="s">
        <v>108</v>
      </c>
      <c r="C36" s="1" t="str">
        <f>IF($A36&lt;&gt;"",VLOOKUP($A36,T_stock[],COLUMN()-1,FALSE),"")</f>
        <v>Motif</v>
      </c>
      <c r="D36" s="1" t="str">
        <f>IF($A36&lt;&gt;"",VLOOKUP($A36,T_stock[],COLUMN()-1,FALSE),"")</f>
        <v>Drapeau français</v>
      </c>
      <c r="E36" s="1">
        <f>IF($A36&lt;&gt;"",VLOOKUP($A36,T_stock[],COLUMN()-1,FALSE),"")</f>
        <v>0</v>
      </c>
      <c r="F36" s="3">
        <f>IF($A36&lt;&gt;"",VLOOKUP($A36,T_stock[],COLUMN()-1,FALSE),"")</f>
        <v>1.1000000000000001</v>
      </c>
      <c r="G36" s="3">
        <f>IF($A36&lt;&gt;"",VLOOKUP($A36,T_stock[],COLUMN()-1,FALSE),"")</f>
        <v>3.9</v>
      </c>
      <c r="H36" s="1">
        <v>5</v>
      </c>
      <c r="I36" s="24">
        <v>41353</v>
      </c>
    </row>
    <row r="37" spans="1:11" ht="15" x14ac:dyDescent="0.3">
      <c r="A37" s="4" t="s">
        <v>89</v>
      </c>
      <c r="B37" s="1" t="s">
        <v>108</v>
      </c>
      <c r="C37" s="1" t="str">
        <f>IF($A37&lt;&gt;"",VLOOKUP($A37,T_stock[],COLUMN()-1,FALSE),"")</f>
        <v>Motif</v>
      </c>
      <c r="D37" s="1" t="str">
        <f>IF($A37&lt;&gt;"",VLOOKUP($A37,T_stock[],COLUMN()-1,FALSE),"")</f>
        <v>Cœur paillette noir</v>
      </c>
      <c r="E37" s="1">
        <f>IF($A37&lt;&gt;"",VLOOKUP($A37,T_stock[],COLUMN()-1,FALSE),"")</f>
        <v>0</v>
      </c>
      <c r="F37" s="3">
        <f>IF($A37&lt;&gt;"",VLOOKUP($A37,T_stock[],COLUMN()-1,FALSE),"")</f>
        <v>1.1000000000000001</v>
      </c>
      <c r="G37" s="3">
        <f>IF($A37&lt;&gt;"",VLOOKUP($A37,T_stock[],COLUMN()-1,FALSE),"")</f>
        <v>3.9</v>
      </c>
      <c r="H37" s="1">
        <v>5</v>
      </c>
      <c r="I37" s="24">
        <v>41353</v>
      </c>
    </row>
    <row r="38" spans="1:11" ht="15" x14ac:dyDescent="0.3">
      <c r="A38" s="4" t="s">
        <v>89</v>
      </c>
      <c r="B38" s="1" t="s">
        <v>108</v>
      </c>
      <c r="C38" s="1" t="str">
        <f>IF($A38&lt;&gt;"",VLOOKUP($A38,T_stock[],COLUMN()-1,FALSE),"")</f>
        <v>Motif</v>
      </c>
      <c r="D38" s="1" t="str">
        <f>IF($A38&lt;&gt;"",VLOOKUP($A38,T_stock[],COLUMN()-1,FALSE),"")</f>
        <v>Cœur paillette noir</v>
      </c>
      <c r="E38" s="1">
        <f>IF($A38&lt;&gt;"",VLOOKUP($A38,T_stock[],COLUMN()-1,FALSE),"")</f>
        <v>0</v>
      </c>
      <c r="F38" s="3">
        <f>IF($A38&lt;&gt;"",VLOOKUP($A38,T_stock[],COLUMN()-1,FALSE),"")</f>
        <v>1.1000000000000001</v>
      </c>
      <c r="G38" s="3">
        <f>IF($A38&lt;&gt;"",VLOOKUP($A38,T_stock[],COLUMN()-1,FALSE),"")</f>
        <v>3.9</v>
      </c>
      <c r="H38" s="1">
        <v>5</v>
      </c>
      <c r="I38" s="24">
        <v>41353</v>
      </c>
    </row>
    <row r="39" spans="1:11" ht="15" x14ac:dyDescent="0.3">
      <c r="A39" s="4" t="s">
        <v>70</v>
      </c>
      <c r="B39" s="1" t="s">
        <v>108</v>
      </c>
      <c r="C39" s="1" t="str">
        <f>IF($A39&lt;&gt;"",VLOOKUP($A39,T_stock[],COLUMN()-1,FALSE),"")</f>
        <v>Motif</v>
      </c>
      <c r="D39" s="1" t="str">
        <f>IF($A39&lt;&gt;"",VLOOKUP($A39,T_stock[],COLUMN()-1,FALSE),"")</f>
        <v>Cœur tweed</v>
      </c>
      <c r="E39" s="1">
        <f>IF($A39&lt;&gt;"",VLOOKUP($A39,T_stock[],COLUMN()-1,FALSE),"")</f>
        <v>0</v>
      </c>
      <c r="F39" s="3">
        <f>IF($A39&lt;&gt;"",VLOOKUP($A39,T_stock[],COLUMN()-1,FALSE),"")</f>
        <v>1.94</v>
      </c>
      <c r="G39" s="3">
        <f>IF($A39&lt;&gt;"",VLOOKUP($A39,T_stock[],COLUMN()-1,FALSE),"")</f>
        <v>6.5</v>
      </c>
      <c r="H39" s="1">
        <v>1</v>
      </c>
      <c r="I39" s="24">
        <v>41353</v>
      </c>
      <c r="K39" s="26"/>
    </row>
    <row r="40" spans="1:11" ht="15" x14ac:dyDescent="0.3">
      <c r="A40" s="4" t="s">
        <v>66</v>
      </c>
      <c r="B40" s="1" t="s">
        <v>108</v>
      </c>
      <c r="C40" s="1" t="str">
        <f>IF($A40&lt;&gt;"",VLOOKUP($A40,T_stock[],COLUMN()-1,FALSE),"")</f>
        <v>Motif</v>
      </c>
      <c r="D40" s="1" t="str">
        <f>IF($A40&lt;&gt;"",VLOOKUP($A40,T_stock[],COLUMN()-1,FALSE),"")</f>
        <v>Cœur paillette rouge</v>
      </c>
      <c r="E40" s="1">
        <f>IF($A40&lt;&gt;"",VLOOKUP($A40,T_stock[],COLUMN()-1,FALSE),"")</f>
        <v>0</v>
      </c>
      <c r="F40" s="3">
        <f>IF($A40&lt;&gt;"",VLOOKUP($A40,T_stock[],COLUMN()-1,FALSE),"")</f>
        <v>1.94</v>
      </c>
      <c r="G40" s="3">
        <f>IF($A40&lt;&gt;"",VLOOKUP($A40,T_stock[],COLUMN()-1,FALSE),"")</f>
        <v>6.5</v>
      </c>
      <c r="H40" s="1">
        <v>5</v>
      </c>
      <c r="I40" s="24">
        <v>41353</v>
      </c>
    </row>
    <row r="41" spans="1:11" ht="15" x14ac:dyDescent="0.3">
      <c r="A41" s="4" t="s">
        <v>90</v>
      </c>
      <c r="B41" s="1" t="s">
        <v>108</v>
      </c>
      <c r="C41" s="1" t="str">
        <f>IF($A41&lt;&gt;"",VLOOKUP($A41,T_stock[],COLUMN()-1,FALSE),"")</f>
        <v>Motif</v>
      </c>
      <c r="D41" s="1" t="str">
        <f>IF($A41&lt;&gt;"",VLOOKUP($A41,T_stock[],COLUMN()-1,FALSE),"")</f>
        <v>Fleur rose</v>
      </c>
      <c r="E41" s="1">
        <f>IF($A41&lt;&gt;"",VLOOKUP($A41,T_stock[],COLUMN()-1,FALSE),"")</f>
        <v>0</v>
      </c>
      <c r="F41" s="3">
        <f>IF($A41&lt;&gt;"",VLOOKUP($A41,T_stock[],COLUMN()-1,FALSE),"")</f>
        <v>1.22</v>
      </c>
      <c r="G41" s="3">
        <f>IF($A41&lt;&gt;"",VLOOKUP($A41,T_stock[],COLUMN()-1,FALSE),"")</f>
        <v>4.3</v>
      </c>
      <c r="H41" s="1">
        <v>5</v>
      </c>
      <c r="I41" s="24">
        <v>41353</v>
      </c>
    </row>
    <row r="42" spans="1:11" ht="15" x14ac:dyDescent="0.3">
      <c r="A42" s="4" t="s">
        <v>91</v>
      </c>
      <c r="B42" s="1" t="s">
        <v>108</v>
      </c>
      <c r="C42" s="1" t="str">
        <f>IF($A42&lt;&gt;"",VLOOKUP($A42,T_stock[],COLUMN()-1,FALSE),"")</f>
        <v>Motif</v>
      </c>
      <c r="D42" s="1" t="str">
        <f>IF($A42&lt;&gt;"",VLOOKUP($A42,T_stock[],COLUMN()-1,FALSE),"")</f>
        <v>Tête de mort brillante</v>
      </c>
      <c r="E42" s="1">
        <f>IF($A42&lt;&gt;"",VLOOKUP($A42,T_stock[],COLUMN()-1,FALSE),"")</f>
        <v>0</v>
      </c>
      <c r="F42" s="3">
        <f>IF($A42&lt;&gt;"",VLOOKUP($A42,T_stock[],COLUMN()-1,FALSE),"")</f>
        <v>0.8</v>
      </c>
      <c r="G42" s="3">
        <f>IF($A42&lt;&gt;"",VLOOKUP($A42,T_stock[],COLUMN()-1,FALSE),"")</f>
        <v>2.8</v>
      </c>
      <c r="H42" s="1">
        <v>5</v>
      </c>
      <c r="I42" s="24">
        <v>41353</v>
      </c>
    </row>
    <row r="43" spans="1:11" ht="15" x14ac:dyDescent="0.3">
      <c r="A43" s="4" t="s">
        <v>92</v>
      </c>
      <c r="B43" s="1" t="s">
        <v>108</v>
      </c>
      <c r="C43" s="1" t="str">
        <f>IF($A43&lt;&gt;"",VLOOKUP($A43,T_stock[],COLUMN()-1,FALSE),"")</f>
        <v>Motif</v>
      </c>
      <c r="D43" s="1" t="str">
        <f>IF($A43&lt;&gt;"",VLOOKUP($A43,T_stock[],COLUMN()-1,FALSE),"")</f>
        <v>3 cœurs brillants rouges</v>
      </c>
      <c r="E43" s="1">
        <f>IF($A43&lt;&gt;"",VLOOKUP($A43,T_stock[],COLUMN()-1,FALSE),"")</f>
        <v>0</v>
      </c>
      <c r="F43" s="3">
        <f>IF($A43&lt;&gt;"",VLOOKUP($A43,T_stock[],COLUMN()-1,FALSE),"")</f>
        <v>1.39</v>
      </c>
      <c r="G43" s="3">
        <f>IF($A43&lt;&gt;"",VLOOKUP($A43,T_stock[],COLUMN()-1,FALSE),"")</f>
        <v>4.8</v>
      </c>
      <c r="H43" s="1">
        <v>5</v>
      </c>
      <c r="I43" s="24">
        <v>41353</v>
      </c>
    </row>
    <row r="44" spans="1:11" ht="15" x14ac:dyDescent="0.3">
      <c r="A44" s="4" t="s">
        <v>93</v>
      </c>
      <c r="B44" s="1" t="s">
        <v>108</v>
      </c>
      <c r="C44" s="1" t="str">
        <f>IF($A44&lt;&gt;"",VLOOKUP($A44,T_stock[],COLUMN()-1,FALSE),"")</f>
        <v>Motif</v>
      </c>
      <c r="D44" s="1" t="str">
        <f>IF($A44&lt;&gt;"",VLOOKUP($A44,T_stock[],COLUMN()-1,FALSE),"")</f>
        <v>3 fleurs brillantes roses</v>
      </c>
      <c r="E44" s="1">
        <f>IF($A44&lt;&gt;"",VLOOKUP($A44,T_stock[],COLUMN()-1,FALSE),"")</f>
        <v>0</v>
      </c>
      <c r="F44" s="3">
        <f>IF($A44&lt;&gt;"",VLOOKUP($A44,T_stock[],COLUMN()-1,FALSE),"")</f>
        <v>1.39</v>
      </c>
      <c r="G44" s="3">
        <f>IF($A44&lt;&gt;"",VLOOKUP($A44,T_stock[],COLUMN()-1,FALSE),"")</f>
        <v>4.8</v>
      </c>
      <c r="H44" s="1">
        <v>3</v>
      </c>
      <c r="I44" s="24">
        <v>41353</v>
      </c>
    </row>
    <row r="45" spans="1:11" ht="15" x14ac:dyDescent="0.3">
      <c r="A45" s="4" t="s">
        <v>93</v>
      </c>
      <c r="B45" s="1" t="s">
        <v>108</v>
      </c>
      <c r="C45" s="1" t="str">
        <f>IF($A45&lt;&gt;"",VLOOKUP($A45,T_stock[],COLUMN()-1,FALSE),"")</f>
        <v>Motif</v>
      </c>
      <c r="D45" s="1" t="str">
        <f>IF($A45&lt;&gt;"",VLOOKUP($A45,T_stock[],COLUMN()-1,FALSE),"")</f>
        <v>3 fleurs brillantes roses</v>
      </c>
      <c r="E45" s="1">
        <f>IF($A45&lt;&gt;"",VLOOKUP($A45,T_stock[],COLUMN()-1,FALSE),"")</f>
        <v>0</v>
      </c>
      <c r="F45" s="3">
        <f>IF($A45&lt;&gt;"",VLOOKUP($A45,T_stock[],COLUMN()-1,FALSE),"")</f>
        <v>1.39</v>
      </c>
      <c r="G45" s="3">
        <f>IF($A45&lt;&gt;"",VLOOKUP($A45,T_stock[],COLUMN()-1,FALSE),"")</f>
        <v>4.8</v>
      </c>
      <c r="H45" s="1">
        <v>5</v>
      </c>
      <c r="I45" s="24">
        <v>41353</v>
      </c>
    </row>
    <row r="46" spans="1:11" ht="15" x14ac:dyDescent="0.3">
      <c r="A46" s="4" t="s">
        <v>94</v>
      </c>
      <c r="B46" s="1" t="s">
        <v>108</v>
      </c>
      <c r="C46" s="1" t="str">
        <f>IF($A46&lt;&gt;"",VLOOKUP($A46,T_stock[],COLUMN()-1,FALSE),"")</f>
        <v>Motif</v>
      </c>
      <c r="D46" s="1" t="str">
        <f>IF($A46&lt;&gt;"",VLOOKUP($A46,T_stock[],COLUMN()-1,FALSE),"")</f>
        <v>Timbre Tour Eiffel</v>
      </c>
      <c r="E46" s="1">
        <f>IF($A46&lt;&gt;"",VLOOKUP($A46,T_stock[],COLUMN()-1,FALSE),"")</f>
        <v>0</v>
      </c>
      <c r="F46" s="3">
        <f>IF($A46&lt;&gt;"",VLOOKUP($A46,T_stock[],COLUMN()-1,FALSE),"")</f>
        <v>1.01</v>
      </c>
      <c r="G46" s="3">
        <f>IF($A46&lt;&gt;"",VLOOKUP($A46,T_stock[],COLUMN()-1,FALSE),"")</f>
        <v>3.5</v>
      </c>
      <c r="H46" s="1">
        <v>10</v>
      </c>
      <c r="I46" s="24">
        <v>41353</v>
      </c>
    </row>
    <row r="47" spans="1:11" ht="15" x14ac:dyDescent="0.3">
      <c r="A47" s="4" t="s">
        <v>95</v>
      </c>
      <c r="B47" s="1" t="s">
        <v>108</v>
      </c>
      <c r="C47" s="1" t="str">
        <f>IF($A47&lt;&gt;"",VLOOKUP($A47,T_stock[],COLUMN()-1,FALSE),"")</f>
        <v>Motif</v>
      </c>
      <c r="D47" s="1" t="str">
        <f>IF($A47&lt;&gt;"",VLOOKUP($A47,T_stock[],COLUMN()-1,FALSE),"")</f>
        <v>Rond racing</v>
      </c>
      <c r="E47" s="1">
        <f>IF($A47&lt;&gt;"",VLOOKUP($A47,T_stock[],COLUMN()-1,FALSE),"")</f>
        <v>0</v>
      </c>
      <c r="F47" s="3">
        <f>IF($A47&lt;&gt;"",VLOOKUP($A47,T_stock[],COLUMN()-1,FALSE),"")</f>
        <v>0.95</v>
      </c>
      <c r="G47" s="3">
        <f>IF($A47&lt;&gt;"",VLOOKUP($A47,T_stock[],COLUMN()-1,FALSE),"")</f>
        <v>3.2</v>
      </c>
      <c r="H47" s="1">
        <v>5</v>
      </c>
      <c r="I47" s="24">
        <v>41353</v>
      </c>
    </row>
    <row r="48" spans="1:11" ht="15" x14ac:dyDescent="0.3">
      <c r="A48" s="4" t="s">
        <v>96</v>
      </c>
      <c r="B48" s="1" t="s">
        <v>108</v>
      </c>
      <c r="C48" s="1" t="str">
        <f>IF($A48&lt;&gt;"",VLOOKUP($A48,T_stock[],COLUMN()-1,FALSE),"")</f>
        <v>Motif</v>
      </c>
      <c r="D48" s="1" t="str">
        <f>IF($A48&lt;&gt;"",VLOOKUP($A48,T_stock[],COLUMN()-1,FALSE),"")</f>
        <v>Chat</v>
      </c>
      <c r="E48" s="1">
        <f>IF($A48&lt;&gt;"",VLOOKUP($A48,T_stock[],COLUMN()-1,FALSE),"")</f>
        <v>0</v>
      </c>
      <c r="F48" s="3">
        <f>IF($A48&lt;&gt;"",VLOOKUP($A48,T_stock[],COLUMN()-1,FALSE),"")</f>
        <v>1.56</v>
      </c>
      <c r="G48" s="3">
        <f>IF($A48&lt;&gt;"",VLOOKUP($A48,T_stock[],COLUMN()-1,FALSE),"")</f>
        <v>5.3</v>
      </c>
      <c r="H48" s="1">
        <v>5</v>
      </c>
      <c r="I48" s="24">
        <v>41353</v>
      </c>
    </row>
    <row r="49" spans="1:9" ht="15" x14ac:dyDescent="0.3">
      <c r="A49" s="4" t="s">
        <v>97</v>
      </c>
      <c r="B49" s="1" t="s">
        <v>108</v>
      </c>
      <c r="C49" s="1" t="str">
        <f>IF($A49&lt;&gt;"",VLOOKUP($A49,T_stock[],COLUMN()-1,FALSE),"")</f>
        <v>A riveter</v>
      </c>
      <c r="D49" s="1" t="str">
        <f>IF($A49&lt;&gt;"",VLOOKUP($A49,T_stock[],COLUMN()-1,FALSE),"")</f>
        <v>Œillet noir</v>
      </c>
      <c r="E49" s="1" t="str">
        <f>IF($A49&lt;&gt;"",VLOOKUP($A49,T_stock[],COLUMN()-1,FALSE),"")</f>
        <v>5mm</v>
      </c>
      <c r="F49" s="3">
        <f>IF($A49&lt;&gt;"",VLOOKUP($A49,T_stock[],COLUMN()-1,FALSE),"")</f>
        <v>2.95</v>
      </c>
      <c r="G49" s="3">
        <f>IF($A49&lt;&gt;"",VLOOKUP($A49,T_stock[],COLUMN()-1,FALSE),"")</f>
        <v>8.9</v>
      </c>
      <c r="H49" s="1">
        <v>5</v>
      </c>
      <c r="I49" s="24">
        <v>41353</v>
      </c>
    </row>
    <row r="50" spans="1:9" ht="15" x14ac:dyDescent="0.3">
      <c r="A50" s="4" t="s">
        <v>98</v>
      </c>
      <c r="B50" s="1" t="s">
        <v>108</v>
      </c>
      <c r="C50" s="1" t="str">
        <f>IF($A50&lt;&gt;"",VLOOKUP($A50,T_stock[],COLUMN()-1,FALSE),"")</f>
        <v>Fil</v>
      </c>
      <c r="D50" s="1" t="str">
        <f>IF($A50&lt;&gt;"",VLOOKUP($A50,T_stock[],COLUMN()-1,FALSE),"")</f>
        <v>Lastex blanc</v>
      </c>
      <c r="E50" s="1">
        <f>IF($A50&lt;&gt;"",VLOOKUP($A50,T_stock[],COLUMN()-1,FALSE),"")</f>
        <v>0</v>
      </c>
      <c r="F50" s="3">
        <f>IF($A50&lt;&gt;"",VLOOKUP($A50,T_stock[],COLUMN()-1,FALSE),"")</f>
        <v>0.85</v>
      </c>
      <c r="G50" s="3">
        <f>IF($A50&lt;&gt;"",VLOOKUP($A50,T_stock[],COLUMN()-1,FALSE),"")</f>
        <v>2.9</v>
      </c>
      <c r="H50" s="1">
        <v>10</v>
      </c>
      <c r="I50" s="24">
        <v>41353</v>
      </c>
    </row>
    <row r="51" spans="1:9" ht="15" x14ac:dyDescent="0.3">
      <c r="A51" s="4" t="s">
        <v>99</v>
      </c>
      <c r="B51" s="1" t="s">
        <v>108</v>
      </c>
      <c r="C51" s="1" t="str">
        <f>IF($A51&lt;&gt;"",VLOOKUP($A51,T_stock[],COLUMN()-1,FALSE),"")</f>
        <v>Fil</v>
      </c>
      <c r="D51" s="1" t="str">
        <f>IF($A51&lt;&gt;"",VLOOKUP($A51,T_stock[],COLUMN()-1,FALSE),"")</f>
        <v>Lastex noir</v>
      </c>
      <c r="E51" s="1">
        <f>IF($A51&lt;&gt;"",VLOOKUP($A51,T_stock[],COLUMN()-1,FALSE),"")</f>
        <v>0</v>
      </c>
      <c r="F51" s="3">
        <f>IF($A51&lt;&gt;"",VLOOKUP($A51,T_stock[],COLUMN()-1,FALSE),"")</f>
        <v>0.85</v>
      </c>
      <c r="G51" s="3">
        <f>IF($A51&lt;&gt;"",VLOOKUP($A51,T_stock[],COLUMN()-1,FALSE),"")</f>
        <v>2.9</v>
      </c>
      <c r="H51" s="1">
        <v>10</v>
      </c>
      <c r="I51" s="24">
        <v>41353</v>
      </c>
    </row>
    <row r="52" spans="1:9" ht="15" x14ac:dyDescent="0.3">
      <c r="A52" s="4" t="s">
        <v>99</v>
      </c>
      <c r="B52" s="1" t="s">
        <v>108</v>
      </c>
      <c r="C52" s="1" t="str">
        <f>IF($A52&lt;&gt;"",VLOOKUP($A52,T_stock[],COLUMN()-1,FALSE),"")</f>
        <v>Fil</v>
      </c>
      <c r="D52" s="1" t="str">
        <f>IF($A52&lt;&gt;"",VLOOKUP($A52,T_stock[],COLUMN()-1,FALSE),"")</f>
        <v>Lastex noir</v>
      </c>
      <c r="E52" s="1">
        <f>IF($A52&lt;&gt;"",VLOOKUP($A52,T_stock[],COLUMN()-1,FALSE),"")</f>
        <v>0</v>
      </c>
      <c r="F52" s="3">
        <f>IF($A52&lt;&gt;"",VLOOKUP($A52,T_stock[],COLUMN()-1,FALSE),"")</f>
        <v>0.85</v>
      </c>
      <c r="G52" s="3">
        <f>IF($A52&lt;&gt;"",VLOOKUP($A52,T_stock[],COLUMN()-1,FALSE),"")</f>
        <v>2.9</v>
      </c>
      <c r="H52" s="1">
        <v>5</v>
      </c>
      <c r="I52" s="24">
        <v>41353</v>
      </c>
    </row>
    <row r="53" spans="1:9" ht="15" x14ac:dyDescent="0.3">
      <c r="A53" s="4" t="s">
        <v>99</v>
      </c>
      <c r="B53" s="1" t="s">
        <v>108</v>
      </c>
      <c r="C53" s="1" t="str">
        <f>IF($A53&lt;&gt;"",VLOOKUP($A53,T_stock[],COLUMN()-1,FALSE),"")</f>
        <v>Fil</v>
      </c>
      <c r="D53" s="1" t="str">
        <f>IF($A53&lt;&gt;"",VLOOKUP($A53,T_stock[],COLUMN()-1,FALSE),"")</f>
        <v>Lastex noir</v>
      </c>
      <c r="E53" s="1">
        <f>IF($A53&lt;&gt;"",VLOOKUP($A53,T_stock[],COLUMN()-1,FALSE),"")</f>
        <v>0</v>
      </c>
      <c r="F53" s="3">
        <f>IF($A53&lt;&gt;"",VLOOKUP($A53,T_stock[],COLUMN()-1,FALSE),"")</f>
        <v>0.85</v>
      </c>
      <c r="G53" s="3">
        <f>IF($A53&lt;&gt;"",VLOOKUP($A53,T_stock[],COLUMN()-1,FALSE),"")</f>
        <v>2.9</v>
      </c>
      <c r="H53" s="1">
        <v>5</v>
      </c>
      <c r="I53" s="24">
        <v>41353</v>
      </c>
    </row>
    <row r="54" spans="1:9" ht="15" x14ac:dyDescent="0.3">
      <c r="A54" s="4" t="s">
        <v>100</v>
      </c>
      <c r="B54" s="1" t="s">
        <v>108</v>
      </c>
      <c r="C54" s="1" t="str">
        <f>IF($A54&lt;&gt;"",VLOOKUP($A54,T_stock[],COLUMN()-1,FALSE),"")</f>
        <v>Mercerie</v>
      </c>
      <c r="D54" s="1" t="str">
        <f>IF($A54&lt;&gt;"",VLOOKUP($A54,T_stock[],COLUMN()-1,FALSE),"")</f>
        <v>Attache bretelle blanche</v>
      </c>
      <c r="E54" s="1">
        <f>IF($A54&lt;&gt;"",VLOOKUP($A54,T_stock[],COLUMN()-1,FALSE),"")</f>
        <v>0</v>
      </c>
      <c r="F54" s="3">
        <f>IF($A54&lt;&gt;"",VLOOKUP($A54,T_stock[],COLUMN()-1,FALSE),"")</f>
        <v>2.6</v>
      </c>
      <c r="G54" s="3">
        <f>IF($A54&lt;&gt;"",VLOOKUP($A54,T_stock[],COLUMN()-1,FALSE),"")</f>
        <v>7.1</v>
      </c>
      <c r="H54" s="1">
        <v>5</v>
      </c>
      <c r="I54" s="24">
        <v>41353</v>
      </c>
    </row>
    <row r="55" spans="1:9" ht="15" x14ac:dyDescent="0.3">
      <c r="A55" s="4" t="s">
        <v>101</v>
      </c>
      <c r="B55" s="1" t="s">
        <v>108</v>
      </c>
      <c r="C55" s="1" t="str">
        <f>IF($A55&lt;&gt;"",VLOOKUP($A55,T_stock[],COLUMN()-1,FALSE),"")</f>
        <v>Mercerie</v>
      </c>
      <c r="D55" s="1" t="str">
        <f>IF($A55&lt;&gt;"",VLOOKUP($A55,T_stock[],COLUMN()-1,FALSE),"")</f>
        <v>Craie blanche</v>
      </c>
      <c r="E55" s="1">
        <f>IF($A55&lt;&gt;"",VLOOKUP($A55,T_stock[],COLUMN()-1,FALSE),"")</f>
        <v>0</v>
      </c>
      <c r="F55" s="3">
        <f>IF($A55&lt;&gt;"",VLOOKUP($A55,T_stock[],COLUMN()-1,FALSE),"")</f>
        <v>0.7</v>
      </c>
      <c r="G55" s="3">
        <f>IF($A55&lt;&gt;"",VLOOKUP($A55,T_stock[],COLUMN()-1,FALSE),"")</f>
        <v>2.5</v>
      </c>
      <c r="H55" s="1">
        <v>5</v>
      </c>
      <c r="I55" s="24">
        <v>41353</v>
      </c>
    </row>
    <row r="56" spans="1:9" ht="15" x14ac:dyDescent="0.3">
      <c r="A56" s="4" t="s">
        <v>101</v>
      </c>
      <c r="B56" s="1" t="s">
        <v>108</v>
      </c>
      <c r="C56" s="1" t="str">
        <f>IF($A56&lt;&gt;"",VLOOKUP($A56,T_stock[],COLUMN()-1,FALSE),"")</f>
        <v>Mercerie</v>
      </c>
      <c r="D56" s="1" t="str">
        <f>IF($A56&lt;&gt;"",VLOOKUP($A56,T_stock[],COLUMN()-1,FALSE),"")</f>
        <v>Craie blanche</v>
      </c>
      <c r="E56" s="1">
        <f>IF($A56&lt;&gt;"",VLOOKUP($A56,T_stock[],COLUMN()-1,FALSE),"")</f>
        <v>0</v>
      </c>
      <c r="F56" s="3">
        <f>IF($A56&lt;&gt;"",VLOOKUP($A56,T_stock[],COLUMN()-1,FALSE),"")</f>
        <v>0.7</v>
      </c>
      <c r="G56" s="3">
        <f>IF($A56&lt;&gt;"",VLOOKUP($A56,T_stock[],COLUMN()-1,FALSE),"")</f>
        <v>2.5</v>
      </c>
      <c r="H56" s="1">
        <v>5</v>
      </c>
      <c r="I56" s="24">
        <v>41353</v>
      </c>
    </row>
    <row r="57" spans="1:9" ht="15" x14ac:dyDescent="0.3">
      <c r="A57" s="4" t="s">
        <v>102</v>
      </c>
      <c r="B57" s="1" t="s">
        <v>108</v>
      </c>
      <c r="C57" s="1" t="str">
        <f>IF($A57&lt;&gt;"",VLOOKUP($A57,T_stock[],COLUMN()-1,FALSE),"")</f>
        <v>Mercerie</v>
      </c>
      <c r="D57" s="1" t="str">
        <f>IF($A57&lt;&gt;"",VLOOKUP($A57,T_stock[],COLUMN()-1,FALSE),"")</f>
        <v>Aimant</v>
      </c>
      <c r="E57" s="1">
        <f>IF($A57&lt;&gt;"",VLOOKUP($A57,T_stock[],COLUMN()-1,FALSE),"")</f>
        <v>0</v>
      </c>
      <c r="F57" s="3">
        <f>IF($A57&lt;&gt;"",VLOOKUP($A57,T_stock[],COLUMN()-1,FALSE),"")</f>
        <v>1.02</v>
      </c>
      <c r="G57" s="3">
        <f>IF($A57&lt;&gt;"",VLOOKUP($A57,T_stock[],COLUMN()-1,FALSE),"")</f>
        <v>3.1</v>
      </c>
      <c r="H57" s="1">
        <v>5</v>
      </c>
      <c r="I57" s="24">
        <v>41353</v>
      </c>
    </row>
    <row r="58" spans="1:9" ht="15" x14ac:dyDescent="0.3">
      <c r="A58" s="4" t="s">
        <v>103</v>
      </c>
      <c r="B58" s="1" t="s">
        <v>108</v>
      </c>
      <c r="C58" s="1" t="str">
        <f>IF($A58&lt;&gt;"",VLOOKUP($A58,T_stock[],COLUMN()-1,FALSE),"")</f>
        <v>Mercerie</v>
      </c>
      <c r="D58" s="1" t="str">
        <f>IF($A58&lt;&gt;"",VLOOKUP($A58,T_stock[],COLUMN()-1,FALSE),"")</f>
        <v>Pelote épingles</v>
      </c>
      <c r="E58" s="1">
        <f>IF($A58&lt;&gt;"",VLOOKUP($A58,T_stock[],COLUMN()-1,FALSE),"")</f>
        <v>0</v>
      </c>
      <c r="F58" s="3">
        <f>IF($A58&lt;&gt;"",VLOOKUP($A58,T_stock[],COLUMN()-1,FALSE),"")</f>
        <v>7.64</v>
      </c>
      <c r="G58" s="3">
        <f>IF($A58&lt;&gt;"",VLOOKUP($A58,T_stock[],COLUMN()-1,FALSE),"")</f>
        <v>18.5</v>
      </c>
      <c r="H58" s="1">
        <v>1</v>
      </c>
      <c r="I58" s="24">
        <v>41353</v>
      </c>
    </row>
    <row r="59" spans="1:9" ht="15" x14ac:dyDescent="0.3">
      <c r="A59" s="4" t="s">
        <v>104</v>
      </c>
      <c r="B59" s="1" t="s">
        <v>108</v>
      </c>
      <c r="C59" s="1" t="str">
        <f>IF($A59&lt;&gt;"",VLOOKUP($A59,T_stock[],COLUMN()-1,FALSE),"")</f>
        <v>Mercerie</v>
      </c>
      <c r="D59" s="1" t="str">
        <f>IF($A59&lt;&gt;"",VLOOKUP($A59,T_stock[],COLUMN()-1,FALSE),"")</f>
        <v>Epingles Bohin 100g</v>
      </c>
      <c r="E59" s="1">
        <f>IF($A59&lt;&gt;"",VLOOKUP($A59,T_stock[],COLUMN()-1,FALSE),"")</f>
        <v>4</v>
      </c>
      <c r="F59" s="3">
        <f>IF($A59&lt;&gt;"",VLOOKUP($A59,T_stock[],COLUMN()-1,FALSE),"")</f>
        <v>5.8</v>
      </c>
      <c r="G59" s="3">
        <f>IF($A59&lt;&gt;"",VLOOKUP($A59,T_stock[],COLUMN()-1,FALSE),"")</f>
        <v>16</v>
      </c>
      <c r="H59" s="1">
        <v>5</v>
      </c>
      <c r="I59" s="24">
        <v>41353</v>
      </c>
    </row>
    <row r="60" spans="1:9" ht="15" x14ac:dyDescent="0.3">
      <c r="A60" s="4" t="s">
        <v>105</v>
      </c>
      <c r="B60" s="1" t="s">
        <v>108</v>
      </c>
      <c r="C60" s="1" t="str">
        <f>IF($A60&lt;&gt;"",VLOOKUP($A60,T_stock[],COLUMN()-1,FALSE),"")</f>
        <v>Mercerie</v>
      </c>
      <c r="D60" s="1" t="str">
        <f>IF($A60&lt;&gt;"",VLOOKUP($A60,T_stock[],COLUMN()-1,FALSE),"")</f>
        <v>Epingles tête verre</v>
      </c>
      <c r="E60" s="1" t="str">
        <f>IF($A60&lt;&gt;"",VLOOKUP($A60,T_stock[],COLUMN()-1,FALSE),"")</f>
        <v>30x0,60</v>
      </c>
      <c r="F60" s="3">
        <f>IF($A60&lt;&gt;"",VLOOKUP($A60,T_stock[],COLUMN()-1,FALSE),"")</f>
        <v>1.76</v>
      </c>
      <c r="G60" s="3">
        <f>IF($A60&lt;&gt;"",VLOOKUP($A60,T_stock[],COLUMN()-1,FALSE),"")</f>
        <v>5.5</v>
      </c>
      <c r="H60" s="1">
        <v>5</v>
      </c>
      <c r="I60" s="24">
        <v>41353</v>
      </c>
    </row>
    <row r="61" spans="1:9" ht="15" x14ac:dyDescent="0.3">
      <c r="A61" s="4" t="s">
        <v>106</v>
      </c>
      <c r="B61" s="1" t="s">
        <v>108</v>
      </c>
      <c r="C61" s="1" t="str">
        <f>IF($A61&lt;&gt;"",VLOOKUP($A61,T_stock[],COLUMN()-1,FALSE),"")</f>
        <v>Mercerie</v>
      </c>
      <c r="D61" s="1" t="str">
        <f>IF($A61&lt;&gt;"",VLOOKUP($A61,T_stock[],COLUMN()-1,FALSE),"")</f>
        <v>Epingles Bohin 50g</v>
      </c>
      <c r="E61" s="28" t="s">
        <v>143</v>
      </c>
      <c r="F61" s="3">
        <f>IF($A61&lt;&gt;"",VLOOKUP($A61,T_stock[],COLUMN()-1,FALSE),"")</f>
        <v>2.9</v>
      </c>
      <c r="G61" s="3">
        <f>IF($A61&lt;&gt;"",VLOOKUP($A61,T_stock[],COLUMN()-1,FALSE),"")</f>
        <v>8.6999999999999993</v>
      </c>
      <c r="H61" s="1">
        <v>5</v>
      </c>
      <c r="I61" s="24">
        <v>41353</v>
      </c>
    </row>
    <row r="62" spans="1:9" ht="15" x14ac:dyDescent="0.3">
      <c r="A62" s="4" t="s">
        <v>107</v>
      </c>
      <c r="B62" s="1" t="s">
        <v>108</v>
      </c>
      <c r="C62" s="1" t="str">
        <f>IF($A62&lt;&gt;"",VLOOKUP($A62,T_stock[],COLUMN()-1,FALSE),"")</f>
        <v>Mercerie</v>
      </c>
      <c r="D62" s="1" t="str">
        <f>IF($A62&lt;&gt;"",VLOOKUP($A62,T_stock[],COLUMN()-1,FALSE),"")</f>
        <v>Remailleur</v>
      </c>
      <c r="E62" s="1">
        <f>IF($A62&lt;&gt;"",VLOOKUP($A62,T_stock[],COLUMN()-1,FALSE),"")</f>
        <v>0</v>
      </c>
      <c r="F62" s="3">
        <f>IF($A62&lt;&gt;"",VLOOKUP($A62,T_stock[],COLUMN()-1,FALSE),"")</f>
        <v>2.0499999999999998</v>
      </c>
      <c r="G62" s="3">
        <f>IF($A62&lt;&gt;"",VLOOKUP($A62,T_stock[],COLUMN()-1,FALSE),"")</f>
        <v>6.1</v>
      </c>
      <c r="H62" s="1">
        <v>5</v>
      </c>
      <c r="I62" s="24">
        <v>41353</v>
      </c>
    </row>
    <row r="63" spans="1:9" ht="15" x14ac:dyDescent="0.3">
      <c r="A63" s="4" t="s">
        <v>154</v>
      </c>
      <c r="B63" s="1" t="s">
        <v>16</v>
      </c>
      <c r="C63" s="1" t="str">
        <f>IF($A63&lt;&gt;"",VLOOKUP($A63,T_stock[],COLUMN()-1,FALSE),"")</f>
        <v>Fil</v>
      </c>
      <c r="D63" s="1" t="str">
        <f>IF($A63&lt;&gt;"",VLOOKUP($A63,T_stock[],COLUMN()-1,FALSE),"")</f>
        <v>St Pierre marine</v>
      </c>
      <c r="E63" s="1">
        <f>IF($A63&lt;&gt;"",VLOOKUP($A63,T_stock[],COLUMN()-1,FALSE),"")</f>
        <v>0</v>
      </c>
      <c r="F63" s="3">
        <f>IF($A63&lt;&gt;"",VLOOKUP($A63,T_stock[],COLUMN()-1,FALSE),"")</f>
        <v>0.7</v>
      </c>
      <c r="G63" s="3">
        <f>IF($A63&lt;&gt;"",VLOOKUP($A63,T_stock[],COLUMN()-1,FALSE),"")</f>
        <v>2.1</v>
      </c>
      <c r="H63" s="1">
        <v>5</v>
      </c>
      <c r="I63" s="24">
        <v>41353</v>
      </c>
    </row>
    <row r="64" spans="1:9" ht="15" x14ac:dyDescent="0.3">
      <c r="A64" s="4" t="s">
        <v>155</v>
      </c>
      <c r="B64" s="1" t="s">
        <v>16</v>
      </c>
      <c r="C64" s="1" t="str">
        <f>IF($A64&lt;&gt;"",VLOOKUP($A64,T_stock[],COLUMN()-1,FALSE),"")</f>
        <v>Fil</v>
      </c>
      <c r="D64" s="1" t="str">
        <f>IF($A64&lt;&gt;"",VLOOKUP($A64,T_stock[],COLUMN()-1,FALSE),"")</f>
        <v>St Pierre blanc</v>
      </c>
      <c r="E64" s="1">
        <f>IF($A64&lt;&gt;"",VLOOKUP($A64,T_stock[],COLUMN()-1,FALSE),"")</f>
        <v>0</v>
      </c>
      <c r="F64" s="3">
        <f>IF($A64&lt;&gt;"",VLOOKUP($A64,T_stock[],COLUMN()-1,FALSE),"")</f>
        <v>0.7</v>
      </c>
      <c r="G64" s="3">
        <f>IF($A64&lt;&gt;"",VLOOKUP($A64,T_stock[],COLUMN()-1,FALSE),"")</f>
        <v>2.1</v>
      </c>
      <c r="H64" s="1">
        <v>5</v>
      </c>
      <c r="I64" s="24">
        <v>41354</v>
      </c>
    </row>
    <row r="65" spans="1:9" ht="15" x14ac:dyDescent="0.3">
      <c r="A65" s="4" t="s">
        <v>180</v>
      </c>
      <c r="B65" s="1" t="s">
        <v>16</v>
      </c>
      <c r="C65" s="1" t="str">
        <f>IF($A65&lt;&gt;"",VLOOKUP($A65,T_stock[],COLUMN()-1,FALSE),"")</f>
        <v>Fil</v>
      </c>
      <c r="D65" s="1" t="str">
        <f>IF($A65&lt;&gt;"",VLOOKUP($A65,T_stock[],COLUMN()-1,FALSE),"")</f>
        <v>St Pierre noir</v>
      </c>
      <c r="E65" s="1">
        <f>IF($A65&lt;&gt;"",VLOOKUP($A65,T_stock[],COLUMN()-1,FALSE),"")</f>
        <v>0</v>
      </c>
      <c r="F65" s="3">
        <f>IF($A65&lt;&gt;"",VLOOKUP($A65,T_stock[],COLUMN()-1,FALSE),"")</f>
        <v>0.7</v>
      </c>
      <c r="G65" s="3">
        <f>IF($A65&lt;&gt;"",VLOOKUP($A65,T_stock[],COLUMN()-1,FALSE),"")</f>
        <v>2.1</v>
      </c>
      <c r="H65" s="1">
        <v>5</v>
      </c>
      <c r="I65" s="24">
        <v>41355</v>
      </c>
    </row>
    <row r="66" spans="1:9" ht="15" x14ac:dyDescent="0.3">
      <c r="A66" s="4" t="s">
        <v>197</v>
      </c>
      <c r="B66" s="1" t="s">
        <v>16</v>
      </c>
      <c r="C66" s="1" t="str">
        <f>IF($A66&lt;&gt;"",VLOOKUP($A66,T_stock[],COLUMN()-1,FALSE),"")</f>
        <v>Fil</v>
      </c>
      <c r="D66" s="1" t="str">
        <f>IF($A66&lt;&gt;"",VLOOKUP($A66,T_stock[],COLUMN()-1,FALSE),"")</f>
        <v>Câblé cheval vert blanc</v>
      </c>
      <c r="E66" s="1">
        <f>IF($A66&lt;&gt;"",VLOOKUP($A66,T_stock[],COLUMN()-1,FALSE),"")</f>
        <v>40</v>
      </c>
      <c r="F66" s="3">
        <f>IF($A66&lt;&gt;"",VLOOKUP($A66,T_stock[],COLUMN()-1,FALSE),"")</f>
        <v>3.58</v>
      </c>
      <c r="G66" s="3">
        <f>IF($A66&lt;&gt;"",VLOOKUP($A66,T_stock[],COLUMN()-1,FALSE),"")</f>
        <v>10.7</v>
      </c>
      <c r="H66" s="27">
        <v>1</v>
      </c>
      <c r="I66" s="24"/>
    </row>
    <row r="67" spans="1:9" ht="15" x14ac:dyDescent="0.3">
      <c r="A67" s="4" t="s">
        <v>200</v>
      </c>
      <c r="B67" s="1" t="s">
        <v>16</v>
      </c>
      <c r="C67" s="1" t="str">
        <f>IF($A67&lt;&gt;"",VLOOKUP($A67,T_stock[],COLUMN()-1,FALSE),"")</f>
        <v>Fil</v>
      </c>
      <c r="D67" s="1" t="str">
        <f>IF($A67&lt;&gt;"",VLOOKUP($A67,T_stock[],COLUMN()-1,FALSE),"")</f>
        <v>Câblé cheval vert noir</v>
      </c>
      <c r="E67" s="1">
        <f>IF($A67&lt;&gt;"",VLOOKUP($A67,T_stock[],COLUMN()-1,FALSE),"")</f>
        <v>40</v>
      </c>
      <c r="F67" s="3">
        <f>IF($A67&lt;&gt;"",VLOOKUP($A67,T_stock[],COLUMN()-1,FALSE),"")</f>
        <v>3.58</v>
      </c>
      <c r="G67" s="3">
        <f>IF($A67&lt;&gt;"",VLOOKUP($A67,T_stock[],COLUMN()-1,FALSE),"")</f>
        <v>10.7</v>
      </c>
      <c r="H67" s="27">
        <v>1</v>
      </c>
      <c r="I67" s="24"/>
    </row>
    <row r="68" spans="1:9" ht="15" x14ac:dyDescent="0.3">
      <c r="A68" s="4" t="s">
        <v>201</v>
      </c>
      <c r="B68" s="1" t="s">
        <v>16</v>
      </c>
      <c r="C68" s="1" t="str">
        <f>IF($A68&lt;&gt;"",VLOOKUP($A68,T_stock[],COLUMN()-1,FALSE),"")</f>
        <v>Fil</v>
      </c>
      <c r="D68" s="1" t="str">
        <f>IF($A68&lt;&gt;"",VLOOKUP($A68,T_stock[],COLUMN()-1,FALSE),"")</f>
        <v>Câblé cheval vert blanc</v>
      </c>
      <c r="E68" s="1">
        <f>IF($A68&lt;&gt;"",VLOOKUP($A68,T_stock[],COLUMN()-1,FALSE),"")</f>
        <v>50</v>
      </c>
      <c r="F68" s="3">
        <f>IF($A68&lt;&gt;"",VLOOKUP($A68,T_stock[],COLUMN()-1,FALSE),"")</f>
        <v>3.58</v>
      </c>
      <c r="G68" s="3">
        <f>IF($A68&lt;&gt;"",VLOOKUP($A68,T_stock[],COLUMN()-1,FALSE),"")</f>
        <v>10.7</v>
      </c>
      <c r="H68" s="27">
        <v>1</v>
      </c>
      <c r="I68" s="24"/>
    </row>
    <row r="69" spans="1:9" ht="15" x14ac:dyDescent="0.3">
      <c r="A69" s="4" t="s">
        <v>202</v>
      </c>
      <c r="B69" s="1" t="s">
        <v>16</v>
      </c>
      <c r="C69" s="1" t="str">
        <f>IF($A69&lt;&gt;"",VLOOKUP($A69,T_stock[],COLUMN()-1,FALSE),"")</f>
        <v>Fil</v>
      </c>
      <c r="D69" s="1" t="str">
        <f>IF($A69&lt;&gt;"",VLOOKUP($A69,T_stock[],COLUMN()-1,FALSE),"")</f>
        <v>Câblé cheval vert noir</v>
      </c>
      <c r="E69" s="1">
        <f>IF($A69&lt;&gt;"",VLOOKUP($A69,T_stock[],COLUMN()-1,FALSE),"")</f>
        <v>50</v>
      </c>
      <c r="F69" s="3">
        <f>IF($A69&lt;&gt;"",VLOOKUP($A69,T_stock[],COLUMN()-1,FALSE),"")</f>
        <v>3.58</v>
      </c>
      <c r="G69" s="3">
        <f>IF($A69&lt;&gt;"",VLOOKUP($A69,T_stock[],COLUMN()-1,FALSE),"")</f>
        <v>10.7</v>
      </c>
      <c r="H69" s="27">
        <v>1</v>
      </c>
      <c r="I69" s="24"/>
    </row>
    <row r="70" spans="1:9" ht="15" x14ac:dyDescent="0.3">
      <c r="A70" s="4" t="s">
        <v>199</v>
      </c>
      <c r="B70" s="1" t="s">
        <v>16</v>
      </c>
      <c r="C70" s="1" t="str">
        <f>IF($A70&lt;&gt;"",VLOOKUP($A70,T_stock[],COLUMN()-1,FALSE),"")</f>
        <v>Mercerie</v>
      </c>
      <c r="D70" s="1" t="str">
        <f>IF($A70&lt;&gt;"",VLOOKUP($A70,T_stock[],COLUMN()-1,FALSE),"")</f>
        <v>Mètre automatic</v>
      </c>
      <c r="E70" s="1" t="str">
        <f>IF($A70&lt;&gt;"",VLOOKUP($A70,T_stock[],COLUMN()-1,FALSE),"")</f>
        <v>maxi</v>
      </c>
      <c r="F70" s="3">
        <f>IF($A70&lt;&gt;"",VLOOKUP($A70,T_stock[],COLUMN()-1,FALSE),"")</f>
        <v>2.4500000000000002</v>
      </c>
      <c r="G70" s="3">
        <f>IF($A70&lt;&gt;"",VLOOKUP($A70,T_stock[],COLUMN()-1,FALSE),"")</f>
        <v>6.4</v>
      </c>
      <c r="H70" s="27">
        <v>1</v>
      </c>
      <c r="I70" s="24"/>
    </row>
    <row r="71" spans="1:9" ht="15" x14ac:dyDescent="0.3">
      <c r="A71" s="4" t="s">
        <v>203</v>
      </c>
      <c r="B71" s="1" t="s">
        <v>16</v>
      </c>
      <c r="C71" s="1" t="str">
        <f>IF($A71&lt;&gt;"",VLOOKUP($A71,T_stock[],COLUMN()-1,FALSE),"")</f>
        <v>Motif</v>
      </c>
      <c r="D71" s="1" t="str">
        <f>IF($A71&lt;&gt;"",VLOOKUP($A71,T_stock[],COLUMN()-1,FALSE),"")</f>
        <v>Chouette</v>
      </c>
      <c r="E71" s="1">
        <f>IF($A71&lt;&gt;"",VLOOKUP($A71,T_stock[],COLUMN()-1,FALSE),"")</f>
        <v>0</v>
      </c>
      <c r="F71" s="3">
        <f>IF($A71&lt;&gt;"",VLOOKUP($A71,T_stock[],COLUMN()-1,FALSE),"")</f>
        <v>1.75</v>
      </c>
      <c r="G71" s="3">
        <f>IF($A71&lt;&gt;"",VLOOKUP($A71,T_stock[],COLUMN()-1,FALSE),"")</f>
        <v>5.2</v>
      </c>
      <c r="H71" s="1">
        <v>1</v>
      </c>
      <c r="I71" s="24"/>
    </row>
    <row r="72" spans="1:9" ht="15" x14ac:dyDescent="0.3">
      <c r="A72" s="17" t="s">
        <v>204</v>
      </c>
      <c r="B72" s="7" t="s">
        <v>16</v>
      </c>
      <c r="C72" s="7" t="str">
        <f>IF($A72&lt;&gt;"",VLOOKUP($A72,T_stock[],COLUMN()-1,FALSE),"")</f>
        <v>Mercerie</v>
      </c>
      <c r="D72" s="7" t="str">
        <f>IF($A72&lt;&gt;"",VLOOKUP($A72,T_stock[],COLUMN()-1,FALSE),"")</f>
        <v>Mètre ruban</v>
      </c>
      <c r="E72" s="7" t="str">
        <f>IF($A72&lt;&gt;"",VLOOKUP($A72,T_stock[],COLUMN()-1,FALSE),"")</f>
        <v>junior</v>
      </c>
      <c r="F72" s="8">
        <f>IF($A72&lt;&gt;"",VLOOKUP($A72,T_stock[],COLUMN()-1,FALSE),"")</f>
        <v>1.27</v>
      </c>
      <c r="G72" s="8">
        <f>IF($A72&lt;&gt;"",VLOOKUP($A72,T_stock[],COLUMN()-1,FALSE),"")</f>
        <v>4.5</v>
      </c>
      <c r="H72" s="7">
        <v>1</v>
      </c>
      <c r="I72" s="25"/>
    </row>
    <row r="73" spans="1:9" ht="15" x14ac:dyDescent="0.3">
      <c r="A73" s="17" t="s">
        <v>205</v>
      </c>
      <c r="B73" s="7" t="s">
        <v>16</v>
      </c>
      <c r="C73" s="7" t="str">
        <f>IF($A73&lt;&gt;"",VLOOKUP($A73,T_stock[],COLUMN()-1,FALSE),"")</f>
        <v>Motif</v>
      </c>
      <c r="D73" s="7" t="str">
        <f>IF($A73&lt;&gt;"",VLOOKUP($A73,T_stock[],COLUMN()-1,FALSE),"")</f>
        <v>Strass</v>
      </c>
      <c r="E73" s="7">
        <f>IF($A73&lt;&gt;"",VLOOKUP($A73,T_stock[],COLUMN()-1,FALSE),"")</f>
        <v>0</v>
      </c>
      <c r="F73" s="8">
        <f>IF($A73&lt;&gt;"",VLOOKUP($A73,T_stock[],COLUMN()-1,FALSE),"")</f>
        <v>1.92</v>
      </c>
      <c r="G73" s="8">
        <f>IF($A73&lt;&gt;"",VLOOKUP($A73,T_stock[],COLUMN()-1,FALSE),"")</f>
        <v>5.8</v>
      </c>
      <c r="H73" s="7">
        <v>2</v>
      </c>
      <c r="I73" s="25"/>
    </row>
    <row r="74" spans="1:9" ht="15" x14ac:dyDescent="0.3">
      <c r="A74" s="17" t="s">
        <v>208</v>
      </c>
      <c r="B74" s="7" t="s">
        <v>16</v>
      </c>
      <c r="C74" s="7" t="str">
        <f>IF($A74&lt;&gt;"",VLOOKUP($A74,T_stock[],COLUMN()-1,FALSE),"")</f>
        <v>Mercerie</v>
      </c>
      <c r="D74" s="7" t="str">
        <f>IF($A74&lt;&gt;"",VLOOKUP($A74,T_stock[],COLUMN()-1,FALSE),"")</f>
        <v>Mètre automatic</v>
      </c>
      <c r="E74" s="7" t="str">
        <f>IF($A74&lt;&gt;"",VLOOKUP($A74,T_stock[],COLUMN()-1,FALSE),"")</f>
        <v>mini</v>
      </c>
      <c r="F74" s="8">
        <f>IF($A74&lt;&gt;"",VLOOKUP($A74,T_stock[],COLUMN()-1,FALSE),"")</f>
        <v>2.2000000000000002</v>
      </c>
      <c r="G74" s="8">
        <f>IF($A74&lt;&gt;"",VLOOKUP($A74,T_stock[],COLUMN()-1,FALSE),"")</f>
        <v>5.6</v>
      </c>
      <c r="H74" s="7">
        <v>1</v>
      </c>
      <c r="I74" s="25"/>
    </row>
    <row r="75" spans="1:9" ht="15" x14ac:dyDescent="0.3">
      <c r="A75" s="17" t="s">
        <v>214</v>
      </c>
      <c r="B75" s="7" t="s">
        <v>16</v>
      </c>
      <c r="C75" s="7" t="str">
        <f>IF($A75&lt;&gt;"",VLOOKUP($A75,T_stock[],COLUMN()-1,FALSE),"")</f>
        <v>Motif</v>
      </c>
      <c r="D75" s="7" t="str">
        <f>IF($A75&lt;&gt;"",VLOOKUP($A75,T_stock[],COLUMN()-1,FALSE),"")</f>
        <v>Papillon</v>
      </c>
      <c r="E75" s="7">
        <f>IF($A75&lt;&gt;"",VLOOKUP($A75,T_stock[],COLUMN()-1,FALSE),"")</f>
        <v>0</v>
      </c>
      <c r="F75" s="8">
        <f>IF($A75&lt;&gt;"",VLOOKUP($A75,T_stock[],COLUMN()-1,FALSE),"")</f>
        <v>1.42</v>
      </c>
      <c r="G75" s="8">
        <f>IF($A75&lt;&gt;"",VLOOKUP($A75,T_stock[],COLUMN()-1,FALSE),"")</f>
        <v>4.2</v>
      </c>
      <c r="H75" s="7">
        <v>1</v>
      </c>
      <c r="I75" s="25"/>
    </row>
    <row r="76" spans="1:9" ht="15" x14ac:dyDescent="0.3">
      <c r="A76" s="17" t="s">
        <v>215</v>
      </c>
      <c r="B76" s="7" t="s">
        <v>16</v>
      </c>
      <c r="C76" s="7" t="str">
        <f>IF($A76&lt;&gt;"",VLOOKUP($A76,T_stock[],COLUMN()-1,FALSE),"")</f>
        <v>Motif</v>
      </c>
      <c r="D76" s="7" t="str">
        <f>IF($A76&lt;&gt;"",VLOOKUP($A76,T_stock[],COLUMN()-1,FALSE),"")</f>
        <v>Mouton</v>
      </c>
      <c r="E76" s="7">
        <f>IF($A76&lt;&gt;"",VLOOKUP($A76,T_stock[],COLUMN()-1,FALSE),"")</f>
        <v>0</v>
      </c>
      <c r="F76" s="8">
        <f>IF($A76&lt;&gt;"",VLOOKUP($A76,T_stock[],COLUMN()-1,FALSE),"")</f>
        <v>2.0499999999999998</v>
      </c>
      <c r="G76" s="8">
        <f>IF($A76&lt;&gt;"",VLOOKUP($A76,T_stock[],COLUMN()-1,FALSE),"")</f>
        <v>6.1</v>
      </c>
      <c r="H76" s="7">
        <v>1</v>
      </c>
      <c r="I76" s="25"/>
    </row>
    <row r="77" spans="1:9" ht="15" x14ac:dyDescent="0.3">
      <c r="A77" s="17" t="s">
        <v>207</v>
      </c>
      <c r="B77" s="7" t="s">
        <v>16</v>
      </c>
      <c r="C77" s="7" t="str">
        <f>IF($A77&lt;&gt;"",VLOOKUP($A77,T_stock[],COLUMN()-1,FALSE),"")</f>
        <v>Ciseaux</v>
      </c>
      <c r="D77" s="7" t="str">
        <f>IF($A77&lt;&gt;"",VLOOKUP($A77,T_stock[],COLUMN()-1,FALSE),"")</f>
        <v>Fiskars universel</v>
      </c>
      <c r="E77" s="7" t="str">
        <f>IF($A77&lt;&gt;"",VLOOKUP($A77,T_stock[],COLUMN()-1,FALSE),"")</f>
        <v>21cm</v>
      </c>
      <c r="F77" s="8">
        <f>IF($A77&lt;&gt;"",VLOOKUP($A77,T_stock[],COLUMN()-1,FALSE),"")</f>
        <v>6.86</v>
      </c>
      <c r="G77" s="8">
        <f>IF($A77&lt;&gt;"",VLOOKUP($A77,T_stock[],COLUMN()-1,FALSE),"")</f>
        <v>20.5</v>
      </c>
      <c r="H77" s="7">
        <v>1</v>
      </c>
      <c r="I77" s="25"/>
    </row>
    <row r="78" spans="1:9" ht="15" x14ac:dyDescent="0.3">
      <c r="A78" s="17" t="s">
        <v>213</v>
      </c>
      <c r="B78" s="7" t="s">
        <v>16</v>
      </c>
      <c r="C78" s="7" t="str">
        <f>IF($A78&lt;&gt;"",VLOOKUP($A78,T_stock[],COLUMN()-1,FALSE),"")</f>
        <v>Mercerie</v>
      </c>
      <c r="D78" s="7" t="str">
        <f>IF($A78&lt;&gt;"",VLOOKUP($A78,T_stock[],COLUMN()-1,FALSE),"")</f>
        <v>Fermoir Julia</v>
      </c>
      <c r="E78" s="7" t="str">
        <f>IF($A78&lt;&gt;"",VLOOKUP($A78,T_stock[],COLUMN()-1,FALSE),"")</f>
        <v>petit</v>
      </c>
      <c r="F78" s="8">
        <f>IF($A78&lt;&gt;"",VLOOKUP($A78,T_stock[],COLUMN()-1,FALSE),"")</f>
        <v>2.0499999999999998</v>
      </c>
      <c r="G78" s="8">
        <f>IF($A78&lt;&gt;"",VLOOKUP($A78,T_stock[],COLUMN()-1,FALSE),"")</f>
        <v>6.1</v>
      </c>
      <c r="H78" s="7">
        <v>2</v>
      </c>
      <c r="I78" s="25"/>
    </row>
    <row r="79" spans="1:9" ht="15" x14ac:dyDescent="0.3">
      <c r="A79" s="17" t="s">
        <v>209</v>
      </c>
      <c r="B79" s="7" t="s">
        <v>16</v>
      </c>
      <c r="C79" s="7" t="str">
        <f>IF($A79&lt;&gt;"",VLOOKUP($A79,T_stock[],COLUMN()-1,FALSE),"")</f>
        <v>Mercerie</v>
      </c>
      <c r="D79" s="7" t="str">
        <f>IF($A79&lt;&gt;"",VLOOKUP($A79,T_stock[],COLUMN()-1,FALSE),"")</f>
        <v>Pelote tomate</v>
      </c>
      <c r="E79" s="7">
        <f>IF($A79&lt;&gt;"",VLOOKUP($A79,T_stock[],COLUMN()-1,FALSE),"")</f>
        <v>0</v>
      </c>
      <c r="F79" s="8">
        <f>IF($A79&lt;&gt;"",VLOOKUP($A79,T_stock[],COLUMN()-1,FALSE),"")</f>
        <v>1.61</v>
      </c>
      <c r="G79" s="8">
        <f>IF($A79&lt;&gt;"",VLOOKUP($A79,T_stock[],COLUMN()-1,FALSE),"")</f>
        <v>5.5</v>
      </c>
      <c r="H79" s="7">
        <v>1</v>
      </c>
      <c r="I79" s="25"/>
    </row>
    <row r="80" spans="1:9" ht="15" x14ac:dyDescent="0.3">
      <c r="A80" s="17" t="s">
        <v>212</v>
      </c>
      <c r="B80" s="7" t="s">
        <v>16</v>
      </c>
      <c r="C80" s="7" t="str">
        <f>IF($A80&lt;&gt;"",VLOOKUP($A80,T_stock[],COLUMN()-1,FALSE),"")</f>
        <v>Mercerie</v>
      </c>
      <c r="D80" s="7" t="str">
        <f>IF($A80&lt;&gt;"",VLOOKUP($A80,T_stock[],COLUMN()-1,FALSE),"")</f>
        <v>Fermoir Emilia</v>
      </c>
      <c r="E80" s="7" t="str">
        <f>IF($A80&lt;&gt;"",VLOOKUP($A80,T_stock[],COLUMN()-1,FALSE),"")</f>
        <v>moyen</v>
      </c>
      <c r="F80" s="8">
        <f>IF($A80&lt;&gt;"",VLOOKUP($A80,T_stock[],COLUMN()-1,FALSE),"")</f>
        <v>2.4500000000000002</v>
      </c>
      <c r="G80" s="8">
        <f>IF($A80&lt;&gt;"",VLOOKUP($A80,T_stock[],COLUMN()-1,FALSE),"")</f>
        <v>7.3</v>
      </c>
      <c r="H80" s="7">
        <v>2</v>
      </c>
      <c r="I80" s="25"/>
    </row>
    <row r="81" spans="1:9" ht="15" x14ac:dyDescent="0.3">
      <c r="A81" s="17" t="s">
        <v>211</v>
      </c>
      <c r="B81" s="7" t="s">
        <v>16</v>
      </c>
      <c r="C81" s="7" t="str">
        <f>IF($A81&lt;&gt;"",VLOOKUP($A81,T_stock[],COLUMN()-1,FALSE),"")</f>
        <v>Mercerie</v>
      </c>
      <c r="D81" s="7" t="str">
        <f>IF($A81&lt;&gt;"",VLOOKUP($A81,T_stock[],COLUMN()-1,FALSE),"")</f>
        <v>Fermoir Lucia</v>
      </c>
      <c r="E81" s="7" t="str">
        <f>IF($A81&lt;&gt;"",VLOOKUP($A81,T_stock[],COLUMN()-1,FALSE),"")</f>
        <v>grand</v>
      </c>
      <c r="F81" s="8">
        <f>IF($A81&lt;&gt;"",VLOOKUP($A81,T_stock[],COLUMN()-1,FALSE),"")</f>
        <v>3.8</v>
      </c>
      <c r="G81" s="8">
        <f>IF($A81&lt;&gt;"",VLOOKUP($A81,T_stock[],COLUMN()-1,FALSE),"")</f>
        <v>11</v>
      </c>
      <c r="H81" s="7">
        <v>2</v>
      </c>
      <c r="I81" s="25"/>
    </row>
    <row r="82" spans="1:9" ht="15" x14ac:dyDescent="0.3">
      <c r="A82" s="17" t="s">
        <v>217</v>
      </c>
      <c r="B82" s="7" t="s">
        <v>16</v>
      </c>
      <c r="C82" s="7" t="str">
        <f>IF($A82&lt;&gt;"",VLOOKUP($A82,T_stock[],COLUMN()-1,FALSE),"")</f>
        <v>Outils</v>
      </c>
      <c r="D82" s="7" t="str">
        <f>IF($A82&lt;&gt;"",VLOOKUP($A82,T_stock[],COLUMN()-1,FALSE),"")</f>
        <v>Pince coupante</v>
      </c>
      <c r="E82" s="7">
        <f>IF($A82&lt;&gt;"",VLOOKUP($A82,T_stock[],COLUMN()-1,FALSE),"")</f>
        <v>0</v>
      </c>
      <c r="F82" s="8">
        <f>IF($A82&lt;&gt;"",VLOOKUP($A82,T_stock[],COLUMN()-1,FALSE),"")</f>
        <v>4.6500000000000004</v>
      </c>
      <c r="G82" s="8">
        <f>IF($A82&lt;&gt;"",VLOOKUP($A82,T_stock[],COLUMN()-1,FALSE),"")</f>
        <v>13.5</v>
      </c>
      <c r="H82" s="7">
        <v>1</v>
      </c>
      <c r="I82" s="25"/>
    </row>
    <row r="83" spans="1:9" ht="15" x14ac:dyDescent="0.3">
      <c r="A83" s="17" t="s">
        <v>216</v>
      </c>
      <c r="B83" s="7" t="s">
        <v>16</v>
      </c>
      <c r="C83" s="7" t="str">
        <f>IF($A83&lt;&gt;"",VLOOKUP($A83,T_stock[],COLUMN()-1,FALSE),"")</f>
        <v>Outils</v>
      </c>
      <c r="D83" s="7" t="str">
        <f>IF($A83&lt;&gt;"",VLOOKUP($A83,T_stock[],COLUMN()-1,FALSE),"")</f>
        <v>Pince plate</v>
      </c>
      <c r="E83" s="7">
        <f>IF($A83&lt;&gt;"",VLOOKUP($A83,T_stock[],COLUMN()-1,FALSE),"")</f>
        <v>0</v>
      </c>
      <c r="F83" s="8">
        <f>IF($A83&lt;&gt;"",VLOOKUP($A83,T_stock[],COLUMN()-1,FALSE),"")</f>
        <v>4.6500000000000004</v>
      </c>
      <c r="G83" s="8">
        <f>IF($A83&lt;&gt;"",VLOOKUP($A83,T_stock[],COLUMN()-1,FALSE),"")</f>
        <v>13.5</v>
      </c>
      <c r="H83" s="7">
        <v>1</v>
      </c>
      <c r="I83" s="25"/>
    </row>
    <row r="84" spans="1:9" ht="15" x14ac:dyDescent="0.3">
      <c r="A84" s="17" t="s">
        <v>206</v>
      </c>
      <c r="B84" s="7" t="s">
        <v>16</v>
      </c>
      <c r="C84" s="7" t="str">
        <f>IF($A84&lt;&gt;"",VLOOKUP($A84,T_stock[],COLUMN()-1,FALSE),"")</f>
        <v>Ciseaux</v>
      </c>
      <c r="D84" s="7" t="str">
        <f>IF($A84&lt;&gt;"",VLOOKUP($A84,T_stock[],COLUMN()-1,FALSE),"")</f>
        <v>A broder</v>
      </c>
      <c r="E84" s="7" t="str">
        <f>IF($A84&lt;&gt;"",VLOOKUP($A84,T_stock[],COLUMN()-1,FALSE),"")</f>
        <v>7cm</v>
      </c>
      <c r="F84" s="8">
        <f>IF($A84&lt;&gt;"",VLOOKUP($A84,T_stock[],COLUMN()-1,FALSE),"")</f>
        <v>6.34</v>
      </c>
      <c r="G84" s="8">
        <f>IF($A84&lt;&gt;"",VLOOKUP($A84,T_stock[],COLUMN()-1,FALSE),"")</f>
        <v>15</v>
      </c>
      <c r="H84" s="7">
        <v>3</v>
      </c>
      <c r="I84" s="25"/>
    </row>
    <row r="85" spans="1:9" ht="15" x14ac:dyDescent="0.3">
      <c r="A85" s="17" t="s">
        <v>219</v>
      </c>
      <c r="B85" s="7" t="s">
        <v>16</v>
      </c>
      <c r="C85" s="7" t="str">
        <f>IF($A85&lt;&gt;"",VLOOKUP($A85,T_stock[],COLUMN()-1,FALSE),"")</f>
        <v>Ciseaux</v>
      </c>
      <c r="D85" s="7" t="str">
        <f>IF($A85&lt;&gt;"",VLOOKUP($A85,T_stock[],COLUMN()-1,FALSE),"")</f>
        <v>Lingère</v>
      </c>
      <c r="E85" s="7" t="str">
        <f>IF($A85&lt;&gt;"",VLOOKUP($A85,T_stock[],COLUMN()-1,FALSE),"")</f>
        <v>14cm</v>
      </c>
      <c r="F85" s="8">
        <f>IF($A85&lt;&gt;"",VLOOKUP($A85,T_stock[],COLUMN()-1,FALSE),"")</f>
        <v>3.66</v>
      </c>
      <c r="G85" s="8">
        <f>IF($A85&lt;&gt;"",VLOOKUP($A85,T_stock[],COLUMN()-1,FALSE),"")</f>
        <v>11</v>
      </c>
      <c r="H85" s="7">
        <v>1</v>
      </c>
      <c r="I85" s="25"/>
    </row>
    <row r="86" spans="1:9" ht="15" x14ac:dyDescent="0.3">
      <c r="A86" s="17" t="s">
        <v>218</v>
      </c>
      <c r="B86" s="7" t="s">
        <v>16</v>
      </c>
      <c r="C86" s="7" t="str">
        <f>IF($A86&lt;&gt;"",VLOOKUP($A86,T_stock[],COLUMN()-1,FALSE),"")</f>
        <v>Ciseaux</v>
      </c>
      <c r="D86" s="7" t="str">
        <f>IF($A86&lt;&gt;"",VLOOKUP($A86,T_stock[],COLUMN()-1,FALSE),"")</f>
        <v>Lingère</v>
      </c>
      <c r="E86" s="7" t="str">
        <f>IF($A86&lt;&gt;"",VLOOKUP($A86,T_stock[],COLUMN()-1,FALSE),"")</f>
        <v>11cm</v>
      </c>
      <c r="F86" s="8">
        <f>IF($A86&lt;&gt;"",VLOOKUP($A86,T_stock[],COLUMN()-1,FALSE),"")</f>
        <v>3.43</v>
      </c>
      <c r="G86" s="8">
        <f>IF($A86&lt;&gt;"",VLOOKUP($A86,T_stock[],COLUMN()-1,FALSE),"")</f>
        <v>10.3</v>
      </c>
      <c r="H86" s="7">
        <v>1</v>
      </c>
      <c r="I86" s="25"/>
    </row>
    <row r="87" spans="1:9" ht="15" x14ac:dyDescent="0.3">
      <c r="A87" s="17" t="s">
        <v>220</v>
      </c>
      <c r="B87" s="7" t="s">
        <v>16</v>
      </c>
      <c r="C87" s="7" t="str">
        <f>IF($A87&lt;&gt;"",VLOOKUP($A87,T_stock[],COLUMN()-1,FALSE),"")</f>
        <v>Fil</v>
      </c>
      <c r="D87" s="7" t="str">
        <f>IF($A87&lt;&gt;"",VLOOKUP($A87,T_stock[],COLUMN()-1,FALSE),"")</f>
        <v>Fusette blanc</v>
      </c>
      <c r="E87" s="7" t="str">
        <f>IF($A87&lt;&gt;"",VLOOKUP($A87,T_stock[],COLUMN()-1,FALSE),"")</f>
        <v>1000m</v>
      </c>
      <c r="F87" s="8">
        <f>IF($A87&lt;&gt;"",VLOOKUP($A87,T_stock[],COLUMN()-1,FALSE),"")</f>
        <v>1.25</v>
      </c>
      <c r="G87" s="8">
        <f>IF($A87&lt;&gt;"",VLOOKUP($A87,T_stock[],COLUMN()-1,FALSE),"")</f>
        <v>6</v>
      </c>
      <c r="H87" s="7">
        <v>5</v>
      </c>
      <c r="I87" s="25"/>
    </row>
    <row r="88" spans="1:9" ht="15" x14ac:dyDescent="0.3">
      <c r="A88" s="17" t="s">
        <v>221</v>
      </c>
      <c r="B88" s="7" t="s">
        <v>16</v>
      </c>
      <c r="C88" s="7" t="str">
        <f>IF($A88&lt;&gt;"",VLOOKUP($A88,T_stock[],COLUMN()-1,FALSE),"")</f>
        <v>Fil</v>
      </c>
      <c r="D88" s="7" t="str">
        <f>IF($A88&lt;&gt;"",VLOOKUP($A88,T_stock[],COLUMN()-1,FALSE),"")</f>
        <v>Fusette noir</v>
      </c>
      <c r="E88" s="7" t="str">
        <f>IF($A88&lt;&gt;"",VLOOKUP($A88,T_stock[],COLUMN()-1,FALSE),"")</f>
        <v>1000m</v>
      </c>
      <c r="F88" s="8">
        <f>IF($A88&lt;&gt;"",VLOOKUP($A88,T_stock[],COLUMN()-1,FALSE),"")</f>
        <v>1.25</v>
      </c>
      <c r="G88" s="8">
        <f>IF($A88&lt;&gt;"",VLOOKUP($A88,T_stock[],COLUMN()-1,FALSE),"")</f>
        <v>6</v>
      </c>
      <c r="H88" s="7">
        <v>5</v>
      </c>
      <c r="I88" s="25"/>
    </row>
    <row r="89" spans="1:9" ht="15" x14ac:dyDescent="0.3">
      <c r="A89" s="17" t="s">
        <v>222</v>
      </c>
      <c r="B89" s="7" t="s">
        <v>16</v>
      </c>
      <c r="C89" s="7" t="str">
        <f>IF($A89&lt;&gt;"",VLOOKUP($A89,T_stock[],COLUMN()-1,FALSE),"")</f>
        <v>Motif</v>
      </c>
      <c r="D89" s="7" t="str">
        <f>IF($A89&lt;&gt;"",VLOOKUP($A89,T_stock[],COLUMN()-1,FALSE),"")</f>
        <v>Chien</v>
      </c>
      <c r="E89" s="7">
        <f>IF($A89&lt;&gt;"",VLOOKUP($A89,T_stock[],COLUMN()-1,FALSE),"")</f>
        <v>0</v>
      </c>
      <c r="F89" s="8">
        <f>IF($A89&lt;&gt;"",VLOOKUP($A89,T_stock[],COLUMN()-1,FALSE),"")</f>
        <v>2.0499999999999998</v>
      </c>
      <c r="G89" s="8">
        <f>IF($A89&lt;&gt;"",VLOOKUP($A89,T_stock[],COLUMN()-1,FALSE),"")</f>
        <v>6.1</v>
      </c>
      <c r="H89" s="7">
        <v>1</v>
      </c>
      <c r="I89" s="25"/>
    </row>
    <row r="90" spans="1:9" ht="15" x14ac:dyDescent="0.3">
      <c r="A90" s="17" t="s">
        <v>193</v>
      </c>
      <c r="B90" s="7" t="s">
        <v>16</v>
      </c>
      <c r="C90" s="7" t="str">
        <f>IF($A90&lt;&gt;"",VLOOKUP($A90,T_stock[],COLUMN()-1,FALSE),"")</f>
        <v>Fil</v>
      </c>
      <c r="D90" s="7" t="str">
        <f>IF($A90&lt;&gt;"",VLOOKUP($A90,T_stock[],COLUMN()-1,FALSE),"")</f>
        <v>Fil à bâtir rose</v>
      </c>
      <c r="E90" s="7">
        <f>IF($A90&lt;&gt;"",VLOOKUP($A90,T_stock[],COLUMN()-1,FALSE),"")</f>
        <v>0</v>
      </c>
      <c r="F90" s="8">
        <f>IF($A90&lt;&gt;"",VLOOKUP($A90,T_stock[],COLUMN()-1,FALSE),"")</f>
        <v>1.31</v>
      </c>
      <c r="G90" s="8">
        <f>IF($A90&lt;&gt;"",VLOOKUP($A90,T_stock[],COLUMN()-1,FALSE),"")</f>
        <v>3.9</v>
      </c>
      <c r="H90" s="7">
        <v>5</v>
      </c>
      <c r="I90" s="25"/>
    </row>
    <row r="91" spans="1:9" ht="15" x14ac:dyDescent="0.3">
      <c r="A91" s="17" t="s">
        <v>196</v>
      </c>
      <c r="B91" s="7" t="s">
        <v>16</v>
      </c>
      <c r="C91" s="7" t="str">
        <f>IF($A91&lt;&gt;"",VLOOKUP($A91,T_stock[],COLUMN()-1,FALSE),"")</f>
        <v>Fil</v>
      </c>
      <c r="D91" s="7" t="str">
        <f>IF($A91&lt;&gt;"",VLOOKUP($A91,T_stock[],COLUMN()-1,FALSE),"")</f>
        <v>Fil à bâtir blanc</v>
      </c>
      <c r="E91" s="7">
        <f>IF($A91&lt;&gt;"",VLOOKUP($A91,T_stock[],COLUMN()-1,FALSE),"")</f>
        <v>0</v>
      </c>
      <c r="F91" s="8">
        <f>IF($A91&lt;&gt;"",VLOOKUP($A91,T_stock[],COLUMN()-1,FALSE),"")</f>
        <v>1.31</v>
      </c>
      <c r="G91" s="8">
        <f>IF($A91&lt;&gt;"",VLOOKUP($A91,T_stock[],COLUMN()-1,FALSE),"")</f>
        <v>3.9</v>
      </c>
      <c r="H91" s="7">
        <v>5</v>
      </c>
      <c r="I91" s="25"/>
    </row>
    <row r="92" spans="1:9" ht="15" x14ac:dyDescent="0.3">
      <c r="A92" s="17" t="s">
        <v>210</v>
      </c>
      <c r="B92" s="7" t="s">
        <v>16</v>
      </c>
      <c r="C92" s="7" t="str">
        <f>IF($A92&lt;&gt;"",VLOOKUP($A92,T_stock[],COLUMN()-1,FALSE),"")</f>
        <v>Laine</v>
      </c>
      <c r="D92" s="7" t="str">
        <f>IF($A92&lt;&gt;"",VLOOKUP($A92,T_stock[],COLUMN()-1,FALSE),"")</f>
        <v>Boîte à laine</v>
      </c>
      <c r="E92" s="7">
        <f>IF($A92&lt;&gt;"",VLOOKUP($A92,T_stock[],COLUMN()-1,FALSE),"")</f>
        <v>0</v>
      </c>
      <c r="F92" s="8">
        <f>IF($A92&lt;&gt;"",VLOOKUP($A92,T_stock[],COLUMN()-1,FALSE),"")</f>
        <v>2.69</v>
      </c>
      <c r="G92" s="8">
        <f>IF($A92&lt;&gt;"",VLOOKUP($A92,T_stock[],COLUMN()-1,FALSE),"")</f>
        <v>8</v>
      </c>
      <c r="H92" s="7">
        <v>1</v>
      </c>
      <c r="I92" s="25"/>
    </row>
    <row r="93" spans="1:9" ht="15" x14ac:dyDescent="0.3">
      <c r="A93" s="17" t="s">
        <v>238</v>
      </c>
      <c r="B93" s="7" t="s">
        <v>153</v>
      </c>
      <c r="C93" s="7" t="str">
        <f>IF($A93&lt;&gt;"",VLOOKUP($A93,T_stock[],COLUMN()-1,FALSE),"")</f>
        <v>Mercerie</v>
      </c>
      <c r="D93" s="7" t="str">
        <f>IF($A93&lt;&gt;"",VLOOKUP($A93,T_stock[],COLUMN()-1,FALSE),"")</f>
        <v>Coude Nigal noir</v>
      </c>
      <c r="E93" s="7" t="str">
        <f>IF($A93&lt;&gt;"",VLOOKUP($A93,T_stock[],COLUMN()-1,FALSE),"")</f>
        <v>grand</v>
      </c>
      <c r="F93" s="8">
        <f>IF($A93&lt;&gt;"",VLOOKUP($A93,T_stock[],COLUMN()-1,FALSE),"")</f>
        <v>0</v>
      </c>
      <c r="G93" s="8">
        <f>IF($A93&lt;&gt;"",VLOOKUP($A93,T_stock[],COLUMN()-1,FALSE),"")</f>
        <v>4.8</v>
      </c>
      <c r="H93" s="7">
        <v>2</v>
      </c>
      <c r="I93" s="25"/>
    </row>
    <row r="94" spans="1:9" ht="15" x14ac:dyDescent="0.3">
      <c r="A94" s="17" t="s">
        <v>239</v>
      </c>
      <c r="B94" s="7" t="s">
        <v>153</v>
      </c>
      <c r="C94" s="7" t="str">
        <f>IF($A94&lt;&gt;"",VLOOKUP($A94,T_stock[],COLUMN()-1,FALSE),"")</f>
        <v>Mercerie</v>
      </c>
      <c r="D94" s="7" t="str">
        <f>IF($A94&lt;&gt;"",VLOOKUP($A94,T_stock[],COLUMN()-1,FALSE),"")</f>
        <v>Coude Kleiber noir imitation cuir</v>
      </c>
      <c r="E94" s="7" t="str">
        <f>IF($A94&lt;&gt;"",VLOOKUP($A94,T_stock[],COLUMN()-1,FALSE),"")</f>
        <v>grand</v>
      </c>
      <c r="F94" s="8">
        <f>IF($A94&lt;&gt;"",VLOOKUP($A94,T_stock[],COLUMN()-1,FALSE),"")</f>
        <v>0</v>
      </c>
      <c r="G94" s="8">
        <f>IF($A94&lt;&gt;"",VLOOKUP($A94,T_stock[],COLUMN()-1,FALSE),"")</f>
        <v>5.5</v>
      </c>
      <c r="H94" s="7">
        <v>1</v>
      </c>
      <c r="I94" s="25"/>
    </row>
    <row r="95" spans="1:9" ht="15" x14ac:dyDescent="0.3">
      <c r="A95" s="17" t="s">
        <v>249</v>
      </c>
      <c r="B95" s="7" t="s">
        <v>153</v>
      </c>
      <c r="C95" s="7" t="str">
        <f>IF($A95&lt;&gt;"",VLOOKUP($A95,T_stock[],COLUMN()-1,FALSE),"")</f>
        <v>Mercerie</v>
      </c>
      <c r="D95" s="7" t="str">
        <f>IF($A95&lt;&gt;"",VLOOKUP($A95,T_stock[],COLUMN()-1,FALSE),"")</f>
        <v>Coude Kleiber gris daim</v>
      </c>
      <c r="E95" s="7" t="str">
        <f>IF($A95&lt;&gt;"",VLOOKUP($A95,T_stock[],COLUMN()-1,FALSE),"")</f>
        <v>grand</v>
      </c>
      <c r="F95" s="8">
        <f>IF($A95&lt;&gt;"",VLOOKUP($A95,T_stock[],COLUMN()-1,FALSE),"")</f>
        <v>0</v>
      </c>
      <c r="G95" s="8">
        <f>IF($A95&lt;&gt;"",VLOOKUP($A95,T_stock[],COLUMN()-1,FALSE),"")</f>
        <v>6.2</v>
      </c>
      <c r="H95" s="7">
        <v>2</v>
      </c>
      <c r="I95" s="25"/>
    </row>
    <row r="96" spans="1:9" ht="15" x14ac:dyDescent="0.3">
      <c r="A96" s="17" t="s">
        <v>245</v>
      </c>
      <c r="B96" s="7" t="s">
        <v>153</v>
      </c>
      <c r="C96" s="7" t="str">
        <f>IF($A96&lt;&gt;"",VLOOKUP($A96,T_stock[],COLUMN()-1,FALSE),"")</f>
        <v>Mercerie</v>
      </c>
      <c r="D96" s="7" t="str">
        <f>IF($A96&lt;&gt;"",VLOOKUP($A96,T_stock[],COLUMN()-1,FALSE),"")</f>
        <v>Coude Kleiber marron imitation cuir</v>
      </c>
      <c r="E96" s="7" t="str">
        <f>IF($A96&lt;&gt;"",VLOOKUP($A96,T_stock[],COLUMN()-1,FALSE),"")</f>
        <v>grand</v>
      </c>
      <c r="F96" s="8">
        <f>IF($A96&lt;&gt;"",VLOOKUP($A96,T_stock[],COLUMN()-1,FALSE),"")</f>
        <v>0</v>
      </c>
      <c r="G96" s="8">
        <f>IF($A96&lt;&gt;"",VLOOKUP($A96,T_stock[],COLUMN()-1,FALSE),"")</f>
        <v>5.5</v>
      </c>
      <c r="H96" s="7">
        <v>1</v>
      </c>
      <c r="I96" s="25"/>
    </row>
    <row r="97" spans="1:9" ht="15" x14ac:dyDescent="0.3">
      <c r="A97" s="17" t="s">
        <v>244</v>
      </c>
      <c r="B97" s="7" t="s">
        <v>153</v>
      </c>
      <c r="C97" s="7" t="str">
        <f>IF($A97&lt;&gt;"",VLOOKUP($A97,T_stock[],COLUMN()-1,FALSE),"")</f>
        <v>Mercerie</v>
      </c>
      <c r="D97" s="7" t="str">
        <f>IF($A97&lt;&gt;"",VLOOKUP($A97,T_stock[],COLUMN()-1,FALSE),"")</f>
        <v>Coude Nigal vert sapin</v>
      </c>
      <c r="E97" s="7" t="str">
        <f>IF($A97&lt;&gt;"",VLOOKUP($A97,T_stock[],COLUMN()-1,FALSE),"")</f>
        <v>grand</v>
      </c>
      <c r="F97" s="8">
        <f>IF($A97&lt;&gt;"",VLOOKUP($A97,T_stock[],COLUMN()-1,FALSE),"")</f>
        <v>0</v>
      </c>
      <c r="G97" s="8">
        <f>IF($A97&lt;&gt;"",VLOOKUP($A97,T_stock[],COLUMN()-1,FALSE),"")</f>
        <v>4.9000000000000004</v>
      </c>
      <c r="H97" s="7">
        <v>1</v>
      </c>
      <c r="I97" s="25"/>
    </row>
    <row r="98" spans="1:9" ht="15" x14ac:dyDescent="0.3">
      <c r="A98" s="17" t="s">
        <v>243</v>
      </c>
      <c r="B98" s="7" t="s">
        <v>153</v>
      </c>
      <c r="C98" s="7" t="str">
        <f>IF($A98&lt;&gt;"",VLOOKUP($A98,T_stock[],COLUMN()-1,FALSE),"")</f>
        <v>Mercerie</v>
      </c>
      <c r="D98" s="7" t="str">
        <f>IF($A98&lt;&gt;"",VLOOKUP($A98,T_stock[],COLUMN()-1,FALSE),"")</f>
        <v>Coude Nigal kaki</v>
      </c>
      <c r="E98" s="7" t="str">
        <f>IF($A98&lt;&gt;"",VLOOKUP($A98,T_stock[],COLUMN()-1,FALSE),"")</f>
        <v>grand</v>
      </c>
      <c r="F98" s="8">
        <f>IF($A98&lt;&gt;"",VLOOKUP($A98,T_stock[],COLUMN()-1,FALSE),"")</f>
        <v>0</v>
      </c>
      <c r="G98" s="8">
        <f>IF($A98&lt;&gt;"",VLOOKUP($A98,T_stock[],COLUMN()-1,FALSE),"")</f>
        <v>4.9000000000000004</v>
      </c>
      <c r="H98" s="7">
        <v>1</v>
      </c>
      <c r="I98" s="25"/>
    </row>
    <row r="99" spans="1:9" ht="15" x14ac:dyDescent="0.3">
      <c r="A99" s="17" t="s">
        <v>242</v>
      </c>
      <c r="B99" s="7" t="s">
        <v>153</v>
      </c>
      <c r="C99" s="7" t="str">
        <f>IF($A99&lt;&gt;"",VLOOKUP($A99,T_stock[],COLUMN()-1,FALSE),"")</f>
        <v>Mercerie</v>
      </c>
      <c r="D99" s="7" t="str">
        <f>IF($A99&lt;&gt;"",VLOOKUP($A99,T_stock[],COLUMN()-1,FALSE),"")</f>
        <v>Coude Pronty kaki</v>
      </c>
      <c r="E99" s="7">
        <f>IF($A99&lt;&gt;"",VLOOKUP($A99,T_stock[],COLUMN()-1,FALSE),"")</f>
        <v>0</v>
      </c>
      <c r="F99" s="8">
        <f>IF($A99&lt;&gt;"",VLOOKUP($A99,T_stock[],COLUMN()-1,FALSE),"")</f>
        <v>0</v>
      </c>
      <c r="G99" s="8">
        <f>IF($A99&lt;&gt;"",VLOOKUP($A99,T_stock[],COLUMN()-1,FALSE),"")</f>
        <v>4.5</v>
      </c>
      <c r="H99" s="7">
        <v>1</v>
      </c>
      <c r="I99" s="25"/>
    </row>
    <row r="100" spans="1:9" ht="15" x14ac:dyDescent="0.3">
      <c r="A100" s="17" t="s">
        <v>241</v>
      </c>
      <c r="B100" s="7" t="s">
        <v>153</v>
      </c>
      <c r="C100" s="7" t="str">
        <f>IF($A100&lt;&gt;"",VLOOKUP($A100,T_stock[],COLUMN()-1,FALSE),"")</f>
        <v>Mercerie</v>
      </c>
      <c r="D100" s="7" t="str">
        <f>IF($A100&lt;&gt;"",VLOOKUP($A100,T_stock[],COLUMN()-1,FALSE),"")</f>
        <v>Coude Union Knopf kaki</v>
      </c>
      <c r="E100" s="7">
        <f>IF($A100&lt;&gt;"",VLOOKUP($A100,T_stock[],COLUMN()-1,FALSE),"")</f>
        <v>0</v>
      </c>
      <c r="F100" s="8">
        <f>IF($A100&lt;&gt;"",VLOOKUP($A100,T_stock[],COLUMN()-1,FALSE),"")</f>
        <v>0</v>
      </c>
      <c r="G100" s="8">
        <f>IF($A100&lt;&gt;"",VLOOKUP($A100,T_stock[],COLUMN()-1,FALSE),"")</f>
        <v>4.95</v>
      </c>
      <c r="H100" s="7">
        <v>1</v>
      </c>
      <c r="I100" s="25"/>
    </row>
    <row r="101" spans="1:9" ht="15" x14ac:dyDescent="0.3">
      <c r="A101" s="17" t="s">
        <v>246</v>
      </c>
      <c r="B101" s="7" t="s">
        <v>153</v>
      </c>
      <c r="C101" s="7" t="str">
        <f>IF($A101&lt;&gt;"",VLOOKUP($A101,T_stock[],COLUMN()-1,FALSE),"")</f>
        <v>Mercerie</v>
      </c>
      <c r="D101" s="7" t="str">
        <f>IF($A101&lt;&gt;"",VLOOKUP($A101,T_stock[],COLUMN()-1,FALSE),"")</f>
        <v>Coude Kleiber marine imitation cuir</v>
      </c>
      <c r="E101" s="7" t="str">
        <f>IF($A101&lt;&gt;"",VLOOKUP($A101,T_stock[],COLUMN()-1,FALSE),"")</f>
        <v>grand</v>
      </c>
      <c r="F101" s="8">
        <f>IF($A101&lt;&gt;"",VLOOKUP($A101,T_stock[],COLUMN()-1,FALSE),"")</f>
        <v>0</v>
      </c>
      <c r="G101" s="8">
        <f>IF($A101&lt;&gt;"",VLOOKUP($A101,T_stock[],COLUMN()-1,FALSE),"")</f>
        <v>5.5</v>
      </c>
      <c r="H101" s="7">
        <v>1</v>
      </c>
      <c r="I101" s="25"/>
    </row>
    <row r="102" spans="1:9" ht="15" x14ac:dyDescent="0.3">
      <c r="A102" s="17" t="s">
        <v>250</v>
      </c>
      <c r="B102" s="7" t="s">
        <v>153</v>
      </c>
      <c r="C102" s="7" t="str">
        <f>IF($A102&lt;&gt;"",VLOOKUP($A102,T_stock[],COLUMN()-1,FALSE),"")</f>
        <v>Mercerie</v>
      </c>
      <c r="D102" s="7" t="str">
        <f>IF($A102&lt;&gt;"",VLOOKUP($A102,T_stock[],COLUMN()-1,FALSE),"")</f>
        <v>Coude Nigal rouge</v>
      </c>
      <c r="E102" s="7" t="str">
        <f>IF($A102&lt;&gt;"",VLOOKUP($A102,T_stock[],COLUMN()-1,FALSE),"")</f>
        <v>grand</v>
      </c>
      <c r="F102" s="8">
        <f>IF($A102&lt;&gt;"",VLOOKUP($A102,T_stock[],COLUMN()-1,FALSE),"")</f>
        <v>0</v>
      </c>
      <c r="G102" s="8">
        <f>IF($A102&lt;&gt;"",VLOOKUP($A102,T_stock[],COLUMN()-1,FALSE),"")</f>
        <v>4.9000000000000004</v>
      </c>
      <c r="H102" s="7">
        <v>1</v>
      </c>
      <c r="I102" s="25"/>
    </row>
    <row r="103" spans="1:9" ht="15" x14ac:dyDescent="0.3">
      <c r="A103" s="17" t="s">
        <v>251</v>
      </c>
      <c r="B103" s="7" t="s">
        <v>153</v>
      </c>
      <c r="C103" s="7" t="str">
        <f>IF($A103&lt;&gt;"",VLOOKUP($A103,T_stock[],COLUMN()-1,FALSE),"")</f>
        <v>Mercerie</v>
      </c>
      <c r="D103" s="7" t="str">
        <f>IF($A103&lt;&gt;"",VLOOKUP($A103,T_stock[],COLUMN()-1,FALSE),"")</f>
        <v>Coude Pronty beige</v>
      </c>
      <c r="E103" s="7">
        <f>IF($A103&lt;&gt;"",VLOOKUP($A103,T_stock[],COLUMN()-1,FALSE),"")</f>
        <v>0</v>
      </c>
      <c r="F103" s="8">
        <f>IF($A103&lt;&gt;"",VLOOKUP($A103,T_stock[],COLUMN()-1,FALSE),"")</f>
        <v>0</v>
      </c>
      <c r="G103" s="8">
        <f>IF($A103&lt;&gt;"",VLOOKUP($A103,T_stock[],COLUMN()-1,FALSE),"")</f>
        <v>4.5</v>
      </c>
      <c r="H103" s="7">
        <v>1</v>
      </c>
      <c r="I103" s="25"/>
    </row>
    <row r="104" spans="1:9" ht="15" x14ac:dyDescent="0.3">
      <c r="A104" s="17" t="s">
        <v>248</v>
      </c>
      <c r="B104" s="7" t="s">
        <v>153</v>
      </c>
      <c r="C104" s="7" t="str">
        <f>IF($A104&lt;&gt;"",VLOOKUP($A104,T_stock[],COLUMN()-1,FALSE),"")</f>
        <v>Mercerie</v>
      </c>
      <c r="D104" s="7" t="str">
        <f>IF($A104&lt;&gt;"",VLOOKUP($A104,T_stock[],COLUMN()-1,FALSE),"")</f>
        <v>Coude Pic&amp;malice beige</v>
      </c>
      <c r="E104" s="7" t="str">
        <f>IF($A104&lt;&gt;"",VLOOKUP($A104,T_stock[],COLUMN()-1,FALSE),"")</f>
        <v>grand</v>
      </c>
      <c r="F104" s="8">
        <f>IF($A104&lt;&gt;"",VLOOKUP($A104,T_stock[],COLUMN()-1,FALSE),"")</f>
        <v>0</v>
      </c>
      <c r="G104" s="8">
        <f>IF($A104&lt;&gt;"",VLOOKUP($A104,T_stock[],COLUMN()-1,FALSE),"")</f>
        <v>3.9</v>
      </c>
      <c r="H104" s="7">
        <v>1</v>
      </c>
      <c r="I104" s="25"/>
    </row>
    <row r="105" spans="1:9" ht="15" x14ac:dyDescent="0.3">
      <c r="A105" s="17" t="s">
        <v>237</v>
      </c>
      <c r="B105" s="7" t="s">
        <v>153</v>
      </c>
      <c r="C105" s="7" t="str">
        <f>IF($A105&lt;&gt;"",VLOOKUP($A105,T_stock[],COLUMN()-1,FALSE),"")</f>
        <v>Motif</v>
      </c>
      <c r="D105" s="7" t="str">
        <f>IF($A105&lt;&gt;"",VLOOKUP($A105,T_stock[],COLUMN()-1,FALSE),"")</f>
        <v>Motifs divers (LEFORT)</v>
      </c>
      <c r="E105" s="7">
        <f>IF($A105&lt;&gt;"",VLOOKUP($A105,T_stock[],COLUMN()-1,FALSE),"")</f>
        <v>0</v>
      </c>
      <c r="F105" s="8">
        <f>IF($A105&lt;&gt;"",VLOOKUP($A105,T_stock[],COLUMN()-1,FALSE),"")</f>
        <v>0</v>
      </c>
      <c r="G105" s="8">
        <f>IF($A105&lt;&gt;"",VLOOKUP($A105,T_stock[],COLUMN()-1,FALSE),"")</f>
        <v>0</v>
      </c>
      <c r="H105" s="7">
        <v>96</v>
      </c>
      <c r="I105" s="25"/>
    </row>
    <row r="106" spans="1:9" ht="15" x14ac:dyDescent="0.3">
      <c r="A106" s="17" t="s">
        <v>274</v>
      </c>
      <c r="B106" s="7" t="s">
        <v>153</v>
      </c>
      <c r="C106" s="7" t="str">
        <f>IF($A106&lt;&gt;"",VLOOKUP($A106,T_stock[],COLUMN()-1,FALSE),"")</f>
        <v>Mercerie</v>
      </c>
      <c r="D106" s="7" t="str">
        <f>IF($A106&lt;&gt;"",VLOOKUP($A106,T_stock[],COLUMN()-1,FALSE),"")</f>
        <v>Thermocollant quick gris clair</v>
      </c>
      <c r="E106" s="7">
        <f>IF($A106&lt;&gt;"",VLOOKUP($A106,T_stock[],COLUMN()-1,FALSE),"")</f>
        <v>0</v>
      </c>
      <c r="F106" s="8">
        <f>IF($A106&lt;&gt;"",VLOOKUP($A106,T_stock[],COLUMN()-1,FALSE),"")</f>
        <v>0</v>
      </c>
      <c r="G106" s="8">
        <f>IF($A106&lt;&gt;"",VLOOKUP($A106,T_stock[],COLUMN()-1,FALSE),"")</f>
        <v>4.2</v>
      </c>
      <c r="H106" s="7">
        <v>1</v>
      </c>
      <c r="I106" s="25"/>
    </row>
    <row r="107" spans="1:9" ht="15" x14ac:dyDescent="0.3">
      <c r="A107" s="17" t="s">
        <v>273</v>
      </c>
      <c r="B107" s="7" t="s">
        <v>153</v>
      </c>
      <c r="C107" s="7" t="str">
        <f>IF($A107&lt;&gt;"",VLOOKUP($A107,T_stock[],COLUMN()-1,FALSE),"")</f>
        <v>Mercerie</v>
      </c>
      <c r="D107" s="7" t="str">
        <f>IF($A107&lt;&gt;"",VLOOKUP($A107,T_stock[],COLUMN()-1,FALSE),"")</f>
        <v>Thermocollant quick beige</v>
      </c>
      <c r="E107" s="7">
        <f>IF($A107&lt;&gt;"",VLOOKUP($A107,T_stock[],COLUMN()-1,FALSE),"")</f>
        <v>0</v>
      </c>
      <c r="F107" s="8">
        <f>IF($A107&lt;&gt;"",VLOOKUP($A107,T_stock[],COLUMN()-1,FALSE),"")</f>
        <v>0</v>
      </c>
      <c r="G107" s="8">
        <f>IF($A107&lt;&gt;"",VLOOKUP($A107,T_stock[],COLUMN()-1,FALSE),"")</f>
        <v>4.2</v>
      </c>
      <c r="H107" s="7">
        <v>1</v>
      </c>
      <c r="I107" s="25"/>
    </row>
    <row r="108" spans="1:9" ht="15" x14ac:dyDescent="0.3">
      <c r="A108" s="17" t="s">
        <v>272</v>
      </c>
      <c r="B108" s="7" t="s">
        <v>153</v>
      </c>
      <c r="C108" s="7" t="str">
        <f>IF($A108&lt;&gt;"",VLOOKUP($A108,T_stock[],COLUMN()-1,FALSE),"")</f>
        <v>Mercerie</v>
      </c>
      <c r="D108" s="7" t="str">
        <f>IF($A108&lt;&gt;"",VLOOKUP($A108,T_stock[],COLUMN()-1,FALSE),"")</f>
        <v>Thermocollant quick blanc</v>
      </c>
      <c r="E108" s="7">
        <f>IF($A108&lt;&gt;"",VLOOKUP($A108,T_stock[],COLUMN()-1,FALSE),"")</f>
        <v>0</v>
      </c>
      <c r="F108" s="8">
        <f>IF($A108&lt;&gt;"",VLOOKUP($A108,T_stock[],COLUMN()-1,FALSE),"")</f>
        <v>0</v>
      </c>
      <c r="G108" s="8">
        <f>IF($A108&lt;&gt;"",VLOOKUP($A108,T_stock[],COLUMN()-1,FALSE),"")</f>
        <v>4.2</v>
      </c>
      <c r="H108" s="7">
        <v>1</v>
      </c>
      <c r="I108" s="25"/>
    </row>
    <row r="109" spans="1:9" ht="15" x14ac:dyDescent="0.3">
      <c r="A109" s="17" t="s">
        <v>271</v>
      </c>
      <c r="B109" s="7" t="s">
        <v>153</v>
      </c>
      <c r="C109" s="7" t="str">
        <f>IF($A109&lt;&gt;"",VLOOKUP($A109,T_stock[],COLUMN()-1,FALSE),"")</f>
        <v>Mercerie</v>
      </c>
      <c r="D109" s="7" t="str">
        <f>IF($A109&lt;&gt;"",VLOOKUP($A109,T_stock[],COLUMN()-1,FALSE),"")</f>
        <v>Thermocollant quick écru</v>
      </c>
      <c r="E109" s="7">
        <f>IF($A109&lt;&gt;"",VLOOKUP($A109,T_stock[],COLUMN()-1,FALSE),"")</f>
        <v>0</v>
      </c>
      <c r="F109" s="8">
        <f>IF($A109&lt;&gt;"",VLOOKUP($A109,T_stock[],COLUMN()-1,FALSE),"")</f>
        <v>0</v>
      </c>
      <c r="G109" s="8">
        <f>IF($A109&lt;&gt;"",VLOOKUP($A109,T_stock[],COLUMN()-1,FALSE),"")</f>
        <v>4.2</v>
      </c>
      <c r="H109" s="7">
        <v>1</v>
      </c>
      <c r="I109" s="25"/>
    </row>
    <row r="110" spans="1:9" ht="15" x14ac:dyDescent="0.3">
      <c r="A110" s="17" t="s">
        <v>284</v>
      </c>
      <c r="B110" s="7" t="s">
        <v>153</v>
      </c>
      <c r="C110" s="7" t="str">
        <f>IF($A110&lt;&gt;"",VLOOKUP($A110,T_stock[],COLUMN()-1,FALSE),"")</f>
        <v>Mercerie</v>
      </c>
      <c r="D110" s="7" t="str">
        <f>IF($A110&lt;&gt;"",VLOOKUP($A110,T_stock[],COLUMN()-1,FALSE),"")</f>
        <v>Aiguilles machine</v>
      </c>
      <c r="E110" s="7">
        <f>IF($A110&lt;&gt;"",VLOOKUP($A110,T_stock[],COLUMN()-1,FALSE),"")</f>
        <v>70</v>
      </c>
      <c r="F110" s="8">
        <f>IF($A110&lt;&gt;"",VLOOKUP($A110,T_stock[],COLUMN()-1,FALSE),"")</f>
        <v>0</v>
      </c>
      <c r="G110" s="8">
        <f>IF($A110&lt;&gt;"",VLOOKUP($A110,T_stock[],COLUMN()-1,FALSE),"")</f>
        <v>7.8</v>
      </c>
      <c r="H110" s="7">
        <v>1</v>
      </c>
      <c r="I110" s="25"/>
    </row>
    <row r="111" spans="1:9" ht="15" x14ac:dyDescent="0.3">
      <c r="A111" s="17" t="s">
        <v>287</v>
      </c>
      <c r="B111" s="7" t="s">
        <v>153</v>
      </c>
      <c r="C111" s="7" t="str">
        <f>IF($A111&lt;&gt;"",VLOOKUP($A111,T_stock[],COLUMN()-1,FALSE),"")</f>
        <v>Mercerie</v>
      </c>
      <c r="D111" s="7" t="str">
        <f>IF($A111&lt;&gt;"",VLOOKUP($A111,T_stock[],COLUMN()-1,FALSE),"")</f>
        <v>Aiguilles machine</v>
      </c>
      <c r="E111" s="7">
        <f>IF($A111&lt;&gt;"",VLOOKUP($A111,T_stock[],COLUMN()-1,FALSE),"")</f>
        <v>80</v>
      </c>
      <c r="F111" s="8">
        <f>IF($A111&lt;&gt;"",VLOOKUP($A111,T_stock[],COLUMN()-1,FALSE),"")</f>
        <v>0</v>
      </c>
      <c r="G111" s="8">
        <f>IF($A111&lt;&gt;"",VLOOKUP($A111,T_stock[],COLUMN()-1,FALSE),"")</f>
        <v>8</v>
      </c>
      <c r="H111" s="7">
        <v>2</v>
      </c>
      <c r="I111" s="25"/>
    </row>
    <row r="112" spans="1:9" ht="15" x14ac:dyDescent="0.3">
      <c r="A112" s="17" t="s">
        <v>285</v>
      </c>
      <c r="B112" s="7" t="s">
        <v>153</v>
      </c>
      <c r="C112" s="7" t="str">
        <f>IF($A112&lt;&gt;"",VLOOKUP($A112,T_stock[],COLUMN()-1,FALSE),"")</f>
        <v>Mercerie</v>
      </c>
      <c r="D112" s="7" t="str">
        <f>IF($A112&lt;&gt;"",VLOOKUP($A112,T_stock[],COLUMN()-1,FALSE),"")</f>
        <v>Aiguilles machine</v>
      </c>
      <c r="E112" s="7" t="str">
        <f>IF($A112&lt;&gt;"",VLOOKUP($A112,T_stock[],COLUMN()-1,FALSE),"")</f>
        <v>70 80 90</v>
      </c>
      <c r="F112" s="8">
        <f>IF($A112&lt;&gt;"",VLOOKUP($A112,T_stock[],COLUMN()-1,FALSE),"")</f>
        <v>0</v>
      </c>
      <c r="G112" s="8">
        <f>IF($A112&lt;&gt;"",VLOOKUP($A112,T_stock[],COLUMN()-1,FALSE),"")</f>
        <v>8</v>
      </c>
      <c r="H112" s="7">
        <v>1</v>
      </c>
      <c r="I112" s="25"/>
    </row>
    <row r="113" spans="1:9" ht="15" x14ac:dyDescent="0.3">
      <c r="A113" s="17" t="s">
        <v>276</v>
      </c>
      <c r="B113" s="7" t="s">
        <v>153</v>
      </c>
      <c r="C113" s="7" t="str">
        <f>IF($A113&lt;&gt;"",VLOOKUP($A113,T_stock[],COLUMN()-1,FALSE),"")</f>
        <v>Mercerie</v>
      </c>
      <c r="D113" s="7" t="str">
        <f>IF($A113&lt;&gt;"",VLOOKUP($A113,T_stock[],COLUMN()-1,FALSE),"")</f>
        <v xml:space="preserve">Aiguilles à main </v>
      </c>
      <c r="E113" s="7" t="str">
        <f>IF($A113&lt;&gt;"",VLOOKUP($A113,T_stock[],COLUMN()-1,FALSE),"")</f>
        <v>1/5</v>
      </c>
      <c r="F113" s="8">
        <f>IF($A113&lt;&gt;"",VLOOKUP($A113,T_stock[],COLUMN()-1,FALSE),"")</f>
        <v>0</v>
      </c>
      <c r="G113" s="8">
        <f>IF($A113&lt;&gt;"",VLOOKUP($A113,T_stock[],COLUMN()-1,FALSE),"")</f>
        <v>3</v>
      </c>
      <c r="H113" s="7">
        <v>3</v>
      </c>
      <c r="I113" s="25"/>
    </row>
    <row r="114" spans="1:9" ht="15" x14ac:dyDescent="0.3">
      <c r="A114" s="17" t="s">
        <v>277</v>
      </c>
      <c r="B114" s="7" t="s">
        <v>153</v>
      </c>
      <c r="C114" s="7" t="str">
        <f>IF($A114&lt;&gt;"",VLOOKUP($A114,T_stock[],COLUMN()-1,FALSE),"")</f>
        <v>Mercerie</v>
      </c>
      <c r="D114" s="7" t="str">
        <f>IF($A114&lt;&gt;"",VLOOKUP($A114,T_stock[],COLUMN()-1,FALSE),"")</f>
        <v xml:space="preserve">Aiguilles à main </v>
      </c>
      <c r="E114" s="7" t="str">
        <f>IF($A114&lt;&gt;"",VLOOKUP($A114,T_stock[],COLUMN()-1,FALSE),"")</f>
        <v>3/9</v>
      </c>
      <c r="F114" s="8">
        <f>IF($A114&lt;&gt;"",VLOOKUP($A114,T_stock[],COLUMN()-1,FALSE),"")</f>
        <v>0</v>
      </c>
      <c r="G114" s="8">
        <f>IF($A114&lt;&gt;"",VLOOKUP($A114,T_stock[],COLUMN()-1,FALSE),"")</f>
        <v>3</v>
      </c>
      <c r="H114" s="7">
        <v>3</v>
      </c>
      <c r="I114" s="25"/>
    </row>
    <row r="115" spans="1:9" ht="15" x14ac:dyDescent="0.3">
      <c r="A115" s="17" t="s">
        <v>280</v>
      </c>
      <c r="B115" s="7" t="s">
        <v>153</v>
      </c>
      <c r="C115" s="7" t="str">
        <f>IF($A115&lt;&gt;"",VLOOKUP($A115,T_stock[],COLUMN()-1,FALSE),"")</f>
        <v>Mercerie</v>
      </c>
      <c r="D115" s="7" t="str">
        <f>IF($A115&lt;&gt;"",VLOOKUP($A115,T_stock[],COLUMN()-1,FALSE),"")</f>
        <v xml:space="preserve">Aiguilles à main </v>
      </c>
      <c r="E115" s="7">
        <f>IF($A115&lt;&gt;"",VLOOKUP($A115,T_stock[],COLUMN()-1,FALSE),"")</f>
        <v>7</v>
      </c>
      <c r="F115" s="8">
        <f>IF($A115&lt;&gt;"",VLOOKUP($A115,T_stock[],COLUMN()-1,FALSE),"")</f>
        <v>0</v>
      </c>
      <c r="G115" s="8">
        <f>IF($A115&lt;&gt;"",VLOOKUP($A115,T_stock[],COLUMN()-1,FALSE),"")</f>
        <v>3</v>
      </c>
      <c r="H115" s="7">
        <v>3</v>
      </c>
      <c r="I115" s="25"/>
    </row>
    <row r="116" spans="1:9" ht="15" x14ac:dyDescent="0.3">
      <c r="A116" s="17" t="s">
        <v>281</v>
      </c>
      <c r="B116" s="7" t="s">
        <v>153</v>
      </c>
      <c r="C116" s="7" t="str">
        <f>IF($A116&lt;&gt;"",VLOOKUP($A116,T_stock[],COLUMN()-1,FALSE),"")</f>
        <v>Mercerie</v>
      </c>
      <c r="D116" s="7" t="str">
        <f>IF($A116&lt;&gt;"",VLOOKUP($A116,T_stock[],COLUMN()-1,FALSE),"")</f>
        <v xml:space="preserve">Aiguilles à main </v>
      </c>
      <c r="E116" s="7" t="str">
        <f>IF($A116&lt;&gt;"",VLOOKUP($A116,T_stock[],COLUMN()-1,FALSE),"")</f>
        <v>5/10</v>
      </c>
      <c r="F116" s="8">
        <f>IF($A116&lt;&gt;"",VLOOKUP($A116,T_stock[],COLUMN()-1,FALSE),"")</f>
        <v>0</v>
      </c>
      <c r="G116" s="8">
        <f>IF($A116&lt;&gt;"",VLOOKUP($A116,T_stock[],COLUMN()-1,FALSE),"")</f>
        <v>3</v>
      </c>
      <c r="H116" s="7">
        <v>3</v>
      </c>
      <c r="I116" s="25"/>
    </row>
    <row r="117" spans="1:9" ht="15" x14ac:dyDescent="0.3">
      <c r="A117" s="17" t="s">
        <v>290</v>
      </c>
      <c r="B117" s="7" t="s">
        <v>153</v>
      </c>
      <c r="C117" s="7" t="str">
        <f>IF($A117&lt;&gt;"",VLOOKUP($A117,T_stock[],COLUMN()-1,FALSE),"")</f>
        <v>Mercerie</v>
      </c>
      <c r="D117" s="7" t="str">
        <f>IF($A117&lt;&gt;"",VLOOKUP($A117,T_stock[],COLUMN()-1,FALSE),"")</f>
        <v>Epingles en acier n°4</v>
      </c>
      <c r="E117" s="7">
        <f>IF($A117&lt;&gt;"",VLOOKUP($A117,T_stock[],COLUMN()-1,FALSE),"")</f>
        <v>0</v>
      </c>
      <c r="F117" s="8">
        <f>IF($A117&lt;&gt;"",VLOOKUP($A117,T_stock[],COLUMN()-1,FALSE),"")</f>
        <v>0</v>
      </c>
      <c r="G117" s="8">
        <f>IF($A117&lt;&gt;"",VLOOKUP($A117,T_stock[],COLUMN()-1,FALSE),"")</f>
        <v>3.2</v>
      </c>
      <c r="H117" s="7">
        <v>3</v>
      </c>
      <c r="I117" s="25"/>
    </row>
    <row r="118" spans="1:9" ht="15" x14ac:dyDescent="0.3">
      <c r="A118" s="17" t="s">
        <v>291</v>
      </c>
      <c r="B118" s="7" t="s">
        <v>153</v>
      </c>
      <c r="C118" s="7" t="str">
        <f>IF($A118&lt;&gt;"",VLOOKUP($A118,T_stock[],COLUMN()-1,FALSE),"")</f>
        <v>Mercerie</v>
      </c>
      <c r="D118" s="7" t="str">
        <f>IF($A118&lt;&gt;"",VLOOKUP($A118,T_stock[],COLUMN()-1,FALSE),"")</f>
        <v>Epingles tête verre (Lefort)</v>
      </c>
      <c r="E118" s="7">
        <f>IF($A118&lt;&gt;"",VLOOKUP($A118,T_stock[],COLUMN()-1,FALSE),"")</f>
        <v>0</v>
      </c>
      <c r="F118" s="8">
        <f>IF($A118&lt;&gt;"",VLOOKUP($A118,T_stock[],COLUMN()-1,FALSE),"")</f>
        <v>0</v>
      </c>
      <c r="G118" s="8">
        <f>IF($A118&lt;&gt;"",VLOOKUP($A118,T_stock[],COLUMN()-1,FALSE),"")</f>
        <v>5.5</v>
      </c>
      <c r="H118" s="7">
        <v>2</v>
      </c>
      <c r="I118" s="25"/>
    </row>
    <row r="119" spans="1:9" ht="15" x14ac:dyDescent="0.3">
      <c r="A119" s="17" t="s">
        <v>293</v>
      </c>
      <c r="B119" s="7" t="s">
        <v>153</v>
      </c>
      <c r="C119" s="7" t="str">
        <f>IF($A119&lt;&gt;"",VLOOKUP($A119,T_stock[],COLUMN()-1,FALSE),"")</f>
        <v>Mercerie</v>
      </c>
      <c r="D119" s="7" t="str">
        <f>IF($A119&lt;&gt;"",VLOOKUP($A119,T_stock[],COLUMN()-1,FALSE),"")</f>
        <v>Agrafes pantalon x3 argent</v>
      </c>
      <c r="E119" s="7">
        <f>IF($A119&lt;&gt;"",VLOOKUP($A119,T_stock[],COLUMN()-1,FALSE),"")</f>
        <v>0</v>
      </c>
      <c r="F119" s="8">
        <f>IF($A119&lt;&gt;"",VLOOKUP($A119,T_stock[],COLUMN()-1,FALSE),"")</f>
        <v>0</v>
      </c>
      <c r="G119" s="8">
        <f>IF($A119&lt;&gt;"",VLOOKUP($A119,T_stock[],COLUMN()-1,FALSE),"")</f>
        <v>2.2000000000000002</v>
      </c>
      <c r="H119" s="7">
        <v>2</v>
      </c>
      <c r="I119" s="25"/>
    </row>
    <row r="120" spans="1:9" ht="15" x14ac:dyDescent="0.3">
      <c r="A120" s="17" t="s">
        <v>292</v>
      </c>
      <c r="B120" s="7" t="s">
        <v>153</v>
      </c>
      <c r="C120" s="7" t="str">
        <f>IF($A120&lt;&gt;"",VLOOKUP($A120,T_stock[],COLUMN()-1,FALSE),"")</f>
        <v>Mercerie</v>
      </c>
      <c r="D120" s="7" t="str">
        <f>IF($A120&lt;&gt;"",VLOOKUP($A120,T_stock[],COLUMN()-1,FALSE),"")</f>
        <v>Agrafes pantalon x3 noir</v>
      </c>
      <c r="E120" s="7">
        <f>IF($A120&lt;&gt;"",VLOOKUP($A120,T_stock[],COLUMN()-1,FALSE),"")</f>
        <v>0</v>
      </c>
      <c r="F120" s="8">
        <f>IF($A120&lt;&gt;"",VLOOKUP($A120,T_stock[],COLUMN()-1,FALSE),"")</f>
        <v>0</v>
      </c>
      <c r="G120" s="8">
        <f>IF($A120&lt;&gt;"",VLOOKUP($A120,T_stock[],COLUMN()-1,FALSE),"")</f>
        <v>2.2000000000000002</v>
      </c>
      <c r="H120" s="7">
        <v>2</v>
      </c>
      <c r="I120" s="25"/>
    </row>
    <row r="121" spans="1:9" ht="15" x14ac:dyDescent="0.3">
      <c r="A121" s="17" t="s">
        <v>296</v>
      </c>
      <c r="B121" s="7" t="s">
        <v>153</v>
      </c>
      <c r="C121" s="7" t="str">
        <f>IF($A121&lt;&gt;"",VLOOKUP($A121,T_stock[],COLUMN()-1,FALSE),"")</f>
        <v>Mercerie</v>
      </c>
      <c r="D121" s="7" t="str">
        <f>IF($A121&lt;&gt;"",VLOOKUP($A121,T_stock[],COLUMN()-1,FALSE),"")</f>
        <v>Agrafes à ressort x14 noir</v>
      </c>
      <c r="E121" s="7">
        <f>IF($A121&lt;&gt;"",VLOOKUP($A121,T_stock[],COLUMN()-1,FALSE),"")</f>
        <v>0</v>
      </c>
      <c r="F121" s="8">
        <f>IF($A121&lt;&gt;"",VLOOKUP($A121,T_stock[],COLUMN()-1,FALSE),"")</f>
        <v>0</v>
      </c>
      <c r="G121" s="8">
        <f>IF($A121&lt;&gt;"",VLOOKUP($A121,T_stock[],COLUMN()-1,FALSE),"")</f>
        <v>2.5</v>
      </c>
      <c r="H121" s="7">
        <v>4</v>
      </c>
      <c r="I121" s="25"/>
    </row>
    <row r="122" spans="1:9" ht="15" x14ac:dyDescent="0.3">
      <c r="A122" s="17" t="s">
        <v>301</v>
      </c>
      <c r="B122" s="7" t="s">
        <v>153</v>
      </c>
      <c r="C122" s="7" t="str">
        <f>IF($A122&lt;&gt;"",VLOOKUP($A122,T_stock[],COLUMN()-1,FALSE),"")</f>
        <v>Mercerie</v>
      </c>
      <c r="D122" s="7" t="str">
        <f>IF($A122&lt;&gt;"",VLOOKUP($A122,T_stock[],COLUMN()-1,FALSE),"")</f>
        <v>Agrafes à ressort x14 argent</v>
      </c>
      <c r="E122" s="7">
        <f>IF($A122&lt;&gt;"",VLOOKUP($A122,T_stock[],COLUMN()-1,FALSE),"")</f>
        <v>0</v>
      </c>
      <c r="F122" s="8">
        <f>IF($A122&lt;&gt;"",VLOOKUP($A122,T_stock[],COLUMN()-1,FALSE),"")</f>
        <v>0</v>
      </c>
      <c r="G122" s="8">
        <f>IF($A122&lt;&gt;"",VLOOKUP($A122,T_stock[],COLUMN()-1,FALSE),"")</f>
        <v>2.5</v>
      </c>
      <c r="H122" s="7">
        <v>2</v>
      </c>
      <c r="I122" s="25"/>
    </row>
    <row r="123" spans="1:9" ht="15" x14ac:dyDescent="0.3">
      <c r="A123" s="17" t="s">
        <v>300</v>
      </c>
      <c r="B123" s="7" t="s">
        <v>153</v>
      </c>
      <c r="C123" s="7" t="str">
        <f>IF($A123&lt;&gt;"",VLOOKUP($A123,T_stock[],COLUMN()-1,FALSE),"")</f>
        <v>Mercerie</v>
      </c>
      <c r="D123" s="7" t="str">
        <f>IF($A123&lt;&gt;"",VLOOKUP($A123,T_stock[],COLUMN()-1,FALSE),"")</f>
        <v>Agrafes à jupe x6 noir</v>
      </c>
      <c r="E123" s="7">
        <f>IF($A123&lt;&gt;"",VLOOKUP($A123,T_stock[],COLUMN()-1,FALSE),"")</f>
        <v>0</v>
      </c>
      <c r="F123" s="8">
        <f>IF($A123&lt;&gt;"",VLOOKUP($A123,T_stock[],COLUMN()-1,FALSE),"")</f>
        <v>0</v>
      </c>
      <c r="G123" s="8">
        <f>IF($A123&lt;&gt;"",VLOOKUP($A123,T_stock[],COLUMN()-1,FALSE),"")</f>
        <v>3.6</v>
      </c>
      <c r="H123" s="7">
        <v>2</v>
      </c>
      <c r="I123" s="25"/>
    </row>
    <row r="124" spans="1:9" ht="15" x14ac:dyDescent="0.3">
      <c r="A124" s="17" t="s">
        <v>306</v>
      </c>
      <c r="B124" s="7" t="s">
        <v>153</v>
      </c>
      <c r="C124" s="7" t="str">
        <f>IF($A124&lt;&gt;"",VLOOKUP($A124,T_stock[],COLUMN()-1,FALSE),"")</f>
        <v>Mercerie</v>
      </c>
      <c r="D124" s="7" t="str">
        <f>IF($A124&lt;&gt;"",VLOOKUP($A124,T_stock[],COLUMN()-1,FALSE),"")</f>
        <v>Boutons pression argent divers</v>
      </c>
      <c r="E124" s="7">
        <f>IF($A124&lt;&gt;"",VLOOKUP($A124,T_stock[],COLUMN()-1,FALSE),"")</f>
        <v>0</v>
      </c>
      <c r="F124" s="8">
        <f>IF($A124&lt;&gt;"",VLOOKUP($A124,T_stock[],COLUMN()-1,FALSE),"")</f>
        <v>0</v>
      </c>
      <c r="G124" s="8">
        <f>IF($A124&lt;&gt;"",VLOOKUP($A124,T_stock[],COLUMN()-1,FALSE),"")</f>
        <v>2.8</v>
      </c>
      <c r="H124" s="7">
        <v>3</v>
      </c>
      <c r="I124" s="25"/>
    </row>
    <row r="125" spans="1:9" ht="15" x14ac:dyDescent="0.3">
      <c r="A125" s="17" t="s">
        <v>309</v>
      </c>
      <c r="B125" s="7" t="s">
        <v>153</v>
      </c>
      <c r="C125" s="7" t="str">
        <f>IF($A125&lt;&gt;"",VLOOKUP($A125,T_stock[],COLUMN()-1,FALSE),"")</f>
        <v>Mercerie</v>
      </c>
      <c r="D125" s="7" t="str">
        <f>IF($A125&lt;&gt;"",VLOOKUP($A125,T_stock[],COLUMN()-1,FALSE),"")</f>
        <v>Boutons pression Prym x4</v>
      </c>
      <c r="E125" s="7" t="str">
        <f>IF($A125&lt;&gt;"",VLOOKUP($A125,T_stock[],COLUMN()-1,FALSE),"")</f>
        <v>17mm</v>
      </c>
      <c r="F125" s="8">
        <f>IF($A125&lt;&gt;"",VLOOKUP($A125,T_stock[],COLUMN()-1,FALSE),"")</f>
        <v>0</v>
      </c>
      <c r="G125" s="8">
        <f>IF($A125&lt;&gt;"",VLOOKUP($A125,T_stock[],COLUMN()-1,FALSE),"")</f>
        <v>4.3</v>
      </c>
      <c r="H125" s="7">
        <v>1</v>
      </c>
      <c r="I125" s="25"/>
    </row>
    <row r="126" spans="1:9" ht="15" x14ac:dyDescent="0.3">
      <c r="A126" s="17" t="s">
        <v>308</v>
      </c>
      <c r="B126" s="7" t="s">
        <v>153</v>
      </c>
      <c r="C126" s="7" t="str">
        <f>IF($A126&lt;&gt;"",VLOOKUP($A126,T_stock[],COLUMN()-1,FALSE),"")</f>
        <v>Mercerie</v>
      </c>
      <c r="D126" s="7" t="str">
        <f>IF($A126&lt;&gt;"",VLOOKUP($A126,T_stock[],COLUMN()-1,FALSE),"")</f>
        <v>Boutons pression Pic&amp;malice x10</v>
      </c>
      <c r="E126" s="7" t="str">
        <f>IF($A126&lt;&gt;"",VLOOKUP($A126,T_stock[],COLUMN()-1,FALSE),"")</f>
        <v>11mm</v>
      </c>
      <c r="F126" s="8">
        <f>IF($A126&lt;&gt;"",VLOOKUP($A126,T_stock[],COLUMN()-1,FALSE),"")</f>
        <v>0</v>
      </c>
      <c r="G126" s="8">
        <f>IF($A126&lt;&gt;"",VLOOKUP($A126,T_stock[],COLUMN()-1,FALSE),"")</f>
        <v>2.6</v>
      </c>
      <c r="H126" s="7">
        <v>2</v>
      </c>
      <c r="I126" s="25"/>
    </row>
    <row r="127" spans="1:9" ht="15" x14ac:dyDescent="0.3">
      <c r="A127" s="17" t="s">
        <v>307</v>
      </c>
      <c r="B127" s="7" t="s">
        <v>153</v>
      </c>
      <c r="C127" s="7" t="str">
        <f>IF($A127&lt;&gt;"",VLOOKUP($A127,T_stock[],COLUMN()-1,FALSE),"")</f>
        <v>Mercerie</v>
      </c>
      <c r="D127" s="7" t="str">
        <f>IF($A127&lt;&gt;"",VLOOKUP($A127,T_stock[],COLUMN()-1,FALSE),"")</f>
        <v>Boutons pression x6 noir</v>
      </c>
      <c r="E127" s="7" t="str">
        <f>IF($A127&lt;&gt;"",VLOOKUP($A127,T_stock[],COLUMN()-1,FALSE),"")</f>
        <v>13mm</v>
      </c>
      <c r="F127" s="8">
        <f>IF($A127&lt;&gt;"",VLOOKUP($A127,T_stock[],COLUMN()-1,FALSE),"")</f>
        <v>0</v>
      </c>
      <c r="G127" s="8">
        <f>IF($A127&lt;&gt;"",VLOOKUP($A127,T_stock[],COLUMN()-1,FALSE),"")</f>
        <v>2.8</v>
      </c>
      <c r="H127" s="7">
        <v>1</v>
      </c>
      <c r="I127" s="25"/>
    </row>
    <row r="128" spans="1:9" ht="15" x14ac:dyDescent="0.3">
      <c r="A128" s="17" t="s">
        <v>314</v>
      </c>
      <c r="B128" s="7" t="s">
        <v>153</v>
      </c>
      <c r="C128" s="7" t="str">
        <f>IF($A128&lt;&gt;"",VLOOKUP($A128,T_stock[],COLUMN()-1,FALSE),"")</f>
        <v>Mercerie</v>
      </c>
      <c r="D128" s="7" t="str">
        <f>IF($A128&lt;&gt;"",VLOOKUP($A128,T_stock[],COLUMN()-1,FALSE),"")</f>
        <v>Boutons pression Prym x20 noir</v>
      </c>
      <c r="E128" s="7" t="str">
        <f>IF($A128&lt;&gt;"",VLOOKUP($A128,T_stock[],COLUMN()-1,FALSE),"")</f>
        <v>9mm</v>
      </c>
      <c r="F128" s="8">
        <f>IF($A128&lt;&gt;"",VLOOKUP($A128,T_stock[],COLUMN()-1,FALSE),"")</f>
        <v>0</v>
      </c>
      <c r="G128" s="8">
        <f>IF($A128&lt;&gt;"",VLOOKUP($A128,T_stock[],COLUMN()-1,FALSE),"")</f>
        <v>4</v>
      </c>
      <c r="H128" s="7">
        <v>2</v>
      </c>
      <c r="I128" s="25"/>
    </row>
    <row r="129" spans="1:9" ht="15" x14ac:dyDescent="0.3">
      <c r="A129" s="17" t="s">
        <v>316</v>
      </c>
      <c r="B129" s="7" t="s">
        <v>153</v>
      </c>
      <c r="C129" s="7" t="str">
        <f>IF($A129&lt;&gt;"",VLOOKUP($A129,T_stock[],COLUMN()-1,FALSE),"")</f>
        <v>Mercerie</v>
      </c>
      <c r="D129" s="7" t="str">
        <f>IF($A129&lt;&gt;"",VLOOKUP($A129,T_stock[],COLUMN()-1,FALSE),"")</f>
        <v>Boutons pression Prym x12 noir</v>
      </c>
      <c r="E129" s="7" t="str">
        <f>IF($A129&lt;&gt;"",VLOOKUP($A129,T_stock[],COLUMN()-1,FALSE),"")</f>
        <v>7mm</v>
      </c>
      <c r="F129" s="8">
        <f>IF($A129&lt;&gt;"",VLOOKUP($A129,T_stock[],COLUMN()-1,FALSE),"")</f>
        <v>0</v>
      </c>
      <c r="G129" s="8">
        <f>IF($A129&lt;&gt;"",VLOOKUP($A129,T_stock[],COLUMN()-1,FALSE),"")</f>
        <v>3.1</v>
      </c>
      <c r="H129" s="7">
        <v>2</v>
      </c>
      <c r="I129" s="25"/>
    </row>
    <row r="130" spans="1:9" ht="15" x14ac:dyDescent="0.3">
      <c r="A130" s="17" t="s">
        <v>318</v>
      </c>
      <c r="B130" s="7" t="s">
        <v>153</v>
      </c>
      <c r="C130" s="7" t="str">
        <f>IF($A130&lt;&gt;"",VLOOKUP($A130,T_stock[],COLUMN()-1,FALSE),"")</f>
        <v>Mercerie</v>
      </c>
      <c r="D130" s="7" t="str">
        <f>IF($A130&lt;&gt;"",VLOOKUP($A130,T_stock[],COLUMN()-1,FALSE),"")</f>
        <v>Bouton magnétique Bohin</v>
      </c>
      <c r="E130" s="7" t="str">
        <f>IF($A130&lt;&gt;"",VLOOKUP($A130,T_stock[],COLUMN()-1,FALSE),"")</f>
        <v>18mm</v>
      </c>
      <c r="F130" s="8">
        <f>IF($A130&lt;&gt;"",VLOOKUP($A130,T_stock[],COLUMN()-1,FALSE),"")</f>
        <v>0</v>
      </c>
      <c r="G130" s="8">
        <f>IF($A130&lt;&gt;"",VLOOKUP($A130,T_stock[],COLUMN()-1,FALSE),"")</f>
        <v>6</v>
      </c>
      <c r="H130" s="7">
        <v>2</v>
      </c>
      <c r="I130" s="25"/>
    </row>
    <row r="131" spans="1:9" ht="15" x14ac:dyDescent="0.3">
      <c r="A131" s="17" t="s">
        <v>323</v>
      </c>
      <c r="B131" s="7" t="s">
        <v>153</v>
      </c>
      <c r="C131" s="7" t="str">
        <f>IF($A131&lt;&gt;"",VLOOKUP($A131,T_stock[],COLUMN()-1,FALSE),"")</f>
        <v>Mercerie</v>
      </c>
      <c r="D131" s="7" t="str">
        <f>IF($A131&lt;&gt;"",VLOOKUP($A131,T_stock[],COLUMN()-1,FALSE),"")</f>
        <v>Boutons pression Prym x24 noir</v>
      </c>
      <c r="E131" s="7" t="str">
        <f>IF($A131&lt;&gt;"",VLOOKUP($A131,T_stock[],COLUMN()-1,FALSE),"")</f>
        <v>7mm</v>
      </c>
      <c r="F131" s="8">
        <f>IF($A131&lt;&gt;"",VLOOKUP($A131,T_stock[],COLUMN()-1,FALSE),"")</f>
        <v>0</v>
      </c>
      <c r="G131" s="8">
        <f>IF($A131&lt;&gt;"",VLOOKUP($A131,T_stock[],COLUMN()-1,FALSE),"")</f>
        <v>3.1</v>
      </c>
      <c r="H131" s="7">
        <v>1</v>
      </c>
      <c r="I131" s="25"/>
    </row>
    <row r="132" spans="1:9" ht="15" x14ac:dyDescent="0.3">
      <c r="A132" s="17" t="s">
        <v>324</v>
      </c>
      <c r="B132" s="7" t="s">
        <v>153</v>
      </c>
      <c r="C132" s="7" t="str">
        <f>IF($A132&lt;&gt;"",VLOOKUP($A132,T_stock[],COLUMN()-1,FALSE),"")</f>
        <v>Mercerie</v>
      </c>
      <c r="D132" s="7" t="str">
        <f>IF($A132&lt;&gt;"",VLOOKUP($A132,T_stock[],COLUMN()-1,FALSE),"")</f>
        <v>Boutons pression x18 noir</v>
      </c>
      <c r="E132" s="7" t="str">
        <f>IF($A132&lt;&gt;"",VLOOKUP($A132,T_stock[],COLUMN()-1,FALSE),"")</f>
        <v>10mm</v>
      </c>
      <c r="F132" s="8">
        <f>IF($A132&lt;&gt;"",VLOOKUP($A132,T_stock[],COLUMN()-1,FALSE),"")</f>
        <v>0</v>
      </c>
      <c r="G132" s="8">
        <f>IF($A132&lt;&gt;"",VLOOKUP($A132,T_stock[],COLUMN()-1,FALSE),"")</f>
        <v>3.1</v>
      </c>
      <c r="H132" s="7">
        <v>1</v>
      </c>
      <c r="I132" s="25"/>
    </row>
    <row r="133" spans="1:9" ht="15" x14ac:dyDescent="0.3">
      <c r="A133" s="17" t="s">
        <v>326</v>
      </c>
      <c r="B133" s="7" t="s">
        <v>153</v>
      </c>
      <c r="C133" s="7" t="str">
        <f>IF($A133&lt;&gt;"",VLOOKUP($A133,T_stock[],COLUMN()-1,FALSE),"")</f>
        <v>Mercerie</v>
      </c>
      <c r="D133" s="7" t="str">
        <f>IF($A133&lt;&gt;"",VLOOKUP($A133,T_stock[],COLUMN()-1,FALSE),"")</f>
        <v>Boutons pression Prym x18 transparent</v>
      </c>
      <c r="E133" s="7" t="str">
        <f>IF($A133&lt;&gt;"",VLOOKUP($A133,T_stock[],COLUMN()-1,FALSE),"")</f>
        <v>10mm</v>
      </c>
      <c r="F133" s="8">
        <f>IF($A133&lt;&gt;"",VLOOKUP($A133,T_stock[],COLUMN()-1,FALSE),"")</f>
        <v>0</v>
      </c>
      <c r="G133" s="8">
        <f>IF($A133&lt;&gt;"",VLOOKUP($A133,T_stock[],COLUMN()-1,FALSE),"")</f>
        <v>3.2</v>
      </c>
      <c r="H133" s="7">
        <v>1</v>
      </c>
      <c r="I133" s="25"/>
    </row>
    <row r="134" spans="1:9" ht="15" x14ac:dyDescent="0.3">
      <c r="A134" s="17" t="s">
        <v>327</v>
      </c>
      <c r="B134" s="7" t="s">
        <v>153</v>
      </c>
      <c r="C134" s="7" t="str">
        <f>IF($A134&lt;&gt;"",VLOOKUP($A134,T_stock[],COLUMN()-1,FALSE),"")</f>
        <v>Mercerie</v>
      </c>
      <c r="D134" s="7" t="str">
        <f>IF($A134&lt;&gt;"",VLOOKUP($A134,T_stock[],COLUMN()-1,FALSE),"")</f>
        <v>Boutons pression Prym x24 transparent</v>
      </c>
      <c r="E134" s="7" t="str">
        <f>IF($A134&lt;&gt;"",VLOOKUP($A134,T_stock[],COLUMN()-1,FALSE),"")</f>
        <v>7mm</v>
      </c>
      <c r="F134" s="8">
        <f>IF($A134&lt;&gt;"",VLOOKUP($A134,T_stock[],COLUMN()-1,FALSE),"")</f>
        <v>0</v>
      </c>
      <c r="G134" s="8">
        <f>IF($A134&lt;&gt;"",VLOOKUP($A134,T_stock[],COLUMN()-1,FALSE),"")</f>
        <v>3.2</v>
      </c>
      <c r="H134" s="7">
        <v>1</v>
      </c>
      <c r="I134" s="25"/>
    </row>
    <row r="135" spans="1:9" ht="15" x14ac:dyDescent="0.3">
      <c r="A135" s="17" t="s">
        <v>332</v>
      </c>
      <c r="B135" s="7" t="s">
        <v>153</v>
      </c>
      <c r="C135" s="7" t="str">
        <f>IF($A135&lt;&gt;"",VLOOKUP($A135,T_stock[],COLUMN()-1,FALSE),"")</f>
        <v>Outils</v>
      </c>
      <c r="D135" s="7" t="str">
        <f>IF($A135&lt;&gt;"",VLOOKUP($A135,T_stock[],COLUMN()-1,FALSE),"")</f>
        <v>Ampoule</v>
      </c>
      <c r="E135" s="7">
        <f>IF($A135&lt;&gt;"",VLOOKUP($A135,T_stock[],COLUMN()-1,FALSE),"")</f>
        <v>0</v>
      </c>
      <c r="F135" s="8">
        <f>IF($A135&lt;&gt;"",VLOOKUP($A135,T_stock[],COLUMN()-1,FALSE),"")</f>
        <v>0</v>
      </c>
      <c r="G135" s="8">
        <f>IF($A135&lt;&gt;"",VLOOKUP($A135,T_stock[],COLUMN()-1,FALSE),"")</f>
        <v>4.9000000000000004</v>
      </c>
      <c r="H135" s="7">
        <v>2</v>
      </c>
      <c r="I135" s="25"/>
    </row>
    <row r="136" spans="1:9" ht="15" x14ac:dyDescent="0.3">
      <c r="A136" s="17" t="s">
        <v>333</v>
      </c>
      <c r="B136" s="7" t="s">
        <v>153</v>
      </c>
      <c r="C136" s="7" t="str">
        <f>IF($A136&lt;&gt;"",VLOOKUP($A136,T_stock[],COLUMN()-1,FALSE),"")</f>
        <v>Outils</v>
      </c>
      <c r="D136" s="7" t="str">
        <f>IF($A136&lt;&gt;"",VLOOKUP($A136,T_stock[],COLUMN()-1,FALSE),"")</f>
        <v>Roulette à patron</v>
      </c>
      <c r="E136" s="7">
        <f>IF($A136&lt;&gt;"",VLOOKUP($A136,T_stock[],COLUMN()-1,FALSE),"")</f>
        <v>0</v>
      </c>
      <c r="F136" s="8">
        <f>IF($A136&lt;&gt;"",VLOOKUP($A136,T_stock[],COLUMN()-1,FALSE),"")</f>
        <v>0</v>
      </c>
      <c r="G136" s="8">
        <f>IF($A136&lt;&gt;"",VLOOKUP($A136,T_stock[],COLUMN()-1,FALSE),"")</f>
        <v>5.3</v>
      </c>
      <c r="H136" s="7">
        <v>1</v>
      </c>
      <c r="I136" s="25"/>
    </row>
    <row r="137" spans="1:9" ht="15" x14ac:dyDescent="0.3">
      <c r="A137" s="17" t="s">
        <v>339</v>
      </c>
      <c r="B137" s="7" t="s">
        <v>153</v>
      </c>
      <c r="C137" s="7" t="str">
        <f>IF($A137&lt;&gt;"",VLOOKUP($A137,T_stock[],COLUMN()-1,FALSE),"")</f>
        <v>Mercerie</v>
      </c>
      <c r="D137" s="7" t="str">
        <f>IF($A137&lt;&gt;"",VLOOKUP($A137,T_stock[],COLUMN()-1,FALSE),"")</f>
        <v>Attache soutien-gorge blanc</v>
      </c>
      <c r="E137" s="7" t="str">
        <f>IF($A137&lt;&gt;"",VLOOKUP($A137,T_stock[],COLUMN()-1,FALSE),"")</f>
        <v>petit</v>
      </c>
      <c r="F137" s="8">
        <f>IF($A137&lt;&gt;"",VLOOKUP($A137,T_stock[],COLUMN()-1,FALSE),"")</f>
        <v>0</v>
      </c>
      <c r="G137" s="8">
        <f>IF($A137&lt;&gt;"",VLOOKUP($A137,T_stock[],COLUMN()-1,FALSE),"")</f>
        <v>3.8</v>
      </c>
      <c r="H137" s="7">
        <v>1</v>
      </c>
      <c r="I137" s="25"/>
    </row>
    <row r="138" spans="1:9" ht="15" x14ac:dyDescent="0.3">
      <c r="A138" s="17" t="s">
        <v>340</v>
      </c>
      <c r="B138" s="7" t="s">
        <v>153</v>
      </c>
      <c r="C138" s="7" t="str">
        <f>IF($A138&lt;&gt;"",VLOOKUP($A138,T_stock[],COLUMN()-1,FALSE),"")</f>
        <v>Mercerie</v>
      </c>
      <c r="D138" s="7" t="str">
        <f>IF($A138&lt;&gt;"",VLOOKUP($A138,T_stock[],COLUMN()-1,FALSE),"")</f>
        <v>Attache soutien-gorge ivoire</v>
      </c>
      <c r="E138" s="7" t="str">
        <f>IF($A138&lt;&gt;"",VLOOKUP($A138,T_stock[],COLUMN()-1,FALSE),"")</f>
        <v>petit</v>
      </c>
      <c r="F138" s="8">
        <f>IF($A138&lt;&gt;"",VLOOKUP($A138,T_stock[],COLUMN()-1,FALSE),"")</f>
        <v>0</v>
      </c>
      <c r="G138" s="8">
        <f>IF($A138&lt;&gt;"",VLOOKUP($A138,T_stock[],COLUMN()-1,FALSE),"")</f>
        <v>3.8</v>
      </c>
      <c r="H138" s="7">
        <v>1</v>
      </c>
      <c r="I138" s="25"/>
    </row>
    <row r="139" spans="1:9" ht="15" x14ac:dyDescent="0.3">
      <c r="A139" s="17" t="s">
        <v>341</v>
      </c>
      <c r="B139" s="7" t="s">
        <v>153</v>
      </c>
      <c r="C139" s="7" t="str">
        <f>IF($A139&lt;&gt;"",VLOOKUP($A139,T_stock[],COLUMN()-1,FALSE),"")</f>
        <v>Mercerie</v>
      </c>
      <c r="D139" s="7" t="str">
        <f>IF($A139&lt;&gt;"",VLOOKUP($A139,T_stock[],COLUMN()-1,FALSE),"")</f>
        <v>Attache soutien-gorge noir</v>
      </c>
      <c r="E139" s="7" t="str">
        <f>IF($A139&lt;&gt;"",VLOOKUP($A139,T_stock[],COLUMN()-1,FALSE),"")</f>
        <v>petit</v>
      </c>
      <c r="F139" s="8">
        <f>IF($A139&lt;&gt;"",VLOOKUP($A139,T_stock[],COLUMN()-1,FALSE),"")</f>
        <v>0</v>
      </c>
      <c r="G139" s="8">
        <f>IF($A139&lt;&gt;"",VLOOKUP($A139,T_stock[],COLUMN()-1,FALSE),"")</f>
        <v>3.8</v>
      </c>
      <c r="H139" s="7">
        <v>5</v>
      </c>
      <c r="I139" s="25"/>
    </row>
    <row r="140" spans="1:9" ht="15" x14ac:dyDescent="0.3">
      <c r="A140" s="17" t="s">
        <v>342</v>
      </c>
      <c r="B140" s="7" t="s">
        <v>153</v>
      </c>
      <c r="C140" s="7" t="str">
        <f>IF($A140&lt;&gt;"",VLOOKUP($A140,T_stock[],COLUMN()-1,FALSE),"")</f>
        <v>Mercerie</v>
      </c>
      <c r="D140" s="7" t="str">
        <f>IF($A140&lt;&gt;"",VLOOKUP($A140,T_stock[],COLUMN()-1,FALSE),"")</f>
        <v>Attache soutien-gorge blanc</v>
      </c>
      <c r="E140" s="7" t="str">
        <f>IF($A140&lt;&gt;"",VLOOKUP($A140,T_stock[],COLUMN()-1,FALSE),"")</f>
        <v>moyen</v>
      </c>
      <c r="F140" s="8">
        <f>IF($A140&lt;&gt;"",VLOOKUP($A140,T_stock[],COLUMN()-1,FALSE),"")</f>
        <v>0</v>
      </c>
      <c r="G140" s="8">
        <f>IF($A140&lt;&gt;"",VLOOKUP($A140,T_stock[],COLUMN()-1,FALSE),"")</f>
        <v>4.2</v>
      </c>
      <c r="H140" s="7">
        <v>1</v>
      </c>
      <c r="I140" s="25"/>
    </row>
    <row r="141" spans="1:9" ht="15" x14ac:dyDescent="0.3">
      <c r="A141" s="17" t="s">
        <v>343</v>
      </c>
      <c r="B141" s="7" t="s">
        <v>153</v>
      </c>
      <c r="C141" s="7" t="str">
        <f>IF($A141&lt;&gt;"",VLOOKUP($A141,T_stock[],COLUMN()-1,FALSE),"")</f>
        <v>Mercerie</v>
      </c>
      <c r="D141" s="7" t="str">
        <f>IF($A141&lt;&gt;"",VLOOKUP($A141,T_stock[],COLUMN()-1,FALSE),"")</f>
        <v>Attache soutien-gorge ivoire</v>
      </c>
      <c r="E141" s="7" t="str">
        <f>IF($A141&lt;&gt;"",VLOOKUP($A141,T_stock[],COLUMN()-1,FALSE),"")</f>
        <v>moyen</v>
      </c>
      <c r="F141" s="8">
        <f>IF($A141&lt;&gt;"",VLOOKUP($A141,T_stock[],COLUMN()-1,FALSE),"")</f>
        <v>0</v>
      </c>
      <c r="G141" s="8">
        <f>IF($A141&lt;&gt;"",VLOOKUP($A141,T_stock[],COLUMN()-1,FALSE),"")</f>
        <v>4.2</v>
      </c>
      <c r="H141" s="7">
        <v>3</v>
      </c>
      <c r="I141" s="25"/>
    </row>
    <row r="142" spans="1:9" ht="15" x14ac:dyDescent="0.3">
      <c r="A142" s="17" t="s">
        <v>344</v>
      </c>
      <c r="B142" s="7" t="s">
        <v>153</v>
      </c>
      <c r="C142" s="7" t="str">
        <f>IF($A142&lt;&gt;"",VLOOKUP($A142,T_stock[],COLUMN()-1,FALSE),"")</f>
        <v>Mercerie</v>
      </c>
      <c r="D142" s="7" t="str">
        <f>IF($A142&lt;&gt;"",VLOOKUP($A142,T_stock[],COLUMN()-1,FALSE),"")</f>
        <v>Attache soutien-gorge noir</v>
      </c>
      <c r="E142" s="7" t="str">
        <f>IF($A142&lt;&gt;"",VLOOKUP($A142,T_stock[],COLUMN()-1,FALSE),"")</f>
        <v>moyen</v>
      </c>
      <c r="F142" s="8">
        <f>IF($A142&lt;&gt;"",VLOOKUP($A142,T_stock[],COLUMN()-1,FALSE),"")</f>
        <v>0</v>
      </c>
      <c r="G142" s="8">
        <f>IF($A142&lt;&gt;"",VLOOKUP($A142,T_stock[],COLUMN()-1,FALSE),"")</f>
        <v>4.2</v>
      </c>
      <c r="H142" s="7">
        <v>2</v>
      </c>
      <c r="I142" s="25"/>
    </row>
    <row r="143" spans="1:9" ht="15" x14ac:dyDescent="0.3">
      <c r="A143" s="17" t="s">
        <v>345</v>
      </c>
      <c r="B143" s="7" t="s">
        <v>153</v>
      </c>
      <c r="C143" s="7" t="str">
        <f>IF($A143&lt;&gt;"",VLOOKUP($A143,T_stock[],COLUMN()-1,FALSE),"")</f>
        <v>Mercerie</v>
      </c>
      <c r="D143" s="7" t="str">
        <f>IF($A143&lt;&gt;"",VLOOKUP($A143,T_stock[],COLUMN()-1,FALSE),"")</f>
        <v>Attache soutien-gorge blanc</v>
      </c>
      <c r="E143" s="7" t="str">
        <f>IF($A143&lt;&gt;"",VLOOKUP($A143,T_stock[],COLUMN()-1,FALSE),"")</f>
        <v>grand</v>
      </c>
      <c r="F143" s="8">
        <f>IF($A143&lt;&gt;"",VLOOKUP($A143,T_stock[],COLUMN()-1,FALSE),"")</f>
        <v>0</v>
      </c>
      <c r="G143" s="8">
        <f>IF($A143&lt;&gt;"",VLOOKUP($A143,T_stock[],COLUMN()-1,FALSE),"")</f>
        <v>4.8</v>
      </c>
      <c r="H143" s="7">
        <v>1</v>
      </c>
      <c r="I143" s="25"/>
    </row>
    <row r="144" spans="1:9" ht="15" x14ac:dyDescent="0.3">
      <c r="A144" s="17" t="s">
        <v>346</v>
      </c>
      <c r="B144" s="7" t="s">
        <v>153</v>
      </c>
      <c r="C144" s="7" t="str">
        <f>IF($A144&lt;&gt;"",VLOOKUP($A144,T_stock[],COLUMN()-1,FALSE),"")</f>
        <v>Mercerie</v>
      </c>
      <c r="D144" s="7" t="str">
        <f>IF($A144&lt;&gt;"",VLOOKUP($A144,T_stock[],COLUMN()-1,FALSE),"")</f>
        <v>Attache soutien-gorge ivoire</v>
      </c>
      <c r="E144" s="7" t="str">
        <f>IF($A144&lt;&gt;"",VLOOKUP($A144,T_stock[],COLUMN()-1,FALSE),"")</f>
        <v>grand</v>
      </c>
      <c r="F144" s="8">
        <f>IF($A144&lt;&gt;"",VLOOKUP($A144,T_stock[],COLUMN()-1,FALSE),"")</f>
        <v>0</v>
      </c>
      <c r="G144" s="8">
        <f>IF($A144&lt;&gt;"",VLOOKUP($A144,T_stock[],COLUMN()-1,FALSE),"")</f>
        <v>4.8</v>
      </c>
      <c r="H144" s="7">
        <v>1</v>
      </c>
      <c r="I144" s="25"/>
    </row>
    <row r="145" spans="1:9" ht="15" x14ac:dyDescent="0.3">
      <c r="A145" s="17" t="s">
        <v>347</v>
      </c>
      <c r="B145" s="7" t="s">
        <v>153</v>
      </c>
      <c r="C145" s="7" t="str">
        <f>IF($A145&lt;&gt;"",VLOOKUP($A145,T_stock[],COLUMN()-1,FALSE),"")</f>
        <v>Mercerie</v>
      </c>
      <c r="D145" s="7" t="str">
        <f>IF($A145&lt;&gt;"",VLOOKUP($A145,T_stock[],COLUMN()-1,FALSE),"")</f>
        <v>Attache soutien-gorge noir</v>
      </c>
      <c r="E145" s="7" t="str">
        <f>IF($A145&lt;&gt;"",VLOOKUP($A145,T_stock[],COLUMN()-1,FALSE),"")</f>
        <v>grand</v>
      </c>
      <c r="F145" s="8">
        <f>IF($A145&lt;&gt;"",VLOOKUP($A145,T_stock[],COLUMN()-1,FALSE),"")</f>
        <v>0</v>
      </c>
      <c r="G145" s="8">
        <f>IF($A145&lt;&gt;"",VLOOKUP($A145,T_stock[],COLUMN()-1,FALSE),"")</f>
        <v>4.8</v>
      </c>
      <c r="H145" s="7">
        <v>1</v>
      </c>
      <c r="I145" s="25"/>
    </row>
    <row r="146" spans="1:9" ht="15" x14ac:dyDescent="0.3">
      <c r="A146" s="17" t="s">
        <v>353</v>
      </c>
      <c r="B146" s="7" t="s">
        <v>153</v>
      </c>
      <c r="C146" s="7" t="str">
        <f>IF($A146&lt;&gt;"",VLOOKUP($A146,T_stock[],COLUMN()-1,FALSE),"")</f>
        <v>Mercerie</v>
      </c>
      <c r="D146" s="7" t="str">
        <f>IF($A146&lt;&gt;"",VLOOKUP($A146,T_stock[],COLUMN()-1,FALSE),"")</f>
        <v>Bord manche marine foncé</v>
      </c>
      <c r="E146" s="7">
        <f>IF($A146&lt;&gt;"",VLOOKUP($A146,T_stock[],COLUMN()-1,FALSE),"")</f>
        <v>0</v>
      </c>
      <c r="F146" s="8">
        <f>IF($A146&lt;&gt;"",VLOOKUP($A146,T_stock[],COLUMN()-1,FALSE),"")</f>
        <v>0</v>
      </c>
      <c r="G146" s="8">
        <f>IF($A146&lt;&gt;"",VLOOKUP($A146,T_stock[],COLUMN()-1,FALSE),"")</f>
        <v>5.9</v>
      </c>
      <c r="H146" s="7">
        <v>1</v>
      </c>
      <c r="I146" s="25"/>
    </row>
    <row r="147" spans="1:9" ht="15" x14ac:dyDescent="0.3">
      <c r="A147" s="17" t="s">
        <v>354</v>
      </c>
      <c r="B147" s="7" t="s">
        <v>153</v>
      </c>
      <c r="C147" s="7" t="str">
        <f>IF($A147&lt;&gt;"",VLOOKUP($A147,T_stock[],COLUMN()-1,FALSE),"")</f>
        <v>Mercerie</v>
      </c>
      <c r="D147" s="7" t="str">
        <f>IF($A147&lt;&gt;"",VLOOKUP($A147,T_stock[],COLUMN()-1,FALSE),"")</f>
        <v>Bord manche marine clair</v>
      </c>
      <c r="E147" s="7">
        <f>IF($A147&lt;&gt;"",VLOOKUP($A147,T_stock[],COLUMN()-1,FALSE),"")</f>
        <v>0</v>
      </c>
      <c r="F147" s="8">
        <f>IF($A147&lt;&gt;"",VLOOKUP($A147,T_stock[],COLUMN()-1,FALSE),"")</f>
        <v>0</v>
      </c>
      <c r="G147" s="8">
        <f>IF($A147&lt;&gt;"",VLOOKUP($A147,T_stock[],COLUMN()-1,FALSE),"")</f>
        <v>5.9</v>
      </c>
      <c r="H147" s="7">
        <v>1</v>
      </c>
      <c r="I147" s="25"/>
    </row>
    <row r="148" spans="1:9" ht="15" x14ac:dyDescent="0.3">
      <c r="A148" s="17" t="s">
        <v>356</v>
      </c>
      <c r="B148" s="7" t="s">
        <v>153</v>
      </c>
      <c r="C148" s="7" t="str">
        <f>IF($A148&lt;&gt;"",VLOOKUP($A148,T_stock[],COLUMN()-1,FALSE),"")</f>
        <v>Mercerie</v>
      </c>
      <c r="D148" s="7" t="str">
        <f>IF($A148&lt;&gt;"",VLOOKUP($A148,T_stock[],COLUMN()-1,FALSE),"")</f>
        <v>Bord manche marron</v>
      </c>
      <c r="E148" s="7">
        <f>IF($A148&lt;&gt;"",VLOOKUP($A148,T_stock[],COLUMN()-1,FALSE),"")</f>
        <v>0</v>
      </c>
      <c r="F148" s="8">
        <f>IF($A148&lt;&gt;"",VLOOKUP($A148,T_stock[],COLUMN()-1,FALSE),"")</f>
        <v>0</v>
      </c>
      <c r="G148" s="8">
        <f>IF($A148&lt;&gt;"",VLOOKUP($A148,T_stock[],COLUMN()-1,FALSE),"")</f>
        <v>5.9</v>
      </c>
      <c r="H148" s="7">
        <v>1</v>
      </c>
      <c r="I148" s="25"/>
    </row>
    <row r="149" spans="1:9" ht="15" x14ac:dyDescent="0.3">
      <c r="A149" s="17" t="s">
        <v>359</v>
      </c>
      <c r="B149" s="7" t="s">
        <v>153</v>
      </c>
      <c r="C149" s="7" t="str">
        <f>IF($A149&lt;&gt;"",VLOOKUP($A149,T_stock[],COLUMN()-1,FALSE),"")</f>
        <v>Mercerie</v>
      </c>
      <c r="D149" s="7" t="str">
        <f>IF($A149&lt;&gt;"",VLOOKUP($A149,T_stock[],COLUMN()-1,FALSE),"")</f>
        <v>Bord manche gris clair</v>
      </c>
      <c r="E149" s="7">
        <f>IF($A149&lt;&gt;"",VLOOKUP($A149,T_stock[],COLUMN()-1,FALSE),"")</f>
        <v>0</v>
      </c>
      <c r="F149" s="8">
        <f>IF($A149&lt;&gt;"",VLOOKUP($A149,T_stock[],COLUMN()-1,FALSE),"")</f>
        <v>0</v>
      </c>
      <c r="G149" s="8">
        <f>IF($A149&lt;&gt;"",VLOOKUP($A149,T_stock[],COLUMN()-1,FALSE),"")</f>
        <v>6.2</v>
      </c>
      <c r="H149" s="7">
        <v>1</v>
      </c>
      <c r="I149" s="25"/>
    </row>
    <row r="150" spans="1:9" ht="15" x14ac:dyDescent="0.3">
      <c r="A150" s="17" t="s">
        <v>357</v>
      </c>
      <c r="B150" s="7" t="s">
        <v>153</v>
      </c>
      <c r="C150" s="7" t="str">
        <f>IF($A150&lt;&gt;"",VLOOKUP($A150,T_stock[],COLUMN()-1,FALSE),"")</f>
        <v>Mercerie</v>
      </c>
      <c r="D150" s="7" t="str">
        <f>IF($A150&lt;&gt;"",VLOOKUP($A150,T_stock[],COLUMN()-1,FALSE),"")</f>
        <v>Bord manche écru</v>
      </c>
      <c r="E150" s="7">
        <f>IF($A150&lt;&gt;"",VLOOKUP($A150,T_stock[],COLUMN()-1,FALSE),"")</f>
        <v>0</v>
      </c>
      <c r="F150" s="8">
        <f>IF($A150&lt;&gt;"",VLOOKUP($A150,T_stock[],COLUMN()-1,FALSE),"")</f>
        <v>0</v>
      </c>
      <c r="G150" s="8">
        <f>IF($A150&lt;&gt;"",VLOOKUP($A150,T_stock[],COLUMN()-1,FALSE),"")</f>
        <v>6.2</v>
      </c>
      <c r="H150" s="7">
        <v>1</v>
      </c>
      <c r="I150" s="25"/>
    </row>
    <row r="151" spans="1:9" ht="15" x14ac:dyDescent="0.3">
      <c r="A151" s="17" t="s">
        <v>358</v>
      </c>
      <c r="B151" s="7" t="s">
        <v>153</v>
      </c>
      <c r="C151" s="7" t="str">
        <f>IF($A151&lt;&gt;"",VLOOKUP($A151,T_stock[],COLUMN()-1,FALSE),"")</f>
        <v>Mercerie</v>
      </c>
      <c r="D151" s="7" t="str">
        <f>IF($A151&lt;&gt;"",VLOOKUP($A151,T_stock[],COLUMN()-1,FALSE),"")</f>
        <v>Bord bas blanc</v>
      </c>
      <c r="E151" s="7">
        <f>IF($A151&lt;&gt;"",VLOOKUP($A151,T_stock[],COLUMN()-1,FALSE),"")</f>
        <v>0</v>
      </c>
      <c r="F151" s="8">
        <f>IF($A151&lt;&gt;"",VLOOKUP($A151,T_stock[],COLUMN()-1,FALSE),"")</f>
        <v>0</v>
      </c>
      <c r="G151" s="8">
        <f>IF($A151&lt;&gt;"",VLOOKUP($A151,T_stock[],COLUMN()-1,FALSE),"")</f>
        <v>7.8</v>
      </c>
      <c r="H151" s="7">
        <v>1</v>
      </c>
      <c r="I151" s="25"/>
    </row>
    <row r="152" spans="1:9" ht="15" x14ac:dyDescent="0.3">
      <c r="A152" s="17" t="s">
        <v>365</v>
      </c>
      <c r="B152" s="7" t="s">
        <v>153</v>
      </c>
      <c r="C152" s="7" t="str">
        <f>IF($A152&lt;&gt;"",VLOOKUP($A152,T_stock[],COLUMN()-1,FALSE),"")</f>
        <v>Laine</v>
      </c>
      <c r="D152" s="7" t="str">
        <f>IF($A152&lt;&gt;"",VLOOKUP($A152,T_stock[],COLUMN()-1,FALSE),"")</f>
        <v>Bobinettes pour tricot</v>
      </c>
      <c r="E152" s="7" t="str">
        <f>IF($A152&lt;&gt;"",VLOOKUP($A152,T_stock[],COLUMN()-1,FALSE),"")</f>
        <v>petit</v>
      </c>
      <c r="F152" s="8">
        <f>IF($A152&lt;&gt;"",VLOOKUP($A152,T_stock[],COLUMN()-1,FALSE),"")</f>
        <v>0</v>
      </c>
      <c r="G152" s="8">
        <f>IF($A152&lt;&gt;"",VLOOKUP($A152,T_stock[],COLUMN()-1,FALSE),"")</f>
        <v>5.5</v>
      </c>
      <c r="H152" s="7">
        <v>2</v>
      </c>
      <c r="I152" s="25"/>
    </row>
    <row r="153" spans="1:9" ht="15" x14ac:dyDescent="0.3">
      <c r="A153" s="17" t="s">
        <v>366</v>
      </c>
      <c r="B153" s="7" t="s">
        <v>153</v>
      </c>
      <c r="C153" s="7" t="str">
        <f>IF($A153&lt;&gt;"",VLOOKUP($A153,T_stock[],COLUMN()-1,FALSE),"")</f>
        <v>Laine</v>
      </c>
      <c r="D153" s="7" t="str">
        <f>IF($A153&lt;&gt;"",VLOOKUP($A153,T_stock[],COLUMN()-1,FALSE),"")</f>
        <v>Bobinettes pour tricot</v>
      </c>
      <c r="E153" s="7" t="str">
        <f>IF($A153&lt;&gt;"",VLOOKUP($A153,T_stock[],COLUMN()-1,FALSE),"")</f>
        <v>moyen</v>
      </c>
      <c r="F153" s="8">
        <f>IF($A153&lt;&gt;"",VLOOKUP($A153,T_stock[],COLUMN()-1,FALSE),"")</f>
        <v>0</v>
      </c>
      <c r="G153" s="8">
        <f>IF($A153&lt;&gt;"",VLOOKUP($A153,T_stock[],COLUMN()-1,FALSE),"")</f>
        <v>5.5</v>
      </c>
      <c r="H153" s="7">
        <v>1</v>
      </c>
      <c r="I153" s="25"/>
    </row>
    <row r="154" spans="1:9" ht="15" x14ac:dyDescent="0.3">
      <c r="A154" s="17" t="s">
        <v>367</v>
      </c>
      <c r="B154" s="7" t="s">
        <v>153</v>
      </c>
      <c r="C154" s="7" t="str">
        <f>IF($A154&lt;&gt;"",VLOOKUP($A154,T_stock[],COLUMN()-1,FALSE),"")</f>
        <v>Laine</v>
      </c>
      <c r="D154" s="7" t="str">
        <f>IF($A154&lt;&gt;"",VLOOKUP($A154,T_stock[],COLUMN()-1,FALSE),"")</f>
        <v>Aiguilles à tricoter 2,5mm</v>
      </c>
      <c r="E154" s="7" t="str">
        <f>IF($A154&lt;&gt;"",VLOOKUP($A154,T_stock[],COLUMN()-1,FALSE),"")</f>
        <v>30cm</v>
      </c>
      <c r="F154" s="8">
        <f>IF($A154&lt;&gt;"",VLOOKUP($A154,T_stock[],COLUMN()-1,FALSE),"")</f>
        <v>0</v>
      </c>
      <c r="G154" s="8">
        <f>IF($A154&lt;&gt;"",VLOOKUP($A154,T_stock[],COLUMN()-1,FALSE),"")</f>
        <v>3</v>
      </c>
      <c r="H154" s="7">
        <v>3</v>
      </c>
      <c r="I154" s="25"/>
    </row>
    <row r="155" spans="1:9" ht="15" x14ac:dyDescent="0.3">
      <c r="A155" s="17" t="s">
        <v>369</v>
      </c>
      <c r="B155" s="7" t="s">
        <v>153</v>
      </c>
      <c r="C155" s="7" t="str">
        <f>IF($A155&lt;&gt;"",VLOOKUP($A155,T_stock[],COLUMN()-1,FALSE),"")</f>
        <v>Laine</v>
      </c>
      <c r="D155" s="7" t="str">
        <f>IF($A155&lt;&gt;"",VLOOKUP($A155,T_stock[],COLUMN()-1,FALSE),"")</f>
        <v>Aiguilles à tricoter 3mm</v>
      </c>
      <c r="E155" s="7" t="str">
        <f>IF($A155&lt;&gt;"",VLOOKUP($A155,T_stock[],COLUMN()-1,FALSE),"")</f>
        <v>30cm</v>
      </c>
      <c r="F155" s="8">
        <f>IF($A155&lt;&gt;"",VLOOKUP($A155,T_stock[],COLUMN()-1,FALSE),"")</f>
        <v>0</v>
      </c>
      <c r="G155" s="8">
        <f>IF($A155&lt;&gt;"",VLOOKUP($A155,T_stock[],COLUMN()-1,FALSE),"")</f>
        <v>3.4</v>
      </c>
      <c r="H155" s="7">
        <v>3</v>
      </c>
      <c r="I155" s="25"/>
    </row>
    <row r="156" spans="1:9" ht="15" x14ac:dyDescent="0.3">
      <c r="A156" s="17" t="s">
        <v>370</v>
      </c>
      <c r="B156" s="7" t="s">
        <v>153</v>
      </c>
      <c r="C156" s="7" t="str">
        <f>IF($A156&lt;&gt;"",VLOOKUP($A156,T_stock[],COLUMN()-1,FALSE),"")</f>
        <v>Laine</v>
      </c>
      <c r="D156" s="7" t="str">
        <f>IF($A156&lt;&gt;"",VLOOKUP($A156,T_stock[],COLUMN()-1,FALSE),"")</f>
        <v xml:space="preserve"> Aiguilles à tricoter 3,5mm</v>
      </c>
      <c r="E156" s="7" t="str">
        <f>IF($A156&lt;&gt;"",VLOOKUP($A156,T_stock[],COLUMN()-1,FALSE),"")</f>
        <v>30cm</v>
      </c>
      <c r="F156" s="8">
        <f>IF($A156&lt;&gt;"",VLOOKUP($A156,T_stock[],COLUMN()-1,FALSE),"")</f>
        <v>0</v>
      </c>
      <c r="G156" s="8">
        <f>IF($A156&lt;&gt;"",VLOOKUP($A156,T_stock[],COLUMN()-1,FALSE),"")</f>
        <v>3.5</v>
      </c>
      <c r="H156" s="7">
        <v>3</v>
      </c>
      <c r="I156" s="25"/>
    </row>
    <row r="157" spans="1:9" ht="15" x14ac:dyDescent="0.3">
      <c r="A157" s="17" t="s">
        <v>371</v>
      </c>
      <c r="B157" s="7" t="s">
        <v>153</v>
      </c>
      <c r="C157" s="7" t="str">
        <f>IF($A157&lt;&gt;"",VLOOKUP($A157,T_stock[],COLUMN()-1,FALSE),"")</f>
        <v>Laine</v>
      </c>
      <c r="D157" s="7" t="str">
        <f>IF($A157&lt;&gt;"",VLOOKUP($A157,T_stock[],COLUMN()-1,FALSE),"")</f>
        <v>Aiguilles à tricoter 4mm</v>
      </c>
      <c r="E157" s="7" t="str">
        <f>IF($A157&lt;&gt;"",VLOOKUP($A157,T_stock[],COLUMN()-1,FALSE),"")</f>
        <v>30cm</v>
      </c>
      <c r="F157" s="8">
        <f>IF($A157&lt;&gt;"",VLOOKUP($A157,T_stock[],COLUMN()-1,FALSE),"")</f>
        <v>0</v>
      </c>
      <c r="G157" s="8">
        <f>IF($A157&lt;&gt;"",VLOOKUP($A157,T_stock[],COLUMN()-1,FALSE),"")</f>
        <v>4.2</v>
      </c>
      <c r="H157" s="7">
        <v>3</v>
      </c>
      <c r="I157" s="25"/>
    </row>
    <row r="158" spans="1:9" ht="15" x14ac:dyDescent="0.3">
      <c r="A158" s="17"/>
      <c r="B158" s="7"/>
      <c r="C158" s="7" t="str">
        <f>IF($A158&lt;&gt;"",VLOOKUP($A158,T_stock[],COLUMN()-1,FALSE),"")</f>
        <v/>
      </c>
      <c r="D158" s="7" t="str">
        <f>IF($A158&lt;&gt;"",VLOOKUP($A158,T_stock[],COLUMN()-1,FALSE),"")</f>
        <v/>
      </c>
      <c r="E158" s="7" t="str">
        <f>IF($A158&lt;&gt;"",VLOOKUP($A158,T_stock[],COLUMN()-1,FALSE),"")</f>
        <v/>
      </c>
      <c r="F158" s="8" t="str">
        <f>IF($A158&lt;&gt;"",VLOOKUP($A158,T_stock[],COLUMN()-1,FALSE),"")</f>
        <v/>
      </c>
      <c r="G158" s="8" t="str">
        <f>IF($A158&lt;&gt;"",VLOOKUP($A158,T_stock[],COLUMN()-1,FALSE),"")</f>
        <v/>
      </c>
      <c r="H158" s="7"/>
      <c r="I158" s="25"/>
    </row>
    <row r="159" spans="1:9" ht="15" x14ac:dyDescent="0.3">
      <c r="A159" s="9" t="s">
        <v>77</v>
      </c>
      <c r="B159" s="10" t="s">
        <v>78</v>
      </c>
      <c r="C159" s="9">
        <f>SUBTOTAL(103,T_entrée[Famille])</f>
        <v>154</v>
      </c>
      <c r="D159" s="9"/>
      <c r="E159" s="9"/>
      <c r="F159" s="9"/>
      <c r="G159" s="10" t="s">
        <v>79</v>
      </c>
      <c r="H159" s="9">
        <f>SUBTOTAL(109,T_entrée[Quantité])</f>
        <v>1082</v>
      </c>
      <c r="I159" s="21"/>
    </row>
  </sheetData>
  <sortState ref="A6">
    <sortCondition ref="A6"/>
  </sortState>
  <mergeCells count="1">
    <mergeCell ref="A2:H2"/>
  </mergeCells>
  <dataValidations count="3">
    <dataValidation type="list" allowBlank="1" showInputMessage="1" showErrorMessage="1" sqref="B5:B158">
      <formula1>Fournisseurs</formula1>
    </dataValidation>
    <dataValidation type="list" allowBlank="1" showInputMessage="1" showErrorMessage="1" sqref="C5:C158">
      <formula1>Familles</formula1>
    </dataValidation>
    <dataValidation type="list" allowBlank="1" showInputMessage="1" showErrorMessage="1" sqref="A5:A158">
      <formula1>OFFSET(Références,MATCH(A5&amp;"*",Références,0)-1,,COUNTIF(Références,A5&amp;"*"))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F1" workbookViewId="0">
      <pane ySplit="1" topLeftCell="A65" activePane="bottomLeft" state="frozen"/>
      <selection pane="bottomLeft" activeCell="H77" sqref="H77"/>
    </sheetView>
  </sheetViews>
  <sheetFormatPr baseColWidth="10" defaultRowHeight="14.4" x14ac:dyDescent="0.3"/>
  <cols>
    <col min="1" max="1" width="15.5546875" customWidth="1"/>
    <col min="3" max="3" width="14.5546875" bestFit="1" customWidth="1"/>
    <col min="4" max="4" width="30.88671875" bestFit="1" customWidth="1"/>
    <col min="6" max="6" width="23.5546875" bestFit="1" customWidth="1"/>
    <col min="7" max="7" width="28.33203125" bestFit="1" customWidth="1"/>
    <col min="8" max="8" width="40.44140625" bestFit="1" customWidth="1"/>
    <col min="9" max="9" width="25.33203125" bestFit="1" customWidth="1"/>
    <col min="10" max="11" width="25.33203125" customWidth="1"/>
  </cols>
  <sheetData>
    <row r="1" spans="1:11" ht="16.8" x14ac:dyDescent="0.3">
      <c r="A1" s="23" t="s">
        <v>149</v>
      </c>
      <c r="B1" s="23" t="s">
        <v>150</v>
      </c>
      <c r="C1" s="23" t="s">
        <v>125</v>
      </c>
      <c r="D1" s="23" t="s">
        <v>17</v>
      </c>
      <c r="E1" s="23" t="s">
        <v>131</v>
      </c>
      <c r="F1" s="23" t="s">
        <v>128</v>
      </c>
      <c r="G1" s="23" t="s">
        <v>176</v>
      </c>
      <c r="H1" s="23" t="s">
        <v>135</v>
      </c>
      <c r="I1" s="23" t="s">
        <v>109</v>
      </c>
      <c r="J1" s="29" t="s">
        <v>173</v>
      </c>
      <c r="K1" s="29" t="s">
        <v>171</v>
      </c>
    </row>
    <row r="2" spans="1:11" ht="15" x14ac:dyDescent="0.3">
      <c r="A2" s="1" t="s">
        <v>16</v>
      </c>
      <c r="B2" s="5" t="s">
        <v>125</v>
      </c>
      <c r="C2" s="22" t="s">
        <v>133</v>
      </c>
      <c r="D2" s="5" t="s">
        <v>19</v>
      </c>
      <c r="E2" s="22" t="s">
        <v>132</v>
      </c>
      <c r="F2" s="22" t="s">
        <v>129</v>
      </c>
      <c r="G2" s="22" t="s">
        <v>177</v>
      </c>
      <c r="H2" s="22" t="s">
        <v>136</v>
      </c>
      <c r="I2" s="22" t="s">
        <v>110</v>
      </c>
      <c r="J2" s="22" t="s">
        <v>174</v>
      </c>
      <c r="K2" s="22" t="s">
        <v>178</v>
      </c>
    </row>
    <row r="3" spans="1:11" ht="15" x14ac:dyDescent="0.3">
      <c r="A3" s="1" t="s">
        <v>108</v>
      </c>
      <c r="B3" s="5" t="s">
        <v>17</v>
      </c>
      <c r="C3" s="22" t="s">
        <v>126</v>
      </c>
      <c r="D3" s="5" t="s">
        <v>20</v>
      </c>
      <c r="F3" s="22" t="s">
        <v>130</v>
      </c>
      <c r="G3" s="22" t="s">
        <v>360</v>
      </c>
      <c r="H3" s="22" t="s">
        <v>137</v>
      </c>
      <c r="I3" s="22" t="s">
        <v>111</v>
      </c>
      <c r="J3" s="22" t="s">
        <v>175</v>
      </c>
      <c r="K3" s="22" t="s">
        <v>172</v>
      </c>
    </row>
    <row r="4" spans="1:11" ht="15" x14ac:dyDescent="0.3">
      <c r="A4" s="1" t="s">
        <v>153</v>
      </c>
      <c r="B4" s="5" t="s">
        <v>131</v>
      </c>
      <c r="D4" s="5" t="s">
        <v>18</v>
      </c>
      <c r="F4" s="22" t="s">
        <v>198</v>
      </c>
      <c r="G4" s="22" t="s">
        <v>361</v>
      </c>
      <c r="H4" s="22" t="s">
        <v>138</v>
      </c>
      <c r="I4" s="22" t="s">
        <v>112</v>
      </c>
      <c r="J4" s="22" t="s">
        <v>321</v>
      </c>
      <c r="K4" s="22" t="s">
        <v>179</v>
      </c>
    </row>
    <row r="5" spans="1:11" ht="17.25" customHeight="1" x14ac:dyDescent="0.3">
      <c r="B5" s="5" t="s">
        <v>128</v>
      </c>
      <c r="D5" s="5" t="s">
        <v>21</v>
      </c>
      <c r="F5" s="22" t="s">
        <v>163</v>
      </c>
      <c r="G5" s="22" t="s">
        <v>362</v>
      </c>
      <c r="H5" s="22" t="s">
        <v>139</v>
      </c>
      <c r="I5" s="22" t="s">
        <v>113</v>
      </c>
      <c r="J5" s="22" t="s">
        <v>322</v>
      </c>
      <c r="K5" s="22"/>
    </row>
    <row r="6" spans="1:11" ht="15" x14ac:dyDescent="0.3">
      <c r="B6" s="5" t="s">
        <v>176</v>
      </c>
      <c r="D6" s="5" t="s">
        <v>23</v>
      </c>
      <c r="F6" s="22" t="s">
        <v>164</v>
      </c>
      <c r="G6" s="22" t="s">
        <v>363</v>
      </c>
      <c r="H6" s="22" t="s">
        <v>140</v>
      </c>
      <c r="I6" s="22" t="s">
        <v>114</v>
      </c>
      <c r="J6" s="22"/>
      <c r="K6" s="22"/>
    </row>
    <row r="7" spans="1:11" ht="15" x14ac:dyDescent="0.3">
      <c r="B7" s="5" t="s">
        <v>135</v>
      </c>
      <c r="D7" s="5" t="s">
        <v>25</v>
      </c>
      <c r="F7" s="22" t="s">
        <v>165</v>
      </c>
      <c r="G7" s="22" t="s">
        <v>364</v>
      </c>
      <c r="H7" s="22" t="s">
        <v>141</v>
      </c>
      <c r="I7" s="22" t="s">
        <v>115</v>
      </c>
      <c r="J7" s="22"/>
      <c r="K7" s="22"/>
    </row>
    <row r="8" spans="1:11" ht="15" x14ac:dyDescent="0.3">
      <c r="B8" s="5" t="s">
        <v>109</v>
      </c>
      <c r="D8" s="5" t="s">
        <v>27</v>
      </c>
      <c r="F8" s="22" t="s">
        <v>194</v>
      </c>
      <c r="G8" s="22"/>
      <c r="H8" s="22" t="s">
        <v>142</v>
      </c>
      <c r="I8" s="22" t="s">
        <v>116</v>
      </c>
      <c r="J8" s="22"/>
      <c r="K8" s="22"/>
    </row>
    <row r="9" spans="1:11" ht="15" x14ac:dyDescent="0.3">
      <c r="B9" s="5" t="s">
        <v>173</v>
      </c>
      <c r="D9" s="5" t="s">
        <v>56</v>
      </c>
      <c r="F9" s="5" t="s">
        <v>147</v>
      </c>
      <c r="G9" s="22"/>
      <c r="H9" s="22" t="s">
        <v>144</v>
      </c>
      <c r="I9" s="22" t="s">
        <v>117</v>
      </c>
      <c r="J9" s="22"/>
      <c r="K9" s="22"/>
    </row>
    <row r="10" spans="1:11" ht="15" x14ac:dyDescent="0.3">
      <c r="B10" s="5" t="s">
        <v>171</v>
      </c>
      <c r="D10" s="5" t="s">
        <v>30</v>
      </c>
      <c r="F10" s="5" t="s">
        <v>156</v>
      </c>
      <c r="G10" s="22"/>
      <c r="H10" s="22" t="s">
        <v>146</v>
      </c>
      <c r="I10" s="22" t="s">
        <v>118</v>
      </c>
      <c r="J10" s="22"/>
      <c r="K10" s="22"/>
    </row>
    <row r="11" spans="1:11" ht="15" x14ac:dyDescent="0.3">
      <c r="D11" s="5" t="s">
        <v>32</v>
      </c>
      <c r="F11" s="5" t="s">
        <v>157</v>
      </c>
      <c r="G11" s="22"/>
      <c r="H11" s="5" t="s">
        <v>158</v>
      </c>
      <c r="I11" s="22" t="s">
        <v>119</v>
      </c>
      <c r="J11" s="22"/>
      <c r="K11" s="22"/>
    </row>
    <row r="12" spans="1:11" ht="15" x14ac:dyDescent="0.3">
      <c r="D12" s="5" t="s">
        <v>34</v>
      </c>
      <c r="F12" s="22" t="s">
        <v>195</v>
      </c>
      <c r="G12" s="22"/>
      <c r="H12" s="5" t="s">
        <v>159</v>
      </c>
      <c r="I12" s="22" t="s">
        <v>120</v>
      </c>
      <c r="J12" s="22"/>
      <c r="K12" s="22"/>
    </row>
    <row r="13" spans="1:11" ht="15" x14ac:dyDescent="0.3">
      <c r="D13" s="5" t="s">
        <v>36</v>
      </c>
      <c r="F13" s="22"/>
      <c r="G13" s="22"/>
      <c r="H13" s="5" t="s">
        <v>160</v>
      </c>
      <c r="I13" s="22" t="s">
        <v>121</v>
      </c>
      <c r="J13" s="22"/>
      <c r="K13" s="22"/>
    </row>
    <row r="14" spans="1:11" ht="15" x14ac:dyDescent="0.3">
      <c r="D14" s="5" t="s">
        <v>37</v>
      </c>
      <c r="F14" s="22"/>
      <c r="G14" s="22"/>
      <c r="H14" s="5" t="s">
        <v>161</v>
      </c>
      <c r="I14" s="22" t="s">
        <v>122</v>
      </c>
      <c r="J14" s="22"/>
      <c r="K14" s="22"/>
    </row>
    <row r="15" spans="1:11" ht="15" x14ac:dyDescent="0.3">
      <c r="D15" s="5" t="s">
        <v>39</v>
      </c>
      <c r="F15" s="22"/>
      <c r="G15" s="22"/>
      <c r="H15" s="5" t="s">
        <v>181</v>
      </c>
      <c r="I15" s="22" t="s">
        <v>123</v>
      </c>
      <c r="J15" s="22"/>
      <c r="K15" s="22"/>
    </row>
    <row r="16" spans="1:11" ht="15" x14ac:dyDescent="0.3">
      <c r="D16" s="5" t="s">
        <v>49</v>
      </c>
      <c r="F16" s="22"/>
      <c r="G16" s="22"/>
      <c r="H16" s="5" t="s">
        <v>162</v>
      </c>
      <c r="I16" s="22" t="s">
        <v>124</v>
      </c>
      <c r="J16" s="22"/>
      <c r="K16" s="22"/>
    </row>
    <row r="17" spans="4:11" ht="15" x14ac:dyDescent="0.3">
      <c r="D17" s="5" t="s">
        <v>43</v>
      </c>
      <c r="F17" s="22"/>
      <c r="G17" s="22"/>
      <c r="H17" s="5" t="s">
        <v>224</v>
      </c>
      <c r="I17" s="22" t="s">
        <v>166</v>
      </c>
      <c r="J17" s="22"/>
      <c r="K17" s="22"/>
    </row>
    <row r="18" spans="4:11" ht="15" x14ac:dyDescent="0.3">
      <c r="D18" s="5" t="s">
        <v>45</v>
      </c>
      <c r="F18" s="22"/>
      <c r="G18" s="22"/>
      <c r="H18" s="5" t="s">
        <v>225</v>
      </c>
      <c r="I18" s="22" t="s">
        <v>167</v>
      </c>
      <c r="J18" s="22"/>
      <c r="K18" s="22"/>
    </row>
    <row r="19" spans="4:11" ht="15" x14ac:dyDescent="0.3">
      <c r="D19" s="5" t="s">
        <v>47</v>
      </c>
      <c r="F19" s="22"/>
      <c r="G19" s="22"/>
      <c r="H19" s="5" t="s">
        <v>226</v>
      </c>
      <c r="I19" s="22" t="s">
        <v>168</v>
      </c>
      <c r="J19" s="22"/>
      <c r="K19" s="22"/>
    </row>
    <row r="20" spans="4:11" ht="15" x14ac:dyDescent="0.3">
      <c r="D20" s="5" t="s">
        <v>50</v>
      </c>
      <c r="F20" s="22"/>
      <c r="G20" s="22"/>
      <c r="H20" s="5" t="s">
        <v>227</v>
      </c>
      <c r="I20" s="22" t="s">
        <v>169</v>
      </c>
      <c r="J20" s="22"/>
      <c r="K20" s="22"/>
    </row>
    <row r="21" spans="4:11" ht="15" x14ac:dyDescent="0.3">
      <c r="D21" s="5" t="s">
        <v>52</v>
      </c>
      <c r="F21" s="22"/>
      <c r="G21" s="22"/>
      <c r="H21" s="5" t="s">
        <v>228</v>
      </c>
      <c r="I21" s="22" t="s">
        <v>170</v>
      </c>
      <c r="J21" s="22"/>
      <c r="K21" s="22"/>
    </row>
    <row r="22" spans="4:11" ht="15" x14ac:dyDescent="0.3">
      <c r="D22" s="5" t="s">
        <v>54</v>
      </c>
      <c r="F22" s="22"/>
      <c r="G22" s="22"/>
      <c r="H22" s="5" t="s">
        <v>229</v>
      </c>
      <c r="I22" s="22" t="s">
        <v>223</v>
      </c>
      <c r="J22" s="22"/>
      <c r="K22" s="22"/>
    </row>
    <row r="23" spans="4:11" ht="15" x14ac:dyDescent="0.3">
      <c r="D23" s="5" t="s">
        <v>57</v>
      </c>
      <c r="F23" s="22"/>
      <c r="G23" s="22"/>
      <c r="H23" s="5" t="s">
        <v>230</v>
      </c>
      <c r="I23" s="22"/>
      <c r="J23" s="22"/>
      <c r="K23" s="22"/>
    </row>
    <row r="24" spans="4:11" ht="15" x14ac:dyDescent="0.3">
      <c r="D24" s="5" t="s">
        <v>59</v>
      </c>
      <c r="F24" s="22"/>
      <c r="G24" s="22"/>
      <c r="H24" s="5" t="s">
        <v>231</v>
      </c>
      <c r="I24" s="22"/>
      <c r="J24" s="22"/>
      <c r="K24" s="22"/>
    </row>
    <row r="25" spans="4:11" ht="15" x14ac:dyDescent="0.3">
      <c r="D25" s="5" t="s">
        <v>61</v>
      </c>
      <c r="F25" s="22"/>
      <c r="G25" s="22"/>
      <c r="H25" s="5" t="s">
        <v>232</v>
      </c>
      <c r="I25" s="22"/>
      <c r="J25" s="22"/>
      <c r="K25" s="22"/>
    </row>
    <row r="26" spans="4:11" ht="15" x14ac:dyDescent="0.3">
      <c r="D26" s="5" t="s">
        <v>63</v>
      </c>
      <c r="F26" s="22"/>
      <c r="G26" s="22"/>
      <c r="H26" s="5" t="s">
        <v>233</v>
      </c>
      <c r="I26" s="22"/>
      <c r="J26" s="22"/>
      <c r="K26" s="22"/>
    </row>
    <row r="27" spans="4:11" ht="15" x14ac:dyDescent="0.3">
      <c r="D27" s="5" t="s">
        <v>64</v>
      </c>
      <c r="F27" s="22"/>
      <c r="G27" s="22"/>
      <c r="H27" s="5" t="s">
        <v>234</v>
      </c>
      <c r="I27" s="22"/>
      <c r="J27" s="22"/>
      <c r="K27" s="22"/>
    </row>
    <row r="28" spans="4:11" ht="15" x14ac:dyDescent="0.3">
      <c r="D28" s="5" t="s">
        <v>67</v>
      </c>
      <c r="F28" s="22"/>
      <c r="G28" s="22"/>
      <c r="H28" s="5" t="s">
        <v>235</v>
      </c>
      <c r="I28" s="22"/>
      <c r="J28" s="22"/>
      <c r="K28" s="22"/>
    </row>
    <row r="29" spans="4:11" ht="15" x14ac:dyDescent="0.3">
      <c r="D29" s="5" t="s">
        <v>69</v>
      </c>
      <c r="F29" s="22"/>
      <c r="G29" s="22"/>
      <c r="H29" s="5" t="s">
        <v>236</v>
      </c>
      <c r="I29" s="22"/>
      <c r="J29" s="22"/>
      <c r="K29" s="22"/>
    </row>
    <row r="30" spans="4:11" ht="15" x14ac:dyDescent="0.3">
      <c r="D30" s="5" t="s">
        <v>71</v>
      </c>
      <c r="F30" s="22"/>
      <c r="G30" s="22"/>
      <c r="H30" s="5" t="s">
        <v>247</v>
      </c>
      <c r="I30" s="22"/>
      <c r="J30" s="22"/>
      <c r="K30" s="22"/>
    </row>
    <row r="31" spans="4:11" ht="15" x14ac:dyDescent="0.3">
      <c r="F31" s="22"/>
      <c r="G31" s="22"/>
      <c r="H31" s="5" t="s">
        <v>252</v>
      </c>
      <c r="I31" s="22"/>
      <c r="J31" s="22"/>
      <c r="K31" s="22"/>
    </row>
    <row r="32" spans="4:11" ht="15" x14ac:dyDescent="0.3">
      <c r="F32" s="22"/>
      <c r="G32" s="22"/>
      <c r="H32" s="5" t="s">
        <v>253</v>
      </c>
      <c r="I32" s="22"/>
      <c r="J32" s="22"/>
      <c r="K32" s="22"/>
    </row>
    <row r="33" spans="6:11" ht="15" x14ac:dyDescent="0.3">
      <c r="F33" s="22"/>
      <c r="G33" s="22"/>
      <c r="H33" s="5" t="s">
        <v>254</v>
      </c>
      <c r="I33" s="22"/>
      <c r="J33" s="22"/>
      <c r="K33" s="22"/>
    </row>
    <row r="34" spans="6:11" ht="15" x14ac:dyDescent="0.3">
      <c r="F34" s="22"/>
      <c r="G34" s="22"/>
      <c r="H34" s="5" t="s">
        <v>255</v>
      </c>
      <c r="I34" s="22"/>
      <c r="J34" s="22"/>
      <c r="K34" s="22"/>
    </row>
    <row r="35" spans="6:11" ht="15" x14ac:dyDescent="0.3">
      <c r="F35" s="22"/>
      <c r="G35" s="22"/>
      <c r="H35" s="5" t="s">
        <v>256</v>
      </c>
      <c r="I35" s="22"/>
      <c r="J35" s="22"/>
      <c r="K35" s="22"/>
    </row>
    <row r="36" spans="6:11" ht="15" x14ac:dyDescent="0.3">
      <c r="H36" s="5" t="s">
        <v>257</v>
      </c>
    </row>
    <row r="37" spans="6:11" ht="15" x14ac:dyDescent="0.3">
      <c r="H37" s="5" t="s">
        <v>266</v>
      </c>
    </row>
    <row r="38" spans="6:11" ht="15" x14ac:dyDescent="0.3">
      <c r="H38" s="5" t="s">
        <v>267</v>
      </c>
    </row>
    <row r="39" spans="6:11" ht="15" x14ac:dyDescent="0.3">
      <c r="H39" s="5" t="s">
        <v>268</v>
      </c>
    </row>
    <row r="40" spans="6:11" ht="15" x14ac:dyDescent="0.3">
      <c r="H40" s="5" t="s">
        <v>269</v>
      </c>
    </row>
    <row r="41" spans="6:11" ht="15" x14ac:dyDescent="0.3">
      <c r="H41" s="5" t="s">
        <v>270</v>
      </c>
    </row>
    <row r="42" spans="6:11" ht="15" x14ac:dyDescent="0.3">
      <c r="H42" s="5" t="s">
        <v>275</v>
      </c>
    </row>
    <row r="43" spans="6:11" ht="15" x14ac:dyDescent="0.3">
      <c r="H43" s="5" t="s">
        <v>283</v>
      </c>
    </row>
    <row r="44" spans="6:11" ht="15" x14ac:dyDescent="0.3">
      <c r="H44" s="5" t="s">
        <v>288</v>
      </c>
    </row>
    <row r="45" spans="6:11" ht="15" x14ac:dyDescent="0.3">
      <c r="H45" s="5" t="s">
        <v>289</v>
      </c>
    </row>
    <row r="46" spans="6:11" ht="15" x14ac:dyDescent="0.3">
      <c r="H46" s="5" t="s">
        <v>294</v>
      </c>
    </row>
    <row r="47" spans="6:11" ht="15" x14ac:dyDescent="0.3">
      <c r="H47" s="5" t="s">
        <v>295</v>
      </c>
    </row>
    <row r="48" spans="6:11" ht="15" x14ac:dyDescent="0.3">
      <c r="H48" s="5" t="s">
        <v>297</v>
      </c>
    </row>
    <row r="49" spans="8:8" ht="15" x14ac:dyDescent="0.3">
      <c r="H49" s="5" t="s">
        <v>298</v>
      </c>
    </row>
    <row r="50" spans="8:8" ht="15" x14ac:dyDescent="0.3">
      <c r="H50" s="5" t="s">
        <v>299</v>
      </c>
    </row>
    <row r="51" spans="8:8" ht="15" x14ac:dyDescent="0.3">
      <c r="H51" s="5" t="s">
        <v>302</v>
      </c>
    </row>
    <row r="52" spans="8:8" ht="15" x14ac:dyDescent="0.3">
      <c r="H52" s="5" t="s">
        <v>303</v>
      </c>
    </row>
    <row r="53" spans="8:8" ht="15" x14ac:dyDescent="0.3">
      <c r="H53" s="5" t="s">
        <v>304</v>
      </c>
    </row>
    <row r="54" spans="8:8" ht="15" x14ac:dyDescent="0.3">
      <c r="H54" s="5" t="s">
        <v>305</v>
      </c>
    </row>
    <row r="55" spans="8:8" ht="15" x14ac:dyDescent="0.3">
      <c r="H55" s="5" t="s">
        <v>331</v>
      </c>
    </row>
    <row r="56" spans="8:8" ht="15" x14ac:dyDescent="0.3">
      <c r="H56" s="5" t="s">
        <v>328</v>
      </c>
    </row>
    <row r="57" spans="8:8" ht="15" x14ac:dyDescent="0.3">
      <c r="H57" s="5" t="s">
        <v>320</v>
      </c>
    </row>
    <row r="58" spans="8:8" ht="15" x14ac:dyDescent="0.3">
      <c r="H58" s="5" t="s">
        <v>329</v>
      </c>
    </row>
    <row r="59" spans="8:8" ht="15" x14ac:dyDescent="0.3">
      <c r="H59" s="5" t="s">
        <v>335</v>
      </c>
    </row>
    <row r="60" spans="8:8" ht="15" x14ac:dyDescent="0.3">
      <c r="H60" s="5" t="s">
        <v>334</v>
      </c>
    </row>
    <row r="61" spans="8:8" ht="15" x14ac:dyDescent="0.3">
      <c r="H61" s="5" t="s">
        <v>330</v>
      </c>
    </row>
    <row r="62" spans="8:8" ht="15" x14ac:dyDescent="0.3">
      <c r="H62" s="5" t="s">
        <v>336</v>
      </c>
    </row>
    <row r="63" spans="8:8" ht="15" x14ac:dyDescent="0.3">
      <c r="H63" s="5" t="s">
        <v>337</v>
      </c>
    </row>
    <row r="64" spans="8:8" ht="15" x14ac:dyDescent="0.3">
      <c r="H64" s="5" t="s">
        <v>338</v>
      </c>
    </row>
    <row r="65" spans="8:8" ht="15" x14ac:dyDescent="0.3">
      <c r="H65" s="5" t="s">
        <v>355</v>
      </c>
    </row>
    <row r="66" spans="8:8" ht="15" x14ac:dyDescent="0.3">
      <c r="H66" s="5" t="s">
        <v>348</v>
      </c>
    </row>
    <row r="67" spans="8:8" ht="15" x14ac:dyDescent="0.3">
      <c r="H67" s="5" t="s">
        <v>349</v>
      </c>
    </row>
    <row r="68" spans="8:8" ht="15" x14ac:dyDescent="0.3">
      <c r="H68" s="5" t="s">
        <v>350</v>
      </c>
    </row>
    <row r="69" spans="8:8" ht="15" x14ac:dyDescent="0.3">
      <c r="H69" s="5" t="s">
        <v>351</v>
      </c>
    </row>
    <row r="70" spans="8:8" ht="15" x14ac:dyDescent="0.3">
      <c r="H70" s="5" t="s">
        <v>352</v>
      </c>
    </row>
    <row r="71" spans="8:8" ht="15" x14ac:dyDescent="0.3">
      <c r="H71" s="5" t="s">
        <v>379</v>
      </c>
    </row>
    <row r="72" spans="8:8" ht="15" x14ac:dyDescent="0.3">
      <c r="H72" s="5" t="s">
        <v>380</v>
      </c>
    </row>
    <row r="73" spans="8:8" ht="15" x14ac:dyDescent="0.3">
      <c r="H73" s="5" t="s">
        <v>381</v>
      </c>
    </row>
    <row r="74" spans="8:8" ht="15" x14ac:dyDescent="0.3">
      <c r="H74" s="5" t="s">
        <v>383</v>
      </c>
    </row>
    <row r="75" spans="8:8" ht="15" x14ac:dyDescent="0.3">
      <c r="H75" s="5" t="s">
        <v>384</v>
      </c>
    </row>
    <row r="76" spans="8:8" ht="15" x14ac:dyDescent="0.3">
      <c r="H76" s="5" t="s">
        <v>382</v>
      </c>
    </row>
    <row r="77" spans="8:8" ht="15" x14ac:dyDescent="0.3">
      <c r="H77" s="5"/>
    </row>
    <row r="78" spans="8:8" ht="15" x14ac:dyDescent="0.3">
      <c r="H78" s="5"/>
    </row>
    <row r="79" spans="8:8" ht="15" x14ac:dyDescent="0.3">
      <c r="H79" s="5"/>
    </row>
    <row r="80" spans="8:8" ht="15" x14ac:dyDescent="0.3">
      <c r="H80" s="5"/>
    </row>
    <row r="81" spans="8:8" ht="15" x14ac:dyDescent="0.3">
      <c r="H81" s="5"/>
    </row>
    <row r="82" spans="8:8" ht="15" x14ac:dyDescent="0.3">
      <c r="H82" s="5"/>
    </row>
  </sheetData>
  <sortState ref="B2:B7">
    <sortCondition ref="B2:B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9" sqref="A3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Stock</vt:lpstr>
      <vt:lpstr>Sortie</vt:lpstr>
      <vt:lpstr>Entrée</vt:lpstr>
      <vt:lpstr>listes</vt:lpstr>
      <vt:lpstr>Mode d'emploi</vt:lpstr>
      <vt:lpstr>A_riveter</vt:lpstr>
      <vt:lpstr>Bouton</vt:lpstr>
      <vt:lpstr>Ciseaux</vt:lpstr>
      <vt:lpstr>Colle</vt:lpstr>
      <vt:lpstr>Fil</vt:lpstr>
      <vt:lpstr>Laine</vt:lpstr>
      <vt:lpstr>Mercerie</vt:lpstr>
      <vt:lpstr>Motif</vt:lpstr>
      <vt:lpstr>Outils</vt:lpstr>
      <vt:lpstr>Références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</dc:creator>
  <cp:lastModifiedBy>Mélanie Massé</cp:lastModifiedBy>
  <dcterms:created xsi:type="dcterms:W3CDTF">2013-03-21T16:38:46Z</dcterms:created>
  <dcterms:modified xsi:type="dcterms:W3CDTF">2013-03-28T20:43:48Z</dcterms:modified>
</cp:coreProperties>
</file>