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315" windowHeight="8010"/>
  </bookViews>
  <sheets>
    <sheet name="Effectif" sheetId="1" r:id="rId1"/>
  </sheets>
  <externalReferences>
    <externalReference r:id="rId2"/>
  </externalReferences>
  <definedNames>
    <definedName name="NumAn" localSheetId="0">Effectif!$F$2</definedName>
    <definedName name="NumAn">#REF!</definedName>
  </definedNames>
  <calcPr calcId="145621"/>
</workbook>
</file>

<file path=xl/calcChain.xml><?xml version="1.0" encoding="utf-8"?>
<calcChain xmlns="http://schemas.openxmlformats.org/spreadsheetml/2006/main">
  <c r="F11" i="1" l="1"/>
  <c r="E13" i="1"/>
  <c r="E14" i="1"/>
  <c r="E15" i="1"/>
  <c r="E16" i="1"/>
  <c r="E17" i="1"/>
  <c r="E18" i="1"/>
  <c r="E19" i="1"/>
  <c r="E12" i="1"/>
  <c r="E5" i="1"/>
  <c r="E6" i="1"/>
  <c r="E7" i="1"/>
  <c r="E8" i="1"/>
  <c r="E9" i="1"/>
  <c r="E10" i="1"/>
  <c r="E11" i="1"/>
  <c r="E4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Q11" i="1"/>
  <c r="P11" i="1"/>
  <c r="O11" i="1"/>
  <c r="N11" i="1"/>
  <c r="M11" i="1"/>
  <c r="L11" i="1"/>
  <c r="K11" i="1"/>
  <c r="J11" i="1"/>
  <c r="I11" i="1"/>
  <c r="H11" i="1"/>
  <c r="G11" i="1"/>
  <c r="D11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  <c r="Q9" i="1"/>
  <c r="P9" i="1"/>
  <c r="O9" i="1"/>
  <c r="N9" i="1"/>
  <c r="M9" i="1"/>
  <c r="L9" i="1"/>
  <c r="K9" i="1"/>
  <c r="J9" i="1"/>
  <c r="I9" i="1"/>
  <c r="H9" i="1"/>
  <c r="G9" i="1"/>
  <c r="F9" i="1"/>
  <c r="D9" i="1"/>
  <c r="Q8" i="1"/>
  <c r="P8" i="1"/>
  <c r="O8" i="1"/>
  <c r="N8" i="1"/>
  <c r="M8" i="1"/>
  <c r="L8" i="1"/>
  <c r="K8" i="1"/>
  <c r="J8" i="1"/>
  <c r="I8" i="1"/>
  <c r="H8" i="1"/>
  <c r="G8" i="1"/>
  <c r="F8" i="1"/>
  <c r="D8" i="1"/>
  <c r="Q7" i="1"/>
  <c r="P7" i="1"/>
  <c r="O7" i="1"/>
  <c r="N7" i="1"/>
  <c r="M7" i="1"/>
  <c r="L7" i="1"/>
  <c r="K7" i="1"/>
  <c r="J7" i="1"/>
  <c r="I7" i="1"/>
  <c r="H7" i="1"/>
  <c r="G7" i="1"/>
  <c r="F7" i="1"/>
  <c r="D7" i="1"/>
  <c r="Q6" i="1"/>
  <c r="P6" i="1"/>
  <c r="O6" i="1"/>
  <c r="N6" i="1"/>
  <c r="M6" i="1"/>
  <c r="L6" i="1"/>
  <c r="K6" i="1"/>
  <c r="J6" i="1"/>
  <c r="I6" i="1"/>
  <c r="H6" i="1"/>
  <c r="G6" i="1"/>
  <c r="F6" i="1"/>
  <c r="D6" i="1"/>
  <c r="Q5" i="1"/>
  <c r="P5" i="1"/>
  <c r="O5" i="1"/>
  <c r="N5" i="1"/>
  <c r="M5" i="1"/>
  <c r="L5" i="1"/>
  <c r="K5" i="1"/>
  <c r="J5" i="1"/>
  <c r="I5" i="1"/>
  <c r="H5" i="1"/>
  <c r="G5" i="1"/>
  <c r="F5" i="1"/>
  <c r="D5" i="1"/>
  <c r="Q4" i="1"/>
  <c r="Q20" i="1" s="1"/>
  <c r="P4" i="1"/>
  <c r="P20" i="1" s="1"/>
  <c r="O4" i="1"/>
  <c r="O20" i="1" s="1"/>
  <c r="N4" i="1"/>
  <c r="M4" i="1"/>
  <c r="M20" i="1" s="1"/>
  <c r="L4" i="1"/>
  <c r="L20" i="1" s="1"/>
  <c r="K4" i="1"/>
  <c r="K20" i="1" s="1"/>
  <c r="J4" i="1"/>
  <c r="I4" i="1"/>
  <c r="I20" i="1" s="1"/>
  <c r="H4" i="1"/>
  <c r="H20" i="1" s="1"/>
  <c r="G4" i="1"/>
  <c r="G20" i="1" s="1"/>
  <c r="F4" i="1"/>
  <c r="D4" i="1"/>
  <c r="F20" i="1" l="1"/>
  <c r="N20" i="1"/>
  <c r="J20" i="1"/>
</calcChain>
</file>

<file path=xl/comments1.xml><?xml version="1.0" encoding="utf-8"?>
<comments xmlns="http://schemas.openxmlformats.org/spreadsheetml/2006/main">
  <authors>
    <author>Annick GENDRON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Yanistelo :
seule la formule de calcul de proratisation entre Tplein et Tpartiel est saisie, j'aimerais l'inclure dans la formule de départ, c'est-à-dire en F4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<sst xmlns="http://schemas.openxmlformats.org/spreadsheetml/2006/main" count="43" uniqueCount="43">
  <si>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CALCUL DE L'EFFECTIF</t>
  </si>
  <si>
    <t>NOM</t>
  </si>
  <si>
    <t>ENTRÉE</t>
  </si>
  <si>
    <t>SORTIE</t>
  </si>
  <si>
    <t>ANCIENNETÉ
en MOIS</t>
  </si>
  <si>
    <t>HEURES MENSUELLES</t>
  </si>
  <si>
    <t>PRESENCE</t>
  </si>
  <si>
    <t>SEROUL</t>
  </si>
  <si>
    <t>BITON</t>
  </si>
  <si>
    <t>PAYEN</t>
  </si>
  <si>
    <t>LAMY</t>
  </si>
  <si>
    <t>GARON</t>
  </si>
  <si>
    <t>MOURDI</t>
  </si>
  <si>
    <t>HAWEB</t>
  </si>
  <si>
    <t>KLEIN</t>
  </si>
  <si>
    <t>KHONE</t>
  </si>
  <si>
    <t>KLEIROCK</t>
  </si>
  <si>
    <t>SZYPZOL</t>
  </si>
  <si>
    <t>POUHET</t>
  </si>
  <si>
    <t>GOUPIL</t>
  </si>
  <si>
    <t>BOILEAU</t>
  </si>
  <si>
    <t>FEDRAU</t>
  </si>
  <si>
    <t>MERIEUX</t>
  </si>
  <si>
    <t>TOTAL MENSUEL</t>
  </si>
  <si>
    <t>=MAX(0;(MIN(MOIS.DECALER(F$3;1);$C4)-MAX(F$3;$B4))/(MOIS.DECALER(F$3;1)-F$3))</t>
  </si>
  <si>
    <t>MOIS.DECALER(F$3;1) : 1er du mois suivant</t>
  </si>
  <si>
    <t>MIN(MOIS.DECALER(F$3;1);$C4) : minimum entre 1er du mois suivant et date fin</t>
  </si>
  <si>
    <t>MAX(F$3;$B4) : maximum entre 1er du mois et date début</t>
  </si>
  <si>
    <t>MIN(MOIS.DECALER(F$3;1);$C4)-MAX(F$3;$B4) : différence entre les deux -&gt; nombre de jours présence dans le mois. Si négatif aucun jour dans le mois.</t>
  </si>
  <si>
    <t>/(MOIS.DECALER(F$3;1)-F$3) : on divise par le nombre de jours dans le mois pour avoir le prorata.</t>
  </si>
  <si>
    <t>=MAX(0;(MIN(MOIS.DECALER(F$3;1);$C4)-MAX(F$3;$B4))/(MOIS.DECALER(F$3;1)-F$3)) : on remplace les valeurs négative par 0</t>
  </si>
  <si>
    <t>en clair : on commence par remplacer les valeurs négatives par 0</t>
  </si>
  <si>
    <t>on calcule le minimum du 1 du mois de l'année en cours et la date de fin</t>
  </si>
  <si>
    <t>on soustrait ce résultat au maximum du 1 er du mois de l'année en cours si c'est négatif : aucun jour dans le mois</t>
  </si>
  <si>
    <t>on divise le nombre de jours dans le mois pour le prorata</t>
  </si>
  <si>
    <t>Par contre pour les fins de contrat pour le moment dans la formule rajouter 1</t>
  </si>
  <si>
    <r>
      <t>=MAX(0;(MIN(MOIS.DECALER(M$3;1);</t>
    </r>
    <r>
      <rPr>
        <sz val="11"/>
        <color rgb="FFFF0000"/>
        <rFont val="Calibri"/>
        <family val="2"/>
        <scheme val="minor"/>
      </rPr>
      <t>$C12+1</t>
    </r>
    <r>
      <rPr>
        <sz val="11"/>
        <color theme="1"/>
        <rFont val="Calibri"/>
        <family val="2"/>
        <scheme val="minor"/>
      </rPr>
      <t>)-MAX(M$3;$B12))/(MOIS.DECALER(M$3;1)-M$3))</t>
    </r>
  </si>
  <si>
    <t>car sinon le dernier jour n'est pas compris.</t>
  </si>
  <si>
    <t>Date
Fin Année</t>
  </si>
  <si>
    <t>Temps
Plein</t>
  </si>
  <si>
    <t>Temps
partiel</t>
  </si>
  <si>
    <t>Est-ce qu'il est possible d'ajouter à la formule une formule calculant la proratisation entre temps plein et temps partiel</t>
  </si>
  <si>
    <t>Explications de Eriic (CCM)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</si>
</sst>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"/>
    <numFmt numFmtId="165" formatCode="[$-40C]mmm\-yy;@"/>
    <numFmt numFmtId="166" formatCode="[=0]&quot;&quot;;[=1]\1;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ourier"/>
      <family val="3"/>
    </font>
    <font>
      <b/>
      <u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1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0" fillId="0" borderId="5" xfId="0" applyBorder="1"/>
    <xf numFmtId="14" fontId="0" fillId="0" borderId="6" xfId="0" applyNumberFormat="1" applyFill="1" applyBorder="1"/>
    <xf numFmtId="14" fontId="7" fillId="0" borderId="6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6" fontId="0" fillId="3" borderId="7" xfId="0" quotePrefix="1" applyNumberFormat="1" applyFill="1" applyBorder="1" applyAlignment="1">
      <alignment horizontal="center"/>
    </xf>
    <xf numFmtId="166" fontId="0" fillId="3" borderId="8" xfId="0" quotePrefix="1" applyNumberFormat="1" applyFill="1" applyBorder="1" applyAlignment="1">
      <alignment horizontal="center"/>
    </xf>
    <xf numFmtId="166" fontId="0" fillId="3" borderId="6" xfId="0" quotePrefix="1" applyNumberFormat="1" applyFill="1" applyBorder="1" applyAlignment="1">
      <alignment horizontal="center"/>
    </xf>
    <xf numFmtId="166" fontId="0" fillId="3" borderId="9" xfId="0" quotePrefix="1" applyNumberFormat="1" applyFill="1" applyBorder="1" applyAlignment="1">
      <alignment horizontal="center"/>
    </xf>
    <xf numFmtId="14" fontId="0" fillId="0" borderId="6" xfId="0" applyNumberFormat="1" applyFont="1" applyFill="1" applyBorder="1"/>
    <xf numFmtId="0" fontId="0" fillId="0" borderId="10" xfId="0" applyBorder="1"/>
    <xf numFmtId="14" fontId="0" fillId="0" borderId="11" xfId="0" applyNumberFormat="1" applyFill="1" applyBorder="1"/>
    <xf numFmtId="14" fontId="0" fillId="0" borderId="11" xfId="0" applyNumberFormat="1" applyFont="1" applyFill="1" applyBorder="1"/>
    <xf numFmtId="166" fontId="0" fillId="3" borderId="11" xfId="0" quotePrefix="1" applyNumberFormat="1" applyFill="1" applyBorder="1" applyAlignment="1">
      <alignment horizontal="center"/>
    </xf>
    <xf numFmtId="166" fontId="0" fillId="3" borderId="12" xfId="0" quotePrefix="1" applyNumberFormat="1" applyFill="1" applyBorder="1" applyAlignment="1">
      <alignment horizont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66" fontId="0" fillId="4" borderId="16" xfId="0" applyNumberFormat="1" applyFill="1" applyBorder="1" applyAlignment="1">
      <alignment horizontal="center"/>
    </xf>
    <xf numFmtId="166" fontId="0" fillId="4" borderId="17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2" fillId="0" borderId="19" xfId="0" applyFont="1" applyBorder="1" applyAlignment="1">
      <alignment horizontal="right" vertical="center"/>
    </xf>
    <xf numFmtId="166" fontId="0" fillId="0" borderId="0" xfId="0" applyNumberForma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quotePrefix="1"/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6" fontId="0" fillId="5" borderId="6" xfId="0" quotePrefix="1" applyNumberForma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NNICK%20PERSO\AFCC\Calcul%20Effectif%20a%20vo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"/>
  <sheetViews>
    <sheetView tabSelected="1" workbookViewId="0">
      <selection activeCell="D6" sqref="D6"/>
    </sheetView>
  </sheetViews>
  <sheetFormatPr baseColWidth="10" defaultRowHeight="15" x14ac:dyDescent="0.25"/>
  <cols>
    <col min="1" max="1" width="11.5703125" customWidth="1"/>
    <col min="2" max="2" width="12.5703125" customWidth="1"/>
    <col min="3" max="3" width="10.7109375" bestFit="1" customWidth="1"/>
    <col min="4" max="4" width="13.42578125" bestFit="1" customWidth="1"/>
    <col min="5" max="5" width="13.42578125" customWidth="1"/>
  </cols>
  <sheetData>
    <row r="1" spans="1:21" ht="21.75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s="9" customFormat="1" ht="48" thickBot="1" x14ac:dyDescent="0.3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>
        <v>39814</v>
      </c>
      <c r="G2" s="7" t="s">
        <v>6</v>
      </c>
      <c r="H2" s="7"/>
      <c r="I2" s="7"/>
      <c r="J2" s="7"/>
      <c r="K2" s="7"/>
      <c r="L2" s="7"/>
      <c r="M2" s="7"/>
      <c r="N2" s="7"/>
      <c r="O2" s="7"/>
      <c r="P2" s="7"/>
      <c r="Q2" s="8"/>
      <c r="S2" s="43" t="s">
        <v>38</v>
      </c>
      <c r="T2" s="43" t="s">
        <v>39</v>
      </c>
      <c r="U2" s="43" t="s">
        <v>40</v>
      </c>
    </row>
    <row r="3" spans="1:21" ht="16.5" thickBot="1" x14ac:dyDescent="0.3">
      <c r="A3" s="10"/>
      <c r="B3" s="11"/>
      <c r="C3" s="11"/>
      <c r="D3" s="11"/>
      <c r="E3" s="11"/>
      <c r="F3" s="12">
        <v>39814</v>
      </c>
      <c r="G3" s="13">
        <v>39845</v>
      </c>
      <c r="H3" s="13">
        <v>39873</v>
      </c>
      <c r="I3" s="13">
        <v>39904</v>
      </c>
      <c r="J3" s="13">
        <v>39934</v>
      </c>
      <c r="K3" s="13">
        <v>39965</v>
      </c>
      <c r="L3" s="13">
        <v>39995</v>
      </c>
      <c r="M3" s="13">
        <v>40026</v>
      </c>
      <c r="N3" s="13">
        <v>40057</v>
      </c>
      <c r="O3" s="13">
        <v>40087</v>
      </c>
      <c r="P3" s="13">
        <v>40118</v>
      </c>
      <c r="Q3" s="14">
        <v>40148</v>
      </c>
      <c r="S3" s="2">
        <v>40178</v>
      </c>
      <c r="T3" s="44">
        <v>151.66999999999999</v>
      </c>
      <c r="U3" s="44">
        <v>104</v>
      </c>
    </row>
    <row r="4" spans="1:21" x14ac:dyDescent="0.25">
      <c r="A4" s="15" t="s">
        <v>7</v>
      </c>
      <c r="B4" s="16">
        <v>37773</v>
      </c>
      <c r="C4" s="17"/>
      <c r="D4" s="18">
        <f>IF(AND(ISBLANK(C4),YEAR(B4)=YEAR($F$3),MONTH(B4)&gt;MONTH(F$3)),DATEDIF(B4,$S$3,"m"),IF(C4="",DATEDIF(B4,$S$3,"m")+1,DATEDIF(B4,C4,"m")+1))</f>
        <v>79</v>
      </c>
      <c r="E4" s="19">
        <f>$T$3</f>
        <v>151.66999999999999</v>
      </c>
      <c r="F4" s="20">
        <f>MAX(0,(MIN(EDATE(F$3,1),$C4)-MAX(F$3,$B4))/(EDATE(F$3,1)-F$3))</f>
        <v>1</v>
      </c>
      <c r="G4" s="20">
        <f t="shared" ref="G4:Q19" si="0">MAX(0,(MIN(EDATE(G$3,1),$C4)-MAX(G$3,$B4))/(EDATE(G$3,1)-G$3))</f>
        <v>1</v>
      </c>
      <c r="H4" s="20">
        <f t="shared" si="0"/>
        <v>1</v>
      </c>
      <c r="I4" s="20">
        <f t="shared" si="0"/>
        <v>1</v>
      </c>
      <c r="J4" s="20">
        <f t="shared" si="0"/>
        <v>1</v>
      </c>
      <c r="K4" s="20">
        <f t="shared" si="0"/>
        <v>1</v>
      </c>
      <c r="L4" s="20">
        <f t="shared" si="0"/>
        <v>1</v>
      </c>
      <c r="M4" s="20">
        <f t="shared" si="0"/>
        <v>1</v>
      </c>
      <c r="N4" s="20">
        <f t="shared" si="0"/>
        <v>1</v>
      </c>
      <c r="O4" s="20">
        <f t="shared" si="0"/>
        <v>1</v>
      </c>
      <c r="P4" s="20">
        <f t="shared" si="0"/>
        <v>1</v>
      </c>
      <c r="Q4" s="21">
        <f t="shared" si="0"/>
        <v>1</v>
      </c>
    </row>
    <row r="5" spans="1:21" x14ac:dyDescent="0.25">
      <c r="A5" s="15" t="s">
        <v>8</v>
      </c>
      <c r="B5" s="16">
        <v>38047</v>
      </c>
      <c r="C5" s="17"/>
      <c r="D5" s="18">
        <f>IF(AND(ISBLANK(C5),YEAR(B5)=YEAR($F$3),MONTH(B5)&gt;MONTH(F$3)),DATEDIF(B5,$S$3,"m"),IF(C5="",DATEDIF(B5,$S$3,"m")+1,DATEDIF(B5,C5,"m")+1))</f>
        <v>70</v>
      </c>
      <c r="E5" s="19">
        <f t="shared" ref="E5:E10" si="1">$T$3</f>
        <v>151.66999999999999</v>
      </c>
      <c r="F5" s="22">
        <f t="shared" ref="F5:F19" si="2">MAX(0,(MIN(EDATE(F$3,1),$C5)-MAX(F$3,$B5))/(EDATE(F$3,1)-F$3))</f>
        <v>1</v>
      </c>
      <c r="G5" s="22">
        <f t="shared" si="0"/>
        <v>1</v>
      </c>
      <c r="H5" s="22">
        <f t="shared" si="0"/>
        <v>1</v>
      </c>
      <c r="I5" s="22">
        <f t="shared" si="0"/>
        <v>1</v>
      </c>
      <c r="J5" s="22">
        <f t="shared" si="0"/>
        <v>1</v>
      </c>
      <c r="K5" s="22">
        <f t="shared" si="0"/>
        <v>1</v>
      </c>
      <c r="L5" s="22">
        <f t="shared" si="0"/>
        <v>1</v>
      </c>
      <c r="M5" s="22">
        <f t="shared" si="0"/>
        <v>1</v>
      </c>
      <c r="N5" s="22">
        <f t="shared" si="0"/>
        <v>1</v>
      </c>
      <c r="O5" s="22">
        <f t="shared" si="0"/>
        <v>1</v>
      </c>
      <c r="P5" s="22">
        <f t="shared" si="0"/>
        <v>1</v>
      </c>
      <c r="Q5" s="23">
        <f t="shared" si="0"/>
        <v>1</v>
      </c>
    </row>
    <row r="6" spans="1:21" x14ac:dyDescent="0.25">
      <c r="A6" s="15" t="s">
        <v>9</v>
      </c>
      <c r="B6" s="16">
        <v>38139</v>
      </c>
      <c r="C6" s="17"/>
      <c r="D6" s="18">
        <f>IF(AND(ISBLANK(C6),YEAR(B6)=YEAR($F$3),MONTH(B6)&gt;MONTH(F$3)),DATEDIF(B6,$S$3,"m"),IF(C6="",DATEDIF(B6,$S$3,"m")+1,DATEDIF(B6,C6,"m")+1))</f>
        <v>67</v>
      </c>
      <c r="E6" s="19">
        <f t="shared" si="1"/>
        <v>151.66999999999999</v>
      </c>
      <c r="F6" s="22">
        <f t="shared" si="2"/>
        <v>1</v>
      </c>
      <c r="G6" s="22">
        <f t="shared" si="0"/>
        <v>1</v>
      </c>
      <c r="H6" s="22">
        <f t="shared" si="0"/>
        <v>1</v>
      </c>
      <c r="I6" s="22">
        <f t="shared" si="0"/>
        <v>1</v>
      </c>
      <c r="J6" s="22">
        <f t="shared" si="0"/>
        <v>1</v>
      </c>
      <c r="K6" s="22">
        <f t="shared" si="0"/>
        <v>1</v>
      </c>
      <c r="L6" s="22">
        <f t="shared" si="0"/>
        <v>1</v>
      </c>
      <c r="M6" s="22">
        <f t="shared" si="0"/>
        <v>1</v>
      </c>
      <c r="N6" s="22">
        <f t="shared" si="0"/>
        <v>1</v>
      </c>
      <c r="O6" s="22">
        <f t="shared" si="0"/>
        <v>1</v>
      </c>
      <c r="P6" s="22">
        <f t="shared" si="0"/>
        <v>1</v>
      </c>
      <c r="Q6" s="23">
        <f t="shared" si="0"/>
        <v>1</v>
      </c>
    </row>
    <row r="7" spans="1:21" x14ac:dyDescent="0.25">
      <c r="A7" s="15" t="s">
        <v>10</v>
      </c>
      <c r="B7" s="16">
        <v>38169</v>
      </c>
      <c r="C7" s="17"/>
      <c r="D7" s="18">
        <f>IF(AND(ISBLANK(C7),YEAR(B7)=YEAR($F$3),MONTH(B7)&gt;MONTH(F$3)),DATEDIF(B7,$S$3,"m"),IF(C7="",DATEDIF(B7,$S$3,"m")+1,DATEDIF(B7,C7,"m")+1))</f>
        <v>66</v>
      </c>
      <c r="E7" s="19">
        <f t="shared" si="1"/>
        <v>151.66999999999999</v>
      </c>
      <c r="F7" s="22">
        <f t="shared" si="2"/>
        <v>1</v>
      </c>
      <c r="G7" s="22">
        <f t="shared" si="0"/>
        <v>1</v>
      </c>
      <c r="H7" s="22">
        <f t="shared" si="0"/>
        <v>1</v>
      </c>
      <c r="I7" s="22">
        <f t="shared" si="0"/>
        <v>1</v>
      </c>
      <c r="J7" s="22">
        <f t="shared" si="0"/>
        <v>1</v>
      </c>
      <c r="K7" s="22">
        <f t="shared" si="0"/>
        <v>1</v>
      </c>
      <c r="L7" s="22">
        <f t="shared" si="0"/>
        <v>1</v>
      </c>
      <c r="M7" s="22">
        <f t="shared" si="0"/>
        <v>1</v>
      </c>
      <c r="N7" s="22">
        <f t="shared" si="0"/>
        <v>1</v>
      </c>
      <c r="O7" s="22">
        <f t="shared" si="0"/>
        <v>1</v>
      </c>
      <c r="P7" s="22">
        <f t="shared" si="0"/>
        <v>1</v>
      </c>
      <c r="Q7" s="23">
        <f t="shared" si="0"/>
        <v>1</v>
      </c>
    </row>
    <row r="8" spans="1:21" x14ac:dyDescent="0.25">
      <c r="A8" s="15" t="s">
        <v>11</v>
      </c>
      <c r="B8" s="16">
        <v>38838</v>
      </c>
      <c r="C8" s="17"/>
      <c r="D8" s="18">
        <f>IF(AND(ISBLANK(C8),YEAR(B8)=YEAR($F$3),MONTH(B8)&gt;MONTH(F$3)),DATEDIF(B8,$S$3,"m"),IF(C8="",DATEDIF(B8,$S$3,"m")+1,DATEDIF(B8,C8,"m")+1))</f>
        <v>44</v>
      </c>
      <c r="E8" s="19">
        <f t="shared" si="1"/>
        <v>151.66999999999999</v>
      </c>
      <c r="F8" s="22">
        <f t="shared" si="2"/>
        <v>1</v>
      </c>
      <c r="G8" s="22">
        <f t="shared" si="0"/>
        <v>1</v>
      </c>
      <c r="H8" s="22">
        <f t="shared" si="0"/>
        <v>1</v>
      </c>
      <c r="I8" s="22">
        <f t="shared" si="0"/>
        <v>1</v>
      </c>
      <c r="J8" s="22">
        <f t="shared" si="0"/>
        <v>1</v>
      </c>
      <c r="K8" s="22">
        <f t="shared" si="0"/>
        <v>1</v>
      </c>
      <c r="L8" s="22">
        <f t="shared" si="0"/>
        <v>1</v>
      </c>
      <c r="M8" s="22">
        <f t="shared" si="0"/>
        <v>1</v>
      </c>
      <c r="N8" s="22">
        <f t="shared" si="0"/>
        <v>1</v>
      </c>
      <c r="O8" s="22">
        <f t="shared" si="0"/>
        <v>1</v>
      </c>
      <c r="P8" s="22">
        <f t="shared" si="0"/>
        <v>1</v>
      </c>
      <c r="Q8" s="23">
        <f t="shared" si="0"/>
        <v>1</v>
      </c>
    </row>
    <row r="9" spans="1:21" x14ac:dyDescent="0.25">
      <c r="A9" s="15" t="s">
        <v>12</v>
      </c>
      <c r="B9" s="16">
        <v>38838</v>
      </c>
      <c r="C9" s="17"/>
      <c r="D9" s="18">
        <f>IF(AND(ISBLANK(C9),YEAR(B9)=YEAR($F$3),MONTH(B9)&gt;MONTH(F$3)),DATEDIF(B9,$S$3,"m"),IF(C9="",DATEDIF(B9,$S$3,"m")+1,DATEDIF(B9,C9,"m")+1))</f>
        <v>44</v>
      </c>
      <c r="E9" s="19">
        <f t="shared" si="1"/>
        <v>151.66999999999999</v>
      </c>
      <c r="F9" s="22">
        <f t="shared" si="2"/>
        <v>1</v>
      </c>
      <c r="G9" s="22">
        <f t="shared" si="0"/>
        <v>1</v>
      </c>
      <c r="H9" s="22">
        <f t="shared" si="0"/>
        <v>1</v>
      </c>
      <c r="I9" s="22">
        <f t="shared" si="0"/>
        <v>1</v>
      </c>
      <c r="J9" s="22">
        <f t="shared" si="0"/>
        <v>1</v>
      </c>
      <c r="K9" s="22">
        <f t="shared" si="0"/>
        <v>1</v>
      </c>
      <c r="L9" s="22">
        <f t="shared" si="0"/>
        <v>1</v>
      </c>
      <c r="M9" s="22">
        <f t="shared" si="0"/>
        <v>1</v>
      </c>
      <c r="N9" s="22">
        <f t="shared" si="0"/>
        <v>1</v>
      </c>
      <c r="O9" s="22">
        <f t="shared" si="0"/>
        <v>1</v>
      </c>
      <c r="P9" s="22">
        <f t="shared" si="0"/>
        <v>1</v>
      </c>
      <c r="Q9" s="23">
        <f t="shared" si="0"/>
        <v>1</v>
      </c>
    </row>
    <row r="10" spans="1:21" x14ac:dyDescent="0.25">
      <c r="A10" s="15" t="s">
        <v>13</v>
      </c>
      <c r="B10" s="16">
        <v>39264</v>
      </c>
      <c r="C10" s="17"/>
      <c r="D10" s="18">
        <f>IF(AND(ISBLANK(C10),YEAR(B10)=YEAR($F$3),MONTH(B10)&gt;MONTH(F$3)),DATEDIF(B10,$S$3,"m"),IF(C10="",DATEDIF(B10,$S$3,"m")+1,DATEDIF(B10,C10,"m")+1))</f>
        <v>30</v>
      </c>
      <c r="E10" s="19">
        <f t="shared" si="1"/>
        <v>151.66999999999999</v>
      </c>
      <c r="F10" s="22">
        <f>MAX(0,(MIN(EDATE(F$3,1),$C10)-MAX(F$3,$B10))/(EDATE(F$3,1)-F$3))</f>
        <v>1</v>
      </c>
      <c r="G10" s="22">
        <f t="shared" si="0"/>
        <v>1</v>
      </c>
      <c r="H10" s="22">
        <f t="shared" si="0"/>
        <v>1</v>
      </c>
      <c r="I10" s="22">
        <f t="shared" si="0"/>
        <v>1</v>
      </c>
      <c r="J10" s="22">
        <f t="shared" si="0"/>
        <v>1</v>
      </c>
      <c r="K10" s="22">
        <f t="shared" si="0"/>
        <v>1</v>
      </c>
      <c r="L10" s="22">
        <f t="shared" si="0"/>
        <v>1</v>
      </c>
      <c r="M10" s="22">
        <f t="shared" si="0"/>
        <v>1</v>
      </c>
      <c r="N10" s="22">
        <f t="shared" si="0"/>
        <v>1</v>
      </c>
      <c r="O10" s="22">
        <f t="shared" si="0"/>
        <v>1</v>
      </c>
      <c r="P10" s="22">
        <f t="shared" si="0"/>
        <v>1</v>
      </c>
      <c r="Q10" s="23">
        <f t="shared" si="0"/>
        <v>1</v>
      </c>
    </row>
    <row r="11" spans="1:21" x14ac:dyDescent="0.25">
      <c r="A11" s="15" t="s">
        <v>14</v>
      </c>
      <c r="B11" s="16">
        <v>39508</v>
      </c>
      <c r="C11" s="17"/>
      <c r="D11" s="18">
        <f>IF(AND(ISBLANK(C11),YEAR(B11)=YEAR($F$3),MONTH(B11)&gt;MONTH(F$3)),DATEDIF(B11,$S$3,"m"),IF(C11="",DATEDIF(B11,$S$3,"m")+1,DATEDIF(B11,C11,"m")+1))</f>
        <v>22</v>
      </c>
      <c r="E11" s="19">
        <f>$U$3</f>
        <v>104</v>
      </c>
      <c r="F11" s="45">
        <f>IF(E11=$T$3,1,E11/T3)</f>
        <v>0.68569921540185941</v>
      </c>
      <c r="G11" s="22">
        <f t="shared" si="0"/>
        <v>1</v>
      </c>
      <c r="H11" s="22">
        <f t="shared" si="0"/>
        <v>1</v>
      </c>
      <c r="I11" s="22">
        <f t="shared" si="0"/>
        <v>1</v>
      </c>
      <c r="J11" s="22">
        <f t="shared" si="0"/>
        <v>1</v>
      </c>
      <c r="K11" s="22">
        <f t="shared" si="0"/>
        <v>1</v>
      </c>
      <c r="L11" s="22">
        <f t="shared" si="0"/>
        <v>1</v>
      </c>
      <c r="M11" s="22">
        <f t="shared" si="0"/>
        <v>1</v>
      </c>
      <c r="N11" s="22">
        <f t="shared" si="0"/>
        <v>1</v>
      </c>
      <c r="O11" s="22">
        <f t="shared" si="0"/>
        <v>1</v>
      </c>
      <c r="P11" s="22">
        <f t="shared" si="0"/>
        <v>1</v>
      </c>
      <c r="Q11" s="23">
        <f t="shared" si="0"/>
        <v>1</v>
      </c>
    </row>
    <row r="12" spans="1:21" x14ac:dyDescent="0.25">
      <c r="A12" s="15" t="s">
        <v>15</v>
      </c>
      <c r="B12" s="16">
        <v>39873</v>
      </c>
      <c r="C12" s="17">
        <v>40056</v>
      </c>
      <c r="D12" s="18">
        <f>IF(AND(ISBLANK(C12),YEAR(B12)=YEAR($F$3),MONTH(B12)&gt;MONTH(F$3)),DATEDIF(B12,$S$3,"m"),IF(C12="",DATEDIF(B12,$S$3,"m")+1,DATEDIF(B12,C12,"m")+1))</f>
        <v>6</v>
      </c>
      <c r="E12" s="19">
        <f>$T$3</f>
        <v>151.66999999999999</v>
      </c>
      <c r="F12" s="22">
        <f t="shared" si="2"/>
        <v>0</v>
      </c>
      <c r="G12" s="22">
        <f t="shared" si="0"/>
        <v>0</v>
      </c>
      <c r="H12" s="22">
        <f t="shared" si="0"/>
        <v>1</v>
      </c>
      <c r="I12" s="22">
        <f t="shared" si="0"/>
        <v>1</v>
      </c>
      <c r="J12" s="22">
        <f t="shared" si="0"/>
        <v>1</v>
      </c>
      <c r="K12" s="22">
        <f t="shared" si="0"/>
        <v>1</v>
      </c>
      <c r="L12" s="22">
        <f t="shared" si="0"/>
        <v>1</v>
      </c>
      <c r="M12" s="22">
        <f>MAX(0,(MIN(EDATE(M$3,1),$C12+1)-MAX(M$3,$B12))/(EDATE(M$3,1)-M$3))</f>
        <v>1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3">
        <f t="shared" si="0"/>
        <v>0</v>
      </c>
    </row>
    <row r="13" spans="1:21" x14ac:dyDescent="0.25">
      <c r="A13" s="15" t="s">
        <v>16</v>
      </c>
      <c r="B13" s="16">
        <v>39873</v>
      </c>
      <c r="C13" s="17">
        <v>40056</v>
      </c>
      <c r="D13" s="18">
        <f>IF(AND(ISBLANK(C13),YEAR(B13)=YEAR($F$3),MONTH(B13)&gt;MONTH(F$3)),DATEDIF(B13,$S$3,"m"),IF(C13="",DATEDIF(B13,$S$3,"m")+1,DATEDIF(B13,C13,"m")+1))</f>
        <v>6</v>
      </c>
      <c r="E13" s="19">
        <f t="shared" ref="E13:E19" si="3">$T$3</f>
        <v>151.66999999999999</v>
      </c>
      <c r="F13" s="22">
        <f t="shared" si="2"/>
        <v>0</v>
      </c>
      <c r="G13" s="22">
        <f t="shared" si="0"/>
        <v>0</v>
      </c>
      <c r="H13" s="22">
        <f t="shared" si="0"/>
        <v>1</v>
      </c>
      <c r="I13" s="22">
        <f t="shared" si="0"/>
        <v>1</v>
      </c>
      <c r="J13" s="22">
        <f t="shared" si="0"/>
        <v>1</v>
      </c>
      <c r="K13" s="22">
        <f t="shared" si="0"/>
        <v>1</v>
      </c>
      <c r="L13" s="22">
        <f t="shared" si="0"/>
        <v>1</v>
      </c>
      <c r="M13" s="22">
        <f>MAX(0,(MIN(EDATE(M$3,1),$C13+1)-MAX(M$3,$B13))/(EDATE(M$3,1)-M$3))</f>
        <v>1</v>
      </c>
      <c r="N13" s="22">
        <f t="shared" si="0"/>
        <v>0</v>
      </c>
      <c r="O13" s="22">
        <f t="shared" si="0"/>
        <v>0</v>
      </c>
      <c r="P13" s="22">
        <f t="shared" si="0"/>
        <v>0</v>
      </c>
      <c r="Q13" s="23">
        <f t="shared" si="0"/>
        <v>0</v>
      </c>
    </row>
    <row r="14" spans="1:21" x14ac:dyDescent="0.25">
      <c r="A14" s="15" t="s">
        <v>17</v>
      </c>
      <c r="B14" s="16">
        <v>39873</v>
      </c>
      <c r="C14" s="17">
        <v>40056</v>
      </c>
      <c r="D14" s="18">
        <f>IF(AND(ISBLANK(C14),YEAR(B14)=YEAR($F$3),MONTH(B14)&gt;MONTH(F$3)),DATEDIF(B14,$S$3,"m"),IF(C14="",DATEDIF(B14,$S$3,"m")+1,DATEDIF(B14,C14,"m")+1))</f>
        <v>6</v>
      </c>
      <c r="E14" s="19">
        <f t="shared" si="3"/>
        <v>151.66999999999999</v>
      </c>
      <c r="F14" s="22">
        <f t="shared" si="2"/>
        <v>0</v>
      </c>
      <c r="G14" s="22">
        <f t="shared" si="0"/>
        <v>0</v>
      </c>
      <c r="H14" s="22">
        <f t="shared" si="0"/>
        <v>1</v>
      </c>
      <c r="I14" s="22">
        <f t="shared" si="0"/>
        <v>1</v>
      </c>
      <c r="J14" s="22">
        <f t="shared" si="0"/>
        <v>1</v>
      </c>
      <c r="K14" s="22">
        <f t="shared" si="0"/>
        <v>1</v>
      </c>
      <c r="L14" s="22">
        <f t="shared" si="0"/>
        <v>1</v>
      </c>
      <c r="M14" s="22">
        <f>MAX(0,(MIN(EDATE(M$3,1),$C14+1)-MAX(M$3,$B14))/(EDATE(M$3,1)-M$3))</f>
        <v>1</v>
      </c>
      <c r="N14" s="22">
        <f t="shared" si="0"/>
        <v>0</v>
      </c>
      <c r="O14" s="22">
        <f t="shared" si="0"/>
        <v>0</v>
      </c>
      <c r="P14" s="22">
        <f t="shared" si="0"/>
        <v>0</v>
      </c>
      <c r="Q14" s="23">
        <f t="shared" si="0"/>
        <v>0</v>
      </c>
    </row>
    <row r="15" spans="1:21" x14ac:dyDescent="0.25">
      <c r="A15" s="15" t="s">
        <v>18</v>
      </c>
      <c r="B15" s="16">
        <v>39953</v>
      </c>
      <c r="C15" s="17"/>
      <c r="D15" s="18">
        <f>IF(AND(ISBLANK(C15),YEAR(B15)=YEAR($F$3),MONTH(B15)&gt;MONTH(F$3)),DATEDIF(B15,$S$3,"m"),IF(C15="",DATEDIF(B15,$S$3,"m")+1,DATEDIF(B15,C15,"m")+1))</f>
        <v>7</v>
      </c>
      <c r="E15" s="19">
        <f t="shared" si="3"/>
        <v>151.66999999999999</v>
      </c>
      <c r="F15" s="22">
        <f t="shared" si="2"/>
        <v>0</v>
      </c>
      <c r="G15" s="22">
        <f t="shared" si="0"/>
        <v>0</v>
      </c>
      <c r="H15" s="22">
        <f t="shared" si="0"/>
        <v>0</v>
      </c>
      <c r="I15" s="22">
        <f t="shared" si="0"/>
        <v>0</v>
      </c>
      <c r="J15" s="22">
        <f t="shared" si="0"/>
        <v>0.38709677419354838</v>
      </c>
      <c r="K15" s="22">
        <f t="shared" si="0"/>
        <v>1</v>
      </c>
      <c r="L15" s="22">
        <f t="shared" si="0"/>
        <v>1</v>
      </c>
      <c r="M15" s="22">
        <f t="shared" si="0"/>
        <v>1</v>
      </c>
      <c r="N15" s="22">
        <f t="shared" si="0"/>
        <v>1</v>
      </c>
      <c r="O15" s="22">
        <f t="shared" si="0"/>
        <v>1</v>
      </c>
      <c r="P15" s="22">
        <f t="shared" si="0"/>
        <v>1</v>
      </c>
      <c r="Q15" s="23">
        <f t="shared" si="0"/>
        <v>1</v>
      </c>
    </row>
    <row r="16" spans="1:21" x14ac:dyDescent="0.25">
      <c r="A16" s="15" t="s">
        <v>19</v>
      </c>
      <c r="B16" s="16">
        <v>39965</v>
      </c>
      <c r="C16" s="17"/>
      <c r="D16" s="18">
        <f>IF(AND(ISBLANK(C16),YEAR(B16)=YEAR($F$3),MONTH(B16)&gt;MONTH(F$3)),DATEDIF(B16,$S$3,"m"),IF(C16="",DATEDIF(B16,$S$3,"m")+1,DATEDIF(B16,C16,"m")+1))</f>
        <v>6</v>
      </c>
      <c r="E16" s="19">
        <f t="shared" si="3"/>
        <v>151.66999999999999</v>
      </c>
      <c r="F16" s="22">
        <f t="shared" si="2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 t="shared" si="0"/>
        <v>0</v>
      </c>
      <c r="K16" s="22">
        <f t="shared" si="0"/>
        <v>1</v>
      </c>
      <c r="L16" s="22">
        <f t="shared" si="0"/>
        <v>1</v>
      </c>
      <c r="M16" s="22">
        <f t="shared" si="0"/>
        <v>1</v>
      </c>
      <c r="N16" s="22">
        <f t="shared" si="0"/>
        <v>1</v>
      </c>
      <c r="O16" s="22">
        <f t="shared" si="0"/>
        <v>1</v>
      </c>
      <c r="P16" s="22">
        <f t="shared" si="0"/>
        <v>1</v>
      </c>
      <c r="Q16" s="23">
        <f t="shared" si="0"/>
        <v>1</v>
      </c>
    </row>
    <row r="17" spans="1:17" x14ac:dyDescent="0.25">
      <c r="A17" s="15" t="s">
        <v>20</v>
      </c>
      <c r="B17" s="16">
        <v>39995</v>
      </c>
      <c r="C17" s="17"/>
      <c r="D17" s="18">
        <f>IF(AND(ISBLANK(C17),YEAR(B17)=YEAR($F$3),MONTH(B17)&gt;MONTH(F$3)),DATEDIF(B17,$S$3,"m"),IF(C17="",DATEDIF(B17,$S$3,"m")+1,DATEDIF(B17,C17,"m")+1))</f>
        <v>5</v>
      </c>
      <c r="E17" s="19">
        <f t="shared" si="3"/>
        <v>151.66999999999999</v>
      </c>
      <c r="F17" s="22">
        <f t="shared" si="2"/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2">
        <f t="shared" si="0"/>
        <v>0</v>
      </c>
      <c r="L17" s="22">
        <f t="shared" si="0"/>
        <v>1</v>
      </c>
      <c r="M17" s="22">
        <f t="shared" si="0"/>
        <v>1</v>
      </c>
      <c r="N17" s="22">
        <f t="shared" si="0"/>
        <v>1</v>
      </c>
      <c r="O17" s="22">
        <f t="shared" si="0"/>
        <v>1</v>
      </c>
      <c r="P17" s="22">
        <f t="shared" si="0"/>
        <v>1</v>
      </c>
      <c r="Q17" s="23">
        <f t="shared" si="0"/>
        <v>1</v>
      </c>
    </row>
    <row r="18" spans="1:17" x14ac:dyDescent="0.25">
      <c r="A18" s="15" t="s">
        <v>21</v>
      </c>
      <c r="B18" s="16">
        <v>39995</v>
      </c>
      <c r="C18" s="24"/>
      <c r="D18" s="18">
        <f>IF(AND(ISBLANK(C18),YEAR(B18)=YEAR($F$3),MONTH(B18)&gt;MONTH(F$3)),DATEDIF(B18,$S$3,"m"),IF(C18="",DATEDIF(B18,$S$3,"m")+1,DATEDIF(B18,C18,"m")+1))</f>
        <v>5</v>
      </c>
      <c r="E18" s="19">
        <f t="shared" si="3"/>
        <v>151.66999999999999</v>
      </c>
      <c r="F18" s="22">
        <f t="shared" si="2"/>
        <v>0</v>
      </c>
      <c r="G18" s="22">
        <f t="shared" si="0"/>
        <v>0</v>
      </c>
      <c r="H18" s="22">
        <f t="shared" si="0"/>
        <v>0</v>
      </c>
      <c r="I18" s="22">
        <f t="shared" si="0"/>
        <v>0</v>
      </c>
      <c r="J18" s="22">
        <f t="shared" si="0"/>
        <v>0</v>
      </c>
      <c r="K18" s="22">
        <f t="shared" si="0"/>
        <v>0</v>
      </c>
      <c r="L18" s="22">
        <f t="shared" si="0"/>
        <v>1</v>
      </c>
      <c r="M18" s="22">
        <f t="shared" si="0"/>
        <v>1</v>
      </c>
      <c r="N18" s="22">
        <f t="shared" si="0"/>
        <v>1</v>
      </c>
      <c r="O18" s="22">
        <f t="shared" si="0"/>
        <v>1</v>
      </c>
      <c r="P18" s="22">
        <f t="shared" si="0"/>
        <v>1</v>
      </c>
      <c r="Q18" s="23">
        <f t="shared" si="0"/>
        <v>1</v>
      </c>
    </row>
    <row r="19" spans="1:17" ht="15.75" thickBot="1" x14ac:dyDescent="0.3">
      <c r="A19" s="25" t="s">
        <v>22</v>
      </c>
      <c r="B19" s="26">
        <v>40087</v>
      </c>
      <c r="C19" s="27"/>
      <c r="D19" s="18">
        <f>IF(AND(ISBLANK(C19),YEAR(B19)=YEAR($F$3),MONTH(B19)&gt;MONTH(F$3)),DATEDIF(B19,$S$3,"m"),IF(C19="",DATEDIF(B19,$S$3,"m")+1,DATEDIF(B19,C19,"m")+1))</f>
        <v>2</v>
      </c>
      <c r="E19" s="19">
        <f t="shared" si="3"/>
        <v>151.66999999999999</v>
      </c>
      <c r="F19" s="28">
        <f t="shared" si="2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  <c r="N19" s="28">
        <f t="shared" si="0"/>
        <v>0</v>
      </c>
      <c r="O19" s="28">
        <f t="shared" si="0"/>
        <v>1</v>
      </c>
      <c r="P19" s="28">
        <f t="shared" si="0"/>
        <v>1</v>
      </c>
      <c r="Q19" s="29">
        <f t="shared" si="0"/>
        <v>1</v>
      </c>
    </row>
    <row r="20" spans="1:17" ht="15.75" thickBot="1" x14ac:dyDescent="0.3">
      <c r="A20" s="30" t="s">
        <v>23</v>
      </c>
      <c r="B20" s="31"/>
      <c r="C20" s="31"/>
      <c r="D20" s="31"/>
      <c r="E20" s="32"/>
      <c r="F20" s="33">
        <f>SUM(F4:F19)</f>
        <v>7.6856992154018595</v>
      </c>
      <c r="G20" s="34">
        <f t="shared" ref="G20:Q20" si="4">SUM(G4:G19)</f>
        <v>8</v>
      </c>
      <c r="H20" s="34">
        <f t="shared" si="4"/>
        <v>11</v>
      </c>
      <c r="I20" s="34">
        <f t="shared" si="4"/>
        <v>11</v>
      </c>
      <c r="J20" s="34">
        <f t="shared" si="4"/>
        <v>11.387096774193548</v>
      </c>
      <c r="K20" s="34">
        <f t="shared" si="4"/>
        <v>13</v>
      </c>
      <c r="L20" s="34">
        <f t="shared" si="4"/>
        <v>15</v>
      </c>
      <c r="M20" s="34">
        <f t="shared" si="4"/>
        <v>15</v>
      </c>
      <c r="N20" s="34">
        <f t="shared" si="4"/>
        <v>12</v>
      </c>
      <c r="O20" s="34">
        <f t="shared" si="4"/>
        <v>13</v>
      </c>
      <c r="P20" s="34">
        <f t="shared" si="4"/>
        <v>13</v>
      </c>
      <c r="Q20" s="35">
        <f t="shared" si="4"/>
        <v>13</v>
      </c>
    </row>
    <row r="21" spans="1:17" x14ac:dyDescent="0.25">
      <c r="A21" s="36"/>
      <c r="B21" s="36"/>
      <c r="C21" s="36"/>
      <c r="D21" s="36"/>
      <c r="E21" s="36"/>
      <c r="F21" s="37"/>
    </row>
    <row r="22" spans="1:17" x14ac:dyDescent="0.25">
      <c r="A22" s="38"/>
      <c r="B22" s="38" t="s">
        <v>41</v>
      </c>
      <c r="C22" s="39"/>
      <c r="E22" s="39"/>
      <c r="F22" s="37"/>
    </row>
    <row r="23" spans="1:17" x14ac:dyDescent="0.25">
      <c r="A23" s="39"/>
      <c r="B23" s="39"/>
      <c r="C23" s="39"/>
      <c r="D23" s="39"/>
      <c r="E23" s="39"/>
      <c r="F23" s="37"/>
    </row>
    <row r="24" spans="1:17" x14ac:dyDescent="0.25">
      <c r="A24" s="39"/>
      <c r="B24" s="39"/>
      <c r="C24" s="39"/>
      <c r="D24" s="39"/>
      <c r="E24" s="39"/>
      <c r="F24" s="38"/>
    </row>
    <row r="25" spans="1:17" x14ac:dyDescent="0.25">
      <c r="B25" s="46" t="s">
        <v>42</v>
      </c>
    </row>
    <row r="26" spans="1:17" x14ac:dyDescent="0.25">
      <c r="F26" s="40" t="s">
        <v>24</v>
      </c>
    </row>
    <row r="28" spans="1:17" x14ac:dyDescent="0.25">
      <c r="B28" s="41" t="s">
        <v>25</v>
      </c>
    </row>
    <row r="29" spans="1:17" x14ac:dyDescent="0.25">
      <c r="B29" s="41" t="s">
        <v>26</v>
      </c>
    </row>
    <row r="30" spans="1:17" x14ac:dyDescent="0.25">
      <c r="B30" s="41" t="s">
        <v>27</v>
      </c>
    </row>
    <row r="31" spans="1:17" x14ac:dyDescent="0.25">
      <c r="B31" s="41" t="s">
        <v>28</v>
      </c>
    </row>
    <row r="32" spans="1:17" x14ac:dyDescent="0.25">
      <c r="B32" s="41" t="s">
        <v>29</v>
      </c>
    </row>
    <row r="33" spans="2:10" x14ac:dyDescent="0.25">
      <c r="B33" s="41" t="s">
        <v>30</v>
      </c>
    </row>
    <row r="34" spans="2:10" x14ac:dyDescent="0.25">
      <c r="B34" s="42"/>
    </row>
    <row r="35" spans="2:10" x14ac:dyDescent="0.25">
      <c r="B35" s="41" t="s">
        <v>31</v>
      </c>
    </row>
    <row r="36" spans="2:10" x14ac:dyDescent="0.25">
      <c r="B36" s="41" t="s">
        <v>32</v>
      </c>
    </row>
    <row r="37" spans="2:10" x14ac:dyDescent="0.25">
      <c r="B37" s="41" t="s">
        <v>33</v>
      </c>
    </row>
    <row r="38" spans="2:10" x14ac:dyDescent="0.25">
      <c r="B38" s="41" t="s">
        <v>34</v>
      </c>
    </row>
    <row r="39" spans="2:10" x14ac:dyDescent="0.25">
      <c r="B39" s="42"/>
    </row>
    <row r="40" spans="2:10" x14ac:dyDescent="0.25">
      <c r="B40" s="42" t="s">
        <v>35</v>
      </c>
      <c r="J40" s="40" t="s">
        <v>36</v>
      </c>
    </row>
    <row r="41" spans="2:10" x14ac:dyDescent="0.25">
      <c r="B41" s="42" t="s">
        <v>37</v>
      </c>
    </row>
  </sheetData>
  <mergeCells count="4">
    <mergeCell ref="A1:Q1"/>
    <mergeCell ref="G2:Q2"/>
    <mergeCell ref="A20:E20"/>
    <mergeCell ref="A21:E21"/>
  </mergeCell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Effectif</vt:lpstr>
      <vt:lpstr>Effectif!NumAn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 GENDRON</dc:creator>
  <cp:lastModifiedBy>Annick GENDRON</cp:lastModifiedBy>
  <dcterms:created xsi:type="dcterms:W3CDTF">2013-01-25T12:49:42Z</dcterms:created>
  <dcterms:modified xsi:type="dcterms:W3CDTF">2013-01-25T13:37:57Z</dcterms:modified>
</cp:coreProperties>
</file>