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8855" windowHeight="8445"/>
  </bookViews>
  <sheets>
    <sheet name="Feuil1" sheetId="4" r:id="rId1"/>
    <sheet name="Feuil3" sheetId="6" r:id="rId2"/>
    <sheet name="AD2" sheetId="2" r:id="rId3"/>
  </sheets>
  <definedNames>
    <definedName name="AD">#REF!</definedName>
    <definedName name="ba">#REF!</definedName>
    <definedName name="base">Feuil1!$B$1</definedName>
    <definedName name="base2">'AD2'!$B$1</definedName>
    <definedName name="DDV">#REF!</definedName>
    <definedName name="DV">#REF!</definedName>
    <definedName name="taux">#REF!</definedName>
    <definedName name="taux2">#REF!</definedName>
    <definedName name="td">'AD2'!$B$4</definedName>
    <definedName name="tl">'AD2'!$B$3</definedName>
  </definedNames>
  <calcPr calcId="124519"/>
</workbook>
</file>

<file path=xl/calcChain.xml><?xml version="1.0" encoding="utf-8"?>
<calcChain xmlns="http://schemas.openxmlformats.org/spreadsheetml/2006/main">
  <c r="D9" i="4"/>
  <c r="E9" s="1"/>
  <c r="F9"/>
  <c r="C10"/>
  <c r="D10" s="1"/>
  <c r="E10" s="1"/>
  <c r="G9"/>
  <c r="G10"/>
  <c r="G11"/>
  <c r="G12"/>
  <c r="G13"/>
  <c r="G8"/>
  <c r="G14" s="1"/>
  <c r="C8"/>
  <c r="C8" i="2"/>
  <c r="D8"/>
  <c r="E8" s="1"/>
  <c r="I13" i="4"/>
  <c r="A9"/>
  <c r="A10" s="1"/>
  <c r="A11" s="1"/>
  <c r="A12" s="1"/>
  <c r="A13" s="1"/>
  <c r="B5"/>
  <c r="B4"/>
  <c r="B3"/>
  <c r="G9" i="2"/>
  <c r="G10"/>
  <c r="G11"/>
  <c r="G12"/>
  <c r="G13"/>
  <c r="I13" s="1"/>
  <c r="G8"/>
  <c r="G14" s="1"/>
  <c r="A10"/>
  <c r="A11" s="1"/>
  <c r="A12" s="1"/>
  <c r="A13" s="1"/>
  <c r="A9"/>
  <c r="B5"/>
  <c r="B4"/>
  <c r="B3"/>
  <c r="F10" i="4" l="1"/>
  <c r="C11" s="1"/>
  <c r="H13" i="2"/>
  <c r="H8"/>
  <c r="I8"/>
  <c r="F8"/>
  <c r="C9" s="1"/>
  <c r="D8" i="4"/>
  <c r="F8" s="1"/>
  <c r="C9" s="1"/>
  <c r="H13"/>
  <c r="D11" l="1"/>
  <c r="E11" s="1"/>
  <c r="D9" i="2"/>
  <c r="F9" s="1"/>
  <c r="C10" s="1"/>
  <c r="H8" i="4"/>
  <c r="I8"/>
  <c r="E8"/>
  <c r="F11" l="1"/>
  <c r="C12" s="1"/>
  <c r="D10" i="2"/>
  <c r="F10" s="1"/>
  <c r="C11" s="1"/>
  <c r="I9"/>
  <c r="H9"/>
  <c r="E9"/>
  <c r="I9" i="4"/>
  <c r="H9"/>
  <c r="D12" l="1"/>
  <c r="E12" s="1"/>
  <c r="F12"/>
  <c r="I10" i="2"/>
  <c r="H10"/>
  <c r="E10"/>
  <c r="D11"/>
  <c r="I10" i="4"/>
  <c r="H10"/>
  <c r="I11" i="2" l="1"/>
  <c r="H11"/>
  <c r="E11"/>
  <c r="F11"/>
  <c r="C12" s="1"/>
  <c r="D12" l="1"/>
  <c r="I11" i="4"/>
  <c r="H11"/>
  <c r="I12" i="2" l="1"/>
  <c r="I14" s="1"/>
  <c r="H12"/>
  <c r="H14" s="1"/>
  <c r="E12"/>
  <c r="F12"/>
  <c r="I12" i="4"/>
  <c r="I14" s="1"/>
  <c r="H12"/>
  <c r="H14" s="1"/>
</calcChain>
</file>

<file path=xl/sharedStrings.xml><?xml version="1.0" encoding="utf-8"?>
<sst xmlns="http://schemas.openxmlformats.org/spreadsheetml/2006/main" count="35" uniqueCount="18">
  <si>
    <t>PERIODE</t>
  </si>
  <si>
    <t>VCN-FIN</t>
  </si>
  <si>
    <t>DOTATION</t>
  </si>
  <si>
    <t>EXO</t>
  </si>
  <si>
    <t>VCN-DEBUT</t>
  </si>
  <si>
    <t>AD</t>
  </si>
  <si>
    <t>SOM-AD</t>
  </si>
  <si>
    <t>AL</t>
  </si>
  <si>
    <t>DEROGATION</t>
  </si>
  <si>
    <t>REPRISE</t>
  </si>
  <si>
    <t>BA</t>
  </si>
  <si>
    <t>DUR-AMOR</t>
  </si>
  <si>
    <t>TL</t>
  </si>
  <si>
    <t>TD</t>
  </si>
  <si>
    <t>AN</t>
  </si>
  <si>
    <t>TOTAL</t>
  </si>
  <si>
    <t>LE DIRECTEUR GENERAL                                                                                                                                      LE COMPTABLE</t>
  </si>
  <si>
    <t>LES INDUSTRIES "J. YOBOU"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</si>
</sst>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5" tint="-0.249977111117893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/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76201</xdr:rowOff>
    </xdr:from>
    <xdr:to>
      <xdr:col>8</xdr:col>
      <xdr:colOff>571501</xdr:colOff>
      <xdr:row>4</xdr:row>
      <xdr:rowOff>152401</xdr:rowOff>
    </xdr:to>
    <xdr:sp macro="" textlink="">
      <xdr:nvSpPr>
        <xdr:cNvPr id="2" name="Rectangle 1"/>
        <xdr:cNvSpPr/>
      </xdr:nvSpPr>
      <xdr:spPr>
        <a:xfrm>
          <a:off x="5657850" y="76201"/>
          <a:ext cx="1009651" cy="8382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 </a:t>
          </a:r>
        </a:p>
      </xdr:txBody>
    </xdr:sp>
    <xdr:clientData/>
  </xdr:twoCellAnchor>
  <xdr:twoCellAnchor editAs="oneCell">
    <xdr:from>
      <xdr:col>6</xdr:col>
      <xdr:colOff>142875</xdr:colOff>
      <xdr:row>0</xdr:row>
      <xdr:rowOff>114302</xdr:rowOff>
    </xdr:from>
    <xdr:to>
      <xdr:col>8</xdr:col>
      <xdr:colOff>685799</xdr:colOff>
      <xdr:row>4</xdr:row>
      <xdr:rowOff>57946</xdr:rowOff>
    </xdr:to>
    <xdr:pic>
      <xdr:nvPicPr>
        <xdr:cNvPr id="3" name="Image 2" descr="sho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114302"/>
          <a:ext cx="2066924" cy="705644"/>
        </a:xfrm>
        <a:prstGeom prst="rect">
          <a:avLst/>
        </a:prstGeom>
      </xdr:spPr>
    </xdr:pic>
    <xdr:clientData/>
  </xdr:twoCellAnchor>
  <xdr:twoCellAnchor>
    <xdr:from>
      <xdr:col>3</xdr:col>
      <xdr:colOff>152400</xdr:colOff>
      <xdr:row>0</xdr:row>
      <xdr:rowOff>0</xdr:rowOff>
    </xdr:from>
    <xdr:to>
      <xdr:col>5</xdr:col>
      <xdr:colOff>552450</xdr:colOff>
      <xdr:row>4</xdr:row>
      <xdr:rowOff>123825</xdr:rowOff>
    </xdr:to>
    <xdr:sp macro="" textlink="">
      <xdr:nvSpPr>
        <xdr:cNvPr id="4" name="Rectangle à coins arrondis 3"/>
        <xdr:cNvSpPr/>
      </xdr:nvSpPr>
      <xdr:spPr>
        <a:xfrm>
          <a:off x="2438400" y="0"/>
          <a:ext cx="1924050" cy="885825"/>
        </a:xfrm>
        <a:prstGeom prst="wedgeRoundRectCallout">
          <a:avLst>
            <a:gd name="adj1" fmla="val -94907"/>
            <a:gd name="adj2" fmla="val 4422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j'aimerais que</a:t>
          </a:r>
          <a:r>
            <a:rPr lang="fr-FR" sz="1100" baseline="0"/>
            <a:t> si cet calcul donne nombre à virgule,s'afiche uniquement la partie entière. </a:t>
          </a:r>
          <a:endParaRPr lang="fr-FR" sz="1100"/>
        </a:p>
      </xdr:txBody>
    </xdr:sp>
    <xdr:clientData/>
  </xdr:twoCellAnchor>
  <xdr:twoCellAnchor>
    <xdr:from>
      <xdr:col>3</xdr:col>
      <xdr:colOff>523875</xdr:colOff>
      <xdr:row>17</xdr:row>
      <xdr:rowOff>57150</xdr:rowOff>
    </xdr:from>
    <xdr:to>
      <xdr:col>6</xdr:col>
      <xdr:colOff>161925</xdr:colOff>
      <xdr:row>25</xdr:row>
      <xdr:rowOff>9525</xdr:rowOff>
    </xdr:to>
    <xdr:sp macro="" textlink="">
      <xdr:nvSpPr>
        <xdr:cNvPr id="6" name="Rectangle à coins arrondis 5"/>
        <xdr:cNvSpPr/>
      </xdr:nvSpPr>
      <xdr:spPr>
        <a:xfrm>
          <a:off x="2809875" y="3314700"/>
          <a:ext cx="1924050" cy="1476375"/>
        </a:xfrm>
        <a:prstGeom prst="wedgeRoundRectCallout">
          <a:avLst>
            <a:gd name="adj1" fmla="val -38966"/>
            <a:gd name="adj2" fmla="val -13750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j'aimerais aussi avoir une formule au départ</a:t>
          </a:r>
          <a:r>
            <a:rPr lang="fr-FR" sz="1100" baseline="0"/>
            <a:t> qui me permettra  de dire que:comme  AN=2,l'AD pour les 2 dernières années soit identique en faisant l'oppération  VCN-DEBUT/2 </a:t>
          </a:r>
          <a:endParaRPr lang="fr-FR" sz="1100"/>
        </a:p>
      </xdr:txBody>
    </xdr:sp>
    <xdr:clientData/>
  </xdr:twoCellAnchor>
  <xdr:twoCellAnchor>
    <xdr:from>
      <xdr:col>9</xdr:col>
      <xdr:colOff>733424</xdr:colOff>
      <xdr:row>15</xdr:row>
      <xdr:rowOff>19050</xdr:rowOff>
    </xdr:from>
    <xdr:to>
      <xdr:col>15</xdr:col>
      <xdr:colOff>133349</xdr:colOff>
      <xdr:row>25</xdr:row>
      <xdr:rowOff>66675</xdr:rowOff>
    </xdr:to>
    <xdr:sp macro="" textlink="">
      <xdr:nvSpPr>
        <xdr:cNvPr id="7" name="Rectangle à coins arrondis 6"/>
        <xdr:cNvSpPr/>
      </xdr:nvSpPr>
      <xdr:spPr>
        <a:xfrm>
          <a:off x="7591424" y="2895600"/>
          <a:ext cx="3971925" cy="1952625"/>
        </a:xfrm>
        <a:prstGeom prst="wedgeRoundRectCallout">
          <a:avLst>
            <a:gd name="adj1" fmla="val -69164"/>
            <a:gd name="adj2" fmla="val -10975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j'aimerais également qu'à</a:t>
          </a:r>
          <a:r>
            <a:rPr lang="fr-FR" sz="1100" baseline="0"/>
            <a:t> partir de ce tableaux,si jai un nouveau amortissement pour un materiel d'une valeur  et durée de vie quelcquonque ; il me sufit de remplacer seulment  la base amortissable BA et la durée de vie  pour que le reste  se face automatiquement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0</xdr:row>
      <xdr:rowOff>76201</xdr:rowOff>
    </xdr:from>
    <xdr:to>
      <xdr:col>8</xdr:col>
      <xdr:colOff>571501</xdr:colOff>
      <xdr:row>4</xdr:row>
      <xdr:rowOff>152401</xdr:rowOff>
    </xdr:to>
    <xdr:sp macro="" textlink="">
      <xdr:nvSpPr>
        <xdr:cNvPr id="2" name="Rectangle 1"/>
        <xdr:cNvSpPr/>
      </xdr:nvSpPr>
      <xdr:spPr>
        <a:xfrm>
          <a:off x="5657850" y="76201"/>
          <a:ext cx="1009651" cy="8382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 </a:t>
          </a:r>
        </a:p>
      </xdr:txBody>
    </xdr:sp>
    <xdr:clientData/>
  </xdr:twoCellAnchor>
  <xdr:twoCellAnchor editAs="oneCell">
    <xdr:from>
      <xdr:col>6</xdr:col>
      <xdr:colOff>142875</xdr:colOff>
      <xdr:row>0</xdr:row>
      <xdr:rowOff>114302</xdr:rowOff>
    </xdr:from>
    <xdr:to>
      <xdr:col>8</xdr:col>
      <xdr:colOff>685799</xdr:colOff>
      <xdr:row>4</xdr:row>
      <xdr:rowOff>57946</xdr:rowOff>
    </xdr:to>
    <xdr:pic>
      <xdr:nvPicPr>
        <xdr:cNvPr id="3" name="Image 2" descr="sho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114302"/>
          <a:ext cx="2066924" cy="70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I22" sqref="I22"/>
    </sheetView>
  </sheetViews>
  <sheetFormatPr baseColWidth="10" defaultRowHeight="15"/>
  <sheetData>
    <row r="1" spans="1:9">
      <c r="A1" s="6" t="s">
        <v>10</v>
      </c>
      <c r="B1" s="7">
        <v>4000000</v>
      </c>
      <c r="C1" s="24" t="s">
        <v>17</v>
      </c>
      <c r="D1" s="18"/>
      <c r="E1" s="18"/>
      <c r="F1" s="18"/>
      <c r="G1" s="18"/>
      <c r="H1" s="18"/>
      <c r="I1" s="19"/>
    </row>
    <row r="2" spans="1:9">
      <c r="A2" s="3" t="s">
        <v>11</v>
      </c>
      <c r="B2" s="1">
        <v>5</v>
      </c>
      <c r="C2" s="20"/>
      <c r="D2" s="20"/>
      <c r="E2" s="20"/>
      <c r="F2" s="20"/>
      <c r="G2" s="20"/>
      <c r="H2" s="20"/>
      <c r="I2" s="21"/>
    </row>
    <row r="3" spans="1:9">
      <c r="A3" s="3" t="s">
        <v>12</v>
      </c>
      <c r="B3" s="1">
        <f>100%/B2</f>
        <v>0.2</v>
      </c>
      <c r="C3" s="20"/>
      <c r="D3" s="20"/>
      <c r="E3" s="20"/>
      <c r="F3" s="20"/>
      <c r="G3" s="20"/>
      <c r="H3" s="20"/>
      <c r="I3" s="21"/>
    </row>
    <row r="4" spans="1:9">
      <c r="A4" s="3" t="s">
        <v>13</v>
      </c>
      <c r="B4" s="1">
        <f>B3*2</f>
        <v>0.4</v>
      </c>
      <c r="C4" s="20"/>
      <c r="D4" s="20"/>
      <c r="E4" s="20"/>
      <c r="F4" s="20"/>
      <c r="G4" s="20"/>
      <c r="H4" s="20"/>
      <c r="I4" s="21"/>
    </row>
    <row r="5" spans="1:9" ht="15.75" thickBot="1">
      <c r="A5" s="4" t="s">
        <v>14</v>
      </c>
      <c r="B5" s="5">
        <f>1/td</f>
        <v>2.5</v>
      </c>
      <c r="C5" s="22"/>
      <c r="D5" s="22"/>
      <c r="E5" s="22"/>
      <c r="F5" s="22"/>
      <c r="G5" s="22"/>
      <c r="H5" s="22"/>
      <c r="I5" s="23"/>
    </row>
    <row r="6" spans="1:9">
      <c r="A6" s="11" t="s">
        <v>3</v>
      </c>
      <c r="B6" s="9" t="s">
        <v>0</v>
      </c>
      <c r="C6" s="9" t="s">
        <v>4</v>
      </c>
      <c r="D6" s="9" t="s">
        <v>5</v>
      </c>
      <c r="E6" s="9" t="s">
        <v>6</v>
      </c>
      <c r="F6" s="9" t="s">
        <v>1</v>
      </c>
      <c r="G6" s="9" t="s">
        <v>7</v>
      </c>
      <c r="H6" s="9" t="s">
        <v>8</v>
      </c>
      <c r="I6" s="17"/>
    </row>
    <row r="7" spans="1:9">
      <c r="A7" s="12"/>
      <c r="B7" s="10"/>
      <c r="C7" s="10"/>
      <c r="D7" s="10"/>
      <c r="E7" s="10"/>
      <c r="F7" s="10"/>
      <c r="G7" s="10"/>
      <c r="H7" s="1" t="s">
        <v>2</v>
      </c>
      <c r="I7" s="2" t="s">
        <v>9</v>
      </c>
    </row>
    <row r="8" spans="1:9">
      <c r="A8" s="3">
        <v>2000</v>
      </c>
      <c r="B8" s="1">
        <v>6</v>
      </c>
      <c r="C8" s="1">
        <f>base</f>
        <v>4000000</v>
      </c>
      <c r="D8" s="1">
        <f>(C8*td*B8)/12</f>
        <v>800000</v>
      </c>
      <c r="E8" s="1">
        <f>D8</f>
        <v>800000</v>
      </c>
      <c r="F8" s="1">
        <f>C8-D8</f>
        <v>3200000</v>
      </c>
      <c r="G8" s="1">
        <f>base*tl*B8/12</f>
        <v>400000</v>
      </c>
      <c r="H8" s="1">
        <f>IF(D8&gt;G8,D8-G8,"")</f>
        <v>400000</v>
      </c>
      <c r="I8" s="2" t="str">
        <f>IF(D8&lt;G8,G8-D8,"")</f>
        <v/>
      </c>
    </row>
    <row r="9" spans="1:9">
      <c r="A9" s="3">
        <f>A8+1</f>
        <v>2001</v>
      </c>
      <c r="B9" s="1">
        <v>12</v>
      </c>
      <c r="C9" s="1">
        <f>F8</f>
        <v>3200000</v>
      </c>
      <c r="D9" s="1">
        <f>(C9*td*B9)/12</f>
        <v>1280000</v>
      </c>
      <c r="E9" s="1">
        <f>D9+E8</f>
        <v>2080000</v>
      </c>
      <c r="F9" s="1">
        <f>C9-D9</f>
        <v>1920000</v>
      </c>
      <c r="G9" s="1">
        <f>base*tl*B9/12</f>
        <v>800000</v>
      </c>
      <c r="H9" s="1">
        <f t="shared" ref="H9:H13" si="0">IF(D9&gt;G9,D9-G9,"")</f>
        <v>480000</v>
      </c>
      <c r="I9" s="2" t="str">
        <f t="shared" ref="I9:I13" si="1">IF(D9&lt;G9,G9-D9,"")</f>
        <v/>
      </c>
    </row>
    <row r="10" spans="1:9">
      <c r="A10" s="3">
        <f t="shared" ref="A10:A13" si="2">A9+1</f>
        <v>2002</v>
      </c>
      <c r="B10" s="1">
        <v>12</v>
      </c>
      <c r="C10" s="1">
        <f>F9</f>
        <v>1920000</v>
      </c>
      <c r="D10" s="1">
        <f>(C10*td*B10)/12</f>
        <v>768000</v>
      </c>
      <c r="E10" s="1">
        <f>D10+E9</f>
        <v>2848000</v>
      </c>
      <c r="F10" s="1">
        <f>C10-D10</f>
        <v>1152000</v>
      </c>
      <c r="G10" s="1">
        <f>base*tl*B10/12</f>
        <v>800000</v>
      </c>
      <c r="H10" s="1" t="str">
        <f t="shared" si="0"/>
        <v/>
      </c>
      <c r="I10" s="2">
        <f t="shared" si="1"/>
        <v>32000</v>
      </c>
    </row>
    <row r="11" spans="1:9">
      <c r="A11" s="3">
        <f t="shared" si="2"/>
        <v>2003</v>
      </c>
      <c r="B11" s="1">
        <v>12</v>
      </c>
      <c r="C11" s="1">
        <f>F10</f>
        <v>1152000</v>
      </c>
      <c r="D11" s="1">
        <f>C11/2</f>
        <v>576000</v>
      </c>
      <c r="E11" s="1">
        <f>D11+E10</f>
        <v>3424000</v>
      </c>
      <c r="F11" s="1">
        <f>C11-D11</f>
        <v>576000</v>
      </c>
      <c r="G11" s="1">
        <f>base*tl*B11/12</f>
        <v>800000</v>
      </c>
      <c r="H11" s="1" t="str">
        <f t="shared" si="0"/>
        <v/>
      </c>
      <c r="I11" s="2">
        <f t="shared" si="1"/>
        <v>224000</v>
      </c>
    </row>
    <row r="12" spans="1:9">
      <c r="A12" s="3">
        <f t="shared" si="2"/>
        <v>2004</v>
      </c>
      <c r="B12" s="1">
        <v>12</v>
      </c>
      <c r="C12" s="1">
        <f>F11</f>
        <v>576000</v>
      </c>
      <c r="D12" s="1">
        <f>C12</f>
        <v>576000</v>
      </c>
      <c r="E12" s="1">
        <f>D12+E11</f>
        <v>4000000</v>
      </c>
      <c r="F12" s="1">
        <f>C12-D12</f>
        <v>0</v>
      </c>
      <c r="G12" s="1">
        <f>base*tl*B12/12</f>
        <v>800000</v>
      </c>
      <c r="H12" s="1" t="str">
        <f t="shared" si="0"/>
        <v/>
      </c>
      <c r="I12" s="2">
        <f t="shared" si="1"/>
        <v>224000</v>
      </c>
    </row>
    <row r="13" spans="1:9">
      <c r="A13" s="3">
        <f t="shared" si="2"/>
        <v>2005</v>
      </c>
      <c r="B13" s="1">
        <v>6</v>
      </c>
      <c r="C13" s="1"/>
      <c r="D13" s="1"/>
      <c r="E13" s="1"/>
      <c r="F13" s="1"/>
      <c r="G13" s="1">
        <f>base*tl*B13/12</f>
        <v>400000</v>
      </c>
      <c r="H13" s="1" t="str">
        <f t="shared" si="0"/>
        <v/>
      </c>
      <c r="I13" s="2">
        <f t="shared" si="1"/>
        <v>400000</v>
      </c>
    </row>
    <row r="14" spans="1:9">
      <c r="A14" s="3"/>
      <c r="B14" s="1"/>
      <c r="C14" s="1"/>
      <c r="D14" s="1"/>
      <c r="E14" s="13" t="s">
        <v>15</v>
      </c>
      <c r="F14" s="10"/>
      <c r="G14" s="10">
        <f>SUM(G8:G13)</f>
        <v>4000000</v>
      </c>
      <c r="H14" s="10">
        <f>SUM(H8:H13)</f>
        <v>880000</v>
      </c>
      <c r="I14" s="15">
        <f>SUM(I9:I13)</f>
        <v>880000</v>
      </c>
    </row>
    <row r="15" spans="1:9" ht="15.75" thickBot="1">
      <c r="A15" s="4"/>
      <c r="B15" s="5"/>
      <c r="C15" s="5"/>
      <c r="D15" s="5"/>
      <c r="E15" s="14"/>
      <c r="F15" s="14"/>
      <c r="G15" s="14"/>
      <c r="H15" s="14"/>
      <c r="I15" s="16"/>
    </row>
  </sheetData>
  <mergeCells count="13">
    <mergeCell ref="E14:F15"/>
    <mergeCell ref="G14:G15"/>
    <mergeCell ref="H14:H15"/>
    <mergeCell ref="I14:I15"/>
    <mergeCell ref="C1:I5"/>
    <mergeCell ref="A6:A7"/>
    <mergeCell ref="B6:B7"/>
    <mergeCell ref="C6:C7"/>
    <mergeCell ref="D6:D7"/>
    <mergeCell ref="E6:E7"/>
    <mergeCell ref="F6:F7"/>
    <mergeCell ref="G6:G7"/>
    <mergeCell ref="H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"/>
  <dimension ref="A1:I50"/>
  <sheetViews>
    <sheetView workbookViewId="0">
      <selection activeCell="B3" sqref="B3"/>
    </sheetView>
  </sheetViews>
  <sheetFormatPr baseColWidth="10" defaultRowHeight="15"/>
  <sheetData>
    <row r="1" spans="1:9">
      <c r="A1" s="6" t="s">
        <v>10</v>
      </c>
      <c r="B1" s="7">
        <v>25000000</v>
      </c>
      <c r="C1" s="24" t="s">
        <v>17</v>
      </c>
      <c r="D1" s="18"/>
      <c r="E1" s="18"/>
      <c r="F1" s="18"/>
      <c r="G1" s="18"/>
      <c r="H1" s="18"/>
      <c r="I1" s="19"/>
    </row>
    <row r="2" spans="1:9">
      <c r="A2" s="3" t="s">
        <v>11</v>
      </c>
      <c r="B2" s="1">
        <v>5</v>
      </c>
      <c r="C2" s="20"/>
      <c r="D2" s="20"/>
      <c r="E2" s="20"/>
      <c r="F2" s="20"/>
      <c r="G2" s="20"/>
      <c r="H2" s="20"/>
      <c r="I2" s="21"/>
    </row>
    <row r="3" spans="1:9">
      <c r="A3" s="3" t="s">
        <v>12</v>
      </c>
      <c r="B3" s="1">
        <f>100%/B2</f>
        <v>0.2</v>
      </c>
      <c r="C3" s="20"/>
      <c r="D3" s="20"/>
      <c r="E3" s="20"/>
      <c r="F3" s="20"/>
      <c r="G3" s="20"/>
      <c r="H3" s="20"/>
      <c r="I3" s="21"/>
    </row>
    <row r="4" spans="1:9">
      <c r="A4" s="3" t="s">
        <v>13</v>
      </c>
      <c r="B4" s="1">
        <f>B3*2</f>
        <v>0.4</v>
      </c>
      <c r="C4" s="20"/>
      <c r="D4" s="20"/>
      <c r="E4" s="20"/>
      <c r="F4" s="20"/>
      <c r="G4" s="20"/>
      <c r="H4" s="20"/>
      <c r="I4" s="21"/>
    </row>
    <row r="5" spans="1:9" ht="15.75" thickBot="1">
      <c r="A5" s="4" t="s">
        <v>14</v>
      </c>
      <c r="B5" s="5">
        <f>1/td</f>
        <v>2.5</v>
      </c>
      <c r="C5" s="22"/>
      <c r="D5" s="22"/>
      <c r="E5" s="22"/>
      <c r="F5" s="22"/>
      <c r="G5" s="22"/>
      <c r="H5" s="22"/>
      <c r="I5" s="23"/>
    </row>
    <row r="6" spans="1:9">
      <c r="A6" s="11" t="s">
        <v>3</v>
      </c>
      <c r="B6" s="9" t="s">
        <v>0</v>
      </c>
      <c r="C6" s="9" t="s">
        <v>4</v>
      </c>
      <c r="D6" s="9" t="s">
        <v>5</v>
      </c>
      <c r="E6" s="9" t="s">
        <v>6</v>
      </c>
      <c r="F6" s="9" t="s">
        <v>1</v>
      </c>
      <c r="G6" s="9" t="s">
        <v>7</v>
      </c>
      <c r="H6" s="9" t="s">
        <v>8</v>
      </c>
      <c r="I6" s="17"/>
    </row>
    <row r="7" spans="1:9">
      <c r="A7" s="12"/>
      <c r="B7" s="10"/>
      <c r="C7" s="10"/>
      <c r="D7" s="10"/>
      <c r="E7" s="10"/>
      <c r="F7" s="10"/>
      <c r="G7" s="10"/>
      <c r="H7" s="1" t="s">
        <v>2</v>
      </c>
      <c r="I7" s="2" t="s">
        <v>9</v>
      </c>
    </row>
    <row r="8" spans="1:9">
      <c r="A8" s="3">
        <v>2000</v>
      </c>
      <c r="B8" s="1">
        <v>6</v>
      </c>
      <c r="C8" s="1">
        <f>base2</f>
        <v>25000000</v>
      </c>
      <c r="D8" s="1">
        <f>(C8*td*B8)/12</f>
        <v>5000000</v>
      </c>
      <c r="E8" s="1">
        <f>D8</f>
        <v>5000000</v>
      </c>
      <c r="F8" s="1">
        <f>C8-D8</f>
        <v>20000000</v>
      </c>
      <c r="G8" s="1">
        <f t="shared" ref="G8:G13" si="0">base2*tl*B8/12</f>
        <v>2500000</v>
      </c>
      <c r="H8" s="1">
        <f>IF(D8&gt;G8,D8-G8,"")</f>
        <v>2500000</v>
      </c>
      <c r="I8" s="2" t="str">
        <f>IF(D8&lt;G8,G8-D8,"")</f>
        <v/>
      </c>
    </row>
    <row r="9" spans="1:9">
      <c r="A9" s="3">
        <f>A8+1</f>
        <v>2001</v>
      </c>
      <c r="B9" s="1">
        <v>12</v>
      </c>
      <c r="C9" s="1">
        <f>F8</f>
        <v>20000000</v>
      </c>
      <c r="D9" s="1">
        <f>(C9*td*B9)/12</f>
        <v>8000000</v>
      </c>
      <c r="E9" s="1">
        <f>D9+E8</f>
        <v>13000000</v>
      </c>
      <c r="F9" s="1">
        <f>C9-D9</f>
        <v>12000000</v>
      </c>
      <c r="G9" s="1">
        <f t="shared" si="0"/>
        <v>5000000</v>
      </c>
      <c r="H9" s="1">
        <f t="shared" ref="H9:H13" si="1">IF(D9&gt;G9,D9-G9,"")</f>
        <v>3000000</v>
      </c>
      <c r="I9" s="2" t="str">
        <f t="shared" ref="I9:I13" si="2">IF(D9&lt;G9,G9-D9,"")</f>
        <v/>
      </c>
    </row>
    <row r="10" spans="1:9">
      <c r="A10" s="3">
        <f t="shared" ref="A10:A13" si="3">A9+1</f>
        <v>2002</v>
      </c>
      <c r="B10" s="1">
        <v>12</v>
      </c>
      <c r="C10" s="1">
        <f>F9</f>
        <v>12000000</v>
      </c>
      <c r="D10" s="1">
        <f>(C10*td*B10)/12</f>
        <v>4800000</v>
      </c>
      <c r="E10" s="1">
        <f>D10+E9</f>
        <v>17800000</v>
      </c>
      <c r="F10" s="1">
        <f>C10-D10</f>
        <v>7200000</v>
      </c>
      <c r="G10" s="1">
        <f t="shared" si="0"/>
        <v>5000000</v>
      </c>
      <c r="H10" s="1" t="str">
        <f t="shared" si="1"/>
        <v/>
      </c>
      <c r="I10" s="2">
        <f t="shared" si="2"/>
        <v>200000</v>
      </c>
    </row>
    <row r="11" spans="1:9">
      <c r="A11" s="3">
        <f t="shared" si="3"/>
        <v>2003</v>
      </c>
      <c r="B11" s="1">
        <v>12</v>
      </c>
      <c r="C11" s="1">
        <f>F10</f>
        <v>7200000</v>
      </c>
      <c r="D11" s="1">
        <f>C11/2</f>
        <v>3600000</v>
      </c>
      <c r="E11" s="1">
        <f>D11+E10</f>
        <v>21400000</v>
      </c>
      <c r="F11" s="1">
        <f>C11-D11</f>
        <v>3600000</v>
      </c>
      <c r="G11" s="1">
        <f t="shared" si="0"/>
        <v>5000000</v>
      </c>
      <c r="H11" s="1" t="str">
        <f t="shared" si="1"/>
        <v/>
      </c>
      <c r="I11" s="2">
        <f t="shared" si="2"/>
        <v>1400000</v>
      </c>
    </row>
    <row r="12" spans="1:9">
      <c r="A12" s="3">
        <f t="shared" si="3"/>
        <v>2004</v>
      </c>
      <c r="B12" s="1">
        <v>12</v>
      </c>
      <c r="C12" s="1">
        <f>F11</f>
        <v>3600000</v>
      </c>
      <c r="D12" s="1">
        <f>C12</f>
        <v>3600000</v>
      </c>
      <c r="E12" s="1">
        <f>D12+E11</f>
        <v>25000000</v>
      </c>
      <c r="F12" s="1">
        <f>C12-D12</f>
        <v>0</v>
      </c>
      <c r="G12" s="1">
        <f t="shared" si="0"/>
        <v>5000000</v>
      </c>
      <c r="H12" s="1" t="str">
        <f t="shared" si="1"/>
        <v/>
      </c>
      <c r="I12" s="2">
        <f t="shared" si="2"/>
        <v>1400000</v>
      </c>
    </row>
    <row r="13" spans="1:9">
      <c r="A13" s="3">
        <f t="shared" si="3"/>
        <v>2005</v>
      </c>
      <c r="B13" s="1">
        <v>6</v>
      </c>
      <c r="C13" s="1"/>
      <c r="D13" s="1"/>
      <c r="E13" s="1"/>
      <c r="F13" s="1"/>
      <c r="G13" s="1">
        <f t="shared" si="0"/>
        <v>2500000</v>
      </c>
      <c r="H13" s="1" t="str">
        <f t="shared" si="1"/>
        <v/>
      </c>
      <c r="I13" s="2">
        <f t="shared" si="2"/>
        <v>2500000</v>
      </c>
    </row>
    <row r="14" spans="1:9">
      <c r="A14" s="3"/>
      <c r="B14" s="1"/>
      <c r="C14" s="1"/>
      <c r="D14" s="1"/>
      <c r="E14" s="13" t="s">
        <v>15</v>
      </c>
      <c r="F14" s="10"/>
      <c r="G14" s="10">
        <f>SUM(G8:G13)</f>
        <v>25000000</v>
      </c>
      <c r="H14" s="10">
        <f>SUM(H8:H13)</f>
        <v>5500000</v>
      </c>
      <c r="I14" s="15">
        <f>SUM(I9:I13)</f>
        <v>5500000</v>
      </c>
    </row>
    <row r="15" spans="1:9" ht="15.75" thickBot="1">
      <c r="A15" s="4"/>
      <c r="B15" s="5"/>
      <c r="C15" s="5"/>
      <c r="D15" s="5"/>
      <c r="E15" s="14"/>
      <c r="F15" s="14"/>
      <c r="G15" s="14"/>
      <c r="H15" s="14"/>
      <c r="I15" s="16"/>
    </row>
    <row r="45" spans="1:9">
      <c r="A45" s="8" t="s">
        <v>16</v>
      </c>
      <c r="B45" s="8"/>
      <c r="C45" s="8"/>
      <c r="D45" s="8"/>
      <c r="E45" s="8"/>
      <c r="F45" s="8"/>
      <c r="G45" s="8"/>
      <c r="H45" s="8"/>
      <c r="I45" s="8"/>
    </row>
    <row r="46" spans="1:9">
      <c r="A46" s="8"/>
      <c r="B46" s="8"/>
      <c r="C46" s="8"/>
      <c r="D46" s="8"/>
      <c r="E46" s="8"/>
      <c r="F46" s="8"/>
      <c r="G46" s="8"/>
      <c r="H46" s="8"/>
      <c r="I46" s="8"/>
    </row>
    <row r="47" spans="1:9">
      <c r="A47" s="8"/>
      <c r="B47" s="8"/>
      <c r="C47" s="8"/>
      <c r="D47" s="8"/>
      <c r="E47" s="8"/>
      <c r="F47" s="8"/>
      <c r="G47" s="8"/>
      <c r="H47" s="8"/>
      <c r="I47" s="8"/>
    </row>
    <row r="48" spans="1:9">
      <c r="A48" s="8"/>
      <c r="B48" s="8"/>
      <c r="C48" s="8"/>
      <c r="D48" s="8"/>
      <c r="E48" s="8"/>
      <c r="F48" s="8"/>
      <c r="G48" s="8"/>
      <c r="H48" s="8"/>
      <c r="I48" s="8"/>
    </row>
    <row r="49" spans="1:9">
      <c r="A49" s="8"/>
      <c r="B49" s="8"/>
      <c r="C49" s="8"/>
      <c r="D49" s="8"/>
      <c r="E49" s="8"/>
      <c r="F49" s="8"/>
      <c r="G49" s="8"/>
      <c r="H49" s="8"/>
      <c r="I49" s="8"/>
    </row>
    <row r="50" spans="1:9">
      <c r="A50" s="8"/>
      <c r="B50" s="8"/>
      <c r="C50" s="8"/>
      <c r="D50" s="8"/>
      <c r="E50" s="8"/>
      <c r="F50" s="8"/>
      <c r="G50" s="8"/>
      <c r="H50" s="8"/>
      <c r="I50" s="8"/>
    </row>
  </sheetData>
  <mergeCells count="15">
    <mergeCell ref="C1:I5"/>
    <mergeCell ref="A47:I50"/>
    <mergeCell ref="A45:I46"/>
    <mergeCell ref="B6:B7"/>
    <mergeCell ref="A6:A7"/>
    <mergeCell ref="E14:F15"/>
    <mergeCell ref="G14:G15"/>
    <mergeCell ref="H14:H15"/>
    <mergeCell ref="I14:I15"/>
    <mergeCell ref="H6:I6"/>
    <mergeCell ref="G6:G7"/>
    <mergeCell ref="F6:F7"/>
    <mergeCell ref="E6:E7"/>
    <mergeCell ref="D6:D7"/>
    <mergeCell ref="C6:C7"/>
  </mergeCells>
  <pageMargins left="0.14000000000000001" right="0.01" top="0.75" bottom="0.75" header="0.16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Feuil1</vt:lpstr>
      <vt:lpstr>Feuil3</vt:lpstr>
      <vt:lpstr>AD2</vt:lpstr>
      <vt:lpstr>base</vt:lpstr>
      <vt:lpstr>base2</vt:lpstr>
      <vt:lpstr>td</vt:lpstr>
      <vt:lpstr>tl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2013-04-24T21:32:29Z</cp:lastPrinted>
  <dcterms:created xsi:type="dcterms:W3CDTF">2013-04-24T10:36:25Z</dcterms:created>
  <dcterms:modified xsi:type="dcterms:W3CDTF">2013-04-25T11:11:21Z</dcterms:modified>
</cp:coreProperties>
</file>