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9200" windowHeight="6888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7" i="1" l="1"/>
  <c r="E11" i="1"/>
  <c r="E8" i="1"/>
  <c r="E14" i="1" l="1"/>
  <c r="E13" i="1"/>
  <c r="E12" i="1"/>
  <c r="E9" i="1"/>
  <c r="E15" i="1" l="1"/>
</calcChain>
</file>

<file path=xl/sharedStrings.xml><?xml version="1.0" encoding="utf-8"?>
<sst xmlns="http://schemas.openxmlformats.org/spreadsheetml/2006/main" count="35" uniqueCount="34">
  <si>
    <t>BNC</t>
  </si>
  <si>
    <t>Calcul des cotisations sociales</t>
  </si>
  <si>
    <t>Retraite de base</t>
  </si>
  <si>
    <t>Maladie Maternité</t>
  </si>
  <si>
    <t>Invalidité décès</t>
  </si>
  <si>
    <t>Allocations familiales</t>
  </si>
  <si>
    <t>CSG</t>
  </si>
  <si>
    <t>CRDS</t>
  </si>
  <si>
    <t>Formation Professionnelle</t>
  </si>
  <si>
    <t>Revenu professionnel pris en compte</t>
  </si>
  <si>
    <t>Taux applicable en %</t>
  </si>
  <si>
    <t>Totalité + montant des cotisations (CSG-CRDS exclues)</t>
  </si>
  <si>
    <t>Droits dus</t>
  </si>
  <si>
    <t>PASS</t>
  </si>
  <si>
    <t>1 PASS</t>
  </si>
  <si>
    <t>3 à 6,5
6,5</t>
  </si>
  <si>
    <t>7,5 (+1,7 ?)</t>
  </si>
  <si>
    <t>Plafond RCI
Régime Complémentaire Des Indépendants</t>
  </si>
  <si>
    <t>Retraite Complémentaire Indépendants</t>
  </si>
  <si>
    <t xml:space="preserve">2,15
2,15 =&gt; 5,25
5,25 </t>
  </si>
  <si>
    <t>Pour la modulation entre 110 % et 140 % du PASS, le taux de cotisation est obtenu de la manière suivante : le taux obtenu est applicable aux revenus compris entre 43.151 et 54.919 euros. Au delà, le taux de 5,25 % s'applique
=[(taux plein - taux réduit)/(0,3*PASS)] * (revenu d'activité - 1,1 * PASS) + Taux réduit
=[(5,25-2,15)/(0,3*39228)]*(B3-1,1*39228)+2,15</t>
  </si>
  <si>
    <t>10,01 
1,87</t>
  </si>
  <si>
    <t>7 tranches : &lt; 26.580 ; &lt;49.280 ; &lt; 57.850 ; &lt; 66.400 ; &lt; 83.060 ; &lt; 103.180 ; &lt; 123.300 ; &gt; 123.300</t>
  </si>
  <si>
    <t>par tranche, les cotisations suivantes sont dues : 1.277 ; 2.553 ; 3.830 ; 6.384 ; 8.937; 14.044; 15.320 ; 16.597</t>
  </si>
  <si>
    <t>76 / 228 / 380</t>
  </si>
  <si>
    <t>On part du principe qu'il cotise dans la tranche la plus élevée : 380 euros</t>
  </si>
  <si>
    <t>Forfait selon le contrat choisi</t>
  </si>
  <si>
    <t>TOTAL</t>
  </si>
  <si>
    <t>&lt; 27,460 € (70% PASS)
&gt; 27.460 €</t>
  </si>
  <si>
    <t>Part &lt;/= 110 % PASS (43.151 €)
Part &gt;/= 110 % PASS et &lt;/= 140 % PASS (54.919 €)
Part &gt; 140 % PASS (54.919 €)</t>
  </si>
  <si>
    <t>Si les revenus professionnels (B3) sont &lt; à 70 % du PASS (27.460 euros) alors le taux est modulable selon la formule suivante : Taux = T - 3,50 % × (1 - R/0,7 PSS)  
= 6,5% - 3,5% * (1 - B3/27460) 
=SI(B3&lt;=27460;B3*6,5%-3,5%*(1-b3/0,7c3);B3*0,065)
Au-delà, le taux est de 6,5 %.</t>
  </si>
  <si>
    <t>Application du taux de 10,01 % jusqu'à 39.228 euros (1 PASS) puis 1,87 % au-delà dans la limite de 5 PASS</t>
  </si>
  <si>
    <t>Part &lt;/=  PASS (39.228 €) 
Part &gt;/= 1 PASS et Max 5 PASS (196.140 €)</t>
  </si>
  <si>
    <t>Part &lt;/= Plafond RCI  (37.456 €)
Part &gt;/= Plafond RCI et Max 4 PASS (156.912 €)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</si>
</sst>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1" fillId="5" borderId="2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B1" zoomScale="70" zoomScaleNormal="70" workbookViewId="0">
      <selection activeCell="E7" sqref="E7"/>
    </sheetView>
  </sheetViews>
  <sheetFormatPr baseColWidth="10" defaultColWidth="11.44140625" defaultRowHeight="87" customHeight="1" x14ac:dyDescent="0.3"/>
  <cols>
    <col min="1" max="1" width="11.44140625" style="8"/>
    <col min="2" max="2" width="40.6640625" style="8" customWidth="1"/>
    <col min="3" max="3" width="51.6640625" style="8" customWidth="1"/>
    <col min="4" max="4" width="33.44140625" style="40" customWidth="1"/>
    <col min="5" max="5" width="23.33203125" style="8" customWidth="1"/>
    <col min="6" max="6" width="11.44140625" style="8"/>
    <col min="7" max="7" width="84.109375" style="3" customWidth="1"/>
    <col min="8" max="16384" width="11.44140625" style="8"/>
  </cols>
  <sheetData>
    <row r="1" spans="1:7" ht="6" customHeight="1" thickBot="1" x14ac:dyDescent="0.35">
      <c r="A1" s="6"/>
      <c r="B1" s="6"/>
      <c r="C1" s="6"/>
      <c r="D1" s="7"/>
    </row>
    <row r="2" spans="1:7" ht="47.25" customHeight="1" thickTop="1" x14ac:dyDescent="0.3">
      <c r="A2" s="9"/>
      <c r="B2" s="10" t="s">
        <v>0</v>
      </c>
      <c r="C2" s="11" t="s">
        <v>13</v>
      </c>
      <c r="D2" s="12" t="s">
        <v>17</v>
      </c>
    </row>
    <row r="3" spans="1:7" ht="42" customHeight="1" thickBot="1" x14ac:dyDescent="0.35">
      <c r="A3" s="9"/>
      <c r="B3" s="13">
        <v>20000</v>
      </c>
      <c r="C3" s="14">
        <v>39228</v>
      </c>
      <c r="D3" s="15">
        <v>37546</v>
      </c>
    </row>
    <row r="4" spans="1:7" ht="11.25" customHeight="1" thickTop="1" thickBot="1" x14ac:dyDescent="0.35">
      <c r="A4" s="16"/>
      <c r="B4" s="17"/>
      <c r="C4" s="17"/>
      <c r="D4" s="18"/>
      <c r="E4" s="17"/>
    </row>
    <row r="5" spans="1:7" ht="87" customHeight="1" thickTop="1" thickBot="1" x14ac:dyDescent="0.35">
      <c r="A5" s="19"/>
      <c r="B5" s="20" t="s">
        <v>1</v>
      </c>
      <c r="C5" s="21" t="s">
        <v>9</v>
      </c>
      <c r="D5" s="22" t="s">
        <v>10</v>
      </c>
      <c r="E5" s="23" t="s">
        <v>12</v>
      </c>
    </row>
    <row r="6" spans="1:7" ht="17.25" customHeight="1" thickTop="1" x14ac:dyDescent="0.3">
      <c r="A6" s="19"/>
      <c r="B6" s="24"/>
      <c r="C6" s="25"/>
      <c r="D6" s="26"/>
      <c r="E6" s="27"/>
    </row>
    <row r="7" spans="1:7" ht="87" customHeight="1" x14ac:dyDescent="0.3">
      <c r="A7" s="19"/>
      <c r="B7" s="28" t="s">
        <v>3</v>
      </c>
      <c r="C7" s="5" t="s">
        <v>28</v>
      </c>
      <c r="D7" s="29" t="s">
        <v>15</v>
      </c>
      <c r="E7" s="41">
        <f>IF(B3&lt;=0.7*C3,B3*(0.065-(0.035*(1-B3/(C3*0.7)))),B3*0.065)</f>
        <v>1109.8399102681758</v>
      </c>
      <c r="G7" s="4" t="s">
        <v>30</v>
      </c>
    </row>
    <row r="8" spans="1:7" ht="87" customHeight="1" x14ac:dyDescent="0.3">
      <c r="A8" s="19"/>
      <c r="B8" s="28" t="s">
        <v>2</v>
      </c>
      <c r="C8" s="5" t="s">
        <v>32</v>
      </c>
      <c r="D8" s="29" t="s">
        <v>21</v>
      </c>
      <c r="E8" s="30">
        <f>IF(B3&lt;=C3,B3*0.1001,IF(B3&lt;=5*C3,B3*0.0187))</f>
        <v>2002</v>
      </c>
      <c r="G8" s="4" t="s">
        <v>31</v>
      </c>
    </row>
    <row r="9" spans="1:7" ht="87" customHeight="1" x14ac:dyDescent="0.3">
      <c r="A9" s="19"/>
      <c r="B9" s="28" t="s">
        <v>18</v>
      </c>
      <c r="C9" s="5" t="s">
        <v>33</v>
      </c>
      <c r="D9" s="29" t="s">
        <v>22</v>
      </c>
      <c r="E9" s="31">
        <f>IF(B3&lt;26580,1277,IF(B3&lt;49280,2553,IF(B3&lt;57850,3830,IF(B3&lt;66400,6384,IF(B3&lt;83060,8937,IF(B3&lt;103180,14044,IF(B3&lt;123300,15320,IF(B3&gt;123300,16597))))))))</f>
        <v>1277</v>
      </c>
      <c r="G9" s="4" t="s">
        <v>23</v>
      </c>
    </row>
    <row r="10" spans="1:7" ht="87" customHeight="1" x14ac:dyDescent="0.3">
      <c r="A10" s="19"/>
      <c r="B10" s="28" t="s">
        <v>4</v>
      </c>
      <c r="C10" s="5" t="s">
        <v>26</v>
      </c>
      <c r="D10" s="29" t="s">
        <v>24</v>
      </c>
      <c r="E10" s="31">
        <v>380</v>
      </c>
      <c r="G10" s="3" t="s">
        <v>25</v>
      </c>
    </row>
    <row r="11" spans="1:7" ht="87" customHeight="1" x14ac:dyDescent="0.3">
      <c r="A11" s="19"/>
      <c r="B11" s="28" t="s">
        <v>5</v>
      </c>
      <c r="C11" s="5" t="s">
        <v>29</v>
      </c>
      <c r="D11" s="29" t="s">
        <v>19</v>
      </c>
      <c r="E11" s="30">
        <f>IF(B3&lt;=1.1*C3,0.0215*B3,IF(B3&lt;=1.4*C3,B3*0.0525,((0.0525-0.0215)/(0.3*C3))*((B3-1.1*C3))+2.15/100))</f>
        <v>429.99999999999994</v>
      </c>
      <c r="G11" s="4" t="s">
        <v>20</v>
      </c>
    </row>
    <row r="12" spans="1:7" ht="87" customHeight="1" x14ac:dyDescent="0.3">
      <c r="A12" s="19"/>
      <c r="B12" s="28" t="s">
        <v>6</v>
      </c>
      <c r="C12" s="2" t="s">
        <v>11</v>
      </c>
      <c r="D12" s="29" t="s">
        <v>16</v>
      </c>
      <c r="E12" s="31">
        <f>B3*0.075</f>
        <v>1500</v>
      </c>
    </row>
    <row r="13" spans="1:7" ht="87" customHeight="1" x14ac:dyDescent="0.3">
      <c r="A13" s="19"/>
      <c r="B13" s="28" t="s">
        <v>7</v>
      </c>
      <c r="C13" s="1" t="s">
        <v>11</v>
      </c>
      <c r="D13" s="29">
        <v>0.5</v>
      </c>
      <c r="E13" s="31">
        <f>B3*0.005</f>
        <v>100</v>
      </c>
    </row>
    <row r="14" spans="1:7" ht="87" customHeight="1" thickBot="1" x14ac:dyDescent="0.35">
      <c r="A14" s="19"/>
      <c r="B14" s="32" t="s">
        <v>8</v>
      </c>
      <c r="C14" s="33" t="s">
        <v>14</v>
      </c>
      <c r="D14" s="34">
        <v>0.25</v>
      </c>
      <c r="E14" s="35">
        <f>C3*0.0025</f>
        <v>98.070000000000007</v>
      </c>
    </row>
    <row r="15" spans="1:7" ht="87" customHeight="1" thickTop="1" thickBot="1" x14ac:dyDescent="0.35">
      <c r="A15" s="19"/>
      <c r="B15" s="36" t="s">
        <v>27</v>
      </c>
      <c r="C15" s="37"/>
      <c r="D15" s="38"/>
      <c r="E15" s="39">
        <f>SUM(E7:E14)</f>
        <v>6896.9099102681757</v>
      </c>
    </row>
    <row r="16" spans="1:7" ht="87" customHeight="1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FIDAL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Thomas BUSCH</cp:lastModifiedBy>
  <dcterms:created xsi:type="dcterms:W3CDTF">2017-12-01T16:53:01Z</dcterms:created>
  <dcterms:modified xsi:type="dcterms:W3CDTF">2017-12-04T14:46:52Z</dcterms:modified>
</cp:coreProperties>
</file>