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875"/>
  </bookViews>
  <sheets>
    <sheet name="Feuille1" sheetId="1" r:id="rId1"/>
    <sheet name="Feuille2" sheetId="2" r:id="rId2"/>
    <sheet name="Feuille3" sheetId="3" r:id="rId3"/>
  </sheets>
  <definedNames>
    <definedName name="_xlnm.Print_Area" localSheetId="0">Feuille1!$A$1:$S$27</definedName>
  </definedNames>
  <calcPr calcId="145621" iterate="1"/>
  <fileRecoveryPr repairLoad="1"/>
</workbook>
</file>

<file path=xl/calcChain.xml><?xml version="1.0" encoding="utf-8"?>
<calcChain xmlns="http://schemas.openxmlformats.org/spreadsheetml/2006/main">
  <c r="L17" i="1" l="1"/>
  <c r="R12" i="1"/>
  <c r="O12" i="1"/>
  <c r="P12" i="1" s="1"/>
  <c r="Q12" i="1" s="1"/>
  <c r="G13" i="1" s="1"/>
  <c r="G14" i="1" s="1"/>
  <c r="P3" i="1"/>
  <c r="Q3" i="1" s="1"/>
  <c r="O3" i="1"/>
  <c r="R3" i="1" s="1"/>
  <c r="G17" i="1"/>
  <c r="M6" i="1"/>
  <c r="G15" i="1" s="1"/>
  <c r="M3" i="1"/>
  <c r="L3" i="1"/>
  <c r="J3" i="1" s="1"/>
  <c r="K3" i="1" s="1"/>
  <c r="G3" i="1"/>
  <c r="G16" i="1"/>
  <c r="G18" i="1" l="1"/>
  <c r="G19" i="1" s="1"/>
  <c r="P17" i="1" l="1"/>
  <c r="O17" i="1"/>
</calcChain>
</file>

<file path=xl/comments1.xml><?xml version="1.0" encoding="utf-8"?>
<comments xmlns="http://schemas.openxmlformats.org/spreadsheetml/2006/main">
  <authors>
    <author>a</author>
  </authors>
  <commentList>
    <comment ref="N3" authorId="0">
      <text>
        <r>
          <rPr>
            <sz val="8"/>
            <color theme="1"/>
            <rFont val="Verdana"/>
            <family val="2"/>
          </rPr>
          <t>=</t>
        </r>
        <r>
          <rPr>
            <sz val="8"/>
            <color rgb="FF0000FF"/>
            <rFont val="Verdana"/>
            <family val="2"/>
          </rPr>
          <t>F50</t>
        </r>
      </text>
    </comment>
    <comment ref="F14" authorId="0">
      <text>
        <r>
          <rPr>
            <sz val="10"/>
            <color rgb="FF000000"/>
            <rFont val="Verdana"/>
            <family val="2"/>
          </rPr>
          <t>la consommation d’énergie réactive mesurée au secondaire du transformateur
est majorée, forfaitairement, des pertes dans le transformateur, soit</t>
        </r>
        <r>
          <rPr>
            <sz val="10"/>
            <color rgb="FFC5000B"/>
            <rFont val="Verdana"/>
            <family val="2"/>
          </rPr>
          <t xml:space="preserve"> 0,09.</t>
        </r>
      </text>
    </comment>
    <comment ref="G14" authorId="0">
      <text>
        <r>
          <rPr>
            <sz val="9"/>
            <color theme="1"/>
            <rFont val="Verdana"/>
            <family val="2"/>
          </rPr>
          <t>=</t>
        </r>
        <r>
          <rPr>
            <sz val="9"/>
            <color rgb="FF0000FF"/>
            <rFont val="Verdana"/>
            <family val="2"/>
          </rPr>
          <t>G13</t>
        </r>
        <r>
          <rPr>
            <sz val="9"/>
            <color theme="1"/>
            <rFont val="Verdana"/>
            <family val="2"/>
          </rPr>
          <t>+</t>
        </r>
        <r>
          <rPr>
            <sz val="9"/>
            <color rgb="FFFF0000"/>
            <rFont val="Verdana"/>
            <family val="2"/>
          </rPr>
          <t>F14</t>
        </r>
      </text>
    </comment>
    <comment ref="G15" authorId="0">
      <text>
        <r>
          <rPr>
            <sz val="9"/>
            <color rgb="FFC5000B"/>
            <rFont val="Comic Sans MS"/>
            <family val="4"/>
          </rPr>
          <t>=</t>
        </r>
        <r>
          <rPr>
            <sz val="9"/>
            <color rgb="FF0000FF"/>
            <rFont val="Comic Sans MS"/>
            <family val="4"/>
          </rPr>
          <t>M53</t>
        </r>
        <r>
          <rPr>
            <sz val="9"/>
            <color rgb="FFC5000B"/>
            <rFont val="Comic Sans MS"/>
            <family val="4"/>
          </rPr>
          <t>*</t>
        </r>
        <r>
          <rPr>
            <sz val="9"/>
            <color rgb="FFFF0000"/>
            <rFont val="Comic Sans MS"/>
            <family val="4"/>
          </rPr>
          <t>G54</t>
        </r>
        <r>
          <rPr>
            <sz val="9"/>
            <color rgb="FFC5000B"/>
            <rFont val="Comic Sans MS"/>
            <family val="4"/>
          </rPr>
          <t>*</t>
        </r>
        <r>
          <rPr>
            <sz val="9"/>
            <color rgb="FFFF00FF"/>
            <rFont val="Comic Sans MS"/>
            <family val="4"/>
          </rPr>
          <t>G55</t>
        </r>
      </text>
    </comment>
    <comment ref="B18" authorId="0">
      <text>
        <r>
          <rPr>
            <b/>
            <sz val="10"/>
            <color rgb="FF000000"/>
            <rFont val="Verdana1"/>
          </rPr>
          <t xml:space="preserve"> </t>
        </r>
        <r>
          <rPr>
            <sz val="10"/>
            <color rgb="FF000000"/>
            <rFont val="Verdana1"/>
          </rPr>
          <t>puissance de l'équipement de compensation</t>
        </r>
      </text>
    </comment>
    <comment ref="G18" authorId="0">
      <text>
        <r>
          <rPr>
            <sz val="9"/>
            <color rgb="FFC5000B"/>
            <rFont val="Comic Sans MS"/>
            <family val="4"/>
          </rPr>
          <t>=SI(</t>
        </r>
        <r>
          <rPr>
            <sz val="9"/>
            <color rgb="FF0000FF"/>
            <rFont val="Comic Sans MS"/>
            <family val="4"/>
          </rPr>
          <t>G12</t>
        </r>
        <r>
          <rPr>
            <sz val="9"/>
            <color rgb="FFC5000B"/>
            <rFont val="Comic Sans MS"/>
            <family val="4"/>
          </rPr>
          <t>&lt;=0,93;</t>
        </r>
        <r>
          <rPr>
            <sz val="9"/>
            <color rgb="FFFF0000"/>
            <rFont val="Comic Sans MS"/>
            <family val="4"/>
          </rPr>
          <t>G16</t>
        </r>
        <r>
          <rPr>
            <sz val="9"/>
            <color rgb="FFC5000B"/>
            <rFont val="Comic Sans MS"/>
            <family val="4"/>
          </rPr>
          <t>*(</t>
        </r>
        <r>
          <rPr>
            <sz val="9"/>
            <color rgb="FFFF00FF"/>
            <rFont val="Comic Sans MS"/>
            <family val="4"/>
          </rPr>
          <t>G14</t>
        </r>
        <r>
          <rPr>
            <sz val="9"/>
            <color rgb="FFC5000B"/>
            <rFont val="Comic Sans MS"/>
            <family val="4"/>
          </rPr>
          <t>-0,4))</t>
        </r>
      </text>
    </comment>
    <comment ref="H18" authorId="0">
      <text>
        <r>
          <rPr>
            <sz val="9"/>
            <color theme="1"/>
            <rFont val="Arial"/>
            <family val="2"/>
          </rPr>
          <t>=SI(</t>
        </r>
        <r>
          <rPr>
            <sz val="9"/>
            <color rgb="FF0000FF"/>
            <rFont val="Arial"/>
            <family val="2"/>
          </rPr>
          <t>G58</t>
        </r>
        <r>
          <rPr>
            <sz val="9"/>
            <color theme="1"/>
            <rFont val="Arial"/>
            <family val="2"/>
          </rPr>
          <t>&lt;0,4;"pas de compensation";"")</t>
        </r>
      </text>
    </comment>
  </commentList>
</comments>
</file>

<file path=xl/sharedStrings.xml><?xml version="1.0" encoding="utf-8"?>
<sst xmlns="http://schemas.openxmlformats.org/spreadsheetml/2006/main" count="51" uniqueCount="45">
  <si>
    <t>désignation</t>
  </si>
  <si>
    <t>repère</t>
  </si>
  <si>
    <t>U
(kV)</t>
  </si>
  <si>
    <t>Pu
(kW)</t>
  </si>
  <si>
    <t>η</t>
  </si>
  <si>
    <t>cos ϕ</t>
  </si>
  <si>
    <t>S
(kVA)</t>
  </si>
  <si>
    <t>tg ϕ</t>
  </si>
  <si>
    <t>ku</t>
  </si>
  <si>
    <r>
      <t xml:space="preserve"> P</t>
    </r>
    <r>
      <rPr>
        <vertAlign val="subscript"/>
        <sz val="11"/>
        <color theme="1"/>
        <rFont val="Arial"/>
        <family val="2"/>
      </rPr>
      <t>abs</t>
    </r>
    <r>
      <rPr>
        <sz val="8"/>
        <color theme="1"/>
        <rFont val="Verdana"/>
        <family val="2"/>
      </rPr>
      <t xml:space="preserve">
(kW)</t>
    </r>
  </si>
  <si>
    <r>
      <t>S</t>
    </r>
    <r>
      <rPr>
        <vertAlign val="subscript"/>
        <sz val="11"/>
        <color theme="1"/>
        <rFont val="Arial"/>
        <family val="2"/>
      </rPr>
      <t>abs</t>
    </r>
    <r>
      <rPr>
        <sz val="8"/>
        <color theme="1"/>
        <rFont val="Verdana"/>
        <family val="2"/>
      </rPr>
      <t xml:space="preserve">
(kVA)</t>
    </r>
  </si>
  <si>
    <t>Ib (A)</t>
  </si>
  <si>
    <t>cos</t>
  </si>
  <si>
    <t>degré</t>
  </si>
  <si>
    <t>sin</t>
  </si>
  <si>
    <t>tg</t>
  </si>
  <si>
    <t>radians</t>
  </si>
  <si>
    <t>Atelier A</t>
  </si>
  <si>
    <t>T1</t>
  </si>
  <si>
    <t xml:space="preserve">totaux  </t>
  </si>
  <si>
    <r>
      <t>Coefficient de simultanéité</t>
    </r>
    <r>
      <rPr>
        <sz val="8"/>
        <color rgb="FF0000FF"/>
        <rFont val="Verdana"/>
        <family val="2"/>
      </rPr>
      <t xml:space="preserve"> (</t>
    </r>
    <r>
      <rPr>
        <sz val="8"/>
        <color theme="1"/>
        <rFont val="Verdana"/>
        <family val="2"/>
      </rPr>
      <t>ks)</t>
    </r>
    <r>
      <rPr>
        <b/>
        <sz val="8"/>
        <color rgb="FF0000FF"/>
        <rFont val="Verdana"/>
        <family val="2"/>
      </rPr>
      <t xml:space="preserve"> c</t>
    </r>
  </si>
  <si>
    <r>
      <rPr>
        <sz val="8"/>
        <color theme="1"/>
        <rFont val="Arial"/>
        <family val="2"/>
      </rPr>
      <t>Coefficient d'extension</t>
    </r>
    <r>
      <rPr>
        <sz val="8"/>
        <color rgb="FF0000FF"/>
        <rFont val="Arial"/>
        <family val="2"/>
      </rPr>
      <t xml:space="preserve"> d</t>
    </r>
  </si>
  <si>
    <r>
      <rPr>
        <sz val="10"/>
        <color rgb="FF0000FF"/>
        <rFont val="Comic Sans MS"/>
        <family val="4"/>
      </rPr>
      <t xml:space="preserve"> </t>
    </r>
    <r>
      <rPr>
        <sz val="10"/>
        <color rgb="FF0000FF"/>
        <rFont val="Comic Sans MS"/>
        <family val="4"/>
      </rPr>
      <t xml:space="preserve">Tangente </t>
    </r>
    <r>
      <rPr>
        <sz val="10"/>
        <color rgb="FF0000FF"/>
        <rFont val="Comic Sans MS"/>
        <family val="4"/>
      </rPr>
      <t xml:space="preserve">ϕ </t>
    </r>
    <r>
      <rPr>
        <sz val="10"/>
        <color rgb="FF000000"/>
        <rFont val="Comic Sans MS"/>
        <family val="4"/>
      </rPr>
      <t>calculée au secondaire du transformateur</t>
    </r>
  </si>
  <si>
    <r>
      <rPr>
        <sz val="10"/>
        <color rgb="FF0000FF"/>
        <rFont val="Comic Sans MS"/>
        <family val="4"/>
      </rPr>
      <t xml:space="preserve"> </t>
    </r>
    <r>
      <rPr>
        <sz val="10"/>
        <color rgb="FF0000FF"/>
        <rFont val="Comic Sans MS"/>
        <family val="4"/>
      </rPr>
      <t xml:space="preserve">Tangente </t>
    </r>
    <r>
      <rPr>
        <sz val="10"/>
        <color rgb="FF0000FF"/>
        <rFont val="Comic Sans MS"/>
        <family val="4"/>
      </rPr>
      <t>ϕ</t>
    </r>
    <r>
      <rPr>
        <sz val="10"/>
        <color rgb="FF000000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>calculée</t>
    </r>
    <r>
      <rPr>
        <sz val="10"/>
        <color rgb="FF000000"/>
        <rFont val="Comic Sans MS"/>
        <family val="4"/>
      </rPr>
      <t xml:space="preserve">
au primaire du transformateur</t>
    </r>
  </si>
  <si>
    <t xml:space="preserve">Courant d'emploi Ib (A)  </t>
  </si>
  <si>
    <r>
      <rPr>
        <sz val="10"/>
        <color theme="1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 xml:space="preserve">Puissance wattée totale  </t>
    </r>
    <r>
      <rPr>
        <sz val="10"/>
        <color rgb="FF0000FF"/>
        <rFont val="Comic Sans MS"/>
        <family val="4"/>
      </rPr>
      <t>P</t>
    </r>
  </si>
  <si>
    <t>type de refroidissement
du transformateur</t>
  </si>
  <si>
    <t>Puissance nominale
du transformateur</t>
  </si>
  <si>
    <t>valeur du
condensateur
à installer
en Etoile</t>
  </si>
  <si>
    <t>valeur du
condensateur
à installer
en triangle</t>
  </si>
  <si>
    <r>
      <rPr>
        <sz val="10"/>
        <color theme="1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 xml:space="preserve">Puissance apparente totale retenue  </t>
    </r>
    <r>
      <rPr>
        <sz val="10"/>
        <color rgb="FF0000FF"/>
        <rFont val="Comic Sans MS"/>
        <family val="4"/>
      </rPr>
      <t>Sn</t>
    </r>
  </si>
  <si>
    <t xml:space="preserve"> étapes 1 et 2
de la
 compensation</t>
  </si>
  <si>
    <r>
      <t xml:space="preserve">Compensation énergie réactive   </t>
    </r>
    <r>
      <rPr>
        <sz val="11"/>
        <color rgb="FF0000FF"/>
        <rFont val="Arial"/>
        <family val="2"/>
      </rPr>
      <t>Qc</t>
    </r>
  </si>
  <si>
    <t>Qc/Sn &lt; 15 % : compensation fixe
Qc/Sn &gt; 15 % : compensation automatique</t>
  </si>
  <si>
    <r>
      <t xml:space="preserve">Pour les tableaux d'aide au calcul de la puissance réactive voir page </t>
    </r>
    <r>
      <rPr>
        <sz val="12"/>
        <color rgb="FF000000"/>
        <rFont val="Comic Sans MS"/>
        <family val="4"/>
      </rPr>
      <t>A285</t>
    </r>
    <r>
      <rPr>
        <b/>
        <sz val="12"/>
        <color rgb="FF0000FF"/>
        <rFont val="Comic Sans MS"/>
        <family val="4"/>
      </rPr>
      <t xml:space="preserve">  </t>
    </r>
    <r>
      <rPr>
        <sz val="12"/>
        <color rgb="FF000000"/>
        <rFont val="Comic Sans MS"/>
        <family val="4"/>
      </rPr>
      <t>page A281.pdf</t>
    </r>
  </si>
  <si>
    <r>
      <rPr>
        <b/>
        <sz val="10.5"/>
        <color rgb="FF000000"/>
        <rFont val="Trebuchet MS"/>
        <family val="2"/>
      </rPr>
      <t>1ére étape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"/>
        <family val="2"/>
      </rPr>
      <t xml:space="preserve">Pour une puissance active donnée P (kW), la valeur de </t>
    </r>
    <r>
      <rPr>
        <sz val="10"/>
        <color rgb="FF000000"/>
        <rFont val="Verdana"/>
        <family val="2"/>
      </rPr>
      <t>la puissance réactive Qc (kvar) à installer est :</t>
    </r>
    <r>
      <rPr>
        <sz val="10"/>
        <color rgb="FF000000"/>
        <rFont val="Verdana"/>
        <family val="2"/>
      </rPr>
      <t>Qc = P(tg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>- tg</t>
    </r>
    <r>
      <rPr>
        <sz val="10"/>
        <color rgb="FF000000"/>
        <rFont val="Verdana"/>
        <family val="2"/>
      </rPr>
      <t>ϕ</t>
    </r>
    <r>
      <rPr>
        <sz val="10"/>
        <color rgb="FF000000"/>
        <rFont val="Verdana"/>
        <family val="2"/>
      </rPr>
      <t>') = kP</t>
    </r>
    <r>
      <rPr>
        <sz val="10"/>
        <color rgb="FF000000"/>
        <rFont val="Verdana"/>
        <family val="2"/>
      </rPr>
      <t xml:space="preserve">
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correspond au cos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de l'installation sans condensateur, soit </t>
    </r>
    <r>
      <rPr>
        <sz val="10"/>
        <color rgb="FF000000"/>
        <rFont val="Verdana"/>
        <family val="2"/>
      </rPr>
      <t>mesuré, soit estimé.</t>
    </r>
    <r>
      <rPr>
        <sz val="10"/>
        <color rgb="FF000000"/>
        <rFont val="Verdana"/>
        <family val="2"/>
      </rPr>
      <t xml:space="preserve">
tg </t>
    </r>
    <r>
      <rPr>
        <sz val="10"/>
        <color rgb="FF000000"/>
        <rFont val="Verdana"/>
        <family val="2"/>
      </rPr>
      <t>ϕ</t>
    </r>
    <r>
      <rPr>
        <sz val="10"/>
        <color rgb="FF000000"/>
        <rFont val="Verdana"/>
        <family val="2"/>
      </rPr>
      <t>' =</t>
    </r>
    <r>
      <rPr>
        <sz val="10"/>
        <color rgb="FF0000FF"/>
        <rFont val="Comic Sans MS"/>
        <family val="4"/>
      </rPr>
      <t xml:space="preserve"> 0,4 correspond à cos </t>
    </r>
    <r>
      <rPr>
        <sz val="10"/>
        <color rgb="FF0000FF"/>
        <rFont val="Comic Sans MS"/>
        <family val="4"/>
      </rPr>
      <t>ϕ</t>
    </r>
    <r>
      <rPr>
        <sz val="10"/>
        <color rgb="FF0000FF"/>
        <rFont val="Comic Sans MS"/>
        <family val="4"/>
      </rPr>
      <t xml:space="preserve">' = 0,93, valeur qui permet de ne pas </t>
    </r>
    <r>
      <rPr>
        <sz val="10"/>
        <color rgb="FF0000FF"/>
        <rFont val="Comic Sans MS"/>
        <family val="4"/>
      </rPr>
      <t>payer les consommations excessives d’énergie réactive.</t>
    </r>
  </si>
  <si>
    <r>
      <rPr>
        <b/>
        <sz val="10.5"/>
        <color rgb="FF000000"/>
        <rFont val="Trebuchet MS"/>
        <family val="2"/>
      </rPr>
      <t>Exemple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"/>
        <family val="2"/>
      </rPr>
      <t>Puissance de l’installation : 438 kW</t>
    </r>
    <r>
      <rPr>
        <sz val="10"/>
        <color rgb="FF000000"/>
        <rFont val="Verdana"/>
        <family val="2"/>
      </rPr>
      <t xml:space="preserve">
Cos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(secondaire transformateur) = 0,75 soit 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(secondaire transformateur) = 0,88 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(ramenée au </t>
    </r>
    <r>
      <rPr>
        <sz val="10"/>
        <color rgb="FF000000"/>
        <rFont val="Verdana"/>
        <family val="2"/>
      </rPr>
      <t xml:space="preserve">primaire) = 0,88 + </t>
    </r>
    <r>
      <rPr>
        <sz val="10"/>
        <color rgb="FFC5000B"/>
        <rFont val="Verdana"/>
        <family val="2"/>
      </rPr>
      <t>0,09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FF"/>
        <rFont val="Verdana"/>
        <family val="2"/>
      </rPr>
      <t>*</t>
    </r>
    <r>
      <rPr>
        <sz val="10"/>
        <color rgb="FF000000"/>
        <rFont val="Verdana"/>
        <family val="2"/>
      </rPr>
      <t xml:space="preserve"> = 0,97.</t>
    </r>
    <r>
      <rPr>
        <sz val="10"/>
        <color rgb="FF000000"/>
        <rFont val="Verdana"/>
        <family val="2"/>
      </rPr>
      <t xml:space="preserve">
Qc = 438 kW x (0,97 - 0,4) = 250 kvar.</t>
    </r>
    <r>
      <rPr>
        <sz val="10"/>
        <color rgb="FF000000"/>
        <rFont val="Verdana"/>
        <family val="2"/>
      </rPr>
      <t xml:space="preserve">
</t>
    </r>
    <r>
      <rPr>
        <b/>
        <sz val="10"/>
        <color rgb="FF0000FF"/>
        <rFont val="Verdana"/>
        <family val="2"/>
      </rPr>
      <t xml:space="preserve">* </t>
    </r>
    <r>
      <rPr>
        <sz val="10"/>
        <color rgb="FF000000"/>
        <rFont val="Verdana"/>
        <family val="2"/>
      </rPr>
      <t>la consommation d’énergie réactive mesurée au secondaire du trans</t>
    </r>
    <r>
      <rPr>
        <sz val="10"/>
        <color rgb="FF000000"/>
        <rFont val="Verdana"/>
        <family val="2"/>
      </rPr>
      <t xml:space="preserve">formateur est majorée, forfaitairement, des pertes dans le transformateur, soit </t>
    </r>
    <r>
      <rPr>
        <sz val="10"/>
        <color rgb="FFC5000B"/>
        <rFont val="Verdana"/>
        <family val="2"/>
      </rPr>
      <t>0,09</t>
    </r>
    <r>
      <rPr>
        <sz val="10"/>
        <color rgb="FF000000"/>
        <rFont val="Verdana"/>
        <family val="2"/>
      </rPr>
      <t>.</t>
    </r>
  </si>
  <si>
    <r>
      <rPr>
        <b/>
        <sz val="10.5"/>
        <color rgb="FF000000"/>
        <rFont val="Trebuchet MS"/>
        <family val="2"/>
      </rPr>
      <t>2éme étape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1"/>
      </rPr>
      <t>Choix du type de compensation : fixe ou automatique</t>
    </r>
    <r>
      <rPr>
        <sz val="10"/>
        <color rgb="FF000000"/>
        <rFont val="Verdana1"/>
      </rPr>
      <t xml:space="preserve">
Qc/Sn </t>
    </r>
    <r>
      <rPr>
        <sz val="10"/>
        <color rgb="FF000000"/>
        <rFont val="Verdana1"/>
      </rPr>
      <t xml:space="preserve">&lt; </t>
    </r>
    <r>
      <rPr>
        <sz val="10"/>
        <color rgb="FF000000"/>
        <rFont val="Verdana1"/>
      </rPr>
      <t>15 % : compensation fixe</t>
    </r>
    <r>
      <rPr>
        <sz val="10"/>
        <color rgb="FF000000"/>
        <rFont val="Verdana1"/>
      </rPr>
      <t xml:space="preserve">
Qc/Sn &gt; 15 % : compensation automatique.</t>
    </r>
    <r>
      <rPr>
        <sz val="10"/>
        <color rgb="FF000000"/>
        <rFont val="Verdana1"/>
      </rPr>
      <t xml:space="preserve">
</t>
    </r>
    <r>
      <rPr>
        <sz val="10"/>
        <color rgb="FF000000"/>
        <rFont val="Verdana1"/>
      </rPr>
      <t xml:space="preserve">
(1)</t>
    </r>
    <r>
      <rPr>
        <b/>
        <sz val="10"/>
        <color rgb="FF000000"/>
        <rFont val="Verdana1"/>
      </rPr>
      <t xml:space="preserve">
</t>
    </r>
    <r>
      <rPr>
        <b/>
        <sz val="10"/>
        <color rgb="FF000000"/>
        <rFont val="Comic Sans MS"/>
        <family val="4"/>
      </rPr>
      <t>Qc</t>
    </r>
    <r>
      <rPr>
        <sz val="10"/>
        <color rgb="FF000000"/>
        <rFont val="Verdana1"/>
      </rPr>
      <t xml:space="preserve"> = puissance (kvar) de la batterie à installer</t>
    </r>
    <r>
      <rPr>
        <sz val="10"/>
        <color rgb="FF000000"/>
        <rFont val="Verdana1"/>
      </rPr>
      <t xml:space="preserve">
</t>
    </r>
    <r>
      <rPr>
        <b/>
        <sz val="10"/>
        <color rgb="FF000000"/>
        <rFont val="Comic Sans MS"/>
        <family val="4"/>
      </rPr>
      <t>Sn</t>
    </r>
    <r>
      <rPr>
        <sz val="10"/>
        <color rgb="FF000000"/>
        <rFont val="Verdana1"/>
      </rPr>
      <t xml:space="preserve"> = puissance apparente (kVA) du transformateur de l’installation</t>
    </r>
    <r>
      <rPr>
        <sz val="10"/>
        <color rgb="FF000000"/>
        <rFont val="Verdana1"/>
      </rPr>
      <t xml:space="preserve">
</t>
    </r>
  </si>
  <si>
    <r>
      <rPr>
        <b/>
        <sz val="10.5"/>
        <color rgb="FF000000"/>
        <rFont val="Trebuchet MS"/>
        <family val="2"/>
      </rPr>
      <t>3ème étape</t>
    </r>
    <r>
      <rPr>
        <b/>
        <sz val="10.5"/>
        <color rgb="FF000000"/>
        <rFont val="Trebuchet MS"/>
        <family val="2"/>
      </rPr>
      <t xml:space="preserve">
Détermination du type de batterie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1"/>
      </rPr>
      <t>Les équipements de compensation peuvent être de trois types, adaptés au niveau de pollution harmonique du réseau.</t>
    </r>
    <r>
      <rPr>
        <sz val="10"/>
        <color rgb="FF000000"/>
        <rFont val="Verdana1"/>
      </rPr>
      <t xml:space="preserve">
Le rapport Gh/Sn permet de déterminer le type d'équipement approprié.</t>
    </r>
    <r>
      <rPr>
        <sz val="10"/>
        <color rgb="FF000000"/>
        <rFont val="Verdana1"/>
      </rPr>
      <t xml:space="preserve">
</t>
    </r>
    <r>
      <rPr>
        <sz val="10"/>
        <color rgb="FF000000"/>
        <rFont val="Comic Sans MS"/>
        <family val="4"/>
      </rPr>
      <t xml:space="preserve">
</t>
    </r>
    <r>
      <rPr>
        <b/>
        <sz val="10.5"/>
        <color rgb="FF000000"/>
        <rFont val="Comic Sans MS"/>
        <family val="4"/>
      </rPr>
      <t>Sn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>puissance apparente du transformateur.</t>
    </r>
    <r>
      <rPr>
        <sz val="10"/>
        <color rgb="FF000000"/>
        <rFont val="Verdana1"/>
      </rPr>
      <t xml:space="preserve">
</t>
    </r>
    <r>
      <rPr>
        <b/>
        <sz val="10.5"/>
        <color rgb="FF000000"/>
        <rFont val="Comic Sans MS"/>
        <family val="4"/>
      </rPr>
      <t>Gh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 xml:space="preserve">puissance apparente des récepteurs produisant des harmoniques (moteurs à vitesse variable, </t>
    </r>
    <r>
      <rPr>
        <sz val="10"/>
        <color rgb="FF000000"/>
        <rFont val="Verdana1"/>
      </rPr>
      <t>convertisseurs statiques, électronique de puissance...).</t>
    </r>
    <r>
      <rPr>
        <sz val="10"/>
        <color rgb="FF000000"/>
        <rFont val="Verdana1"/>
      </rPr>
      <t xml:space="preserve">
</t>
    </r>
    <r>
      <rPr>
        <b/>
        <sz val="10.5"/>
        <color rgb="FF000000"/>
        <rFont val="Comic Sans MS"/>
        <family val="4"/>
      </rPr>
      <t>Qc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>puissance de l'équipement de compensation.</t>
    </r>
  </si>
  <si>
    <t>calibre transformateur immergé</t>
  </si>
  <si>
    <t>calibre transformateur sec</t>
  </si>
  <si>
    <t xml:space="preserve"> Q
(kvar)</t>
  </si>
  <si>
    <t>sec</t>
  </si>
  <si>
    <t>immergé</t>
  </si>
  <si>
    <r>
      <t xml:space="preserve">Facteur de puissance global </t>
    </r>
    <r>
      <rPr>
        <sz val="10"/>
        <color rgb="FF0000FF"/>
        <rFont val="Comic Sans MS"/>
        <family val="4"/>
      </rPr>
      <t>cos 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</si>
</sst>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#.##&quot;kW&quot;"/>
    <numFmt numFmtId="166" formatCode="#,##0&quot; A&quot;"/>
    <numFmt numFmtId="167" formatCode="#.##&quot;KW&quot;"/>
    <numFmt numFmtId="168" formatCode="#,##0&quot; kVA&quot;"/>
    <numFmt numFmtId="169" formatCode="#,##0.00&quot; kvar&quot;"/>
    <numFmt numFmtId="170" formatCode="#,##0.00&quot; kVA&quot;"/>
    <numFmt numFmtId="171" formatCode="0&quot; A&quot;"/>
    <numFmt numFmtId="172" formatCode="0.000&quot; μF&quot;"/>
    <numFmt numFmtId="173" formatCode="#,##0.00&quot; &quot;[$€-40C];[Red]&quot;-&quot;#,##0.00&quot; &quot;[$€-40C]"/>
  </numFmts>
  <fonts count="4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Verdana"/>
      <family val="2"/>
    </font>
    <font>
      <vertAlign val="subscript"/>
      <sz val="11"/>
      <color theme="1"/>
      <name val="Arial"/>
      <family val="2"/>
    </font>
    <font>
      <sz val="8"/>
      <color rgb="FF000000"/>
      <name val="Verdana"/>
      <family val="2"/>
    </font>
    <font>
      <sz val="8"/>
      <color rgb="FF0000FF"/>
      <name val="Verdana"/>
      <family val="2"/>
    </font>
    <font>
      <sz val="9"/>
      <color theme="1"/>
      <name val="Comic Sans MS"/>
      <family val="4"/>
    </font>
    <font>
      <sz val="9"/>
      <color rgb="FFC5000B"/>
      <name val="Comic Sans MS"/>
      <family val="4"/>
    </font>
    <font>
      <b/>
      <sz val="8"/>
      <color rgb="FF0000FF"/>
      <name val="Verdana"/>
      <family val="2"/>
    </font>
    <font>
      <sz val="9"/>
      <color theme="1"/>
      <name val="Verdana"/>
      <family val="2"/>
    </font>
    <font>
      <b/>
      <sz val="10"/>
      <color theme="1"/>
      <name val="Comic Sans MS"/>
      <family val="4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7"/>
      <color theme="1"/>
      <name val="Verdana"/>
      <family val="2"/>
    </font>
    <font>
      <sz val="10"/>
      <color rgb="FF0000FF"/>
      <name val="Comic Sans MS"/>
      <family val="4"/>
    </font>
    <font>
      <sz val="9"/>
      <color rgb="FFC5000B"/>
      <name val="Verdana"/>
      <family val="2"/>
    </font>
    <font>
      <sz val="11"/>
      <color theme="1"/>
      <name val="Comic Sans MS"/>
      <family val="4"/>
    </font>
    <font>
      <sz val="10"/>
      <color rgb="FF000000"/>
      <name val="Comic Sans MS"/>
      <family val="4"/>
    </font>
    <font>
      <sz val="10"/>
      <color rgb="FF000000"/>
      <name val="Verdana"/>
      <family val="2"/>
    </font>
    <font>
      <sz val="10"/>
      <color rgb="FFC5000B"/>
      <name val="Verdana"/>
      <family val="2"/>
    </font>
    <font>
      <sz val="9"/>
      <color rgb="FF0000FF"/>
      <name val="Verdana"/>
      <family val="2"/>
    </font>
    <font>
      <sz val="9"/>
      <color rgb="FFFF0000"/>
      <name val="Verdana"/>
      <family val="2"/>
    </font>
    <font>
      <sz val="10"/>
      <color theme="1"/>
      <name val="Comic Sans MS"/>
      <family val="4"/>
    </font>
    <font>
      <b/>
      <sz val="9"/>
      <color rgb="FFC5000B"/>
      <name val="Comic Sans MS"/>
      <family val="4"/>
    </font>
    <font>
      <sz val="9"/>
      <color rgb="FF0000FF"/>
      <name val="Comic Sans MS"/>
      <family val="4"/>
    </font>
    <font>
      <sz val="9"/>
      <color rgb="FFFF0000"/>
      <name val="Comic Sans MS"/>
      <family val="4"/>
    </font>
    <font>
      <sz val="9"/>
      <color rgb="FFFF00FF"/>
      <name val="Comic Sans MS"/>
      <family val="4"/>
    </font>
    <font>
      <sz val="9"/>
      <color theme="1"/>
      <name val="Arial"/>
      <family val="2"/>
    </font>
    <font>
      <b/>
      <sz val="9"/>
      <color theme="1"/>
      <name val="Comic Sans MS"/>
      <family val="4"/>
    </font>
    <font>
      <b/>
      <sz val="10.5"/>
      <color rgb="FF000000"/>
      <name val="Comic Sans MS"/>
      <family val="4"/>
    </font>
    <font>
      <b/>
      <sz val="10.5"/>
      <color rgb="FFC5000B"/>
      <name val="Comic Sans MS"/>
      <family val="4"/>
    </font>
    <font>
      <sz val="11"/>
      <color rgb="FF000000"/>
      <name val="Comic Sans MS"/>
      <family val="4"/>
    </font>
    <font>
      <sz val="10"/>
      <color rgb="FF000000"/>
      <name val="Arial"/>
      <family val="2"/>
    </font>
    <font>
      <b/>
      <sz val="10"/>
      <color rgb="FF000000"/>
      <name val="Verdana1"/>
    </font>
    <font>
      <sz val="10"/>
      <color rgb="FF000000"/>
      <name val="Verdana1"/>
    </font>
    <font>
      <sz val="11"/>
      <color rgb="FF0000FF"/>
      <name val="Arial"/>
      <family val="2"/>
    </font>
    <font>
      <sz val="9"/>
      <color rgb="FF0000FF"/>
      <name val="Arial"/>
      <family val="2"/>
    </font>
    <font>
      <sz val="12"/>
      <color rgb="FF000000"/>
      <name val="Comic Sans MS"/>
      <family val="4"/>
    </font>
    <font>
      <b/>
      <sz val="12"/>
      <color rgb="FF0000FF"/>
      <name val="Comic Sans MS"/>
      <family val="4"/>
    </font>
    <font>
      <sz val="11"/>
      <color rgb="FF000000"/>
      <name val="Verdana"/>
      <family val="2"/>
    </font>
    <font>
      <b/>
      <sz val="10.5"/>
      <color rgb="FF000000"/>
      <name val="Trebuchet MS"/>
      <family val="2"/>
    </font>
    <font>
      <b/>
      <sz val="10"/>
      <color rgb="FF0000FF"/>
      <name val="Verdana"/>
      <family val="2"/>
    </font>
    <font>
      <sz val="11"/>
      <color rgb="FF000000"/>
      <name val="Arial"/>
      <family val="2"/>
    </font>
    <font>
      <b/>
      <sz val="10"/>
      <color rgb="FF000000"/>
      <name val="Comic Sans MS"/>
      <family val="4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D320"/>
        <bgColor rgb="FFFFD320"/>
      </patternFill>
    </fill>
    <fill>
      <patternFill patternType="solid">
        <fgColor rgb="FF00B0F0"/>
        <bgColor rgb="FFE6E6E6"/>
      </patternFill>
    </fill>
    <fill>
      <patternFill patternType="solid">
        <fgColor rgb="FF00B0F0"/>
        <bgColor rgb="FFCC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3" fontId="2" fillId="0" borderId="0"/>
  </cellStyleXfs>
  <cellXfs count="8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1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6" fontId="24" fillId="7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8" fontId="29" fillId="7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68" fontId="29" fillId="2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2" fontId="31" fillId="7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72" fontId="0" fillId="0" borderId="0" xfId="0" applyNumberFormat="1"/>
    <xf numFmtId="10" fontId="8" fillId="0" borderId="1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0" fontId="0" fillId="6" borderId="0" xfId="0" applyFill="1"/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5" fillId="3" borderId="2" xfId="0" applyFont="1" applyFill="1" applyBorder="1" applyAlignment="1" applyProtection="1">
      <alignment horizontal="center"/>
      <protection hidden="1"/>
    </xf>
    <xf numFmtId="0" fontId="12" fillId="0" borderId="0" xfId="0" applyFont="1"/>
    <xf numFmtId="0" fontId="45" fillId="8" borderId="2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>
      <alignment horizontal="center"/>
    </xf>
    <xf numFmtId="0" fontId="45" fillId="5" borderId="2" xfId="0" applyFont="1" applyFill="1" applyBorder="1" applyAlignment="1" applyProtection="1">
      <alignment horizontal="center"/>
      <protection hidden="1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right" wrapText="1"/>
    </xf>
    <xf numFmtId="0" fontId="28" fillId="0" borderId="2" xfId="0" applyFont="1" applyBorder="1" applyAlignment="1">
      <alignment horizontal="center" wrapText="1"/>
    </xf>
    <xf numFmtId="0" fontId="40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54720</xdr:colOff>
      <xdr:row>6</xdr:row>
      <xdr:rowOff>82440</xdr:rowOff>
    </xdr:from>
    <xdr:ext cx="553320" cy="0"/>
    <xdr:sp macro="" textlink="">
      <xdr:nvSpPr>
        <xdr:cNvPr id="2" name="Connecteur droit 1"/>
        <xdr:cNvSpPr/>
      </xdr:nvSpPr>
      <xdr:spPr>
        <a:xfrm>
          <a:off x="5102970" y="1282590"/>
          <a:ext cx="55332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8</xdr:col>
      <xdr:colOff>19800</xdr:colOff>
      <xdr:row>7</xdr:row>
      <xdr:rowOff>100800</xdr:rowOff>
    </xdr:from>
    <xdr:ext cx="552959" cy="0"/>
    <xdr:sp macro="" textlink="">
      <xdr:nvSpPr>
        <xdr:cNvPr id="3" name="Connecteur droit 2"/>
        <xdr:cNvSpPr/>
      </xdr:nvSpPr>
      <xdr:spPr>
        <a:xfrm>
          <a:off x="5068050" y="1500975"/>
          <a:ext cx="552959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10</xdr:col>
      <xdr:colOff>135585</xdr:colOff>
      <xdr:row>16</xdr:row>
      <xdr:rowOff>224400</xdr:rowOff>
    </xdr:from>
    <xdr:ext cx="512640" cy="0"/>
    <xdr:sp macro="" textlink="">
      <xdr:nvSpPr>
        <xdr:cNvPr id="7" name="Connecteur droit 6"/>
        <xdr:cNvSpPr/>
      </xdr:nvSpPr>
      <xdr:spPr>
        <a:xfrm>
          <a:off x="7155510" y="4301100"/>
          <a:ext cx="51264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15</xdr:col>
      <xdr:colOff>63300</xdr:colOff>
      <xdr:row>13</xdr:row>
      <xdr:rowOff>71625</xdr:rowOff>
    </xdr:from>
    <xdr:ext cx="915840" cy="3819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ZoneTexte 4"/>
            <xdr:cNvSpPr txBox="1">
              <a:spLocks noResize="1"/>
            </xdr:cNvSpPr>
          </xdr:nvSpPr>
          <xdr:spPr>
            <a:xfrm>
              <a:off x="10407450" y="2824350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𝐹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𝑐</m:t>
                            </m:r>
                          </m:sub>
                        </m:sSub>
                        <m:d>
                          <m:dPr>
                            <m:ctrlPr>
                              <a:rPr lang="fr-FR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fr-FR" i="1">
                                <a:latin typeface="Cambria Math"/>
                              </a:rPr>
                              <m:t>𝑣𝑎𝑟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fr-FR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fr-FR" i="0">
                                <a:latin typeface="Cambria Math"/>
                              </a:rPr>
                              <m:t>3</m:t>
                            </m:r>
                            <m:r>
                              <m:rPr>
                                <m:sty m:val="p"/>
                              </m:rPr>
                              <a:rPr lang="fr-FR" i="0">
                                <a:latin typeface="Cambria Math"/>
                              </a:rPr>
                              <m:t>U</m:t>
                            </m:r>
                          </m:e>
                          <m:sup>
                            <m:r>
                              <a:rPr lang="fr-FR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fr-FR" i="0">
                            <a:latin typeface="Cambria Math"/>
                          </a:rPr>
                          <m:t>⋅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ω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>
        <xdr:sp macro="" textlink="">
          <xdr:nvSpPr>
            <xdr:cNvPr id="5" name="ZoneTexte 4"/>
            <xdr:cNvSpPr txBox="1">
              <a:spLocks noResize="1"/>
            </xdr:cNvSpPr>
          </xdr:nvSpPr>
          <xdr:spPr>
            <a:xfrm>
              <a:off x="10407450" y="2824350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𝐶_𝐹=(𝑄_𝑐 (𝑣𝑎𝑟))/(〖3U〗^2⋅ω)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7</xdr:col>
      <xdr:colOff>84960</xdr:colOff>
      <xdr:row>16</xdr:row>
      <xdr:rowOff>61560</xdr:rowOff>
    </xdr:from>
    <xdr:ext cx="307440" cy="0"/>
    <xdr:sp macro="" textlink="">
      <xdr:nvSpPr>
        <xdr:cNvPr id="6" name="Connecteur droit 5"/>
        <xdr:cNvSpPr/>
      </xdr:nvSpPr>
      <xdr:spPr>
        <a:xfrm>
          <a:off x="4656960" y="3376260"/>
          <a:ext cx="30744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14</xdr:col>
      <xdr:colOff>157455</xdr:colOff>
      <xdr:row>13</xdr:row>
      <xdr:rowOff>38430</xdr:rowOff>
    </xdr:from>
    <xdr:ext cx="915840" cy="3819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9310980" y="279115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𝐹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𝑐</m:t>
                            </m:r>
                          </m:sub>
                        </m:sSub>
                        <m:d>
                          <m:dPr>
                            <m:ctrlPr>
                              <a:rPr lang="fr-FR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fr-FR" i="1">
                                <a:latin typeface="Cambria Math"/>
                              </a:rPr>
                              <m:t>𝑣𝑎𝑟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fr-FR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fr-FR" i="1">
                                <a:latin typeface="Cambria Math"/>
                              </a:rPr>
                              <m:t>𝑈</m:t>
                            </m:r>
                          </m:e>
                          <m:sup>
                            <m:r>
                              <a:rPr lang="fr-FR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fr-FR" i="0">
                            <a:latin typeface="Cambria Math"/>
                          </a:rPr>
                          <m:t>⋅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ω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9310980" y="279115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𝐶_𝐹=(𝑄_𝑐 (𝑣𝑎𝑟))/(𝑈^2⋅ω)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O19" sqref="O19"/>
    </sheetView>
  </sheetViews>
  <sheetFormatPr baseColWidth="10" defaultRowHeight="14.25"/>
  <cols>
    <col min="1" max="1" width="13" customWidth="1"/>
    <col min="2" max="2" width="6.375" customWidth="1"/>
    <col min="3" max="3" width="4.875" customWidth="1"/>
    <col min="4" max="4" width="8.5" customWidth="1"/>
    <col min="5" max="5" width="12.75" customWidth="1"/>
    <col min="6" max="6" width="11.875" customWidth="1"/>
    <col min="7" max="7" width="10.75" customWidth="1"/>
    <col min="8" max="8" width="6.25" customWidth="1"/>
    <col min="9" max="9" width="9.375" customWidth="1"/>
    <col min="10" max="10" width="8.375" bestFit="1" customWidth="1"/>
    <col min="11" max="12" width="10.75" customWidth="1"/>
    <col min="13" max="13" width="6" customWidth="1"/>
    <col min="14" max="14" width="6.25" customWidth="1"/>
    <col min="15" max="15" width="15.625" customWidth="1"/>
    <col min="16" max="16" width="13.5" customWidth="1"/>
    <col min="17" max="17" width="5.125" customWidth="1"/>
    <col min="18" max="18" width="7.125" customWidth="1"/>
    <col min="19" max="19" width="10.75" customWidth="1"/>
  </cols>
  <sheetData>
    <row r="2" spans="1:18" ht="2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2" t="s">
        <v>9</v>
      </c>
      <c r="K2" s="28" t="s">
        <v>41</v>
      </c>
      <c r="L2" s="2" t="s">
        <v>10</v>
      </c>
      <c r="M2" s="2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5" t="s">
        <v>16</v>
      </c>
    </row>
    <row r="3" spans="1:18" ht="18.95" customHeight="1">
      <c r="A3" s="6" t="s">
        <v>17</v>
      </c>
      <c r="B3" s="2" t="s">
        <v>18</v>
      </c>
      <c r="C3" s="7">
        <v>0.4</v>
      </c>
      <c r="D3" s="8">
        <v>39.89</v>
      </c>
      <c r="E3" s="3">
        <v>1</v>
      </c>
      <c r="F3" s="9">
        <v>0.79600000000000004</v>
      </c>
      <c r="G3" s="10">
        <f>D3/(E3*F3)</f>
        <v>50.113065326633162</v>
      </c>
      <c r="H3" s="9">
        <v>0.76042289133236995</v>
      </c>
      <c r="I3" s="3">
        <v>1</v>
      </c>
      <c r="J3" s="11">
        <f>L3*F3</f>
        <v>39.89</v>
      </c>
      <c r="K3" s="12">
        <f>J3*H3</f>
        <v>30.333269135248237</v>
      </c>
      <c r="L3" s="12">
        <f>G3*I3</f>
        <v>50.113065326633162</v>
      </c>
      <c r="M3" s="13">
        <f>L3/(C3*3^0.5)</f>
        <v>72.331979390622394</v>
      </c>
      <c r="N3" s="14">
        <v>0.79600000000000004</v>
      </c>
      <c r="O3" s="15">
        <f>DEGREES(ACOS(N3))</f>
        <v>37.250189555050675</v>
      </c>
      <c r="P3" s="15">
        <f>SIN(RADIANS(O3))</f>
        <v>0.60529662150056629</v>
      </c>
      <c r="Q3" s="15">
        <f>P3/N3</f>
        <v>0.76042289133236962</v>
      </c>
      <c r="R3" s="16">
        <f>RADIANS(O3)</f>
        <v>0.65013845472763576</v>
      </c>
    </row>
    <row r="6" spans="1:18">
      <c r="A6" s="52" t="s">
        <v>19</v>
      </c>
      <c r="B6" s="52"/>
      <c r="C6" s="52"/>
      <c r="D6" s="52"/>
      <c r="E6" s="52"/>
      <c r="F6" s="52"/>
      <c r="G6" s="52"/>
      <c r="H6" s="52"/>
      <c r="I6" s="52"/>
      <c r="J6" s="17">
        <v>39.89</v>
      </c>
      <c r="K6" s="17">
        <v>30.333269135248202</v>
      </c>
      <c r="L6" s="17">
        <v>50.113065326633198</v>
      </c>
      <c r="M6" s="18">
        <f>L6/(C3*3^0.5)</f>
        <v>72.33197939062245</v>
      </c>
      <c r="N6" s="19"/>
      <c r="O6" s="19"/>
      <c r="P6" s="19"/>
      <c r="Q6" s="19"/>
      <c r="R6" s="19"/>
    </row>
    <row r="7" spans="1:18" ht="16.149999999999999" customHeight="1">
      <c r="A7" s="53"/>
      <c r="B7" s="53"/>
      <c r="C7" s="54" t="s">
        <v>20</v>
      </c>
      <c r="D7" s="54"/>
      <c r="E7" s="54"/>
      <c r="F7" s="54"/>
      <c r="G7" s="20">
        <v>1</v>
      </c>
      <c r="H7" s="21"/>
      <c r="I7" s="21"/>
      <c r="J7" s="22">
        <v>39.89</v>
      </c>
      <c r="K7" s="23">
        <v>30.333269135248202</v>
      </c>
      <c r="L7" s="24">
        <v>50.113065326633198</v>
      </c>
      <c r="M7" s="19"/>
      <c r="N7" s="19"/>
      <c r="O7" s="19"/>
      <c r="P7" s="19"/>
      <c r="Q7" s="19"/>
      <c r="R7" s="19"/>
    </row>
    <row r="8" spans="1:18" ht="19.7" customHeight="1">
      <c r="A8" s="53"/>
      <c r="B8" s="53"/>
      <c r="C8" s="54" t="s">
        <v>21</v>
      </c>
      <c r="D8" s="54"/>
      <c r="E8" s="54"/>
      <c r="F8" s="54"/>
      <c r="G8" s="25">
        <v>1</v>
      </c>
      <c r="H8" s="21"/>
      <c r="I8" s="21"/>
      <c r="J8" s="22">
        <v>39.89</v>
      </c>
      <c r="K8" s="23">
        <v>30.333269135248202</v>
      </c>
      <c r="L8" s="24">
        <v>50.113065326633198</v>
      </c>
    </row>
    <row r="11" spans="1:18">
      <c r="N11" s="26" t="s">
        <v>12</v>
      </c>
      <c r="O11" s="26" t="s">
        <v>13</v>
      </c>
      <c r="P11" s="26" t="s">
        <v>14</v>
      </c>
      <c r="Q11" s="26" t="s">
        <v>15</v>
      </c>
      <c r="R11" s="27" t="s">
        <v>16</v>
      </c>
    </row>
    <row r="12" spans="1:18" ht="25.5" customHeight="1">
      <c r="A12" s="53"/>
      <c r="B12" s="53"/>
      <c r="C12" s="55" t="s">
        <v>44</v>
      </c>
      <c r="D12" s="55"/>
      <c r="E12" s="55"/>
      <c r="F12" s="55"/>
      <c r="G12" s="29">
        <v>0.79600000000000004</v>
      </c>
      <c r="H12" s="30"/>
      <c r="N12" s="14">
        <v>0.79600000000000004</v>
      </c>
      <c r="O12" s="15">
        <f>DEGREES(ACOS(N12))</f>
        <v>37.250189555050675</v>
      </c>
      <c r="P12" s="15">
        <f>SIN(RADIANS(O12))</f>
        <v>0.60529662150056629</v>
      </c>
      <c r="Q12" s="80">
        <f>P12/N12</f>
        <v>0.76042289133236962</v>
      </c>
      <c r="R12" s="16">
        <f>RADIANS(O12)</f>
        <v>0.65013845472763576</v>
      </c>
    </row>
    <row r="13" spans="1:18" ht="16.5">
      <c r="A13" s="56" t="s">
        <v>22</v>
      </c>
      <c r="B13" s="56"/>
      <c r="C13" s="56"/>
      <c r="D13" s="56"/>
      <c r="E13" s="56"/>
      <c r="F13" s="56"/>
      <c r="G13" s="81">
        <f>Q12</f>
        <v>0.76042289133236962</v>
      </c>
      <c r="H13" s="31"/>
      <c r="I13" s="32"/>
      <c r="J13" s="33"/>
      <c r="K13" s="32"/>
      <c r="L13" s="32"/>
      <c r="M13" s="32"/>
      <c r="N13" s="32"/>
    </row>
    <row r="14" spans="1:18" ht="30.75" customHeight="1">
      <c r="A14" s="74" t="s">
        <v>23</v>
      </c>
      <c r="B14" s="56"/>
      <c r="C14" s="56"/>
      <c r="D14" s="56"/>
      <c r="E14" s="56"/>
      <c r="F14" s="34">
        <v>0.09</v>
      </c>
      <c r="G14" s="35">
        <f>F14+G13</f>
        <v>0.85042289133236959</v>
      </c>
      <c r="H14" s="31"/>
      <c r="I14" s="32"/>
      <c r="J14" s="33"/>
      <c r="K14" s="32"/>
      <c r="L14" s="32"/>
      <c r="M14" s="32"/>
      <c r="N14" s="32"/>
    </row>
    <row r="15" spans="1:18" ht="24" customHeight="1">
      <c r="A15" s="57" t="s">
        <v>24</v>
      </c>
      <c r="B15" s="57"/>
      <c r="C15" s="57"/>
      <c r="D15" s="57"/>
      <c r="E15" s="57"/>
      <c r="F15" s="57"/>
      <c r="G15" s="36">
        <f>M6</f>
        <v>72.33197939062245</v>
      </c>
      <c r="H15" s="31"/>
      <c r="I15" s="32"/>
      <c r="J15" s="33"/>
      <c r="K15" s="32"/>
      <c r="L15" s="32"/>
      <c r="M15" s="32"/>
      <c r="N15" s="32"/>
    </row>
    <row r="16" spans="1:18" ht="49.5" customHeight="1" thickBot="1">
      <c r="A16" s="58" t="s">
        <v>25</v>
      </c>
      <c r="B16" s="58"/>
      <c r="C16" s="58"/>
      <c r="D16" s="58"/>
      <c r="E16" s="58"/>
      <c r="F16" s="58"/>
      <c r="G16" s="37">
        <f>J8</f>
        <v>39.89</v>
      </c>
      <c r="H16" s="31"/>
      <c r="I16" s="73" t="s">
        <v>26</v>
      </c>
      <c r="J16" s="59"/>
      <c r="K16" s="73" t="s">
        <v>27</v>
      </c>
      <c r="L16" s="59"/>
      <c r="M16" s="32"/>
      <c r="N16" s="32"/>
      <c r="O16" s="75" t="s">
        <v>28</v>
      </c>
      <c r="P16" s="75" t="s">
        <v>29</v>
      </c>
    </row>
    <row r="17" spans="1:19" ht="26.25" customHeight="1" thickTop="1" thickBot="1">
      <c r="A17" s="57" t="s">
        <v>30</v>
      </c>
      <c r="B17" s="58"/>
      <c r="C17" s="58"/>
      <c r="D17" s="58"/>
      <c r="E17" s="58"/>
      <c r="F17" s="58"/>
      <c r="G17" s="38">
        <f>L8</f>
        <v>50.113065326633198</v>
      </c>
      <c r="H17" s="39"/>
      <c r="I17" s="40" t="s">
        <v>43</v>
      </c>
      <c r="K17" s="41"/>
      <c r="L17" s="42">
        <f>IF(I17="sec",VLOOKUP(G17,Feuille2!C16:D25,2),VLOOKUP(G17,Feuille2!C2:D12,2))</f>
        <v>50</v>
      </c>
      <c r="M17" s="43"/>
      <c r="O17" s="44">
        <f>G18*1000/(400^2*314)*10^6</f>
        <v>357.63075508057773</v>
      </c>
      <c r="P17" s="44">
        <f>G18*1000/(3*400^2*314)*10^6</f>
        <v>119.2102516935259</v>
      </c>
      <c r="Q17" s="45"/>
      <c r="R17" s="45"/>
    </row>
    <row r="18" spans="1:19" ht="17.25" thickTop="1">
      <c r="A18" s="79" t="s">
        <v>31</v>
      </c>
      <c r="B18" s="61" t="s">
        <v>32</v>
      </c>
      <c r="C18" s="61"/>
      <c r="D18" s="61"/>
      <c r="E18" s="61"/>
      <c r="F18" s="61"/>
      <c r="G18" s="46">
        <f>IF(G12&lt;=0.93,G16*(G14-0.4))</f>
        <v>17.967369135248223</v>
      </c>
      <c r="H18" s="62"/>
      <c r="I18" s="62"/>
      <c r="J18" s="62"/>
      <c r="O18" s="47"/>
    </row>
    <row r="19" spans="1:19" ht="40.35" customHeight="1">
      <c r="A19" s="60"/>
      <c r="B19" s="78" t="s">
        <v>33</v>
      </c>
      <c r="C19" s="58"/>
      <c r="D19" s="58"/>
      <c r="E19" s="58"/>
      <c r="F19" s="58"/>
      <c r="G19" s="48">
        <f>G18/G17</f>
        <v>0.35853662150056598</v>
      </c>
      <c r="H19" s="49"/>
      <c r="J19" s="50"/>
    </row>
    <row r="21" spans="1:19" ht="19.5">
      <c r="A21" s="63" t="s">
        <v>34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9" ht="60.95" customHeight="1">
      <c r="A22" s="76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9" ht="72.95" customHeight="1">
      <c r="A23" s="76" t="s">
        <v>36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6.5">
      <c r="A24" s="65" t="s">
        <v>37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51"/>
      <c r="M24" s="51"/>
      <c r="N24" s="51"/>
      <c r="O24" s="51"/>
      <c r="P24" s="51"/>
      <c r="Q24" s="51"/>
    </row>
    <row r="25" spans="1:19" ht="121.9" customHeight="1">
      <c r="A25" s="77" t="s">
        <v>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</sheetData>
  <mergeCells count="23">
    <mergeCell ref="A21:K21"/>
    <mergeCell ref="A22:R22"/>
    <mergeCell ref="A23:S23"/>
    <mergeCell ref="A24:K24"/>
    <mergeCell ref="A25:Q25"/>
    <mergeCell ref="A17:F17"/>
    <mergeCell ref="A18:A19"/>
    <mergeCell ref="B18:F18"/>
    <mergeCell ref="H18:J18"/>
    <mergeCell ref="B19:F19"/>
    <mergeCell ref="A13:F13"/>
    <mergeCell ref="A14:E14"/>
    <mergeCell ref="A15:F15"/>
    <mergeCell ref="A16:F16"/>
    <mergeCell ref="I16:J16"/>
    <mergeCell ref="K16:L16"/>
    <mergeCell ref="A6:I6"/>
    <mergeCell ref="A7:B7"/>
    <mergeCell ref="C7:F7"/>
    <mergeCell ref="A8:B8"/>
    <mergeCell ref="C8:F8"/>
    <mergeCell ref="A12:B12"/>
    <mergeCell ref="C12:F12"/>
  </mergeCells>
  <pageMargins left="0" right="0" top="0.39409448818897641" bottom="0.39409448818897641" header="0" footer="0"/>
  <pageSetup paperSize="9" scale="70" fitToWidth="0" fitToHeight="0" pageOrder="overThenDown" orientation="landscape" useFirstPageNumber="1" r:id="rId1"/>
  <headerFooter>
    <oddHeader>&amp;C&amp;A</oddHeader>
    <oddFooter>&amp;CPage &amp;P</oddFooter>
  </headerFooter>
  <rowBreaks count="1" manualBreakCount="1">
    <brk id="1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Feuille2!$E$1:$E$2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5"/>
  <sheetViews>
    <sheetView workbookViewId="0">
      <selection activeCell="F6" sqref="F6"/>
    </sheetView>
  </sheetViews>
  <sheetFormatPr baseColWidth="10" defaultRowHeight="14.25"/>
  <cols>
    <col min="1" max="5" width="10.75" customWidth="1"/>
  </cols>
  <sheetData>
    <row r="1" spans="3:5">
      <c r="C1" s="72" t="s">
        <v>39</v>
      </c>
      <c r="D1" s="72"/>
      <c r="E1" s="66" t="s">
        <v>43</v>
      </c>
    </row>
    <row r="2" spans="3:5">
      <c r="C2" s="67">
        <v>0</v>
      </c>
      <c r="D2" s="68">
        <v>50</v>
      </c>
      <c r="E2" s="66" t="s">
        <v>42</v>
      </c>
    </row>
    <row r="3" spans="3:5">
      <c r="C3" s="67">
        <v>51</v>
      </c>
      <c r="D3" s="68">
        <v>100</v>
      </c>
    </row>
    <row r="4" spans="3:5">
      <c r="C4" s="67">
        <v>101</v>
      </c>
      <c r="D4" s="68">
        <v>160</v>
      </c>
    </row>
    <row r="5" spans="3:5">
      <c r="C5" s="67">
        <v>161</v>
      </c>
      <c r="D5" s="68">
        <v>250</v>
      </c>
    </row>
    <row r="6" spans="3:5">
      <c r="C6" s="67">
        <v>251</v>
      </c>
      <c r="D6" s="69">
        <v>315</v>
      </c>
    </row>
    <row r="7" spans="3:5">
      <c r="C7" s="67">
        <v>316</v>
      </c>
      <c r="D7" s="68">
        <v>400</v>
      </c>
    </row>
    <row r="8" spans="3:5">
      <c r="C8" s="67">
        <v>401</v>
      </c>
      <c r="D8" s="69">
        <v>500</v>
      </c>
    </row>
    <row r="9" spans="3:5">
      <c r="C9" s="67">
        <v>401</v>
      </c>
      <c r="D9" s="68">
        <v>630</v>
      </c>
    </row>
    <row r="10" spans="3:5">
      <c r="C10" s="67">
        <v>631</v>
      </c>
      <c r="D10" s="68">
        <v>800</v>
      </c>
    </row>
    <row r="11" spans="3:5">
      <c r="C11" s="67">
        <v>801</v>
      </c>
      <c r="D11" s="68">
        <v>1000</v>
      </c>
    </row>
    <row r="12" spans="3:5">
      <c r="C12" s="67">
        <v>1001</v>
      </c>
      <c r="D12" s="68">
        <v>1250</v>
      </c>
    </row>
    <row r="15" spans="3:5">
      <c r="C15" s="72" t="s">
        <v>40</v>
      </c>
      <c r="D15" s="72"/>
    </row>
    <row r="16" spans="3:5">
      <c r="C16" s="67">
        <v>0</v>
      </c>
      <c r="D16" s="70">
        <v>100</v>
      </c>
    </row>
    <row r="17" spans="3:4">
      <c r="C17" s="67">
        <v>101</v>
      </c>
      <c r="D17" s="70">
        <v>160</v>
      </c>
    </row>
    <row r="18" spans="3:4">
      <c r="C18" s="67">
        <v>161</v>
      </c>
      <c r="D18" s="70">
        <v>250</v>
      </c>
    </row>
    <row r="19" spans="3:4">
      <c r="C19" s="67">
        <v>251</v>
      </c>
      <c r="D19" s="71">
        <v>315</v>
      </c>
    </row>
    <row r="20" spans="3:4">
      <c r="C20" s="67">
        <v>316</v>
      </c>
      <c r="D20" s="70">
        <v>400</v>
      </c>
    </row>
    <row r="21" spans="3:4">
      <c r="C21" s="67">
        <v>401</v>
      </c>
      <c r="D21" s="70">
        <v>500</v>
      </c>
    </row>
    <row r="22" spans="3:4">
      <c r="C22" s="67">
        <v>501</v>
      </c>
      <c r="D22" s="70">
        <v>630</v>
      </c>
    </row>
    <row r="23" spans="3:4">
      <c r="C23" s="67">
        <v>631</v>
      </c>
      <c r="D23" s="70">
        <v>800</v>
      </c>
    </row>
    <row r="24" spans="3:4">
      <c r="C24" s="67">
        <v>801</v>
      </c>
      <c r="D24" s="71">
        <v>1000</v>
      </c>
    </row>
    <row r="25" spans="3:4">
      <c r="C25" s="67">
        <v>1001</v>
      </c>
      <c r="D25" s="70">
        <v>1250</v>
      </c>
    </row>
  </sheetData>
  <mergeCells count="2">
    <mergeCell ref="C1:D1"/>
    <mergeCell ref="C15:D15"/>
  </mergeCells>
  <pageMargins left="0" right="0" top="0.39409448818897641" bottom="0.3940944881889764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</cols>
  <sheetData/>
  <pageMargins left="0" right="0" top="0.39409448818897641" bottom="0.3940944881889764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Feuille3</vt:lpstr>
      <vt:lpstr>Feuille1!Zone_d_impression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adminjf</cp:lastModifiedBy>
  <cp:revision>3</cp:revision>
  <dcterms:created xsi:type="dcterms:W3CDTF">2017-11-25T13:50:38Z</dcterms:created>
  <dcterms:modified xsi:type="dcterms:W3CDTF">2017-11-25T15:15:55Z</dcterms:modified>
</cp:coreProperties>
</file>