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riculture\Apiculture\"/>
    </mc:Choice>
  </mc:AlternateContent>
  <bookViews>
    <workbookView xWindow="0" yWindow="0" windowWidth="20490" windowHeight="7530" xr2:uid="{FD061BF4-87C6-4402-88AD-D7AF08906836}"/>
  </bookViews>
  <sheets>
    <sheet name="Evolution varroa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1" i="1" s="1"/>
  <c r="C12" i="1"/>
  <c r="C13" i="1"/>
  <c r="C14" i="1"/>
  <c r="C15" i="1"/>
  <c r="C16" i="1"/>
  <c r="C17" i="1"/>
  <c r="C18" i="1"/>
  <c r="C19" i="1"/>
  <c r="C20" i="1"/>
  <c r="C21" i="1"/>
  <c r="C22" i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</calcChain>
</file>

<file path=xl/sharedStrings.xml><?xml version="1.0" encoding="utf-8"?>
<sst xmlns="http://schemas.openxmlformats.org/spreadsheetml/2006/main" count="9" uniqueCount="9">
  <si>
    <t>aug. Varroa / jour</t>
  </si>
  <si>
    <t>dim. Varroa / jour</t>
  </si>
  <si>
    <t>mois sans couvain</t>
  </si>
  <si>
    <t>Mois</t>
  </si>
  <si>
    <t>Eff.  Trait.</t>
  </si>
  <si>
    <t>aug./dim.</t>
  </si>
  <si>
    <t>Evol. Varroa</t>
  </si>
  <si>
    <t>Piege mâles</t>
  </si>
  <si>
    <t>Evolution varroas en fonction des traitements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</si>
</sst>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3" borderId="15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Protection="1"/>
    <xf numFmtId="0" fontId="0" fillId="0" borderId="1" xfId="0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9" fontId="0" fillId="2" borderId="12" xfId="0" applyNumberFormat="1" applyFill="1" applyBorder="1" applyAlignment="1" applyProtection="1">
      <alignment horizontal="center"/>
      <protection locked="0"/>
    </xf>
    <xf numFmtId="9" fontId="0" fillId="2" borderId="15" xfId="0" applyNumberFormat="1" applyFill="1" applyBorder="1" applyAlignment="1" applyProtection="1">
      <alignment horizontal="center"/>
      <protection locked="0"/>
    </xf>
    <xf numFmtId="9" fontId="0" fillId="2" borderId="18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Nb de varroa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'Evolution varroas'!$B$11:$B$22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'Evolution varroas'!$E$11:$E$22</c:f>
              <c:numCache>
                <c:formatCode>0.0</c:formatCode>
                <c:ptCount val="12"/>
                <c:pt idx="0">
                  <c:v>1.865401246395828</c:v>
                </c:pt>
                <c:pt idx="1">
                  <c:v>3.4797218100551088</c:v>
                </c:pt>
                <c:pt idx="2">
                  <c:v>6.491077401587547</c:v>
                </c:pt>
                <c:pt idx="3">
                  <c:v>12.108463875373204</c:v>
                </c:pt>
                <c:pt idx="4">
                  <c:v>22.587143605060032</c:v>
                </c:pt>
                <c:pt idx="5">
                  <c:v>42.13408583340054</c:v>
                </c:pt>
                <c:pt idx="6">
                  <c:v>78.596976229374164</c:v>
                </c:pt>
                <c:pt idx="7">
                  <c:v>146.61489742121785</c:v>
                </c:pt>
                <c:pt idx="8">
                  <c:v>273.49561238973627</c:v>
                </c:pt>
                <c:pt idx="9">
                  <c:v>235.31130145815825</c:v>
                </c:pt>
                <c:pt idx="10">
                  <c:v>202.45812395347301</c:v>
                </c:pt>
                <c:pt idx="11">
                  <c:v>174.19176937427432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D55-44E3-8EFE-4DEC015D3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75136"/>
        <c:axId val="523776776"/>
      </c:scatterChart>
      <c:valAx>
        <c:axId val="523775136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u="sng" baseline="0"/>
                  <a:t>mois</a:t>
                </a:r>
              </a:p>
            </c:rich>
          </c:tx>
          <c:layout>
            <c:manualLayout>
              <c:xMode val="edge"/>
              <c:yMode val="edge"/>
              <c:x val="0.42756379852836618"/>
              <c:y val="0.8267000131433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776776"/>
        <c:crosses val="autoZero"/>
        <c:crossBetween val="midCat"/>
      </c:valAx>
      <c:valAx>
        <c:axId val="52377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i="0" u="sng" baseline="0"/>
                  <a:t>Nb varroa X 10</a:t>
                </a:r>
              </a:p>
            </c:rich>
          </c:tx>
          <c:layout>
            <c:manualLayout>
              <c:xMode val="edge"/>
              <c:yMode val="edge"/>
              <c:x val="2.703634159013539E-2"/>
              <c:y val="0.434693069582007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\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775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447674</xdr:colOff>
      <xdr:row>3</xdr:row>
      <xdr:rowOff>190501</xdr:rowOff>
    </xdr:from>
    <xdr:to>
      <xdr:col>13</xdr:col>
      <xdr:colOff>504825</xdr:colOff>
      <xdr:row>21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15548D-A585-4FFC-AFBD-BBA501628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65C7-03F7-4360-BF63-540C3024142B}">
  <dimension ref="B1:J40"/>
  <sheetViews>
    <sheetView showGridLines="0" tabSelected="1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5.28515625" bestFit="1" customWidth="1"/>
    <col min="3" max="4" width="9.42578125" bestFit="1" customWidth="1"/>
    <col min="5" max="5" width="11.5703125" bestFit="1" customWidth="1"/>
  </cols>
  <sheetData>
    <row r="1" spans="2:10" ht="15.75" thickBot="1" x14ac:dyDescent="0.3"/>
    <row r="2" spans="2:10" ht="20.25" thickTop="1" thickBot="1" x14ac:dyDescent="0.35">
      <c r="F2" s="31" t="s">
        <v>8</v>
      </c>
      <c r="G2" s="32"/>
      <c r="H2" s="32"/>
      <c r="I2" s="32"/>
      <c r="J2" s="33"/>
    </row>
    <row r="3" spans="2:10" ht="15.75" thickTop="1" x14ac:dyDescent="0.25"/>
    <row r="4" spans="2:10" ht="15.75" thickBot="1" x14ac:dyDescent="0.3"/>
    <row r="5" spans="2:10" ht="16.5" thickTop="1" thickBot="1" x14ac:dyDescent="0.3">
      <c r="D5" s="16">
        <v>2.1000000000000001E-2</v>
      </c>
      <c r="E5" s="25" t="s">
        <v>0</v>
      </c>
      <c r="F5" s="26"/>
    </row>
    <row r="6" spans="2:10" ht="15.75" thickBot="1" x14ac:dyDescent="0.3">
      <c r="D6" s="17">
        <v>-5.0000000000000001E-3</v>
      </c>
      <c r="E6" s="27" t="s">
        <v>1</v>
      </c>
      <c r="F6" s="28"/>
    </row>
    <row r="7" spans="2:10" ht="15.75" thickBot="1" x14ac:dyDescent="0.3">
      <c r="D7" s="18">
        <v>3</v>
      </c>
      <c r="E7" s="29" t="s">
        <v>2</v>
      </c>
      <c r="F7" s="30"/>
    </row>
    <row r="8" spans="2:10" ht="16.5" thickTop="1" thickBot="1" x14ac:dyDescent="0.3">
      <c r="E8" s="11"/>
      <c r="F8" s="11"/>
      <c r="J8" s="2"/>
    </row>
    <row r="9" spans="2:10" ht="16.5" thickTop="1" thickBot="1" x14ac:dyDescent="0.3">
      <c r="B9" s="10" t="s">
        <v>3</v>
      </c>
      <c r="C9" s="10" t="s">
        <v>5</v>
      </c>
      <c r="D9" s="10" t="s">
        <v>4</v>
      </c>
      <c r="E9" s="12" t="s">
        <v>6</v>
      </c>
      <c r="F9" s="13" t="s">
        <v>7</v>
      </c>
      <c r="J9" s="2"/>
    </row>
    <row r="10" spans="2:10" ht="16.5" thickTop="1" thickBot="1" x14ac:dyDescent="0.3">
      <c r="B10" s="1"/>
      <c r="C10" s="1"/>
      <c r="D10" s="1"/>
      <c r="E10" s="14">
        <v>1</v>
      </c>
      <c r="F10" s="15"/>
      <c r="J10" s="2"/>
    </row>
    <row r="11" spans="2:10" ht="16.5" thickTop="1" thickBot="1" x14ac:dyDescent="0.3">
      <c r="B11" s="3">
        <v>1</v>
      </c>
      <c r="C11" s="4">
        <f>IF(F11="",(IF(D7&lt;12,D5,D6)),((IF(D7&lt;12,D5,D6)/2)))</f>
        <v>2.1000000000000001E-2</v>
      </c>
      <c r="D11" s="19"/>
      <c r="E11" s="5">
        <f>ABS(FV(C11,30,0,E10,1))*(100%-D11)</f>
        <v>1.865401246395828</v>
      </c>
      <c r="F11" s="22"/>
      <c r="J11" s="2"/>
    </row>
    <row r="12" spans="2:10" ht="16.5" thickTop="1" thickBot="1" x14ac:dyDescent="0.3">
      <c r="B12" s="6">
        <v>2</v>
      </c>
      <c r="C12" s="4">
        <f>IF(F12="",(IF(D7&lt;11,D5,D6)),((IF(D7&lt;11,D5,D6)/2)))</f>
        <v>2.1000000000000001E-2</v>
      </c>
      <c r="D12" s="20"/>
      <c r="E12" s="7">
        <f t="shared" ref="E12:E22" si="0">ABS(FV(C12,30,0,E11,1))*(100%-D12)</f>
        <v>3.4797218100551088</v>
      </c>
      <c r="F12" s="23"/>
      <c r="J12" s="2"/>
    </row>
    <row r="13" spans="2:10" ht="16.5" thickTop="1" thickBot="1" x14ac:dyDescent="0.3">
      <c r="B13" s="6">
        <v>3</v>
      </c>
      <c r="C13" s="4">
        <f>IF(F13="",(IF(D7&lt;10,D5,D6)),((IF(D7&lt;10,D5,D6)/2)))</f>
        <v>2.1000000000000001E-2</v>
      </c>
      <c r="D13" s="20"/>
      <c r="E13" s="7">
        <f t="shared" si="0"/>
        <v>6.491077401587547</v>
      </c>
      <c r="F13" s="23"/>
      <c r="J13" s="2"/>
    </row>
    <row r="14" spans="2:10" ht="16.5" thickTop="1" thickBot="1" x14ac:dyDescent="0.3">
      <c r="B14" s="6">
        <v>4</v>
      </c>
      <c r="C14" s="4">
        <f>IF(F14="",(IF(D7&lt;9,D5,D6)),((IF(D7&lt;9,D5,D6)/2)))</f>
        <v>2.1000000000000001E-2</v>
      </c>
      <c r="D14" s="20"/>
      <c r="E14" s="7">
        <f t="shared" si="0"/>
        <v>12.108463875373204</v>
      </c>
      <c r="F14" s="23"/>
      <c r="J14" s="2"/>
    </row>
    <row r="15" spans="2:10" ht="16.5" thickTop="1" thickBot="1" x14ac:dyDescent="0.3">
      <c r="B15" s="6">
        <v>5</v>
      </c>
      <c r="C15" s="4">
        <f>IF(F15="",(IF(D7&lt;8,D5,D6)),((IF(D7&lt;8,D5,D6)/2)))</f>
        <v>2.1000000000000001E-2</v>
      </c>
      <c r="D15" s="20"/>
      <c r="E15" s="7">
        <f t="shared" si="0"/>
        <v>22.587143605060032</v>
      </c>
      <c r="F15" s="23"/>
      <c r="J15" s="2"/>
    </row>
    <row r="16" spans="2:10" ht="16.5" thickTop="1" thickBot="1" x14ac:dyDescent="0.3">
      <c r="B16" s="6">
        <v>6</v>
      </c>
      <c r="C16" s="4">
        <f>IF(F16="",(IF(D7&lt;7,D5,D6)),((IF(D7&lt;7,D5,D6)/2)))</f>
        <v>2.1000000000000001E-2</v>
      </c>
      <c r="D16" s="20"/>
      <c r="E16" s="7">
        <f t="shared" si="0"/>
        <v>42.13408583340054</v>
      </c>
      <c r="F16" s="23"/>
      <c r="J16" s="2"/>
    </row>
    <row r="17" spans="2:10" ht="16.5" thickTop="1" thickBot="1" x14ac:dyDescent="0.3">
      <c r="B17" s="6">
        <v>7</v>
      </c>
      <c r="C17" s="4">
        <f>IF(F17="",(IF(D7&lt;6,D5,D6)),((IF(D7&lt;6,D5,D6)/2)))</f>
        <v>2.1000000000000001E-2</v>
      </c>
      <c r="D17" s="20"/>
      <c r="E17" s="7">
        <f t="shared" si="0"/>
        <v>78.596976229374164</v>
      </c>
      <c r="F17" s="23"/>
      <c r="J17" s="2"/>
    </row>
    <row r="18" spans="2:10" ht="16.5" thickTop="1" thickBot="1" x14ac:dyDescent="0.3">
      <c r="B18" s="6">
        <v>8</v>
      </c>
      <c r="C18" s="4">
        <f>IF(F18="",(IF(D7&lt;5,D5,D6)),((IF(D7&lt;5,D5,D6)/2)))</f>
        <v>2.1000000000000001E-2</v>
      </c>
      <c r="D18" s="20"/>
      <c r="E18" s="7">
        <f t="shared" si="0"/>
        <v>146.61489742121785</v>
      </c>
      <c r="F18" s="23"/>
      <c r="J18" s="2"/>
    </row>
    <row r="19" spans="2:10" ht="16.5" thickTop="1" thickBot="1" x14ac:dyDescent="0.3">
      <c r="B19" s="6">
        <v>9</v>
      </c>
      <c r="C19" s="4">
        <f>IF(F19="",(IF(D7&lt;4,D5,D6)),((IF(D7&lt;4,D5,D6)/2)))</f>
        <v>2.1000000000000001E-2</v>
      </c>
      <c r="D19" s="20"/>
      <c r="E19" s="7">
        <f t="shared" si="0"/>
        <v>273.49561238973627</v>
      </c>
      <c r="F19" s="23"/>
      <c r="J19" s="2"/>
    </row>
    <row r="20" spans="2:10" ht="16.5" thickTop="1" thickBot="1" x14ac:dyDescent="0.3">
      <c r="B20" s="6">
        <v>10</v>
      </c>
      <c r="C20" s="4">
        <f>IF(F20="",(IF(D7&lt;3,D5,D6)),((IF(D7&lt;3,D5,D6)/2)))</f>
        <v>-5.0000000000000001E-3</v>
      </c>
      <c r="D20" s="20"/>
      <c r="E20" s="7">
        <f t="shared" si="0"/>
        <v>235.31130145815825</v>
      </c>
      <c r="F20" s="23"/>
      <c r="J20" s="2"/>
    </row>
    <row r="21" spans="2:10" ht="16.5" thickTop="1" thickBot="1" x14ac:dyDescent="0.3">
      <c r="B21" s="6">
        <v>11</v>
      </c>
      <c r="C21" s="4">
        <f>IF(F21="",(IF(D7&lt;2,D5,D6)),((IF(D7&lt;2,D5,D6)/2)))</f>
        <v>-5.0000000000000001E-3</v>
      </c>
      <c r="D21" s="20"/>
      <c r="E21" s="7">
        <f t="shared" si="0"/>
        <v>202.45812395347301</v>
      </c>
      <c r="F21" s="23"/>
      <c r="J21" s="2"/>
    </row>
    <row r="22" spans="2:10" ht="16.5" thickTop="1" thickBot="1" x14ac:dyDescent="0.3">
      <c r="B22" s="8">
        <v>12</v>
      </c>
      <c r="C22" s="4">
        <f>IF(F22="",(IF(D7&lt;1,D5,D6)),((IF(D7&lt;1,D5,D6)/2)))</f>
        <v>-5.0000000000000001E-3</v>
      </c>
      <c r="D22" s="21"/>
      <c r="E22" s="9">
        <f t="shared" si="0"/>
        <v>174.19176937427432</v>
      </c>
      <c r="F22" s="24"/>
      <c r="J22" s="2"/>
    </row>
    <row r="23" spans="2:10" ht="15.75" thickTop="1" x14ac:dyDescent="0.25">
      <c r="J23" s="2"/>
    </row>
    <row r="24" spans="2:10" x14ac:dyDescent="0.25">
      <c r="J24" s="2"/>
    </row>
    <row r="25" spans="2:10" x14ac:dyDescent="0.25">
      <c r="J25" s="2"/>
    </row>
    <row r="26" spans="2:10" x14ac:dyDescent="0.25">
      <c r="J26" s="2"/>
    </row>
    <row r="27" spans="2:10" x14ac:dyDescent="0.25">
      <c r="J27" s="2"/>
    </row>
    <row r="28" spans="2:10" x14ac:dyDescent="0.25">
      <c r="J28" s="2"/>
    </row>
    <row r="29" spans="2:10" x14ac:dyDescent="0.25">
      <c r="J29" s="2"/>
    </row>
    <row r="30" spans="2:10" x14ac:dyDescent="0.25">
      <c r="J30" s="2"/>
    </row>
    <row r="31" spans="2:10" x14ac:dyDescent="0.25">
      <c r="J31" s="2"/>
    </row>
    <row r="32" spans="2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</sheetData>
  <sheetProtection algorithmName="SHA-512" hashValue="ERoGa8DUmx7KW1ou5G/+7Q4LLH0mVzq08I9GiGU1jz+uzzG6UYJOGqpx1GPr/8hPvdXH2weMdap5l8+lA3OsVw==" saltValue="Tyw7tGuskmaFTBzKV/sJPA==" spinCount="100000" sheet="1" selectLockedCells="1"/>
  <mergeCells count="4">
    <mergeCell ref="E5:F5"/>
    <mergeCell ref="E6:F6"/>
    <mergeCell ref="E7:F7"/>
    <mergeCell ref="F2:J2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Evolution varroas</vt:lpstr>
    </vt:vector>
  </TitlesOfParts>
  <Manager>shreck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shreck</dc:creator>
  <cp:lastModifiedBy>shreck</cp:lastModifiedBy>
  <dcterms:created xsi:type="dcterms:W3CDTF">2017-11-21T12:12:02Z</dcterms:created>
  <dcterms:modified xsi:type="dcterms:W3CDTF">2017-11-21T20:54:47Z</dcterms:modified>
</cp:coreProperties>
</file>